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cc-it\Desktop\เอกสารงาน\"/>
    </mc:Choice>
  </mc:AlternateContent>
  <bookViews>
    <workbookView xWindow="0" yWindow="0" windowWidth="20490" windowHeight="7515" firstSheet="2" activeTab="13"/>
  </bookViews>
  <sheets>
    <sheet name="Sheet1" sheetId="15" r:id="rId1"/>
    <sheet name="Sheet2" sheetId="16" r:id="rId2"/>
    <sheet name="หมู่1" sheetId="1" r:id="rId3"/>
    <sheet name="หมู่2" sheetId="2" r:id="rId4"/>
    <sheet name="หมู่3" sheetId="3" r:id="rId5"/>
    <sheet name="หมู่4" sheetId="6" r:id="rId6"/>
    <sheet name="หมู่5" sheetId="7" r:id="rId7"/>
    <sheet name="หมู6" sheetId="8" r:id="rId8"/>
    <sheet name="หมู่7" sheetId="4" r:id="rId9"/>
    <sheet name="หมู่8" sheetId="11" r:id="rId10"/>
    <sheet name="หมู่9" sheetId="14" r:id="rId11"/>
    <sheet name="หม่10" sheetId="12" r:id="rId12"/>
    <sheet name="หมู่11" sheetId="5" r:id="rId13"/>
    <sheet name="หมู่12" sheetId="13" r:id="rId14"/>
    <sheet name="หมู่13" sheetId="9" r:id="rId15"/>
    <sheet name="หมู่14" sheetId="10"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Print_Area" localSheetId="1">Sheet2!$A:$X</definedName>
    <definedName name="_xlnm.Print_Area" localSheetId="11">หม่10!$A$1:$AB$823</definedName>
    <definedName name="_xlnm.Print_Area" localSheetId="2">หมู่1!$B:$AA</definedName>
    <definedName name="_xlnm.Print_Area" localSheetId="12">หมู่11!$C$1:$AB$318</definedName>
    <definedName name="_xlnm.Print_Area" localSheetId="13">หมู่12!$A$1:$AA$1720</definedName>
    <definedName name="_xlnm.Print_Area" localSheetId="14">หมู่13!$C:$AA</definedName>
    <definedName name="_xlnm.Print_Area" localSheetId="15">หมู่14!$B:$AA</definedName>
    <definedName name="_xlnm.Print_Area" localSheetId="3">หมู่2!$A$1:$AB$864</definedName>
    <definedName name="_xlnm.Print_Area" localSheetId="4">หมู่3!$A$1:$AB$824</definedName>
    <definedName name="_xlnm.Print_Area" localSheetId="5">หมู่4!$B$1:$AA$825</definedName>
    <definedName name="_xlnm.Print_Area" localSheetId="6">หมู่5!$C:$AB</definedName>
    <definedName name="_xlnm.Print_Area" localSheetId="7">หมู6!$B$1:$AA$1058</definedName>
    <definedName name="_xlnm.Print_Area" localSheetId="8">หมู่7!$A$1:$AB$384</definedName>
    <definedName name="_xlnm.Print_Area" localSheetId="9">หมู่8!$A$1:$AB$1667</definedName>
    <definedName name="_xlnm.Print_Area" localSheetId="10">หมู่9!$C$1:$AB$704</definedName>
    <definedName name="_xlnm.Print_Titles" localSheetId="1">Sheet2!$6:$9</definedName>
    <definedName name="_xlnm.Print_Titles" localSheetId="11">หม่10!$1:$8</definedName>
    <definedName name="_xlnm.Print_Titles" localSheetId="2">หมู่1!$1:$8</definedName>
    <definedName name="_xlnm.Print_Titles" localSheetId="12">หมู่11!$6:$10</definedName>
    <definedName name="_xlnm.Print_Titles" localSheetId="13">หมู่12!$1:$9</definedName>
    <definedName name="_xlnm.Print_Titles" localSheetId="14">หมู่13!$6:$10</definedName>
    <definedName name="_xlnm.Print_Titles" localSheetId="15">หมู่14!$1:$10</definedName>
    <definedName name="_xlnm.Print_Titles" localSheetId="3">หมู่2!$1:$9</definedName>
    <definedName name="_xlnm.Print_Titles" localSheetId="4">หมู่3!$1:$9</definedName>
    <definedName name="_xlnm.Print_Titles" localSheetId="5">หมู่4!$1:$9</definedName>
    <definedName name="_xlnm.Print_Titles" localSheetId="6">หมู่5!$5:$9</definedName>
    <definedName name="_xlnm.Print_Titles" localSheetId="7">หมู6!$1:$9</definedName>
    <definedName name="_xlnm.Print_Titles" localSheetId="8">หมู่7!$6:$9</definedName>
    <definedName name="_xlnm.Print_Titles" localSheetId="9">หมู่8!$1:$8</definedName>
    <definedName name="_xlnm.Print_Titles" localSheetId="10">หมู่9!$1:$10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613" i="3" l="1"/>
  <c r="K305" i="8" l="1"/>
  <c r="F305" i="8"/>
  <c r="K313" i="8"/>
  <c r="G15" i="16" l="1"/>
  <c r="L469" i="14" l="1"/>
  <c r="L468" i="14"/>
  <c r="M467" i="14"/>
  <c r="L466" i="14"/>
  <c r="M465" i="14"/>
  <c r="L463" i="14"/>
  <c r="L461" i="14"/>
  <c r="L459" i="14"/>
  <c r="M457" i="14"/>
  <c r="L456" i="14"/>
  <c r="L455" i="14"/>
  <c r="L454" i="14"/>
  <c r="L452" i="14"/>
  <c r="M451" i="14"/>
  <c r="L450" i="14"/>
  <c r="M449" i="14"/>
  <c r="L448" i="14"/>
  <c r="L447" i="14"/>
  <c r="M446" i="14"/>
  <c r="L445" i="14"/>
  <c r="L444" i="14"/>
  <c r="L443" i="14"/>
  <c r="L442" i="14"/>
  <c r="L441" i="14"/>
  <c r="M440" i="14"/>
  <c r="L439" i="14"/>
  <c r="M438" i="14"/>
  <c r="L437" i="14"/>
  <c r="M436" i="14"/>
  <c r="L435" i="14"/>
  <c r="L434" i="14"/>
  <c r="L433" i="14"/>
  <c r="L432" i="14"/>
  <c r="M431" i="14"/>
  <c r="L429" i="14"/>
  <c r="M428" i="14"/>
  <c r="M427" i="14"/>
  <c r="L426" i="14"/>
  <c r="L425" i="14"/>
  <c r="M424" i="14"/>
  <c r="L423" i="14"/>
  <c r="M422" i="14"/>
  <c r="L421" i="14"/>
  <c r="L420" i="14"/>
  <c r="L419" i="14"/>
  <c r="L418" i="14"/>
  <c r="L417" i="14"/>
  <c r="M416" i="14"/>
  <c r="L415" i="14"/>
  <c r="M414" i="14"/>
  <c r="M413" i="14"/>
  <c r="L412" i="14"/>
  <c r="L411" i="14"/>
  <c r="L410" i="14"/>
  <c r="L409" i="14"/>
  <c r="L408" i="14"/>
  <c r="M407" i="14"/>
  <c r="L406" i="14"/>
  <c r="L405" i="14"/>
  <c r="L404" i="14"/>
  <c r="M403" i="14"/>
  <c r="M402" i="14"/>
  <c r="L401" i="14"/>
  <c r="L400" i="14"/>
  <c r="L399" i="14"/>
  <c r="L398" i="14"/>
  <c r="M397" i="14"/>
  <c r="L396" i="14"/>
  <c r="L395" i="14"/>
  <c r="M394" i="14"/>
  <c r="L393" i="14"/>
  <c r="M392" i="14"/>
  <c r="L391" i="14"/>
  <c r="M390" i="14"/>
  <c r="M389" i="14"/>
  <c r="L388" i="14"/>
  <c r="L387" i="14"/>
  <c r="M386" i="14"/>
  <c r="L385" i="14"/>
  <c r="L384" i="14"/>
  <c r="M383" i="14"/>
  <c r="L382" i="14"/>
  <c r="M381" i="14"/>
  <c r="L380" i="14"/>
  <c r="L379" i="14"/>
  <c r="L378" i="14"/>
  <c r="M377" i="14"/>
  <c r="L376" i="14"/>
  <c r="L375" i="14"/>
  <c r="L374" i="14"/>
  <c r="M373" i="14"/>
  <c r="L372" i="14"/>
  <c r="L371" i="14"/>
  <c r="L370" i="14"/>
  <c r="L369" i="14"/>
  <c r="L368" i="14"/>
  <c r="L367" i="14"/>
  <c r="M366" i="14"/>
  <c r="L365" i="14"/>
  <c r="L364" i="14"/>
  <c r="L363" i="14"/>
  <c r="L362" i="14"/>
  <c r="M361" i="14"/>
  <c r="L360" i="14"/>
  <c r="L359" i="14"/>
  <c r="L358" i="14"/>
  <c r="L357" i="14"/>
  <c r="L356" i="14"/>
  <c r="M355" i="14"/>
  <c r="L354" i="14"/>
  <c r="L353" i="14"/>
  <c r="L352" i="14"/>
  <c r="M351" i="14"/>
  <c r="M350" i="14"/>
  <c r="L349" i="14"/>
  <c r="M348" i="14"/>
  <c r="L347" i="14"/>
  <c r="L346" i="14"/>
  <c r="L345" i="14"/>
  <c r="L344" i="14"/>
  <c r="L343" i="14"/>
  <c r="L342" i="14"/>
  <c r="M341" i="14"/>
  <c r="M340" i="14"/>
  <c r="M339" i="14"/>
  <c r="L338" i="14"/>
  <c r="M337" i="14"/>
  <c r="L336" i="14"/>
  <c r="L335" i="14"/>
  <c r="M334" i="14"/>
  <c r="M333" i="14"/>
  <c r="L332" i="14"/>
  <c r="L331" i="14"/>
  <c r="L330" i="14"/>
  <c r="L329" i="14"/>
  <c r="L328" i="14"/>
  <c r="M327" i="14"/>
  <c r="L326" i="14"/>
  <c r="M325" i="14"/>
  <c r="M324" i="14"/>
  <c r="L323" i="14"/>
  <c r="L322" i="14"/>
  <c r="M321" i="14"/>
  <c r="L320" i="14"/>
  <c r="L319" i="14"/>
  <c r="L318" i="14"/>
  <c r="L317" i="14"/>
  <c r="L316" i="14"/>
  <c r="L315" i="14"/>
  <c r="L314" i="14"/>
  <c r="M313" i="14"/>
  <c r="L312" i="14"/>
  <c r="L311" i="14"/>
  <c r="L310" i="14"/>
  <c r="M309" i="14"/>
  <c r="L308" i="14"/>
  <c r="L307" i="14"/>
  <c r="L306" i="14"/>
  <c r="L305" i="14"/>
  <c r="L304" i="14"/>
  <c r="L303" i="14"/>
  <c r="L302" i="14"/>
  <c r="L301" i="14"/>
  <c r="L300" i="14"/>
  <c r="L299" i="14"/>
  <c r="M298" i="14"/>
  <c r="M297" i="14"/>
  <c r="L296" i="14"/>
  <c r="L295" i="14"/>
  <c r="M294" i="14"/>
  <c r="L293" i="14"/>
  <c r="M292" i="14"/>
  <c r="L291" i="14"/>
  <c r="L290" i="14"/>
  <c r="L289" i="14"/>
  <c r="L288" i="14"/>
  <c r="M287" i="14"/>
  <c r="M286" i="14"/>
  <c r="M285" i="14"/>
  <c r="L283" i="14"/>
  <c r="M282" i="14"/>
  <c r="L281" i="14"/>
  <c r="M280" i="14"/>
  <c r="L279" i="14"/>
  <c r="L278" i="14"/>
  <c r="L277" i="14"/>
  <c r="L276" i="14"/>
  <c r="L275" i="14"/>
  <c r="M274" i="14"/>
  <c r="M273" i="14"/>
  <c r="L272" i="14"/>
  <c r="L271" i="14"/>
  <c r="L270" i="14"/>
  <c r="M269" i="14"/>
  <c r="M268" i="14"/>
  <c r="L267" i="14"/>
  <c r="L266" i="14"/>
  <c r="L265" i="14"/>
  <c r="L264" i="14"/>
  <c r="M263" i="14"/>
  <c r="M262" i="14"/>
  <c r="L261" i="14"/>
  <c r="L260" i="14"/>
  <c r="L259" i="14"/>
  <c r="M258" i="14"/>
  <c r="L257" i="14"/>
  <c r="M256" i="14"/>
  <c r="L255" i="14"/>
  <c r="M254" i="14"/>
  <c r="M253" i="14"/>
  <c r="L252" i="14"/>
  <c r="L251" i="14"/>
  <c r="M250" i="14"/>
  <c r="L249" i="14"/>
  <c r="L248" i="14"/>
  <c r="M247" i="14"/>
  <c r="M246" i="14"/>
  <c r="L245" i="14"/>
  <c r="M244" i="14"/>
  <c r="L243" i="14"/>
  <c r="L242" i="14"/>
  <c r="M241" i="14"/>
  <c r="L240" i="14"/>
  <c r="M239" i="14"/>
  <c r="M238" i="14"/>
  <c r="M237" i="14"/>
  <c r="L236" i="14"/>
  <c r="L235" i="14"/>
  <c r="L234" i="14"/>
  <c r="M233" i="14"/>
  <c r="L232" i="14"/>
  <c r="M231" i="14"/>
  <c r="M230" i="14"/>
  <c r="L229" i="14"/>
  <c r="L228" i="14"/>
  <c r="L227" i="14"/>
  <c r="L226" i="14"/>
  <c r="M225" i="14"/>
  <c r="L224" i="14"/>
  <c r="L223" i="14"/>
  <c r="L222" i="14"/>
  <c r="M221" i="14"/>
  <c r="M220" i="14"/>
  <c r="L219" i="14"/>
  <c r="L218" i="14"/>
  <c r="L217" i="14"/>
  <c r="M216" i="14"/>
  <c r="L215" i="14"/>
  <c r="L214" i="14"/>
  <c r="M213" i="14"/>
  <c r="L212" i="14"/>
  <c r="L211" i="14"/>
  <c r="M210" i="14"/>
  <c r="L209" i="14"/>
  <c r="L208" i="14"/>
  <c r="L207" i="14"/>
  <c r="L206" i="14"/>
  <c r="L205" i="14"/>
  <c r="L204" i="14"/>
  <c r="L203" i="14"/>
  <c r="M202" i="14"/>
  <c r="M201" i="14"/>
  <c r="M200" i="14"/>
  <c r="L199" i="14"/>
  <c r="L198" i="14"/>
  <c r="M197" i="14"/>
  <c r="L196" i="14"/>
  <c r="L195" i="14"/>
  <c r="M194" i="14"/>
  <c r="M193" i="14"/>
  <c r="L192" i="14"/>
  <c r="L191" i="14"/>
  <c r="M190" i="14"/>
  <c r="L189" i="14"/>
  <c r="L188" i="14"/>
  <c r="L187" i="14"/>
  <c r="L186" i="14"/>
  <c r="L185" i="14"/>
  <c r="M184" i="14"/>
  <c r="M183" i="14"/>
  <c r="M182" i="14"/>
  <c r="L181" i="14"/>
  <c r="L180" i="14"/>
  <c r="L179" i="14"/>
  <c r="L178" i="14"/>
  <c r="M177" i="14"/>
  <c r="L176" i="14"/>
  <c r="L175" i="14"/>
  <c r="L174" i="14"/>
  <c r="L173" i="14"/>
  <c r="M172" i="14"/>
  <c r="L171" i="14"/>
  <c r="L170" i="14"/>
  <c r="L169" i="14"/>
  <c r="L168" i="14"/>
  <c r="M167" i="14"/>
  <c r="L166" i="14"/>
  <c r="M165" i="14"/>
  <c r="L164" i="14"/>
  <c r="L163" i="14"/>
  <c r="M162" i="14"/>
  <c r="L161" i="14"/>
  <c r="L160" i="14"/>
  <c r="L159" i="14"/>
  <c r="L158" i="14"/>
  <c r="M157" i="14"/>
  <c r="L156" i="14"/>
  <c r="L155" i="14"/>
  <c r="L154" i="14"/>
  <c r="L153" i="14"/>
  <c r="L152" i="14"/>
  <c r="M151" i="14"/>
  <c r="L150" i="14"/>
  <c r="M149" i="14"/>
  <c r="L148" i="14"/>
  <c r="M147" i="14"/>
  <c r="L146" i="14"/>
  <c r="L145" i="14"/>
  <c r="L144" i="14"/>
  <c r="M143" i="14"/>
  <c r="L142" i="14"/>
  <c r="L141" i="14"/>
  <c r="M140" i="14"/>
  <c r="M139" i="14"/>
  <c r="L138" i="14"/>
  <c r="L137" i="14"/>
  <c r="M136" i="14"/>
  <c r="L135" i="14"/>
  <c r="L134" i="14"/>
  <c r="M133" i="14"/>
  <c r="M132" i="14"/>
  <c r="L131" i="14"/>
  <c r="M130" i="14"/>
  <c r="L129" i="14"/>
  <c r="L128" i="14"/>
  <c r="L127" i="14"/>
  <c r="L126" i="14"/>
  <c r="M125" i="14"/>
  <c r="L124" i="14"/>
  <c r="L123" i="14"/>
  <c r="L122" i="14"/>
  <c r="L121" i="14"/>
  <c r="M120" i="14"/>
  <c r="L118" i="14"/>
  <c r="L117" i="14"/>
  <c r="L116" i="14"/>
  <c r="L115" i="14"/>
  <c r="L114" i="14"/>
  <c r="L113" i="14"/>
  <c r="M112" i="14"/>
  <c r="L111" i="14"/>
  <c r="M110" i="14"/>
  <c r="L109" i="14"/>
  <c r="M108" i="14"/>
  <c r="L107" i="14"/>
  <c r="L106" i="14"/>
  <c r="L105" i="14"/>
  <c r="L104" i="14"/>
  <c r="L103" i="14"/>
  <c r="L102" i="14"/>
  <c r="M101" i="14"/>
  <c r="M100" i="14"/>
  <c r="M99" i="14"/>
  <c r="M98" i="14"/>
  <c r="L97" i="14"/>
  <c r="M96" i="14"/>
  <c r="M95" i="14"/>
  <c r="M94" i="14"/>
  <c r="M93" i="14"/>
  <c r="M92" i="14"/>
  <c r="M91" i="14"/>
  <c r="M90" i="14"/>
  <c r="L89" i="14"/>
  <c r="L88" i="14"/>
  <c r="L87" i="14"/>
  <c r="L86" i="14"/>
  <c r="M85" i="14"/>
  <c r="L84" i="14"/>
  <c r="L83" i="14"/>
  <c r="L82" i="14"/>
  <c r="L81" i="14"/>
  <c r="L80" i="14"/>
  <c r="L79" i="14"/>
  <c r="L78" i="14"/>
  <c r="L77" i="14"/>
  <c r="L76" i="14"/>
  <c r="L75" i="14"/>
  <c r="L74" i="14"/>
  <c r="L73" i="14"/>
  <c r="L72" i="14"/>
  <c r="M71" i="14"/>
  <c r="M70" i="14"/>
  <c r="L69" i="14"/>
  <c r="L68" i="14"/>
  <c r="M67" i="14"/>
  <c r="L66" i="14"/>
  <c r="M65" i="14"/>
  <c r="L64" i="14"/>
  <c r="L63" i="14"/>
  <c r="M62" i="14"/>
  <c r="M61" i="14"/>
  <c r="L60" i="14"/>
  <c r="L59" i="14"/>
  <c r="M58" i="14"/>
  <c r="L57" i="14"/>
  <c r="L56" i="14"/>
  <c r="L55" i="14"/>
  <c r="L54" i="14"/>
  <c r="L53" i="14"/>
  <c r="L52" i="14"/>
  <c r="L51" i="14"/>
  <c r="M50" i="14"/>
  <c r="L49" i="14"/>
  <c r="M48" i="14"/>
  <c r="L47" i="14"/>
  <c r="L46" i="14"/>
  <c r="L45" i="14"/>
  <c r="M44" i="14"/>
  <c r="L43" i="14"/>
  <c r="M42" i="14"/>
  <c r="L41" i="14"/>
  <c r="L40" i="14"/>
  <c r="L39" i="14"/>
  <c r="L38" i="14"/>
  <c r="L37" i="14"/>
  <c r="M36" i="14"/>
  <c r="L35" i="14"/>
  <c r="L34" i="14"/>
  <c r="L33" i="14"/>
  <c r="L32" i="14"/>
  <c r="L31" i="14"/>
  <c r="L30" i="14"/>
  <c r="M29" i="14"/>
  <c r="M28" i="14"/>
  <c r="M27" i="14"/>
  <c r="M26" i="14"/>
  <c r="L25" i="14"/>
  <c r="M24" i="14"/>
  <c r="L23" i="14"/>
  <c r="L22" i="14"/>
  <c r="L21" i="14"/>
  <c r="L20" i="14"/>
  <c r="L19" i="14"/>
  <c r="L18" i="14"/>
  <c r="L17" i="14"/>
  <c r="L16" i="14"/>
  <c r="L15" i="14"/>
  <c r="M14" i="14"/>
  <c r="L13" i="14"/>
  <c r="L12" i="14"/>
  <c r="L11" i="14"/>
  <c r="L321" i="4" l="1"/>
  <c r="G15" i="2" l="1"/>
  <c r="K1457" i="13" l="1"/>
  <c r="K1456" i="13"/>
  <c r="K1455" i="13"/>
  <c r="K1454" i="13"/>
  <c r="K1453" i="13"/>
  <c r="K1452" i="13"/>
  <c r="K830" i="13"/>
  <c r="K829" i="13"/>
  <c r="K828" i="13"/>
  <c r="K827" i="13"/>
  <c r="K824" i="13"/>
  <c r="K823" i="13"/>
  <c r="K822" i="13"/>
  <c r="K821" i="13"/>
  <c r="K819" i="13"/>
  <c r="K817" i="13"/>
  <c r="L816" i="13"/>
  <c r="K814" i="13"/>
  <c r="K813" i="13"/>
  <c r="K811" i="13"/>
  <c r="K810" i="13"/>
  <c r="K808" i="13"/>
  <c r="K807" i="13"/>
  <c r="L806" i="13"/>
  <c r="K804" i="13"/>
  <c r="K803" i="13"/>
  <c r="K802" i="13"/>
  <c r="L801" i="13"/>
  <c r="K799" i="13"/>
  <c r="L798" i="13"/>
  <c r="K796" i="13"/>
  <c r="K795" i="13"/>
  <c r="K794" i="13"/>
  <c r="K793" i="13"/>
  <c r="K792" i="13"/>
  <c r="L791" i="13"/>
  <c r="K789" i="13"/>
  <c r="K788" i="13"/>
  <c r="K787" i="13"/>
  <c r="K786" i="13"/>
  <c r="K785" i="13"/>
  <c r="K784" i="13"/>
  <c r="K783" i="13"/>
  <c r="K782" i="13"/>
  <c r="L781" i="13"/>
  <c r="K779" i="13"/>
  <c r="K778" i="13"/>
  <c r="K777" i="13"/>
  <c r="K776" i="13"/>
  <c r="K775" i="13"/>
  <c r="L774" i="13"/>
  <c r="K772" i="13"/>
  <c r="K770" i="13"/>
  <c r="K769" i="13"/>
  <c r="K768" i="13"/>
  <c r="K767" i="13"/>
  <c r="K765" i="13"/>
  <c r="L764" i="13"/>
  <c r="K762" i="13"/>
  <c r="K761" i="13"/>
  <c r="K760" i="13"/>
  <c r="K758" i="13"/>
  <c r="K757" i="13"/>
  <c r="L755" i="13"/>
  <c r="K754" i="13"/>
  <c r="K753" i="13"/>
  <c r="L751" i="13"/>
  <c r="K750" i="13"/>
  <c r="K748" i="13"/>
  <c r="K747" i="13"/>
  <c r="K746" i="13"/>
  <c r="L745" i="13"/>
  <c r="K743" i="13"/>
  <c r="K741" i="13"/>
  <c r="K740" i="13"/>
  <c r="K739" i="13"/>
  <c r="K738" i="13"/>
  <c r="K737" i="13"/>
  <c r="L736" i="13"/>
  <c r="K734" i="13"/>
  <c r="K733" i="13"/>
  <c r="K731" i="13"/>
  <c r="K730" i="13"/>
  <c r="L729" i="13"/>
  <c r="L727" i="13"/>
  <c r="K726" i="13"/>
  <c r="K724" i="13"/>
  <c r="L723" i="13"/>
  <c r="K722" i="13"/>
  <c r="K720" i="13"/>
  <c r="K719" i="13"/>
  <c r="K718" i="13"/>
  <c r="L716" i="13"/>
  <c r="K715" i="13"/>
  <c r="K714" i="13"/>
  <c r="K713" i="13"/>
  <c r="K712" i="13"/>
  <c r="K711" i="13"/>
  <c r="K709" i="13"/>
  <c r="K708" i="13"/>
  <c r="K707" i="13"/>
  <c r="K706" i="13"/>
  <c r="K705" i="13"/>
  <c r="K704" i="13"/>
  <c r="K702" i="13"/>
  <c r="L701" i="13"/>
  <c r="K700" i="13"/>
  <c r="K699" i="13"/>
  <c r="K698" i="13"/>
  <c r="K697" i="13"/>
  <c r="K696" i="13"/>
  <c r="K695" i="13"/>
  <c r="L694" i="13"/>
  <c r="L692" i="13"/>
  <c r="K691" i="13"/>
  <c r="K690" i="13"/>
  <c r="K689" i="13"/>
  <c r="K688" i="13"/>
  <c r="L686" i="13"/>
  <c r="K685" i="13"/>
  <c r="K684" i="13"/>
  <c r="K683" i="13"/>
  <c r="K682" i="13"/>
  <c r="K681" i="13"/>
  <c r="K680" i="13"/>
  <c r="L678" i="13"/>
  <c r="L677" i="13"/>
  <c r="K676" i="13"/>
  <c r="K675" i="13"/>
  <c r="K674" i="13"/>
  <c r="K672" i="13"/>
  <c r="K670" i="13"/>
  <c r="K669" i="13"/>
  <c r="K668" i="13"/>
  <c r="L667" i="13"/>
  <c r="L665" i="13"/>
  <c r="K663" i="13"/>
  <c r="K662" i="13"/>
  <c r="K661" i="13"/>
  <c r="K660" i="13"/>
  <c r="K659" i="13"/>
  <c r="L658" i="13"/>
  <c r="K656" i="13"/>
  <c r="L655" i="13"/>
  <c r="K653" i="13"/>
  <c r="L652" i="13"/>
  <c r="K650" i="13"/>
  <c r="K649" i="13"/>
  <c r="K648" i="13"/>
  <c r="K647" i="13"/>
  <c r="L646" i="13"/>
  <c r="L644" i="13"/>
  <c r="K643" i="13"/>
  <c r="K642" i="13"/>
  <c r="K641" i="13"/>
  <c r="K640" i="13"/>
  <c r="K639" i="13"/>
  <c r="K638" i="13"/>
  <c r="K637" i="13"/>
  <c r="K636" i="13"/>
  <c r="K634" i="13"/>
  <c r="K633" i="13"/>
  <c r="K632" i="13"/>
  <c r="K630" i="13"/>
  <c r="K629" i="13"/>
  <c r="K628" i="13"/>
  <c r="K627" i="13"/>
  <c r="K626" i="13"/>
  <c r="L625" i="13"/>
  <c r="K623" i="13"/>
  <c r="K621" i="13"/>
  <c r="K620" i="13"/>
  <c r="L619" i="13"/>
  <c r="K617" i="13"/>
  <c r="L616" i="13"/>
  <c r="L615" i="13"/>
  <c r="K613" i="13"/>
  <c r="K612" i="13"/>
  <c r="K610" i="13"/>
  <c r="K609" i="13"/>
  <c r="K608" i="13"/>
  <c r="K605" i="13"/>
  <c r="K604" i="13"/>
  <c r="K603" i="13"/>
  <c r="K602" i="13"/>
  <c r="K601" i="13"/>
  <c r="K600" i="13"/>
  <c r="K599" i="13"/>
  <c r="K598" i="13"/>
  <c r="L597" i="13"/>
  <c r="L596" i="13"/>
  <c r="K593" i="13"/>
  <c r="K592" i="13"/>
  <c r="K591" i="13"/>
  <c r="K590" i="13"/>
  <c r="L589" i="13"/>
  <c r="L588" i="13"/>
  <c r="L585" i="13"/>
  <c r="K583" i="13"/>
  <c r="K582" i="13"/>
  <c r="K581" i="13"/>
  <c r="K580" i="13"/>
  <c r="L579" i="13"/>
  <c r="L577" i="13"/>
  <c r="K576" i="13"/>
  <c r="K575" i="13"/>
  <c r="K574" i="13"/>
  <c r="K573" i="13"/>
  <c r="L571" i="13"/>
  <c r="K568" i="13"/>
  <c r="K567" i="13"/>
  <c r="K566" i="13"/>
  <c r="K564" i="13"/>
  <c r="K563" i="13"/>
  <c r="K562" i="13"/>
  <c r="L561" i="13"/>
  <c r="K559" i="13"/>
  <c r="K558" i="13"/>
  <c r="K557" i="13"/>
  <c r="L556" i="13"/>
  <c r="K553" i="13"/>
  <c r="K552" i="13"/>
  <c r="K550" i="13"/>
  <c r="K549" i="13"/>
  <c r="K548" i="13"/>
  <c r="K547" i="13"/>
  <c r="K545" i="13"/>
  <c r="L543" i="13"/>
  <c r="L541" i="13"/>
  <c r="K539" i="13"/>
  <c r="K537" i="13"/>
  <c r="K535" i="13"/>
  <c r="L533" i="13"/>
  <c r="K531" i="13"/>
  <c r="K530" i="13"/>
  <c r="K529" i="13"/>
  <c r="K527" i="13"/>
  <c r="L526" i="13"/>
  <c r="K524" i="13"/>
  <c r="K523" i="13"/>
  <c r="K521" i="13"/>
  <c r="K520" i="13"/>
  <c r="K518" i="13"/>
  <c r="K517" i="13"/>
  <c r="L515" i="13"/>
  <c r="K513" i="13"/>
  <c r="K511" i="13"/>
  <c r="K509" i="13"/>
  <c r="K507" i="13"/>
  <c r="K506" i="13"/>
  <c r="K503" i="13"/>
  <c r="K502" i="13"/>
  <c r="K501" i="13"/>
  <c r="L500" i="13"/>
  <c r="K498" i="13"/>
  <c r="K496" i="13"/>
  <c r="K495" i="13"/>
  <c r="K493" i="13"/>
  <c r="L492" i="13"/>
  <c r="L490" i="13"/>
  <c r="K488" i="13"/>
  <c r="K487" i="13"/>
  <c r="K486" i="13"/>
  <c r="L485" i="13"/>
  <c r="K483" i="13"/>
  <c r="K481" i="13"/>
  <c r="K480" i="13"/>
  <c r="K479" i="13"/>
  <c r="L478" i="13"/>
  <c r="L477" i="13"/>
  <c r="K475" i="13"/>
  <c r="K474" i="13"/>
  <c r="L472" i="13"/>
  <c r="K470" i="13"/>
  <c r="K469" i="13"/>
  <c r="K467" i="13"/>
  <c r="K465" i="13"/>
  <c r="K464" i="13"/>
  <c r="K462" i="13"/>
  <c r="K461" i="13"/>
  <c r="L460" i="13"/>
  <c r="K458" i="13"/>
  <c r="K457" i="13"/>
  <c r="L455" i="13"/>
  <c r="K454" i="13"/>
  <c r="L452" i="13"/>
  <c r="K450" i="13"/>
  <c r="K449" i="13"/>
  <c r="K448" i="13"/>
  <c r="K446" i="13"/>
  <c r="K445" i="13"/>
  <c r="K443" i="13"/>
  <c r="K442" i="13"/>
  <c r="K441" i="13"/>
  <c r="L439" i="13"/>
  <c r="K437" i="13"/>
  <c r="K436" i="13"/>
  <c r="K435" i="13"/>
  <c r="K433" i="13"/>
  <c r="L431" i="13"/>
  <c r="K430" i="13"/>
  <c r="K429" i="13"/>
  <c r="K427" i="13"/>
  <c r="K426" i="13"/>
  <c r="K424" i="13"/>
  <c r="K423" i="13"/>
  <c r="K422" i="13"/>
  <c r="K421" i="13"/>
  <c r="L419" i="13"/>
  <c r="L418" i="13"/>
  <c r="K417" i="13"/>
  <c r="K415" i="13"/>
  <c r="K414" i="13"/>
  <c r="K412" i="13"/>
  <c r="K410" i="13"/>
  <c r="K408" i="13"/>
  <c r="K407" i="13"/>
  <c r="K406" i="13"/>
  <c r="K405" i="13"/>
  <c r="L403" i="13"/>
  <c r="K402" i="13"/>
  <c r="K401" i="13"/>
  <c r="K399" i="13"/>
  <c r="L398" i="13"/>
  <c r="K396" i="13"/>
  <c r="K395" i="13"/>
  <c r="L393" i="13"/>
  <c r="L392" i="13"/>
  <c r="K391" i="13"/>
  <c r="K390" i="13"/>
  <c r="K388" i="13"/>
  <c r="L386" i="13"/>
  <c r="K385" i="13"/>
  <c r="K384" i="13"/>
  <c r="K383" i="13"/>
  <c r="K382" i="13"/>
  <c r="K381" i="13"/>
  <c r="K380" i="13"/>
  <c r="K379" i="13"/>
  <c r="K377" i="13"/>
  <c r="K376" i="13"/>
  <c r="L374" i="13"/>
  <c r="K373" i="13"/>
  <c r="K372" i="13"/>
  <c r="K371" i="13"/>
  <c r="L369" i="13"/>
  <c r="K368" i="13"/>
  <c r="K367" i="13"/>
  <c r="K366" i="13"/>
  <c r="K365" i="13"/>
  <c r="K364" i="13"/>
  <c r="K363" i="13"/>
  <c r="K362" i="13"/>
  <c r="K360" i="13"/>
  <c r="K359" i="13"/>
  <c r="K358" i="13"/>
  <c r="K357" i="13"/>
  <c r="K356" i="13"/>
  <c r="L355" i="13"/>
  <c r="L354" i="13"/>
  <c r="K352" i="13"/>
  <c r="K351" i="13"/>
  <c r="L350" i="13"/>
  <c r="K348" i="13"/>
  <c r="K347" i="13"/>
  <c r="K346" i="13"/>
  <c r="L345" i="13"/>
  <c r="L343" i="13"/>
  <c r="L341" i="13"/>
  <c r="K340" i="13"/>
  <c r="L338" i="13"/>
  <c r="K336" i="13"/>
  <c r="K334" i="13"/>
  <c r="L332" i="13"/>
  <c r="K331" i="13"/>
  <c r="K329" i="13"/>
  <c r="K328" i="13"/>
  <c r="K327" i="13"/>
  <c r="L325" i="13"/>
  <c r="K324" i="13"/>
  <c r="K323" i="13"/>
  <c r="K321" i="13"/>
  <c r="K319" i="13"/>
  <c r="K317" i="13"/>
  <c r="K316" i="13"/>
  <c r="K314" i="13"/>
  <c r="K313" i="13"/>
  <c r="L312" i="13"/>
  <c r="L310" i="13"/>
  <c r="K309" i="13"/>
  <c r="K308" i="13"/>
  <c r="K306" i="13"/>
  <c r="K305" i="13"/>
  <c r="L304" i="13"/>
  <c r="K302" i="13"/>
  <c r="K301" i="13"/>
  <c r="L299" i="13"/>
  <c r="K298" i="13"/>
  <c r="K297" i="13"/>
  <c r="K294" i="13"/>
  <c r="L293" i="13"/>
  <c r="K290" i="13"/>
  <c r="K289" i="13"/>
  <c r="K288" i="13"/>
  <c r="L287" i="13"/>
  <c r="K285" i="13"/>
  <c r="K283" i="13"/>
  <c r="K281" i="13"/>
  <c r="K280" i="13"/>
  <c r="K278" i="13"/>
  <c r="L277" i="13"/>
  <c r="K275" i="13"/>
  <c r="K274" i="13"/>
  <c r="K273" i="13"/>
  <c r="K271" i="13"/>
  <c r="L270" i="13"/>
  <c r="K269" i="13"/>
  <c r="K268" i="13"/>
  <c r="L266" i="13"/>
  <c r="K265" i="13"/>
  <c r="K264" i="13"/>
  <c r="K263" i="13"/>
  <c r="K262" i="13"/>
  <c r="K261" i="13"/>
  <c r="K260" i="13"/>
  <c r="K259" i="13"/>
  <c r="L257" i="13"/>
  <c r="K256" i="13"/>
  <c r="K254" i="13"/>
  <c r="L252" i="13"/>
  <c r="K251" i="13"/>
  <c r="K249" i="13"/>
  <c r="K247" i="13"/>
  <c r="K246" i="13"/>
  <c r="K244" i="13"/>
  <c r="K243" i="13"/>
  <c r="K242" i="13"/>
  <c r="K240" i="13"/>
  <c r="K239" i="13"/>
  <c r="L238" i="13"/>
  <c r="K237" i="13"/>
  <c r="L235" i="13"/>
  <c r="K234" i="13"/>
  <c r="K233" i="13"/>
  <c r="L232" i="13"/>
  <c r="K230" i="13"/>
  <c r="K228" i="13"/>
  <c r="L227" i="13"/>
  <c r="K226" i="13"/>
  <c r="K224" i="13"/>
  <c r="K223" i="13"/>
  <c r="L221" i="13"/>
  <c r="K219" i="13"/>
  <c r="K218" i="13"/>
  <c r="K217" i="13"/>
  <c r="K216" i="13"/>
  <c r="L215" i="13"/>
  <c r="K213" i="13"/>
  <c r="K212" i="13"/>
  <c r="K211" i="13"/>
  <c r="L210" i="13"/>
  <c r="K208" i="13"/>
  <c r="K207" i="13"/>
  <c r="K205" i="13"/>
  <c r="K204" i="13"/>
  <c r="K203" i="13"/>
  <c r="L202" i="13"/>
  <c r="L200" i="13"/>
  <c r="K200" i="13"/>
  <c r="K199" i="13"/>
  <c r="K197" i="13"/>
  <c r="K196" i="13"/>
  <c r="K194" i="13"/>
  <c r="K193" i="13"/>
  <c r="K191" i="13"/>
  <c r="L190" i="13"/>
  <c r="L188" i="13"/>
  <c r="K188" i="13"/>
  <c r="K187" i="13"/>
  <c r="K186" i="13"/>
  <c r="L184" i="13"/>
  <c r="K183" i="13"/>
  <c r="L182" i="13"/>
  <c r="K182" i="13"/>
  <c r="K180" i="13"/>
  <c r="K179" i="13"/>
  <c r="K178" i="13"/>
  <c r="L177" i="13"/>
  <c r="K175" i="13"/>
  <c r="K173" i="13"/>
  <c r="L172" i="13"/>
  <c r="K170" i="13"/>
  <c r="L168" i="13"/>
  <c r="K167" i="13"/>
  <c r="K165" i="13"/>
  <c r="K164" i="13"/>
  <c r="K163" i="13"/>
  <c r="L162" i="13"/>
  <c r="K160" i="13"/>
  <c r="K158" i="13"/>
  <c r="K157" i="13"/>
  <c r="K156" i="13"/>
  <c r="K153" i="13"/>
  <c r="K152" i="13"/>
  <c r="L151" i="13"/>
  <c r="K148" i="13"/>
  <c r="K146" i="13"/>
  <c r="L145" i="13"/>
  <c r="K143" i="13"/>
  <c r="L142" i="13"/>
  <c r="K141" i="13"/>
  <c r="K139" i="13"/>
  <c r="K138" i="13"/>
  <c r="K136" i="13"/>
  <c r="K134" i="13"/>
  <c r="K133" i="13"/>
  <c r="K131" i="13"/>
  <c r="K129" i="13"/>
  <c r="K128" i="13"/>
  <c r="L127" i="13"/>
  <c r="K126" i="13"/>
  <c r="K125" i="13"/>
  <c r="L123" i="13"/>
  <c r="K122" i="13"/>
  <c r="K121" i="13"/>
  <c r="K120" i="13"/>
  <c r="L119" i="13"/>
  <c r="K119" i="13"/>
  <c r="K118" i="13"/>
  <c r="K117" i="13"/>
  <c r="K115" i="13"/>
  <c r="K114" i="13"/>
  <c r="K112" i="13"/>
  <c r="K111" i="13"/>
  <c r="K110" i="13"/>
  <c r="K109" i="13"/>
  <c r="L108" i="13"/>
  <c r="K106" i="13"/>
  <c r="K105" i="13"/>
  <c r="K104" i="13"/>
  <c r="K102" i="13"/>
  <c r="K101" i="13"/>
  <c r="K99" i="13"/>
  <c r="K98" i="13"/>
  <c r="K96" i="13"/>
  <c r="L95" i="13"/>
  <c r="K93" i="13"/>
  <c r="K92" i="13"/>
  <c r="K91" i="13"/>
  <c r="K89" i="13"/>
  <c r="K88" i="13"/>
  <c r="L86" i="13"/>
  <c r="M85" i="13"/>
  <c r="K84" i="13"/>
  <c r="K83" i="13"/>
  <c r="K82" i="13"/>
  <c r="K81" i="13"/>
  <c r="K79" i="13"/>
  <c r="K78" i="13"/>
  <c r="K77" i="13"/>
  <c r="L75" i="13"/>
  <c r="K74" i="13"/>
  <c r="K73" i="13"/>
  <c r="L71" i="13"/>
  <c r="K69" i="13"/>
  <c r="K66" i="13"/>
  <c r="K64" i="13"/>
  <c r="L63" i="13"/>
  <c r="K61" i="13"/>
  <c r="L60" i="13"/>
  <c r="L58" i="13"/>
  <c r="K58" i="13"/>
  <c r="K57" i="13"/>
  <c r="K54" i="13"/>
  <c r="K53" i="13"/>
  <c r="K51" i="13"/>
  <c r="K50" i="13"/>
  <c r="K49" i="13"/>
  <c r="L48" i="13"/>
  <c r="K46" i="13"/>
  <c r="K45" i="13"/>
  <c r="K44" i="13"/>
  <c r="K43" i="13"/>
  <c r="K42" i="13"/>
  <c r="K40" i="13"/>
  <c r="K39" i="13"/>
  <c r="K38" i="13"/>
  <c r="K37" i="13"/>
  <c r="K36" i="13"/>
  <c r="K35" i="13"/>
  <c r="K33" i="13"/>
  <c r="L31" i="13"/>
  <c r="L29" i="13"/>
  <c r="K27" i="13"/>
  <c r="K26" i="13"/>
  <c r="K25" i="13"/>
  <c r="K24" i="13"/>
  <c r="K23" i="13"/>
  <c r="L22" i="13"/>
  <c r="K21" i="13"/>
  <c r="K20" i="13"/>
  <c r="L18" i="13"/>
  <c r="K16" i="13"/>
  <c r="K15" i="13"/>
  <c r="K14" i="13"/>
  <c r="K12" i="13"/>
  <c r="K11" i="13"/>
  <c r="L10" i="13"/>
  <c r="M771" i="11" l="1"/>
  <c r="L770" i="11"/>
  <c r="L768" i="11"/>
  <c r="V767" i="11"/>
  <c r="M767" i="11"/>
  <c r="L765" i="11"/>
  <c r="L764" i="11"/>
  <c r="L763" i="11"/>
  <c r="L762" i="11"/>
  <c r="L761" i="11"/>
  <c r="V760" i="11"/>
  <c r="M760" i="11"/>
  <c r="L759" i="11"/>
  <c r="L757" i="11"/>
  <c r="L755" i="11"/>
  <c r="V754" i="11"/>
  <c r="M754" i="11"/>
  <c r="L752" i="11"/>
  <c r="L750" i="11"/>
  <c r="L749" i="11"/>
  <c r="L748" i="11"/>
  <c r="V746" i="11"/>
  <c r="M746" i="11"/>
  <c r="L745" i="11"/>
  <c r="L744" i="11"/>
  <c r="L743" i="11"/>
  <c r="L742" i="11"/>
  <c r="L741" i="11"/>
  <c r="L737" i="11"/>
  <c r="L736" i="11"/>
  <c r="L735" i="11"/>
  <c r="V733" i="11"/>
  <c r="M733" i="11"/>
  <c r="L731" i="11"/>
  <c r="L730" i="11"/>
  <c r="L728" i="11"/>
  <c r="L726" i="11"/>
  <c r="L725" i="11"/>
  <c r="L723" i="11"/>
  <c r="L722" i="11"/>
  <c r="V720" i="11"/>
  <c r="M720" i="11"/>
  <c r="L718" i="11"/>
  <c r="L717" i="11"/>
  <c r="L716" i="11"/>
  <c r="L715" i="11"/>
  <c r="L713" i="11"/>
  <c r="L712" i="11"/>
  <c r="L710" i="11"/>
  <c r="V708" i="11"/>
  <c r="M708" i="11"/>
  <c r="L706" i="11"/>
  <c r="L705" i="11"/>
  <c r="L703" i="11"/>
  <c r="L701" i="11"/>
  <c r="L700" i="11"/>
  <c r="L699" i="11"/>
  <c r="V698" i="11"/>
  <c r="M698" i="11"/>
  <c r="L696" i="11"/>
  <c r="L695" i="11"/>
  <c r="L694" i="11"/>
  <c r="V692" i="11"/>
  <c r="M692" i="11"/>
  <c r="L690" i="11"/>
  <c r="L689" i="11"/>
  <c r="L687" i="11"/>
  <c r="V685" i="11"/>
  <c r="M685" i="11"/>
  <c r="L683" i="11"/>
  <c r="L682" i="11"/>
  <c r="V681" i="11"/>
  <c r="M681" i="11"/>
  <c r="L679" i="11"/>
  <c r="V677" i="11"/>
  <c r="L675" i="11"/>
  <c r="L672" i="11"/>
  <c r="L670" i="11"/>
  <c r="L668" i="11"/>
  <c r="V666" i="11"/>
  <c r="M666" i="11"/>
  <c r="L664" i="11"/>
  <c r="L663" i="11"/>
  <c r="L662" i="11"/>
  <c r="L660" i="11"/>
  <c r="V658" i="11"/>
  <c r="M658" i="11"/>
  <c r="L656" i="11"/>
  <c r="L655" i="11"/>
  <c r="L653" i="11"/>
  <c r="L651" i="11"/>
  <c r="L649" i="11"/>
  <c r="L647" i="11"/>
  <c r="L645" i="11"/>
  <c r="L644" i="11"/>
  <c r="L643" i="11"/>
  <c r="V642" i="11"/>
  <c r="M642" i="11"/>
  <c r="L640" i="11"/>
  <c r="V639" i="11"/>
  <c r="M639" i="11"/>
  <c r="V637" i="11"/>
  <c r="M637" i="11"/>
  <c r="V636" i="11"/>
  <c r="M636" i="11"/>
  <c r="L635" i="11"/>
  <c r="L633" i="11"/>
  <c r="L631" i="11"/>
  <c r="L629" i="11"/>
  <c r="L627" i="11"/>
  <c r="L626" i="11"/>
  <c r="L625" i="11"/>
  <c r="L623" i="11"/>
  <c r="L621" i="11"/>
  <c r="L619" i="11"/>
  <c r="L617" i="11"/>
  <c r="L610" i="11"/>
  <c r="L609" i="11"/>
  <c r="L605" i="11"/>
  <c r="L599" i="11"/>
  <c r="L598" i="11"/>
  <c r="L597" i="11"/>
  <c r="L596" i="11"/>
  <c r="V594" i="11"/>
  <c r="M594" i="11"/>
  <c r="L592" i="11"/>
  <c r="L588" i="11"/>
  <c r="V586" i="11"/>
  <c r="M586" i="11"/>
  <c r="L584" i="11"/>
  <c r="L582" i="11"/>
  <c r="L580" i="11"/>
  <c r="L578" i="11"/>
  <c r="V576" i="11"/>
  <c r="M576" i="11"/>
  <c r="V574" i="11"/>
  <c r="M574" i="11"/>
  <c r="L572" i="11"/>
  <c r="L570" i="11"/>
  <c r="V568" i="11"/>
  <c r="M568" i="11"/>
  <c r="L566" i="11"/>
  <c r="V564" i="11"/>
  <c r="M564" i="11"/>
  <c r="L562" i="11"/>
  <c r="L561" i="11"/>
  <c r="L559" i="11"/>
  <c r="L557" i="11"/>
  <c r="V555" i="11"/>
  <c r="M555" i="11"/>
  <c r="V553" i="11"/>
  <c r="M553" i="11"/>
  <c r="L551" i="11"/>
  <c r="L550" i="11"/>
  <c r="L548" i="11"/>
  <c r="L547" i="11"/>
  <c r="L545" i="11"/>
  <c r="L543" i="11"/>
  <c r="L541" i="11"/>
  <c r="L540" i="11"/>
  <c r="L539" i="11"/>
  <c r="V538" i="11"/>
  <c r="M538" i="11"/>
  <c r="L536" i="11"/>
  <c r="L534" i="11"/>
  <c r="V533" i="11"/>
  <c r="M533" i="11"/>
  <c r="L531" i="11"/>
  <c r="L530" i="11"/>
  <c r="L528" i="11"/>
  <c r="L527" i="11"/>
  <c r="L525" i="11"/>
  <c r="L524" i="11"/>
  <c r="L523" i="11"/>
  <c r="L522" i="11"/>
  <c r="V520" i="11"/>
  <c r="V519" i="11"/>
  <c r="M519" i="11"/>
  <c r="L517" i="11"/>
  <c r="V516" i="11"/>
  <c r="M516" i="11"/>
  <c r="L514" i="11"/>
  <c r="L513" i="11"/>
  <c r="V512" i="11"/>
  <c r="M512" i="11"/>
  <c r="L510" i="11"/>
  <c r="L509" i="11"/>
  <c r="V508" i="11"/>
  <c r="L508" i="11"/>
  <c r="L506" i="11"/>
  <c r="L504" i="11"/>
  <c r="L503" i="11"/>
  <c r="L502" i="11"/>
  <c r="L500" i="11"/>
  <c r="L499" i="11"/>
  <c r="V497" i="11"/>
  <c r="M497" i="11"/>
  <c r="L495" i="11"/>
  <c r="V493" i="11"/>
  <c r="M493" i="11"/>
  <c r="L491" i="11"/>
  <c r="M489" i="11"/>
  <c r="L488" i="11"/>
  <c r="L487" i="11"/>
  <c r="L486" i="11"/>
  <c r="L485" i="11"/>
  <c r="L484" i="11"/>
  <c r="L483" i="11"/>
  <c r="L482" i="11"/>
  <c r="L480" i="11"/>
  <c r="V478" i="11"/>
  <c r="M478" i="11"/>
  <c r="L476" i="11"/>
  <c r="L475" i="11"/>
  <c r="L474" i="11"/>
  <c r="L473" i="11"/>
  <c r="L472" i="11"/>
  <c r="L471" i="11"/>
  <c r="L470" i="11"/>
  <c r="L469" i="11"/>
  <c r="V468" i="11"/>
  <c r="M468" i="11"/>
  <c r="V467" i="11"/>
  <c r="P467" i="11"/>
  <c r="L465" i="11"/>
  <c r="V463" i="11"/>
  <c r="M463" i="11"/>
  <c r="L461" i="11"/>
  <c r="V459" i="11"/>
  <c r="M459" i="11"/>
  <c r="L458" i="11"/>
  <c r="L457" i="11"/>
  <c r="L456" i="11"/>
  <c r="L455" i="11"/>
  <c r="L454" i="11"/>
  <c r="L453" i="11"/>
  <c r="L451" i="11"/>
  <c r="L450" i="11"/>
  <c r="L449" i="11"/>
  <c r="L448" i="11"/>
  <c r="L447" i="11"/>
  <c r="L445" i="11"/>
  <c r="L444" i="11"/>
  <c r="L442" i="11"/>
  <c r="L441" i="11"/>
  <c r="L439" i="11"/>
  <c r="L438" i="11"/>
  <c r="L437" i="11"/>
  <c r="V436" i="11"/>
  <c r="M436" i="11"/>
  <c r="V435" i="11"/>
  <c r="M435" i="11"/>
  <c r="L434" i="11"/>
  <c r="V432" i="11"/>
  <c r="M432" i="11"/>
  <c r="V431" i="11"/>
  <c r="M431" i="11"/>
  <c r="L430" i="11"/>
  <c r="L429" i="11"/>
  <c r="L428" i="11"/>
  <c r="V427" i="11"/>
  <c r="M427" i="11"/>
  <c r="L426" i="11"/>
  <c r="L425" i="11"/>
  <c r="L424" i="11"/>
  <c r="V423" i="11"/>
  <c r="M423" i="11"/>
  <c r="L422" i="11"/>
  <c r="L421" i="11"/>
  <c r="L420" i="11"/>
  <c r="L419" i="11"/>
  <c r="L418" i="11"/>
  <c r="L417" i="11"/>
  <c r="L416" i="11"/>
  <c r="L415" i="11"/>
  <c r="L414" i="11"/>
  <c r="L413" i="11"/>
  <c r="L412" i="11"/>
  <c r="V411" i="11"/>
  <c r="M411" i="11"/>
  <c r="L410" i="11"/>
  <c r="L409" i="11"/>
  <c r="L408" i="11"/>
  <c r="L407" i="11"/>
  <c r="L406" i="11"/>
  <c r="L405" i="11"/>
  <c r="L404" i="11"/>
  <c r="L403" i="11"/>
  <c r="V402" i="11"/>
  <c r="M402" i="11"/>
  <c r="L401" i="11"/>
  <c r="V400" i="11"/>
  <c r="M400" i="11"/>
  <c r="L399" i="11"/>
  <c r="L398" i="11"/>
  <c r="L397" i="11"/>
  <c r="L396" i="11"/>
  <c r="L395" i="11"/>
  <c r="V394" i="11"/>
  <c r="M394" i="11"/>
  <c r="V393" i="11"/>
  <c r="M393" i="11"/>
  <c r="L392" i="11"/>
  <c r="L391" i="11"/>
  <c r="L390" i="11"/>
  <c r="V389" i="11"/>
  <c r="M389" i="11"/>
  <c r="L388" i="11"/>
  <c r="L387" i="11"/>
  <c r="L386" i="11"/>
  <c r="L385" i="11"/>
  <c r="L384" i="11"/>
  <c r="L383" i="11"/>
  <c r="V382" i="11"/>
  <c r="M382" i="11"/>
  <c r="L381" i="11"/>
  <c r="V380" i="11"/>
  <c r="M380" i="11"/>
  <c r="L379" i="11"/>
  <c r="L378" i="11"/>
  <c r="L377" i="11"/>
  <c r="L376" i="11"/>
  <c r="L375" i="11"/>
  <c r="L374" i="11"/>
  <c r="L373" i="11"/>
  <c r="L372" i="11"/>
  <c r="L371" i="11"/>
  <c r="V370" i="11"/>
  <c r="L370" i="11"/>
  <c r="V369" i="11"/>
  <c r="M369" i="11"/>
  <c r="L365" i="11"/>
  <c r="L364" i="11"/>
  <c r="V362" i="11"/>
  <c r="L361" i="11"/>
  <c r="L360" i="11"/>
  <c r="L359" i="11"/>
  <c r="L358" i="11"/>
  <c r="L357" i="11"/>
  <c r="V355" i="11"/>
  <c r="M355" i="11"/>
  <c r="V354" i="11"/>
  <c r="M354" i="11"/>
  <c r="L353" i="11"/>
  <c r="L352" i="11"/>
  <c r="L351" i="11"/>
  <c r="L350" i="11"/>
  <c r="L349" i="11"/>
  <c r="L348" i="11"/>
  <c r="L347" i="11"/>
  <c r="L346" i="11"/>
  <c r="V345" i="11"/>
  <c r="M345" i="11"/>
  <c r="L344" i="11"/>
  <c r="L343" i="11"/>
  <c r="L342" i="11"/>
  <c r="L341" i="11"/>
  <c r="V340" i="11"/>
  <c r="M340" i="11"/>
  <c r="L339" i="11"/>
  <c r="L338" i="11"/>
  <c r="L337" i="11"/>
  <c r="L336" i="11"/>
  <c r="V335" i="11"/>
  <c r="M335" i="11"/>
  <c r="L334" i="11"/>
  <c r="L333" i="11"/>
  <c r="L332" i="11"/>
  <c r="L331" i="11"/>
  <c r="V330" i="11"/>
  <c r="M330" i="11"/>
  <c r="L329" i="11"/>
  <c r="M328" i="11"/>
  <c r="L327" i="11"/>
  <c r="L326" i="11"/>
  <c r="L325" i="11"/>
  <c r="L324" i="11"/>
  <c r="L323" i="11"/>
  <c r="L322" i="11"/>
  <c r="L321" i="11"/>
  <c r="M320" i="11"/>
  <c r="L319" i="11"/>
  <c r="L318" i="11"/>
  <c r="M317" i="11"/>
  <c r="L316" i="11"/>
  <c r="L315" i="11"/>
  <c r="L314" i="11"/>
  <c r="L313" i="11"/>
  <c r="L312" i="11"/>
  <c r="M311" i="11"/>
  <c r="L310" i="11"/>
  <c r="L309" i="11"/>
  <c r="L308" i="11"/>
  <c r="L307" i="11"/>
  <c r="M305" i="11"/>
  <c r="L303" i="11"/>
  <c r="L300" i="11"/>
  <c r="L298" i="11"/>
  <c r="L297" i="11"/>
  <c r="L296" i="11"/>
  <c r="L294" i="11"/>
  <c r="L293" i="11"/>
  <c r="L291" i="11"/>
  <c r="L290" i="11"/>
  <c r="L289" i="11"/>
  <c r="L288" i="11"/>
  <c r="L287" i="11"/>
  <c r="L286" i="11"/>
  <c r="L285" i="11"/>
  <c r="L284" i="11"/>
  <c r="L283" i="11"/>
  <c r="L282" i="11"/>
  <c r="V281" i="11"/>
  <c r="M281" i="11"/>
  <c r="L279" i="11"/>
  <c r="N278" i="11"/>
  <c r="V277" i="11"/>
  <c r="M277" i="11"/>
  <c r="N276" i="11"/>
  <c r="L275" i="11"/>
  <c r="V273" i="11"/>
  <c r="M273" i="11"/>
  <c r="M271" i="11"/>
  <c r="M270" i="11"/>
  <c r="M269" i="11"/>
  <c r="L267" i="11"/>
  <c r="L266" i="11"/>
  <c r="L264" i="11"/>
  <c r="L262" i="11"/>
  <c r="L260" i="11"/>
  <c r="L258" i="11"/>
  <c r="L257" i="11"/>
  <c r="L256" i="11"/>
  <c r="V254" i="11"/>
  <c r="L254" i="11"/>
  <c r="L252" i="11"/>
  <c r="L251" i="11"/>
  <c r="X250" i="11"/>
  <c r="V250" i="11"/>
  <c r="M250" i="11"/>
  <c r="L248" i="11"/>
  <c r="L247" i="11"/>
  <c r="L245" i="11"/>
  <c r="L244" i="11"/>
  <c r="V243" i="11"/>
  <c r="M243" i="11"/>
  <c r="L241" i="11"/>
  <c r="L239" i="11"/>
  <c r="L238" i="11"/>
  <c r="L236" i="11"/>
  <c r="L234" i="11"/>
  <c r="L232" i="11"/>
  <c r="L230" i="11"/>
  <c r="L229" i="11"/>
  <c r="V228" i="11"/>
  <c r="M228" i="11"/>
  <c r="L226" i="11"/>
  <c r="L225" i="11"/>
  <c r="L223" i="11"/>
  <c r="L222" i="11"/>
  <c r="L221" i="11"/>
  <c r="V219" i="11"/>
  <c r="M219" i="11"/>
  <c r="L217" i="11"/>
  <c r="L216" i="11"/>
  <c r="V215" i="11"/>
  <c r="M215" i="11"/>
  <c r="L213" i="11"/>
  <c r="L211" i="11"/>
  <c r="V210" i="11"/>
  <c r="M210" i="11"/>
  <c r="L209" i="11"/>
  <c r="L208" i="11"/>
  <c r="L207" i="11"/>
  <c r="V206" i="11"/>
  <c r="L206" i="11"/>
  <c r="L204" i="11"/>
  <c r="V202" i="11"/>
  <c r="M202" i="11"/>
  <c r="L202" i="11"/>
  <c r="L200" i="11"/>
  <c r="L199" i="11"/>
  <c r="V198" i="11"/>
  <c r="M198" i="11"/>
  <c r="V196" i="11"/>
  <c r="M196" i="11"/>
  <c r="L195" i="11"/>
  <c r="V194" i="11"/>
  <c r="M194" i="11"/>
  <c r="L192" i="11"/>
  <c r="L190" i="11"/>
  <c r="L189" i="11"/>
  <c r="V186" i="11"/>
  <c r="L186" i="11"/>
  <c r="L184" i="11"/>
  <c r="L183" i="11"/>
  <c r="L182" i="11"/>
  <c r="L181" i="11"/>
  <c r="V180" i="11"/>
  <c r="M180" i="11"/>
  <c r="L178" i="11"/>
  <c r="L177" i="11"/>
  <c r="L175" i="11"/>
  <c r="L174" i="11"/>
  <c r="L173" i="11"/>
  <c r="L172" i="11"/>
  <c r="V170" i="11"/>
  <c r="M170" i="11"/>
  <c r="L169" i="11"/>
  <c r="L167" i="11"/>
  <c r="L165" i="11"/>
  <c r="L164" i="11"/>
  <c r="L162" i="11"/>
  <c r="L160" i="11"/>
  <c r="L159" i="11"/>
  <c r="V158" i="11"/>
  <c r="M158" i="11"/>
  <c r="V156" i="11"/>
  <c r="M156" i="11"/>
  <c r="L155" i="11"/>
  <c r="L154" i="11"/>
  <c r="V152" i="11"/>
  <c r="M152" i="11"/>
  <c r="L151" i="11"/>
  <c r="M150" i="11"/>
  <c r="L150" i="11"/>
  <c r="L149" i="11"/>
  <c r="L148" i="11"/>
  <c r="L146" i="11"/>
  <c r="V145" i="11"/>
  <c r="X145" i="11" s="1"/>
  <c r="M145" i="11"/>
  <c r="L143" i="11"/>
  <c r="L142" i="11"/>
  <c r="L141" i="11"/>
  <c r="L139" i="11"/>
  <c r="L138" i="11"/>
  <c r="V137" i="11"/>
  <c r="X137" i="11" s="1"/>
  <c r="M137" i="11"/>
  <c r="V135" i="11"/>
  <c r="X135" i="11" s="1"/>
  <c r="M135" i="11"/>
  <c r="L133" i="11"/>
  <c r="V132" i="11"/>
  <c r="X132" i="11" s="1"/>
  <c r="M132" i="11"/>
  <c r="L130" i="11"/>
  <c r="L129" i="11"/>
  <c r="L128" i="11"/>
  <c r="L127" i="11"/>
  <c r="V126" i="11"/>
  <c r="X126" i="11" s="1"/>
  <c r="M126" i="11"/>
  <c r="L125" i="11"/>
  <c r="L124" i="11"/>
  <c r="L123" i="11"/>
  <c r="L122" i="11"/>
  <c r="L120" i="11"/>
  <c r="L119" i="11"/>
  <c r="L118" i="11"/>
  <c r="L116" i="11"/>
  <c r="L114" i="11"/>
  <c r="X113" i="11"/>
  <c r="V113" i="11"/>
  <c r="M113" i="11"/>
  <c r="L111" i="11"/>
  <c r="L110" i="11"/>
  <c r="L109" i="11"/>
  <c r="L108" i="11"/>
  <c r="L106" i="11"/>
  <c r="L105" i="11"/>
  <c r="L104" i="11"/>
  <c r="L103" i="11"/>
  <c r="L102" i="11"/>
  <c r="V101" i="11"/>
  <c r="X101" i="11" s="1"/>
  <c r="M101" i="11"/>
  <c r="L99" i="11"/>
  <c r="L98" i="11"/>
  <c r="V97" i="11"/>
  <c r="M97" i="11"/>
  <c r="L95" i="11"/>
  <c r="L93" i="11"/>
  <c r="L92" i="11"/>
  <c r="L91" i="11"/>
  <c r="L89" i="11"/>
  <c r="L88" i="11"/>
  <c r="V87" i="11"/>
  <c r="M87" i="11"/>
  <c r="L85" i="11"/>
  <c r="V83" i="11"/>
  <c r="X83" i="11" s="1"/>
  <c r="M83" i="11"/>
  <c r="L81" i="11"/>
  <c r="L79" i="11"/>
  <c r="L78" i="11"/>
  <c r="L77" i="11"/>
  <c r="L76" i="11"/>
  <c r="L75" i="11"/>
  <c r="L74" i="11"/>
  <c r="V72" i="11"/>
  <c r="M72" i="11"/>
  <c r="L70" i="11"/>
  <c r="L68" i="11"/>
  <c r="L67" i="11"/>
  <c r="L65" i="11"/>
  <c r="L64" i="11"/>
  <c r="L63" i="11"/>
  <c r="L62" i="11"/>
  <c r="V60" i="11"/>
  <c r="X60" i="11" s="1"/>
  <c r="M60" i="11"/>
  <c r="L58" i="11"/>
  <c r="V57" i="11"/>
  <c r="X57" i="11" s="1"/>
  <c r="M57" i="11"/>
  <c r="V55" i="11"/>
  <c r="X55" i="11" s="1"/>
  <c r="M55" i="11"/>
  <c r="L54" i="11"/>
  <c r="L53" i="11"/>
  <c r="L51" i="11"/>
  <c r="X49" i="11"/>
  <c r="V49" i="11"/>
  <c r="M49" i="11"/>
  <c r="L47" i="11"/>
  <c r="L46" i="11"/>
  <c r="L44" i="11"/>
  <c r="V43" i="11"/>
  <c r="X43" i="11" s="1"/>
  <c r="M43" i="11"/>
  <c r="L41" i="11"/>
  <c r="M40" i="11"/>
  <c r="L38" i="11"/>
  <c r="L37" i="11"/>
  <c r="X36" i="11"/>
  <c r="V36" i="11"/>
  <c r="M36" i="11"/>
  <c r="L34" i="11"/>
  <c r="X32" i="11"/>
  <c r="V32" i="11"/>
  <c r="M32" i="11"/>
  <c r="L31" i="11"/>
  <c r="L30" i="11"/>
  <c r="L28" i="11"/>
  <c r="L26" i="11"/>
  <c r="V25" i="11"/>
  <c r="X25" i="11" s="1"/>
  <c r="M25" i="11"/>
  <c r="L23" i="11"/>
  <c r="V21" i="11"/>
  <c r="X21" i="11" s="1"/>
  <c r="V19" i="11"/>
  <c r="X19" i="11" s="1"/>
  <c r="M19" i="11"/>
  <c r="L17" i="11"/>
  <c r="L15" i="11"/>
  <c r="L13" i="11"/>
  <c r="L11" i="11"/>
  <c r="L10" i="11"/>
  <c r="X9" i="11"/>
  <c r="M9" i="11"/>
  <c r="K454" i="10" l="1"/>
  <c r="K453" i="10"/>
  <c r="K452" i="10"/>
  <c r="K451" i="10"/>
  <c r="L449" i="10"/>
  <c r="L448" i="10"/>
  <c r="K446" i="10"/>
  <c r="L445" i="10"/>
  <c r="K443" i="10"/>
  <c r="K442" i="10"/>
  <c r="K441" i="10"/>
  <c r="K440" i="10"/>
  <c r="K439" i="10"/>
  <c r="L438" i="10"/>
  <c r="L436" i="10"/>
  <c r="K434" i="10"/>
  <c r="L432" i="10"/>
  <c r="K431" i="10"/>
  <c r="K429" i="10"/>
  <c r="L427" i="10"/>
  <c r="K426" i="10"/>
  <c r="L424" i="10"/>
  <c r="K423" i="10"/>
  <c r="K421" i="10"/>
  <c r="K420" i="10"/>
  <c r="K418" i="10"/>
  <c r="K416" i="10"/>
  <c r="K415" i="10"/>
  <c r="L413" i="10"/>
  <c r="K412" i="10"/>
  <c r="K411" i="10"/>
  <c r="K410" i="10"/>
  <c r="K409" i="10"/>
  <c r="K407" i="10"/>
  <c r="K405" i="10"/>
  <c r="K404" i="10"/>
  <c r="K403" i="10"/>
  <c r="K402" i="10"/>
  <c r="K401" i="10"/>
  <c r="K399" i="10"/>
  <c r="K398" i="10"/>
  <c r="K397" i="10"/>
  <c r="K395" i="10"/>
  <c r="L394" i="10"/>
  <c r="K392" i="10"/>
  <c r="K391" i="10"/>
  <c r="K390" i="10"/>
  <c r="K389" i="10"/>
  <c r="K388" i="10"/>
  <c r="K387" i="10"/>
  <c r="K386" i="10"/>
  <c r="K385" i="10"/>
  <c r="K384" i="10"/>
  <c r="K382" i="10"/>
  <c r="K380" i="10"/>
  <c r="K378" i="10"/>
  <c r="K376" i="10"/>
  <c r="K375" i="10"/>
  <c r="K374" i="10"/>
  <c r="K372" i="10"/>
  <c r="K370" i="10"/>
  <c r="K368" i="10"/>
  <c r="K367" i="10"/>
  <c r="K366" i="10"/>
  <c r="K364" i="10"/>
  <c r="K363" i="10"/>
  <c r="K362" i="10"/>
  <c r="K361" i="10"/>
  <c r="K360" i="10"/>
  <c r="L358" i="10"/>
  <c r="L356" i="10"/>
  <c r="K353" i="10"/>
  <c r="K351" i="10"/>
  <c r="K350" i="10"/>
  <c r="K348" i="10"/>
  <c r="K346" i="10"/>
  <c r="K344" i="10"/>
  <c r="K342" i="10"/>
  <c r="L341" i="10"/>
  <c r="K340" i="10"/>
  <c r="K339" i="10"/>
  <c r="K338" i="10"/>
  <c r="L336" i="10"/>
  <c r="L334" i="10"/>
  <c r="K333" i="10"/>
  <c r="K331" i="10"/>
  <c r="K330" i="10"/>
  <c r="K328" i="10"/>
  <c r="L326" i="10"/>
  <c r="L325" i="10"/>
  <c r="L323" i="10"/>
  <c r="L321" i="10"/>
  <c r="K319" i="10"/>
  <c r="K317" i="10"/>
  <c r="K315" i="10"/>
  <c r="K314" i="10"/>
  <c r="K313" i="10"/>
  <c r="K312" i="10"/>
  <c r="L310" i="10"/>
  <c r="K309" i="10"/>
  <c r="L308" i="10"/>
  <c r="K306" i="10"/>
  <c r="K305" i="10"/>
  <c r="K304" i="10"/>
  <c r="L303" i="10"/>
  <c r="L301" i="10"/>
  <c r="K299" i="10"/>
  <c r="L297" i="10"/>
  <c r="K295" i="10"/>
  <c r="L294" i="10"/>
  <c r="K292" i="10"/>
  <c r="K290" i="10"/>
  <c r="K288" i="10"/>
  <c r="K286" i="10"/>
  <c r="K285" i="10"/>
  <c r="K283" i="10"/>
  <c r="L281" i="10"/>
  <c r="K279" i="10"/>
  <c r="K278" i="10"/>
  <c r="L277" i="10"/>
  <c r="K275" i="10"/>
  <c r="K274" i="10"/>
  <c r="K272" i="10"/>
  <c r="K271" i="10"/>
  <c r="K269" i="10"/>
  <c r="L268" i="10"/>
  <c r="K267" i="10"/>
  <c r="K266" i="10"/>
  <c r="K265" i="10"/>
  <c r="K263" i="10"/>
  <c r="K262" i="10"/>
  <c r="K261" i="10"/>
  <c r="K260" i="10"/>
  <c r="K258" i="10"/>
  <c r="K257" i="10"/>
  <c r="K256" i="10"/>
  <c r="K255" i="10"/>
  <c r="K254" i="10"/>
  <c r="K253" i="10"/>
  <c r="K252" i="10"/>
  <c r="K250" i="10"/>
  <c r="K249" i="10"/>
  <c r="L248" i="10"/>
  <c r="K246" i="10"/>
  <c r="K245" i="10"/>
  <c r="K244" i="10"/>
  <c r="K243" i="10"/>
  <c r="K242" i="10"/>
  <c r="K240" i="10"/>
  <c r="K238" i="10"/>
  <c r="K237" i="10"/>
  <c r="K235" i="10"/>
  <c r="K234" i="10"/>
  <c r="K232" i="10"/>
  <c r="K231" i="10"/>
  <c r="L229" i="10"/>
  <c r="K228" i="10"/>
  <c r="K226" i="10"/>
  <c r="K225" i="10"/>
  <c r="K224" i="10"/>
  <c r="K222" i="10"/>
  <c r="K221" i="10"/>
  <c r="K220" i="10"/>
  <c r="L219" i="10"/>
  <c r="L217" i="10"/>
  <c r="K215" i="10"/>
  <c r="K214" i="10"/>
  <c r="K213" i="10"/>
  <c r="K211" i="10"/>
  <c r="L209" i="10"/>
  <c r="K207" i="10"/>
  <c r="K205" i="10"/>
  <c r="L203" i="10"/>
  <c r="L201" i="10"/>
  <c r="K199" i="10"/>
  <c r="L198" i="10"/>
  <c r="K197" i="10"/>
  <c r="K196" i="10"/>
  <c r="L194" i="10"/>
  <c r="K192" i="10"/>
  <c r="L190" i="10"/>
  <c r="L188" i="10"/>
  <c r="K187" i="10"/>
  <c r="K185" i="10"/>
  <c r="K183" i="10"/>
  <c r="K182" i="10"/>
  <c r="K180" i="10"/>
  <c r="K178" i="10"/>
  <c r="K177" i="10"/>
  <c r="K176" i="10"/>
  <c r="K175" i="10"/>
  <c r="L173" i="10"/>
  <c r="L171" i="10"/>
  <c r="K169" i="10"/>
  <c r="L167" i="10"/>
  <c r="K165" i="10"/>
  <c r="L163" i="10"/>
  <c r="K161" i="10"/>
  <c r="K160" i="10"/>
  <c r="K158" i="10"/>
  <c r="K156" i="10"/>
  <c r="K154" i="10"/>
  <c r="L152" i="10"/>
  <c r="L150" i="10"/>
  <c r="K149" i="10"/>
  <c r="K148" i="10"/>
  <c r="K146" i="10"/>
  <c r="K145" i="10"/>
  <c r="K144" i="10"/>
  <c r="K143" i="10"/>
  <c r="K141" i="10"/>
  <c r="K140" i="10"/>
  <c r="K138" i="10"/>
  <c r="K136" i="10"/>
  <c r="K135" i="10"/>
  <c r="K133" i="10"/>
  <c r="L131" i="10"/>
  <c r="K129" i="10"/>
  <c r="L128" i="10"/>
  <c r="K126" i="10"/>
  <c r="K125" i="10"/>
  <c r="K124" i="10"/>
  <c r="K122" i="10"/>
  <c r="K121" i="10"/>
  <c r="K119" i="10"/>
  <c r="K118" i="10"/>
  <c r="L117" i="10"/>
  <c r="K115" i="10"/>
  <c r="K114" i="10"/>
  <c r="K112" i="10"/>
  <c r="K111" i="10"/>
  <c r="K110" i="10"/>
  <c r="K108" i="10"/>
  <c r="K107" i="10"/>
  <c r="K106" i="10"/>
  <c r="K105" i="10"/>
  <c r="L104" i="10"/>
  <c r="K102" i="10"/>
  <c r="K100" i="10"/>
  <c r="K98" i="10"/>
  <c r="L97" i="10"/>
  <c r="K95" i="10"/>
  <c r="K94" i="10"/>
  <c r="K93" i="10"/>
  <c r="K92" i="10"/>
  <c r="K91" i="10"/>
  <c r="K89" i="10"/>
  <c r="K87" i="10"/>
  <c r="L86" i="10"/>
  <c r="K84" i="10"/>
  <c r="K82" i="10"/>
  <c r="K81" i="10"/>
  <c r="K80" i="10"/>
  <c r="K78" i="10"/>
  <c r="L76" i="10"/>
  <c r="K74" i="10"/>
  <c r="L73" i="10"/>
  <c r="K72" i="10"/>
  <c r="K71" i="10"/>
  <c r="K70" i="10"/>
  <c r="K68" i="10"/>
  <c r="K66" i="10"/>
  <c r="L64" i="10"/>
  <c r="K62" i="10"/>
  <c r="K60" i="10"/>
  <c r="L59" i="10"/>
  <c r="L57" i="10"/>
  <c r="K56" i="10"/>
  <c r="K55" i="10"/>
  <c r="K53" i="10"/>
  <c r="K52" i="10"/>
  <c r="K51" i="10"/>
  <c r="L49" i="10"/>
  <c r="K48" i="10"/>
  <c r="K47" i="10"/>
  <c r="K45" i="10"/>
  <c r="K44" i="10"/>
  <c r="K43" i="10"/>
  <c r="K42" i="10"/>
  <c r="L40" i="10"/>
  <c r="K38" i="10"/>
  <c r="K37" i="10"/>
  <c r="K36" i="10"/>
  <c r="L34" i="10"/>
  <c r="K32" i="10"/>
  <c r="K31" i="10"/>
  <c r="K30" i="10"/>
  <c r="K29" i="10"/>
  <c r="K28" i="10"/>
  <c r="L26" i="10"/>
  <c r="K25" i="10"/>
  <c r="K24" i="10"/>
  <c r="K22" i="10"/>
  <c r="K21" i="10"/>
  <c r="K20" i="10"/>
  <c r="L19" i="10"/>
  <c r="K17" i="10"/>
  <c r="K15" i="10"/>
  <c r="K14" i="10"/>
  <c r="K12" i="10"/>
  <c r="L11" i="10"/>
  <c r="L1000" i="9" l="1"/>
  <c r="L999" i="9"/>
  <c r="L998" i="9"/>
  <c r="L997" i="9"/>
  <c r="L996" i="9"/>
  <c r="L995" i="9"/>
  <c r="L474" i="9"/>
  <c r="L473" i="9"/>
  <c r="L470" i="9"/>
  <c r="L469" i="9"/>
  <c r="L468" i="9"/>
  <c r="L466" i="9"/>
  <c r="L465" i="9"/>
  <c r="L464" i="9"/>
  <c r="L462" i="9"/>
  <c r="L458" i="9"/>
  <c r="L457" i="9"/>
  <c r="L455" i="9"/>
  <c r="L454" i="9"/>
  <c r="L448" i="9"/>
  <c r="L447" i="9"/>
  <c r="L445" i="9"/>
  <c r="L442" i="9"/>
  <c r="L441" i="9"/>
  <c r="L440" i="9"/>
  <c r="L438" i="9"/>
  <c r="L435" i="9"/>
  <c r="L433" i="9"/>
  <c r="L432" i="9"/>
  <c r="L431" i="9"/>
  <c r="L430" i="9"/>
  <c r="L429" i="9"/>
  <c r="L428" i="9"/>
  <c r="L426" i="9"/>
  <c r="L425" i="9"/>
  <c r="L423" i="9"/>
  <c r="L422" i="9"/>
  <c r="L419" i="9"/>
  <c r="L416" i="9"/>
  <c r="L415" i="9"/>
  <c r="L409" i="9"/>
  <c r="L408" i="9"/>
  <c r="L404" i="9"/>
  <c r="L403" i="9"/>
  <c r="L402" i="9"/>
  <c r="L401" i="9"/>
  <c r="L400" i="9"/>
  <c r="L396" i="9"/>
  <c r="L394" i="9"/>
  <c r="L393" i="9"/>
  <c r="L392" i="9"/>
  <c r="L390" i="9"/>
  <c r="L389" i="9"/>
  <c r="L387" i="9"/>
  <c r="L386" i="9"/>
  <c r="L385" i="9"/>
  <c r="L381" i="9"/>
  <c r="L380" i="9"/>
  <c r="L377" i="9"/>
  <c r="L375" i="9"/>
  <c r="L373" i="9"/>
  <c r="L371" i="9"/>
  <c r="L370" i="9"/>
  <c r="L367" i="9"/>
  <c r="L366" i="9"/>
  <c r="L363" i="9"/>
  <c r="L361" i="9"/>
  <c r="L359" i="9"/>
  <c r="L358" i="9"/>
  <c r="L357" i="9"/>
  <c r="L354" i="9"/>
  <c r="L353" i="9"/>
  <c r="L350" i="9"/>
  <c r="L349" i="9"/>
  <c r="L347" i="9"/>
  <c r="L345" i="9"/>
  <c r="L344" i="9"/>
  <c r="L342" i="9"/>
  <c r="L340" i="9"/>
  <c r="L338" i="9"/>
  <c r="L337" i="9"/>
  <c r="L336" i="9"/>
  <c r="L331" i="9"/>
  <c r="L328" i="9"/>
  <c r="L327" i="9"/>
  <c r="L323" i="9"/>
  <c r="L321" i="9"/>
  <c r="L318" i="9"/>
  <c r="L316" i="9"/>
  <c r="L315" i="9"/>
  <c r="L312" i="9"/>
  <c r="L311" i="9"/>
  <c r="L309" i="9"/>
  <c r="L308" i="9"/>
  <c r="L306" i="9"/>
  <c r="L305" i="9"/>
  <c r="L302" i="9"/>
  <c r="L300" i="9"/>
  <c r="L298" i="9"/>
  <c r="L297" i="9"/>
  <c r="L296" i="9"/>
  <c r="L294" i="9"/>
  <c r="L293" i="9"/>
  <c r="L291" i="9"/>
  <c r="L290" i="9"/>
  <c r="L289" i="9"/>
  <c r="L288" i="9"/>
  <c r="L287" i="9"/>
  <c r="L285" i="9"/>
  <c r="L284" i="9"/>
  <c r="L281" i="9"/>
  <c r="L279" i="9"/>
  <c r="L278" i="9"/>
  <c r="L277" i="9"/>
  <c r="L271" i="9"/>
  <c r="L270" i="9"/>
  <c r="L267" i="9"/>
  <c r="L266" i="9"/>
  <c r="L263" i="9"/>
  <c r="L259" i="9"/>
  <c r="L258" i="9"/>
  <c r="L255" i="9"/>
  <c r="L254" i="9"/>
  <c r="L249" i="9"/>
  <c r="L247" i="9"/>
  <c r="L246" i="9"/>
  <c r="L245" i="9"/>
  <c r="L244" i="9"/>
  <c r="L242" i="9"/>
  <c r="L241" i="9"/>
  <c r="L237" i="9"/>
  <c r="L236" i="9"/>
  <c r="L235" i="9"/>
  <c r="L234" i="9"/>
  <c r="L232" i="9"/>
  <c r="L231" i="9"/>
  <c r="L230" i="9"/>
  <c r="L225" i="9"/>
  <c r="L222" i="9"/>
  <c r="L221" i="9"/>
  <c r="L220" i="9"/>
  <c r="L219" i="9"/>
  <c r="L218" i="9"/>
  <c r="L216" i="9"/>
  <c r="L215" i="9"/>
  <c r="L214" i="9"/>
  <c r="L211" i="9"/>
  <c r="L210" i="9"/>
  <c r="L207" i="9"/>
  <c r="L205" i="9"/>
  <c r="L202" i="9"/>
  <c r="L201" i="9"/>
  <c r="L197" i="9"/>
  <c r="L196" i="9"/>
  <c r="L195" i="9"/>
  <c r="L194" i="9"/>
  <c r="L190" i="9"/>
  <c r="L188" i="9"/>
  <c r="L187" i="9"/>
  <c r="L186" i="9"/>
  <c r="L185" i="9"/>
  <c r="L181" i="9"/>
  <c r="L180" i="9"/>
  <c r="L179" i="9"/>
  <c r="L176" i="9"/>
  <c r="L175" i="9"/>
  <c r="L174" i="9"/>
  <c r="L173" i="9"/>
  <c r="L171" i="9"/>
  <c r="L169" i="9"/>
  <c r="L167" i="9"/>
  <c r="L166" i="9"/>
  <c r="L165" i="9"/>
  <c r="L163" i="9"/>
  <c r="L162" i="9"/>
  <c r="L160" i="9"/>
  <c r="L158" i="9"/>
  <c r="L157" i="9"/>
  <c r="L156" i="9"/>
  <c r="L154" i="9"/>
  <c r="L153" i="9"/>
  <c r="L152" i="9"/>
  <c r="L149" i="9"/>
  <c r="L148" i="9"/>
  <c r="L147" i="9"/>
  <c r="L146" i="9"/>
  <c r="L145" i="9"/>
  <c r="L141" i="9"/>
  <c r="L140" i="9"/>
  <c r="L139" i="9"/>
  <c r="L138" i="9"/>
  <c r="L137" i="9"/>
  <c r="L136" i="9"/>
  <c r="L135" i="9"/>
  <c r="L132" i="9"/>
  <c r="L131" i="9"/>
  <c r="L128" i="9"/>
  <c r="L124" i="9"/>
  <c r="L122" i="9"/>
  <c r="L121" i="9"/>
  <c r="L119" i="9"/>
  <c r="L118" i="9"/>
  <c r="L116" i="9"/>
  <c r="L112" i="9"/>
  <c r="L111" i="9"/>
  <c r="L110" i="9"/>
  <c r="L109" i="9"/>
  <c r="L104" i="9"/>
  <c r="L101" i="9"/>
  <c r="L100" i="9"/>
  <c r="L98" i="9"/>
  <c r="L97" i="9"/>
  <c r="L95" i="9"/>
  <c r="L92" i="9"/>
  <c r="L91" i="9"/>
  <c r="L89" i="9"/>
  <c r="L87" i="9"/>
  <c r="L86" i="9"/>
  <c r="L85" i="9"/>
  <c r="L83" i="9"/>
  <c r="L82" i="9"/>
  <c r="L81" i="9"/>
  <c r="L80" i="9"/>
  <c r="L78" i="9"/>
  <c r="L77" i="9"/>
  <c r="L76" i="9"/>
  <c r="L75" i="9"/>
  <c r="L71" i="9"/>
  <c r="L70" i="9"/>
  <c r="L69" i="9"/>
  <c r="L67" i="9"/>
  <c r="L66" i="9"/>
  <c r="L65" i="9"/>
  <c r="L62" i="9"/>
  <c r="L61" i="9"/>
  <c r="L60" i="9"/>
  <c r="L59" i="9"/>
  <c r="L55" i="9"/>
  <c r="L52" i="9"/>
  <c r="L51" i="9"/>
  <c r="L50" i="9"/>
  <c r="L49" i="9"/>
  <c r="L47" i="9"/>
  <c r="L45" i="9"/>
  <c r="L43" i="9"/>
  <c r="L42" i="9"/>
  <c r="L41" i="9"/>
  <c r="L40" i="9"/>
  <c r="L38" i="9"/>
  <c r="L37" i="9"/>
  <c r="L31" i="9"/>
  <c r="L30" i="9"/>
  <c r="L29" i="9"/>
  <c r="L25" i="9"/>
  <c r="L20" i="9"/>
  <c r="L19" i="9"/>
  <c r="L18" i="9"/>
  <c r="L17" i="9"/>
  <c r="L16" i="9"/>
  <c r="L15" i="9"/>
  <c r="L12" i="9"/>
  <c r="L392" i="8" l="1"/>
  <c r="K391" i="8"/>
  <c r="K390" i="8"/>
  <c r="K389" i="8"/>
  <c r="K387" i="8"/>
  <c r="K386" i="8"/>
  <c r="K385" i="8"/>
  <c r="L384" i="8"/>
  <c r="K382" i="8"/>
  <c r="K380" i="8"/>
  <c r="K379" i="8"/>
  <c r="K377" i="8"/>
  <c r="L376" i="8"/>
  <c r="K374" i="8"/>
  <c r="L373" i="8"/>
  <c r="K371" i="8"/>
  <c r="L369" i="8"/>
  <c r="K368" i="8"/>
  <c r="K366" i="8"/>
  <c r="K365" i="8"/>
  <c r="K364" i="8"/>
  <c r="K363" i="8"/>
  <c r="L362" i="8"/>
  <c r="K360" i="8"/>
  <c r="K359" i="8"/>
  <c r="K358" i="8"/>
  <c r="L357" i="8"/>
  <c r="K355" i="8"/>
  <c r="K353" i="8"/>
  <c r="K351" i="8"/>
  <c r="K350" i="8"/>
  <c r="L349" i="8"/>
  <c r="L347" i="8"/>
  <c r="K345" i="8"/>
  <c r="L343" i="8"/>
  <c r="K342" i="8"/>
  <c r="K341" i="8"/>
  <c r="K340" i="8"/>
  <c r="K339" i="8"/>
  <c r="L337" i="8"/>
  <c r="K336" i="8"/>
  <c r="L334" i="8"/>
  <c r="K332" i="8"/>
  <c r="K330" i="8"/>
  <c r="K329" i="8"/>
  <c r="L328" i="8"/>
  <c r="K326" i="8"/>
  <c r="K325" i="8"/>
  <c r="K323" i="8"/>
  <c r="K322" i="8"/>
  <c r="K321" i="8"/>
  <c r="K319" i="8"/>
  <c r="K318" i="8"/>
  <c r="K316" i="8"/>
  <c r="K315" i="8"/>
  <c r="L312" i="8"/>
  <c r="K310" i="8"/>
  <c r="K307" i="8"/>
  <c r="L304" i="8"/>
  <c r="K302" i="8"/>
  <c r="K300" i="8"/>
  <c r="L298" i="8"/>
  <c r="K296" i="8"/>
  <c r="K295" i="8"/>
  <c r="K294" i="8"/>
  <c r="K293" i="8"/>
  <c r="K292" i="8"/>
  <c r="L291" i="8"/>
  <c r="L289" i="8"/>
  <c r="K288" i="8"/>
  <c r="K287" i="8"/>
  <c r="K286" i="8"/>
  <c r="K284" i="8"/>
  <c r="L282" i="8"/>
  <c r="K280" i="8"/>
  <c r="K279" i="8"/>
  <c r="L278" i="8"/>
  <c r="K276" i="8"/>
  <c r="L274" i="8"/>
  <c r="L273" i="8"/>
  <c r="L271" i="8"/>
  <c r="K270" i="8"/>
  <c r="L269" i="8"/>
  <c r="L267" i="8"/>
  <c r="L266" i="8"/>
  <c r="K265" i="8"/>
  <c r="L263" i="8"/>
  <c r="L261" i="8"/>
  <c r="K258" i="8"/>
  <c r="L257" i="8"/>
  <c r="L255" i="8"/>
  <c r="K253" i="8"/>
  <c r="K250" i="8"/>
  <c r="K249" i="8"/>
  <c r="L248" i="8"/>
  <c r="K247" i="8"/>
  <c r="L246" i="8"/>
  <c r="K244" i="8"/>
  <c r="K243" i="8"/>
  <c r="K242" i="8"/>
  <c r="K241" i="8"/>
  <c r="K240" i="8"/>
  <c r="L239" i="8"/>
  <c r="K236" i="8"/>
  <c r="K235" i="8"/>
  <c r="K233" i="8"/>
  <c r="K231" i="8"/>
  <c r="K229" i="8"/>
  <c r="K228" i="8"/>
  <c r="L226" i="8"/>
  <c r="L224" i="8"/>
  <c r="L222" i="8"/>
  <c r="L220" i="8"/>
  <c r="L218" i="8"/>
  <c r="K216" i="8"/>
  <c r="K214" i="8"/>
  <c r="K213" i="8"/>
  <c r="K212" i="8"/>
  <c r="L211" i="8"/>
  <c r="K209" i="8"/>
  <c r="K208" i="8"/>
  <c r="L207" i="8"/>
  <c r="K205" i="8"/>
  <c r="K204" i="8"/>
  <c r="K202" i="8"/>
  <c r="L201" i="8"/>
  <c r="K199" i="8"/>
  <c r="K198" i="8"/>
  <c r="K196" i="8"/>
  <c r="K194" i="8"/>
  <c r="L193" i="8"/>
  <c r="K191" i="8"/>
  <c r="K189" i="8"/>
  <c r="K188" i="8"/>
  <c r="K187" i="8"/>
  <c r="L185" i="8"/>
  <c r="K181" i="8"/>
  <c r="K179" i="8"/>
  <c r="K177" i="8"/>
  <c r="K176" i="8"/>
  <c r="K174" i="8"/>
  <c r="K173" i="8"/>
  <c r="L172" i="8"/>
  <c r="K170" i="8"/>
  <c r="K169" i="8"/>
  <c r="K167" i="8"/>
  <c r="K165" i="8"/>
  <c r="L163" i="8"/>
  <c r="K161" i="8"/>
  <c r="K159" i="8"/>
  <c r="K157" i="8"/>
  <c r="K155" i="8"/>
  <c r="K153" i="8"/>
  <c r="K151" i="8"/>
  <c r="K149" i="8"/>
  <c r="K147" i="8"/>
  <c r="K145" i="8"/>
  <c r="K144" i="8"/>
  <c r="K143" i="8"/>
  <c r="K141" i="8"/>
  <c r="K140" i="8"/>
  <c r="L139" i="8"/>
  <c r="K137" i="8"/>
  <c r="K135" i="8"/>
  <c r="L134" i="8"/>
  <c r="K133" i="8"/>
  <c r="K132" i="8"/>
  <c r="K131" i="8"/>
  <c r="K129" i="8"/>
  <c r="K128" i="8"/>
  <c r="K127" i="8"/>
  <c r="K126" i="8"/>
  <c r="K125" i="8"/>
  <c r="K124" i="8"/>
  <c r="L123" i="8"/>
  <c r="K121" i="8"/>
  <c r="K119" i="8"/>
  <c r="L118" i="8"/>
  <c r="K116" i="8"/>
  <c r="L114" i="8"/>
  <c r="K112" i="8"/>
  <c r="L111" i="8"/>
  <c r="K109" i="8"/>
  <c r="L108" i="8"/>
  <c r="K106" i="8"/>
  <c r="K104" i="8"/>
  <c r="K100" i="8"/>
  <c r="K98" i="8"/>
  <c r="K97" i="8"/>
  <c r="L96" i="8"/>
  <c r="K94" i="8"/>
  <c r="L93" i="8"/>
  <c r="L92" i="8"/>
  <c r="K90" i="8"/>
  <c r="K88" i="8"/>
  <c r="L86" i="8"/>
  <c r="K84" i="8"/>
  <c r="K83" i="8"/>
  <c r="K81" i="8"/>
  <c r="K79" i="8"/>
  <c r="K77" i="8"/>
  <c r="K75" i="8"/>
  <c r="K72" i="8"/>
  <c r="K70" i="8"/>
  <c r="K68" i="8"/>
  <c r="K66" i="8"/>
  <c r="L65" i="8"/>
  <c r="K63" i="8"/>
  <c r="K62" i="8"/>
  <c r="K61" i="8"/>
  <c r="L60" i="8"/>
  <c r="K59" i="8"/>
  <c r="K57" i="8"/>
  <c r="K56" i="8"/>
  <c r="K55" i="8"/>
  <c r="K54" i="8"/>
  <c r="K53" i="8"/>
  <c r="L52" i="8"/>
  <c r="K50" i="8"/>
  <c r="K49" i="8"/>
  <c r="K48" i="8"/>
  <c r="K47" i="8"/>
  <c r="L46" i="8"/>
  <c r="K44" i="8"/>
  <c r="K42" i="8"/>
  <c r="K40" i="8"/>
  <c r="L39" i="8"/>
  <c r="K37" i="8"/>
  <c r="K36" i="8"/>
  <c r="K34" i="8"/>
  <c r="L32" i="8"/>
  <c r="K30" i="8"/>
  <c r="L29" i="8"/>
  <c r="L27" i="8"/>
  <c r="K25" i="8"/>
  <c r="K24" i="8"/>
  <c r="K23" i="8"/>
  <c r="L22" i="8"/>
  <c r="K20" i="8"/>
  <c r="K19" i="8"/>
  <c r="K18" i="8"/>
  <c r="K16" i="8"/>
  <c r="L15" i="8"/>
  <c r="K13" i="8"/>
  <c r="K12" i="8"/>
  <c r="G10" i="4" l="1"/>
  <c r="O490" i="3" l="1"/>
</calcChain>
</file>

<file path=xl/sharedStrings.xml><?xml version="1.0" encoding="utf-8"?>
<sst xmlns="http://schemas.openxmlformats.org/spreadsheetml/2006/main" count="23329" uniqueCount="3514">
  <si>
    <t xml:space="preserve">                </t>
  </si>
  <si>
    <t xml:space="preserve"> ภ.ด.ส. ..3........</t>
  </si>
  <si>
    <t>คือ</t>
  </si>
  <si>
    <t>องค์การบริหารส่วนตำบลคำสะอาด</t>
  </si>
  <si>
    <t xml:space="preserve">  </t>
  </si>
  <si>
    <t>ชื่อ - สกุล</t>
  </si>
  <si>
    <t>รายการที่ดิน</t>
  </si>
  <si>
    <t>รายการสิ่งปลูกสร้าง</t>
  </si>
  <si>
    <t>ที่</t>
  </si>
  <si>
    <t>ประเภทที่ดิน</t>
  </si>
  <si>
    <t>เลขที่เอกสารสิทธิ์</t>
  </si>
  <si>
    <t>ตำแหน่งที่ดิน</t>
  </si>
  <si>
    <t>สถานที่ตั้ง 
(หมู่ที่/ชุมชุน,
ตำบล)</t>
  </si>
  <si>
    <t>จำนวนเนื้อที่ดิน</t>
  </si>
  <si>
    <t>ลักษณะการทำประโยชน์ (ตร.ว.)</t>
  </si>
  <si>
    <t>บ้านเลขที่</t>
  </si>
  <si>
    <t>ประเภท
สิ่งปลูกสร้าง
(ตามบัญชีกรมธนารักษ์)</t>
  </si>
  <si>
    <t>ลักษณะ
สิ่งปลูกสร้าง
(ตึก/ไม้/
ครึ่งตึกครึ่งไม้)</t>
  </si>
  <si>
    <t>ขนาดพื้นที่รวมของสิ่งปลูกสร้าง (ตร.ม.)</t>
  </si>
  <si>
    <t>ลักษณะการทำประโยชน์ (ตร.ม.)</t>
  </si>
  <si>
    <t>อายุโรงเรือนหรือ
สิ่งปลูกสร้าง (ปี)</t>
  </si>
  <si>
    <t>หมายเหตุ</t>
  </si>
  <si>
    <t>เลขที่ดิน</t>
  </si>
  <si>
    <t>หน้าสำรวจ</t>
  </si>
  <si>
    <t>ไร่</t>
  </si>
  <si>
    <t>งาน</t>
  </si>
  <si>
    <t>ตร.ว.</t>
  </si>
  <si>
    <t>ประกอบเกษตร
กรรม</t>
  </si>
  <si>
    <t>อยู่อาศัย</t>
  </si>
  <si>
    <t>อื่นๆ</t>
  </si>
  <si>
    <t>ว่างเปล่า/ไม่ทำประโยชน์</t>
  </si>
  <si>
    <t>ใช้ประโยชน์หลายประเภท</t>
  </si>
  <si>
    <t>ประกอบเกษตรกรรม</t>
  </si>
  <si>
    <t>ว่างเปล่า/
ไม่ทำประโยชน์</t>
  </si>
  <si>
    <t>โฉนด</t>
  </si>
  <si>
    <t>หมู่ 12</t>
  </si>
  <si>
    <t>100 บ้านเดี่ยว</t>
  </si>
  <si>
    <t>ตึก</t>
  </si>
  <si>
    <t>นางเถิง  เสาร์แก้ว</t>
  </si>
  <si>
    <t>หมู่ 1</t>
  </si>
  <si>
    <t>นางสาวปรีญานุช  งิ้วลาย</t>
  </si>
  <si>
    <t>นางศิริญญา  บุญสาร</t>
  </si>
  <si>
    <t>นายวิเชียร  บุบผาสัย</t>
  </si>
  <si>
    <t>นายประกาย  บุยคง</t>
  </si>
  <si>
    <t>นางสงวน  วงค์ชาลี</t>
  </si>
  <si>
    <t>ตึกครึ่งไม้</t>
  </si>
  <si>
    <t>นางเพิน  บุญสาร</t>
  </si>
  <si>
    <t>น.ส.3 ก</t>
  </si>
  <si>
    <t>นายเสถียร  เดโชบุตร</t>
  </si>
  <si>
    <t>ส.ป.ก.4-01</t>
  </si>
  <si>
    <t>สมควร ลาไป</t>
  </si>
  <si>
    <t>นายพิพัฒ  แสนสุด</t>
  </si>
  <si>
    <t>นางคำพลอย ผาสุก</t>
  </si>
  <si>
    <t>นางสาวสุจิตรา  สืบสม</t>
  </si>
  <si>
    <t>นางสมควร  ลาไป</t>
  </si>
  <si>
    <t>นางธัญญามาศ  สืบสม</t>
  </si>
  <si>
    <t>นางสาวปาริชาติ บุบผาไลย</t>
  </si>
  <si>
    <t>นายสวาท บุบผาไลย</t>
  </si>
  <si>
    <t>นางสาวชญาถา  บุบผาลัย</t>
  </si>
  <si>
    <t>นางเพียง  ทรายทอง</t>
  </si>
  <si>
    <t>นางพิสมันย  เสวนา</t>
  </si>
  <si>
    <t>นางสาวศรีประไพ  สายสอน</t>
  </si>
  <si>
    <t>นายสังวาน  สายสอน</t>
  </si>
  <si>
    <t>นางบังอร  ยินดี</t>
  </si>
  <si>
    <t xml:space="preserve">ไม้ </t>
  </si>
  <si>
    <t>นายสมเดช  บุญสาร</t>
  </si>
  <si>
    <t>นางสาวนารานุช  ขันทะหัด</t>
  </si>
  <si>
    <t>ร้านค้า</t>
  </si>
  <si>
    <t>นางมลิวัลย์  บุญสาร</t>
  </si>
  <si>
    <t>นายพิทักษ์  แสนสุด</t>
  </si>
  <si>
    <t>นายทองศรี  มะณีแสง</t>
  </si>
  <si>
    <t>นางฤดี  พิชัยช่วง</t>
  </si>
  <si>
    <t>นายเคน  ศิริขันธ์</t>
  </si>
  <si>
    <t xml:space="preserve">                                                                                                                                                                                                                                                                                                                                                                                                                                                                                                                                                                                                                                                                                                                                                                                                                                                                                                                                                                                                                                                                                                                                                                                                                                                                                                                                                                                             </t>
  </si>
  <si>
    <t>นางชุมพล  ทาทอง</t>
  </si>
  <si>
    <t>นางสาวพิษมัย  บุญสาร</t>
  </si>
  <si>
    <t>นางเพ็ญพรรณี  เหล่าทา</t>
  </si>
  <si>
    <t>นายวีรชัย  บุญสาร</t>
  </si>
  <si>
    <t>นาวสาวนัยนา  บุญสาร</t>
  </si>
  <si>
    <t>นายสมบูรณ  บุญสาร</t>
  </si>
  <si>
    <t>นายสายนต์  ทีฆะสุข</t>
  </si>
  <si>
    <t>นายสมหมาย  บุบผาไลย</t>
  </si>
  <si>
    <t>นางนวลจันทร์  บุยสาร</t>
  </si>
  <si>
    <t>นางสรีสะอาง  เจริญมงคล</t>
  </si>
  <si>
    <t>นายแหลมทอง  ศิละลาย</t>
  </si>
  <si>
    <t>นางสีจัน สีละลาย</t>
  </si>
  <si>
    <t>นางเสถีร บุนสาร</t>
  </si>
  <si>
    <t>นางราวดี ศรีแก้ว</t>
  </si>
  <si>
    <t>นายรณชัย ศรีแก้ว</t>
  </si>
  <si>
    <t>นายจำเนียร บุญสาร</t>
  </si>
  <si>
    <t>นางสงวน มุ่งงาม</t>
  </si>
  <si>
    <t>นายอุทอน มุ่งงาม</t>
  </si>
  <si>
    <t>นางชมภู โสภารักษ์</t>
  </si>
  <si>
    <t>นางดอกเอี้ยง เดชารัมย์</t>
  </si>
  <si>
    <t>นางหนูจร โสภารักษ์</t>
  </si>
  <si>
    <t>นางบัวลัย เหล่าทา</t>
  </si>
  <si>
    <t>นายวรโชติ ยินดี</t>
  </si>
  <si>
    <t>นายทองม้วน มุ่งงาม</t>
  </si>
  <si>
    <t>นางสาวฉวีรรณ มุ่งงาม</t>
  </si>
  <si>
    <t>นายคำผุ วงค์เพ็ญ</t>
  </si>
  <si>
    <t>นางเสริม ทรายทอง</t>
  </si>
  <si>
    <t>นายเฉลิมพล ธรรมพร</t>
  </si>
  <si>
    <t>นางจำปา ทรายทอง</t>
  </si>
  <si>
    <t>นางฃาดี เป็นทอง</t>
  </si>
  <si>
    <t>นางกมลวรรณ ทองคำ</t>
  </si>
  <si>
    <t>นายประเสริฐศรี สืบสม</t>
  </si>
  <si>
    <t>นางสาวนันทพร มุขอาษา</t>
  </si>
  <si>
    <t>นายสมพงษ์ แสงกล้า</t>
  </si>
  <si>
    <t>นางหนูพิน โซ่เงิน</t>
  </si>
  <si>
    <t>นางบุญเริอง ทรายทอง</t>
  </si>
  <si>
    <t>นางสาวสมปอง ทีฆะสุข</t>
  </si>
  <si>
    <t>นางลิน ทีฆะสุข</t>
  </si>
  <si>
    <t>นางบุญลอง มุขอาษา</t>
  </si>
  <si>
    <t>น.ส.2 ก.</t>
  </si>
  <si>
    <t>นายอนันต์ เชิดชู</t>
  </si>
  <si>
    <t>นาวบัวทอง ทรายทอง</t>
  </si>
  <si>
    <t>นางลัด กองพันธ์</t>
  </si>
  <si>
    <t>นางสุกเสิน ปัญญาวงค์</t>
  </si>
  <si>
    <t>ร้านตัดเย็บเสื้อผ้า</t>
  </si>
  <si>
    <t>นายแสง ปัญญาวงค์</t>
  </si>
  <si>
    <t>นายบัวลา สืบสม</t>
  </si>
  <si>
    <t>นายดาวเรือง  จารึกธรรม</t>
  </si>
  <si>
    <t>นางสุกี  ศรีสร้อยพร้าว</t>
  </si>
  <si>
    <t>นายหาญณรงค์  ต้นสาย</t>
  </si>
  <si>
    <t>นางสาวอรอมล  ต้นสาย</t>
  </si>
  <si>
    <t>นางบุญเยือ  ยินดี</t>
  </si>
  <si>
    <t>นางเพ็ญประภา  วิลเก้น</t>
  </si>
  <si>
    <t>นายวีรศักดิ์  ศิริขันธ์</t>
  </si>
  <si>
    <t>นางนวลจันทร์ ทีฆะสุฃ</t>
  </si>
  <si>
    <t>นางแพ็ชมณี  ศีรีขันธ์</t>
  </si>
  <si>
    <t>นางนารี  จารึกธรรม</t>
  </si>
  <si>
    <t>500 สิ่งปลูกสร้างอื่น</t>
  </si>
  <si>
    <t>โรงสีข้าว</t>
  </si>
  <si>
    <t>นางนารี  จารึกธรรม ทำประโยชน์</t>
  </si>
  <si>
    <t>นายทองจันทร์  จารึกธรรม</t>
  </si>
  <si>
    <t>นายนิกร  บุญสาร</t>
  </si>
  <si>
    <t>นายรุ่งโรจน์  ผาริน</t>
  </si>
  <si>
    <t>นางคำมี  สีลารักษ์</t>
  </si>
  <si>
    <t>นางศรีวัย  ผาสริน</t>
  </si>
  <si>
    <t>นายวิราช  เทพจันทร์</t>
  </si>
  <si>
    <t>นางสมปอง  เทพจันทร์</t>
  </si>
  <si>
    <t>นายวสา  มุ่งงาม</t>
  </si>
  <si>
    <t>นายศถุภกร  กายละมุล</t>
  </si>
  <si>
    <t>นายเรืองชัย  กายละมุล</t>
  </si>
  <si>
    <t>นายบุญเนือง  กายละมุล (เสียชีวิตแล้ว)</t>
  </si>
  <si>
    <t>นางสาวอาภรณ์  ภูดิน</t>
  </si>
  <si>
    <t>เตรียมสร้างบ้าน</t>
  </si>
  <si>
    <t>นายวิชัย  มะณีแสง</t>
  </si>
  <si>
    <t>นางจีนทร์  มะณีแสง</t>
  </si>
  <si>
    <t>นายมงคล  แก้วพิบูลย์โชติ</t>
  </si>
  <si>
    <t>นายไพโรจน์  ทีฆะสุข</t>
  </si>
  <si>
    <t>นายสมพร  ขีนทอง</t>
  </si>
  <si>
    <t>นางสุพัฒตรา  โสภารักษ์</t>
  </si>
  <si>
    <t>นางอมอนรัตน์  เวลาหา</t>
  </si>
  <si>
    <t>ร้านเสริมสวยต๋อม</t>
  </si>
  <si>
    <t>นายอุบล  เวลาหา</t>
  </si>
  <si>
    <t>นางมาลาลิน  โสภารักษ์</t>
  </si>
  <si>
    <t>นายวินัย  โสภารักษ์</t>
  </si>
  <si>
    <t>นายสุริยนต์  จารึกธรรม</t>
  </si>
  <si>
    <t>นางหนูเจียม  จารึกธรรม</t>
  </si>
  <si>
    <t>นางสุภาพ  อารีย์</t>
  </si>
  <si>
    <t>นายสุบรรณ  อารีย์</t>
  </si>
  <si>
    <t>นางบุญเพียง  บุบผาไลย</t>
  </si>
  <si>
    <t>นายบุญวงค์  ทรายทอง</t>
  </si>
  <si>
    <t>นางจรัสพรรณ  ศิริดล</t>
  </si>
  <si>
    <t>นางวรรณกร ละลอกน้ำ</t>
  </si>
  <si>
    <t>นายอนุพงษ์  ศรีแก้ว</t>
  </si>
  <si>
    <t>ส.ป.ก.4-02</t>
  </si>
  <si>
    <t>หมู่ 2</t>
  </si>
  <si>
    <t>นายยุทธนันท์  ศรีแก้ว</t>
  </si>
  <si>
    <t>นางฉวีวรรณ  กลางนา</t>
  </si>
  <si>
    <t>นายรอด กลางนา(เสียชีวิต)</t>
  </si>
  <si>
    <t>นายมิตร  กลางนา</t>
  </si>
  <si>
    <t>นางสาวประภาภรณ์  กลางนา</t>
  </si>
  <si>
    <t xml:space="preserve">นางเพชรสมัย  กลางนา </t>
  </si>
  <si>
    <t>นายอดุลวิทย์  กลางนา</t>
  </si>
  <si>
    <t>นางสาวอรณี  กลางนา</t>
  </si>
  <si>
    <t>นางบัสสี  หัดถะดล</t>
  </si>
  <si>
    <t>นายสมพบ  นพบุญ</t>
  </si>
  <si>
    <t>นางจันที  นพบุญ</t>
  </si>
  <si>
    <t>นางกองศรี  ทาทอง</t>
  </si>
  <si>
    <t>นายเหมืองบุตรเทพ ขายให้นางกองศรี</t>
  </si>
  <si>
    <t>นางเทียม  บุตรเทพ ขายให้นางกองศรี</t>
  </si>
  <si>
    <t>นางสาวเตือนใจ หลักคำ</t>
  </si>
  <si>
    <t>นางสาวอภิญญา หลักคำ</t>
  </si>
  <si>
    <t>นางคำตา ภูดิน</t>
  </si>
  <si>
    <t>นางสาวทองล้วน ยินดี</t>
  </si>
  <si>
    <t>นางบุญมี ยินดี</t>
  </si>
  <si>
    <t>นางณัชชา ต้นสาย</t>
  </si>
  <si>
    <t>นางทองแดง บุญสาร</t>
  </si>
  <si>
    <t>นายประเวช บุญสาร</t>
  </si>
  <si>
    <t>นางแสงจันทร์  ศรีภักดี</t>
  </si>
  <si>
    <t>นางวิลัย มะณีแสง</t>
  </si>
  <si>
    <t>นางสาวนิตยา  ละลอกน้ำ</t>
  </si>
  <si>
    <t>นายนพชัย  ละลอกน้ำ</t>
  </si>
  <si>
    <t>นายสมัย  ศีลารักษ์</t>
  </si>
  <si>
    <t>นางทองใบ  บัวพาน</t>
  </si>
  <si>
    <t>นายอนาวิน วงศ์จันทร์</t>
  </si>
  <si>
    <t>นางวงค์เยาว์ เวลาหา</t>
  </si>
  <si>
    <t>นางเสาร์ ศิลิขันธ์</t>
  </si>
  <si>
    <t>นายเจริญ พรมยิ่ง</t>
  </si>
  <si>
    <t>นางนาง สมวงษ์</t>
  </si>
  <si>
    <t>นายประทีป แสนสุด</t>
  </si>
  <si>
    <t>นางบัวเครือ แสนสุด</t>
  </si>
  <si>
    <t>นางปราณี สืบสน</t>
  </si>
  <si>
    <t>นางอรนุช จินดาวัลย์</t>
  </si>
  <si>
    <t>นางสาวรุ่งนภา เดธเดิม</t>
  </si>
  <si>
    <t>นายประกาย แสงตะวัน</t>
  </si>
  <si>
    <t>นายสุริยา แสงตพวัน</t>
  </si>
  <si>
    <t>นายประสาร ศิริดล</t>
  </si>
  <si>
    <t>นางวันแสง ศิลิดล</t>
  </si>
  <si>
    <t>นางหนูปาน หัตถะดล</t>
  </si>
  <si>
    <t>นางสาวอำภาภรณ์ หลักคำ</t>
  </si>
  <si>
    <t>นางทองปอน หลักคำ</t>
  </si>
  <si>
    <t>นางแสงจันทร์ ศรีภักดี</t>
  </si>
  <si>
    <t>นายสุดตา แสงกล้า</t>
  </si>
  <si>
    <t>นายเหมือง บุตรเทพ</t>
  </si>
  <si>
    <t>นายณรงค์ ศรีสวรรค์</t>
  </si>
  <si>
    <t>นางบุญ ศรีสวรรค์</t>
  </si>
  <si>
    <t>นายคำดี ศรีสวรรค์</t>
  </si>
  <si>
    <t>นายวีรพันธ์ ศรีแก้ว</t>
  </si>
  <si>
    <t>นางอินทร์ ศรีแก้ว</t>
  </si>
  <si>
    <t>นางสาวนงค์เยาว์ ศรีแก้ว</t>
  </si>
  <si>
    <t>นางสาวแก้วตา ละลอกน้ำ</t>
  </si>
  <si>
    <t>นางสาวยุวรีย์ ศรีแก้ว</t>
  </si>
  <si>
    <t>นางโฉมศิริ  รันทศ</t>
  </si>
  <si>
    <t>นายเจริญศรี ศรีแก้ว</t>
  </si>
  <si>
    <t>นายสงาน นะธิศรี</t>
  </si>
  <si>
    <t>นางสาวสุมาลัย ศิลิดล</t>
  </si>
  <si>
    <t>นางจันใบ   ศิริดล</t>
  </si>
  <si>
    <t>นางพราบ  งิ้วลาย</t>
  </si>
  <si>
    <t>นางบัวไข  โสภารักษ์</t>
  </si>
  <si>
    <t>นางอำพร  ต้นสาย</t>
  </si>
  <si>
    <t>นายสำรวย  ต้นสาย</t>
  </si>
  <si>
    <t>นางวิมล  โซ่เงิน</t>
  </si>
  <si>
    <t>นายสุดสาคร  โซ่เงิน</t>
  </si>
  <si>
    <t>นายสมศรี  สีลาชาติ</t>
  </si>
  <si>
    <t>นางทองปอน  หลักคำ</t>
  </si>
  <si>
    <t>นายทอง   หลักคำ</t>
  </si>
  <si>
    <t>นายธีท  ยินดี</t>
  </si>
  <si>
    <t>นางหนูพิน  ต้นสาย</t>
  </si>
  <si>
    <t>นายประสิทธิ์  แสงสุวรรณ</t>
  </si>
  <si>
    <t>นางสอน  แสงสุวรรณ(เสียชีวิติ)</t>
  </si>
  <si>
    <t>นางวรรณา  สีแก้ว</t>
  </si>
  <si>
    <t>นายอุทัย  ต้นสาย</t>
  </si>
  <si>
    <t>นายพวงมาลัย  ประการแก้ว</t>
  </si>
  <si>
    <t>นางฐิตินันท์  จำใบรักษ์</t>
  </si>
  <si>
    <t>นายวิเชียร  แสงกล้า</t>
  </si>
  <si>
    <t>นายธนวัฒน์  จำใบรักษ์</t>
  </si>
  <si>
    <t>นางรำพัน  แสนอุบล</t>
  </si>
  <si>
    <t>นางพันธ์ทิพย์  บุบผาไลย</t>
  </si>
  <si>
    <t>นายอนันต์  บุบผาไลย</t>
  </si>
  <si>
    <t>นายสมปอง  นะธิศรี ทำประโยชน์</t>
  </si>
  <si>
    <t>นางทองแดง  นะธิศรี (เสียชีวิต)</t>
  </si>
  <si>
    <t>นายสมปอง  นะธิศรี</t>
  </si>
  <si>
    <t>นางสลัด  ทองลอง</t>
  </si>
  <si>
    <t>นางก้อน  ภาคะ</t>
  </si>
  <si>
    <t>นางอ่อนสา  ทาทอง</t>
  </si>
  <si>
    <t>นางฐิติภา  ทรายทอง</t>
  </si>
  <si>
    <t>ร้านค้าอาหาร</t>
  </si>
  <si>
    <t>นายประจวบ  สีลาชาติ</t>
  </si>
  <si>
    <t>นางสาววีนัส  โซ่เงิน</t>
  </si>
  <si>
    <t>นางซู  โซ่เงิน</t>
  </si>
  <si>
    <t>นายชัชวาล  โซ่เงิน</t>
  </si>
  <si>
    <t>นายธนารักษ์  โซ่เงิน</t>
  </si>
  <si>
    <t>นางอนงค์  ทองน้อย</t>
  </si>
  <si>
    <t>นางอุบลรัตน์  มุกดา</t>
  </si>
  <si>
    <t>นายสมร  วงค์เพ็ญ</t>
  </si>
  <si>
    <t>นางมณี วงเพ็ญ</t>
  </si>
  <si>
    <t>นายพันธ์  นะธิศรี</t>
  </si>
  <si>
    <t>นายเดโชชัย  รัตนเพชร</t>
  </si>
  <si>
    <t>นางทวี  รัตนเพรช</t>
  </si>
  <si>
    <t>นางเรียม สำเนาวงค์</t>
  </si>
  <si>
    <t>นายประสาท สำเนาวงค์(เสียชีวิติ)</t>
  </si>
  <si>
    <t>นางเรียม  สำเนาวงค์</t>
  </si>
  <si>
    <t>นางนาง  แสงกล้า</t>
  </si>
  <si>
    <t>ร้านค้านุสรา</t>
  </si>
  <si>
    <t>นางนุสรา  สงกล้า</t>
  </si>
  <si>
    <t>นายอำคา  แสงกล้า</t>
  </si>
  <si>
    <t>นางนวลจันทร์  ฆารพันธ์</t>
  </si>
  <si>
    <t>ให้เช่า เสาโทรศัพย์</t>
  </si>
  <si>
    <t>นางนุสรา  แสงกล้า</t>
  </si>
  <si>
    <t>จะสร้างบ้าน</t>
  </si>
  <si>
    <t>นางพิกุลนี  สุวรรวงค์</t>
  </si>
  <si>
    <t>นางสาวมาลัย  มุขดา</t>
  </si>
  <si>
    <t>นางณัฐติกานต์  วงเอาะ</t>
  </si>
  <si>
    <t>นายยุทธนา  วัฒน้านตร</t>
  </si>
  <si>
    <t>นางสง่า วัฒนาเนตร</t>
  </si>
  <si>
    <t>นายวิทยา  วัฒนาเนตร</t>
  </si>
  <si>
    <t>นางคณิตถา  แสนสะอาด</t>
  </si>
  <si>
    <t>นายไพทูล  ประการแก้ว</t>
  </si>
  <si>
    <t>นายพรมลี  ประการแก้ว(เสียชีวิต)</t>
  </si>
  <si>
    <t>นางสลัด  แสงเขียว</t>
  </si>
  <si>
    <t>นายจันทา  สาขารักษ์  161/1</t>
  </si>
  <si>
    <t>นายจันทา  สาขารักษ์</t>
  </si>
  <si>
    <t>นางตุ๋ย  เชิดชู 161/1</t>
  </si>
  <si>
    <t>นายถวัล  บุบผาไลย 161/1</t>
  </si>
  <si>
    <t>นายเกรียติ  ทรายทอง 77หมู่8 ต.บ้านม่วง อ.บ้านดุง</t>
  </si>
  <si>
    <t>นายวัทธิกร  ทรายทอง 141/1</t>
  </si>
  <si>
    <t>นางวันเพ็ญ  มุถ่ยทุม 106/1</t>
  </si>
  <si>
    <t>ป่าไม้</t>
  </si>
  <si>
    <t>นางวันเพ็ญ  มุถ่ยทุม</t>
  </si>
  <si>
    <t>นางคำสอน  เชิดชู 54/1</t>
  </si>
  <si>
    <t>นางคำสอน  เชิดชู</t>
  </si>
  <si>
    <t>นายบัวพัน  ผาสุก  4/1</t>
  </si>
  <si>
    <t>นายบัวพัน  ผาสุก  4/2</t>
  </si>
  <si>
    <t>นางอำพัน  ศรีอก้ว</t>
  </si>
  <si>
    <t>นางบรรจง  ต้นสาย 13/1</t>
  </si>
  <si>
    <t>ไม่มีคนอาศัย</t>
  </si>
  <si>
    <t xml:space="preserve">นางบรรจง  ต้นสาย </t>
  </si>
  <si>
    <t>นายธวัชชัย  ต้นสาย 13/1</t>
  </si>
  <si>
    <t xml:space="preserve">นายธวัชชัย  ต้นสาย </t>
  </si>
  <si>
    <t>นางดวงจันทร์  ศิริดล  82/1</t>
  </si>
  <si>
    <t>ร้านซ่อม</t>
  </si>
  <si>
    <t xml:space="preserve">นายสมคิด  ศิริดล </t>
  </si>
  <si>
    <t>จอดรถ</t>
  </si>
  <si>
    <t xml:space="preserve">นางดวงจันทร์  ศิริดล  </t>
  </si>
  <si>
    <t>นายวิทยา  ศิริดล82/1</t>
  </si>
  <si>
    <t>นายวิทยา  ศิริดล</t>
  </si>
  <si>
    <t>นางเรียมจิต ศิลา</t>
  </si>
  <si>
    <t>นางเรียมจิต  ศิลา</t>
  </si>
  <si>
    <t>นายทวี  ศิลา</t>
  </si>
  <si>
    <t>นางยุวดี  ชุมแสง 119/1</t>
  </si>
  <si>
    <t>ยุ้งข้าว</t>
  </si>
  <si>
    <t>นางยุวดี  ชุมแสง</t>
  </si>
  <si>
    <t>นางเข็มพร  ภูมิชา 224/1</t>
  </si>
  <si>
    <t>นางเข็มพร  ภูมิชา</t>
  </si>
  <si>
    <t>นายสุดตา  แสงกล้า 136/1</t>
  </si>
  <si>
    <t>นายสุดตา  แสงกล้า</t>
  </si>
  <si>
    <t>นางแดง  แสงกล้า</t>
  </si>
  <si>
    <t>นายประยูร  แสงกล้า</t>
  </si>
  <si>
    <t>นางกนกพร  ขันทอง 136/1</t>
  </si>
  <si>
    <t>นายวิเชียร  นนทะบุตร</t>
  </si>
  <si>
    <t>นางสาวรุ่งทิวา  ยินดี14/1</t>
  </si>
  <si>
    <t>นายจันลา  ยินดี 14/1</t>
  </si>
  <si>
    <t>นายจันลา  ยินดี</t>
  </si>
  <si>
    <t>นางเสงี่ยม  ศรีสวรรค์ 47/1</t>
  </si>
  <si>
    <t>นางเสงี่ยม  ศรีสวรรค์</t>
  </si>
  <si>
    <t>นางเซียม  ศรีแก้ว 41/1</t>
  </si>
  <si>
    <t>นางเซียม  ศรีแก้ว</t>
  </si>
  <si>
    <t>นางทองสี  หัวดอน 85/1</t>
  </si>
  <si>
    <t>นางทองสี  หัวดอน</t>
  </si>
  <si>
    <t>นายกตัญญู  วงชาลี</t>
  </si>
  <si>
    <t>นายสายจันทร์ ตะยะธรรม</t>
  </si>
  <si>
    <t>นายวีรศักดิ์  แสงกล้า</t>
  </si>
  <si>
    <t>นางคำปุ่น  แสงกล้า 30/1</t>
  </si>
  <si>
    <t>นางคำปุ่น  แสงกล้า</t>
  </si>
  <si>
    <t>นายพรชัย  บุบผาลัย 27/1</t>
  </si>
  <si>
    <t>นายพรชัย  บุบผาลัย</t>
  </si>
  <si>
    <t>นางอ้อย มุมยาสัย</t>
  </si>
  <si>
    <t>นางทองใบ กองธรรม</t>
  </si>
  <si>
    <t>นางปราณี บุบผาใสย</t>
  </si>
  <si>
    <t>ร้านขายอาหาร</t>
  </si>
  <si>
    <t>นางจีรนันท์ บุญสาร</t>
  </si>
  <si>
    <t>นางเปลี่ยน หลักคำ</t>
  </si>
  <si>
    <t>นางประนอม คำสี</t>
  </si>
  <si>
    <t>นายสมหมาย บุบผาใสย</t>
  </si>
  <si>
    <t>นางสาวเนตร์ณะภา โซ่เงิน</t>
  </si>
  <si>
    <t>นางเสมอ โซ่เงิน</t>
  </si>
  <si>
    <t>นางประเทือง มุ่งหมาย</t>
  </si>
  <si>
    <t>นายประวิทย์ มุ่งหมาย</t>
  </si>
  <si>
    <t>นางแพว โซ่เงิน</t>
  </si>
  <si>
    <t>นางอำคา ทรายทอง</t>
  </si>
  <si>
    <t>นางสาวบรรจง ทรายทอง</t>
  </si>
  <si>
    <t>นางดวง ทรายทอง</t>
  </si>
  <si>
    <t>นายทองสูญ ธรรรมดา</t>
  </si>
  <si>
    <t>102 บ้านเดี่ยว</t>
  </si>
  <si>
    <t>ร้านค้าทองสูญ</t>
  </si>
  <si>
    <t>นายสมจิตร ทรายทอง</t>
  </si>
  <si>
    <t>นางอรุน ทรายทอง</t>
  </si>
  <si>
    <t>ร้านเช่าชุดจุ๋มแอนโจ้</t>
  </si>
  <si>
    <t>นางสาวรุจิเรช  มูลกิตติ</t>
  </si>
  <si>
    <t>นางวันเพ็ญ  แสงกล้า 143/1</t>
  </si>
  <si>
    <t>นางวันเพ็ญ  แสงกล้า</t>
  </si>
  <si>
    <t>นางสาวสุกัญญา  นนทะบุตร</t>
  </si>
  <si>
    <t>นายบัณฑิต  แสงกล้า</t>
  </si>
  <si>
    <t>นางกัณฐิกา  แสงกล้า</t>
  </si>
  <si>
    <t>108/ก</t>
  </si>
  <si>
    <t>นางสมบูรณื  แสงกล้า108/1</t>
  </si>
  <si>
    <t>นายเสงี่ยม  แสงกล้า108/1</t>
  </si>
  <si>
    <t>นายเสงี่ยม  แสงกล้า</t>
  </si>
  <si>
    <t>นางอุดม  นนทะบุตร</t>
  </si>
  <si>
    <t>นายทองแดง  นนทะบุตร</t>
  </si>
  <si>
    <t>นายนัฐชัย  สวายสิงห์</t>
  </si>
  <si>
    <t>นางหนูไกร  สายสิงห์</t>
  </si>
  <si>
    <t>นายพิสิษฐ์  วัฒนาเนตร</t>
  </si>
  <si>
    <t>นายดัสกร  พุฒธรรม</t>
  </si>
  <si>
    <t>นางไทย  พุฒธรรม 92/1</t>
  </si>
  <si>
    <t>นางไทย  พุฒธรรม</t>
  </si>
  <si>
    <t>นายเอกวิทย์  ขันทะหัด68/1</t>
  </si>
  <si>
    <t>นายเอกวิทย์  ขันทะหัด</t>
  </si>
  <si>
    <t>นางสุนิด  ไชยสันต์169/1</t>
  </si>
  <si>
    <t>นางสุนิด  ไชยสันต์</t>
  </si>
  <si>
    <t>นางทองปุ่น  หัดถะดล</t>
  </si>
  <si>
    <t>นายสำเมือง  ศิริดล</t>
  </si>
  <si>
    <t>จะปลูกบ้าน</t>
  </si>
  <si>
    <t>นางสำลี  เจริญมงคล 17/1</t>
  </si>
  <si>
    <t>นางสำลี  เจริญมงคล</t>
  </si>
  <si>
    <t>ที่ต่อกับบ้านทำสวนผัก</t>
  </si>
  <si>
    <t>นางอำพร  สายสิงห์</t>
  </si>
  <si>
    <t>นายประยงค์  สายสิงห์</t>
  </si>
  <si>
    <t>นางจันดี  วงค์เพ็ญ</t>
  </si>
  <si>
    <t>นายสนม   ขันทอง</t>
  </si>
  <si>
    <t>นางสวาท  ขันทอง</t>
  </si>
  <si>
    <t>นางคำแพง  เสียสีลา</t>
  </si>
  <si>
    <t>นางบุญเลื่อน  ยินดี  94/1</t>
  </si>
  <si>
    <t>นางบุญเลื่อน  ยินดี</t>
  </si>
  <si>
    <t>นายดาว  ยินดี</t>
  </si>
  <si>
    <t>นางเสมียร  ยินดี</t>
  </si>
  <si>
    <t>นายพีนธ์  บุญสาร 86/1</t>
  </si>
  <si>
    <t>นายพีนธ์  บุญสาร</t>
  </si>
  <si>
    <t>นางแก้วตา  ละลอกน้ำ</t>
  </si>
  <si>
    <t>นายภานุวัชร  ละลอกน้ำ</t>
  </si>
  <si>
    <t>นายพิทักษ์   แสนสุด</t>
  </si>
  <si>
    <t>พระณัฐภัทร  มุ่งงาม</t>
  </si>
  <si>
    <t>นายอุทอน  มุ่งงาม</t>
  </si>
  <si>
    <t>ที่หลวง</t>
  </si>
  <si>
    <t>ร้านค้าประชารัฐหมู่1</t>
  </si>
  <si>
    <t>แจ้งที่กำนันยอดชาย  เจริญมงคล</t>
  </si>
  <si>
    <t>นายพรมมา  มะณีแสง</t>
  </si>
  <si>
    <t>1247</t>
  </si>
  <si>
    <t>นางพิลม  นะธิศรี</t>
  </si>
  <si>
    <t>นายวิสุทธิ์  มุ่งหมาย</t>
  </si>
  <si>
    <t>นางจันใบ  สายสิงห์</t>
  </si>
  <si>
    <t>นางขวีญพร  พิมพ์ศรี</t>
  </si>
  <si>
    <t>นายเจริญ  นะธิศรี</t>
  </si>
  <si>
    <t>นางบานเย็น  ศิริดล</t>
  </si>
  <si>
    <t>ติดตั้งกระจกอลูมิเนียม</t>
  </si>
  <si>
    <t>นายเจริญชัย  ต้นสาย</t>
  </si>
  <si>
    <t>ลานดินหล่อเสา</t>
  </si>
  <si>
    <t>นางชนากานต์  ภาคะ</t>
  </si>
  <si>
    <t>ยุ้งข้าว+ห้องน้ำ</t>
  </si>
  <si>
    <t>นางสมัย มณีแสง</t>
  </si>
  <si>
    <t>นางอุดร  เดโชบุตร</t>
  </si>
  <si>
    <t>นางเตือนใจ   ผการัคต์</t>
  </si>
  <si>
    <t>นางบัวเรียน  บุบผาลัย</t>
  </si>
  <si>
    <t>นางดอกเอี้ยง  เดชารัมย์</t>
  </si>
  <si>
    <t>นางเพลินจิต  จามิตร</t>
  </si>
  <si>
    <t>นางณัฐวรรณ  บุญคง</t>
  </si>
  <si>
    <t>นางเทียม  บุตรเทพ</t>
  </si>
  <si>
    <t>นางบัวศรี  บุบผาลัย 19/1</t>
  </si>
  <si>
    <t>นางบัวศรี  บุบผาลัย</t>
  </si>
  <si>
    <t>แบบบัญชีรายการที่ดินและสิ่งปลูกสร้าง หมู่2</t>
  </si>
  <si>
    <t>ราคา/ตารางวา</t>
  </si>
  <si>
    <t>หมู่2</t>
  </si>
  <si>
    <t>นายสนั่น ผาบุราณ</t>
  </si>
  <si>
    <t>นางไช่ ผาบุราณ</t>
  </si>
  <si>
    <t>นายทองสุข ต่อนสุรา</t>
  </si>
  <si>
    <t>นางบัวเหลียน จำปาจันทร์</t>
  </si>
  <si>
    <t>นายบุญหนา บุญมิ่ง</t>
  </si>
  <si>
    <t>นายขวัญชัย บุญมิ่ง</t>
  </si>
  <si>
    <t>นางสาวฉันทนา บุญมิ่ง</t>
  </si>
  <si>
    <t>นายประยงค์ บุญมิ่ง</t>
  </si>
  <si>
    <t>นางสาวพุลผล สิงห์งาม</t>
  </si>
  <si>
    <t>นางจารุณี ทองแท้</t>
  </si>
  <si>
    <t>นางใครสี บุญมิ่ง</t>
  </si>
  <si>
    <t>นายสมคิด ต้นสาย</t>
  </si>
  <si>
    <t>นายประวิทย์ ต้นสาย</t>
  </si>
  <si>
    <t>นายทองใส ต่อนสุรา</t>
  </si>
  <si>
    <t>นายฉลอง ต่อนสุรา</t>
  </si>
  <si>
    <t>นายสนาม วิเชียรเครือ</t>
  </si>
  <si>
    <t xml:space="preserve"> ส.ค.1</t>
  </si>
  <si>
    <t>นางสาวยอดรักษ์ บุญมิ่ง</t>
  </si>
  <si>
    <t>นางเพียง ธรรมสุข</t>
  </si>
  <si>
    <t>นายกล้อย ธรรมสุข</t>
  </si>
  <si>
    <t>นางหนูจันทร์ หอมพันนา</t>
  </si>
  <si>
    <t>นางสาววรรณนา จำปาจันทร์</t>
  </si>
  <si>
    <t>นางสืนอ สายสิงห์</t>
  </si>
  <si>
    <t>ร้านสมพงษ์พาณิชย์</t>
  </si>
  <si>
    <t>นางกันตา สิงห์งาม</t>
  </si>
  <si>
    <t>นางบุญมา แสนภูวา</t>
  </si>
  <si>
    <t>นางบุญเลี้ยง เต็มตาวงค์</t>
  </si>
  <si>
    <t>นางบัวภา พรหมจรรย์</t>
  </si>
  <si>
    <t>นางบุญชู รุ่งเรือง</t>
  </si>
  <si>
    <t>นางสาวหอมหวญ รุ่งเรือง</t>
  </si>
  <si>
    <t>นายสำเนียง ภักดีราช</t>
  </si>
  <si>
    <t>นายแสง บุปผาไลย</t>
  </si>
  <si>
    <t>นางสาวบุญทัน คำจำปา</t>
  </si>
  <si>
    <t>นางสาวฐาปนี รุ่งเรือง</t>
  </si>
  <si>
    <t>นายสมนึก ดวงใจ</t>
  </si>
  <si>
    <t>นส.3</t>
  </si>
  <si>
    <t>นายสมจิตร พุฒธรรม</t>
  </si>
  <si>
    <t>นางบังอร ทองแท้</t>
  </si>
  <si>
    <t>นายกฤษ ทองแท้</t>
  </si>
  <si>
    <t>น.ส.3 ข.</t>
  </si>
  <si>
    <t>นางจารุณี  ทองแท้</t>
  </si>
  <si>
    <t>นายไสว สายทอง</t>
  </si>
  <si>
    <t>นางภาสินี เจริญสุข</t>
  </si>
  <si>
    <t>นางกัลนิฐา เหมะธุลิน</t>
  </si>
  <si>
    <t>หมู่3</t>
  </si>
  <si>
    <t>หมู่4</t>
  </si>
  <si>
    <t>ร้านตัดผม</t>
  </si>
  <si>
    <t>นายราเชนทร์ เหมะธุลิน</t>
  </si>
  <si>
    <t>นางสาวกนิษฐา เหมะธุลิน</t>
  </si>
  <si>
    <t>นางคำดี เหมะธุลิน</t>
  </si>
  <si>
    <t>นายสัมพันธ์ จารึกธรรม</t>
  </si>
  <si>
    <t>นางสาวยุวณี ภักดีราช</t>
  </si>
  <si>
    <t>นางวัง ภักดีราช</t>
  </si>
  <si>
    <t>นางบุตรดา  จอมประมาณ</t>
  </si>
  <si>
    <t>นางยุภา  ทองประโคน</t>
  </si>
  <si>
    <t>นางสายตา รุ่งเรือง</t>
  </si>
  <si>
    <t>นายบัวลา จอมประมาณ</t>
  </si>
  <si>
    <t>นางกิตติยาภรณ์ จอมประมาณ</t>
  </si>
  <si>
    <t>นางสง่า ไตรพรหม</t>
  </si>
  <si>
    <t>นางเพียงใจ ผาทอง</t>
  </si>
  <si>
    <t>นางสาวเทือง หันสามารถ</t>
  </si>
  <si>
    <t>ร้านค้าสุบัน</t>
  </si>
  <si>
    <t>นางสุบัน ภักดีราช</t>
  </si>
  <si>
    <t>นางรัศมี วันดี</t>
  </si>
  <si>
    <t>นางสุพัฒน์ นนทบุตร</t>
  </si>
  <si>
    <t>นางพิศมัย บุญไกล</t>
  </si>
  <si>
    <t>นางคนึงนิตย์ ภาคะ</t>
  </si>
  <si>
    <t>นางเสมียน จารึกธรรม</t>
  </si>
  <si>
    <t>นางอำมาลัย โนนโพธิ์</t>
  </si>
  <si>
    <t>นายวัทญญ รุ่นเรือง</t>
  </si>
  <si>
    <t>นางบัวลี สุวรรณการ</t>
  </si>
  <si>
    <t>นางสาววงเดือน เดชโคบุตร</t>
  </si>
  <si>
    <t>นายหนูตัน ดีแท้</t>
  </si>
  <si>
    <t>นายชาตรี ศรีสมบูรณ์</t>
  </si>
  <si>
    <t>นายแพงศรี ศรีสมบูรณ์</t>
  </si>
  <si>
    <t>นางบัวพา คำเลิศ</t>
  </si>
  <si>
    <t>นางสาวซาตา บุญมิ่ง</t>
  </si>
  <si>
    <t>นายสุพล บุญเจิม</t>
  </si>
  <si>
    <t>นางคำมา จันทะม่วง</t>
  </si>
  <si>
    <t>นางบัวไส กอสันเทียะ</t>
  </si>
  <si>
    <t>นางยุวดี ชุมนพรัตน์</t>
  </si>
  <si>
    <t>ไม่แนบเอกสารสิทธิ์</t>
  </si>
  <si>
    <t>นางบาน ภักดีราช</t>
  </si>
  <si>
    <t>นายวันไชย์ ภักดีราช</t>
  </si>
  <si>
    <t>นางสาวคำเปลือง หันสามรถ</t>
  </si>
  <si>
    <t>นางแดง บริสุทธิ์</t>
  </si>
  <si>
    <t>นางสาวธนัญญาภา ปวชช็ง</t>
  </si>
  <si>
    <t>นายบัวศรี บุญกระจ่าง</t>
  </si>
  <si>
    <t>ร้านค้ารุ่งเจริญ</t>
  </si>
  <si>
    <t>นางคำใบ กมลงาม</t>
  </si>
  <si>
    <t>นางสิริณัฐ อินทวงษ์</t>
  </si>
  <si>
    <t>นางไพมณี ผาบจุงกุง</t>
  </si>
  <si>
    <t>ไม่มีเอกสารสิทธ์ ถือใบครอบครอง</t>
  </si>
  <si>
    <t>นางสงบ โพธิ์ศรี</t>
  </si>
  <si>
    <t>นายสมใจ ต่อสุรา</t>
  </si>
  <si>
    <t>นางเขียน โซ่เงิน</t>
  </si>
  <si>
    <t>นางทองสี สาจิตร</t>
  </si>
  <si>
    <t>ไม่มีเอกสารสิทธิ์ มีใบครอบครองี่ดิน</t>
  </si>
  <si>
    <t>นายชัยยนต์ เติมสุทธา</t>
  </si>
  <si>
    <t>นางสาวสุดชาดี หอมพันนา</t>
  </si>
  <si>
    <t>นางแสงจันทร์ ลือชาขันธ์</t>
  </si>
  <si>
    <t>นางฉวีวรรณ์ ขาวสะอาด</t>
  </si>
  <si>
    <t>นายวันชัย ขาวสะอาด</t>
  </si>
  <si>
    <t>นายนิรัน เดชโคบุตร</t>
  </si>
  <si>
    <t>นางบังอร นิลสว่าง</t>
  </si>
  <si>
    <t>นางสาวนวลละออง พูลเพิ่ม</t>
  </si>
  <si>
    <t>นายดอน พูลเพิ่ม</t>
  </si>
  <si>
    <t>นายอ่อน พูลเพิ่ม</t>
  </si>
  <si>
    <t>68</t>
  </si>
  <si>
    <t>นางสาวสมพร บูลเพิ่ม</t>
  </si>
  <si>
    <t>นางกันหา ทันแล้ว</t>
  </si>
  <si>
    <t>นางคำ อินลา</t>
  </si>
  <si>
    <t>นางทองแดง กงชื่อ</t>
  </si>
  <si>
    <t>นางรำไพ เดชโคบุตร</t>
  </si>
  <si>
    <t>นางสาวณัฐริญา เดชโคบุตร</t>
  </si>
  <si>
    <t>นายณรงค์ เดชโคบุตร</t>
  </si>
  <si>
    <t>นางสาววิยะดา มีธรรม</t>
  </si>
  <si>
    <t>นางชาดา มีธรรม</t>
  </si>
  <si>
    <t>นางสอน จันทร์ชาติ</t>
  </si>
  <si>
    <t>นายคำพันธ์ บุญมิ่ง</t>
  </si>
  <si>
    <t>นางสาวเยาวภา ดาบุดดี</t>
  </si>
  <si>
    <t>นายสมใจ ต่อนสุรา</t>
  </si>
  <si>
    <t>นางสุวรรณ จันทยาง</t>
  </si>
  <si>
    <t>นางสังวาน ประการแก้ว</t>
  </si>
  <si>
    <t>นายหัสชัย ประการแก้ว</t>
  </si>
  <si>
    <t>นางบัวลำ ศรีวรรณะ</t>
  </si>
  <si>
    <t>นายพงงษ์ศักดิ์ สาจิตร</t>
  </si>
  <si>
    <t>นายพด สาจิตร</t>
  </si>
  <si>
    <t>นางสาวสำลี สาจิคร</t>
  </si>
  <si>
    <t>นางสวย จิตนำเกียรติ</t>
  </si>
  <si>
    <t>นายสมพร สาจิตร</t>
  </si>
  <si>
    <t>นางช่อชะบา ปู่วัง</t>
  </si>
  <si>
    <t>นายบุญสวน บูชาพันธุ์</t>
  </si>
  <si>
    <t>นายทองศรี ลีรัตนนาม</t>
  </si>
  <si>
    <t>นางดวงพร หวัง</t>
  </si>
  <si>
    <t>ร้านเสริมสวย</t>
  </si>
  <si>
    <t>นายวีรภัทร ประมูลศิลป์</t>
  </si>
  <si>
    <t>นางลำพันธ์ ประมูลศิลป์</t>
  </si>
  <si>
    <t>นางเพ็ญศิริ พิมพา</t>
  </si>
  <si>
    <t>นายภราดร พิมพา</t>
  </si>
  <si>
    <t>นายวีระพันธ์ สุทธิประภา</t>
  </si>
  <si>
    <t>นายสุวรรณ์ สุทธิประภา</t>
  </si>
  <si>
    <t>นางเสาร์ แข็งฉลาด</t>
  </si>
  <si>
    <t>นายหนูกร ไชยเสนา</t>
  </si>
  <si>
    <t>นางวันที ไชยเสนา</t>
  </si>
  <si>
    <t>นายจิตรติชัย ภักดีราช</t>
  </si>
  <si>
    <t>นายชัยณรงค์ เติมสุทธา</t>
  </si>
  <si>
    <t>นางสาวพูลผล สิงห์งาม</t>
  </si>
  <si>
    <t>นางสาวอารีรัตน์ ดอกรัก</t>
  </si>
  <si>
    <t>นายบุญชู รุ่งเรือง</t>
  </si>
  <si>
    <t>นางสาวปัทมา ทองแท้</t>
  </si>
  <si>
    <t>นางคำมูล ภักดีราช</t>
  </si>
  <si>
    <t>นายพุทธา บุบผาลัย</t>
  </si>
  <si>
    <t>นางทองจันทร์ บุบผาไลย</t>
  </si>
  <si>
    <t>นางแพงพันธ์ ดารินทร์</t>
  </si>
  <si>
    <t>นายประสิทธิ์ ภูมิวัฒน์</t>
  </si>
  <si>
    <t>นางสาวเตียงคำ ขาวสะอาด</t>
  </si>
  <si>
    <t>นางอุดม สีเนตร</t>
  </si>
  <si>
    <t>นายทองแดง ขาวสะอาด</t>
  </si>
  <si>
    <t>นายใคร ขาวสะอาด</t>
  </si>
  <si>
    <t>ว่างเปล่า</t>
  </si>
  <si>
    <t>รอเอกสาร</t>
  </si>
  <si>
    <t>นางนิยม บริสุทธิ์</t>
  </si>
  <si>
    <t>นางสาวสมพร บุญมิ่ง</t>
  </si>
  <si>
    <t>ถือใบ ทอ 15</t>
  </si>
  <si>
    <t>นายอำนวย สารโพธิ์คำ</t>
  </si>
  <si>
    <t>นางไข บุบผาไลย</t>
  </si>
  <si>
    <t>นางบุปผา สุทธิประภา</t>
  </si>
  <si>
    <t>นายสายัน เติมสุทธา</t>
  </si>
  <si>
    <t>นางอรทัย เติมสุทธา</t>
  </si>
  <si>
    <t>นางสุชานุช เริงฮัง</t>
  </si>
  <si>
    <t>นางตุ๊กติ๊ก วงค์เพ็ญ</t>
  </si>
  <si>
    <t>รอง</t>
  </si>
  <si>
    <t>นายนพพล วงค์เพ็ญ</t>
  </si>
  <si>
    <t>นายสมยศ จำปาจันทร์</t>
  </si>
  <si>
    <t>นางชมภูนุช สิงห์ชมภู</t>
  </si>
  <si>
    <t>นางสาวดวงใจ ขาวสะอาด</t>
  </si>
  <si>
    <t>นางสาวลำใย ขาวสะอาด</t>
  </si>
  <si>
    <t>นางทองนาค ทองแท้</t>
  </si>
  <si>
    <t>นางวิเชียร ต่อนสุรา</t>
  </si>
  <si>
    <t>นางสาวบัวไข ชัยเสนา</t>
  </si>
  <si>
    <t>นายบุญนำ หันสามารถ</t>
  </si>
  <si>
    <t>นายประสิทธิ์ คาดถวงค์</t>
  </si>
  <si>
    <t>นางสาวหนูผัน คาดถวงค์</t>
  </si>
  <si>
    <t>นางเขียน บุญมิ่ง</t>
  </si>
  <si>
    <t>นางสุจิน ไชโยแสง</t>
  </si>
  <si>
    <t>นายเตียง หันสามารถ</t>
  </si>
  <si>
    <t>นางสาววิภารัตน์ ทองแท้</t>
  </si>
  <si>
    <t>นายประเสริฐ ทองแท้</t>
  </si>
  <si>
    <t>นางคำกอง ศิริดล</t>
  </si>
  <si>
    <t>นางบุญมี อ๋อง</t>
  </si>
  <si>
    <t>นางบุญเย็น จำปาจันทร์</t>
  </si>
  <si>
    <t>นายไพรวัลย์ จำปาจันทร์</t>
  </si>
  <si>
    <t>นางพัชนี หันสามารถ</t>
  </si>
  <si>
    <t>นายเปลื้อง หันสามารถ</t>
  </si>
  <si>
    <t>66/2</t>
  </si>
  <si>
    <t>นางสีคาน จันทกิจ</t>
  </si>
  <si>
    <t>นางสาวคำหล้า รุ่งเรือง</t>
  </si>
  <si>
    <t>นางสาวบังอร โซ่เงิน</t>
  </si>
  <si>
    <t>นางบังอร จูมดอก</t>
  </si>
  <si>
    <t>นายคำเภา นันทีจารย์</t>
  </si>
  <si>
    <t>นางอนงค์ บุตรคำ</t>
  </si>
  <si>
    <t>นางสาวบุญยัง ขันทะหัด</t>
  </si>
  <si>
    <t>นางสาวสิริณัฐ  ดอกรัง</t>
  </si>
  <si>
    <t>ร้านค้าชุมชนหมู่2</t>
  </si>
  <si>
    <t>นางคำเตียง ขาวสะอาด</t>
  </si>
  <si>
    <t>ร้านค้าทองใส</t>
  </si>
  <si>
    <t>นายรณภพศักดิ์  มาละอินทร์</t>
  </si>
  <si>
    <t>เอกสารฝากเป้</t>
  </si>
  <si>
    <t xml:space="preserve">นางบุญอุ้ม  สุวรรณการ 1087 หมู่11 ถ.สีพนม ต.สว่างแดนดิน  </t>
  </si>
  <si>
    <t>นางดวล  สารโพธิ์คำ 832 หมู่11 ถ.สีห์พนม ต.สว่างแดนดิน</t>
  </si>
  <si>
    <t>นายบุญเลิศ  สารโพธคำ</t>
  </si>
  <si>
    <t>ราคาต่อตารางวา</t>
  </si>
  <si>
    <t>หมู่ 3</t>
  </si>
  <si>
    <t>นายไซรัตน์ คณิสาร</t>
  </si>
  <si>
    <t>นางเนตรมณี คริสาร</t>
  </si>
  <si>
    <t>นางบุญมี สมัย</t>
  </si>
  <si>
    <t>ร้านค้ามี</t>
  </si>
  <si>
    <t>นางปรียานุช วรรณวิจิตร</t>
  </si>
  <si>
    <t>นางเมตตา จันสมคอย</t>
  </si>
  <si>
    <t>นางนาง จันสมคอย</t>
  </si>
  <si>
    <t>นางเกษณี วิสุงเร</t>
  </si>
  <si>
    <t>นายอุดม วิสุงเร</t>
  </si>
  <si>
    <t>นางมยุรีย์ สุมาลัย</t>
  </si>
  <si>
    <t>นายประถม สุมาลัย</t>
  </si>
  <si>
    <t>นายอนุชา สุมาลัย</t>
  </si>
  <si>
    <t>ร้านซ่อมรถนายนิพนธ์</t>
  </si>
  <si>
    <t>นางรจนา วิเชียรเครือ</t>
  </si>
  <si>
    <t>นางประพฤติ ศรีแก้ว</t>
  </si>
  <si>
    <t>นางกัน พิมพ์สุตะ</t>
  </si>
  <si>
    <t>นายสมหวัง เอ็มสุรัตน์</t>
  </si>
  <si>
    <t>นางเต็ม เอ็มสุรัตน์</t>
  </si>
  <si>
    <t>นายสด จอมประมาณ</t>
  </si>
  <si>
    <t>นางรัตน์ จอมประมาณ</t>
  </si>
  <si>
    <t>นางสาวปรัชญา ล้อมวงค์</t>
  </si>
  <si>
    <t>นายสีทุย สืบสม</t>
  </si>
  <si>
    <t>นางกาญจนา สืบสน</t>
  </si>
  <si>
    <t>นางกอม ล้อมวงค์</t>
  </si>
  <si>
    <t>นางปัญจนัย ศรีพราย</t>
  </si>
  <si>
    <t>นายสุทรี สุมาลัย</t>
  </si>
  <si>
    <t>นายหนู ขำขาว</t>
  </si>
  <si>
    <t>นางสำผัส สุมาลัย</t>
  </si>
  <si>
    <t>นางสมัต จอมประมาณ</t>
  </si>
  <si>
    <t>นางหนูทอง จอมประมาณ</t>
  </si>
  <si>
    <t>นางอรุณ กัลปพฤกษ์</t>
  </si>
  <si>
    <t>นางละมอน ศรีประชัย</t>
  </si>
  <si>
    <t>นายถวิล ศรีประชัย</t>
  </si>
  <si>
    <t>นางจริญญา ศรีประชัย</t>
  </si>
  <si>
    <t>นายสุริยันค์ ศรีประชัย</t>
  </si>
  <si>
    <t>นางจันทิมา คำภา</t>
  </si>
  <si>
    <t>นายทองดี สุขสำราญ</t>
  </si>
  <si>
    <t>นางสาวธณัฐดา พรมศิริ</t>
  </si>
  <si>
    <t>นางธณัฐดา สืบสม</t>
  </si>
  <si>
    <t>นางจำนงศ์ มาสอบ</t>
  </si>
  <si>
    <t>นายทองมี ชนะมินทร์</t>
  </si>
  <si>
    <t>นายเชิด แสนดี</t>
  </si>
  <si>
    <t>นางอาวรณ์ แสนดี</t>
  </si>
  <si>
    <t>นายวิระศักดิ์ พันวัตร</t>
  </si>
  <si>
    <t>นางนางน้อย แสนสมบัติ</t>
  </si>
  <si>
    <t>นางทองจัน จันทะดวง</t>
  </si>
  <si>
    <t>หมู่ 4</t>
  </si>
  <si>
    <t>นางสาวธนัญญา จันทะดวง</t>
  </si>
  <si>
    <t>นายสังคม จันทะดวง</t>
  </si>
  <si>
    <t>นายทักษพร จันทะดวง</t>
  </si>
  <si>
    <t>นางแดง จันทะดวง</t>
  </si>
  <si>
    <t>นางสวิง วิชาชัย</t>
  </si>
  <si>
    <t>นางสาวแสงระวี สุมาลัย</t>
  </si>
  <si>
    <t>นายถวิล มีจอก</t>
  </si>
  <si>
    <t>นายประสิทธิ์ โสดาวงค์</t>
  </si>
  <si>
    <t>นางลัยวัน ศรีประไชย</t>
  </si>
  <si>
    <t>นางวะลาพร ศรีประชัย</t>
  </si>
  <si>
    <t>นางหนูจร มีจอก</t>
  </si>
  <si>
    <t>นายลอง สิงห์หนัน</t>
  </si>
  <si>
    <t>นางสาวสวย ขันทะมาศ</t>
  </si>
  <si>
    <t>นางเนตร มีฮุง</t>
  </si>
  <si>
    <t>นางบัว ขันทะมาศ</t>
  </si>
  <si>
    <t>ยายประยงค์ ทะสี</t>
  </si>
  <si>
    <t>นางสาวคำบง ทะสี</t>
  </si>
  <si>
    <t>นายทนง ทะสี</t>
  </si>
  <si>
    <t>นายสุเทพ คำหวาน</t>
  </si>
  <si>
    <t>นางทอง สิงห์หนัน</t>
  </si>
  <si>
    <t>นายวิชัย สิงห์หนัน</t>
  </si>
  <si>
    <t>นางสาวกาญจนา สิงห์หนัน</t>
  </si>
  <si>
    <t>นางสาวอุชิน อนุสนธิ์</t>
  </si>
  <si>
    <t>นายอินทร์ อนุสนธ์</t>
  </si>
  <si>
    <t>นางสาวสุตตา สุมาลัย</t>
  </si>
  <si>
    <t>นางสาวสมนึก สุมาลัย</t>
  </si>
  <si>
    <t>นายประเสริฐ กาฬเสาร์</t>
  </si>
  <si>
    <t>นางวันนา ป้องภัย</t>
  </si>
  <si>
    <t xml:space="preserve">นางวันนา กาฬเสาร์ </t>
  </si>
  <si>
    <t>นางสาวสว่าง ภาสวัสดิ์</t>
  </si>
  <si>
    <t>นางแดง เข็มเพ็ชร</t>
  </si>
  <si>
    <t>นางเสถียร วิจารณรงค์</t>
  </si>
  <si>
    <t>นายทองแดง แสนอุบล</t>
  </si>
  <si>
    <t>ร้านเสริมสวยนางมลิวรรณ</t>
  </si>
  <si>
    <t>นายแก้ว สาระชาติ</t>
  </si>
  <si>
    <t>นางเตือนใจ ชัยสิทธิ์</t>
  </si>
  <si>
    <t>นางบุญจันทร์ แสนอุบล</t>
  </si>
  <si>
    <t>นายเหรียญ แสนอุบล</t>
  </si>
  <si>
    <t>นางสาวยุวารี คุ้มสีไว</t>
  </si>
  <si>
    <t>นางก้าน บุญสาร</t>
  </si>
  <si>
    <t>นางทองดี สินสม</t>
  </si>
  <si>
    <t>นายสุเมต มุ่งหมาย</t>
  </si>
  <si>
    <t>นางสุภาพร มุ่งหมาย</t>
  </si>
  <si>
    <t>นางหนูรินทร์ ขันทะมาศย์</t>
  </si>
  <si>
    <t>นายอำนวย ขันทะมาศย์</t>
  </si>
  <si>
    <t>นางทองบาง เดโซบุตร</t>
  </si>
  <si>
    <t>นายสินธุ์ เดโซบุตร</t>
  </si>
  <si>
    <t>นายยอย แสนอุบล</t>
  </si>
  <si>
    <t>นางทองใบ แสนอุบล</t>
  </si>
  <si>
    <t>นางสี ใบภักดี</t>
  </si>
  <si>
    <t>นายสอนศรี ใบภักดี</t>
  </si>
  <si>
    <t>นางสาวมยุรา ศรีชาติ</t>
  </si>
  <si>
    <t>นางสาวนิรดา แสงกล้า</t>
  </si>
  <si>
    <t>นางสาวปรียาพร แสงกล้า</t>
  </si>
  <si>
    <t>นางนันทิชา ขาวกุญชร</t>
  </si>
  <si>
    <t>นายสาธิต ศรีชาติ</t>
  </si>
  <si>
    <t>นายสุริโย จันทะดวง</t>
  </si>
  <si>
    <t>นางหนู ร่วมรักษ์</t>
  </si>
  <si>
    <t>นายปิ่น ร่วมรักษ์</t>
  </si>
  <si>
    <t>นางทองจันทร์ บุระลาม</t>
  </si>
  <si>
    <t>นางอนงค์ ศรีบุญเรือง</t>
  </si>
  <si>
    <t>นายวงเดือน ศรีบุญเรือง</t>
  </si>
  <si>
    <t>107</t>
  </si>
  <si>
    <t>นายคำมูล พาชอบ</t>
  </si>
  <si>
    <t>นางดวงจันทร์พาชอบ</t>
  </si>
  <si>
    <t>นายบัวลอย จอมประมาณ</t>
  </si>
  <si>
    <t>นายโกเมน ใบภักดี</t>
  </si>
  <si>
    <t>นายคำสิงห์ มีฮุง</t>
  </si>
  <si>
    <t>นายศิริรักษ์ ประทุมศรี</t>
  </si>
  <si>
    <t>นางอภินันต์ ประทุมศรี</t>
  </si>
  <si>
    <t>3</t>
  </si>
  <si>
    <t>นางหมา สิงหมัน</t>
  </si>
  <si>
    <t>นายสมบัติ สารริยากุล</t>
  </si>
  <si>
    <t>นางจันที แสนอุบล</t>
  </si>
  <si>
    <t>นายณรงค์ ขันทะมาศ</t>
  </si>
  <si>
    <t>นางสาวริฉัตร พรหมศิริ</t>
  </si>
  <si>
    <t>นางวิรัตน์ พาชอบ</t>
  </si>
  <si>
    <t>นายสังวาลย์ แสงกล้า</t>
  </si>
  <si>
    <t>นางบุญชู แสงกล้า</t>
  </si>
  <si>
    <t>นางสาวตุ๋ย พันวัตร์</t>
  </si>
  <si>
    <t>นางสุรินทร์ ทองไสน์</t>
  </si>
  <si>
    <t>นางดารา ศรีประชัย</t>
  </si>
  <si>
    <t>นายจำเนียร ศรีประชัย</t>
  </si>
  <si>
    <t>นางปัดถา ร่วมรักษ์</t>
  </si>
  <si>
    <t>นางสาวอนุธิดา ร่วมรักษ์</t>
  </si>
  <si>
    <t>นางสาวจินตหรา ร่วมรักษ์</t>
  </si>
  <si>
    <t>นางอำนวย ขำขาว</t>
  </si>
  <si>
    <t>184</t>
  </si>
  <si>
    <t>นายรัตน์ ขำขาว</t>
  </si>
  <si>
    <t>185</t>
  </si>
  <si>
    <t>นางอ่อนสี ชินวงค์</t>
  </si>
  <si>
    <t>นางบังอร ป้องคำแสน</t>
  </si>
  <si>
    <t>นายสมจิตร กาฬเสาร์</t>
  </si>
  <si>
    <t>นายสำรอง สืบสม</t>
  </si>
  <si>
    <t>นางวิไลย์ ร่วมรักษ์</t>
  </si>
  <si>
    <t>นางสาววรรณา ร่วมรักษ์</t>
  </si>
  <si>
    <t>นางวงค์วาท ลีทอง</t>
  </si>
  <si>
    <t>นายเด่น ร่วมรักษ์</t>
  </si>
  <si>
    <t>นางบัวผัน ลาภา</t>
  </si>
  <si>
    <t>หมู่ 13</t>
  </si>
  <si>
    <t>นายสมาน ศรีประชัย</t>
  </si>
  <si>
    <t>นายกิตติชัย ศรีประชัย</t>
  </si>
  <si>
    <t>นางวิเชียร ศรีประชัย</t>
  </si>
  <si>
    <t>นางวันนา จอมประมาณ</t>
  </si>
  <si>
    <t>นายสุดตา จอมประมาณ</t>
  </si>
  <si>
    <t>นางสาวเล็ด ร่วมรักษ์</t>
  </si>
  <si>
    <t>นางนิยม ขันทะมาศ</t>
  </si>
  <si>
    <t>นางนาง ป้องภัย</t>
  </si>
  <si>
    <t>นางสุไลพร ขำขาว</t>
  </si>
  <si>
    <t>นายคำพอง ขำชาว</t>
  </si>
  <si>
    <t>นายกด จอมประมาณ</t>
  </si>
  <si>
    <t>นางเพียร จอมประมาณ</t>
  </si>
  <si>
    <t>นายสุริยัน เดชผล</t>
  </si>
  <si>
    <t>นางพรวิลัย เดชผล</t>
  </si>
  <si>
    <t>นางหนูเลื่อน ยมโคตร</t>
  </si>
  <si>
    <t>นายผุย สืบสม</t>
  </si>
  <si>
    <t>นางอาวร เถื่อนทิม</t>
  </si>
  <si>
    <t>นางลำไพ ทองปาน</t>
  </si>
  <si>
    <t>นายแสงจันทร์ ทองปาน</t>
  </si>
  <si>
    <t>นายสมใจลักษ์ คล่องแคล่ว</t>
  </si>
  <si>
    <t>นางวงเดือน ขันทะมาศ</t>
  </si>
  <si>
    <t>นางสาวดาวนภา ขันทะมาศ</t>
  </si>
  <si>
    <t>นางพิศมัย ถูระวรรณ์</t>
  </si>
  <si>
    <t>นางหนูการณ์ โลไทยสงค์</t>
  </si>
  <si>
    <t>นายสิงห์ โลไทยสงค์</t>
  </si>
  <si>
    <t>โรงสีข้าวนายสวัส</t>
  </si>
  <si>
    <t>นางสาวสุทัค ทีฆะสุข</t>
  </si>
  <si>
    <t>ร้านซ่อมรถจักรยานยนต์</t>
  </si>
  <si>
    <t>นายสวัส ทีฆะสุข</t>
  </si>
  <si>
    <t>นายพิมพา สารธิยากุล</t>
  </si>
  <si>
    <t xml:space="preserve"> </t>
  </si>
  <si>
    <t>นางกลม สุมาลัย</t>
  </si>
  <si>
    <t>นายคำ สุมาลัย</t>
  </si>
  <si>
    <t>นางกี สระน้ำอ้อม</t>
  </si>
  <si>
    <t>นายสินธ์ ร่วมรักษ์</t>
  </si>
  <si>
    <t>นางอำพร ท้าวแก้ว</t>
  </si>
  <si>
    <t>นายประสาท ท้าวแก้ว</t>
  </si>
  <si>
    <t>นางสาวพรรณ๊ สิงห์หนัน</t>
  </si>
  <si>
    <t>นางสาวพรรมณี สิงหมัน</t>
  </si>
  <si>
    <t>นายเหลียม คล่องแคล่ว</t>
  </si>
  <si>
    <t>นางเกษร คร่องแคล่ว</t>
  </si>
  <si>
    <t>นางคำใหม่ ขันทะทาศ</t>
  </si>
  <si>
    <t>นางนิยม แถมกลาง</t>
  </si>
  <si>
    <t>นางทองจันทร์ ศรีประชัย</t>
  </si>
  <si>
    <t>นางอำนวย พรหมศิริ</t>
  </si>
  <si>
    <t>นางสาวธนาวันต์ พรหมศิริ</t>
  </si>
  <si>
    <t>นายบุญพาน พรหมศิริ</t>
  </si>
  <si>
    <t>นางสัญติ บุระลาม</t>
  </si>
  <si>
    <t>นายประถม สืบสม</t>
  </si>
  <si>
    <t>นายสี ศรีชาติ</t>
  </si>
  <si>
    <t>นายพงษ์เดช คล่องแคล่ว</t>
  </si>
  <si>
    <t>นายสัตตบงกช แดงน้อย</t>
  </si>
  <si>
    <t>นางทองเพชร คล่องแคล่ว</t>
  </si>
  <si>
    <t>นางเพ็ญประพา จอมประมาณ</t>
  </si>
  <si>
    <t>นางสังเวียน สาริยากุล</t>
  </si>
  <si>
    <t>นางหมา สิงหนัน</t>
  </si>
  <si>
    <t>นางเลียน ศรีประชัย</t>
  </si>
  <si>
    <t>นายชานน สุมาลัย</t>
  </si>
  <si>
    <t>นางสุนีย์ สุมาลัย</t>
  </si>
  <si>
    <t>นางประวัติ ธรรมาอ่อน</t>
  </si>
  <si>
    <t>นายอุทัย สาระชาติ</t>
  </si>
  <si>
    <t>นางจันดี สืบสม</t>
  </si>
  <si>
    <t>นายสำราญ สืบสน</t>
  </si>
  <si>
    <t>นางหนูพิน สนองผัน</t>
  </si>
  <si>
    <t>ให้เช่าลานอ้อย</t>
  </si>
  <si>
    <t>นางสมพร  เข็มเพ็รช</t>
  </si>
  <si>
    <t>นางวารุณี  ศิริจิตร</t>
  </si>
  <si>
    <t>9*8</t>
  </si>
  <si>
    <t>นางทองดี  สินสม</t>
  </si>
  <si>
    <t>นางหนูนา  วันสืบ</t>
  </si>
  <si>
    <t>นางวัน  ศรีประชัย</t>
  </si>
  <si>
    <t>ร้านทอไหม</t>
  </si>
  <si>
    <t>นายสมชาย  เข็มเพชร</t>
  </si>
  <si>
    <t>นางวารุณี ศิริจิตร</t>
  </si>
  <si>
    <t>นางสมพร  เข็มเพชร</t>
  </si>
  <si>
    <t>นางอ่อนสี  ชินวงค์</t>
  </si>
  <si>
    <t>นายตรีเทพ  คำภา (สียชีวิตแล้ว</t>
  </si>
  <si>
    <t>นางลุนนี  อุตสาหะ</t>
  </si>
  <si>
    <t>นายยุทธนา  บัวกอ</t>
  </si>
  <si>
    <t>นายบรรพจ กล้าเกิด ร้านป้าย</t>
  </si>
  <si>
    <t>นางเลียน  ศรีประชัย</t>
  </si>
  <si>
    <t>นางรำพัน  สุมาลัย</t>
  </si>
  <si>
    <t>โรงสี</t>
  </si>
  <si>
    <t>นายนพกร  พงษ์มณี</t>
  </si>
  <si>
    <t>หมู่7</t>
  </si>
  <si>
    <t>นายสุวรรณ แวงวงค์</t>
  </si>
  <si>
    <t>นางสาวอัมพรรณ์ วิเศษทรัพย์</t>
  </si>
  <si>
    <t>นายเฉลิม วิเศษทรัพย์</t>
  </si>
  <si>
    <t>นายอินแปลง จันดีศรี</t>
  </si>
  <si>
    <t>นายบุญเริง ประสมศรี</t>
  </si>
  <si>
    <t>นางบุญจันทร์ มีธรรม</t>
  </si>
  <si>
    <t>นายอนันต์ สุเมผา</t>
  </si>
  <si>
    <t>นางขัตติยา ศิริกิจ</t>
  </si>
  <si>
    <t>นางชัตติยา ศิริกิจ</t>
  </si>
  <si>
    <t>นางสาวนเรียง สุโพเพียง</t>
  </si>
  <si>
    <t>นายจันทร์ทอง ดวงสีทอง</t>
  </si>
  <si>
    <t>นายสมบูรณ์ แสงภพ</t>
  </si>
  <si>
    <t>นายคำจันทร์ แวงวงศ์</t>
  </si>
  <si>
    <t>นางวิชัย สุโพเพียง</t>
  </si>
  <si>
    <t>นางสุวรรค์ พรสวัสดิ์</t>
  </si>
  <si>
    <t>นายพุทธา บุญยิ่ง</t>
  </si>
  <si>
    <t>นางสาวสุวรรค์ สุโพเพียง</t>
  </si>
  <si>
    <t>นางแดง ศิริกิจ</t>
  </si>
  <si>
    <t>นายแสวง ศิริกิจ</t>
  </si>
  <si>
    <t>นางทีพ พรสวัสดิ์</t>
  </si>
  <si>
    <t>นางสาวพนมไพร แสนภพ</t>
  </si>
  <si>
    <t>นางบุญทอง แสนภพ</t>
  </si>
  <si>
    <t>นายแผง จันดีศีร</t>
  </si>
  <si>
    <t>นางกัญญาณัฐ เฉิน</t>
  </si>
  <si>
    <t>นางดอกฟ้า โพธิ์ถ่าน</t>
  </si>
  <si>
    <t>นายบุญเหลือ วิเศษทรัพย์</t>
  </si>
  <si>
    <t>นายสำลี แสงกล้า</t>
  </si>
  <si>
    <t>นายสุดใจ ศรีสวรรค์</t>
  </si>
  <si>
    <t>นายวีระชัย แสงกล้า</t>
  </si>
  <si>
    <t>นายบุญถม สุโพเพียง</t>
  </si>
  <si>
    <t>นางสาวสังวรศักดิ์ แหวนแก้ว</t>
  </si>
  <si>
    <t>นายชัยวัฒน์ ปัญญาวงงค์</t>
  </si>
  <si>
    <t>นายภรนะพี แหวนแก้ว</t>
  </si>
  <si>
    <t>นางกนกพร แสนภพ</t>
  </si>
  <si>
    <t>นางสมใจ สุรินทะ</t>
  </si>
  <si>
    <t>นางสาวบุญกอง สุโพธิ์เพียง</t>
  </si>
  <si>
    <t>นางสาวรักเกรยรติ แหวนแก้ว</t>
  </si>
  <si>
    <t>นายเรืองชัย สุโพเพียง</t>
  </si>
  <si>
    <t>นายแสงจันทร์ แวงวงค์</t>
  </si>
  <si>
    <t>นางดอกไม้ สุโพเพียง</t>
  </si>
  <si>
    <t>นายสุบรรณ์ ดวงสีทอง</t>
  </si>
  <si>
    <t>นายสมพงษ์ พรสวัสดิ์</t>
  </si>
  <si>
    <t>นางเจริญ พรสวัสดิ์</t>
  </si>
  <si>
    <t>นายสุริยัน พุฒซ้อม</t>
  </si>
  <si>
    <t>นางจันดา ศรีโนราช</t>
  </si>
  <si>
    <t>นางสาวบัวพัน วิเศษทรัพย์</t>
  </si>
  <si>
    <t>นายสวรรณ์ แวงวงค์</t>
  </si>
  <si>
    <t>นางสาวลักคณา ต้นสาย</t>
  </si>
  <si>
    <t>นายพันธ์ พรสวัสดิ์</t>
  </si>
  <si>
    <t>นายบุญไทย สุโพเพียง</t>
  </si>
  <si>
    <t>นางหนูปั่น ต้นสาย</t>
  </si>
  <si>
    <t>นายบุญชู สุโพธิ์เพียง</t>
  </si>
  <si>
    <t>นายอ่อนสา สานนท์</t>
  </si>
  <si>
    <t>นายบุญฃู สุโพเพียง</t>
  </si>
  <si>
    <t>นางสาวจันสี ศรีสวรรค์</t>
  </si>
  <si>
    <t>นางดวงเดือน ดงหิงษ์</t>
  </si>
  <si>
    <t>นางสมัย เหลาตีบ</t>
  </si>
  <si>
    <t>นายปีดา มิกราช</t>
  </si>
  <si>
    <t>นางอ่อนจันทร์ แวงวงค์</t>
  </si>
  <si>
    <t>นางสาวคำปอง ดวงสีทอง</t>
  </si>
  <si>
    <t>นายสง่า จันดีสี</t>
  </si>
  <si>
    <t>นายแมว ศิริบุตร</t>
  </si>
  <si>
    <t>นายวิลัย สุโพธิ์เพียง</t>
  </si>
  <si>
    <t>นางสาววัน จันดีสี</t>
  </si>
  <si>
    <t>นางสาวอัมพร ดวงสีทอง</t>
  </si>
  <si>
    <t>นางทองศรี สุโพเพียง</t>
  </si>
  <si>
    <t>นางวิลัยวรรณ ดวงสีทอง</t>
  </si>
  <si>
    <t>นางสา ผาสุก</t>
  </si>
  <si>
    <t>นายดี สุโพเพียง</t>
  </si>
  <si>
    <t>นางมณีวรรณ แสงกล้า</t>
  </si>
  <si>
    <t>นางวรรณี วราหุล</t>
  </si>
  <si>
    <t>นายไซยยา สีสวาท</t>
  </si>
  <si>
    <t>นายคำไหม สุโพเพียง</t>
  </si>
  <si>
    <t>นางคำพันธ์ พรสวัสดิ์</t>
  </si>
  <si>
    <t>นางบุตร โคตรชา</t>
  </si>
  <si>
    <t>นายสวย พรสวัสดิ์</t>
  </si>
  <si>
    <t>นายอ่อนตา สุโพเพียง</t>
  </si>
  <si>
    <t>นางจารุณี เดชผล</t>
  </si>
  <si>
    <t>นางนวลปี ดวงมาลย์</t>
  </si>
  <si>
    <t>ร้านค้า กับร้านซ่อมรถ</t>
  </si>
  <si>
    <t>นายนวลปี ดวงมาลย์</t>
  </si>
  <si>
    <t>นายประมวล ดวงมาลย์</t>
  </si>
  <si>
    <t>นางเถียร สุโพเพียง</t>
  </si>
  <si>
    <t>นายธนพร แสนภพ</t>
  </si>
  <si>
    <t>นางทองใบ โซ่เงิน</t>
  </si>
  <si>
    <t>นายรุ่งเรือง โซ่เงิน</t>
  </si>
  <si>
    <t>นายสมบัติ โซ่เงิน</t>
  </si>
  <si>
    <t>นางหนนูพิน ศรีโนราช</t>
  </si>
  <si>
    <t>นางสาวมะณีจันทร์ ศิริดล</t>
  </si>
  <si>
    <t>นายพรมมา สุโพเพียง</t>
  </si>
  <si>
    <t>นางคำพู สุโพเพียง</t>
  </si>
  <si>
    <t>นางแดง จรุงพันธ์</t>
  </si>
  <si>
    <t>นางสาวสุพัตรา เหล่าทา</t>
  </si>
  <si>
    <t>นางจันดา ศริโนราช</t>
  </si>
  <si>
    <t>นายถวัล ศรีโนราช</t>
  </si>
  <si>
    <t>นางลลิตา สุโพเพียง</t>
  </si>
  <si>
    <t>นายหนูผัน วิเศษทรัพย์</t>
  </si>
  <si>
    <t>นางพิสมัย บุญมิ่ง</t>
  </si>
  <si>
    <t>นางสังวร แสนภพ</t>
  </si>
  <si>
    <t>นายพรชัย วิเศษทรัพย์</t>
  </si>
  <si>
    <t>นายพรฃัย วิเศษทรัพย์</t>
  </si>
  <si>
    <t>นายเล้ สุโพธิ์เพียง</t>
  </si>
  <si>
    <t>นางจรูญ ศิริดล</t>
  </si>
  <si>
    <t>นางวรรณี วิเศษทรัพย์</t>
  </si>
  <si>
    <t>นายวีระศักดิ์ นะธิศรี</t>
  </si>
  <si>
    <t>นางบัวทอง สุโพเพียง</t>
  </si>
  <si>
    <t>นายสาย สุโพธิ์เพียง</t>
  </si>
  <si>
    <t>นางกนกพร ภูศรี</t>
  </si>
  <si>
    <t>นางเวียง  ไก่ขัน</t>
  </si>
  <si>
    <t>น่ายสังวาล  แสงกล้า</t>
  </si>
  <si>
    <t>นางสำราญ  ภูมิวัตร/119 ตำบลทุ่งฝน</t>
  </si>
  <si>
    <t>60/1</t>
  </si>
  <si>
    <t>นางน้ำผึ้ง ดงหิงษ์ ทำ</t>
  </si>
  <si>
    <t xml:space="preserve"> ภ.ด.ส 3.</t>
  </si>
  <si>
    <t>ชื่อ-สกุล(เจ้าของที่)</t>
  </si>
  <si>
    <t>หมู่ที่ 11</t>
  </si>
  <si>
    <t>นางธันยพร มุ่งหมาย</t>
  </si>
  <si>
    <t>79 หมู่ที่ 11</t>
  </si>
  <si>
    <t>ครึ่งตึกครึ่งไม้</t>
  </si>
  <si>
    <t>นายบัวพัน บุตรพรม</t>
  </si>
  <si>
    <t>34 หมู่ที่ 11</t>
  </si>
  <si>
    <t>101 บ้านเดี่ยว</t>
  </si>
  <si>
    <t>นางทองจันทร์ ชนะพรม</t>
  </si>
  <si>
    <t>113 หมู่ที่ 11</t>
  </si>
  <si>
    <t>นายสมร รักษาบุญ</t>
  </si>
  <si>
    <t>141 หมู่ที่ 11</t>
  </si>
  <si>
    <t>นางหนูทิพย์ รักษาบุญ</t>
  </si>
  <si>
    <t>128 หมู่ที่ 11</t>
  </si>
  <si>
    <t>นางศิริพร นะธิศรี</t>
  </si>
  <si>
    <t>นายสุวิทย์ รักษาบุญ</t>
  </si>
  <si>
    <t>72 หมู่ที่ 11</t>
  </si>
  <si>
    <t>นางอมร ประคะนัง</t>
  </si>
  <si>
    <t>นางวงเดือน ไทเซน-เครสเตนเซ่น</t>
  </si>
  <si>
    <t>ไม้</t>
  </si>
  <si>
    <t>นายบุญทัน บุตรพรม</t>
  </si>
  <si>
    <t>45 หมู่ที่ 11</t>
  </si>
  <si>
    <t>นายฉลาด ไผ่โสภา</t>
  </si>
  <si>
    <t>50 หมู่ที่ 11</t>
  </si>
  <si>
    <t>นางวงเดือน ไผ่โสภา</t>
  </si>
  <si>
    <t>51 หมู่ที่ 11</t>
  </si>
  <si>
    <t>นายบุญตา วิเศษทรัพย์</t>
  </si>
  <si>
    <t>70 หมู่ที่ 11</t>
  </si>
  <si>
    <t>นายวิชา วิเศษทรัพย์</t>
  </si>
  <si>
    <t>137 หมู่ที่ 11</t>
  </si>
  <si>
    <t>นส3</t>
  </si>
  <si>
    <t>นางจำรัส วิเศษทรัพย์</t>
  </si>
  <si>
    <t>นางสาวจิดาภา ขันทอง</t>
  </si>
  <si>
    <t>7 หมู่ที่ 11</t>
  </si>
  <si>
    <t>นางสาวนิศรา มูลอาษา</t>
  </si>
  <si>
    <t>87 หมู่ 11</t>
  </si>
  <si>
    <t>นายสวัสดิ์ พาชอบ</t>
  </si>
  <si>
    <t>20 หมู่ 11</t>
  </si>
  <si>
    <t>นางสมบัติ วิเศษจูมพล</t>
  </si>
  <si>
    <t>21 หมู่ 11</t>
  </si>
  <si>
    <t>นายโสวัด พาชอบ</t>
  </si>
  <si>
    <t>22 หมู่ 11</t>
  </si>
  <si>
    <t>นายทองอินทร์ พิมพ์บูรณ์</t>
  </si>
  <si>
    <t>นายสมพร รักษาบุญ</t>
  </si>
  <si>
    <t>48 หมู่ 11</t>
  </si>
  <si>
    <t>นางบัวสด รักษาบุญ</t>
  </si>
  <si>
    <t>นางพิมลรัก ทองทา</t>
  </si>
  <si>
    <t>62 หมู่ 11</t>
  </si>
  <si>
    <t>นางสายฝน โสดา</t>
  </si>
  <si>
    <t>นางกาญจนา นาถมทอง</t>
  </si>
  <si>
    <t>86 หมู่ 11</t>
  </si>
  <si>
    <t>นางยุพิน อารีล้น</t>
  </si>
  <si>
    <t>39 หมู่ 11</t>
  </si>
  <si>
    <t>นายวันชัย อารีล้น</t>
  </si>
  <si>
    <t>นางญา จันทร์แดง</t>
  </si>
  <si>
    <t>26 หมู่ 11</t>
  </si>
  <si>
    <t>นางสาวนงนุช นามศรี</t>
  </si>
  <si>
    <t>93 หมู่ 11</t>
  </si>
  <si>
    <t>นางเนียร แก่นกาล</t>
  </si>
  <si>
    <t>52 หมู่ 11</t>
  </si>
  <si>
    <t>นางวงเดือน สีธิสาร</t>
  </si>
  <si>
    <t>นายบุญเริง คำค้อ</t>
  </si>
  <si>
    <t>9 หมู่ 11</t>
  </si>
  <si>
    <t>นายกระจาด ไผ่โสภา</t>
  </si>
  <si>
    <t>นางวาสนา คำค้อ</t>
  </si>
  <si>
    <t>นายอุดม ตรีพงษ์</t>
  </si>
  <si>
    <t>77 หมู่ 11</t>
  </si>
  <si>
    <t>นางราตรี สจ๊วต</t>
  </si>
  <si>
    <t xml:space="preserve">120 หมู่ 11 </t>
  </si>
  <si>
    <t>นางกอง พิพวนนอก</t>
  </si>
  <si>
    <t>42 หมู่ 11</t>
  </si>
  <si>
    <t>นางบุญยัง วิเศษทรัพย์</t>
  </si>
  <si>
    <t>67 หมู่ 11</t>
  </si>
  <si>
    <t>นางสาวทัตพร จันทร์แดง</t>
  </si>
  <si>
    <t>99 หมู่ 11</t>
  </si>
  <si>
    <t>นายสุจิตต์ อุตมะชะ</t>
  </si>
  <si>
    <t>36 หมู่ 11</t>
  </si>
  <si>
    <t>ทำนา</t>
  </si>
  <si>
    <t>นางเพียง ครองยุทธ</t>
  </si>
  <si>
    <t>90 หมู่ 11</t>
  </si>
  <si>
    <t>นายชนิศร ทองทา</t>
  </si>
  <si>
    <t>นายฉลาด เชื้อสิงห์</t>
  </si>
  <si>
    <t>69 หมู่ 11</t>
  </si>
  <si>
    <t>นางทองยุต เชื้อสิงห์</t>
  </si>
  <si>
    <t>นายสมร ศรีลาเดช</t>
  </si>
  <si>
    <t xml:space="preserve">92 หมู่ 11 </t>
  </si>
  <si>
    <t>นางสมมา ศรีลาเดช</t>
  </si>
  <si>
    <t>นางถวิล พลพรม</t>
  </si>
  <si>
    <t>140 หมู่ 11</t>
  </si>
  <si>
    <t>นางบุญล้อม หนูกลาง</t>
  </si>
  <si>
    <t>84 หมู่ 11</t>
  </si>
  <si>
    <t>49 หมู่ 11</t>
  </si>
  <si>
    <t>นางก่อย จันแดง</t>
  </si>
  <si>
    <t>35 หมู่ 11</t>
  </si>
  <si>
    <t>นายสมัย ไก่ขัน</t>
  </si>
  <si>
    <t>96 หมู่ 11</t>
  </si>
  <si>
    <t>นายจอม ประสพผล</t>
  </si>
  <si>
    <t>83 หมู่ 11</t>
  </si>
  <si>
    <t>80 หมู่ 11</t>
  </si>
  <si>
    <t>นางประนอม จันทร์แดง</t>
  </si>
  <si>
    <t>นางสาวปวันรัตน์ จันทร์แดง</t>
  </si>
  <si>
    <t>นางรุ่งนภา แก้วกัลยา</t>
  </si>
  <si>
    <t>78 หมู่ 11</t>
  </si>
  <si>
    <t>นางเสภียร วิเศษทรัพย์</t>
  </si>
  <si>
    <t>73 หมู่ 11</t>
  </si>
  <si>
    <t>นางสงวน จันทร์มูลตรี</t>
  </si>
  <si>
    <t>59 หมู่ 11</t>
  </si>
  <si>
    <t>ส.ป.ก</t>
  </si>
  <si>
    <t>นางแสงจันทร์ พิมพ์บูรณ์</t>
  </si>
  <si>
    <t>162 หมู่ 11</t>
  </si>
  <si>
    <t>นายเฉลิม นามศรี</t>
  </si>
  <si>
    <t>นายชาลี ศรีประชัย</t>
  </si>
  <si>
    <t>105 หมู่ 11</t>
  </si>
  <si>
    <t>นางสาวเครือวัลย์ บุตรพรม</t>
  </si>
  <si>
    <t>44 หมู่ 11</t>
  </si>
  <si>
    <t>นายเซ็น นะทิสี</t>
  </si>
  <si>
    <t>142 หมู่ 11</t>
  </si>
  <si>
    <t>นางแดง มาพันธ์</t>
  </si>
  <si>
    <t>30 หมู่ 11</t>
  </si>
  <si>
    <t>นางประยูร ผลบุตร</t>
  </si>
  <si>
    <t>29 หมู่ 11</t>
  </si>
  <si>
    <t>นางคำปุ่น กาลิก</t>
  </si>
  <si>
    <t>24 หมู่ 11</t>
  </si>
  <si>
    <t>นางรส บัวโรย</t>
  </si>
  <si>
    <t>นายถวิล จันทร์แดง</t>
  </si>
  <si>
    <t>32 หมู่ 11</t>
  </si>
  <si>
    <t>นายยุทธชัย ครองยุทธ</t>
  </si>
  <si>
    <t>124 หมู่ 11</t>
  </si>
  <si>
    <t>สปก</t>
  </si>
  <si>
    <t>นายสุมิตร ทองทา</t>
  </si>
  <si>
    <t>นางปนัดดา สาริคา</t>
  </si>
  <si>
    <t>61 หมู่ 11</t>
  </si>
  <si>
    <t>นางแดง คนะวาปี</t>
  </si>
  <si>
    <t>136 หมู่ 11</t>
  </si>
  <si>
    <t>นางสายฝน ผ่องแผ้ว</t>
  </si>
  <si>
    <t xml:space="preserve">6 หมู่ 11 </t>
  </si>
  <si>
    <t>นายพิษ  แววศรี</t>
  </si>
  <si>
    <t>นายสมพร แววศรี</t>
  </si>
  <si>
    <t>105 หมู่ 14</t>
  </si>
  <si>
    <t>นางสาวเดือนแรม   มุ่งหมาย</t>
  </si>
  <si>
    <t>นางกุล อินดอน</t>
  </si>
  <si>
    <t>94 หมู่ 11</t>
  </si>
  <si>
    <t>นายบุญตา ละดากุล</t>
  </si>
  <si>
    <t xml:space="preserve">95 หมู่ 11 </t>
  </si>
  <si>
    <t>นางอรุณ โคกยะสุพรม</t>
  </si>
  <si>
    <t>หมู่ 11</t>
  </si>
  <si>
    <t>นายแสวง มีฮุง</t>
  </si>
  <si>
    <t>8 หมู่ 11</t>
  </si>
  <si>
    <t>นายพิชิต มีฮุง</t>
  </si>
  <si>
    <t>นางสาวเมทิยา มีฮุง</t>
  </si>
  <si>
    <t>นางสาวศรีสุวรรณ โยทองยศ</t>
  </si>
  <si>
    <t>58 หมู่ 11</t>
  </si>
  <si>
    <t>นางสาวมะลิจันทร์ โยทองยศ</t>
  </si>
  <si>
    <t>54 หมู่ 11</t>
  </si>
  <si>
    <t>นางจันทร์ โยทองยศ</t>
  </si>
  <si>
    <t>นายนิยม ตรีพงษ์</t>
  </si>
  <si>
    <t>นางสาวปทิตตา ตรีพงษ์</t>
  </si>
  <si>
    <t>132 หมู่ 11</t>
  </si>
  <si>
    <t>นายสมพร พาชอบ</t>
  </si>
  <si>
    <t>5 หมู่ 11</t>
  </si>
  <si>
    <t>นายอาคม มุ่งหมาย</t>
  </si>
  <si>
    <t>37 หมู่ 11</t>
  </si>
  <si>
    <t>นางบุญถม มุ่งหมาย</t>
  </si>
  <si>
    <t>นางพรทิพย์ คำมาวงษ์</t>
  </si>
  <si>
    <t>นายวีรพงศ์ เหลาสกุล</t>
  </si>
  <si>
    <t>119 หมู่ 11</t>
  </si>
  <si>
    <t>นางสาวเมธินี เหลาสกุล</t>
  </si>
  <si>
    <t>นางเจียมจิตร ทองปาน</t>
  </si>
  <si>
    <t>138 หมู่ 11</t>
  </si>
  <si>
    <t>นางสัมฤทธิ์ สำพะโว</t>
  </si>
  <si>
    <t>76 หมู่ 11</t>
  </si>
  <si>
    <t>นายพงศธร ศรีภักดี</t>
  </si>
  <si>
    <t>11 หมู่ 11</t>
  </si>
  <si>
    <t>นางเพ็ญประภา พรมบุตร</t>
  </si>
  <si>
    <t>101 หมู่ 11</t>
  </si>
  <si>
    <t>นางคำบง พรมบุตร</t>
  </si>
  <si>
    <t>นางอุไรวรรณ ผลบุญ</t>
  </si>
  <si>
    <t>97 หมู่ 11</t>
  </si>
  <si>
    <t>นายประเสริฐ ผลบุญ</t>
  </si>
  <si>
    <t>นายอนันต์ โยทองยศ</t>
  </si>
  <si>
    <t>โรงสีข้าวนายทวี สำพะโว</t>
  </si>
  <si>
    <t>นางบางสี สีประชัย</t>
  </si>
  <si>
    <t>นางสุข วงชารี</t>
  </si>
  <si>
    <t>17 หมู่ 11</t>
  </si>
  <si>
    <t>นางปรารถนา จันทประสาร</t>
  </si>
  <si>
    <t>นายคำภีร์ คำโคตรสูนย์</t>
  </si>
  <si>
    <t>71 หมู่ 11 บงใต้</t>
  </si>
  <si>
    <t>นายธนาชัย มุ่งหมายกุล</t>
  </si>
  <si>
    <t>75 หมู่ 11</t>
  </si>
  <si>
    <t>ร้านเวียงพิงเนื้อย่าง</t>
  </si>
  <si>
    <t>หมู่12</t>
  </si>
  <si>
    <t>นางสาวสุภาวิดี  คำโคตรสูนย์</t>
  </si>
  <si>
    <t>3หมู่11</t>
  </si>
  <si>
    <t>นางนที  แสงกล้า</t>
  </si>
  <si>
    <t>64 หมู่11</t>
  </si>
  <si>
    <t>นายทองสี  คำโตรสูนย์</t>
  </si>
  <si>
    <t>3 หมู่11</t>
  </si>
  <si>
    <t>หมู่11</t>
  </si>
  <si>
    <t>นางดวงใจ สาขามุละ</t>
  </si>
  <si>
    <t>นายพรศักดิ์  สาขามุละ</t>
  </si>
  <si>
    <t>ที่หลวงไม่มีเอกสารสิทธิ์</t>
  </si>
  <si>
    <t>นายหนู  จันทะดวง</t>
  </si>
  <si>
    <t>117 หมู่11</t>
  </si>
  <si>
    <t>นางเปี่ยง  จันทะดวง</t>
  </si>
  <si>
    <t xml:space="preserve">นายสำเนียง  จันทะดพวง </t>
  </si>
  <si>
    <t>118/11</t>
  </si>
  <si>
    <t xml:space="preserve"> องค์การบริหารส่วนตำบลคำสะอาด</t>
  </si>
  <si>
    <t>ให้เช่าเสาร์สัญญาน</t>
  </si>
  <si>
    <t>ร้านค้ายายเบียบ</t>
  </si>
  <si>
    <t>นาง สุดารัตน์ ศิริปญญา</t>
  </si>
  <si>
    <t>นาย ใหม คำบ่อ</t>
  </si>
  <si>
    <t>นาง หนา คำบ่อ</t>
  </si>
  <si>
    <t>น ส อำนวย มีฮุง</t>
  </si>
  <si>
    <t>นาย สง่า ใบภักดี</t>
  </si>
  <si>
    <t>นาย สาคร ใบภักดี</t>
  </si>
  <si>
    <t>นาง หนูค้าย รักษาบุญ</t>
  </si>
  <si>
    <t>บงใต้</t>
  </si>
  <si>
    <t>นาง อุบล สีโสดา</t>
  </si>
  <si>
    <t>นาง ศิริพร สัมผัสเย็น</t>
  </si>
  <si>
    <t>ร้านค้ายุบล</t>
  </si>
  <si>
    <t>นาย นาวิน สัมผัสเย็น</t>
  </si>
  <si>
    <t>นาง สใบแพร โคกยะสุพรม</t>
  </si>
  <si>
    <t>นาย เสถียร โคกยะสุพรม</t>
  </si>
  <si>
    <t>นาง สมคิด ชินทะวัน</t>
  </si>
  <si>
    <t>นาง วนิดา เขตตวิทย์</t>
  </si>
  <si>
    <t>นาง ลาวัลย์ อุปชา</t>
  </si>
  <si>
    <t>นาง มี อุปชา</t>
  </si>
  <si>
    <t>น ส รุ่งลาวัลย์ สุรเสียง</t>
  </si>
  <si>
    <t>นาย สันติ สุรเสียง</t>
  </si>
  <si>
    <t>นาง ทัศนี สุรเสียง</t>
  </si>
  <si>
    <t>นาง รัตนภรณ์ วรรณสิทธิ์</t>
  </si>
  <si>
    <t>นาง ตุ้มทอง เทนสุนา</t>
  </si>
  <si>
    <t>น ส ทองเอี้ยง สงวนนาม</t>
  </si>
  <si>
    <t>นาย สมใจ เทนสุนา</t>
  </si>
  <si>
    <t>นาง เวียงงาม จันทะนาม</t>
  </si>
  <si>
    <t>นาง บุญเพ็ง รักษาบุญ</t>
  </si>
  <si>
    <t>นาย สุเนตร ศรีโสดา</t>
  </si>
  <si>
    <t>นาง วาสนา เทนสุนา</t>
  </si>
  <si>
    <t>นาง เบา มูลอาษา</t>
  </si>
  <si>
    <t>นาง สมบูรณ์ ชินทะวัน</t>
  </si>
  <si>
    <t>นาง ดอกจันทร์ รอบโลก</t>
  </si>
  <si>
    <t>นาง สมสมัย อนุสนธ์</t>
  </si>
  <si>
    <t>นาย สนอง คณิสาร</t>
  </si>
  <si>
    <t>นาย สำราญ ชินทะวัน</t>
  </si>
  <si>
    <t>นาย พนม ชินทะวัน</t>
  </si>
  <si>
    <t>นาง วันดี แซ่โค้ว</t>
  </si>
  <si>
    <t>นาย อุดม ชนะพล</t>
  </si>
  <si>
    <t>นาย สังเวียน ชนะพล</t>
  </si>
  <si>
    <t>ร้านซ่อมโป๊ะโมฟาย</t>
  </si>
  <si>
    <t>นาง ชาดี ทองคำ</t>
  </si>
  <si>
    <t>นาง ชาดี ฟองคำสี</t>
  </si>
  <si>
    <t>นาง พิกุล โสภาพันธ์</t>
  </si>
  <si>
    <t>นาง จุ๋ม คณิสาร</t>
  </si>
  <si>
    <t>นาง เวียงจันทร์ อุปชา</t>
  </si>
  <si>
    <t>นาย สวรรค์ สืบสิงห์</t>
  </si>
  <si>
    <t>นาย ราวี โสภาพันธ์</t>
  </si>
  <si>
    <t>นาย วันเพ็ญ ชนะพล</t>
  </si>
  <si>
    <t>นาง คำปิ่น โคกยะสุพรม</t>
  </si>
  <si>
    <t>นาย ประไพ ศรีสุชา</t>
  </si>
  <si>
    <t>นาย เกรียงไกร เทนสุนา</t>
  </si>
  <si>
    <t>นาง ทอง สิงห์หนัน</t>
  </si>
  <si>
    <t>นาย วิเชียร สิงห์หนัน</t>
  </si>
  <si>
    <t>นาง ลอย สุขานนท์</t>
  </si>
  <si>
    <t>นาง อุดมพร นังสูงเนิน</t>
  </si>
  <si>
    <t>นาง ทอง มีฮุง</t>
  </si>
  <si>
    <t>นาย สุวรรณ์ สืบสิงห์</t>
  </si>
  <si>
    <t>นาย สุริยา แสงกล้า</t>
  </si>
  <si>
    <t>นาง วงเดือน ชนะพล</t>
  </si>
  <si>
    <t>ร้านจอนเน็ต</t>
  </si>
  <si>
    <t>นาง บุตสยา แสงกล้า</t>
  </si>
  <si>
    <t>นาง สุนันทา อุตมะชะ</t>
  </si>
  <si>
    <t>นาง ชลทิชา พรมรักษา</t>
  </si>
  <si>
    <t>นาง ราตรี ทีฆะสุข</t>
  </si>
  <si>
    <t>นาย สำนวน มีฮุง</t>
  </si>
  <si>
    <t>นาย ชาดี สืบเนื่อง</t>
  </si>
  <si>
    <t>นาง นงเยาว์ ศรีทหาร</t>
  </si>
  <si>
    <t>น ส ศิริมาศ ภาระการ</t>
  </si>
  <si>
    <t>นาง หนูกร วรรณศรี</t>
  </si>
  <si>
    <t>นาย จันที มีฮุง</t>
  </si>
  <si>
    <t>นาง พรลัทธ์ หงษ์สิริธนธร</t>
  </si>
  <si>
    <t>นาง ทองสมุด บุญสะอาด</t>
  </si>
  <si>
    <t>นาง ปริศสนา พรมรักษา</t>
  </si>
  <si>
    <t>นาย ลอด แสนโบราณ</t>
  </si>
  <si>
    <t>น ส พรรณภา ล้อมวงค์</t>
  </si>
  <si>
    <t>นาง หนูนา ล้อมวงค์</t>
  </si>
  <si>
    <t>67</t>
  </si>
  <si>
    <t>นาย คำบด จอมประมาณ</t>
  </si>
  <si>
    <t>นาง สุกี จอมประมาณ</t>
  </si>
  <si>
    <t>นาย สนธยา จอมประมาณ</t>
  </si>
  <si>
    <t>นาย ทวี ทีฆะสุข</t>
  </si>
  <si>
    <t>นาย จิระพงษ์ ทีฆะสุข</t>
  </si>
  <si>
    <t>นาย วรายุทธ ชินทะวัน</t>
  </si>
  <si>
    <t>นาง วาษนา มุ่งหมาย</t>
  </si>
  <si>
    <t>23</t>
  </si>
  <si>
    <t>นาย วทัญญู ชินทะวัน</t>
  </si>
  <si>
    <t>นาง หนูกาศ สมศรี</t>
  </si>
  <si>
    <t>นาง จิตพร หงษ์กลาง</t>
  </si>
  <si>
    <t>นาย ณฐพรหม หงส์สิริธนธร</t>
  </si>
  <si>
    <t>นาง คำผิว มาลาศรี</t>
  </si>
  <si>
    <t>นาง นารี แดนไทยสงค์</t>
  </si>
  <si>
    <t>นาย ลา สืบสิงห์</t>
  </si>
  <si>
    <t>นาง สี ถวิลรัมย์</t>
  </si>
  <si>
    <t>นาง จันแดง คำโสภา</t>
  </si>
  <si>
    <t>นาง บัวทอง คำโสภา</t>
  </si>
  <si>
    <t>นาย บัวพัน สืบสิงห์</t>
  </si>
  <si>
    <t>น ส สุภนิดา โครกสี</t>
  </si>
  <si>
    <t>นาง แตง ชนะพล</t>
  </si>
  <si>
    <t>นาง บุญทัน จันบุดดี</t>
  </si>
  <si>
    <t>นาง วรรณา ตุ้ยแพร</t>
  </si>
  <si>
    <t>น ส ธมนพัชร์ เชื้อสิงห์</t>
  </si>
  <si>
    <t>นาย แสน รักษาบุญ</t>
  </si>
  <si>
    <t>นาย อุบล ค้อสาเกษ</t>
  </si>
  <si>
    <t>นาง บุญมี ทองคำ</t>
  </si>
  <si>
    <t>นาย เหรียญทอง รักจันทร์</t>
  </si>
  <si>
    <t>นาง บุญปัน มุ่งหมาย</t>
  </si>
  <si>
    <t>นาย วันชัย ชินทะวัน</t>
  </si>
  <si>
    <t>นาง โจม เพียเอีย</t>
  </si>
  <si>
    <t>นาย ทองสุข เพียเอีย</t>
  </si>
  <si>
    <t>นาง ฉลอง เพียเอีย</t>
  </si>
  <si>
    <t>น ส ชุติกาญจน์ สุขเกษม</t>
  </si>
  <si>
    <t>นาง กิตติยา มุ่งหมาย</t>
  </si>
  <si>
    <t>นาง วีวรรณ มุ่งหมาย</t>
  </si>
  <si>
    <t>นาง สมเพียร คุณอาสา</t>
  </si>
  <si>
    <t>ร้านค้าฐิติมา</t>
  </si>
  <si>
    <t>น ส จิติมา รักษ์จันทร์</t>
  </si>
  <si>
    <t>นาย ทรงพล เทนสุนา</t>
  </si>
  <si>
    <t>นาง สาคร เทนสุนา</t>
  </si>
  <si>
    <t>นาง วาษนา ชินทะวัน</t>
  </si>
  <si>
    <t>นาง ยุพิน นะทิสี</t>
  </si>
  <si>
    <t>นาง แตง เทนสุนา</t>
  </si>
  <si>
    <t>นาง ยุพิน อุดมพร</t>
  </si>
  <si>
    <t>นาย บุญเลิศ เพียอีย</t>
  </si>
  <si>
    <t>นาง อุเรียง แววศรี</t>
  </si>
  <si>
    <t>นาย ราตรี นะทิสี</t>
  </si>
  <si>
    <t>นาย นาวินท์ ดังพันนา</t>
  </si>
  <si>
    <t>นาง สุวิมล อักษรกลาง</t>
  </si>
  <si>
    <t>นาง ลำไพ ต้นสาย</t>
  </si>
  <si>
    <t>นาย ชูศักดิ์ ต้นสาย</t>
  </si>
  <si>
    <t>ร้านซ่อมจักยานยนต์</t>
  </si>
  <si>
    <t>นาง ปวีณา แก้วโพนทอง</t>
  </si>
  <si>
    <t>นาย อินทร์ ทัดทอง</t>
  </si>
  <si>
    <t>นาง สมัย ค้อสาเกษ</t>
  </si>
  <si>
    <t>นาง แดงต้อย ชินทะวัน</t>
  </si>
  <si>
    <t>นาง ประกาย คำโสภา</t>
  </si>
  <si>
    <t>น ส วรรณิภา จำปานิล</t>
  </si>
  <si>
    <t>น ส อรกมล แก่นนาคำ</t>
  </si>
  <si>
    <t>นาง น้อย สุขเกษม</t>
  </si>
  <si>
    <t>ร้านอาหารตามสั่ง</t>
  </si>
  <si>
    <t>นาง เปลี่ยน ศรีบัวลา</t>
  </si>
  <si>
    <t>นาง บุญเพ็ง ชินทะวัน</t>
  </si>
  <si>
    <t>นาย โพธิ์ ค้อสาเกษ</t>
  </si>
  <si>
    <t>นาง คำแดง วันนะสี</t>
  </si>
  <si>
    <t>นาง วัฒนา ชัยมัชฉิม</t>
  </si>
  <si>
    <t>นาย ปริพนธ์ ทองปาน</t>
  </si>
  <si>
    <t>น ส อุทัยวัลย์ ทองปาน</t>
  </si>
  <si>
    <t>นางสาวอารียื  สำพะโว</t>
  </si>
  <si>
    <t>นายโมง  รักษ์จันทร์</t>
  </si>
  <si>
    <t>นางวนิดา  รักจันทร์</t>
  </si>
  <si>
    <t>ให้เช่าทำสถานพยาบาล</t>
  </si>
  <si>
    <t>นางพรศรี  บุตรคำ</t>
  </si>
  <si>
    <t>นางกองศรี  เยาวนันท์</t>
  </si>
  <si>
    <t>หมู่ 5</t>
  </si>
  <si>
    <t>นายผึ้ง  เพ็งเภา</t>
  </si>
  <si>
    <t>นสธนาภรณ์ เพ็งเภา232/47 ต.หมากแข้ง อ.เมือง จ.อุดรธานี</t>
  </si>
  <si>
    <t>นายประเสริฐ เพ็งเภา</t>
  </si>
  <si>
    <t>นาง สุพัตรา สุวรรณการ</t>
  </si>
  <si>
    <t>นส วราภรณ์ สุวรรการ</t>
  </si>
  <si>
    <t>นาง ทองสา สุวรรณการ</t>
  </si>
  <si>
    <t>นาย สมจิตร หันสามารถ</t>
  </si>
  <si>
    <t>นส บุญเหลือ หอมพิพักร์</t>
  </si>
  <si>
    <t>นาย สาง ศิริบุตร</t>
  </si>
  <si>
    <t>นาง บาง แพงคำรัก</t>
  </si>
  <si>
    <t>นส อนุสรา ศิริบุตร</t>
  </si>
  <si>
    <t>นาง เกตุ หอมพิทักษ์</t>
  </si>
  <si>
    <t>หมู่5</t>
  </si>
  <si>
    <t>นาง หนูเตียง ชีวสุทธิ์</t>
  </si>
  <si>
    <t>นาง สมปอน บัวอ่อน</t>
  </si>
  <si>
    <t>นาย พร เพ็งเภา</t>
  </si>
  <si>
    <t>นาง สุชาดา บุญยืน</t>
  </si>
  <si>
    <t>นาย เคน บุญยืน</t>
  </si>
  <si>
    <t>นาย กฤษฎากร ประการแก้ว</t>
  </si>
  <si>
    <t>นาง รัตนา จอมประมาณ</t>
  </si>
  <si>
    <t>นาย ชลัท พิลาวัน</t>
  </si>
  <si>
    <t>นาง บานชื่น เพ็งเภา</t>
  </si>
  <si>
    <t>นาย สถาพร เพ็งเภา</t>
  </si>
  <si>
    <t>นาง บังอร บุญสาร</t>
  </si>
  <si>
    <t>นาย จีระศักดิ์ ศรีประชัย</t>
  </si>
  <si>
    <t>นาง บานเย็น ศรีประชัย</t>
  </si>
  <si>
    <t>นาง ดา พิลาวัน</t>
  </si>
  <si>
    <t>นาย สุรัตน์ ประการแก้ว</t>
  </si>
  <si>
    <t>นางเสวียน กุลชาติ</t>
  </si>
  <si>
    <t>นาง เสวียน กุลชาติ</t>
  </si>
  <si>
    <t>นาง เนาวรัตน์ สุรินทร์เลิศ</t>
  </si>
  <si>
    <t>นาง กรรณิกา พิลาวัน81/15 ต.หนองบัวอ.</t>
  </si>
  <si>
    <t>อ.หนองบัวลำภู จ.หนองบัวลำภู</t>
  </si>
  <si>
    <t>นาง อุเทศ จันทร์ชนะ</t>
  </si>
  <si>
    <t>นาย วีระยุทธ สุวรรณการ</t>
  </si>
  <si>
    <t>นาย เขียน กุลชาติ</t>
  </si>
  <si>
    <t>219/58</t>
  </si>
  <si>
    <t>นาย ชานนท์ สุวรรณหอม</t>
  </si>
  <si>
    <t>นาง หนูพร หอมพิทัก</t>
  </si>
  <si>
    <t>นาย ใหม่ กุลชาติ</t>
  </si>
  <si>
    <t>นาง บุบผา กุลชาติ</t>
  </si>
  <si>
    <t>น ส อ่อนตา กุลชาติ</t>
  </si>
  <si>
    <t>นาย สำอางค์ กุลชาติ</t>
  </si>
  <si>
    <t>นาย น้อย กุลชาติ</t>
  </si>
  <si>
    <t>นาย ณัฐพล สุวรรณการ</t>
  </si>
  <si>
    <t>นาง คำปน สุวรรณหอม</t>
  </si>
  <si>
    <t>นาง สมาน อัมศึก</t>
  </si>
  <si>
    <t>น ส บัวสอน บุญสาร</t>
  </si>
  <si>
    <t>นาง นเรศ บุญยืน</t>
  </si>
  <si>
    <t>นาง วิลัยวัลย์ ไชยราช</t>
  </si>
  <si>
    <t>นาง รัตนา เพ็งเภา7/60ต.หมากแข้ง อ.เมือง จ.อุดรธานี</t>
  </si>
  <si>
    <t>นาง รัตนา เพ็งเภา</t>
  </si>
  <si>
    <t>นาง สำราญ พลพรม</t>
  </si>
  <si>
    <t>นายณัฐพล เพ็งเภา</t>
  </si>
  <si>
    <t>น ส วรุณศิริ เพ็งเภา</t>
  </si>
  <si>
    <t>นาง สายใจ เซเวรินเซน</t>
  </si>
  <si>
    <t>นาง ยุพิณ แก้วเจริญ</t>
  </si>
  <si>
    <t>นางคำพัน แข็งขัน</t>
  </si>
  <si>
    <t>นาง สมหวัง ศรีหาญ</t>
  </si>
  <si>
    <t>นาย ดาว แก้วเจริญ</t>
  </si>
  <si>
    <t>นาง จันที เพ็งเภา</t>
  </si>
  <si>
    <t>นาง ปราณี มิ่งขวัญ</t>
  </si>
  <si>
    <t>นาย ธนโชติ ต้นสาย</t>
  </si>
  <si>
    <t>นาย โกสินธ์ วิเศษทรัพย์</t>
  </si>
  <si>
    <t>นาย ทินกร มิ่งขวัญ</t>
  </si>
  <si>
    <t>น ส วราภรณ์ คล่องแคล่ว</t>
  </si>
  <si>
    <t>นาย สมร หอมพิพักร์</t>
  </si>
  <si>
    <t>นาย ชัยวัฒน์ ศรีประชัย</t>
  </si>
  <si>
    <t>ร้านค้าชัยวัฒน์</t>
  </si>
  <si>
    <t>นาง สมบัติ สีโสดา</t>
  </si>
  <si>
    <t>นาย สุวรรณ สีโสดา</t>
  </si>
  <si>
    <t>นาย วัฒนา กุลชาติ</t>
  </si>
  <si>
    <t>นาง คำภา กุลชาติ</t>
  </si>
  <si>
    <t>นาง คำภา แสนเมืองลาย</t>
  </si>
  <si>
    <t>นาย สมศักดิ์ เพ็งเภา</t>
  </si>
  <si>
    <t>นาง วาสนา กุลชาติ</t>
  </si>
  <si>
    <t>นาง บัวพา ประการแก้ว</t>
  </si>
  <si>
    <t>นาง บัวพา ผลเจริญ</t>
  </si>
  <si>
    <t>นาย มงคล บุญอภัย</t>
  </si>
  <si>
    <t>นาง นงลักษ์ สีวิไกร</t>
  </si>
  <si>
    <t>นาย หนูนา แข็งขัน</t>
  </si>
  <si>
    <t>น ส พัชรา มุ่งงาม</t>
  </si>
  <si>
    <t>นาง อัจฉราวรรณ สุภัคกาญจนา</t>
  </si>
  <si>
    <t>นาง อุทัย โคตรชา</t>
  </si>
  <si>
    <t>นาย ประมูล กุลชาติ</t>
  </si>
  <si>
    <t>นาย สม กุลชาติ</t>
  </si>
  <si>
    <t>น ส วิลัย สุวรรณการ</t>
  </si>
  <si>
    <t>น ส กองมา พิลาวัน</t>
  </si>
  <si>
    <t>นาง พา จันทะโส</t>
  </si>
  <si>
    <t>นาง รุ้งลาวัลย์ ร่มรื่น</t>
  </si>
  <si>
    <t>นาง คำมี กุลชาติ</t>
  </si>
  <si>
    <t>นาง สังวาลย์ รักษาศรี</t>
  </si>
  <si>
    <t>นาย สียอน กุลชาติ</t>
  </si>
  <si>
    <t>นาง คำพัน กุลชาติ</t>
  </si>
  <si>
    <t>สค1</t>
  </si>
  <si>
    <t>นายตา ประการแก้ว</t>
  </si>
  <si>
    <t>นาย อภิรักษ์ แก้วเจริญ</t>
  </si>
  <si>
    <t>น ส  ธัญสิริ แพงคำรัก</t>
  </si>
  <si>
    <t>น ส ธัญสิริ แพงคำรัก</t>
  </si>
  <si>
    <t>นาย ชัยชนะ กุลชาติ</t>
  </si>
  <si>
    <t>นาย หิรัญ กุลชาติ</t>
  </si>
  <si>
    <t>นาง นันทินี กุลชาติ</t>
  </si>
  <si>
    <t>น ส ประภาพร บุญสาร</t>
  </si>
  <si>
    <t>นาย นพพล เหลืองกระโทก</t>
  </si>
  <si>
    <t>นาง ลำไพ มหาลินทร์</t>
  </si>
  <si>
    <t>น ส นิพาดา ประทุมศรี</t>
  </si>
  <si>
    <t>นาง ดวงจิต บุญสาร</t>
  </si>
  <si>
    <t>นาย สีภัย เพิ่มพูล</t>
  </si>
  <si>
    <t>นาย ประยูร พันธ์หอม</t>
  </si>
  <si>
    <t>น ส นวลจันทร์ พันธ์หอม</t>
  </si>
  <si>
    <t>นาง จิณณพัต นนฤาชา</t>
  </si>
  <si>
    <t>นาย ถวัลย์ ศรีแก้ว</t>
  </si>
  <si>
    <t>นาย พีรพล ไชยคุณ</t>
  </si>
  <si>
    <t>ลานยาง</t>
  </si>
  <si>
    <t>น ส ประเวช หอมพิทักษ์</t>
  </si>
  <si>
    <t>นาง หนูจร พรรื่นเริง</t>
  </si>
  <si>
    <t>น ส กฤษณา สินสม</t>
  </si>
  <si>
    <t>นาย ปรีชา สินสม</t>
  </si>
  <si>
    <t>นาย สวน สินสม</t>
  </si>
  <si>
    <t>นาย เครือ ฮวดพรหม</t>
  </si>
  <si>
    <t>น ส คำตา จันทะโส</t>
  </si>
  <si>
    <t>126</t>
  </si>
  <si>
    <t>นาง นวนใน ฤทธิสอน</t>
  </si>
  <si>
    <t>นาง รสสุคนธ์ เหลืองกระโทก</t>
  </si>
  <si>
    <t>นาย ธีระ เลี่ยมรัตน์สกุล</t>
  </si>
  <si>
    <t>น ส สุจิตรา บุญสว่าง</t>
  </si>
  <si>
    <t>นาย อชิตพล เพิ่มพูล</t>
  </si>
  <si>
    <t>นาย พีรภาศ เพ็งเภา</t>
  </si>
  <si>
    <t>นาง ใจ กุลชาติ</t>
  </si>
  <si>
    <t>นาย สุริยันต์ เพ็งเภา</t>
  </si>
  <si>
    <t>นาง วรรณเพ็ญ ศรียางนอก</t>
  </si>
  <si>
    <t>นาง สะอาด พันธ์หอม</t>
  </si>
  <si>
    <t>นาย ศรีประไพ พันธ์หอม</t>
  </si>
  <si>
    <t>นาย วันชัย พันธ์หอม</t>
  </si>
  <si>
    <t>นาง สุมาลัย คุณมี</t>
  </si>
  <si>
    <t>น ส สุวรรณ กุลชาติ</t>
  </si>
  <si>
    <t>180</t>
  </si>
  <si>
    <t>นาย เทพนิมิต ประการแก้ว</t>
  </si>
  <si>
    <t>นาย สุพรรณ์ สืบสม</t>
  </si>
  <si>
    <t>นาย บุญเย็น เพ็งเภา</t>
  </si>
  <si>
    <t>นาง สุบรรณ มิ่งขวัญ</t>
  </si>
  <si>
    <t>นาย ทองจันทร์ ศรีแก้ว</t>
  </si>
  <si>
    <t>นาย โอภาส กุลชาติ</t>
  </si>
  <si>
    <t>นาง ทุม กุลชาติ</t>
  </si>
  <si>
    <t>สค1.</t>
  </si>
  <si>
    <t>สิบตรี นวพล อนุมาตร์</t>
  </si>
  <si>
    <t>นาย สี เพ็งเภา</t>
  </si>
  <si>
    <t>นาย ไชยา กุลชาติ</t>
  </si>
  <si>
    <t>นาง ทองปุ่น ประการแก้ว</t>
  </si>
  <si>
    <t>นาง ตุ้ม พลเยี่ยม</t>
  </si>
  <si>
    <t>นาย เสถียร เพ็งเภา</t>
  </si>
  <si>
    <t>น ส ศรีพุฒชา พรมยิ่ง</t>
  </si>
  <si>
    <t>นาย บุญเพ็ง พรมยิ่ง</t>
  </si>
  <si>
    <t>นาย ทองแดง กุลชาติ</t>
  </si>
  <si>
    <t>นาง บุปผา เหล่ามะโฮง</t>
  </si>
  <si>
    <t>นายไชยา  กุลชาติ</t>
  </si>
  <si>
    <t>นาย บุญมา กุลชาติ</t>
  </si>
  <si>
    <t>นาง ดวงจันทร์ อรุณโณ</t>
  </si>
  <si>
    <t>นาย วิชัย เทนสุนา</t>
  </si>
  <si>
    <t>นาง พลัดทอง ศรีประชัย</t>
  </si>
  <si>
    <t>นาย เทพรถ อ่อนสา</t>
  </si>
  <si>
    <t>นาง ลำเทียน อ่อนสา</t>
  </si>
  <si>
    <t>นาง กองสี สีวิไกร</t>
  </si>
  <si>
    <t>นาย ทา ประการแก้ว</t>
  </si>
  <si>
    <t>นาง อวยพร กุลชาติ</t>
  </si>
  <si>
    <t>นาย คำหล้า จันทะโส</t>
  </si>
  <si>
    <t>น ส เบญญาภา หอมพิทัก</t>
  </si>
  <si>
    <t>นาง ประภาส กุลชาติ</t>
  </si>
  <si>
    <t>นาง แพนไสว ชูกิตติกุล</t>
  </si>
  <si>
    <t>นาย วีระยุทธ ทองก้อนเบ้า</t>
  </si>
  <si>
    <t>นาง สัมฤทธ์ แก้วคำศรี</t>
  </si>
  <si>
    <t>นาย ประสิทธิ์ กุลชาติ</t>
  </si>
  <si>
    <t>นาง พรนภา อุ่มจันสา</t>
  </si>
  <si>
    <t>นาย คมสันต์ เพ็งเภา</t>
  </si>
  <si>
    <t>นาย วิรัตน์ กุลชาติ</t>
  </si>
  <si>
    <t>น ส ศรีสุวรรณ ศิริบุตร</t>
  </si>
  <si>
    <t>นาง ดาวลอย สุวรรณการ</t>
  </si>
  <si>
    <t>นาง ทองมา กุลชาติ</t>
  </si>
  <si>
    <t>นาง ถาวร รักษาศรี</t>
  </si>
  <si>
    <t>นาย สมพล กุลชาติ</t>
  </si>
  <si>
    <t>นาง ปราณี เพ็งเภา</t>
  </si>
  <si>
    <t>นาง ดอกจันทร์ การิก</t>
  </si>
  <si>
    <t>นาง จันเพ็ญ กุลชะโมรินทร์</t>
  </si>
  <si>
    <t>นาย ทวีพงษ์ ศรีประชัย</t>
  </si>
  <si>
    <t>นาง หวิน ศรีประชัย</t>
  </si>
  <si>
    <t>นาง ทุมมี โพคำ</t>
  </si>
  <si>
    <t>นาง จิตรติยา สาระชาติ</t>
  </si>
  <si>
    <t>นาง บัวเรียน บุญยืน</t>
  </si>
  <si>
    <t>น ส วชรพร สุวรรณการ</t>
  </si>
  <si>
    <t>นาง ฉวีวรรณ เพ็งเภา</t>
  </si>
  <si>
    <t>นาย อนันต์ยศ เพ็งเภา</t>
  </si>
  <si>
    <t>นาย วราวุธ สุวรรณการ</t>
  </si>
  <si>
    <t>นาย วุฒิชัย โพคำ</t>
  </si>
  <si>
    <t>นาง หนูเทียน โพคำ</t>
  </si>
  <si>
    <t>นาง จารุดา นาหนองขาม</t>
  </si>
  <si>
    <t>นาย อ่อนศรี จันทะโส</t>
  </si>
  <si>
    <t>นาง เกลี้ยง กุลชาติ</t>
  </si>
  <si>
    <t>นางพิลา  จันทะโส</t>
  </si>
  <si>
    <t>นางอำนวย  เพ็งเภา</t>
  </si>
  <si>
    <t>นายคันธารันต์  สายันเกณะ</t>
  </si>
  <si>
    <t>คันธารัตน์ สายันเกณะ</t>
  </si>
  <si>
    <t>นาย ทอน สายันเกณะ</t>
  </si>
  <si>
    <t>นาย มาละ สายัณเกณะ</t>
  </si>
  <si>
    <t>น ส ธนนท์ตรี สายัณเกณะ</t>
  </si>
  <si>
    <t>นาย วัชรินทร์ บานชื่น</t>
  </si>
  <si>
    <t>นาย สำรวย บานชื่น</t>
  </si>
  <si>
    <t>นาง วิลัยวรรณ สุโพธิ์ชัย</t>
  </si>
  <si>
    <t>นาย สันติพล วงกัลยา</t>
  </si>
  <si>
    <t>นางพิศมัย สุวรรณการ</t>
  </si>
  <si>
    <t>นาย จันทร์ กุลชาติ</t>
  </si>
  <si>
    <t>นาง นิตยา วงกัลยา</t>
  </si>
  <si>
    <t>นางสาวธัญชนก วงกัลยา</t>
  </si>
  <si>
    <t>น ส นพาภรณ์ จันทะลา</t>
  </si>
  <si>
    <t>นาย คาน เพ็งเภา</t>
  </si>
  <si>
    <t>นาง เหลา เหมือดเขื่อนขันธ์</t>
  </si>
  <si>
    <t>น ส เกศกนก สุขเกษม</t>
  </si>
  <si>
    <t>นาง สลัด โสภา</t>
  </si>
  <si>
    <t>นาย สถิตย์ วิเศษชู</t>
  </si>
  <si>
    <t>นาง สุบิน วิเศษชู</t>
  </si>
  <si>
    <t>นาย ปัญญา เหล่ามะโฮง</t>
  </si>
  <si>
    <t>นาย บุญเลิศ เพ็งเภา</t>
  </si>
  <si>
    <t>น ส ทองสี กุลชาติ</t>
  </si>
  <si>
    <t>นาง หนู ศิละลาย</t>
  </si>
  <si>
    <t>นาง จิตรา ศิละลาย</t>
  </si>
  <si>
    <t>นาง ทองทิพ บานชื่น</t>
  </si>
  <si>
    <t>นาย พงค์ทวี กุลชาติ</t>
  </si>
  <si>
    <t>นาง วิไล กุลชาติ</t>
  </si>
  <si>
    <t>นาย กมล ประทุมศรี</t>
  </si>
  <si>
    <t>น ส ดารุณี ฮวดพรม</t>
  </si>
  <si>
    <t>นาย เหลือ ฮวดพรหม</t>
  </si>
  <si>
    <t>นาง บัวแถว มุ่งงาม</t>
  </si>
  <si>
    <t>นาย จอมศรี กุลชาติ</t>
  </si>
  <si>
    <t>นาย ยุธยา กุลชาติ</t>
  </si>
  <si>
    <t>นาย ปิยะศักดิ์ กุลชาติ</t>
  </si>
  <si>
    <t>นาย นำชัย กุลชาติ</t>
  </si>
  <si>
    <t>นาง ทองบาง กุลชาติ</t>
  </si>
  <si>
    <t>นาย ไสว กุลชาติ</t>
  </si>
  <si>
    <t>นาง อำนวย เพ็งเภา</t>
  </si>
  <si>
    <t>นาย พุฒ คำจันทึก</t>
  </si>
  <si>
    <t>นาง ประเสริ์ฐ จันทะลา</t>
  </si>
  <si>
    <t>นาย มา กุลชาติ</t>
  </si>
  <si>
    <t>นาย สนิท กุลชาติ</t>
  </si>
  <si>
    <t>นาง จันทร์ กุลชาติ</t>
  </si>
  <si>
    <t>นาย จงรัก สุขเกษม</t>
  </si>
  <si>
    <t>น ส ประริฉัตร์ สันติปาตี79/83 หมู่5 ตำบลบางคูรัด อ.บางบัวทอง จ.นนทบุรี</t>
  </si>
  <si>
    <t>น ส ประริฉัตร์ สันติปาตี</t>
  </si>
  <si>
    <t>นาย รักเสมอ สุขเกษม</t>
  </si>
  <si>
    <t>นาย สุริยันต์ บุญลือ</t>
  </si>
  <si>
    <t>นาย ธงชัย มิ่งขวัญ</t>
  </si>
  <si>
    <t>นาย วิเชียร เพิ่มพูล</t>
  </si>
  <si>
    <t>นาง สมสมัย เพิ่มพูล</t>
  </si>
  <si>
    <t>นาย เป สินสม</t>
  </si>
  <si>
    <t>นาง เต็ม สินสม</t>
  </si>
  <si>
    <t>นาย สุรัตน์ เพ็งเภา</t>
  </si>
  <si>
    <t>นาย พลอย มิ่งขวัญ</t>
  </si>
  <si>
    <t>นาย แสวง ศิริบุตร</t>
  </si>
  <si>
    <t>นาง เปี่ยง ศิริบุตร</t>
  </si>
  <si>
    <t>นาย อุภัยวรรณ กุลชาติ</t>
  </si>
  <si>
    <t>น ส หนูรักษ์ เพ็.งเภา</t>
  </si>
  <si>
    <t>นาย เจียม ประการแก้ว</t>
  </si>
  <si>
    <t>ให้เช่าเสาสัญญาน</t>
  </si>
  <si>
    <t>นาย สำรวย ประการแก้ว</t>
  </si>
  <si>
    <t>นาย หวาง ศิริบุตร</t>
  </si>
  <si>
    <t>น ส วงจันทร์ สีไก่แก้ว</t>
  </si>
  <si>
    <t>นาย ชัยอุดม พิลาวัน</t>
  </si>
  <si>
    <t>นาง เชิด ศิริบุตร</t>
  </si>
  <si>
    <t>นาย จีระนันท์ สีวิไกร</t>
  </si>
  <si>
    <t>นาย พรรณทอง สีไก่แก้ว</t>
  </si>
  <si>
    <t>นาง ราตรี ผาสุข</t>
  </si>
  <si>
    <t>น ส ฉวีวรรณ สีไก่แก้ว</t>
  </si>
  <si>
    <t>นาง กอง สีไก่แก้ว</t>
  </si>
  <si>
    <t>น ส นฤมล เพ็งเภา</t>
  </si>
  <si>
    <t>นาง นวน เพ็งเภา</t>
  </si>
  <si>
    <t>นาย เวียงชัย เพ็งเภา</t>
  </si>
  <si>
    <t>นาย วีระศักดิ์ กุลชาติ</t>
  </si>
  <si>
    <t>นาย สถาพร กุลชาติ</t>
  </si>
  <si>
    <t>นาย สมบัติ กุลชาติ</t>
  </si>
  <si>
    <t>นาง สุวิภา นันทะพันธ์</t>
  </si>
  <si>
    <t>นาย สำรอง สีวิไกร</t>
  </si>
  <si>
    <t>นาง สมเพียร วิเชียรเครือ</t>
  </si>
  <si>
    <t>นาง วิเศษ กุลชาติ</t>
  </si>
  <si>
    <t>นาง รจนา อินทร์พจน์</t>
  </si>
  <si>
    <t>นาย กิตติธัช เพ็งเภา</t>
  </si>
  <si>
    <t>นาง ภัสราพร โสภิณ</t>
  </si>
  <si>
    <t>นาง ลักขณา กล้าเกิด</t>
  </si>
  <si>
    <t>นาย แสง เพ็งเภา</t>
  </si>
  <si>
    <t>109/34</t>
  </si>
  <si>
    <t>น ส สรณ์ สิริ กุลชาติ0109/34 ตำบลลำโพ อำเภอบางบัวทอง จังหวัดนนทบุรี</t>
  </si>
  <si>
    <t>นาย นเรศ หิตะคุณ</t>
  </si>
  <si>
    <t>นาย นิเทศ แสนสง่า</t>
  </si>
  <si>
    <t>นาง เกษร พันธุ์นาโส</t>
  </si>
  <si>
    <t>นาง สุดสาคร คล่องแคล่ว</t>
  </si>
  <si>
    <t>น ส กัญญาณัฐ แสนสง่า</t>
  </si>
  <si>
    <t>นาง บัวลอย ทองประมูล</t>
  </si>
  <si>
    <t>นาย พรศิลป์ ศรีแก้ว</t>
  </si>
  <si>
    <t>นาย อภิเดช ประการแก้ว</t>
  </si>
  <si>
    <t>นาง บุษกรณ์ จันทร์ดิษฐ</t>
  </si>
  <si>
    <t>นาง กาวี หิตะคุณ</t>
  </si>
  <si>
    <t>นาย สมาน เพิ่มพูล</t>
  </si>
  <si>
    <t>นาง กันยา สนทะนาวงค์</t>
  </si>
  <si>
    <t>นาย สุพรรณ ศรีแก้ว</t>
  </si>
  <si>
    <t>นาง จีระพร ศิริบุตร</t>
  </si>
  <si>
    <t>นาย สุทัต ประการแก้ว</t>
  </si>
  <si>
    <t>นาย ศิริ ศิริดล</t>
  </si>
  <si>
    <t>นาย เครือวัลย์ หอมพิพักร์</t>
  </si>
  <si>
    <t>นาย นาวิน มิ่งขวัญ</t>
  </si>
  <si>
    <t>นาง สุวรรณา เพิ่มพูล</t>
  </si>
  <si>
    <t>นาง กัลยา บุญสาร</t>
  </si>
  <si>
    <t>นาง สมเพศ บุญสาร</t>
  </si>
  <si>
    <t>นาง อุลัยวรรณ แสงกล้า</t>
  </si>
  <si>
    <t>น  ส ดาวเรือง หันสามารถ</t>
  </si>
  <si>
    <t>นาง วรจิต แม้นหมาย</t>
  </si>
  <si>
    <t>นางบุญเหลี่ยง  สุริยภักดิ์</t>
  </si>
  <si>
    <t>นางที  เพ็งเภา</t>
  </si>
  <si>
    <t>นายมานัด  ประการแก้ว</t>
  </si>
  <si>
    <t>นางนวลจันทร์ กุลชาติ</t>
  </si>
  <si>
    <t>นางวรจิตร  แม้นหมาย</t>
  </si>
  <si>
    <t>นายวิเชียร แม้นหมาย</t>
  </si>
  <si>
    <t>ร้านค้าสุกัญญา พาณิชย์</t>
  </si>
  <si>
    <t>นางจินตนา กัลปพฤกษ์</t>
  </si>
  <si>
    <t>นายยุธยา  กุลชาติ</t>
  </si>
  <si>
    <t>นายสอางค์  กุลชาติ</t>
  </si>
  <si>
    <t>นายภานุเดช  อุ่มจันสา</t>
  </si>
  <si>
    <t>ที่หลวาง</t>
  </si>
  <si>
    <t>อู่ภาคินเซอร์วิช</t>
  </si>
  <si>
    <t xml:space="preserve">      องค์การบริหารส่วนตำบลคำสะอาด</t>
  </si>
  <si>
    <t>หมู่ 6</t>
  </si>
  <si>
    <t>48</t>
  </si>
  <si>
    <t>หมู่ 9</t>
  </si>
  <si>
    <t>45</t>
  </si>
  <si>
    <t>12</t>
  </si>
  <si>
    <t>สค.1</t>
  </si>
  <si>
    <t>09</t>
  </si>
  <si>
    <t>86</t>
  </si>
  <si>
    <t>31</t>
  </si>
  <si>
    <t>ภ.บ.ท.๕</t>
  </si>
  <si>
    <t>03</t>
  </si>
  <si>
    <t>69</t>
  </si>
  <si>
    <t>08</t>
  </si>
  <si>
    <t>59</t>
  </si>
  <si>
    <t>46</t>
  </si>
  <si>
    <t>97</t>
  </si>
  <si>
    <t>27</t>
  </si>
  <si>
    <t>91</t>
  </si>
  <si>
    <t>95</t>
  </si>
  <si>
    <t>168</t>
  </si>
  <si>
    <t>74</t>
  </si>
  <si>
    <t>22</t>
  </si>
  <si>
    <t>50</t>
  </si>
  <si>
    <t>54</t>
  </si>
  <si>
    <t>55</t>
  </si>
  <si>
    <t>8</t>
  </si>
  <si>
    <t>71</t>
  </si>
  <si>
    <t>4</t>
  </si>
  <si>
    <t>76</t>
  </si>
  <si>
    <t>64</t>
  </si>
  <si>
    <t>98</t>
  </si>
  <si>
    <t>25</t>
  </si>
  <si>
    <t>15</t>
  </si>
  <si>
    <t>40</t>
  </si>
  <si>
    <t>16</t>
  </si>
  <si>
    <t>96</t>
  </si>
  <si>
    <t>39</t>
  </si>
  <si>
    <t>92</t>
  </si>
  <si>
    <t>17</t>
  </si>
  <si>
    <t>42</t>
  </si>
  <si>
    <t>60</t>
  </si>
  <si>
    <t>93</t>
  </si>
  <si>
    <t>84</t>
  </si>
  <si>
    <t>53</t>
  </si>
  <si>
    <t>81</t>
  </si>
  <si>
    <t>82</t>
  </si>
  <si>
    <t>10</t>
  </si>
  <si>
    <t>นส3ก</t>
  </si>
  <si>
    <t>77</t>
  </si>
  <si>
    <t>85</t>
  </si>
  <si>
    <t>62</t>
  </si>
  <si>
    <t>ร้านค้า ต.ตามพรทวีทรัพย์</t>
  </si>
  <si>
    <t>2</t>
  </si>
  <si>
    <t>52</t>
  </si>
  <si>
    <t>78</t>
  </si>
  <si>
    <t>66</t>
  </si>
  <si>
    <t>49</t>
  </si>
  <si>
    <t>56</t>
  </si>
  <si>
    <t>33</t>
  </si>
  <si>
    <t>73</t>
  </si>
  <si>
    <t>90</t>
  </si>
  <si>
    <t>29</t>
  </si>
  <si>
    <t>30</t>
  </si>
  <si>
    <t>89</t>
  </si>
  <si>
    <t>1</t>
  </si>
  <si>
    <t>99</t>
  </si>
  <si>
    <t>35</t>
  </si>
  <si>
    <t>20</t>
  </si>
  <si>
    <t>88</t>
  </si>
  <si>
    <t>34</t>
  </si>
  <si>
    <t>70</t>
  </si>
  <si>
    <t>63</t>
  </si>
  <si>
    <t>57</t>
  </si>
  <si>
    <t>72</t>
  </si>
  <si>
    <t>80</t>
  </si>
  <si>
    <t>87</t>
  </si>
  <si>
    <t>44</t>
  </si>
  <si>
    <t>41</t>
  </si>
  <si>
    <t>43</t>
  </si>
  <si>
    <t>21</t>
  </si>
  <si>
    <t>38</t>
  </si>
  <si>
    <t>79</t>
  </si>
  <si>
    <t>05</t>
  </si>
  <si>
    <t>07</t>
  </si>
  <si>
    <t>06</t>
  </si>
  <si>
    <t>ภบท.5</t>
  </si>
  <si>
    <t>ร้านน้องเอยช๊อป</t>
  </si>
  <si>
    <t>24</t>
  </si>
  <si>
    <t>4364</t>
  </si>
  <si>
    <t>2724</t>
  </si>
  <si>
    <t>4722</t>
  </si>
  <si>
    <t>3346</t>
  </si>
  <si>
    <t>1802</t>
  </si>
  <si>
    <t>ร้านค้าชุมชนไหมู่6</t>
  </si>
  <si>
    <t>6335</t>
  </si>
  <si>
    <t>4013</t>
  </si>
  <si>
    <t>ร้านค้าชุมชน</t>
  </si>
  <si>
    <r>
      <t xml:space="preserve">           </t>
    </r>
    <r>
      <rPr>
        <b/>
        <sz val="16"/>
        <rFont val="TH SarabunPSK"/>
        <family val="2"/>
      </rPr>
      <t xml:space="preserve">     </t>
    </r>
  </si>
  <si>
    <t xml:space="preserve"> -</t>
  </si>
  <si>
    <t>บ้านเดี่ยว</t>
  </si>
  <si>
    <t>นางจิตนยา  โนนดู่เขตโขง</t>
  </si>
  <si>
    <t>นางบัวเงิน  วรรณศรี</t>
  </si>
  <si>
    <t>นายสุบิน  ชนะพรม</t>
  </si>
  <si>
    <t>นายทองดี  ชนะพรม</t>
  </si>
  <si>
    <t>นายสุนทร  ทองคำ</t>
  </si>
  <si>
    <t xml:space="preserve">บุญพร้อม  </t>
  </si>
  <si>
    <t>นางสาวญาณิดา  ศรีทหาร</t>
  </si>
  <si>
    <t>น.ส.3ก.</t>
  </si>
  <si>
    <t>นางบุญทัน  มุ่งหมาย</t>
  </si>
  <si>
    <t>นายสมาน  คำบ่อ</t>
  </si>
  <si>
    <t>นางสาวนงค์คาร  คำบ่อ</t>
  </si>
  <si>
    <t>นายหัน  สืบสิงห์</t>
  </si>
  <si>
    <t>นางสาวสมบูรณ์  ทองคำ</t>
  </si>
  <si>
    <t>โต๊ะสนุกเกอร์</t>
  </si>
  <si>
    <t>นายประยูร  สืบสิงห์</t>
  </si>
  <si>
    <t>นางเพียงใจ  โคกยะสุพรม</t>
  </si>
  <si>
    <t>นายสังเวียน  โคกยะสุพรม</t>
  </si>
  <si>
    <t>นายมนตรี  เพียเอีย</t>
  </si>
  <si>
    <t>นางลำไย  โสภาพันธ์</t>
  </si>
  <si>
    <t>นายสุริยันต์  โสภาพันธ์</t>
  </si>
  <si>
    <t>นายทองใส  สายวัน</t>
  </si>
  <si>
    <t>นางวงศ์เดือน  โชคลา</t>
  </si>
  <si>
    <t>นางแดง  โคกยะสุพรม</t>
  </si>
  <si>
    <t>นางใหม่  รักจันทร์</t>
  </si>
  <si>
    <t>นายประนมพร  คะเนนอก</t>
  </si>
  <si>
    <t>นางสำลอง  วงอนันต์</t>
  </si>
  <si>
    <t>นางอ่อนศรี  เพลินจิตร์</t>
  </si>
  <si>
    <t>นางบัวลี  สืบสิงห์</t>
  </si>
  <si>
    <t>นางวรรณนี  ต้นสาย</t>
  </si>
  <si>
    <t>นางเสงี่ยม  สีชัยมุล</t>
  </si>
  <si>
    <t>นางจอมมนี  พละแสน</t>
  </si>
  <si>
    <t>นางอุทัย  สืบสิงห์</t>
  </si>
  <si>
    <t>นายสงกรานต์  ชนะพล</t>
  </si>
  <si>
    <t>นางภัควรรณ  แสงกล้า</t>
  </si>
  <si>
    <t>นายพรมมา  ชนะพล</t>
  </si>
  <si>
    <t>นายทรงพร  ศรีชมภู</t>
  </si>
  <si>
    <t>นางลำดวน  ทองมูล</t>
  </si>
  <si>
    <t>นางวันเพ็ญ  ศรีภักดี</t>
  </si>
  <si>
    <t>นางเครือวัลย์  อุ้นทองหลาง</t>
  </si>
  <si>
    <t>นางสาวพวงเพ็ชร์  ฉลวยงาม</t>
  </si>
  <si>
    <t>นายบุญทัน  สืบสิงห์</t>
  </si>
  <si>
    <t>นายสำราญ  คำบ่อ</t>
  </si>
  <si>
    <t>นางพรรณี  ชาญกล้า</t>
  </si>
  <si>
    <t>ทองพันธ์  ภาระการ</t>
  </si>
  <si>
    <t>นางเทวา  ภาระการ</t>
  </si>
  <si>
    <t>นายหนูพิษ  ละมนตรี</t>
  </si>
  <si>
    <t>นางค้ำ  ละมนตรี</t>
  </si>
  <si>
    <t>ร้านภักดีทรัพย์</t>
  </si>
  <si>
    <t>นางบุญเวิน  ภูตาเศษ</t>
  </si>
  <si>
    <t>นางลำใย  ชระพรม</t>
  </si>
  <si>
    <t>นายจรูญ  ทองคำ</t>
  </si>
  <si>
    <t>นางกรนิภา  ชินทวัน</t>
  </si>
  <si>
    <t>นายสมพาน  ชินทะวัน</t>
  </si>
  <si>
    <t>นายเจริญ  พรมบุตร</t>
  </si>
  <si>
    <t>นายวรวุฒิ  พรมบุตร</t>
  </si>
  <si>
    <t>นายบุญตา  แสงเขียว</t>
  </si>
  <si>
    <t>นายสิมมา  สืบสิงห์</t>
  </si>
  <si>
    <t>นางแถม  สำพะโว</t>
  </si>
  <si>
    <t>นางมาลัยวัลย์  หลักคำ</t>
  </si>
  <si>
    <t>นายสัมฤทธิ์  หลักคำ</t>
  </si>
  <si>
    <t>นางสาววิภาวรรณ  บูชาพันธ์</t>
  </si>
  <si>
    <t>นายไวทูลย์  เชื้อแก้ว</t>
  </si>
  <si>
    <t xml:space="preserve"> - </t>
  </si>
  <si>
    <t>นางสำลี  แก้วจันทร์</t>
  </si>
  <si>
    <t>นางหนูเพียร  อุปชา</t>
  </si>
  <si>
    <t>นายสมหมาย  แววศรี</t>
  </si>
  <si>
    <t>นางสาวอมลวรรณ  พรมบุตร</t>
  </si>
  <si>
    <t>โครงเหล็ก</t>
  </si>
  <si>
    <t>นางบุญปัน  พงษ์มณี</t>
  </si>
  <si>
    <t>นายุพจน์  ทองคำ</t>
  </si>
  <si>
    <t>ร้านซ่อมรถ</t>
  </si>
  <si>
    <t>นางสาวนิมนต์  ชาติมนตรี</t>
  </si>
  <si>
    <t>นางจันที  ชาติมนตรี</t>
  </si>
  <si>
    <t>นางเอมอร  เทนสุนา</t>
  </si>
  <si>
    <t>นางแถม  จันบุคดี</t>
  </si>
  <si>
    <t>นายชูชาติ  ศรีสุธา</t>
  </si>
  <si>
    <t>นางสายยนต์  ศรีสุธา</t>
  </si>
  <si>
    <t>นางสาวกอง  ทองคำ</t>
  </si>
  <si>
    <t>นางคำมุล  เพียเอีย</t>
  </si>
  <si>
    <t>นายศตวรรษ  เชื้อแก้ว</t>
  </si>
  <si>
    <t>นางประยูร  เชื้อแก้ว</t>
  </si>
  <si>
    <t>นางแก้ว  สืบสม</t>
  </si>
  <si>
    <t>นางทองรัตน์  วรรณสี</t>
  </si>
  <si>
    <t>นายไพรัช  ตราจันทร์</t>
  </si>
  <si>
    <t>นายน้อย  สังกะสี</t>
  </si>
  <si>
    <t>นางปิ่น  สังกะสี</t>
  </si>
  <si>
    <t>นางสาวอวยพร  สังกะสี</t>
  </si>
  <si>
    <t>นางสะไบพร  สีภักดี</t>
  </si>
  <si>
    <t>นางติ้ม  ทองคำ</t>
  </si>
  <si>
    <t>นายสำเนียง  สุขวัน</t>
  </si>
  <si>
    <t>นางรัศมี  สายวัน</t>
  </si>
  <si>
    <t>นายสมัย  สายวัน</t>
  </si>
  <si>
    <t>นายคำพัน  ฉลวยงาม</t>
  </si>
  <si>
    <t>นางเย็น  พาที</t>
  </si>
  <si>
    <t>นางสาวปราณี  แสงแก้ว</t>
  </si>
  <si>
    <t>นางสุนทร  ทองคำ</t>
  </si>
  <si>
    <t>นางหนูวาด  มุ่งหมาย</t>
  </si>
  <si>
    <t>นางสาคร  มนต์เสก</t>
  </si>
  <si>
    <t>นางแสงจันทร์  สิทธิพรม</t>
  </si>
  <si>
    <t>นางสั้น  ศรีสุธา</t>
  </si>
  <si>
    <t>นางต้อย  ธรรมอินทร์</t>
  </si>
  <si>
    <t>นางสุพรรณ  ทองคำ</t>
  </si>
  <si>
    <t>นางสาวทัตชญา  แสงเขียว</t>
  </si>
  <si>
    <t>นางคำตัน  แสงเขียว</t>
  </si>
  <si>
    <t>นายพรหมมา  แสงเขียว</t>
  </si>
  <si>
    <t>นายสมพงษ์  ชนะพล</t>
  </si>
  <si>
    <t>นางเพียง  ชนะพล</t>
  </si>
  <si>
    <t>นางสาวเวียง  ทองคำ</t>
  </si>
  <si>
    <t>นางดวงเด่น  ชินทะวัน</t>
  </si>
  <si>
    <t>นายวิชัย  สายวัน</t>
  </si>
  <si>
    <t>นางสาวสุจิตรา  ไชยพร</t>
  </si>
  <si>
    <t>นางจอมมณี  พละแสน</t>
  </si>
  <si>
    <t>นายสมพร  ภาระการ</t>
  </si>
  <si>
    <t>นายกันติทัต  เชื้อแก้ว</t>
  </si>
  <si>
    <t>นางพัชนิดา  เชื้อแก้ว</t>
  </si>
  <si>
    <t>นางอนงค์  สายวัน</t>
  </si>
  <si>
    <t>นายพุฒ  ค้อสาเกษ</t>
  </si>
  <si>
    <t>นางสิริรัตน์  ค้อสาเกษ</t>
  </si>
  <si>
    <t>นายเทียนชัย  เชื้อแก้ว</t>
  </si>
  <si>
    <t>นางสำเนียง  เชื้อแก้ว</t>
  </si>
  <si>
    <t>นางนิรชา  มาตโสภา</t>
  </si>
  <si>
    <t>นางแต้ม  แก่นนาคำ</t>
  </si>
  <si>
    <t>นายอนุ  แสนโบราณ</t>
  </si>
  <si>
    <t>นางดวงสี  คำบ่อ</t>
  </si>
  <si>
    <t>นางสำราญ  ศรีสวรรค์</t>
  </si>
  <si>
    <t>นางชูศรี  สิงห์ทอง</t>
  </si>
  <si>
    <t>นางวัฒนา  เสาเวียง</t>
  </si>
  <si>
    <t>นายปรีชา  มุ่งหมาย</t>
  </si>
  <si>
    <t>นายวรรณา  เชื้อแก้ว</t>
  </si>
  <si>
    <t>นางทองจันทร์  เชื้อแก้ว</t>
  </si>
  <si>
    <t>นายหนูศิลป์  ทองคำ</t>
  </si>
  <si>
    <t>นายบุญไทย  แสงเขียว</t>
  </si>
  <si>
    <t>นางสัมฤทธิ์  แสงเขียว</t>
  </si>
  <si>
    <t>นางวรรณา  เสียงเลิศ</t>
  </si>
  <si>
    <t>นายบุญพร้อม  ก็สาเกตุ</t>
  </si>
  <si>
    <t>นางสายทอง  รักษาบุญ</t>
  </si>
  <si>
    <t>นายทองสูนท์  พงษ์มะณี</t>
  </si>
  <si>
    <t>นางบุดดี  เทนสุนา</t>
  </si>
  <si>
    <t>ร้านค้าชุมชนหมู่13</t>
  </si>
  <si>
    <t>นางลำใย  พรมบุตร</t>
  </si>
  <si>
    <t>ร้านกล้วยหอมทองจันทร์</t>
  </si>
  <si>
    <t>นางสาวนงนุช  แสงเขียว</t>
  </si>
  <si>
    <t>ให้เช่าเสาสัญญาณ</t>
  </si>
  <si>
    <t xml:space="preserve"> นางทองรัตน์  ทองจันทร์</t>
  </si>
  <si>
    <t>นางลำลอง  วงอนันต์</t>
  </si>
  <si>
    <t>นางทองรัตน์  ตราจันทร์</t>
  </si>
  <si>
    <t xml:space="preserve">           องค์การบริหารส่วนตำบลคำสะอาด</t>
  </si>
  <si>
    <t>หมู่ 14</t>
  </si>
  <si>
    <t>นางเพ็ง  ประการแก้ว</t>
  </si>
  <si>
    <t>นายวิไล  อุตมะชะ</t>
  </si>
  <si>
    <t>นายฉวี  ประการแก้ว</t>
  </si>
  <si>
    <t>นางนี  สืบสิงห์</t>
  </si>
  <si>
    <t>นายนาวา  สืบสิงห์</t>
  </si>
  <si>
    <t>โรงจอดรถ</t>
  </si>
  <si>
    <t>นางสาวเพ็งพยงค์  สมวงศ์</t>
  </si>
  <si>
    <t>นางทองสุข  สมวงศ์</t>
  </si>
  <si>
    <t>นางสมจิตร  ปัญญา</t>
  </si>
  <si>
    <t>น.ส.3</t>
  </si>
  <si>
    <t>นายติ  ปัญญา</t>
  </si>
  <si>
    <t>นางปัญญา  ชินทะวัน</t>
  </si>
  <si>
    <t>บุญกอง  ค้อสาเกษ</t>
  </si>
  <si>
    <t>นายสุดสุดใจ  ค้อสาเกษ</t>
  </si>
  <si>
    <t>นส.อนงค์  สารจันทร์</t>
  </si>
  <si>
    <t>นางคูณ  สารจันทร์</t>
  </si>
  <si>
    <t>นางเหมือน  ศรีโสดา</t>
  </si>
  <si>
    <t>นายสุภีร์  ศรีโสดา</t>
  </si>
  <si>
    <t>นางอรุณ  คำพร</t>
  </si>
  <si>
    <t>นางทินมณี  ภักตะไชย</t>
  </si>
  <si>
    <t>นายพิสัญ  คำพร</t>
  </si>
  <si>
    <t>นายีโท  คำพร</t>
  </si>
  <si>
    <t>นางมา  คำพร</t>
  </si>
  <si>
    <t>นางลำไพ  ไก่ขัน</t>
  </si>
  <si>
    <t>นส.จารุกัญญ์  ประสมพล</t>
  </si>
  <si>
    <t>นายบุญช่วย  อุตมะชะ</t>
  </si>
  <si>
    <t>นายธนากร  อุตมะชะ</t>
  </si>
  <si>
    <t>นส.ชลดา  อุตมะชะ</t>
  </si>
  <si>
    <t>นางสวย  พลพรม</t>
  </si>
  <si>
    <t>นายเมฆ  พลพรหม</t>
  </si>
  <si>
    <t>นางลำพันธ์  ศรีโสดา</t>
  </si>
  <si>
    <t>นางอุลัยวรรณ  เทนสุนา</t>
  </si>
  <si>
    <t>นางไข  ผุแพง</t>
  </si>
  <si>
    <t>นางอุลัย  เทนสุนา</t>
  </si>
  <si>
    <t>นางบุญทัน  แสงกล้า</t>
  </si>
  <si>
    <t>นายบรรจง  เทนสุนา</t>
  </si>
  <si>
    <t>นางเพียง  ไก่ขัน</t>
  </si>
  <si>
    <t>18</t>
  </si>
  <si>
    <t>นส.ทองรัตน์  อุตมะชะ</t>
  </si>
  <si>
    <t>แม่เพียง  ไก่ขัน</t>
  </si>
  <si>
    <t>นายวันดี  ชินทะวัน</t>
  </si>
  <si>
    <t>นางเพ็ง  เกษโสภา</t>
  </si>
  <si>
    <t>นางเสงี่ยม  พิมบูรณ์</t>
  </si>
  <si>
    <t>นางทองมา  แววศรี</t>
  </si>
  <si>
    <t>นางเสงี่ยว  พิมพ์บูรณ์</t>
  </si>
  <si>
    <t>นางสมเพียร  ศรีภักดี</t>
  </si>
  <si>
    <t>นางมานิตย์  ชอนทะวัน</t>
  </si>
  <si>
    <t>นางใบ  พิมพ์บูรณ์</t>
  </si>
  <si>
    <t>นายบัวไข  พิมพ์บูรณ์</t>
  </si>
  <si>
    <t>นางรส  พลหาร</t>
  </si>
  <si>
    <t>นางอรัญญา  ผลบุญ</t>
  </si>
  <si>
    <t>นายเลิศ  ผลบุญ</t>
  </si>
  <si>
    <t>นางหนู  โนนนาแซง</t>
  </si>
  <si>
    <t>นางวันดี  สีไก่แก้ว</t>
  </si>
  <si>
    <t>นส.อรัญญ  สิงห์งาม</t>
  </si>
  <si>
    <t>นายบุญมี  ศรีประชัย</t>
  </si>
  <si>
    <t>นางปนัดดา  กุลชนะวัฒนะ</t>
  </si>
  <si>
    <t>นายประวัติ  บัวฮมบุรา</t>
  </si>
  <si>
    <t>นางไพพร  แสนแก้ว</t>
  </si>
  <si>
    <t>นส.สุวรรณี  โคตรเรือง</t>
  </si>
  <si>
    <t>นางทองบาง  โคตรเรือง</t>
  </si>
  <si>
    <t>นางสุวรรณี  โคตรเรือง</t>
  </si>
  <si>
    <t>นายปิยศักดิ์  ชินทะวัน</t>
  </si>
  <si>
    <t>นางบัวเรียน  ชินทะวัน</t>
  </si>
  <si>
    <t>นางคำฟอง  คณิสาร</t>
  </si>
  <si>
    <t>นายนิรัญ  คุณอาสา</t>
  </si>
  <si>
    <t>นายพงศ์สรรค์  กุลชนะวัฒนะ</t>
  </si>
  <si>
    <t>นส.ฉวี  ศรีประชัย</t>
  </si>
  <si>
    <t>นายสวาท  เชื้อสิงห์</t>
  </si>
  <si>
    <t>นายจันที  ศิริดล</t>
  </si>
  <si>
    <t>นส.ธนัชญา  ผลบุญ</t>
  </si>
  <si>
    <t>นางคำผง  พรมสอน</t>
  </si>
  <si>
    <t>นางปนัดดา  กุลชนวัฒนะ</t>
  </si>
  <si>
    <t>นายชอด  พิมพ์บูรณ์</t>
  </si>
  <si>
    <t>นายวิเชียร  จันทะดวง</t>
  </si>
  <si>
    <t>นางเสาวภา  จันทะดวง</t>
  </si>
  <si>
    <t>นส.นงลักษณ์  ศิกดิ์วงษ์</t>
  </si>
  <si>
    <t>นางอุไร  แก้วศิริ</t>
  </si>
  <si>
    <t>นายศักดิ์สิทธิ์  สีประชัย</t>
  </si>
  <si>
    <t>นายเสงี่ยม  ต้นสาย</t>
  </si>
  <si>
    <t>นางสมหมาย  ต้นสาย</t>
  </si>
  <si>
    <t>นายดวงเดือน  ต้นสาย</t>
  </si>
  <si>
    <t>นางภัณฑิลา  สีประชัย</t>
  </si>
  <si>
    <t>นายบุญสี  มุ่งหมาย</t>
  </si>
  <si>
    <t>นางบัวเรียน  ขำขาว</t>
  </si>
  <si>
    <t>นายสมหมาย  ศรีโสดา</t>
  </si>
  <si>
    <t>นางบุญถม  ชินทะวัน</t>
  </si>
  <si>
    <t>นางวันดกี  สีไก่แก้ว</t>
  </si>
  <si>
    <t>229/191</t>
  </si>
  <si>
    <t>นส.บุตรดา  จอมประมาณ</t>
  </si>
  <si>
    <t>นายอุดม  ชินทะวัน</t>
  </si>
  <si>
    <t>นางลำไพ  เทนสุนา</t>
  </si>
  <si>
    <t>นายบุญไสย  เทนสุนา</t>
  </si>
  <si>
    <t>นางบัวแดง  เทนสุนา</t>
  </si>
  <si>
    <t>นางอุไร  กิจวิขาม</t>
  </si>
  <si>
    <t>นายบุญธรรม  กิจวิขาม</t>
  </si>
  <si>
    <t>นายสุดใจ  เมธา</t>
  </si>
  <si>
    <t>นางทองอินทร์  เชิญชัย</t>
  </si>
  <si>
    <t>นส.ยุภารัตน์  ขำขาว</t>
  </si>
  <si>
    <t>นางหนูเพียร  รักษาบุญ</t>
  </si>
  <si>
    <t>นายบุญยง  รักษาบุญ</t>
  </si>
  <si>
    <t>นายประหยัด  รักษาบุญ</t>
  </si>
  <si>
    <t>นส.ประหยัด  ศรีภักดี</t>
  </si>
  <si>
    <t>นายสวัสดิ์  ศรีภักดี</t>
  </si>
  <si>
    <t>นส.มณโท  ค้อสาเกษ</t>
  </si>
  <si>
    <t>นางสุขี  บัวฮมบุรา</t>
  </si>
  <si>
    <t>นางกิตติยา  สีประชัย</t>
  </si>
  <si>
    <t>นายหก  ศรีภักดี</t>
  </si>
  <si>
    <t>นายฤทธิชัย  แววศรี</t>
  </si>
  <si>
    <t>นางบุญหลาย  สีโสดา</t>
  </si>
  <si>
    <t>นายพวง  สีโสดา</t>
  </si>
  <si>
    <t>นายไหม  คำบ่อ</t>
  </si>
  <si>
    <t>นายบุญเรือง  นนทบุตร</t>
  </si>
  <si>
    <t>นายชูชาติ  นนทบุตร</t>
  </si>
  <si>
    <t>นางกรรณิการ์  กงลีมา</t>
  </si>
  <si>
    <t>นางดวงใจ  ตุ๊หลวง</t>
  </si>
  <si>
    <t>นายสุดใจ  สืบสิงห์</t>
  </si>
  <si>
    <t>นางสาวสุธัญญา  สิงห์งามเปิดร้านกล้วยเงินล้าน</t>
  </si>
  <si>
    <t>นางบัวเรียน  กวินรัมย์</t>
  </si>
  <si>
    <t>นายคนอง  ค้อสาเกษ</t>
  </si>
  <si>
    <t>นายกองศรี  เยาวะนันท์</t>
  </si>
  <si>
    <t>นางเมตตา  เยาวะนันท์</t>
  </si>
  <si>
    <t>นส.นิรัตนร  เยาวะนันท์</t>
  </si>
  <si>
    <t>นางดวงใจ  ต๊ะหลวง</t>
  </si>
  <si>
    <t>นางคำปิว  คงใบชา</t>
  </si>
  <si>
    <t>นายสมัย  ชินทะวัน</t>
  </si>
  <si>
    <t>นส.รจนา  พจนา</t>
  </si>
  <si>
    <t>นางปราณี  กวินรัมย์</t>
  </si>
  <si>
    <t>นางลอง  เยาวะนันท์</t>
  </si>
  <si>
    <t>นางลำไพ  ขำขาว</t>
  </si>
  <si>
    <t>นางหนูหลิน  หงษ์ทอง</t>
  </si>
  <si>
    <t>นางคนอง  ค้อสาเกษ</t>
  </si>
  <si>
    <t>นางทัศนีย์  โนนนาแชง</t>
  </si>
  <si>
    <t>นายอำพร  หานนท์</t>
  </si>
  <si>
    <t>นางพะเบาว์  คล่องวาจา</t>
  </si>
  <si>
    <t>นส.ทิพ  พลหาร</t>
  </si>
  <si>
    <t>นางกัลยกร  สีโสดา</t>
  </si>
  <si>
    <t>นายสมพร  แววศรี</t>
  </si>
  <si>
    <t>ร้านค้าเมวดี</t>
  </si>
  <si>
    <t>นายสังคม  โคตรสมบูรณ์</t>
  </si>
  <si>
    <t>นายวิชัย  ศรีสุธา</t>
  </si>
  <si>
    <t>นางบุญนาฎ  ศรีสุขา</t>
  </si>
  <si>
    <t>นางทอง  บานเย็น</t>
  </si>
  <si>
    <t>นางสังวาลย์  มีธรรม</t>
  </si>
  <si>
    <t>นส.จันทร์หอม  ประสพผล</t>
  </si>
  <si>
    <t>นางภัคพล  ศรีประชัย</t>
  </si>
  <si>
    <t>264/3</t>
  </si>
  <si>
    <t>นางเมตตา  ศรีประชัย</t>
  </si>
  <si>
    <t>นางอมร ยุทธคราม</t>
  </si>
  <si>
    <t>นางเตือนใจ บัวชุม</t>
  </si>
  <si>
    <t>นายบุญนำ กิจวิขาม</t>
  </si>
  <si>
    <t>ที่ไม่มีเอกสารสิทธิ์</t>
  </si>
  <si>
    <t>เคาะรถยนต์</t>
  </si>
  <si>
    <t>นายอนันต์  แสนแก้ว</t>
  </si>
  <si>
    <t>น.ส.3 ข</t>
  </si>
  <si>
    <t>นายประชา  แสงกล้า</t>
  </si>
  <si>
    <t xml:space="preserve">โฉนด </t>
  </si>
  <si>
    <t>หมู่ 8</t>
  </si>
  <si>
    <t>100บ้านเดี่ยว</t>
  </si>
  <si>
    <t>นางสุนา ต้นสาย</t>
  </si>
  <si>
    <t>นายวันชัย ต้นสาย</t>
  </si>
  <si>
    <t>นางทองฤทธิ์ เพ็งเภา</t>
  </si>
  <si>
    <t>นางสมศรี สืบสม</t>
  </si>
  <si>
    <t>ตึกครี่งไม้</t>
  </si>
  <si>
    <t>นางสาวฉันทนา สืบสวน</t>
  </si>
  <si>
    <t>นางสุเทพ ดอกรัง</t>
  </si>
  <si>
    <t>.</t>
  </si>
  <si>
    <t>นางบัวลอย ดอกรัง</t>
  </si>
  <si>
    <t>นายชาย สีแก้ว</t>
  </si>
  <si>
    <t>นางนาง สมวงศ์</t>
  </si>
  <si>
    <t>นายทวีพงษ์ ศรีสวรรค์</t>
  </si>
  <si>
    <t>นางสาวลำปาง สอนแสง</t>
  </si>
  <si>
    <t>นายสมพงค์ ยินดี</t>
  </si>
  <si>
    <t>นางธรรมเนียม สมวงศ์</t>
  </si>
  <si>
    <t>ร้านค่ทองใบ</t>
  </si>
  <si>
    <t>นางธงการ ประการแก้ว</t>
  </si>
  <si>
    <t>นางไพรวรรณ ปัญญาวงศ์</t>
  </si>
  <si>
    <t>นางทองใบ บุญคง</t>
  </si>
  <si>
    <t>นายเดช ยินดี</t>
  </si>
  <si>
    <t>นางสาวหนึ่งฤทัย คนไว</t>
  </si>
  <si>
    <t>นายสมหมาย สีแก้ว</t>
  </si>
  <si>
    <t>นางบัวลัย พรมแพง</t>
  </si>
  <si>
    <t>นางทองมี จันทะรถ</t>
  </si>
  <si>
    <t>นายบุญตา ศรีสวรรค์</t>
  </si>
  <si>
    <t>นายจรุณ จันทะรถ</t>
  </si>
  <si>
    <t>นางสาวอรุณ เชิดชู</t>
  </si>
  <si>
    <t>นายอุดม อารี</t>
  </si>
  <si>
    <t>นายสุรเชษฐ์ โคตะมา</t>
  </si>
  <si>
    <t>นางสาวชาคริยา โคตะมา</t>
  </si>
  <si>
    <t>นางสุภาภัค โคตะมา</t>
  </si>
  <si>
    <t>นายศักดา ธรรมปัด</t>
  </si>
  <si>
    <t>นางนวลจันทร์ ทาทอง</t>
  </si>
  <si>
    <t>นายจรูณ จันทะรถ</t>
  </si>
  <si>
    <t>นายธนศานต์ สายสิงห์</t>
  </si>
  <si>
    <t>นางเสมียน หัตถะดล</t>
  </si>
  <si>
    <t>นายสมจิตร หัตถะดล</t>
  </si>
  <si>
    <t>นายชยุต ทาทอง</t>
  </si>
  <si>
    <t>นายธนศานต์ สายสิงค์</t>
  </si>
  <si>
    <t>นางสุพรรณ หันสามารถ</t>
  </si>
  <si>
    <t>นายชาญชัย ศรีสวรรค์</t>
  </si>
  <si>
    <t>นางสาวแสงพลอย ศรีสวรรค์</t>
  </si>
  <si>
    <t>นางพรทิพย์ ประหา</t>
  </si>
  <si>
    <t>นางสาวขวัญตา อุทัยพิบูลย์</t>
  </si>
  <si>
    <t>เสาร์ทรู</t>
  </si>
  <si>
    <t>นางอุทิศ อุทัยพิบูลย์</t>
  </si>
  <si>
    <t>นางพยอม ศิริบุตร</t>
  </si>
  <si>
    <t>นางเฉลียว เจริญมงคล</t>
  </si>
  <si>
    <t>นายสริยนต์ ชัยสมบูรณ์</t>
  </si>
  <si>
    <t>นางอาภัสรา แก้วทอง</t>
  </si>
  <si>
    <t>นางสมเมือย กลางบุราณ</t>
  </si>
  <si>
    <t>นายประสิทธิ์ พรมแพง</t>
  </si>
  <si>
    <t>นางสาวอุทัยวรรณ ศรีสวรรค์</t>
  </si>
  <si>
    <t>นางสำราญ บุปผาไสย</t>
  </si>
  <si>
    <t>85/8</t>
  </si>
  <si>
    <t>นายบาล นะธิศรี</t>
  </si>
  <si>
    <t>นางพันยา นะธิศรี</t>
  </si>
  <si>
    <t>นางหนูนา นะธิศรี</t>
  </si>
  <si>
    <t>นางเอ็มอร สุทธิศรี</t>
  </si>
  <si>
    <t>นายบุญกอง สมวงศ์</t>
  </si>
  <si>
    <t>นายวัฒนา อารีย์</t>
  </si>
  <si>
    <t>นงสายบัว โสภารักษ์</t>
  </si>
  <si>
    <t>นายประยูร ขันทะหัด</t>
  </si>
  <si>
    <t>นายอนุวัชร์ ต้นสาย</t>
  </si>
  <si>
    <t>นายมนต์มนัส ภาคะ</t>
  </si>
  <si>
    <t>นางประเทียน ภาคะ</t>
  </si>
  <si>
    <t>นายประพันธ์ โสภารักษ์</t>
  </si>
  <si>
    <t>นางสาวอัจฉรา พรมยิ่ง</t>
  </si>
  <si>
    <t>นายสัว แสงกล้า</t>
  </si>
  <si>
    <t>นางวงเดือน ทีฆะสุข</t>
  </si>
  <si>
    <t>นางหนูพันธ์ ศิริดล</t>
  </si>
  <si>
    <t>นางผม แสงกล้า</t>
  </si>
  <si>
    <t>นางน้อยนิภา คล่องแคล่ว</t>
  </si>
  <si>
    <t>นางสมฤทธิ์ แหวนแก้ว</t>
  </si>
  <si>
    <t>นายบุดดา สายสอน</t>
  </si>
  <si>
    <t>นางจันที นนทะชาติ</t>
  </si>
  <si>
    <t>นายบุญเริง นนทะชาติ</t>
  </si>
  <si>
    <t>นางอ้วน วงเวียน</t>
  </si>
  <si>
    <t>นางบุญศรี นะธิศรี</t>
  </si>
  <si>
    <t>นายสมบูรณ์ จารึกธรรม</t>
  </si>
  <si>
    <t>หม่ 1</t>
  </si>
  <si>
    <t>นางสาวณัฐพร ศิลาโภชน์</t>
  </si>
  <si>
    <t>นางภิรมณ์ ธรรมปัด</t>
  </si>
  <si>
    <t>999/24</t>
  </si>
  <si>
    <t>นางสาวปริญา ศิริฟอง</t>
  </si>
  <si>
    <t>นางสุนทร ศุวรรณวงศ์</t>
  </si>
  <si>
    <t>นางวรญา จันทร์บุญ</t>
  </si>
  <si>
    <t>นางวันทอง ประมูลศิลป์</t>
  </si>
  <si>
    <t>นายสมชาย นวลศรีแก้ว</t>
  </si>
  <si>
    <t>นางบุญมา นวลสีแก้ว</t>
  </si>
  <si>
    <t>นางสาวสมภาร นะธิศรี</t>
  </si>
  <si>
    <t>นางสาว วิมาร นะธิศรี</t>
  </si>
  <si>
    <t>นายสาร นะธิศรี</t>
  </si>
  <si>
    <t>นางสาวรัสฎา มงคลนำ</t>
  </si>
  <si>
    <t>นางพัน มงคลนำ</t>
  </si>
  <si>
    <t>นางบัน มงคลนำ</t>
  </si>
  <si>
    <t>ไม่มีเอกสารสิทธ์</t>
  </si>
  <si>
    <t>มีโฉนด 1 ใบแต่บ้าน 3บ้านเลขที่</t>
  </si>
  <si>
    <t>69/118</t>
  </si>
  <si>
    <t>นางสาวรัดดา นะธิศรี</t>
  </si>
  <si>
    <t>หมู่ 7</t>
  </si>
  <si>
    <t>213</t>
  </si>
  <si>
    <t>นายบุญจันทร์ มาสูง</t>
  </si>
  <si>
    <t>เตรียมปลูกสร้าง</t>
  </si>
  <si>
    <t>เตรียมปลูกสร้าง/โฉนดใบที่ 2 ไม่ได้รันเลข</t>
  </si>
  <si>
    <t>นางละมุด หัตถะดล</t>
  </si>
  <si>
    <t>207</t>
  </si>
  <si>
    <t>นายสมศรี หัตถะดล</t>
  </si>
  <si>
    <t>นายรุ่งสมคิด หัตถะดล</t>
  </si>
  <si>
    <t>นางอรุณเพ็ญ ต้นสาย</t>
  </si>
  <si>
    <t>นายบุญธรรม แสงกล้า</t>
  </si>
  <si>
    <t>นายสอน แสงกล้า</t>
  </si>
  <si>
    <t>นายเดชสิทธิ์ สืบสวน</t>
  </si>
  <si>
    <t>นางรัศมี สืบสวน</t>
  </si>
  <si>
    <t>นางวิลัยวรรณ ยินดี</t>
  </si>
  <si>
    <t>นางสุวรรณ อารีย์</t>
  </si>
  <si>
    <t>นางคนึงนิจ พรมจู</t>
  </si>
  <si>
    <t>นางอรุณ ผงสาย</t>
  </si>
  <si>
    <t>นางยอด บุญช่อ</t>
  </si>
  <si>
    <t>นางอำคา แสงกล้า</t>
  </si>
  <si>
    <t>นายบุญเริง ยินดี</t>
  </si>
  <si>
    <t>นายประภา แสงกล้า</t>
  </si>
  <si>
    <t>นางยัน แสงกล้า</t>
  </si>
  <si>
    <t>นางจันทร์เพ็ญ กุลชาติ</t>
  </si>
  <si>
    <t>นางสาวยุพารัตน์ อภัยนอก</t>
  </si>
  <si>
    <t>นางบุญเรือง ศรีสวรรค์</t>
  </si>
  <si>
    <t>นายรุ่งกาล แสงกล้า</t>
  </si>
  <si>
    <t>นางสุริยันต์ แสงกล้า</t>
  </si>
  <si>
    <t>นายทองอินทร์ สีมี</t>
  </si>
  <si>
    <t>นายสิฐิพงษ์ สายสิงห์</t>
  </si>
  <si>
    <t>นายปรีชา แหวนแก้ว</t>
  </si>
  <si>
    <t>นางบุญตา ต้นสาย</t>
  </si>
  <si>
    <t>นายบุตร ต้นสาย</t>
  </si>
  <si>
    <t>นางพร ศิริดล</t>
  </si>
  <si>
    <t>นางสาวพัชรภรณ์ ผาสุข</t>
  </si>
  <si>
    <t>นางสุกัญญา สุวรรณการ</t>
  </si>
  <si>
    <t>ไม่มีเอกสารโฉนด</t>
  </si>
  <si>
    <t>นายจันดี โสภาพันธ์</t>
  </si>
  <si>
    <t>นางวาสนา คล่องแคล่ว</t>
  </si>
  <si>
    <t>นางวันเพ็ญ ผาสุข</t>
  </si>
  <si>
    <t>นางดารา โสภาพันธ์</t>
  </si>
  <si>
    <t>นางเสริฐ นธิศรี</t>
  </si>
  <si>
    <t>นางสาคร สอนแสง</t>
  </si>
  <si>
    <t>นายสมบัติ โคตบุตร</t>
  </si>
  <si>
    <t>นางประมวล สายสิงห์</t>
  </si>
  <si>
    <t>นางทองฤทธิ์ ทองทา</t>
  </si>
  <si>
    <t>นายสุรไกร ต้นสาย</t>
  </si>
  <si>
    <t>นางฉวี ต้นสาย</t>
  </si>
  <si>
    <t>นางสีดา ประการแก้ว</t>
  </si>
  <si>
    <t>โฉนดใบที่ 2 ไม่ได้รันเลข</t>
  </si>
  <si>
    <t>นางสังวาลย์ ไก่ขัน</t>
  </si>
  <si>
    <t>นายบัวไข มีธรรม</t>
  </si>
  <si>
    <t>นางสาวมลทิน สมวงศ์</t>
  </si>
  <si>
    <t>นางวงเดือน พงษ์ไทยสงฆ์</t>
  </si>
  <si>
    <t>นางรัตนา เผ่าหอม</t>
  </si>
  <si>
    <t>นายสกล เผ่าหอม</t>
  </si>
  <si>
    <t>นางรักเร่ โคตบุตร</t>
  </si>
  <si>
    <t>นายสุพี พงษ์ไทยสงฆ์</t>
  </si>
  <si>
    <t>นายกวีพล ศรีชุมพล</t>
  </si>
  <si>
    <t>นายหนูไกร สายสิงห์</t>
  </si>
  <si>
    <t>นายศรชัย ต้นสาย</t>
  </si>
  <si>
    <t>นางหวัน จันทะรถ</t>
  </si>
  <si>
    <t>นางทองบาง จันทะรถ</t>
  </si>
  <si>
    <t>นายใบ นะธิศรี</t>
  </si>
  <si>
    <t>นางสาวอุลัย นะธิศรี</t>
  </si>
  <si>
    <t>นางคำพอง แสงกล้า</t>
  </si>
  <si>
    <t>นางจอมศรี นะธิศรี</t>
  </si>
  <si>
    <t>นายสไว นะธิศรี</t>
  </si>
  <si>
    <t>นายกิตติกรณ์ หลักคำ</t>
  </si>
  <si>
    <t>นางสาวทิพวรรณ หลักคำ</t>
  </si>
  <si>
    <t>นายนพดล หลักคำ</t>
  </si>
  <si>
    <t>นางดวงศรี หลักกคำ</t>
  </si>
  <si>
    <t>นางเพ็ญศรี ทองพันธ์</t>
  </si>
  <si>
    <t>นายสมร กองพันธ์</t>
  </si>
  <si>
    <t>นายสำลี คล่องแคล่ว</t>
  </si>
  <si>
    <t>นางแสงจันทร์ นะธิศรี</t>
  </si>
  <si>
    <t>นางสอน เวลาหา</t>
  </si>
  <si>
    <t>นางทองสา มุ่งหมาย</t>
  </si>
  <si>
    <t>นายพรชันัน สืบสิงห์</t>
  </si>
  <si>
    <t>นายดาวเรือง จารึกธรรม</t>
  </si>
  <si>
    <t>นางอุไร กิจวิขาม</t>
  </si>
  <si>
    <t>นางสุภา สืบสิงห์</t>
  </si>
  <si>
    <t>นายผง มุ่งหาย</t>
  </si>
  <si>
    <t>นางบุญมา ยินดี</t>
  </si>
  <si>
    <t>นายสุภา สืบสิงห์</t>
  </si>
  <si>
    <t>นายนิคม ยินดี</t>
  </si>
  <si>
    <t>นางบุญศรี กิจวิขาม</t>
  </si>
  <si>
    <t>500สิ่งปลูกสร้างอื่น</t>
  </si>
  <si>
    <t>นางภิรมณ์ ธรรมบัด</t>
  </si>
  <si>
    <t>นายจันทร์ ศิริดล</t>
  </si>
  <si>
    <t>นางมะลิวรรณ ศรีพันธ์</t>
  </si>
  <si>
    <t>นายปรีชา สายศร</t>
  </si>
  <si>
    <t>นายอาทิตย์ ยินดี</t>
  </si>
  <si>
    <t>นายบุญมี แสงกล้า</t>
  </si>
  <si>
    <t>นายคำหม่อน ศิริขันธ์</t>
  </si>
  <si>
    <t>นางอ่อน ศรีสวรรณ์</t>
  </si>
  <si>
    <t>นายชัยวัฒน์ กลางบุราณ</t>
  </si>
  <si>
    <t>นางสาวถาวร เขียนคำ</t>
  </si>
  <si>
    <t>นายสมศักดิ์ ภูพลผัน</t>
  </si>
  <si>
    <t>นางทองแดง ชัยสมบูรณ์</t>
  </si>
  <si>
    <t>นายสนั่น ต้นสาย</t>
  </si>
  <si>
    <t>นายสว่าง แหวนแก้ว</t>
  </si>
  <si>
    <t>ไม่มีโฉนดประกอบ</t>
  </si>
  <si>
    <t>นางแหลมทอง แหวนแก้ว</t>
  </si>
  <si>
    <t>นางสาวเรียม แหวนแก้ว</t>
  </si>
  <si>
    <t>นายประคอง สีแก้ว</t>
  </si>
  <si>
    <t>นางสุนทร สีแก้ว</t>
  </si>
  <si>
    <t>นายพิเชษฐ กองพันธ์</t>
  </si>
  <si>
    <t>ร้านค้าจ.เจริญการค้า</t>
  </si>
  <si>
    <t>นายบรรจง วงเวียน</t>
  </si>
  <si>
    <t>นายสายันต์ ศิริขันธ์</t>
  </si>
  <si>
    <t>นางสาวกระลวัน ศิริขันธ์</t>
  </si>
  <si>
    <t>นายสาคร เวลาหา</t>
  </si>
  <si>
    <t>นางสง่า พุฒซ้อน</t>
  </si>
  <si>
    <t>นายธีระวัฒน์ คนไว</t>
  </si>
  <si>
    <t>นางบัวพันธ์ จารึกธรรม</t>
  </si>
  <si>
    <t>นายไชยพร จารึกธรรม</t>
  </si>
  <si>
    <t>นางถวัล คนไว</t>
  </si>
  <si>
    <t>นางออุไร กิจวิขาม</t>
  </si>
  <si>
    <t>นางสงวน แวงวรรณ</t>
  </si>
  <si>
    <t>นางกองมี มุ่งงาม</t>
  </si>
  <si>
    <t>นางสุดใจ นะธิศรี</t>
  </si>
  <si>
    <t>นางสนอง นะธิศรี</t>
  </si>
  <si>
    <t>นางวรรณณี ฤทธิ์นายม</t>
  </si>
  <si>
    <t>นางถาวร บุญดี</t>
  </si>
  <si>
    <t>นางอำพร ทีฆสุข</t>
  </si>
  <si>
    <t>นายคมกริช จารึกธรรม</t>
  </si>
  <si>
    <t>นางกองศรี หลักคำ</t>
  </si>
  <si>
    <t>นางจำปา สีแก้ว</t>
  </si>
  <si>
    <t>นาประสงค์เขียนคำ</t>
  </si>
  <si>
    <t>นางบัวลม จันทะหัด</t>
  </si>
  <si>
    <t>นางบุญเพ็ง ยินดี</t>
  </si>
  <si>
    <t>นายสุริยันต์ ขันทะหัด</t>
  </si>
  <si>
    <t>นางคำไม บุญสาร</t>
  </si>
  <si>
    <t>นายโสภณ หัตถะดล</t>
  </si>
  <si>
    <t>นายเด่น หัตถะดล</t>
  </si>
  <si>
    <t>นายสุดใจ ต้นสาย</t>
  </si>
  <si>
    <t>นางทองจันทร์ พรหมสวัวดิ์</t>
  </si>
  <si>
    <t>นางกุหลาบ หันสามารถ</t>
  </si>
  <si>
    <t>นายทองอุ่น เดชเดิม</t>
  </si>
  <si>
    <t>นางประสงค์ เขียนคำ</t>
  </si>
  <si>
    <t>นายชัยยะ สีลารักษ์</t>
  </si>
  <si>
    <t>นางหนุ่น ต้นสาย</t>
  </si>
  <si>
    <t>นายสมัย ต้นสาย</t>
  </si>
  <si>
    <t>นางบานเย็น แหวนแก้ว</t>
  </si>
  <si>
    <t>นางคำพัน แหวนแก้ว</t>
  </si>
  <si>
    <t>นางสาวยุวะลี แสงแก้ว</t>
  </si>
  <si>
    <t>นางทองสา ประมูลศิลป์</t>
  </si>
  <si>
    <t>นางสำรวย สาขารักษ์</t>
  </si>
  <si>
    <t>นายวงค์ ต้นสาย</t>
  </si>
  <si>
    <t>นางสาวจันทร์แดง ต้นสาย</t>
  </si>
  <si>
    <t>นางสาวจันทร์เพ็ญ สมวงษ์</t>
  </si>
  <si>
    <t>นางจันได สมวงษ์</t>
  </si>
  <si>
    <t>นายกิตติ คำโคตรสูนย์</t>
  </si>
  <si>
    <t>นางทา พรหมสวัสดิ์</t>
  </si>
  <si>
    <t>นางสาวนฤมล หัตถะดล</t>
  </si>
  <si>
    <t>นางดี สายสอน</t>
  </si>
  <si>
    <t>นางฉวีวรรณ สายสอน</t>
  </si>
  <si>
    <t>นางสมจิตร สืบสวน</t>
  </si>
  <si>
    <t>นางณัฐติกานต์ วงค์เอาะ</t>
  </si>
  <si>
    <t>นางธรรมมา ต้นสาย</t>
  </si>
  <si>
    <t>นางนวลจันทร์ ต้นสาย</t>
  </si>
  <si>
    <t>นายบุญมาก ยินดี</t>
  </si>
  <si>
    <t>นายอนุชิต อารีย์</t>
  </si>
  <si>
    <t>นางบานเย็น แสงกล้า</t>
  </si>
  <si>
    <t>นางสุพรรณ ปริตวา</t>
  </si>
  <si>
    <t>นางสมนึก แหวนแก้ว</t>
  </si>
  <si>
    <t>นางสวย วิสัชนาม</t>
  </si>
  <si>
    <t>นายพิจิตร ศรีชุมพล</t>
  </si>
  <si>
    <t>นางนิดยา หัตถะดล</t>
  </si>
  <si>
    <t>นายแสงเทียน ศรีสวรรค์</t>
  </si>
  <si>
    <t>นางสาวพร้อมศิริ ศรีชุมพล</t>
  </si>
  <si>
    <t>นายเส็ง แหวนแก้ว</t>
  </si>
  <si>
    <t>นางพิกุล แสงกล้า</t>
  </si>
  <si>
    <t>นายบุญทัน แสงกล้า</t>
  </si>
  <si>
    <t>นางแสงสุรี ต้นสาย</t>
  </si>
  <si>
    <t>นายไมตรี ต้นสาย</t>
  </si>
  <si>
    <t>นายวงศ์ ต้นสาย</t>
  </si>
  <si>
    <t>นางกองมี มุ่งหมาย</t>
  </si>
  <si>
    <t>นายอั้ว พรหมสวัสดิ์</t>
  </si>
  <si>
    <t>โรงสีนายธาท์นิน  ทรายทอง</t>
  </si>
  <si>
    <t>นางทองพันธ์ แหวนแก้ว</t>
  </si>
  <si>
    <t>ภ.บ.ท.5</t>
  </si>
  <si>
    <t>นายถวัลย์ ต้นสาย</t>
  </si>
  <si>
    <t>นางทองดา ขันทะหัด</t>
  </si>
  <si>
    <t>คำสะอาดเจริญมอร์เตอร์</t>
  </si>
  <si>
    <t>ทองดาหัตถกรรม</t>
  </si>
  <si>
    <t>นายไพทูรย์ จันทะรถ</t>
  </si>
  <si>
    <t>ww</t>
  </si>
  <si>
    <t>นางหนูหวาน วงเวียน</t>
  </si>
  <si>
    <t>นายสุรพล วงเวียน</t>
  </si>
  <si>
    <t>นางพุฒ ศรีสวรรค์</t>
  </si>
  <si>
    <t>นายสมหมาย ทรายทอง</t>
  </si>
  <si>
    <t>นายสอน จันทะรถ</t>
  </si>
  <si>
    <t>หมู่8</t>
  </si>
  <si>
    <t>นางสม  โสภารักษ์</t>
  </si>
  <si>
    <t>นางบุญเพ็ง  ยินดี</t>
  </si>
  <si>
    <t>นางลำพูน  วงเวียน</t>
  </si>
  <si>
    <t>นางกงสี  ต้นสาย</t>
  </si>
  <si>
    <t>นางน้อย  ทองหอม</t>
  </si>
  <si>
    <t>นานสายันต์ นะธิศรี</t>
  </si>
  <si>
    <t>นายจันดี  โสภาพันธ์</t>
  </si>
  <si>
    <t>นายประพันธ์  โสพารักษ์</t>
  </si>
  <si>
    <t>นางถนอม คล่องแคล่ว</t>
  </si>
  <si>
    <t>นางสาวกมลชนก  ศรีชุมพล</t>
  </si>
  <si>
    <t>ร้านค้าบุญเริงพาณิชย์</t>
  </si>
  <si>
    <t>นางจันที  นนทะชาติ</t>
  </si>
  <si>
    <t>ร้านค้าขายไข่</t>
  </si>
  <si>
    <t>นางประเทียน  ภาคะ</t>
  </si>
  <si>
    <t>หล่อเสาปูน</t>
  </si>
  <si>
    <t>นายประชา  สายสอน</t>
  </si>
  <si>
    <t>นายวิทยา บุญสาร</t>
  </si>
  <si>
    <t>นางพวงพันธ์  วัฒนาเนตร</t>
  </si>
  <si>
    <t>ร้านค้านางพรทิพย์  ประหา</t>
  </si>
  <si>
    <t>นางบัวลัย  พรมแพง</t>
  </si>
  <si>
    <t>108/</t>
  </si>
  <si>
    <t>ร้านค้าประชารัฐหมู่8</t>
  </si>
  <si>
    <t>ร้านเขมิกาอาหารตามสั่ง</t>
  </si>
  <si>
    <t>ว่าที่ร้อยพรีหญิงขนิษฐา อุทัยพิบูลย์</t>
  </si>
  <si>
    <t>ร้านค้ามลิวรรณ</t>
  </si>
  <si>
    <t>น.ส.นารานุช  ขันทะหัด</t>
  </si>
  <si>
    <t>ป้ำน้ำมัน</t>
  </si>
  <si>
    <t>นายอดิศักดิ์ บุญคง</t>
  </si>
  <si>
    <t xml:space="preserve">                                                                                                                                                                                                                                                                                                                                                                                                                                                                                                                                                                                                                                                                                                                                                                                                                                                                                                                                                                                                                                                                                                                                                                                                                                                                                                                                                                                                                                                                                                                                                                                                                                                                                                                                                                                                                                                                                                                                                                                                                                                                                                                                                                                                                                                                                                                                                                                                                                                                                                                                                                                                                                                                                                                                                                                                                                                                                                                                                                                                                                                                                                                                                                                                                                                                                                                                                                                                                                                                                                                                                                                                                                                                                                                                                                                                                                                                                                                                                                                                                                                    </t>
  </si>
  <si>
    <t>นสล.</t>
  </si>
  <si>
    <t>ร้านค้าชุมขนหมู่8</t>
  </si>
  <si>
    <t>นายปรีชา สายสอน</t>
  </si>
  <si>
    <t>นายกัยรติศักดิ์  หัตถะดล</t>
  </si>
  <si>
    <t>ร้านบิ๊กนิว2</t>
  </si>
  <si>
    <t>นายภานุเดช  คล่องแคล่ว</t>
  </si>
  <si>
    <t>ร้านบิ๊กนิว</t>
  </si>
  <si>
    <t>นายเกียรติศักิ์  หัตถะดล</t>
  </si>
  <si>
    <t>ห้องน้ำ/ลานจอดรถ</t>
  </si>
  <si>
    <t>8 7</t>
  </si>
  <si>
    <t xml:space="preserve">  นายธรรมนิตย์ สายสอน</t>
  </si>
  <si>
    <t>นายบึญมา  ศรีลือสิทธิ์ 242/4 ตำบลบ้านย้าย</t>
  </si>
  <si>
    <t>นายอุดร ศรีลือสิทธิ์ 242/4 ตำบลบ้านต้าย</t>
  </si>
  <si>
    <t>นางสอน  เจริญมงคล</t>
  </si>
  <si>
    <t>นางหนูแดง ต้นสาย</t>
  </si>
  <si>
    <t>แบบบัญชีรายการที่ดินและสิ่งปลูกสร้าง หมู่ 10</t>
  </si>
  <si>
    <t>หมู่ 10</t>
  </si>
  <si>
    <t>นาง ริติมา จันทร์ชนะชัย</t>
  </si>
  <si>
    <t>หม่ 10</t>
  </si>
  <si>
    <t>นาง คำหนา จอมประมาณ</t>
  </si>
  <si>
    <t>นาง หนูเกตุ ศรีประใหม</t>
  </si>
  <si>
    <t>นาง เสาวนีย์ พาชอบ</t>
  </si>
  <si>
    <t>นาย สง่า พาชอบ</t>
  </si>
  <si>
    <t>นางเสาวนีย์ พาชอบ</t>
  </si>
  <si>
    <t>นาย อมร ยุทธคราม</t>
  </si>
  <si>
    <t>นาง ประไพร ภูตาเศษ</t>
  </si>
  <si>
    <t>ร้านค้าแสงจันทร์ทองปาน</t>
  </si>
  <si>
    <t>นาย เมฆ คล่องแคล่ว</t>
  </si>
  <si>
    <t>นาง ขวัญ คล่องแคล่ว</t>
  </si>
  <si>
    <t>น ส อมรรัตน์ พระคุณเลิศ</t>
  </si>
  <si>
    <t>นาง สังเวียน สาริยากุล</t>
  </si>
  <si>
    <t>นาย ประพันธ์ สุรเสียง</t>
  </si>
  <si>
    <t>นาย เรืองศักดิ์ คุ้มสีไว</t>
  </si>
  <si>
    <t>นาง ปัดถา ร่วมรักษ์</t>
  </si>
  <si>
    <t>นาง หนูเตียง คุ้มสีไว</t>
  </si>
  <si>
    <t>นาย ชาตรี ชมสาร</t>
  </si>
  <si>
    <t>นาง รัศมี ชมสาร</t>
  </si>
  <si>
    <t>นาย สมัย โนนยะโส</t>
  </si>
  <si>
    <t>นาง พรภัชชา โนนยะโส</t>
  </si>
  <si>
    <t>นาย ลัย มะโข</t>
  </si>
  <si>
    <t>นาง ทองยุ่น โคตรสุนา</t>
  </si>
  <si>
    <t>นาง มะลิ เอี่ยมสะอาด</t>
  </si>
  <si>
    <t>นาง ราตรี กองสี</t>
  </si>
  <si>
    <t>นาง มิกนารี พลพรม</t>
  </si>
  <si>
    <t>นาย สมชาย สาระชาติ</t>
  </si>
  <si>
    <t>นาง ดอกจันทร์ สาระชาติ</t>
  </si>
  <si>
    <t>นาง กรรยานี ผลทวี</t>
  </si>
  <si>
    <t>นาง มณีวรรณ โซ่เงิน</t>
  </si>
  <si>
    <t>นาง บังอร สารธิยากุล</t>
  </si>
  <si>
    <t>น ส ชนิวรรณ กุลชาติ</t>
  </si>
  <si>
    <t>น ส สายสมร พลชัย</t>
  </si>
  <si>
    <t>นาย จำลอง สืบสม</t>
  </si>
  <si>
    <t>นาง พวง สาระชาติ</t>
  </si>
  <si>
    <t>นาย อมร สารธิยากุล</t>
  </si>
  <si>
    <t>นาย ไกรศร สารธิยากุล</t>
  </si>
  <si>
    <t>นาง ทองบาง อารีย์</t>
  </si>
  <si>
    <t>นาง วันเพ็ญ พระคุณเลิศ</t>
  </si>
  <si>
    <t>นาง นภาพร เกลี้ยงไธสง</t>
  </si>
  <si>
    <t>นาง ทองใบ ภูเพ็งใจ</t>
  </si>
  <si>
    <t>นาย คำตัน ภูเพ็งใจ</t>
  </si>
  <si>
    <t>นาย ไกรศร วงค์จันทร์</t>
  </si>
  <si>
    <t>นาง วรรณา บุญไกล</t>
  </si>
  <si>
    <t>นาย สุบรรณ บุญไกล</t>
  </si>
  <si>
    <t>นาย บุญมี บุญไกล</t>
  </si>
  <si>
    <t>นาง หนูพิศ สุขสำราญ</t>
  </si>
  <si>
    <t>นาย ณรงค์ สุขสำราญ</t>
  </si>
  <si>
    <t>นาง ไพรสร ศรียาวงค์</t>
  </si>
  <si>
    <t>นาย พร้อม หอมกระชาย</t>
  </si>
  <si>
    <t>นาย กิตติภพ หอมกระชาย</t>
  </si>
  <si>
    <t>นาง ขันทอง หอมกระชาย</t>
  </si>
  <si>
    <t>นาย สุพัฒน์ บุญมาลี</t>
  </si>
  <si>
    <t>นาย นิลาด ศรีประชัย</t>
  </si>
  <si>
    <t>น ส พัณณิญา ศรีประชัย</t>
  </si>
  <si>
    <t>นาง โสมเทียม ศรีประชัย</t>
  </si>
  <si>
    <t>นาง บุญส่ง สาระชาติ</t>
  </si>
  <si>
    <t>นาย สุพรรณ์ พิมพ์ภักดี</t>
  </si>
  <si>
    <t>นาง รัตนา หอมดี</t>
  </si>
  <si>
    <t>นาง น้อย พิมพ์ ภักดี</t>
  </si>
  <si>
    <t>น ส ลำพึง พิมพ์ภักดี</t>
  </si>
  <si>
    <t>นาย อนันตภูมิ พิมพ์ภักดี</t>
  </si>
  <si>
    <t>นาง อำคา พนมมาศ</t>
  </si>
  <si>
    <t>นาย มอน บุญสาร</t>
  </si>
  <si>
    <t>นาย ประจักษ์ บุญสาร</t>
  </si>
  <si>
    <t>นาง แพงสี สุตะคาน</t>
  </si>
  <si>
    <t>นาง ทองสุข ชมสาร</t>
  </si>
  <si>
    <t>นาง สมบูรณ์ แสงจันทร์</t>
  </si>
  <si>
    <t>นาย วรรณ์รม แสงจันทร์</t>
  </si>
  <si>
    <t>นาย คำพนธ์ บัวกอ</t>
  </si>
  <si>
    <t>นาง ส่วย เดชผล</t>
  </si>
  <si>
    <t>นาย สมุด เดชผล</t>
  </si>
  <si>
    <t>นาง สุจิตรา สุขสำราญ</t>
  </si>
  <si>
    <t>นาง หนูจร กัลปพฤกษ์</t>
  </si>
  <si>
    <t>นาย สุวรรณ์ ทองคำ</t>
  </si>
  <si>
    <t>นาง โสม สุขสำราญ</t>
  </si>
  <si>
    <t>นาย แสวง สระชาติ</t>
  </si>
  <si>
    <t>นาย ผุย สืบสม</t>
  </si>
  <si>
    <t>นาง สีฟอง สระชาติ</t>
  </si>
  <si>
    <t>น ส นวนจันทร์ ชัยสิทธิ์</t>
  </si>
  <si>
    <t>นาง บัว พาชอบ</t>
  </si>
  <si>
    <t>นาย สวัสดิ์ มาสูง</t>
  </si>
  <si>
    <t>น ส สุรีรัตน์ ชัยยิ่ง</t>
  </si>
  <si>
    <t>นาย มนตรี ชมสาร</t>
  </si>
  <si>
    <t>นาง มาลา ชมสาร</t>
  </si>
  <si>
    <t xml:space="preserve">                 </t>
  </si>
  <si>
    <t>นาง คำแพง เหลาทอง</t>
  </si>
  <si>
    <t>ร้านค้าคำแพง</t>
  </si>
  <si>
    <t>นาง นะลอน จอมประมาณ</t>
  </si>
  <si>
    <t>นาย บุ สืบสม</t>
  </si>
  <si>
    <t>นาย โพธิ์ พิมพ์ภักดี</t>
  </si>
  <si>
    <t>นาง จิตตา ค่ำชู</t>
  </si>
  <si>
    <t>นาย สง่า ไผ่โสภา</t>
  </si>
  <si>
    <t>นาง หนูพิน ไผ่โสภา</t>
  </si>
  <si>
    <t>นาย เรือง ทองปาน</t>
  </si>
  <si>
    <t>นาย สำเนียง งิ้วลาย</t>
  </si>
  <si>
    <t>นาง ทองสี งิ้วลาย</t>
  </si>
  <si>
    <t>นาง ปัด ค่ำชู</t>
  </si>
  <si>
    <t>น ส เฉลียว ค่ำชู</t>
  </si>
  <si>
    <t>นาย บุญทอม มาสูง</t>
  </si>
  <si>
    <t>นาง ประจวบ ขันธะมาศย์</t>
  </si>
  <si>
    <t>นาย อำพล ขันธะมาศย์</t>
  </si>
  <si>
    <t>นาย ชิต ฝูงใหญ่</t>
  </si>
  <si>
    <t>น ส สุวนีย์ สืบสม</t>
  </si>
  <si>
    <t>นาง อุดร พาชอบ</t>
  </si>
  <si>
    <t>น ส วิมลสิริ สุมาลัย</t>
  </si>
  <si>
    <t>นาง ประยงค์ โพธิ์สาขา</t>
  </si>
  <si>
    <t>นาย รัศมี โพธิ์สาขา</t>
  </si>
  <si>
    <t>นาง หนูพัด สุรเสียง</t>
  </si>
  <si>
    <t>นาง เลียง กาฬเสาร์</t>
  </si>
  <si>
    <t>น ส ปนิดา โซ่เงิน</t>
  </si>
  <si>
    <t>154</t>
  </si>
  <si>
    <t>นาย อภิเดช พาชอบ</t>
  </si>
  <si>
    <t>นาง มะลิวัน พาชอบ</t>
  </si>
  <si>
    <t>น ส ฉันท์ชยา คล่องแคล่ว</t>
  </si>
  <si>
    <t>นาง สำเนียง อนุสนธ์</t>
  </si>
  <si>
    <t>นาง คำใหม่ สายทอง</t>
  </si>
  <si>
    <t>นาย สีอานย์ ร่วมรัก</t>
  </si>
  <si>
    <t>นาง ปราณี สิริบุตร</t>
  </si>
  <si>
    <t>นาง นวล สินสม</t>
  </si>
  <si>
    <t>นาง พิสมัย ปัทราช</t>
  </si>
  <si>
    <t>นาย ธงชัย แสนดี</t>
  </si>
  <si>
    <t>นาย เฮียง พิมพ์สุตะ</t>
  </si>
  <si>
    <t>นาย รัศมี ประทุมศรี</t>
  </si>
  <si>
    <t>นาง สมจิตร กุลาศรี</t>
  </si>
  <si>
    <t>นาง เผย ขันทะมาศย์</t>
  </si>
  <si>
    <t>นาย ประเสริฐ ขันทะมาศย์</t>
  </si>
  <si>
    <t>นาย สลวย ขันทะมาศย์</t>
  </si>
  <si>
    <t>น ส สุภาพ ร่วมรักษ์</t>
  </si>
  <si>
    <t>นาง บุญฤทธิ ร่วมรักษ์</t>
  </si>
  <si>
    <t>นาง ทอง สระอุบล</t>
  </si>
  <si>
    <t>นาย วิชัย สระอุบล</t>
  </si>
  <si>
    <t>นาย สุนทร ล้อมวงค์</t>
  </si>
  <si>
    <t>นาง วิเชียร ล้อมวงค์</t>
  </si>
  <si>
    <t>นาย คำ พูลเพิ่ม</t>
  </si>
  <si>
    <t>นาง สังข์ สีสงคราม</t>
  </si>
  <si>
    <t>นาง คำปลิน สืบสม</t>
  </si>
  <si>
    <t>นาย ภู สืบสม</t>
  </si>
  <si>
    <t>นาง อุไร จันทร์ขาว</t>
  </si>
  <si>
    <t>นาย ดนัย ยุระพันธ์</t>
  </si>
  <si>
    <t>นาง อ้วน รักษาบุญ</t>
  </si>
  <si>
    <t>นาย ไชยนันท์ รักษาบุญ</t>
  </si>
  <si>
    <t>น ส กิ่งเพชร สรรพศิริ</t>
  </si>
  <si>
    <t>นาย ดา ทองปาน</t>
  </si>
  <si>
    <t>นาง ดวงเด่น ชินทะวัน</t>
  </si>
  <si>
    <t>นาง หนูจันทร์ กองวงษา</t>
  </si>
  <si>
    <t>นาย อาทิตย์ กองวงษา</t>
  </si>
  <si>
    <t>นาง ลำใย เพลินจิตร์</t>
  </si>
  <si>
    <t>นาย ชนัญญู เพลินจิตร์</t>
  </si>
  <si>
    <t>น ส สมจิตร กุลาศรี</t>
  </si>
  <si>
    <t>นาย ไชยพจน์ ชนุคุณ</t>
  </si>
  <si>
    <t>นาง ประไพวรรณ ชนุคุณ</t>
  </si>
  <si>
    <t>นาง ประไพรวรรณ ชนุคุณ</t>
  </si>
  <si>
    <t>นาง หนูแดง ศรีโสดา</t>
  </si>
  <si>
    <t>นาย สมหวัง ศรีโสดา</t>
  </si>
  <si>
    <t>นาง สาคร พาชอบ</t>
  </si>
  <si>
    <t>นาย บุญถม พาชอบ</t>
  </si>
  <si>
    <t>นาง เขียววัน ประทุมมาศ</t>
  </si>
  <si>
    <t>นาง อุบล ร่วมรักษ์</t>
  </si>
  <si>
    <t>นาย เข็มทอง ร่วมรักษ์</t>
  </si>
  <si>
    <t>นาง อภิญญา ทองปาน</t>
  </si>
  <si>
    <t>นาย เทือง ทองปาน</t>
  </si>
  <si>
    <t>นาย ยุทธนา บัวกอ</t>
  </si>
  <si>
    <t>นาง สุภาพร พาชอบ</t>
  </si>
  <si>
    <t>นาย จันทา มนต์เสก</t>
  </si>
  <si>
    <t>นาย ปฎิวัติ มนต์เสก</t>
  </si>
  <si>
    <t>นาง บุญจันทร์ มนต์เสก</t>
  </si>
  <si>
    <t>นาง ปราณี บัวกอ</t>
  </si>
  <si>
    <t>นาง นารี โพธิ์สาขา</t>
  </si>
  <si>
    <t>นาย สำอางค์ สายสิงห์</t>
  </si>
  <si>
    <t>นาง หอม อ่อนโยน</t>
  </si>
  <si>
    <t>นาง เดือนเพ็ญ สืบสม</t>
  </si>
  <si>
    <t>นาย ฉลาด ศรีประชัย</t>
  </si>
  <si>
    <t>นาย ชาญวิชัย กัลปพฤกษ์</t>
  </si>
  <si>
    <t>นาย วินิจ กัลปพฤกษ์</t>
  </si>
  <si>
    <t>นาง พัชรา กัลปพฤกษ์</t>
  </si>
  <si>
    <t>นาง จันทร์ วงชาลี</t>
  </si>
  <si>
    <t>นาง กองสี ทองคำ</t>
  </si>
  <si>
    <t>นาย บุญตา ยุระพันธ์</t>
  </si>
  <si>
    <t>นาง หนูพิน ยุระพันธ์</t>
  </si>
  <si>
    <t>นาง สา พาชอบ</t>
  </si>
  <si>
    <t>น ส บุศรินทร์ พาชอบ</t>
  </si>
  <si>
    <t>นาย ปิยะภูมิ อัมกุล</t>
  </si>
  <si>
    <t>นาย เสาร์ ศรีชัยมูล</t>
  </si>
  <si>
    <t>นาง จันทร์ ศรีชัยมูล</t>
  </si>
  <si>
    <t>นาย ทศพร นธิศรี</t>
  </si>
  <si>
    <t>นาย ขุนศึก นธิศรี</t>
  </si>
  <si>
    <t>นาง ติ๋ม นธิศรี</t>
  </si>
  <si>
    <t>นาย บุญมี เข็มเพชร</t>
  </si>
  <si>
    <t>นาย บุญส่ง สายสิงห์</t>
  </si>
  <si>
    <t>น ส จำรอง สาระชาติ</t>
  </si>
  <si>
    <t>นาย คำฟอง สาระชาติ</t>
  </si>
  <si>
    <t>นาง ประมวล จอมประมาณ</t>
  </si>
  <si>
    <t>นาย ณัฐพล จอมประมาณ</t>
  </si>
  <si>
    <t>น ส สุนีย์ สืบสม</t>
  </si>
  <si>
    <t>นาง บุปผา แสนโชติ</t>
  </si>
  <si>
    <t>น ส รจรินทร์ จอมประมาณ</t>
  </si>
  <si>
    <t>น ส จันทร์เพ็ญ แสนโชติ</t>
  </si>
  <si>
    <t>นาย ชีวิน สืบสม</t>
  </si>
  <si>
    <t>นาย บัญชา จอมประมาณ</t>
  </si>
  <si>
    <t>นาง อุทิน พรสีมา</t>
  </si>
  <si>
    <t>นาย สังเวช รักษาบุญ</t>
  </si>
  <si>
    <t>นาย สูน บัวกอ</t>
  </si>
  <si>
    <t>นาง เพลินจิต พลชัย</t>
  </si>
  <si>
    <t>นาง สม มาค่าย</t>
  </si>
  <si>
    <t xml:space="preserve">      </t>
  </si>
  <si>
    <t>นาย กานต์ ชมสาร</t>
  </si>
  <si>
    <t>นาง บุญเริง ประการแก้ว</t>
  </si>
  <si>
    <t>นาย คำตา ประการแก้ว</t>
  </si>
  <si>
    <t>นาย สนธยา ประกายแก้ว</t>
  </si>
  <si>
    <t>น ส ดวงมาลา ประการแก้ว</t>
  </si>
  <si>
    <t xml:space="preserve">นาง หนูพัน โลไทยสงค์ </t>
  </si>
  <si>
    <t>หมู่10</t>
  </si>
  <si>
    <t>นางเทียม  คล่องแคล่ว</t>
  </si>
  <si>
    <t>นางใหม่ คล่องแคล่ว</t>
  </si>
  <si>
    <t>เสียชีวิต</t>
  </si>
  <si>
    <t>นางอะมอน  สะนองผัน</t>
  </si>
  <si>
    <t>นางสังวาล  ฝูงใหญ่</t>
  </si>
  <si>
    <t>นางสีนวล  คล่องแคล่ว</t>
  </si>
  <si>
    <t>นางหนูเตียง แสงแก้ว</t>
  </si>
  <si>
    <t>นางลำปาง ซาหยอง</t>
  </si>
  <si>
    <t>นางสำราญ  เข็มเพชร</t>
  </si>
  <si>
    <t>นายอุดร  เข็มเพชร</t>
  </si>
  <si>
    <t>นางมลิวัลย์  มนต์เสก</t>
  </si>
  <si>
    <t>นายเข็มพร  ศิริบุตร</t>
  </si>
  <si>
    <t>นางบุญโฮม  ศิริบุตร</t>
  </si>
  <si>
    <t>นายอุดม  บัวกอ</t>
  </si>
  <si>
    <t>นายสายทอง  ผลบุญ</t>
  </si>
  <si>
    <t>นางหนู บุญสาร</t>
  </si>
  <si>
    <t>นางสมบูรณ์  บุญสาร</t>
  </si>
  <si>
    <t>นายสมพร  เข็มเพชร</t>
  </si>
  <si>
    <t>นางเกษร  วงค์ศิริ</t>
  </si>
  <si>
    <t>ร้านซ่อม/ร้านค้า</t>
  </si>
  <si>
    <t>นายปิยภูมิ  อัมกุล</t>
  </si>
  <si>
    <t>นางแสงจันทร์  ทองปาน</t>
  </si>
  <si>
    <t>นางมลฤดี ร่วมรักษ์</t>
  </si>
  <si>
    <t>โรงสีข้าวนางนิตยา</t>
  </si>
  <si>
    <t>นายบบุ สืบสม</t>
  </si>
  <si>
    <t>นายสมคิด  ทองปาน</t>
  </si>
  <si>
    <t>ขายถุงเท้า</t>
  </si>
  <si>
    <t>นางพิมพ์โพยม  ศรีเสมอ</t>
  </si>
  <si>
    <t>ร้านค้าชุมชน หมู่10</t>
  </si>
  <si>
    <t>ที่สาธารณะประโยชน์หมู่10</t>
  </si>
  <si>
    <t xml:space="preserve">ร้านค้าสมคิด </t>
  </si>
  <si>
    <t>นางสาวอัญชลี อภิญาเกียรติคุณ</t>
  </si>
  <si>
    <t>นายทองสุข  ทองปาน</t>
  </si>
  <si>
    <t>นางประคอง  ทองปาน</t>
  </si>
  <si>
    <t>นางอารีรัตนื  ต้นสาย</t>
  </si>
  <si>
    <t>นส.3ก.</t>
  </si>
  <si>
    <t>นายพลกฤต  ต้นสาย</t>
  </si>
  <si>
    <t>นายสุวรรณ  แสงกล้า</t>
  </si>
  <si>
    <t>สมหมาย  แสงกล้า</t>
  </si>
  <si>
    <t>ด.ญ.กันกมล  นันทวงค์</t>
  </si>
  <si>
    <t>นางบุญศิล  นพบุญ</t>
  </si>
  <si>
    <t>นางรำพรรณ  กตัญญู</t>
  </si>
  <si>
    <t>นายพรมมา  สายสอน</t>
  </si>
  <si>
    <t>สปก.4-01ข.</t>
  </si>
  <si>
    <t>นางอำคา  ทองใบ</t>
  </si>
  <si>
    <t>นางวงเดือน  โนนยะโส</t>
  </si>
  <si>
    <t>นายศิรินันท์  ทีฆะสุข</t>
  </si>
  <si>
    <t>นายปรีชา  งิ้วลาย</t>
  </si>
  <si>
    <t>นายพูน  ขันทอง</t>
  </si>
  <si>
    <t>นายสุดใจ  ต้นสาย</t>
  </si>
  <si>
    <t>นายไสว  ต้นสาย</t>
  </si>
  <si>
    <t>นายสวรรค์  นะอิศรี</t>
  </si>
  <si>
    <t>หนูกร  ชนะพรม</t>
  </si>
  <si>
    <t>นางสาววันจา  ประหา</t>
  </si>
  <si>
    <t>นางมะลิจันทร์  ชนะพรม</t>
  </si>
  <si>
    <t>นางมะลิวัลย์  นนทบุตร</t>
  </si>
  <si>
    <t>นายบุญมา  พุฒซ้อน</t>
  </si>
  <si>
    <t>นายชู  นะธิศรี</t>
  </si>
  <si>
    <t>นายอำนวย  อินสาคร</t>
  </si>
  <si>
    <t>นางบุญทัน  สงลำ</t>
  </si>
  <si>
    <t>นางสุนี  แจ่มจันทร์</t>
  </si>
  <si>
    <t>นายระวี  สุดชาลี</t>
  </si>
  <si>
    <t>นายสมใจ  แจ่มจันทร์</t>
  </si>
  <si>
    <t>นายภูวะใน  โสภาพันธ์</t>
  </si>
  <si>
    <t>นายสมัย  โสภาพันธ์</t>
  </si>
  <si>
    <t>นางสมบัติ  แสงกล้า</t>
  </si>
  <si>
    <t>นายบัวลา  คณิตสาร</t>
  </si>
  <si>
    <t>นางนิตยา  แก่นนาคำ</t>
  </si>
  <si>
    <t>นางวงเดือน  ชมภูกา</t>
  </si>
  <si>
    <t>นางโสภา  เกลาเกลี้ยง</t>
  </si>
  <si>
    <t>นายบุญเรือง  ทีฆะสุข</t>
  </si>
  <si>
    <t>โรงสีขาว</t>
  </si>
  <si>
    <t>นายชาตี  ตะยะธรรม</t>
  </si>
  <si>
    <t>นายวิเชียร  จันทะมาลา</t>
  </si>
  <si>
    <t>นางแสงจันทร์  ศรีสวรรค์</t>
  </si>
  <si>
    <t>นางสมฤทัย  คำจุลลา</t>
  </si>
  <si>
    <t>24 หมู่ 5 ต.โพนสูง</t>
  </si>
  <si>
    <t>นาบสมยศ  ศิริดล</t>
  </si>
  <si>
    <t>นางชาดี เป็งทอง</t>
  </si>
  <si>
    <t>นางสมศรี  กิ่งทอง</t>
  </si>
  <si>
    <t>นายสุนันท์ กิ่งทอง</t>
  </si>
  <si>
    <t>นางทองมี ศิริดล</t>
  </si>
  <si>
    <t>นางเพชร เสาร์แก้ว</t>
  </si>
  <si>
    <t>นายสายันต์ เสาร์แก้ว</t>
  </si>
  <si>
    <t>นายทองจันทร์ เสาร์แก้ว</t>
  </si>
  <si>
    <t>นายบัวพันธ์ เสาร์แก้ว</t>
  </si>
  <si>
    <t>นายพูน สำเนาวงค์</t>
  </si>
  <si>
    <t>นายเลียงกร  เทนสุนา</t>
  </si>
  <si>
    <t>นางจันทร์เพ็ญ  นะธิศรี</t>
  </si>
  <si>
    <t>นางอุทุมพร  นนทศิริ</t>
  </si>
  <si>
    <t>นางอุดร  วงค์อนันต์</t>
  </si>
  <si>
    <t>นายสมาน  ทันแล้ว</t>
  </si>
  <si>
    <t>นางพุม  โสภาพันธ์</t>
  </si>
  <si>
    <t>นางสุกี นะธิศรี</t>
  </si>
  <si>
    <t>เสริม  นริศรี</t>
  </si>
  <si>
    <t>นายสุริยัน เกลาเกลี้ยง</t>
  </si>
  <si>
    <t>นางฉวี  วรรณสุข</t>
  </si>
  <si>
    <t>นายสุพัฒน์  เผ่าหอม</t>
  </si>
  <si>
    <t>นายบุญนำ  เผ่าหอม</t>
  </si>
  <si>
    <t>นายทวี พิกุลทอง</t>
  </si>
  <si>
    <t>นางแววเดือน  ตะยะธรรม</t>
  </si>
  <si>
    <t>นางไสว  นะธิศรี</t>
  </si>
  <si>
    <t>นางหนูลา  ตะยะธรรม</t>
  </si>
  <si>
    <t>ภ.บ.ท5.</t>
  </si>
  <si>
    <t>นางวิลัย  จันทะคัด</t>
  </si>
  <si>
    <t>นางประสงค์  กลางนา</t>
  </si>
  <si>
    <t>นายเจริญ  ตะยะธรรม</t>
  </si>
  <si>
    <t>นางปราณี  บุญสาร</t>
  </si>
  <si>
    <t>นางบุญมา  จริวรรณ</t>
  </si>
  <si>
    <t>นายกันหา จริวรรณ</t>
  </si>
  <si>
    <t>นางนันทิยา  ทองตาสี</t>
  </si>
  <si>
    <t>นางสำอาง  จันทะนัด</t>
  </si>
  <si>
    <t>นางสวัสดิ์  วิเศษทรัพย์</t>
  </si>
  <si>
    <t>นายกิติกร  ต้นสาย</t>
  </si>
  <si>
    <t>นางบัวไล  แจ่มจันทร์</t>
  </si>
  <si>
    <t>นางสมนึก  แหวนแก้ว</t>
  </si>
  <si>
    <t>ส.ป.ก4-01</t>
  </si>
  <si>
    <t>นางขวัญพร  พิมพ์ศรี</t>
  </si>
  <si>
    <t>นายศรีอุบล พิมพ์ศรี</t>
  </si>
  <si>
    <t>นายคนอง  ทีฆะสุข</t>
  </si>
  <si>
    <t>นางนวลจันทร์  ทีฆะสุข</t>
  </si>
  <si>
    <t>นางศรีสุวรรณ  สิงห์งาม</t>
  </si>
  <si>
    <t>นายสำนวย  งิ้วลาย</t>
  </si>
  <si>
    <t>นางสาวมลิวรรณ  เสาร์แก้ว</t>
  </si>
  <si>
    <t>เด็กหญิงกฤษา แสงกล้า</t>
  </si>
  <si>
    <t>นายเจษฎา  แสงกล้า</t>
  </si>
  <si>
    <t>นางมณีจันทร์ แสงกล้า</t>
  </si>
  <si>
    <t>นายวิชัย  นะธิศรี</t>
  </si>
  <si>
    <t>นายรัศมี ขันทอง</t>
  </si>
  <si>
    <t>นายสุวรรณ  นะธิศรี</t>
  </si>
  <si>
    <t>นางสาว  เบญจพร  สันพิก</t>
  </si>
  <si>
    <t>นางสาวอุดร  จันทรถ</t>
  </si>
  <si>
    <t>นายพนมเทียน  โสภาพันธุ์</t>
  </si>
  <si>
    <t>นางไสว  เพลินจิตร</t>
  </si>
  <si>
    <t>นางโฉมสาย  เมืองสุข</t>
  </si>
  <si>
    <t>ฉางข้าว</t>
  </si>
  <si>
    <t>นางบุญเรือง  สุวรรณสน</t>
  </si>
  <si>
    <t>นายละคร  วงค์เพ็ญ</t>
  </si>
  <si>
    <t>นายสุพัฒน์  แสงกล้า</t>
  </si>
  <si>
    <t>นางพิศมัย  สุวรรณบุผา</t>
  </si>
  <si>
    <t>นางหนูพิน  ดวนลี</t>
  </si>
  <si>
    <t>นายเยาวรัตน์ มงคลนำ</t>
  </si>
  <si>
    <t>นางหนูเภา บุญล้อม</t>
  </si>
  <si>
    <t>นางสาวอุไรวัล  สำเนาวงค์</t>
  </si>
  <si>
    <t>นางบัวลี สำเนาวงค์</t>
  </si>
  <si>
    <t>นายสุพรรณ  สำเนสวงค์</t>
  </si>
  <si>
    <t>นายภัทรกร  ศรีแก้ว</t>
  </si>
  <si>
    <t>นางบุญโฮม ศรีแก้ว</t>
  </si>
  <si>
    <t>นางสาวเสถียร  นะธิศรี</t>
  </si>
  <si>
    <t>นายประจัด  โซ่เงิน</t>
  </si>
  <si>
    <t>นายสมหวัง โซ่เงิน</t>
  </si>
  <si>
    <t>นางสังข์  โซ่เงิน</t>
  </si>
  <si>
    <t>นางสาวประหยัด  โซ่เงิน</t>
  </si>
  <si>
    <t>นายถาวร  โซ่เงิน</t>
  </si>
  <si>
    <t>นายแสวง  จำใบรักษ์</t>
  </si>
  <si>
    <t>นางลำไพ  แสงเขียว</t>
  </si>
  <si>
    <t>นายวินัย แสงเขียว</t>
  </si>
  <si>
    <t>นายสุดตา  ทองใบ</t>
  </si>
  <si>
    <t>นางสาวกัลยกร  นะธิศรี</t>
  </si>
  <si>
    <t>นายจันสา  ทองใบ</t>
  </si>
  <si>
    <t>นางไพรวัน  แสงจันทร์</t>
  </si>
  <si>
    <t>นายสุภาพ  กิจวิขาม</t>
  </si>
  <si>
    <t>นางแววตา  ทะวงสู่</t>
  </si>
  <si>
    <t>นายมนเทียน  ทะวงสู่</t>
  </si>
  <si>
    <t>นายสมจิต  โซเงิน</t>
  </si>
  <si>
    <t>นางวาสนา  ยินดี</t>
  </si>
  <si>
    <t>นางจ้อย  เสาแก้ว</t>
  </si>
  <si>
    <t>นายรุจ เสาร์แก้ว</t>
  </si>
  <si>
    <t>นายปาน  ทันแล้ว</t>
  </si>
  <si>
    <t>นางบุตร นะธืศรี</t>
  </si>
  <si>
    <t>นางชาดี  ทันแล้ว</t>
  </si>
  <si>
    <t>นางเสมียน  หัตถะดล</t>
  </si>
  <si>
    <t>เหล้าไก่</t>
  </si>
  <si>
    <t>นายธนาตย์  ทันแล้ว</t>
  </si>
  <si>
    <t>นายนิยม  ยินดี</t>
  </si>
  <si>
    <t>นางบัวทอง  ทรายทอง</t>
  </si>
  <si>
    <t>นายอ่อนศรี  จันทรถ</t>
  </si>
  <si>
    <t>นายสมจิตร์  ทรายทอง</t>
  </si>
  <si>
    <t>นางหนูเล็ก จันทรถ</t>
  </si>
  <si>
    <t>นายโรจน์ศักดิ์  ทรายทอง</t>
  </si>
  <si>
    <t>นางมณีรัตน์  อุ่นแก้ว</t>
  </si>
  <si>
    <t>นายศิลา อุ่นแก้ว</t>
  </si>
  <si>
    <t>นางสุขใจ  ภาคะ</t>
  </si>
  <si>
    <t>นายบัญญัติ จำใบรักษ์</t>
  </si>
  <si>
    <t>นางทองใบ  จำใบรักษ์</t>
  </si>
  <si>
    <t>นายสมใจ นะธิศรี</t>
  </si>
  <si>
    <t>นายโชคชัย  นธิศรี</t>
  </si>
  <si>
    <t>นางวิพารัสร์  กุมภวาปี</t>
  </si>
  <si>
    <t>นางสาวพิมพิลัย  โมระดา</t>
  </si>
  <si>
    <t>นางบุษบา ศรีภักดี</t>
  </si>
  <si>
    <t>นางสมศรี ยินดี</t>
  </si>
  <si>
    <t>นายเรืองยศ  ศรัภักดี</t>
  </si>
  <si>
    <t>นายทองล้วน  ศรีหาสร้อย</t>
  </si>
  <si>
    <t>นายธนา  พราหมณ์น้อย</t>
  </si>
  <si>
    <t>นางแจ้ง ศรีลือสิทธิ์</t>
  </si>
  <si>
    <t>นางคำแพง นะธิศรี</t>
  </si>
  <si>
    <t>นางบัวจันทร์  ฟ้องเสียง</t>
  </si>
  <si>
    <t>นายอิตะลิน นพบุญ</t>
  </si>
  <si>
    <t>นายประติด  แหนวแก้ว</t>
  </si>
  <si>
    <t>นายวรภพ  ทีฆะสุข</t>
  </si>
  <si>
    <t>นายพั้ว  แสงกล้า</t>
  </si>
  <si>
    <t>นายทองใบ  นะธิศรี</t>
  </si>
  <si>
    <t>นายจันทร์ศรี  ยินดี</t>
  </si>
  <si>
    <t>นายประกาศ  ศิริดล</t>
  </si>
  <si>
    <t>นายบุญเรือง ทีฆะสุข</t>
  </si>
  <si>
    <t>นางละมุล  มุกดา</t>
  </si>
  <si>
    <t>นางสมจิตร  สายสอน</t>
  </si>
  <si>
    <t>นางสาวนิ่ม  บุญสาร</t>
  </si>
  <si>
    <t>นางปราณีต  สีแก้ว</t>
  </si>
  <si>
    <t>นายวิชิต  สีแก้ว</t>
  </si>
  <si>
    <t>นายถิรคุณ  สีแก้ว</t>
  </si>
  <si>
    <t>นางเหมือนฝัน  ศิริบุตร</t>
  </si>
  <si>
    <t>นายถาวร  สีสาพันธ์</t>
  </si>
  <si>
    <t>นางวรรณา  ศรีสวรรค์</t>
  </si>
  <si>
    <t>นายบุญจันทร์  ทะวงสู่</t>
  </si>
  <si>
    <t>นางสาวแจ่ม  สีแก้ว</t>
  </si>
  <si>
    <t>นางหวาน  แสงกล้า</t>
  </si>
  <si>
    <t>นางทองปูน  บุญมาลี</t>
  </si>
  <si>
    <t>นางชู  สุขเกษม</t>
  </si>
  <si>
    <t>นางคำตัน  แก้วโพนทอง</t>
  </si>
  <si>
    <t>นายทัตพงศ์  วรรณสุข</t>
  </si>
  <si>
    <t>นางอัมรา  นธิศรี</t>
  </si>
  <si>
    <t>นางสาวสุพรรu  นธิศรี</t>
  </si>
  <si>
    <t>นางแสงเดือน  ศรีประหลาด</t>
  </si>
  <si>
    <t>ร้านค้าสุจิตตรา</t>
  </si>
  <si>
    <t>นายวังชัย  นธิศรี</t>
  </si>
  <si>
    <t>นายสี  โสภางาม</t>
  </si>
  <si>
    <t>นางพิศมัย  โซ่เงิน</t>
  </si>
  <si>
    <t>นางสาคร  แสงกล้า</t>
  </si>
  <si>
    <t>นายสุรพล  เผ่าหอม</t>
  </si>
  <si>
    <t>นายอนันต์  เชิดชู</t>
  </si>
  <si>
    <t>นางบัวผัน  เชิดชู</t>
  </si>
  <si>
    <t>นางฉออน  จันทัย</t>
  </si>
  <si>
    <t>นายเฉลิม  สายสอน</t>
  </si>
  <si>
    <t>นางสาวเพ็ญ  สายสอน</t>
  </si>
  <si>
    <t>นายสุนทร  วงษ์เพ็ญ</t>
  </si>
  <si>
    <t>นายเฉลิม  ตะยะธรรม</t>
  </si>
  <si>
    <t xml:space="preserve">                                                                                                                                                                                                                                                                                                                                                                                                                                                                                                                                                                                                                                                                                                                                                                                                                                                                                                                                                                                                                                                                                                                                                                                                                                                                                                                                                                                                                                                                                                                                                                                                                                                                                                                                                                                                                                                                                                                                                                                                                                                                                                                                                                                                                                                                                                                                                                                                                                                                                                                                                                                                                                                          </t>
  </si>
  <si>
    <t>นางเถิง  เสาแก้ว</t>
  </si>
  <si>
    <t>นางวันเพ็ญ  ถาโคตร</t>
  </si>
  <si>
    <t>นายสวาง  แสงกล้า</t>
  </si>
  <si>
    <t>นายนพพร  โสภารักษ์</t>
  </si>
  <si>
    <t>นางมลีพันธ์  สีลาชาติ</t>
  </si>
  <si>
    <t>นางสาวดอกไม้ นะธิศรี</t>
  </si>
  <si>
    <t>นายบุญมา  ประสมศรี</t>
  </si>
  <si>
    <t>นางสาวพักดาว  นามเดช</t>
  </si>
  <si>
    <t>นางเพ็ง  ศรีประหลาด</t>
  </si>
  <si>
    <t>นางประภาพร  นะธิศรี</t>
  </si>
  <si>
    <t>นายนพพร  นะธิศรี</t>
  </si>
  <si>
    <t>นางน้อย  ขันดำ</t>
  </si>
  <si>
    <t>นางคำกอง  ใบชา</t>
  </si>
  <si>
    <t>นายคำฟอง  สิงห์งาม</t>
  </si>
  <si>
    <t>นายไมตรี วงชาลี</t>
  </si>
  <si>
    <t>นายปาง ต้นสาย</t>
  </si>
  <si>
    <t>นางจันสา ต้นสาย</t>
  </si>
  <si>
    <t>นางวันเพ็ญ  เสาแก้ว</t>
  </si>
  <si>
    <t>นางอุดมพร  สมวงศ์</t>
  </si>
  <si>
    <t>นางสุตตา ขันทอง</t>
  </si>
  <si>
    <t>นางสาวจิตลัดดา ขันทอง</t>
  </si>
  <si>
    <t>นางสุภี  ทรายทอง</t>
  </si>
  <si>
    <t>นางอุบล ทรายทอง</t>
  </si>
  <si>
    <t>นางสาวสายฝน กิ่งทอง</t>
  </si>
  <si>
    <t>นางสุดตา  ขันทอง</t>
  </si>
  <si>
    <t>นางเกียงสี  ทองทา</t>
  </si>
  <si>
    <t>นายบุญทัน  แสงกล้า</t>
  </si>
  <si>
    <t>นายสนธิ   ทรายทอง</t>
  </si>
  <si>
    <t>นางสมปอง  ยินดี</t>
  </si>
  <si>
    <t>นายชะนอง  สีลาชาติ</t>
  </si>
  <si>
    <t>นางชำ สำเนาวงค์</t>
  </si>
  <si>
    <t>นางทองใบ จำใบรักษ์</t>
  </si>
  <si>
    <t>นางรัศมี  ประการแก้ว</t>
  </si>
  <si>
    <t>นางหนูจันทร์  สายสอน</t>
  </si>
  <si>
    <t>นางทองดี  จำใบรักษ์</t>
  </si>
  <si>
    <t>นางสำลี  มุ่งหมาย</t>
  </si>
  <si>
    <t>นายธนัท  มุ่งหมาย</t>
  </si>
  <si>
    <t>นายสุรพล  บุญสาร</t>
  </si>
  <si>
    <t>ร้านค้านางลำใย บุญสาร</t>
  </si>
  <si>
    <t>นายพันธ์  บุญสาร</t>
  </si>
  <si>
    <t>อู่ซ่อมรถน</t>
  </si>
  <si>
    <t>นางลำใย บุญสาร</t>
  </si>
  <si>
    <t>นายประสงค์  ต้นสาย</t>
  </si>
  <si>
    <t>นางอุบลรัตน์  ต้นสาย</t>
  </si>
  <si>
    <t xml:space="preserve">               </t>
  </si>
  <si>
    <t>นางมณีกานต์ นะธิศรี</t>
  </si>
  <si>
    <t>ปั้นลายปูน พิมพ์ลายปูน</t>
  </si>
  <si>
    <t>นางพเยาว์  ตุธรรม</t>
  </si>
  <si>
    <t>348/</t>
  </si>
  <si>
    <t>ให้เช่าขายของ</t>
  </si>
  <si>
    <t>นางสุวรรณี  กลางนา</t>
  </si>
  <si>
    <t>ร้านเนยแยม</t>
  </si>
  <si>
    <t>นางสาวเข็มพร  วงเพ็ญ</t>
  </si>
  <si>
    <t>นายวิจิตร  สายสิงห์ 631/20 ต.สว่างแดนดิน</t>
  </si>
  <si>
    <t>อาศัย</t>
  </si>
  <si>
    <t>นายวรดร เต็มตาวงค์</t>
  </si>
  <si>
    <t>นางกรรนิกา  มิกราช</t>
  </si>
  <si>
    <t>นายสันทะ  ไชยมาตร</t>
  </si>
  <si>
    <t>เสียชีวิตร</t>
  </si>
  <si>
    <t>นายหนูพร  มิกราช</t>
  </si>
  <si>
    <t>นายสันทะ  ไชยมาตร (ตาย)</t>
  </si>
  <si>
    <t>ชื่อเจ้าของที่ดิน</t>
  </si>
  <si>
    <t>ทิพย์ประไพ ท้าวแก้ว</t>
  </si>
  <si>
    <t>ร้านค้าทอไหม</t>
  </si>
  <si>
    <t>ร้านค้าเมธีครองยุต</t>
  </si>
  <si>
    <t>นายสุวรรณ สุทธิประภา</t>
  </si>
  <si>
    <t>9-</t>
  </si>
  <si>
    <t>นายน้อย  สะงข์ทอง</t>
  </si>
  <si>
    <t>นายสมพร ดวงสีทอง</t>
  </si>
  <si>
    <t>นางคำปองดวงสีทองชำระภาษี</t>
  </si>
  <si>
    <t>นายปุ้ม  วิเศษทรัพย์</t>
  </si>
  <si>
    <t>นางฉวีวรรณ  พงษ์เภาชำระภาษี</t>
  </si>
  <si>
    <t>นางนวลอนงค์  อ่อนละมุล</t>
  </si>
  <si>
    <t>นายสุระพงษ์  กัญหาจันทร์</t>
  </si>
  <si>
    <t>84/8</t>
  </si>
  <si>
    <t>นางสาวเจนจิรา  ยันตะพันธ์</t>
  </si>
  <si>
    <t>นางสาวกองแพง  ยันตะพันธ์</t>
  </si>
  <si>
    <t>นางรำไพ  มะโข</t>
  </si>
  <si>
    <t>นายวันชัย  สิมรีย์</t>
  </si>
  <si>
    <t>นางสาวณัฐพร  มะโข</t>
  </si>
  <si>
    <t>นางทองแปลง  วิเศษทรัพย์</t>
  </si>
  <si>
    <t>นายสวัสดี  นามเดช</t>
  </si>
  <si>
    <t>นางบุญมี  เรือรินรักษ์</t>
  </si>
  <si>
    <t>นายสุพรรณ  ฤทธิ์ละดร</t>
  </si>
  <si>
    <t>นางสาวจีระนันท์  สุขเจริญ</t>
  </si>
  <si>
    <t>นางวรรณี  รักษาศรี</t>
  </si>
  <si>
    <t>นายสมหมาย  บุญลือ</t>
  </si>
  <si>
    <t>นางบัวหลวง  คำทองแก้ว</t>
  </si>
  <si>
    <t>คำปุ่น  พามี</t>
  </si>
  <si>
    <t>นางคำฟอง  ฤทธิ์ละคร</t>
  </si>
  <si>
    <t>100 บ้านดี่ยว</t>
  </si>
  <si>
    <t>นางสุภี  นามเดช</t>
  </si>
  <si>
    <t>นางบุญโฮม  สุทธิวรรณา</t>
  </si>
  <si>
    <t>นางอรทัย  สีกันหา</t>
  </si>
  <si>
    <t>นางสาวบัวสี  วงเวียน</t>
  </si>
  <si>
    <t>นางนันท์วิภา  บุญครอง</t>
  </si>
  <si>
    <t>นางสง่า  แดงน้อย</t>
  </si>
  <si>
    <t>นางดาวเรือง  พงษ์สิทธิศักดิ์</t>
  </si>
  <si>
    <t>1000 บ้านเดี่ยว</t>
  </si>
  <si>
    <t>นายสุวรรณ์  ปาลา</t>
  </si>
  <si>
    <t>นายชัยฤทธิ์  รักษาศรี</t>
  </si>
  <si>
    <t>นางสมพร  แก้วศรี</t>
  </si>
  <si>
    <t>นายปองปรีดา  โพธิ์ทอง</t>
  </si>
  <si>
    <t>นายนิพนธ์  นามเดช</t>
  </si>
  <si>
    <t>นางสูน  พิลาวงศ์</t>
  </si>
  <si>
    <t>นางเจษฎา  กำแหงมิตร</t>
  </si>
  <si>
    <t>นายวรภพ  แดงน้อย</t>
  </si>
  <si>
    <t>นายหวัน  พฤษชาติ</t>
  </si>
  <si>
    <t>นายพาสกร  ขาวสนิท</t>
  </si>
  <si>
    <t>นายสงวน  สุริยันต์</t>
  </si>
  <si>
    <t>นางทอง  โชคดี</t>
  </si>
  <si>
    <t>นส.3.ก</t>
  </si>
  <si>
    <t>นายประฃาพร  พฤษชาติ</t>
  </si>
  <si>
    <t>นางวาสนา  บิสชอฟเบอร์เกอร์</t>
  </si>
  <si>
    <t>9/9</t>
  </si>
  <si>
    <t>นางทองหยุ่น  บุญลือ</t>
  </si>
  <si>
    <t>นางวงดาว  อุระพนพ</t>
  </si>
  <si>
    <t>นายสันติ  วินสะคุ</t>
  </si>
  <si>
    <t>นายเดช  สุขุม</t>
  </si>
  <si>
    <t>นางศิรพร  สุขุม</t>
  </si>
  <si>
    <t>นางสาวจอมศรี  แสนาผา</t>
  </si>
  <si>
    <t>นางบัวเรียน  ศิริดล</t>
  </si>
  <si>
    <t>นายมิตรชัย  สีนาม</t>
  </si>
  <si>
    <t>นายวัฒนา  ศรีกันหา</t>
  </si>
  <si>
    <t>นางสุจินดา  แดงน้อย</t>
  </si>
  <si>
    <t>นางเลียน  ยืนนาน</t>
  </si>
  <si>
    <t>นางพลอย  ประทุมศรี</t>
  </si>
  <si>
    <t>นางสุพัน  สีกันหา</t>
  </si>
  <si>
    <t>นายอรุณ  แดงน้อย</t>
  </si>
  <si>
    <t>นางปริตรา  สีกันหา</t>
  </si>
  <si>
    <t>นางอรทัย  สีกัหา</t>
  </si>
  <si>
    <t>นายดารา  แสนจันทร์</t>
  </si>
  <si>
    <t>นางอำพร  แสนจันทร์</t>
  </si>
  <si>
    <t>นางสำลี  แก้วเหล็กไหล</t>
  </si>
  <si>
    <t>นางจันทร์  แก้วศรี</t>
  </si>
  <si>
    <t>นายหนูพันธ์  แก้วศรี</t>
  </si>
  <si>
    <t>นางฉลาด  สุวรรณการ</t>
  </si>
  <si>
    <t>นายสง่า  อุปภาษ์</t>
  </si>
  <si>
    <t>นางทองดี  มาตรวงษ์</t>
  </si>
  <si>
    <t>นายนิคม  ริพลธา</t>
  </si>
  <si>
    <t>นายพูนทรัพย์  ศรีนวน</t>
  </si>
  <si>
    <t>นายอนิรุทธ  ยืนนาน</t>
  </si>
  <si>
    <t>นายสำลี  โพธิ์ทอง</t>
  </si>
  <si>
    <t>นางอำเพ็ญ  สุริยันต์</t>
  </si>
  <si>
    <t>นางทองทิพย์  อุระพนใ</t>
  </si>
  <si>
    <t>นางชฎาพร  สุริยันต์</t>
  </si>
  <si>
    <t>นางวาสนา  ศิริดล</t>
  </si>
  <si>
    <t>นางเสวียน  ซักโกมันนี</t>
  </si>
  <si>
    <t>นายสุริยัน  แสงอรุณ</t>
  </si>
  <si>
    <t>นางทองมี  วิเศษทรัพย์</t>
  </si>
  <si>
    <t>นายบุญมา  วิเศษทรัพย์</t>
  </si>
  <si>
    <t>นายประยูร  กองธรรม</t>
  </si>
  <si>
    <t>นางผ่องศรี  วิเศษทรัพย์</t>
  </si>
  <si>
    <t>นายโสภัณน์  เขียวดวงดี</t>
  </si>
  <si>
    <t>นางบุญฉลอง  อัมวงษา</t>
  </si>
  <si>
    <t>นางยุรี  บุญมิ่ง</t>
  </si>
  <si>
    <t>นายพันธ์  บุญชู</t>
  </si>
  <si>
    <t>นางพินอ่างแก้ว</t>
  </si>
  <si>
    <t>นางสำเริง  สีกันหา</t>
  </si>
  <si>
    <t>นายสมจิตร  สีนวล</t>
  </si>
  <si>
    <t>นางลำดวน  โพธิ์ทอง</t>
  </si>
  <si>
    <t>นางวิลาวลย์  บุญชู</t>
  </si>
  <si>
    <t>นางดาวรือง  พงษ์สิทธิศักดิ์</t>
  </si>
  <si>
    <t>นางคำเพียร  นันธิจารย์</t>
  </si>
  <si>
    <t>นายหวด  จันทวงษ์</t>
  </si>
  <si>
    <t>นางทา  อ่างแก้ว</t>
  </si>
  <si>
    <t>นางวรรณี  วิเศษทรัพย์</t>
  </si>
  <si>
    <t>นายสมหวัง  วิเศษทรัพย์</t>
  </si>
  <si>
    <t>นายพูนทรัพย์  สีนาน</t>
  </si>
  <si>
    <t>นางวิพัด  มุ่งงาม</t>
  </si>
  <si>
    <t>นางหนูจร  สาระมน</t>
  </si>
  <si>
    <t>นางนวนนิ่ม  อันทะปัญญา</t>
  </si>
  <si>
    <t>นางมิทร  บุญลือ</t>
  </si>
  <si>
    <t>นางสุรภี  ริพลธา</t>
  </si>
  <si>
    <t>นายณัฐวุฒิ  ยันตะพันธุ์</t>
  </si>
  <si>
    <t>นางทัดตา  ยันตะพันธุ์</t>
  </si>
  <si>
    <t>นางสาวลัดดาวัลย์  ไชยรักษ์</t>
  </si>
  <si>
    <t>นางรัตนา  คำทอง</t>
  </si>
  <si>
    <t>นางอรดี  ปาลา</t>
  </si>
  <si>
    <t>นางวรรณวิภา  กุลบุตร</t>
  </si>
  <si>
    <t>นายชูศักดิ์  กุลบุตร</t>
  </si>
  <si>
    <t>นางสุบัน  บุญพูน</t>
  </si>
  <si>
    <t>นางนนท์  ยันตะพันธ์</t>
  </si>
  <si>
    <t>นางนิตยา  ไพรินทร์</t>
  </si>
  <si>
    <t>นายคาน  ไพรินทร์</t>
  </si>
  <si>
    <t>นายบุญมา  บุญลือ</t>
  </si>
  <si>
    <t>นางสุบัน  บุญพูล</t>
  </si>
  <si>
    <t>นางบังอร  ขำดี</t>
  </si>
  <si>
    <t>นางคำฟอง ดีด้วยปาก</t>
  </si>
  <si>
    <t>นางวิลัย  แก้วประสาร</t>
  </si>
  <si>
    <t>นายประดิษฐ  แก้วประสาร</t>
  </si>
  <si>
    <t>72/549</t>
  </si>
  <si>
    <t>นางโสภา  พรมผัน</t>
  </si>
  <si>
    <t>นางสาวบริพันธ์  แสงอรุณ</t>
  </si>
  <si>
    <t>นางลำใย  อินทะวงษ์</t>
  </si>
  <si>
    <t>นางทองเพช  ยืนนาน</t>
  </si>
  <si>
    <t>นายแทน  ยืนนาน</t>
  </si>
  <si>
    <t>นางวงเดือน  กัญหาจันทร์</t>
  </si>
  <si>
    <t>นางสาววิภาวรรณ  บุญคุณ</t>
  </si>
  <si>
    <t>นายอินทร์แปลง  บุญชู</t>
  </si>
  <si>
    <t>นางวิภาวรรณ  บุญคุณ</t>
  </si>
  <si>
    <t>นายสมพร  จอมประมาณ</t>
  </si>
  <si>
    <t>นางเพ็ง  บุญชู</t>
  </si>
  <si>
    <t>นายวันดี  บุญชู</t>
  </si>
  <si>
    <t>นางนิตย์  สีกันหา</t>
  </si>
  <si>
    <t>นายประดิษฐ์  สีกันหา</t>
  </si>
  <si>
    <t>นายสุริยนต์  สีกันหา</t>
  </si>
  <si>
    <t>นายยุทธพล  สีกันหา</t>
  </si>
  <si>
    <t>นางมะลิ  ไก่ขัน</t>
  </si>
  <si>
    <t>นายสี  ผาสุก</t>
  </si>
  <si>
    <t>นางมวลจันทร์  สมบัติบุญ</t>
  </si>
  <si>
    <t>นายบุญใคร  สมบัติบุญ</t>
  </si>
  <si>
    <t>นายวิษณุ  สิงห์หล้า</t>
  </si>
  <si>
    <t>นางหัน  สีกันหา</t>
  </si>
  <si>
    <t>นางอุศักดิ์  แก้วเหล็กไหล</t>
  </si>
  <si>
    <t>นางลักษมี  ศิวายพราหมณ์</t>
  </si>
  <si>
    <t>นางสาวธัญพร  ศิริดล</t>
  </si>
  <si>
    <t>นายโชคอำนวย  ศิริดล</t>
  </si>
  <si>
    <t>นายประดิษฐ  สีนวล</t>
  </si>
  <si>
    <t>นายสุระชิน  อ่อนละมุล</t>
  </si>
  <si>
    <t>นางสาวคำจันทร์  เพียเอีย</t>
  </si>
  <si>
    <t>นายสมชาย พูลเพิ่ม</t>
  </si>
  <si>
    <t>นางฉวี  มุ่งงาม</t>
  </si>
  <si>
    <t>นายชาติ  ยันตะพันธ์</t>
  </si>
  <si>
    <t>นายสมยศ  ริพลธา</t>
  </si>
  <si>
    <t>นายประไพ  ยืนนาน</t>
  </si>
  <si>
    <t>นางบุญเงิน  ยืนนาน</t>
  </si>
  <si>
    <t>นางพิมพา  พรมผัน</t>
  </si>
  <si>
    <t>นางบุญ  กุลบุตร</t>
  </si>
  <si>
    <t>นายลอน  บุญชู</t>
  </si>
  <si>
    <t>นายสังเวียน  สีแก้ว</t>
  </si>
  <si>
    <t>นางนิยม  ไชยสงค์</t>
  </si>
  <si>
    <t>นางประพัยพิษ  วงเวียน</t>
  </si>
  <si>
    <t>นางอ้อย  สุวรรณการ</t>
  </si>
  <si>
    <t>นางบัวสอน  ขาวสนิท</t>
  </si>
  <si>
    <t>นายสมศักดิ์  ขาวสนิท</t>
  </si>
  <si>
    <t>นายสุกลี  จอมจิตร</t>
  </si>
  <si>
    <t>นางอรุณ  อินเรืองศรี</t>
  </si>
  <si>
    <t>นางน้อย  คะนะวาปี</t>
  </si>
  <si>
    <t>นายเปลี่ยน  คะวะวาปี</t>
  </si>
  <si>
    <t>นางคำตัน  วงเวีว</t>
  </si>
  <si>
    <t>นางสาววัญญา  วงเวียน</t>
  </si>
  <si>
    <t>นายทองสา  ปาลา</t>
  </si>
  <si>
    <t>นางสวย  ปาลา</t>
  </si>
  <si>
    <t>นางเรือง  ไชยการ</t>
  </si>
  <si>
    <t>นางสาวบุดสะบา  กุลบุตร</t>
  </si>
  <si>
    <t>นางละมุล  กุลบุตร</t>
  </si>
  <si>
    <t>นางลักขณา  ศิริดล</t>
  </si>
  <si>
    <t>นางอำพร  จันทรดี</t>
  </si>
  <si>
    <t>นายวีระ  อุ้ปภาษ์</t>
  </si>
  <si>
    <t>นางอุลัย  ตรีเดช</t>
  </si>
  <si>
    <t>นางน้อย  สิทธิประภา</t>
  </si>
  <si>
    <t>นางรัศมี  สุทธิประภา</t>
  </si>
  <si>
    <t>นางกานต์พิชชา  มะโข</t>
  </si>
  <si>
    <t>นายลัย  มะโข</t>
  </si>
  <si>
    <t>นางเนียร  มะโข</t>
  </si>
  <si>
    <t>นางทองมา  โชคดี</t>
  </si>
  <si>
    <t>นางสาวยุพิน  วงเวียน</t>
  </si>
  <si>
    <t>นายบุญรักษ์  ผาสุก</t>
  </si>
  <si>
    <t>นายพิศมัย  สุวรรณการ</t>
  </si>
  <si>
    <t>นายวุฒิชัย  สุวรรณการ</t>
  </si>
  <si>
    <t>นายอุทัย  โคตรสมบูรณ์</t>
  </si>
  <si>
    <t>นางอึ้ม  เชินตะคุ</t>
  </si>
  <si>
    <t>นางหนูหวิน  ณรงค์ฤทธิ์</t>
  </si>
  <si>
    <t xml:space="preserve"> ที่ไม่มีเอกสารสิทธิ์</t>
  </si>
  <si>
    <t>นายดาวเรือง  วงเวียน</t>
  </si>
  <si>
    <t>นายทองแดงพึ่งพร้อม</t>
  </si>
  <si>
    <t>243</t>
  </si>
  <si>
    <t>นายถาวร  ศิริดล</t>
  </si>
  <si>
    <t>นางคำผุย  บุญชู</t>
  </si>
  <si>
    <t>นางทองศรี  ผูงใหญ่</t>
  </si>
  <si>
    <t>นางพู  กองธรรม</t>
  </si>
  <si>
    <t>นางวิระพัด  กล้าหาญ</t>
  </si>
  <si>
    <t>นางจิ๋ว  ทองประมูล</t>
  </si>
  <si>
    <t>นายจงรัก  ทองประมูล</t>
  </si>
  <si>
    <t>นางสาวคำเมืองไกล  วงเวียน</t>
  </si>
  <si>
    <t>นางสาวพุดทา  พรมผัน</t>
  </si>
  <si>
    <t>นายคงเดช  นากรณ์</t>
  </si>
  <si>
    <t>นางบัวใข  แสนจันทร์</t>
  </si>
  <si>
    <t>นางอัมพร  จันทร์ดี</t>
  </si>
  <si>
    <t>นางสาวแตงอ่อน  พาลางาม</t>
  </si>
  <si>
    <t>นายสมเพียร  หาสี</t>
  </si>
  <si>
    <t>นายสว่างวงศ์  พรมผัน</t>
  </si>
  <si>
    <t>นางวาสนา  แก้วเหล็กไหล</t>
  </si>
  <si>
    <t>นางหนูพร  พึ่งพร้อม</t>
  </si>
  <si>
    <t>นายทองดำ  สิมรีย์</t>
  </si>
  <si>
    <t>นางรัศมี  แก้วสมทอง</t>
  </si>
  <si>
    <t>นางอุดม  บุญลือ</t>
  </si>
  <si>
    <t>นายหนูเจียม  บุญลือ</t>
  </si>
  <si>
    <t>นางสังวาลย์  ประพาพันธ์</t>
  </si>
  <si>
    <t>นางบุปผา  อินดอน</t>
  </si>
  <si>
    <t>นางนันทิดา  รักษาศรี</t>
  </si>
  <si>
    <t>นางสุพันธ์  แสนนา</t>
  </si>
  <si>
    <t>นางคำจันทร์  เพียเอีย</t>
  </si>
  <si>
    <t>นางสาวกองแพง  ยันตะพันธุ์</t>
  </si>
  <si>
    <t>นางทองเปลว  สำพะโว</t>
  </si>
  <si>
    <t>นางสาวลำใย  ไสยโยธา</t>
  </si>
  <si>
    <t>นางวงเดือน  สังคนาวิ</t>
  </si>
  <si>
    <t>นายสายฝน  สีนวล</t>
  </si>
  <si>
    <t>นางสายัน  โสมศรี</t>
  </si>
  <si>
    <t>นายสมชาย  พูลเพิ่ม</t>
  </si>
  <si>
    <t>นางอ้วน  อ้นสุนา</t>
  </si>
  <si>
    <t>นางสาวเกษแก้ว  พรมผัน</t>
  </si>
  <si>
    <t>นางลำดวน  สมวงศ์</t>
  </si>
  <si>
    <t>นางสาวจันทอง  พึ่งพร้อม</t>
  </si>
  <si>
    <t>นางนีรพันธ์  โสภารักษ์</t>
  </si>
  <si>
    <t>นางเจษฎาพร  กำแหงมิตร</t>
  </si>
  <si>
    <t>นางสาวอัมพร  พึ่งพร้อม</t>
  </si>
  <si>
    <t>นายหนูพอน  ศิริดล</t>
  </si>
  <si>
    <t>นางบุญทัน  สุขสำราญ</t>
  </si>
  <si>
    <t>นางสาวรัญชนา  ณรงค์ฤทธิ์</t>
  </si>
  <si>
    <t>นายแก้ว  ทับจันทร์</t>
  </si>
  <si>
    <t>นางอาทิตยา  ฤทธิ์ละคร</t>
  </si>
  <si>
    <t>นายไชยยา  ฤทธิ์ละคร</t>
  </si>
  <si>
    <t>นางคำจันทร์  บุญชู</t>
  </si>
  <si>
    <t>นางหนูพาบ  ศรีกันหา</t>
  </si>
  <si>
    <t>นายเวียงมล  นามเดช</t>
  </si>
  <si>
    <t>นางฉวี  ไขศรี</t>
  </si>
  <si>
    <t>นางตาล  วงเวียน</t>
  </si>
  <si>
    <t>นายอ่อนตา  วงเวียน</t>
  </si>
  <si>
    <t>นายอนุชิต  สิมรีย์</t>
  </si>
  <si>
    <t>นายสุเวท  สมวงษ์</t>
  </si>
  <si>
    <t>นางนันทิดา  รักาศรี</t>
  </si>
  <si>
    <t>นายสาคร  พรมผัน</t>
  </si>
  <si>
    <t>นายสมกิจ  โสภารักษณ์</t>
  </si>
  <si>
    <t>นางฉวีวรรณ  ไขศรี</t>
  </si>
  <si>
    <t>นางสาวบัวแพง  บุญชู</t>
  </si>
  <si>
    <t>นางปราณี อุปัชฌา</t>
  </si>
  <si>
    <t>ไม่มีเอกสารสิทธิ์</t>
  </si>
  <si>
    <t>นางสาววนาลี  สืบสวน</t>
  </si>
  <si>
    <t>นางศุภิสรา  ต้นสาย</t>
  </si>
  <si>
    <t>นายสวาท พุดชา</t>
  </si>
  <si>
    <t>นางเพ็ง  แหวนแก้ว</t>
  </si>
  <si>
    <t>สปก.4-01</t>
  </si>
  <si>
    <t>นางสาคร ภักดีราช</t>
  </si>
  <si>
    <t>นายเพชร  ภักดีราช</t>
  </si>
  <si>
    <t>นายสุนทร บุญเสิม</t>
  </si>
  <si>
    <t>นางบัวเหลียน  จำปาจันทร์</t>
  </si>
  <si>
    <t>นางสมใจ ศิริดล</t>
  </si>
  <si>
    <t>นางบัว ขะจรใจ</t>
  </si>
  <si>
    <r>
      <t>นายบุญมา ขะจรใจ</t>
    </r>
    <r>
      <rPr>
        <sz val="20"/>
        <color rgb="FFFF0000"/>
        <rFont val="TH SarabunPSK"/>
        <family val="2"/>
      </rPr>
      <t>(เสียชีวิติ)</t>
    </r>
  </si>
  <si>
    <t>นางสาวนิภาพร  ดวงสีทอง</t>
  </si>
  <si>
    <t>นางวรรณา จอมประมาณ</t>
  </si>
  <si>
    <t>นางจันทะนา จอมประมาณ</t>
  </si>
  <si>
    <r>
      <t xml:space="preserve">นายมา ดีแท้ </t>
    </r>
    <r>
      <rPr>
        <sz val="20"/>
        <color rgb="FFFF0000"/>
        <rFont val="TH SarabunPSK"/>
        <family val="2"/>
      </rPr>
      <t>(นายสมาน ยื่น)</t>
    </r>
  </si>
  <si>
    <t>นายสมบัติ สุเมผา</t>
  </si>
  <si>
    <t>นายเสรี  หันสามารถ</t>
  </si>
  <si>
    <t>นายบุญมี  หมื่นพรม</t>
  </si>
  <si>
    <t>นายมานะ สมบัติกำไร</t>
  </si>
  <si>
    <t>นางปิ่น พุดชา</t>
  </si>
  <si>
    <t>นางอาทัย เติมสุธา</t>
  </si>
  <si>
    <r>
      <t xml:space="preserve">นายเคน สารจิตร </t>
    </r>
    <r>
      <rPr>
        <sz val="20"/>
        <color rgb="FFFF0000"/>
        <rFont val="TH SarabunPSK"/>
        <family val="2"/>
      </rPr>
      <t xml:space="preserve"> (เสียชีวิต) 336 หมู่4 ตำบลบ้านต้าย อำเภอสว่างแดนดิน</t>
    </r>
  </si>
  <si>
    <r>
      <t xml:space="preserve">นางสมหวัง  บุญเจิม </t>
    </r>
    <r>
      <rPr>
        <sz val="20"/>
        <color rgb="FFFF0000"/>
        <rFont val="TH SarabunPSK"/>
        <family val="2"/>
      </rPr>
      <t>(เสียชีวิต)</t>
    </r>
  </si>
  <si>
    <t>นางไทย พุฒธรรม(นางดวล สารโพธิ์คำผู้ยื่น)</t>
  </si>
  <si>
    <t>นางทองคำ เศษฐพล</t>
  </si>
  <si>
    <t xml:space="preserve">นางสุนัน  สาจิรตร </t>
  </si>
  <si>
    <t>นางสาวเพชรมณี สาจิตร</t>
  </si>
  <si>
    <t>นางพร  ศิริดล</t>
  </si>
  <si>
    <t>นางนิตยา สุเมผา</t>
  </si>
  <si>
    <t>นางทองมี  สุโพเพียง</t>
  </si>
  <si>
    <t>นางนิจวิภา รอดวินิจ</t>
  </si>
  <si>
    <t>นางสดทวี  ประทุมศรี 161หมู่1 ต.อ้อมกอ อ.บ้านดุง</t>
  </si>
  <si>
    <t>นางสุพัตรา  สุวรรณการ</t>
  </si>
  <si>
    <t>นายบุญเพ็ง  ชินทะวัน</t>
  </si>
  <si>
    <t>นางประยงค์  มณีกัน237หมู่6 บงใต้</t>
  </si>
  <si>
    <t>นายสมพร  ใบภักดี</t>
  </si>
  <si>
    <t>นายสนั่น  พาเสน่ห์</t>
  </si>
  <si>
    <t>นางคำใหม่  พาเสน่ห์</t>
  </si>
  <si>
    <t>นายวิมล พาเสน่ห์</t>
  </si>
  <si>
    <t>นางสุพรรณี  บุญยืน</t>
  </si>
  <si>
    <t>นายสุดใจ  อ่อนละมุล</t>
  </si>
  <si>
    <t>นางบุญโฮม  ทับวันนา</t>
  </si>
  <si>
    <t>นางอินทรา  จอมจิตร</t>
  </si>
  <si>
    <t>นางสุพรรณ  พลเยี่ยม</t>
  </si>
  <si>
    <t>นางคำแปลง  จู่พระจันทร์</t>
  </si>
  <si>
    <t>นส.ปิยรัตน์  ผาสุโพธิ์</t>
  </si>
  <si>
    <t>นางบุญธรรม  กองลอด</t>
  </si>
  <si>
    <t>นางบุญเส็ง  บุญยืน</t>
  </si>
  <si>
    <t>นางมินทร  บุญลือ</t>
  </si>
  <si>
    <t>นายบุญสุข  สุพรม</t>
  </si>
  <si>
    <t>นายสง่า  บุญลือ</t>
  </si>
  <si>
    <t>นางบังอร  เขียวใบไม้</t>
  </si>
  <si>
    <t>นางจันทร์เพ็ญ  สุริยันต์</t>
  </si>
  <si>
    <t>นางคำอ้ม  พุทธกุล</t>
  </si>
  <si>
    <t>นางทองรัต  บุญชู</t>
  </si>
  <si>
    <t>นายสมพงษ์  เขียวดวงดี</t>
  </si>
  <si>
    <t>นางฉวีวงศ์  ยืนนาน</t>
  </si>
  <si>
    <t>นางบัวลา  บุญยืน</t>
  </si>
  <si>
    <t>นางมาลัย  ภักดีราช</t>
  </si>
  <si>
    <t>นางคำหมอน  ศิริดล</t>
  </si>
  <si>
    <t>นายธาตุ  หอมพิทักษ์</t>
  </si>
  <si>
    <t>นางบุญเพ็ง  อัมวงษา</t>
  </si>
  <si>
    <t>นายแสวง  ใจรัตน์</t>
  </si>
  <si>
    <t>นายวิรัตน์  มะธุผา</t>
  </si>
  <si>
    <t>นางทองใบ  หิตะคุณ</t>
  </si>
  <si>
    <t>นายประสิทธิ์  บุญยืน</t>
  </si>
  <si>
    <t>นางคำแปง  จู่พระจันทร์</t>
  </si>
  <si>
    <t>นาบพล  ยวนใจ</t>
  </si>
  <si>
    <t>นายวันชัย  เขียวใบไม้</t>
  </si>
  <si>
    <t>นางอุไรวรรณ  แก่นนาคำ</t>
  </si>
  <si>
    <t>นายมาลัยทอง  ยืนนาน</t>
  </si>
  <si>
    <t>นายฮำคนิง  บุญไกล</t>
  </si>
  <si>
    <t>นายวิระ  บุญยืน</t>
  </si>
  <si>
    <t>นางอั้ว  พามี</t>
  </si>
  <si>
    <t>นางเหมือน  นากรณ์</t>
  </si>
  <si>
    <t>นางบัวคำ  พรมผัน</t>
  </si>
  <si>
    <t>นางรินรดา  จันทรศรี</t>
  </si>
  <si>
    <t>นายจำเนียร  จันทรศรี</t>
  </si>
  <si>
    <t>นางนภัสสร  อ่อนละมุล</t>
  </si>
  <si>
    <t>นายหนูทอง  บุญพูล</t>
  </si>
  <si>
    <t>นายสถิตย์  อ้นสุนา</t>
  </si>
  <si>
    <t>นายสมบูรณ์  ศรีโสดา</t>
  </si>
  <si>
    <t>นางตุ่น  โคกศรี</t>
  </si>
  <si>
    <t>นางจำลอง  มีศิลป์</t>
  </si>
  <si>
    <t>นายวินิตย์  โคกศรี</t>
  </si>
  <si>
    <t>นางทองคำ  ยวนใจ</t>
  </si>
  <si>
    <t>นส.ยุพาวด   แสนอุบล</t>
  </si>
  <si>
    <t>นางสังวาลย์  บุญไกล</t>
  </si>
  <si>
    <t>นส.คำเมืองไกล  วงเวียน</t>
  </si>
  <si>
    <t>นส.ใบ  วงเวียน</t>
  </si>
  <si>
    <t>นายปิยวัฒน์  บุญยืน</t>
  </si>
  <si>
    <t>นางกรรณา  ลาทวี</t>
  </si>
  <si>
    <t>นางรัศมี  แสนเมืองลาย</t>
  </si>
  <si>
    <t>นางไข่  คำฆ้อง</t>
  </si>
  <si>
    <t>นางปิ่น  บุญยืน</t>
  </si>
  <si>
    <t>นายคำภีร์  ศรีพงษ์</t>
  </si>
  <si>
    <t>นางหนูกัน  ศรีพงษ์</t>
  </si>
  <si>
    <t>นายรุ่งแสง  ศรีพงษ์</t>
  </si>
  <si>
    <t>นางบัวไล  โสภาจร</t>
  </si>
  <si>
    <t>นายประสิทธิ์  ศรีพงงษ์</t>
  </si>
  <si>
    <t>นายบุญช่วย  อ้นสุนา</t>
  </si>
  <si>
    <t>นางสมบูรณ์  วรรณศรี</t>
  </si>
  <si>
    <t>นายเที่ยง  วรรณศรี</t>
  </si>
  <si>
    <t>นายจักราวุธ  พานเงิน</t>
  </si>
  <si>
    <t>นางทองใบ  พรมผัน</t>
  </si>
  <si>
    <t>นางนิยา  บุญยืน</t>
  </si>
  <si>
    <t>นางยุวดี  แสนอุบล</t>
  </si>
  <si>
    <t>นางพุดทา  สีเงิน</t>
  </si>
  <si>
    <t>นางวิริญา  ปาลา</t>
  </si>
  <si>
    <t>นายคำฟอง  ปาลา</t>
  </si>
  <si>
    <t>นางสาวชัชภรณ์  ปาลา</t>
  </si>
  <si>
    <t>นางวาสนา  บุญลือ</t>
  </si>
  <si>
    <t>นางสาวบุญยวีณ์  บุญพูล</t>
  </si>
  <si>
    <t>นายบุญเตียน  แก้วศรี</t>
  </si>
  <si>
    <t>นางสุเนตร    วันดี</t>
  </si>
  <si>
    <t>นางบัวผัน  โทเพ็ชร</t>
  </si>
  <si>
    <t>นางณัฐวรา  หอมพิทักษ์</t>
  </si>
  <si>
    <t>นางบุญช่วย  คำสาระภา</t>
  </si>
  <si>
    <t>นายสมใจ  อัมวงษา</t>
  </si>
  <si>
    <t>นางคำสอน  วงเวียน</t>
  </si>
  <si>
    <t>นายหนูจันทร์  วงเวียน</t>
  </si>
  <si>
    <t>นายจักรธรรม  วงเวียน</t>
  </si>
  <si>
    <t>นายบุญเรือง  สุพรม</t>
  </si>
  <si>
    <t>นายคำปอง  บุญพูน</t>
  </si>
  <si>
    <t>นางอรพิน  จันทดี</t>
  </si>
  <si>
    <t>นางสาวน้อย  ผาสุโพธิ์</t>
  </si>
  <si>
    <t>นางปัตตา  ปาลา</t>
  </si>
  <si>
    <t>นางสาวนิภาพร  พามี</t>
  </si>
  <si>
    <t>นางสาวจิตรดา  พามี</t>
  </si>
  <si>
    <t>นางบัว  เขียวดวงดี</t>
  </si>
  <si>
    <t>นางดอกไม้  แก่นนาคำ</t>
  </si>
  <si>
    <t>นายสมพงษ์  ปาลา</t>
  </si>
  <si>
    <t>นายประกาย  อ่อนละมุล</t>
  </si>
  <si>
    <t>นายพรชัย  แก่นนาคำ</t>
  </si>
  <si>
    <t>นางนวลจันทร์  สุทธิประภา</t>
  </si>
  <si>
    <t>นายปาน  บุญยืน</t>
  </si>
  <si>
    <t>นางสมคิด  หอมพิทักษ์</t>
  </si>
  <si>
    <t>นางทองไสย์  อ่อนศรี</t>
  </si>
  <si>
    <t>นางเฉลียว  ศรีโคตนานาม</t>
  </si>
  <si>
    <t>นางอุไร  กลิ่นหอม</t>
  </si>
  <si>
    <t>นายวิทูร  เขียวใบไม้</t>
  </si>
  <si>
    <t>นางเฉลียว  เขียวใบไม้</t>
  </si>
  <si>
    <t>นางเสวียน  วันสาสืบ</t>
  </si>
  <si>
    <t>นางวิมล  คำคล่อง</t>
  </si>
  <si>
    <t>นางทียมจันทร์  ทับจันทร์</t>
  </si>
  <si>
    <t>นางราตรี  แสงดี</t>
  </si>
  <si>
    <t>นางสมจิตร  ศรีโสดา</t>
  </si>
  <si>
    <t>นางชาตรี  บุญยืน</t>
  </si>
  <si>
    <t>นางสาวกานติมา  ปาลา</t>
  </si>
  <si>
    <t>นางสุภาณี  วรรณศรี</t>
  </si>
  <si>
    <t>นางสุพันธ์  ปาลา</t>
  </si>
  <si>
    <t>นายสุดใจ  สมบัติบุญ</t>
  </si>
  <si>
    <t>นายศึกษา  จอมจิตร</t>
  </si>
  <si>
    <t>นางนิตยา  โคตะมา</t>
  </si>
  <si>
    <t>นายภารทอง กองธรรม</t>
  </si>
  <si>
    <t>นางจันทะนา  จอมประมาณ 2/340 ตำบลธงเสาหิน  บางใหญ่  นนทบุรี</t>
  </si>
  <si>
    <t>นายพล ยวนใจ</t>
  </si>
  <si>
    <t>นายปรัสิทธิ์  บุญยืน</t>
  </si>
  <si>
    <t xml:space="preserve">นายโสภา  บุญยืน  </t>
  </si>
  <si>
    <t>นายแสวง   ต้นสาย</t>
  </si>
  <si>
    <t>เพิ่มใหม่</t>
  </si>
  <si>
    <t>นางบัวลำ  สาจิตร</t>
  </si>
  <si>
    <t>นางสุดชฎา  ภาคะ</t>
  </si>
  <si>
    <t>นายเตือนใจ  แหวนแก้ว</t>
  </si>
  <si>
    <t>นางสุนัน  สาจิตร</t>
  </si>
  <si>
    <t>นางปิ่น  พุดชา</t>
  </si>
  <si>
    <t>นางมณีจันทร์  โม้ดา</t>
  </si>
  <si>
    <t>นางสหวัสส์ แหวนแก้ว</t>
  </si>
  <si>
    <t>นางทองเพียร  ไชยพัฒ หมู่3 ตำบลบ้านต้าย</t>
  </si>
  <si>
    <t>นางนำ  จันทะม่วง</t>
  </si>
  <si>
    <t>นางดำรง  บุระวัตร</t>
  </si>
  <si>
    <t>นางเอื้อมพร  แสงกล้า</t>
  </si>
  <si>
    <t>นส3.</t>
  </si>
  <si>
    <t>นส3.ก.</t>
  </si>
  <si>
    <t>นายบุญสี  อินวาริฃ</t>
  </si>
  <si>
    <t>นางมะลิซ้อน คำหารพล</t>
  </si>
  <si>
    <t>118หมู่ที่8 ตำบลบงใต้</t>
  </si>
  <si>
    <t>นายเคน  สาจิตร</t>
  </si>
  <si>
    <t>นางสมหวัง บุญเจิม</t>
  </si>
  <si>
    <t>นางจุ๋ม  คณิสาร</t>
  </si>
  <si>
    <t>ม่มีเอกสารสิทธิ์</t>
  </si>
  <si>
    <t>นายสีภัย  เพิมพูน</t>
  </si>
  <si>
    <t>นายทรง  อุระพรม</t>
  </si>
  <si>
    <t>8660</t>
  </si>
  <si>
    <t>3423</t>
  </si>
  <si>
    <t>นายสังวาลย์  แสงกล้า</t>
  </si>
  <si>
    <t>นางสาวมณีจันทร์  ศิริดล</t>
  </si>
  <si>
    <t>นายบัวทอง ไชยแสง 143/1บ้านต้าย</t>
  </si>
  <si>
    <t>นางนงค์เยาว์  มูลสาร 134/1บ้านต้าย</t>
  </si>
  <si>
    <t>นางจันทา  ไชยแสง 134/1บ้านต้ย</t>
  </si>
  <si>
    <t>นางละออง พิกุลทอง 134/1บ้านต้าย</t>
  </si>
  <si>
    <t>นายสำราญ  สุโพเพียง</t>
  </si>
  <si>
    <t>นางไหว  ศิริบุตร</t>
  </si>
  <si>
    <t>นางสัมฤทธิ์  นันทากูล</t>
  </si>
  <si>
    <t>นายประดิฐ  หัตถะดล</t>
  </si>
  <si>
    <t>นางมาลา  หัตะดล</t>
  </si>
  <si>
    <t>นางสุลัดดา  สุวรรณสน</t>
  </si>
  <si>
    <t>หมู่9</t>
  </si>
  <si>
    <t>นายประภาส  พาลี</t>
  </si>
  <si>
    <t>นางดวงจันทร์  สงวาลวงค์</t>
  </si>
  <si>
    <t>นายไพบูลย์  สุริยันตื</t>
  </si>
  <si>
    <t>นายอรุณ  สุริยันต์</t>
  </si>
  <si>
    <t>นางมาลัย  แก่นจันทร์ 193 หมู่3 ต.บ้านต้าย</t>
  </si>
  <si>
    <t>นายประยูร  สุริยันต์</t>
  </si>
  <si>
    <t>นางพิกุล  สุริยันต์</t>
  </si>
  <si>
    <t>นายทองพูน  สุริยันตร์</t>
  </si>
  <si>
    <t>นายอ่อนตา วงเวียน</t>
  </si>
  <si>
    <t>นางทองมี วิเศษทรัพย์</t>
  </si>
  <si>
    <t>นายจันดี  บุญชู</t>
  </si>
  <si>
    <t>ส.ป.ก.4-28ข</t>
  </si>
  <si>
    <t>นายวรวิทย์ ดวงภักดีรัมย์</t>
  </si>
  <si>
    <t>นายพีรวัฒน์ พุฒธรรม</t>
  </si>
  <si>
    <t>นายธนพล  จันทประสาร</t>
  </si>
  <si>
    <t>นายทศพร  ขาวสนิด</t>
  </si>
  <si>
    <t>นายธนัท  แสงกล้า</t>
  </si>
  <si>
    <t>43/1</t>
  </si>
  <si>
    <t>นายจิตติชัย ภักดีราช</t>
  </si>
  <si>
    <t>นางสาวยุวดี  ภักดีราช</t>
  </si>
  <si>
    <t>นางอรชา เดชโคบุตร</t>
  </si>
  <si>
    <t>นางสาวณัฐริญา  เดชโคบุตร</t>
  </si>
  <si>
    <t>นางอลิสา  กองแก้ว</t>
  </si>
  <si>
    <t>นางสาวฉันทนา บุยมิ่ง</t>
  </si>
  <si>
    <t>นายขวัยชัย  บุญมิ่ง</t>
  </si>
  <si>
    <t>นางจำรี ปาลา</t>
  </si>
  <si>
    <t>นายชัยยนต์  เติมสุธา</t>
  </si>
  <si>
    <t>นายภัยวัน คาดทะวง</t>
  </si>
  <si>
    <t>นางสาวธนัญญาภา ปวงเซ็ง</t>
  </si>
  <si>
    <t>นายธวัชชัย เหมะธุลิน</t>
  </si>
  <si>
    <t>นายณัฐวุฒิ  บุญไกล</t>
  </si>
  <si>
    <t>นายพันายพัฒนพล  เหมะธุลิน</t>
  </si>
  <si>
    <t>นายวันที  อุ่นแก้ว</t>
  </si>
  <si>
    <t>นายชาดี อุ่นแก้ว</t>
  </si>
  <si>
    <t>นายระพิน หันสามารถ</t>
  </si>
  <si>
    <t>นางทองวัน บุญชู</t>
  </si>
  <si>
    <t>นางสาวศศิธร สุทธิประภา</t>
  </si>
  <si>
    <t>นายเรืองชัย กายละมุล (เสียชีวิต)</t>
  </si>
  <si>
    <t>นายประวิทธิ์  ต้นสาย</t>
  </si>
  <si>
    <t>นางสงบ  โพธ์ศรี</t>
  </si>
  <si>
    <t>นางนริศรา  บัววิไล</t>
  </si>
  <si>
    <t>นายศักดิ์  นาเมืองรัก</t>
  </si>
  <si>
    <t>นางสาวยุภา  ศรีอุดม</t>
  </si>
  <si>
    <t>นางดำรง บุระวัตร 121/3 ตำบลบ้านต้าย</t>
  </si>
  <si>
    <t>นางปราณี  สุ่มมาตร 75/3ตำบลบ้านต้าย</t>
  </si>
  <si>
    <t>นางนาบุญ ขันอาสา</t>
  </si>
  <si>
    <t>นายหนูการ ปาลา 759/11 ต.สว่างแดนดิน</t>
  </si>
  <si>
    <t>นางลำปาง  คำทอง</t>
  </si>
  <si>
    <t>แจ้งเก็บที่นาง จำรี ปาลา</t>
  </si>
  <si>
    <t>นายถนอม วงเวียน168/3 ต.สว่างแดนดิน</t>
  </si>
  <si>
    <t xml:space="preserve"> แบบบัญชีรายกายการที่ดินและสิ่งปลูกสร้าง หมู่ 1  ประจำปี 2565</t>
  </si>
  <si>
    <t>แบบบัญชีรายการที่ดินและสิ่งปลูกสร้าง หมู่2  ประจำปี 2565</t>
  </si>
  <si>
    <t>แบบบัญชีรายการที่ดินและสิ่งปลูกสร้าง หมู่3 ประจำปี 2565</t>
  </si>
  <si>
    <t>ขายปลา</t>
  </si>
  <si>
    <t>นางสาววรรวิษา โคตรสมบูรณ์</t>
  </si>
  <si>
    <t>ขายก๋วยเตี๋ยว</t>
  </si>
  <si>
    <t>ร้านน้ำปั้น</t>
  </si>
  <si>
    <t>แบบบัญชีรายการที่ดินและสิ่งปลูกสร้าง หมู่  4  ประจะปี 2565</t>
  </si>
  <si>
    <t>แบบบัญชีรายการที่ดินและสิ่งปลูกสร้าง  หมู่ที่ 5 ประจำปี 2565</t>
  </si>
  <si>
    <t>ร้านก๋วยเตี่ยว</t>
  </si>
  <si>
    <t>สิบเอกคำภา  ดวงอร่าม 249/7 ต.ทุ่งฝน</t>
  </si>
  <si>
    <t xml:space="preserve">          แบบบัญชรรายการที่ดินและสิ่งปลูกสร้าง หมู่  6 ประจำปี 2565</t>
  </si>
  <si>
    <t>แบบบัญชีรายการที่ดินและสิ่งปลูกสร้าง  หมู่ 8 ประจำปี 2565</t>
  </si>
  <si>
    <t>แบบบัญชีรายการที่ดินและสิ่งปลูกสร้าง หมู่ 7 ประจำปี 2565</t>
  </si>
  <si>
    <t>นายสวาท สำเนาวงค์</t>
  </si>
  <si>
    <t xml:space="preserve">นางผัน ภักดีราช </t>
  </si>
  <si>
    <t>แบบรายการที่ดินและสิ่งปลูกสร้าง  หมู่ 9 ประจำปี 2565</t>
  </si>
  <si>
    <t xml:space="preserve">                                                                                                                                 องค์การบริหารส่วนตำบลคำสะอาด</t>
  </si>
  <si>
    <r>
      <t>นายบุญมา ขะจรใจ</t>
    </r>
    <r>
      <rPr>
        <b/>
        <sz val="20"/>
        <color rgb="FFFF0000"/>
        <rFont val="TH SarabunPSK"/>
        <family val="2"/>
      </rPr>
      <t>(เสียชีวิติ)</t>
    </r>
  </si>
  <si>
    <r>
      <t xml:space="preserve">นายมา ดีแท้ </t>
    </r>
    <r>
      <rPr>
        <b/>
        <sz val="20"/>
        <color rgb="FFFF0000"/>
        <rFont val="TH SarabunPSK"/>
        <family val="2"/>
      </rPr>
      <t>(นายสมาน ยื่น)</t>
    </r>
  </si>
  <si>
    <r>
      <t xml:space="preserve">นายเคน สารจิตร </t>
    </r>
    <r>
      <rPr>
        <b/>
        <sz val="20"/>
        <color rgb="FFFF0000"/>
        <rFont val="TH SarabunPSK"/>
        <family val="2"/>
      </rPr>
      <t xml:space="preserve"> (เสียชีวิต) 336 หมู่4 ตำบลบ้านต้าย อำเภอสว่างแดนดิน</t>
    </r>
  </si>
  <si>
    <r>
      <t xml:space="preserve">นางสมหวัง  บุญเจิม </t>
    </r>
    <r>
      <rPr>
        <b/>
        <sz val="20"/>
        <color rgb="FFFF0000"/>
        <rFont val="TH SarabunPSK"/>
        <family val="2"/>
      </rPr>
      <t>(เสียชีวิต)</t>
    </r>
  </si>
  <si>
    <t>แบบบัญชีรายการที่ดินและสิ่งปลูกสร้าง หมู่  11 ประจำปี 2565</t>
  </si>
  <si>
    <t>ปิดร้านแล้ว</t>
  </si>
  <si>
    <t>นางพยอม  บุญลือ</t>
  </si>
  <si>
    <t>ร้านค้า ลิลลี่</t>
  </si>
  <si>
    <t>บัญชีรายการที่ดินและสิ่งปลูกสร้าง หมู่12 ประจำปี 2565</t>
  </si>
  <si>
    <t xml:space="preserve">             แบบรายการบัญชีที่ดินและสิ่งปลูกสร้าง หมู่ 13 ประจำปี 2565</t>
  </si>
  <si>
    <t xml:space="preserve">             แบบรายการบัญชีที่ดินและสิ่งปลูกสร้าง หมู่ 14 ประจำปี 2565</t>
  </si>
  <si>
    <t>เตรียมดินสร้างบ้าน</t>
  </si>
  <si>
    <t>นางสาวประทุมมา  ทาทอง</t>
  </si>
  <si>
    <t>นายสมหมาย  ไขกาวิง</t>
  </si>
  <si>
    <t xml:space="preserve"> b </t>
  </si>
  <si>
    <t>นายหนูสินธ์  อำไพ 173/1 ต.บ้านต้าย</t>
  </si>
  <si>
    <t>นางจันทา  อำไพ 173/1 ต.บ้านต้าย</t>
  </si>
  <si>
    <t>นายหัด  อำไพ 173/1 ต.บ้านต้าย</t>
  </si>
  <si>
    <t>นางสุทิน  ศรีชา 173/1 ต.บ้านต้าย</t>
  </si>
  <si>
    <t>นายวิจิตร  สายสิงห์</t>
  </si>
  <si>
    <t>นางสุกัญญา  สุวรรณการ</t>
  </si>
  <si>
    <t>นางประเพ็ญ  บุญมิ่ง</t>
  </si>
  <si>
    <t>นายบุญหาญ เฮอะกระโทก</t>
  </si>
  <si>
    <t>นายไกรษร จารึกธรรม</t>
  </si>
  <si>
    <t>นายนพพร นะธิศรี</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</si>
</sst>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87" formatCode="_-* #,##0_-;\-* #,##0_-;_-* &quot;-&quot;??_-;_-@_-"/>
    <numFmt numFmtId="188" formatCode="0.00;[Red]0.00"/>
    <numFmt numFmtId="189" formatCode="0.0"/>
  </numFmts>
  <fonts count="55" x14ac:knownFonts="1">
    <font>
      <sz val="11"/>
      <color theme="1"/>
      <name val="Tahoma"/>
      <family val="2"/>
      <charset val="222"/>
      <scheme val="minor"/>
    </font>
    <font>
      <sz val="11"/>
      <color theme="1"/>
      <name val="Tahoma"/>
      <family val="2"/>
      <charset val="222"/>
      <scheme val="minor"/>
    </font>
    <font>
      <sz val="16"/>
      <name val="TH SarabunPSK"/>
      <family val="2"/>
    </font>
    <font>
      <b/>
      <sz val="16"/>
      <name val="TH SarabunPSK"/>
      <family val="2"/>
    </font>
    <font>
      <sz val="16"/>
      <name val="Angsana New"/>
      <family val="1"/>
    </font>
    <font>
      <sz val="18"/>
      <name val="TH SarabunPSK"/>
      <family val="2"/>
    </font>
    <font>
      <b/>
      <sz val="18"/>
      <name val="TH SarabunPSK"/>
      <family val="2"/>
    </font>
    <font>
      <sz val="18"/>
      <color rgb="FFFF0000"/>
      <name val="TH SarabunPSK"/>
      <family val="2"/>
    </font>
    <font>
      <sz val="18"/>
      <color theme="1"/>
      <name val="TH SarabunPSK"/>
      <family val="2"/>
    </font>
    <font>
      <b/>
      <sz val="18"/>
      <color rgb="FFFF0000"/>
      <name val="TH SarabunPSK"/>
      <family val="2"/>
    </font>
    <font>
      <sz val="18"/>
      <name val="Angsana New"/>
      <family val="1"/>
    </font>
    <font>
      <sz val="16"/>
      <color rgb="FFFF0000"/>
      <name val="TH SarabunPSK"/>
      <family val="2"/>
    </font>
    <font>
      <b/>
      <sz val="16"/>
      <color rgb="FFFF0000"/>
      <name val="TH SarabunPSK"/>
      <family val="2"/>
    </font>
    <font>
      <b/>
      <sz val="16"/>
      <name val="Angsana New"/>
      <family val="1"/>
    </font>
    <font>
      <b/>
      <sz val="16"/>
      <color rgb="FFFF0000"/>
      <name val="Angsana New"/>
      <family val="1"/>
    </font>
    <font>
      <b/>
      <sz val="16"/>
      <color theme="0" tint="-0.34998626667073579"/>
      <name val="Angsana New"/>
      <family val="1"/>
    </font>
    <font>
      <sz val="16"/>
      <color rgb="FFFF0000"/>
      <name val="Angsana New"/>
      <family val="1"/>
    </font>
    <font>
      <b/>
      <sz val="18"/>
      <name val="Angsana New"/>
      <family val="1"/>
    </font>
    <font>
      <b/>
      <sz val="14"/>
      <name val="TH SarabunPSK"/>
      <family val="2"/>
    </font>
    <font>
      <sz val="14"/>
      <name val="TH SarabunPSK"/>
      <family val="2"/>
    </font>
    <font>
      <b/>
      <sz val="20"/>
      <name val="TH SarabunPSK"/>
      <family val="2"/>
    </font>
    <font>
      <sz val="13"/>
      <name val="TH SarabunPSK"/>
      <family val="2"/>
    </font>
    <font>
      <sz val="14"/>
      <name val="Angsana New"/>
      <family val="1"/>
    </font>
    <font>
      <b/>
      <sz val="13"/>
      <name val="TH SarabunPSK"/>
      <family val="2"/>
    </font>
    <font>
      <b/>
      <sz val="12"/>
      <name val="TH SarabunPSK"/>
      <family val="2"/>
    </font>
    <font>
      <b/>
      <sz val="12"/>
      <color rgb="FFFF0000"/>
      <name val="TH SarabunPSK"/>
      <family val="2"/>
    </font>
    <font>
      <b/>
      <sz val="24"/>
      <name val="TH SarabunPSK"/>
      <family val="2"/>
    </font>
    <font>
      <sz val="9"/>
      <name val="Arial"/>
      <family val="2"/>
    </font>
    <font>
      <b/>
      <sz val="14"/>
      <color rgb="FFFF0000"/>
      <name val="TH SarabunPSK"/>
      <family val="2"/>
    </font>
    <font>
      <sz val="14"/>
      <color rgb="FFFF0000"/>
      <name val="TH SarabunPSK"/>
      <family val="2"/>
    </font>
    <font>
      <sz val="20"/>
      <name val="Angsana New"/>
      <family val="1"/>
    </font>
    <font>
      <sz val="20"/>
      <name val="TH SarabunPSK"/>
      <family val="2"/>
    </font>
    <font>
      <sz val="20"/>
      <color rgb="FFFF0000"/>
      <name val="TH SarabunPSK"/>
      <family val="2"/>
    </font>
    <font>
      <b/>
      <sz val="20"/>
      <color rgb="FFFF0000"/>
      <name val="TH SarabunPSK"/>
      <family val="2"/>
    </font>
    <font>
      <sz val="20"/>
      <color theme="1"/>
      <name val="Tahoma"/>
      <family val="2"/>
      <charset val="222"/>
      <scheme val="minor"/>
    </font>
    <font>
      <sz val="13"/>
      <color theme="1"/>
      <name val="TH SarabunPSK"/>
      <family val="2"/>
    </font>
    <font>
      <b/>
      <sz val="18"/>
      <color theme="4" tint="-0.249977111117893"/>
      <name val="TH SarabunPSK"/>
      <family val="2"/>
    </font>
    <font>
      <sz val="16"/>
      <color theme="4" tint="-0.249977111117893"/>
      <name val="TH SarabunPSK"/>
      <family val="2"/>
    </font>
    <font>
      <b/>
      <sz val="16"/>
      <color theme="4" tint="-0.249977111117893"/>
      <name val="TH SarabunPSK"/>
      <family val="2"/>
    </font>
    <font>
      <sz val="14"/>
      <color theme="4" tint="-0.249977111117893"/>
      <name val="TH SarabunPSK"/>
      <family val="2"/>
    </font>
    <font>
      <b/>
      <sz val="13"/>
      <color theme="4" tint="-0.249977111117893"/>
      <name val="TH SarabunPSK"/>
      <family val="2"/>
    </font>
    <font>
      <b/>
      <sz val="13"/>
      <name val="Angsana New"/>
      <family val="1"/>
    </font>
    <font>
      <sz val="14"/>
      <name val="Tahoma"/>
      <family val="2"/>
      <charset val="222"/>
      <scheme val="minor"/>
    </font>
    <font>
      <b/>
      <sz val="14"/>
      <name val="Angsana New"/>
      <family val="1"/>
    </font>
    <font>
      <b/>
      <sz val="16"/>
      <color theme="1"/>
      <name val="TH SarabunPSK"/>
      <family val="2"/>
    </font>
    <font>
      <sz val="16"/>
      <color theme="1"/>
      <name val="TH SarabunPSK"/>
      <family val="2"/>
    </font>
    <font>
      <sz val="22"/>
      <name val="TH SarabunPSK"/>
      <family val="2"/>
    </font>
    <font>
      <b/>
      <sz val="22"/>
      <name val="TH SarabunPSK"/>
      <family val="2"/>
    </font>
    <font>
      <b/>
      <sz val="14"/>
      <color theme="1"/>
      <name val="TH SarabunPSK"/>
      <family val="2"/>
    </font>
    <font>
      <sz val="14"/>
      <color theme="1"/>
      <name val="Angsana New"/>
      <family val="1"/>
    </font>
    <font>
      <b/>
      <sz val="14"/>
      <color theme="4" tint="-0.499984740745262"/>
      <name val="Angsana New"/>
      <family val="1"/>
    </font>
    <font>
      <b/>
      <sz val="20"/>
      <name val="Angsana New"/>
      <family val="1"/>
    </font>
    <font>
      <sz val="18"/>
      <color theme="1"/>
      <name val="Tahoma"/>
      <family val="2"/>
      <charset val="222"/>
      <scheme val="minor"/>
    </font>
    <font>
      <b/>
      <sz val="14"/>
      <name val="Tahoma"/>
      <family val="2"/>
      <charset val="222"/>
      <scheme val="minor"/>
    </font>
    <font>
      <b/>
      <sz val="18"/>
      <color theme="1"/>
      <name val="TH SarabunPSK"/>
      <family val="2"/>
    </font>
  </fonts>
  <fills count="37">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bgColor indexed="64"/>
      </patternFill>
    </fill>
    <fill>
      <patternFill patternType="solid">
        <fgColor rgb="FF92D050"/>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1" tint="0.34998626667073579"/>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79998168889431442"/>
        <bgColor indexed="64"/>
      </patternFill>
    </fill>
  </fills>
  <borders count="2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s>
  <cellStyleXfs count="2">
    <xf numFmtId="0" fontId="0" fillId="0" borderId="0"/>
    <xf numFmtId="43" fontId="1" fillId="0" borderId="0" applyFont="0" applyFill="0" applyBorder="0" applyAlignment="0" applyProtection="0"/>
  </cellStyleXfs>
  <cellXfs count="1057">
    <xf numFmtId="0" fontId="0" fillId="0" borderId="0" xfId="0"/>
    <xf numFmtId="0" fontId="3" fillId="0" borderId="0" xfId="0" applyFont="1" applyBorder="1"/>
    <xf numFmtId="0" fontId="3" fillId="0" borderId="2" xfId="0" applyFont="1" applyBorder="1"/>
    <xf numFmtId="0" fontId="2" fillId="0" borderId="2" xfId="0" applyFont="1" applyBorder="1"/>
    <xf numFmtId="0" fontId="2" fillId="0" borderId="0" xfId="0" applyFont="1" applyBorder="1"/>
    <xf numFmtId="0" fontId="3" fillId="0" borderId="2" xfId="0" applyFont="1" applyBorder="1" applyAlignment="1">
      <alignment horizontal="center"/>
    </xf>
    <xf numFmtId="0" fontId="2" fillId="0" borderId="2" xfId="0" applyFont="1" applyBorder="1" applyAlignment="1">
      <alignment horizontal="center"/>
    </xf>
    <xf numFmtId="187" fontId="3" fillId="0" borderId="2" xfId="1" applyNumberFormat="1" applyFont="1" applyBorder="1" applyAlignment="1">
      <alignment horizontal="center"/>
    </xf>
    <xf numFmtId="0" fontId="2" fillId="0" borderId="2" xfId="0" applyFont="1" applyFill="1" applyBorder="1" applyAlignment="1">
      <alignment horizontal="left"/>
    </xf>
    <xf numFmtId="0" fontId="2" fillId="4" borderId="2" xfId="0" applyFont="1" applyFill="1" applyBorder="1" applyAlignment="1">
      <alignment horizontal="center"/>
    </xf>
    <xf numFmtId="0" fontId="3" fillId="4" borderId="2" xfId="0" applyFont="1" applyFill="1" applyBorder="1" applyAlignment="1">
      <alignment horizontal="center"/>
    </xf>
    <xf numFmtId="0" fontId="2" fillId="4" borderId="2" xfId="0" applyFont="1" applyFill="1" applyBorder="1"/>
    <xf numFmtId="0" fontId="2" fillId="6" borderId="2" xfId="0" applyFont="1" applyFill="1" applyBorder="1" applyAlignment="1">
      <alignment horizontal="center"/>
    </xf>
    <xf numFmtId="0" fontId="2" fillId="6" borderId="2" xfId="0" applyFont="1" applyFill="1" applyBorder="1"/>
    <xf numFmtId="0" fontId="2" fillId="6" borderId="2" xfId="0" applyFont="1" applyFill="1" applyBorder="1" applyAlignment="1">
      <alignment horizontal="left"/>
    </xf>
    <xf numFmtId="0" fontId="2" fillId="8" borderId="2" xfId="0" applyFont="1" applyFill="1" applyBorder="1" applyAlignment="1">
      <alignment horizontal="center"/>
    </xf>
    <xf numFmtId="0" fontId="2" fillId="8" borderId="2" xfId="0" applyFont="1" applyFill="1" applyBorder="1"/>
    <xf numFmtId="0" fontId="3" fillId="8" borderId="2" xfId="0" applyFont="1" applyFill="1" applyBorder="1" applyAlignment="1">
      <alignment horizontal="center"/>
    </xf>
    <xf numFmtId="0" fontId="2" fillId="8" borderId="2" xfId="0" applyFont="1" applyFill="1" applyBorder="1" applyAlignment="1">
      <alignment horizontal="left"/>
    </xf>
    <xf numFmtId="49" fontId="2" fillId="0" borderId="2" xfId="0" applyNumberFormat="1" applyFont="1" applyBorder="1" applyAlignment="1">
      <alignment horizontal="center"/>
    </xf>
    <xf numFmtId="49" fontId="2" fillId="6" borderId="2" xfId="0" applyNumberFormat="1" applyFont="1" applyFill="1" applyBorder="1" applyAlignment="1">
      <alignment horizontal="center"/>
    </xf>
    <xf numFmtId="49" fontId="2" fillId="8" borderId="2" xfId="0" applyNumberFormat="1" applyFont="1" applyFill="1" applyBorder="1" applyAlignment="1">
      <alignment horizontal="center"/>
    </xf>
    <xf numFmtId="0" fontId="2" fillId="0" borderId="2" xfId="0" applyFont="1" applyBorder="1" applyAlignment="1">
      <alignment horizontal="left"/>
    </xf>
    <xf numFmtId="0" fontId="2" fillId="2" borderId="2" xfId="0" applyFont="1" applyFill="1" applyBorder="1" applyAlignment="1">
      <alignment horizontal="center"/>
    </xf>
    <xf numFmtId="0" fontId="2" fillId="2" borderId="2" xfId="0" applyFont="1" applyFill="1" applyBorder="1"/>
    <xf numFmtId="0" fontId="2" fillId="2" borderId="2" xfId="0" applyFont="1" applyFill="1" applyBorder="1" applyAlignment="1">
      <alignment horizontal="left"/>
    </xf>
    <xf numFmtId="0" fontId="2" fillId="13" borderId="2" xfId="0" applyFont="1" applyFill="1" applyBorder="1" applyAlignment="1">
      <alignment horizontal="center"/>
    </xf>
    <xf numFmtId="0" fontId="2" fillId="13" borderId="2" xfId="0" applyFont="1" applyFill="1" applyBorder="1"/>
    <xf numFmtId="0" fontId="2" fillId="13" borderId="2" xfId="0" applyFont="1" applyFill="1" applyBorder="1" applyAlignment="1">
      <alignment horizontal="left"/>
    </xf>
    <xf numFmtId="0" fontId="2" fillId="0" borderId="1" xfId="0" applyFont="1" applyBorder="1" applyAlignment="1">
      <alignment horizontal="center"/>
    </xf>
    <xf numFmtId="188" fontId="3" fillId="0" borderId="2" xfId="0" applyNumberFormat="1" applyFont="1" applyBorder="1" applyAlignment="1">
      <alignment horizontal="center" wrapText="1"/>
    </xf>
    <xf numFmtId="0" fontId="2" fillId="0" borderId="0" xfId="0" applyFont="1"/>
    <xf numFmtId="0" fontId="6" fillId="0" borderId="0" xfId="0" applyFont="1" applyBorder="1"/>
    <xf numFmtId="0" fontId="6" fillId="0" borderId="0" xfId="0" applyFont="1" applyBorder="1" applyAlignment="1"/>
    <xf numFmtId="0" fontId="6" fillId="0" borderId="2" xfId="0" applyFont="1" applyBorder="1"/>
    <xf numFmtId="0" fontId="5" fillId="0" borderId="2" xfId="0" applyFont="1" applyBorder="1"/>
    <xf numFmtId="0" fontId="6" fillId="0" borderId="0" xfId="0" applyFont="1" applyBorder="1" applyAlignment="1">
      <alignment horizontal="center"/>
    </xf>
    <xf numFmtId="0" fontId="3" fillId="0" borderId="2" xfId="0" applyFont="1" applyBorder="1" applyAlignment="1">
      <alignment horizontal="center" vertical="center"/>
    </xf>
    <xf numFmtId="0" fontId="2" fillId="0" borderId="2" xfId="0" applyFont="1" applyBorder="1" applyAlignment="1">
      <alignment horizontal="center" vertical="center"/>
    </xf>
    <xf numFmtId="0" fontId="5" fillId="0" borderId="2" xfId="0" applyFont="1" applyBorder="1" applyAlignment="1">
      <alignment horizontal="center"/>
    </xf>
    <xf numFmtId="0" fontId="2" fillId="6" borderId="2" xfId="0" applyFont="1" applyFill="1" applyBorder="1" applyAlignment="1">
      <alignment horizontal="center" vertical="center"/>
    </xf>
    <xf numFmtId="0" fontId="5" fillId="6" borderId="2" xfId="0" applyFont="1" applyFill="1" applyBorder="1"/>
    <xf numFmtId="0" fontId="2" fillId="8" borderId="2" xfId="0" applyFont="1" applyFill="1" applyBorder="1" applyAlignment="1">
      <alignment horizontal="center" vertical="center"/>
    </xf>
    <xf numFmtId="0" fontId="3" fillId="8" borderId="2" xfId="0" applyFont="1" applyFill="1" applyBorder="1" applyAlignment="1">
      <alignment horizontal="center" vertical="center"/>
    </xf>
    <xf numFmtId="0" fontId="5" fillId="8" borderId="2" xfId="0" applyFont="1" applyFill="1" applyBorder="1"/>
    <xf numFmtId="0" fontId="5" fillId="0" borderId="2" xfId="0" applyFont="1" applyBorder="1" applyAlignment="1">
      <alignment horizontal="center" vertical="center"/>
    </xf>
    <xf numFmtId="0" fontId="5" fillId="8" borderId="2" xfId="0" applyFont="1" applyFill="1" applyBorder="1" applyAlignment="1">
      <alignment horizontal="center" vertical="center"/>
    </xf>
    <xf numFmtId="0" fontId="5" fillId="6" borderId="2" xfId="0" applyFont="1" applyFill="1" applyBorder="1" applyAlignment="1">
      <alignment horizontal="center" vertical="center"/>
    </xf>
    <xf numFmtId="0" fontId="2" fillId="0" borderId="2" xfId="0" applyFont="1" applyFill="1" applyBorder="1" applyAlignment="1">
      <alignment horizontal="center"/>
    </xf>
    <xf numFmtId="1" fontId="5" fillId="0" borderId="0" xfId="0" applyNumberFormat="1" applyFont="1" applyBorder="1"/>
    <xf numFmtId="0" fontId="6" fillId="0" borderId="0" xfId="1" applyNumberFormat="1" applyFont="1" applyBorder="1"/>
    <xf numFmtId="0" fontId="7" fillId="0" borderId="0" xfId="0" applyFont="1" applyBorder="1" applyAlignment="1">
      <alignment horizontal="center"/>
    </xf>
    <xf numFmtId="0" fontId="6" fillId="0" borderId="0" xfId="0" applyFont="1" applyBorder="1" applyAlignment="1">
      <alignment horizontal="left"/>
    </xf>
    <xf numFmtId="0" fontId="5" fillId="0" borderId="1" xfId="0" applyFont="1" applyBorder="1"/>
    <xf numFmtId="0" fontId="6" fillId="0" borderId="1" xfId="0" applyFont="1" applyBorder="1"/>
    <xf numFmtId="1" fontId="6" fillId="0" borderId="0" xfId="0" applyNumberFormat="1" applyFont="1" applyBorder="1" applyAlignment="1">
      <alignment horizontal="center"/>
    </xf>
    <xf numFmtId="0" fontId="6" fillId="0" borderId="0" xfId="1" applyNumberFormat="1" applyFont="1" applyBorder="1" applyAlignment="1">
      <alignment horizontal="center"/>
    </xf>
    <xf numFmtId="0" fontId="9" fillId="0" borderId="0" xfId="0" applyFont="1" applyBorder="1" applyAlignment="1">
      <alignment horizontal="center"/>
    </xf>
    <xf numFmtId="1" fontId="6" fillId="0" borderId="2" xfId="0" applyNumberFormat="1" applyFont="1" applyBorder="1" applyAlignment="1">
      <alignment horizontal="center" vertical="center"/>
    </xf>
    <xf numFmtId="0" fontId="6" fillId="0" borderId="2" xfId="0" applyFont="1" applyBorder="1" applyAlignment="1">
      <alignment horizontal="center" vertical="center"/>
    </xf>
    <xf numFmtId="0" fontId="6" fillId="0" borderId="2" xfId="1" applyNumberFormat="1" applyFont="1" applyBorder="1" applyAlignment="1">
      <alignment horizontal="center" vertical="center"/>
    </xf>
    <xf numFmtId="0" fontId="9" fillId="0" borderId="2" xfId="0" applyFont="1" applyBorder="1" applyAlignment="1">
      <alignment horizontal="center" vertical="center"/>
    </xf>
    <xf numFmtId="0" fontId="6" fillId="0" borderId="2" xfId="0" applyFont="1" applyBorder="1" applyAlignment="1">
      <alignment horizontal="left" vertical="center"/>
    </xf>
    <xf numFmtId="0" fontId="8" fillId="0" borderId="2" xfId="0" applyFont="1" applyFill="1" applyBorder="1" applyAlignment="1">
      <alignment horizontal="left"/>
    </xf>
    <xf numFmtId="1" fontId="6" fillId="6" borderId="2" xfId="0" applyNumberFormat="1" applyFont="1" applyFill="1" applyBorder="1" applyAlignment="1">
      <alignment horizontal="center" vertical="center"/>
    </xf>
    <xf numFmtId="0" fontId="6" fillId="6" borderId="2" xfId="0" applyFont="1" applyFill="1" applyBorder="1" applyAlignment="1">
      <alignment horizontal="center" vertical="center"/>
    </xf>
    <xf numFmtId="0" fontId="6" fillId="6" borderId="2" xfId="1" applyNumberFormat="1" applyFont="1" applyFill="1" applyBorder="1" applyAlignment="1">
      <alignment horizontal="center" vertical="center"/>
    </xf>
    <xf numFmtId="0" fontId="9" fillId="6" borderId="2" xfId="0" applyFont="1" applyFill="1" applyBorder="1" applyAlignment="1">
      <alignment horizontal="center" vertical="center"/>
    </xf>
    <xf numFmtId="0" fontId="6" fillId="6" borderId="2" xfId="0" applyFont="1" applyFill="1" applyBorder="1" applyAlignment="1">
      <alignment horizontal="left" vertical="center"/>
    </xf>
    <xf numFmtId="0" fontId="8" fillId="6" borderId="2" xfId="0" applyFont="1" applyFill="1" applyBorder="1" applyAlignment="1">
      <alignment horizontal="left"/>
    </xf>
    <xf numFmtId="1" fontId="5" fillId="0" borderId="2" xfId="0" applyNumberFormat="1" applyFont="1" applyBorder="1" applyAlignment="1">
      <alignment horizontal="center" vertical="center"/>
    </xf>
    <xf numFmtId="0" fontId="5" fillId="0" borderId="2" xfId="1" applyNumberFormat="1" applyFont="1" applyBorder="1" applyAlignment="1">
      <alignment horizontal="center" vertical="center"/>
    </xf>
    <xf numFmtId="0" fontId="7" fillId="0" borderId="2" xfId="0" applyFont="1" applyBorder="1" applyAlignment="1">
      <alignment horizontal="center" vertical="center"/>
    </xf>
    <xf numFmtId="0" fontId="5" fillId="0" borderId="2" xfId="0" applyFont="1" applyBorder="1" applyAlignment="1">
      <alignment horizontal="left" vertical="center"/>
    </xf>
    <xf numFmtId="0" fontId="7" fillId="0" borderId="2" xfId="0" applyFont="1" applyBorder="1" applyAlignment="1">
      <alignment horizontal="left" vertical="center"/>
    </xf>
    <xf numFmtId="0" fontId="7" fillId="0" borderId="2" xfId="0" applyFont="1" applyBorder="1"/>
    <xf numFmtId="1" fontId="5" fillId="6" borderId="2" xfId="0" applyNumberFormat="1" applyFont="1" applyFill="1" applyBorder="1" applyAlignment="1">
      <alignment horizontal="center" vertical="center"/>
    </xf>
    <xf numFmtId="0" fontId="5" fillId="6" borderId="2" xfId="1" applyNumberFormat="1" applyFont="1" applyFill="1" applyBorder="1" applyAlignment="1">
      <alignment horizontal="center" vertical="center"/>
    </xf>
    <xf numFmtId="0" fontId="7" fillId="6" borderId="2" xfId="0" applyFont="1" applyFill="1" applyBorder="1" applyAlignment="1">
      <alignment horizontal="center" vertical="center"/>
    </xf>
    <xf numFmtId="0" fontId="5" fillId="6" borderId="2" xfId="0" applyFont="1" applyFill="1" applyBorder="1" applyAlignment="1">
      <alignment horizontal="left" vertical="center"/>
    </xf>
    <xf numFmtId="1" fontId="5" fillId="8" borderId="2" xfId="0" applyNumberFormat="1" applyFont="1" applyFill="1" applyBorder="1" applyAlignment="1">
      <alignment horizontal="center" vertical="center"/>
    </xf>
    <xf numFmtId="0" fontId="6" fillId="8" borderId="2" xfId="0" applyFont="1" applyFill="1" applyBorder="1" applyAlignment="1">
      <alignment horizontal="center" vertical="center"/>
    </xf>
    <xf numFmtId="0" fontId="5" fillId="8" borderId="2" xfId="1" applyNumberFormat="1" applyFont="1" applyFill="1" applyBorder="1" applyAlignment="1">
      <alignment horizontal="center" vertical="center"/>
    </xf>
    <xf numFmtId="0" fontId="7" fillId="8" borderId="2" xfId="0" applyFont="1" applyFill="1" applyBorder="1" applyAlignment="1">
      <alignment horizontal="center" vertical="center"/>
    </xf>
    <xf numFmtId="0" fontId="5" fillId="8" borderId="2" xfId="0" applyFont="1" applyFill="1" applyBorder="1" applyAlignment="1">
      <alignment horizontal="left" vertical="center"/>
    </xf>
    <xf numFmtId="0" fontId="8" fillId="8" borderId="2" xfId="0" applyFont="1" applyFill="1" applyBorder="1" applyAlignment="1">
      <alignment horizontal="left"/>
    </xf>
    <xf numFmtId="189" fontId="5" fillId="0" borderId="2" xfId="0" applyNumberFormat="1" applyFont="1" applyBorder="1" applyAlignment="1">
      <alignment horizontal="center" vertical="center"/>
    </xf>
    <xf numFmtId="0" fontId="7" fillId="6" borderId="2" xfId="0" applyFont="1" applyFill="1" applyBorder="1" applyAlignment="1">
      <alignment horizontal="left" vertical="center"/>
    </xf>
    <xf numFmtId="0" fontId="7" fillId="6" borderId="2" xfId="0" applyFont="1" applyFill="1" applyBorder="1"/>
    <xf numFmtId="0" fontId="7" fillId="8" borderId="2" xfId="0" applyFont="1" applyFill="1" applyBorder="1" applyAlignment="1">
      <alignment horizontal="left" vertical="center"/>
    </xf>
    <xf numFmtId="0" fontId="7" fillId="8" borderId="2" xfId="0" applyFont="1" applyFill="1" applyBorder="1"/>
    <xf numFmtId="0" fontId="8" fillId="0" borderId="2" xfId="0" applyFont="1" applyBorder="1" applyAlignment="1">
      <alignment horizontal="center" vertical="center"/>
    </xf>
    <xf numFmtId="0" fontId="8" fillId="0" borderId="2" xfId="0" applyFont="1" applyBorder="1" applyAlignment="1">
      <alignment horizontal="left" vertical="center"/>
    </xf>
    <xf numFmtId="0" fontId="8" fillId="0" borderId="2" xfId="0" applyFont="1" applyBorder="1"/>
    <xf numFmtId="0" fontId="7" fillId="0" borderId="2"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8" fillId="0" borderId="2" xfId="0" applyFont="1" applyFill="1" applyBorder="1" applyAlignment="1">
      <alignment horizontal="left" vertical="center"/>
    </xf>
    <xf numFmtId="0" fontId="8" fillId="6" borderId="2" xfId="0" applyFont="1" applyFill="1" applyBorder="1" applyAlignment="1">
      <alignment horizontal="left" vertical="center"/>
    </xf>
    <xf numFmtId="0" fontId="8" fillId="8" borderId="2" xfId="0" applyFont="1" applyFill="1" applyBorder="1" applyAlignment="1">
      <alignment horizontal="left" vertical="center"/>
    </xf>
    <xf numFmtId="0" fontId="7" fillId="0" borderId="2" xfId="0" applyFont="1" applyFill="1" applyBorder="1" applyAlignment="1">
      <alignment horizontal="left" vertical="center"/>
    </xf>
    <xf numFmtId="1" fontId="5" fillId="0" borderId="2" xfId="0" applyNumberFormat="1" applyFont="1" applyBorder="1"/>
    <xf numFmtId="0" fontId="5" fillId="0" borderId="2" xfId="1" applyNumberFormat="1" applyFont="1" applyBorder="1"/>
    <xf numFmtId="0" fontId="5" fillId="0" borderId="2" xfId="0" applyFont="1" applyBorder="1" applyAlignment="1">
      <alignment horizontal="left"/>
    </xf>
    <xf numFmtId="0" fontId="8" fillId="0" borderId="2" xfId="0" applyFont="1" applyBorder="1" applyAlignment="1">
      <alignment horizontal="left"/>
    </xf>
    <xf numFmtId="0" fontId="3" fillId="6" borderId="2" xfId="0" applyFont="1" applyFill="1" applyBorder="1" applyAlignment="1">
      <alignment horizontal="center" vertical="center"/>
    </xf>
    <xf numFmtId="0" fontId="3" fillId="0" borderId="0" xfId="0" applyFont="1" applyBorder="1" applyAlignment="1">
      <alignment horizontal="center"/>
    </xf>
    <xf numFmtId="0" fontId="3" fillId="0" borderId="0" xfId="0" applyFont="1" applyBorder="1" applyAlignment="1"/>
    <xf numFmtId="0" fontId="11" fillId="0" borderId="0" xfId="0" applyFont="1" applyBorder="1" applyAlignment="1">
      <alignment horizontal="center"/>
    </xf>
    <xf numFmtId="0" fontId="3" fillId="8" borderId="0" xfId="0" applyFont="1" applyFill="1" applyBorder="1"/>
    <xf numFmtId="0" fontId="3" fillId="0" borderId="1" xfId="0" applyFont="1" applyBorder="1" applyAlignment="1"/>
    <xf numFmtId="0" fontId="12" fillId="0" borderId="0" xfId="0" applyFont="1" applyBorder="1" applyAlignment="1">
      <alignment horizontal="center"/>
    </xf>
    <xf numFmtId="0" fontId="3" fillId="8" borderId="0" xfId="0" applyFont="1" applyFill="1" applyBorder="1" applyAlignment="1">
      <alignment horizontal="center"/>
    </xf>
    <xf numFmtId="0" fontId="12" fillId="0" borderId="2" xfId="0" applyFont="1" applyBorder="1" applyAlignment="1">
      <alignment horizontal="center" vertical="center"/>
    </xf>
    <xf numFmtId="0" fontId="11" fillId="0" borderId="2" xfId="0" applyFont="1" applyBorder="1" applyAlignment="1">
      <alignment horizontal="center" vertical="center"/>
    </xf>
    <xf numFmtId="0" fontId="11" fillId="6" borderId="2" xfId="0" applyFont="1" applyFill="1" applyBorder="1" applyAlignment="1">
      <alignment horizontal="center" vertical="center"/>
    </xf>
    <xf numFmtId="0" fontId="11" fillId="0" borderId="2" xfId="0" applyFont="1" applyBorder="1" applyAlignment="1">
      <alignment horizontal="center"/>
    </xf>
    <xf numFmtId="0" fontId="11" fillId="8" borderId="2" xfId="0" applyFont="1" applyFill="1" applyBorder="1" applyAlignment="1">
      <alignment horizontal="center" vertical="center"/>
    </xf>
    <xf numFmtId="0" fontId="11" fillId="0" borderId="2" xfId="0" applyFont="1" applyBorder="1"/>
    <xf numFmtId="0" fontId="3" fillId="13" borderId="2" xfId="0" applyFont="1" applyFill="1" applyBorder="1" applyAlignment="1">
      <alignment horizontal="center" vertical="center"/>
    </xf>
    <xf numFmtId="0" fontId="3" fillId="13" borderId="2" xfId="0" applyFont="1" applyFill="1" applyBorder="1" applyAlignment="1">
      <alignment horizontal="center"/>
    </xf>
    <xf numFmtId="0" fontId="2" fillId="13" borderId="2" xfId="0" applyFont="1" applyFill="1" applyBorder="1" applyAlignment="1"/>
    <xf numFmtId="0" fontId="2" fillId="0" borderId="4" xfId="0" applyFont="1" applyBorder="1"/>
    <xf numFmtId="0" fontId="2" fillId="0" borderId="3" xfId="0" applyFont="1" applyBorder="1"/>
    <xf numFmtId="0" fontId="13" fillId="0" borderId="0" xfId="0" applyFont="1" applyBorder="1"/>
    <xf numFmtId="0" fontId="13" fillId="8" borderId="2" xfId="0" applyFont="1" applyFill="1" applyBorder="1" applyAlignment="1">
      <alignment horizontal="center"/>
    </xf>
    <xf numFmtId="0" fontId="13" fillId="8" borderId="2" xfId="0" applyNumberFormat="1" applyFont="1" applyFill="1" applyBorder="1" applyAlignment="1">
      <alignment horizontal="center"/>
    </xf>
    <xf numFmtId="0" fontId="13" fillId="8" borderId="2" xfId="0" applyFont="1" applyFill="1" applyBorder="1"/>
    <xf numFmtId="0" fontId="14" fillId="8" borderId="2" xfId="0" applyFont="1" applyFill="1" applyBorder="1"/>
    <xf numFmtId="0" fontId="13" fillId="0" borderId="2" xfId="0" applyFont="1" applyBorder="1" applyAlignment="1">
      <alignment horizontal="center"/>
    </xf>
    <xf numFmtId="0" fontId="13" fillId="0" borderId="2" xfId="0" applyNumberFormat="1" applyFont="1" applyBorder="1" applyAlignment="1">
      <alignment horizontal="center"/>
    </xf>
    <xf numFmtId="0" fontId="13" fillId="0" borderId="2" xfId="0" applyFont="1" applyBorder="1"/>
    <xf numFmtId="0" fontId="14" fillId="0" borderId="2" xfId="0" applyFont="1" applyBorder="1"/>
    <xf numFmtId="0" fontId="4" fillId="0" borderId="2" xfId="0" applyFont="1" applyBorder="1" applyAlignment="1">
      <alignment horizontal="center"/>
    </xf>
    <xf numFmtId="0" fontId="4" fillId="0" borderId="2" xfId="0" applyFont="1" applyBorder="1"/>
    <xf numFmtId="0" fontId="16" fillId="0" borderId="2" xfId="0" applyFont="1" applyBorder="1"/>
    <xf numFmtId="0" fontId="4" fillId="0" borderId="2" xfId="0" applyFont="1" applyFill="1" applyBorder="1" applyAlignment="1">
      <alignment horizontal="left"/>
    </xf>
    <xf numFmtId="0" fontId="13" fillId="16" borderId="2" xfId="0" applyFont="1" applyFill="1" applyBorder="1" applyAlignment="1">
      <alignment horizontal="center"/>
    </xf>
    <xf numFmtId="0" fontId="13" fillId="16" borderId="2" xfId="0" applyNumberFormat="1" applyFont="1" applyFill="1" applyBorder="1" applyAlignment="1">
      <alignment horizontal="center"/>
    </xf>
    <xf numFmtId="0" fontId="13" fillId="16" borderId="2" xfId="0" applyFont="1" applyFill="1" applyBorder="1"/>
    <xf numFmtId="0" fontId="14" fillId="16" borderId="2" xfId="0" applyFont="1" applyFill="1" applyBorder="1"/>
    <xf numFmtId="0" fontId="4" fillId="16" borderId="2" xfId="0" applyFont="1" applyFill="1" applyBorder="1" applyAlignment="1">
      <alignment horizontal="left"/>
    </xf>
    <xf numFmtId="0" fontId="3" fillId="6" borderId="2" xfId="0" applyFont="1" applyFill="1" applyBorder="1" applyAlignment="1">
      <alignment horizontal="center" vertical="center"/>
    </xf>
    <xf numFmtId="0" fontId="3" fillId="6" borderId="2" xfId="0" applyFont="1" applyFill="1" applyBorder="1" applyAlignment="1">
      <alignment horizontal="center"/>
    </xf>
    <xf numFmtId="0" fontId="2" fillId="0" borderId="0" xfId="0" applyFont="1" applyBorder="1" applyAlignment="1">
      <alignment horizontal="center"/>
    </xf>
    <xf numFmtId="0" fontId="3" fillId="0" borderId="0" xfId="0" applyFont="1" applyBorder="1" applyAlignment="1">
      <alignment horizontal="center"/>
    </xf>
    <xf numFmtId="0" fontId="3" fillId="3" borderId="3" xfId="0" applyFont="1" applyFill="1" applyBorder="1" applyAlignment="1">
      <alignment horizontal="center"/>
    </xf>
    <xf numFmtId="0" fontId="5" fillId="9" borderId="2" xfId="0" applyFont="1" applyFill="1" applyBorder="1"/>
    <xf numFmtId="1" fontId="5" fillId="9" borderId="2" xfId="0" applyNumberFormat="1" applyFont="1" applyFill="1" applyBorder="1" applyAlignment="1">
      <alignment horizontal="center" vertical="center"/>
    </xf>
    <xf numFmtId="0" fontId="5" fillId="9" borderId="2" xfId="0" applyFont="1" applyFill="1" applyBorder="1" applyAlignment="1">
      <alignment horizontal="center" vertical="center"/>
    </xf>
    <xf numFmtId="0" fontId="5" fillId="9" borderId="2" xfId="1" applyNumberFormat="1" applyFont="1" applyFill="1" applyBorder="1" applyAlignment="1">
      <alignment horizontal="center" vertical="center"/>
    </xf>
    <xf numFmtId="0" fontId="6" fillId="9" borderId="2" xfId="0" applyFont="1" applyFill="1" applyBorder="1" applyAlignment="1">
      <alignment horizontal="center" vertical="center"/>
    </xf>
    <xf numFmtId="0" fontId="7" fillId="9" borderId="2" xfId="0" applyFont="1" applyFill="1" applyBorder="1" applyAlignment="1">
      <alignment horizontal="center" vertical="center"/>
    </xf>
    <xf numFmtId="0" fontId="5" fillId="9" borderId="2" xfId="0" applyFont="1" applyFill="1" applyBorder="1" applyAlignment="1">
      <alignment horizontal="left" vertical="center"/>
    </xf>
    <xf numFmtId="0" fontId="8" fillId="9" borderId="2" xfId="0" applyFont="1" applyFill="1" applyBorder="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xf numFmtId="0" fontId="11" fillId="0" borderId="0" xfId="0" applyFont="1" applyAlignment="1">
      <alignment horizontal="center"/>
    </xf>
    <xf numFmtId="0" fontId="3" fillId="0" borderId="0" xfId="0" applyFont="1"/>
    <xf numFmtId="0" fontId="2" fillId="0" borderId="0" xfId="0" applyFont="1" applyAlignment="1">
      <alignment horizontal="left"/>
    </xf>
    <xf numFmtId="0" fontId="12" fillId="0" borderId="0" xfId="0" applyFont="1" applyAlignment="1">
      <alignment horizontal="center"/>
    </xf>
    <xf numFmtId="0" fontId="11" fillId="0" borderId="0" xfId="0" applyFont="1"/>
    <xf numFmtId="0" fontId="12" fillId="3" borderId="7" xfId="0" applyFont="1" applyFill="1" applyBorder="1" applyAlignment="1">
      <alignment horizontal="center"/>
    </xf>
    <xf numFmtId="0" fontId="3" fillId="0" borderId="17" xfId="0" applyFont="1" applyBorder="1" applyAlignment="1">
      <alignment horizontal="center"/>
    </xf>
    <xf numFmtId="0" fontId="3" fillId="0" borderId="13" xfId="0" applyFont="1" applyBorder="1" applyAlignment="1">
      <alignment horizontal="center"/>
    </xf>
    <xf numFmtId="0" fontId="3" fillId="0" borderId="17" xfId="0" applyFont="1" applyBorder="1"/>
    <xf numFmtId="0" fontId="12" fillId="0" borderId="16" xfId="0" applyFont="1" applyBorder="1"/>
    <xf numFmtId="0" fontId="2" fillId="0" borderId="17" xfId="0" applyFont="1" applyFill="1" applyBorder="1" applyAlignment="1">
      <alignment horizontal="left"/>
    </xf>
    <xf numFmtId="0" fontId="12" fillId="0" borderId="17" xfId="0" applyFont="1" applyBorder="1"/>
    <xf numFmtId="0" fontId="3" fillId="0" borderId="14" xfId="0" applyFont="1" applyBorder="1" applyAlignment="1">
      <alignment horizontal="center"/>
    </xf>
    <xf numFmtId="0" fontId="2" fillId="0" borderId="17" xfId="0" applyFont="1" applyBorder="1" applyAlignment="1">
      <alignment horizontal="center"/>
    </xf>
    <xf numFmtId="0" fontId="2" fillId="0" borderId="17" xfId="0" applyFont="1" applyBorder="1"/>
    <xf numFmtId="0" fontId="11" fillId="0" borderId="17" xfId="0" applyFont="1" applyBorder="1"/>
    <xf numFmtId="0" fontId="2" fillId="6" borderId="17" xfId="0" applyFont="1" applyFill="1" applyBorder="1" applyAlignment="1">
      <alignment horizontal="center"/>
    </xf>
    <xf numFmtId="0" fontId="3" fillId="6" borderId="13" xfId="0" applyFont="1" applyFill="1" applyBorder="1" applyAlignment="1">
      <alignment horizontal="center"/>
    </xf>
    <xf numFmtId="0" fontId="3" fillId="6" borderId="17" xfId="0" applyFont="1" applyFill="1" applyBorder="1" applyAlignment="1">
      <alignment horizontal="center"/>
    </xf>
    <xf numFmtId="0" fontId="2" fillId="6" borderId="17" xfId="0" applyFont="1" applyFill="1" applyBorder="1"/>
    <xf numFmtId="0" fontId="11" fillId="6" borderId="17" xfId="0" applyFont="1" applyFill="1" applyBorder="1"/>
    <xf numFmtId="0" fontId="2" fillId="6" borderId="17" xfId="0" applyFont="1" applyFill="1" applyBorder="1" applyAlignment="1">
      <alignment horizontal="left"/>
    </xf>
    <xf numFmtId="0" fontId="2" fillId="6" borderId="0" xfId="0" applyFont="1" applyFill="1"/>
    <xf numFmtId="0" fontId="2" fillId="8" borderId="17" xfId="0" applyFont="1" applyFill="1" applyBorder="1" applyAlignment="1">
      <alignment horizontal="center"/>
    </xf>
    <xf numFmtId="0" fontId="3" fillId="8" borderId="13" xfId="0" applyFont="1" applyFill="1" applyBorder="1" applyAlignment="1">
      <alignment horizontal="center"/>
    </xf>
    <xf numFmtId="0" fontId="3" fillId="8" borderId="17" xfId="0" applyFont="1" applyFill="1" applyBorder="1" applyAlignment="1">
      <alignment horizontal="center"/>
    </xf>
    <xf numFmtId="0" fontId="2" fillId="8" borderId="17" xfId="0" applyFont="1" applyFill="1" applyBorder="1"/>
    <xf numFmtId="0" fontId="11" fillId="8" borderId="17" xfId="0" applyFont="1" applyFill="1" applyBorder="1"/>
    <xf numFmtId="0" fontId="2" fillId="8" borderId="17" xfId="0" applyFont="1" applyFill="1" applyBorder="1" applyAlignment="1">
      <alignment horizontal="left"/>
    </xf>
    <xf numFmtId="0" fontId="2" fillId="8" borderId="0" xfId="0" applyFont="1" applyFill="1"/>
    <xf numFmtId="0" fontId="2" fillId="0" borderId="14" xfId="0" applyFont="1" applyBorder="1" applyAlignment="1">
      <alignment horizontal="center"/>
    </xf>
    <xf numFmtId="0" fontId="2" fillId="0" borderId="14" xfId="0" applyFont="1" applyBorder="1"/>
    <xf numFmtId="0" fontId="11" fillId="0" borderId="14" xfId="0" applyFont="1" applyBorder="1"/>
    <xf numFmtId="0" fontId="2" fillId="0" borderId="14" xfId="0" applyFont="1" applyFill="1" applyBorder="1" applyAlignment="1">
      <alignment horizontal="left"/>
    </xf>
    <xf numFmtId="0" fontId="2" fillId="0" borderId="16" xfId="0" applyFont="1" applyBorder="1" applyAlignment="1">
      <alignment horizontal="center"/>
    </xf>
    <xf numFmtId="0" fontId="3" fillId="0" borderId="16" xfId="0" applyFont="1" applyBorder="1" applyAlignment="1">
      <alignment horizontal="center"/>
    </xf>
    <xf numFmtId="0" fontId="2" fillId="0" borderId="16" xfId="0" applyFont="1" applyBorder="1"/>
    <xf numFmtId="0" fontId="11" fillId="0" borderId="16" xfId="0" applyFont="1" applyBorder="1"/>
    <xf numFmtId="0" fontId="2" fillId="0" borderId="16" xfId="0" applyFont="1" applyFill="1" applyBorder="1" applyAlignment="1">
      <alignment horizontal="left"/>
    </xf>
    <xf numFmtId="49" fontId="2" fillId="0" borderId="17" xfId="0" applyNumberFormat="1" applyFont="1" applyBorder="1" applyAlignment="1">
      <alignment horizontal="center"/>
    </xf>
    <xf numFmtId="0" fontId="2" fillId="0" borderId="17" xfId="0" applyFont="1" applyBorder="1" applyAlignment="1">
      <alignment horizontal="left"/>
    </xf>
    <xf numFmtId="0" fontId="2" fillId="0" borderId="19" xfId="0" applyFont="1" applyBorder="1" applyAlignment="1">
      <alignment horizontal="center"/>
    </xf>
    <xf numFmtId="0" fontId="2" fillId="0" borderId="19" xfId="0" applyFont="1" applyBorder="1"/>
    <xf numFmtId="0" fontId="11" fillId="0" borderId="19" xfId="0" applyFont="1" applyBorder="1"/>
    <xf numFmtId="0" fontId="2" fillId="0" borderId="18" xfId="0" applyFont="1" applyBorder="1" applyAlignment="1">
      <alignment horizontal="center"/>
    </xf>
    <xf numFmtId="0" fontId="2" fillId="8" borderId="18" xfId="0" applyFont="1" applyFill="1" applyBorder="1" applyAlignment="1">
      <alignment horizontal="center"/>
    </xf>
    <xf numFmtId="0" fontId="2" fillId="6" borderId="18" xfId="0" applyFont="1" applyFill="1" applyBorder="1" applyAlignment="1">
      <alignment horizontal="center"/>
    </xf>
    <xf numFmtId="0" fontId="3" fillId="0" borderId="5" xfId="0" applyFont="1" applyBorder="1" applyAlignment="1">
      <alignment horizontal="center"/>
    </xf>
    <xf numFmtId="0" fontId="2" fillId="0" borderId="5" xfId="0" applyFont="1" applyBorder="1" applyAlignment="1">
      <alignment horizontal="center"/>
    </xf>
    <xf numFmtId="0" fontId="2" fillId="0" borderId="15" xfId="0" applyFont="1" applyBorder="1" applyAlignment="1">
      <alignment horizontal="center"/>
    </xf>
    <xf numFmtId="0" fontId="2" fillId="0" borderId="20" xfId="0" applyFont="1" applyBorder="1" applyAlignment="1">
      <alignment horizontal="center"/>
    </xf>
    <xf numFmtId="0" fontId="2" fillId="0" borderId="3" xfId="0" applyFont="1" applyBorder="1" applyAlignment="1">
      <alignment horizontal="center"/>
    </xf>
    <xf numFmtId="0" fontId="11" fillId="0" borderId="3" xfId="0" applyFont="1" applyBorder="1"/>
    <xf numFmtId="0" fontId="2" fillId="0" borderId="8" xfId="0" applyFont="1" applyBorder="1" applyAlignment="1">
      <alignment horizontal="center"/>
    </xf>
    <xf numFmtId="0" fontId="11" fillId="6" borderId="2" xfId="0" applyFont="1" applyFill="1" applyBorder="1"/>
    <xf numFmtId="0" fontId="11" fillId="8" borderId="2" xfId="0" applyFont="1" applyFill="1" applyBorder="1"/>
    <xf numFmtId="0" fontId="2" fillId="0" borderId="3" xfId="0" applyFont="1" applyFill="1" applyBorder="1" applyAlignment="1">
      <alignment horizontal="left"/>
    </xf>
    <xf numFmtId="0" fontId="2" fillId="0" borderId="4" xfId="0" applyFont="1" applyBorder="1" applyAlignment="1">
      <alignment horizontal="center"/>
    </xf>
    <xf numFmtId="0" fontId="11" fillId="0" borderId="4" xfId="0" applyFont="1" applyBorder="1"/>
    <xf numFmtId="0" fontId="2" fillId="0" borderId="4" xfId="0" applyFont="1" applyFill="1" applyBorder="1" applyAlignment="1">
      <alignment horizontal="left"/>
    </xf>
    <xf numFmtId="0" fontId="2" fillId="6" borderId="4" xfId="0" applyFont="1" applyFill="1" applyBorder="1" applyAlignment="1">
      <alignment horizontal="center"/>
    </xf>
    <xf numFmtId="0" fontId="2" fillId="6" borderId="4" xfId="0" applyFont="1" applyFill="1" applyBorder="1"/>
    <xf numFmtId="0" fontId="11" fillId="6" borderId="4" xfId="0" applyFont="1" applyFill="1" applyBorder="1"/>
    <xf numFmtId="0" fontId="2" fillId="6" borderId="4" xfId="0" applyFont="1" applyFill="1" applyBorder="1" applyAlignment="1">
      <alignment horizontal="left"/>
    </xf>
    <xf numFmtId="0" fontId="2" fillId="0" borderId="16" xfId="0" applyFont="1" applyBorder="1" applyAlignment="1">
      <alignment horizontal="left"/>
    </xf>
    <xf numFmtId="0" fontId="2" fillId="0" borderId="19" xfId="0" applyFont="1" applyBorder="1" applyAlignment="1">
      <alignment horizontal="left"/>
    </xf>
    <xf numFmtId="0" fontId="3" fillId="0" borderId="2" xfId="0" applyFont="1" applyBorder="1" applyAlignment="1"/>
    <xf numFmtId="0" fontId="3" fillId="0" borderId="2" xfId="0" applyNumberFormat="1" applyFont="1" applyBorder="1" applyAlignment="1">
      <alignment horizontal="center" wrapText="1"/>
    </xf>
    <xf numFmtId="0" fontId="18" fillId="0" borderId="2" xfId="0" applyFont="1" applyBorder="1" applyAlignment="1">
      <alignment horizontal="center"/>
    </xf>
    <xf numFmtId="0" fontId="18" fillId="0" borderId="2" xfId="0" applyFont="1" applyBorder="1"/>
    <xf numFmtId="0" fontId="18" fillId="6" borderId="2" xfId="0" applyFont="1" applyFill="1" applyBorder="1" applyAlignment="1">
      <alignment horizontal="center"/>
    </xf>
    <xf numFmtId="0" fontId="18" fillId="6" borderId="2" xfId="0" applyFont="1" applyFill="1" applyBorder="1"/>
    <xf numFmtId="0" fontId="3" fillId="6" borderId="2" xfId="0" applyFont="1" applyFill="1" applyBorder="1"/>
    <xf numFmtId="0" fontId="19" fillId="0" borderId="2" xfId="0" applyFont="1" applyBorder="1" applyAlignment="1">
      <alignment horizontal="center"/>
    </xf>
    <xf numFmtId="0" fontId="19" fillId="0" borderId="2" xfId="0" applyFont="1" applyBorder="1"/>
    <xf numFmtId="0" fontId="3" fillId="36" borderId="2" xfId="0" applyFont="1" applyFill="1" applyBorder="1" applyAlignment="1">
      <alignment horizontal="center"/>
    </xf>
    <xf numFmtId="0" fontId="3" fillId="2" borderId="2" xfId="0" applyFont="1" applyFill="1" applyBorder="1" applyAlignment="1">
      <alignment horizontal="center"/>
    </xf>
    <xf numFmtId="0" fontId="17" fillId="0" borderId="1" xfId="0" applyFont="1" applyBorder="1"/>
    <xf numFmtId="0" fontId="3" fillId="0" borderId="0" xfId="0" applyNumberFormat="1" applyFont="1" applyBorder="1" applyAlignment="1">
      <alignment horizontal="center" wrapText="1"/>
    </xf>
    <xf numFmtId="187" fontId="13" fillId="0" borderId="2" xfId="1" applyNumberFormat="1" applyFont="1" applyBorder="1" applyAlignment="1">
      <alignment horizontal="center"/>
    </xf>
    <xf numFmtId="0" fontId="13" fillId="7" borderId="2" xfId="0" applyFont="1" applyFill="1" applyBorder="1"/>
    <xf numFmtId="0" fontId="13" fillId="13" borderId="2" xfId="0" applyFont="1" applyFill="1" applyBorder="1"/>
    <xf numFmtId="0" fontId="13" fillId="17" borderId="2" xfId="0" applyFont="1" applyFill="1" applyBorder="1"/>
    <xf numFmtId="0" fontId="13" fillId="4" borderId="2" xfId="0" applyFont="1" applyFill="1" applyBorder="1"/>
    <xf numFmtId="0" fontId="13" fillId="0" borderId="2" xfId="0" applyFont="1" applyFill="1" applyBorder="1" applyAlignment="1">
      <alignment horizontal="center"/>
    </xf>
    <xf numFmtId="0" fontId="13" fillId="18" borderId="2" xfId="0" applyFont="1" applyFill="1" applyBorder="1"/>
    <xf numFmtId="0" fontId="13" fillId="15" borderId="2" xfId="0" applyFont="1" applyFill="1" applyBorder="1"/>
    <xf numFmtId="0" fontId="13" fillId="3" borderId="2" xfId="0" applyFont="1" applyFill="1" applyBorder="1"/>
    <xf numFmtId="0" fontId="13" fillId="19" borderId="2" xfId="0" applyFont="1" applyFill="1" applyBorder="1"/>
    <xf numFmtId="0" fontId="13" fillId="20" borderId="2" xfId="0" applyFont="1" applyFill="1" applyBorder="1"/>
    <xf numFmtId="0" fontId="13" fillId="10" borderId="2" xfId="0" applyFont="1" applyFill="1" applyBorder="1"/>
    <xf numFmtId="0" fontId="13" fillId="21" borderId="2" xfId="0" applyFont="1" applyFill="1" applyBorder="1"/>
    <xf numFmtId="0" fontId="13" fillId="22" borderId="2" xfId="0" applyFont="1" applyFill="1" applyBorder="1"/>
    <xf numFmtId="0" fontId="13" fillId="23" borderId="2" xfId="0" applyFont="1" applyFill="1" applyBorder="1"/>
    <xf numFmtId="0" fontId="13" fillId="24" borderId="2" xfId="0" applyFont="1" applyFill="1" applyBorder="1"/>
    <xf numFmtId="0" fontId="13" fillId="25" borderId="2" xfId="0" applyFont="1" applyFill="1" applyBorder="1"/>
    <xf numFmtId="0" fontId="13" fillId="26" borderId="2" xfId="0" applyFont="1" applyFill="1" applyBorder="1"/>
    <xf numFmtId="0" fontId="13" fillId="2" borderId="2" xfId="0" applyFont="1" applyFill="1" applyBorder="1"/>
    <xf numFmtId="0" fontId="13" fillId="27" borderId="2" xfId="0" applyFont="1" applyFill="1" applyBorder="1"/>
    <xf numFmtId="0" fontId="13" fillId="12" borderId="2" xfId="0" applyFont="1" applyFill="1" applyBorder="1"/>
    <xf numFmtId="0" fontId="13" fillId="11" borderId="2" xfId="0" applyFont="1" applyFill="1" applyBorder="1" applyAlignment="1">
      <alignment horizontal="center"/>
    </xf>
    <xf numFmtId="0" fontId="13" fillId="11" borderId="2" xfId="0" applyNumberFormat="1" applyFont="1" applyFill="1" applyBorder="1" applyAlignment="1">
      <alignment horizontal="center"/>
    </xf>
    <xf numFmtId="0" fontId="13" fillId="11" borderId="2" xfId="0" applyFont="1" applyFill="1" applyBorder="1"/>
    <xf numFmtId="0" fontId="14" fillId="11" borderId="2" xfId="0" applyFont="1" applyFill="1" applyBorder="1"/>
    <xf numFmtId="0" fontId="13" fillId="28" borderId="2" xfId="0" applyFont="1" applyFill="1" applyBorder="1"/>
    <xf numFmtId="0" fontId="13" fillId="29" borderId="2" xfId="0" applyFont="1" applyFill="1" applyBorder="1"/>
    <xf numFmtId="0" fontId="13" fillId="30" borderId="2" xfId="0" applyFont="1" applyFill="1" applyBorder="1"/>
    <xf numFmtId="0" fontId="13" fillId="31" borderId="2" xfId="0" applyFont="1" applyFill="1" applyBorder="1"/>
    <xf numFmtId="0" fontId="13" fillId="32" borderId="2" xfId="0" applyFont="1" applyFill="1" applyBorder="1"/>
    <xf numFmtId="0" fontId="13" fillId="33" borderId="2" xfId="0" applyFont="1" applyFill="1" applyBorder="1"/>
    <xf numFmtId="0" fontId="13" fillId="34" borderId="2" xfId="0" applyFont="1" applyFill="1" applyBorder="1"/>
    <xf numFmtId="0" fontId="13" fillId="2" borderId="2" xfId="0" applyFont="1" applyFill="1" applyBorder="1" applyAlignment="1">
      <alignment horizontal="center"/>
    </xf>
    <xf numFmtId="0" fontId="13" fillId="2" borderId="2" xfId="0" applyNumberFormat="1" applyFont="1" applyFill="1" applyBorder="1" applyAlignment="1">
      <alignment horizontal="center"/>
    </xf>
    <xf numFmtId="0" fontId="14" fillId="2" borderId="2" xfId="0" applyFont="1" applyFill="1" applyBorder="1"/>
    <xf numFmtId="0" fontId="15" fillId="27" borderId="2" xfId="0" applyFont="1" applyFill="1" applyBorder="1"/>
    <xf numFmtId="0" fontId="13" fillId="35" borderId="2" xfId="0" applyFont="1" applyFill="1" applyBorder="1"/>
    <xf numFmtId="0" fontId="13" fillId="9" borderId="2" xfId="0" applyFont="1" applyFill="1" applyBorder="1" applyAlignment="1">
      <alignment horizontal="center"/>
    </xf>
    <xf numFmtId="0" fontId="13" fillId="9" borderId="2" xfId="0" applyNumberFormat="1" applyFont="1" applyFill="1" applyBorder="1" applyAlignment="1">
      <alignment horizontal="center"/>
    </xf>
    <xf numFmtId="0" fontId="13" fillId="9" borderId="2" xfId="0" applyFont="1" applyFill="1" applyBorder="1"/>
    <xf numFmtId="0" fontId="14" fillId="9" borderId="2" xfId="0" applyFont="1" applyFill="1" applyBorder="1"/>
    <xf numFmtId="0" fontId="14" fillId="3" borderId="3" xfId="0" applyFont="1" applyFill="1" applyBorder="1" applyAlignment="1">
      <alignment horizontal="center"/>
    </xf>
    <xf numFmtId="0" fontId="13" fillId="0" borderId="0" xfId="0" applyFont="1" applyBorder="1" applyAlignment="1">
      <alignment horizontal="center"/>
    </xf>
    <xf numFmtId="0" fontId="13" fillId="0" borderId="0" xfId="0" applyNumberFormat="1" applyFont="1" applyBorder="1" applyAlignment="1">
      <alignment horizontal="center"/>
    </xf>
    <xf numFmtId="0" fontId="14" fillId="0" borderId="0" xfId="0" applyFont="1" applyBorder="1" applyAlignment="1">
      <alignment horizontal="center"/>
    </xf>
    <xf numFmtId="0" fontId="14" fillId="0" borderId="0" xfId="0" applyFont="1" applyBorder="1"/>
    <xf numFmtId="0" fontId="3" fillId="8" borderId="2" xfId="0" applyFont="1" applyFill="1" applyBorder="1"/>
    <xf numFmtId="0" fontId="13" fillId="15" borderId="2" xfId="0" applyFont="1" applyFill="1" applyBorder="1" applyAlignment="1">
      <alignment horizontal="center"/>
    </xf>
    <xf numFmtId="0" fontId="13" fillId="15" borderId="2" xfId="0" applyNumberFormat="1" applyFont="1" applyFill="1" applyBorder="1" applyAlignment="1">
      <alignment horizontal="center"/>
    </xf>
    <xf numFmtId="0" fontId="14" fillId="15" borderId="2" xfId="0" applyFont="1" applyFill="1" applyBorder="1"/>
    <xf numFmtId="49" fontId="3" fillId="0" borderId="0" xfId="0" applyNumberFormat="1" applyFont="1" applyBorder="1" applyAlignment="1">
      <alignment horizontal="center"/>
    </xf>
    <xf numFmtId="49" fontId="2" fillId="0" borderId="0" xfId="0" applyNumberFormat="1" applyFont="1" applyBorder="1" applyAlignment="1">
      <alignment horizontal="center"/>
    </xf>
    <xf numFmtId="0" fontId="2" fillId="0" borderId="0" xfId="0" applyNumberFormat="1" applyFont="1" applyBorder="1" applyAlignment="1">
      <alignment horizontal="center" wrapText="1"/>
    </xf>
    <xf numFmtId="0" fontId="2" fillId="0" borderId="2" xfId="0" applyNumberFormat="1" applyFont="1" applyBorder="1" applyAlignment="1">
      <alignment horizontal="center" wrapText="1"/>
    </xf>
    <xf numFmtId="0" fontId="2" fillId="4" borderId="1" xfId="0" applyFont="1" applyFill="1" applyBorder="1" applyAlignment="1">
      <alignment horizontal="center"/>
    </xf>
    <xf numFmtId="49" fontId="2" fillId="4" borderId="2" xfId="0" applyNumberFormat="1" applyFont="1" applyFill="1" applyBorder="1" applyAlignment="1">
      <alignment horizontal="center"/>
    </xf>
    <xf numFmtId="0" fontId="11" fillId="4" borderId="2" xfId="0" applyFont="1" applyFill="1" applyBorder="1" applyAlignment="1">
      <alignment horizontal="center"/>
    </xf>
    <xf numFmtId="0" fontId="2" fillId="4" borderId="2" xfId="0" applyNumberFormat="1" applyFont="1" applyFill="1" applyBorder="1" applyAlignment="1">
      <alignment horizontal="center" wrapText="1"/>
    </xf>
    <xf numFmtId="0" fontId="11" fillId="8" borderId="2" xfId="0" applyFont="1" applyFill="1" applyBorder="1" applyAlignment="1">
      <alignment horizontal="center"/>
    </xf>
    <xf numFmtId="0" fontId="2" fillId="8" borderId="1" xfId="0" applyFont="1" applyFill="1" applyBorder="1" applyAlignment="1">
      <alignment horizontal="center"/>
    </xf>
    <xf numFmtId="0" fontId="2" fillId="8" borderId="2" xfId="0" applyNumberFormat="1" applyFont="1" applyFill="1" applyBorder="1" applyAlignment="1">
      <alignment horizontal="center" wrapText="1"/>
    </xf>
    <xf numFmtId="0" fontId="3" fillId="4" borderId="2" xfId="0" applyNumberFormat="1" applyFont="1" applyFill="1" applyBorder="1" applyAlignment="1">
      <alignment horizontal="center" wrapText="1"/>
    </xf>
    <xf numFmtId="0" fontId="17" fillId="0" borderId="1" xfId="0" applyFont="1" applyBorder="1" applyAlignment="1">
      <alignment horizontal="left"/>
    </xf>
    <xf numFmtId="0" fontId="17" fillId="0" borderId="2" xfId="0" applyFont="1" applyFill="1" applyBorder="1" applyAlignment="1">
      <alignment horizontal="left"/>
    </xf>
    <xf numFmtId="0" fontId="3" fillId="36" borderId="2" xfId="0" applyFont="1" applyFill="1" applyBorder="1"/>
    <xf numFmtId="0" fontId="17" fillId="6" borderId="2" xfId="0" applyFont="1" applyFill="1" applyBorder="1" applyAlignment="1">
      <alignment horizontal="left"/>
    </xf>
    <xf numFmtId="0" fontId="3" fillId="2" borderId="2" xfId="0" applyFont="1" applyFill="1" applyBorder="1"/>
    <xf numFmtId="0" fontId="17" fillId="8" borderId="2" xfId="0" applyFont="1" applyFill="1" applyBorder="1" applyAlignment="1">
      <alignment horizontal="left"/>
    </xf>
    <xf numFmtId="0" fontId="17" fillId="36" borderId="2" xfId="0" applyFont="1" applyFill="1" applyBorder="1" applyAlignment="1">
      <alignment horizontal="left"/>
    </xf>
    <xf numFmtId="0" fontId="17" fillId="2" borderId="2" xfId="0" applyFont="1" applyFill="1" applyBorder="1" applyAlignment="1">
      <alignment horizontal="left"/>
    </xf>
    <xf numFmtId="17" fontId="3" fillId="0" borderId="2" xfId="0" applyNumberFormat="1" applyFont="1" applyBorder="1" applyAlignment="1">
      <alignment horizontal="center"/>
    </xf>
    <xf numFmtId="49" fontId="3" fillId="36" borderId="2" xfId="0" applyNumberFormat="1" applyFont="1" applyFill="1" applyBorder="1" applyAlignment="1">
      <alignment horizontal="center"/>
    </xf>
    <xf numFmtId="49" fontId="3" fillId="0" borderId="2" xfId="0" applyNumberFormat="1" applyFont="1" applyBorder="1" applyAlignment="1">
      <alignment horizontal="center"/>
    </xf>
    <xf numFmtId="0" fontId="3" fillId="0" borderId="2" xfId="0" applyFont="1" applyFill="1" applyBorder="1" applyAlignment="1">
      <alignment horizontal="left"/>
    </xf>
    <xf numFmtId="0" fontId="17" fillId="0" borderId="2" xfId="0" applyFont="1" applyBorder="1" applyAlignment="1">
      <alignment horizontal="left"/>
    </xf>
    <xf numFmtId="0" fontId="12" fillId="3" borderId="2" xfId="0" applyFont="1" applyFill="1" applyBorder="1" applyAlignment="1">
      <alignment horizontal="center"/>
    </xf>
    <xf numFmtId="49" fontId="2" fillId="6" borderId="2" xfId="0" applyNumberFormat="1" applyFont="1" applyFill="1" applyBorder="1" applyAlignment="1">
      <alignment horizontal="center" vertical="center"/>
    </xf>
    <xf numFmtId="0" fontId="6" fillId="0" borderId="0" xfId="0" applyFont="1" applyAlignment="1">
      <alignment horizontal="center"/>
    </xf>
    <xf numFmtId="49" fontId="6" fillId="0" borderId="0" xfId="0" applyNumberFormat="1" applyFont="1" applyAlignment="1">
      <alignment horizontal="center"/>
    </xf>
    <xf numFmtId="0" fontId="21" fillId="0" borderId="0" xfId="0" applyFont="1" applyAlignment="1">
      <alignment horizontal="left"/>
    </xf>
    <xf numFmtId="0" fontId="6" fillId="8" borderId="0" xfId="0" applyFont="1" applyFill="1"/>
    <xf numFmtId="0" fontId="6" fillId="0" borderId="0" xfId="0" applyFont="1"/>
    <xf numFmtId="0" fontId="3" fillId="8" borderId="0" xfId="0" applyFont="1" applyFill="1"/>
    <xf numFmtId="49" fontId="3" fillId="0" borderId="0" xfId="0" applyNumberFormat="1" applyFont="1" applyAlignment="1">
      <alignment horizontal="center"/>
    </xf>
    <xf numFmtId="0" fontId="19" fillId="0" borderId="0" xfId="0" applyFont="1" applyAlignment="1">
      <alignment horizontal="center"/>
    </xf>
    <xf numFmtId="49" fontId="19" fillId="0" borderId="0" xfId="0" applyNumberFormat="1" applyFont="1" applyAlignment="1">
      <alignment horizontal="center"/>
    </xf>
    <xf numFmtId="0" fontId="19" fillId="8" borderId="0" xfId="0" applyFont="1" applyFill="1"/>
    <xf numFmtId="0" fontId="19" fillId="0" borderId="0" xfId="0" applyFont="1"/>
    <xf numFmtId="0" fontId="21" fillId="0" borderId="2" xfId="0" applyFont="1" applyFill="1" applyBorder="1" applyAlignment="1">
      <alignment horizontal="left"/>
    </xf>
    <xf numFmtId="0" fontId="19" fillId="17" borderId="2" xfId="0" applyFont="1" applyFill="1" applyBorder="1" applyAlignment="1">
      <alignment horizontal="center"/>
    </xf>
    <xf numFmtId="0" fontId="21" fillId="17" borderId="2" xfId="0" applyFont="1" applyFill="1" applyBorder="1" applyAlignment="1">
      <alignment horizontal="left"/>
    </xf>
    <xf numFmtId="0" fontId="19" fillId="17" borderId="0" xfId="0" applyFont="1" applyFill="1"/>
    <xf numFmtId="0" fontId="19" fillId="8" borderId="2" xfId="0" applyFont="1" applyFill="1" applyBorder="1" applyAlignment="1">
      <alignment horizontal="center"/>
    </xf>
    <xf numFmtId="0" fontId="21" fillId="8" borderId="2" xfId="0" applyFont="1" applyFill="1" applyBorder="1" applyAlignment="1">
      <alignment horizontal="left"/>
    </xf>
    <xf numFmtId="49" fontId="19" fillId="0" borderId="2" xfId="0" applyNumberFormat="1" applyFont="1" applyBorder="1" applyAlignment="1">
      <alignment horizontal="center"/>
    </xf>
    <xf numFmtId="0" fontId="19" fillId="0" borderId="2" xfId="0" applyFont="1" applyBorder="1" applyAlignment="1">
      <alignment horizontal="left"/>
    </xf>
    <xf numFmtId="0" fontId="21" fillId="0" borderId="2" xfId="0" applyFont="1" applyBorder="1" applyAlignment="1">
      <alignment horizontal="left"/>
    </xf>
    <xf numFmtId="0" fontId="19" fillId="8" borderId="2" xfId="0" applyFont="1" applyFill="1" applyBorder="1"/>
    <xf numFmtId="0" fontId="19" fillId="0" borderId="3" xfId="0" applyFont="1" applyBorder="1" applyAlignment="1">
      <alignment horizontal="center"/>
    </xf>
    <xf numFmtId="0" fontId="21" fillId="0" borderId="16" xfId="0" applyFont="1" applyBorder="1" applyAlignment="1">
      <alignment horizontal="left"/>
    </xf>
    <xf numFmtId="0" fontId="21" fillId="0" borderId="17" xfId="0" applyFont="1" applyBorder="1" applyAlignment="1">
      <alignment horizontal="left"/>
    </xf>
    <xf numFmtId="0" fontId="21" fillId="0" borderId="19" xfId="0" applyFont="1" applyBorder="1" applyAlignment="1">
      <alignment horizontal="left"/>
    </xf>
    <xf numFmtId="0" fontId="19" fillId="9" borderId="2" xfId="0" applyFont="1" applyFill="1" applyBorder="1" applyAlignment="1">
      <alignment horizontal="center"/>
    </xf>
    <xf numFmtId="0" fontId="21" fillId="9" borderId="2" xfId="0" applyFont="1" applyFill="1" applyBorder="1" applyAlignment="1">
      <alignment horizontal="left"/>
    </xf>
    <xf numFmtId="0" fontId="19" fillId="9" borderId="0" xfId="0" applyFont="1" applyFill="1"/>
    <xf numFmtId="0" fontId="12" fillId="2" borderId="7" xfId="0" applyFont="1" applyFill="1" applyBorder="1" applyAlignment="1">
      <alignment horizontal="center"/>
    </xf>
    <xf numFmtId="0" fontId="3" fillId="6" borderId="2" xfId="0" applyFont="1" applyFill="1" applyBorder="1" applyAlignment="1">
      <alignment horizontal="center"/>
    </xf>
    <xf numFmtId="0" fontId="2" fillId="0" borderId="0" xfId="0" applyFont="1" applyAlignment="1">
      <alignment horizontal="center"/>
    </xf>
    <xf numFmtId="0" fontId="3" fillId="0" borderId="0" xfId="0" applyFont="1" applyAlignment="1">
      <alignment horizontal="center"/>
    </xf>
    <xf numFmtId="0" fontId="11" fillId="6" borderId="2" xfId="0" applyFont="1" applyFill="1" applyBorder="1" applyAlignment="1">
      <alignment horizontal="center"/>
    </xf>
    <xf numFmtId="0" fontId="11" fillId="2" borderId="2" xfId="0" applyFont="1" applyFill="1" applyBorder="1" applyAlignment="1">
      <alignment horizontal="center"/>
    </xf>
    <xf numFmtId="0" fontId="2" fillId="2" borderId="0" xfId="0" applyFont="1" applyFill="1"/>
    <xf numFmtId="49" fontId="2" fillId="0" borderId="0" xfId="0" applyNumberFormat="1" applyFont="1" applyAlignment="1">
      <alignment horizontal="center"/>
    </xf>
    <xf numFmtId="0" fontId="2" fillId="0" borderId="0" xfId="0" applyFont="1" applyBorder="1" applyAlignment="1">
      <alignment horizontal="center"/>
    </xf>
    <xf numFmtId="0" fontId="3" fillId="6" borderId="2" xfId="0" applyFont="1" applyFill="1" applyBorder="1" applyAlignment="1">
      <alignment horizontal="center"/>
    </xf>
    <xf numFmtId="0" fontId="2" fillId="0" borderId="0" xfId="0" applyFont="1" applyAlignment="1">
      <alignment horizontal="center"/>
    </xf>
    <xf numFmtId="0" fontId="3" fillId="4" borderId="2" xfId="0" applyFont="1" applyFill="1" applyBorder="1" applyAlignment="1">
      <alignment horizontal="center"/>
    </xf>
    <xf numFmtId="0" fontId="12" fillId="8" borderId="0" xfId="0" applyFont="1" applyFill="1" applyBorder="1" applyAlignment="1">
      <alignment horizontal="center"/>
    </xf>
    <xf numFmtId="0" fontId="2" fillId="0" borderId="0" xfId="0" applyNumberFormat="1" applyFont="1" applyAlignment="1">
      <alignment horizontal="center"/>
    </xf>
    <xf numFmtId="0" fontId="3" fillId="0" borderId="6" xfId="0" applyFont="1" applyBorder="1"/>
    <xf numFmtId="0" fontId="3" fillId="0" borderId="1" xfId="0" applyFont="1" applyBorder="1" applyAlignment="1">
      <alignment horizontal="center"/>
    </xf>
    <xf numFmtId="0" fontId="3" fillId="0" borderId="2" xfId="0" applyNumberFormat="1" applyFont="1" applyBorder="1" applyAlignment="1">
      <alignment horizontal="center"/>
    </xf>
    <xf numFmtId="0" fontId="3" fillId="6" borderId="6" xfId="0" applyFont="1" applyFill="1" applyBorder="1"/>
    <xf numFmtId="0" fontId="3" fillId="6" borderId="2" xfId="0" applyNumberFormat="1" applyFont="1" applyFill="1" applyBorder="1" applyAlignment="1">
      <alignment horizontal="center"/>
    </xf>
    <xf numFmtId="0" fontId="3" fillId="6" borderId="0" xfId="0" applyFont="1" applyFill="1"/>
    <xf numFmtId="0" fontId="2" fillId="6" borderId="6" xfId="0" applyFont="1" applyFill="1" applyBorder="1"/>
    <xf numFmtId="0" fontId="2" fillId="6" borderId="2" xfId="0" applyNumberFormat="1" applyFont="1" applyFill="1" applyBorder="1" applyAlignment="1">
      <alignment horizontal="center"/>
    </xf>
    <xf numFmtId="0" fontId="2" fillId="0" borderId="6" xfId="0" applyFont="1" applyBorder="1"/>
    <xf numFmtId="0" fontId="2" fillId="0" borderId="2" xfId="0" applyNumberFormat="1" applyFont="1" applyBorder="1" applyAlignment="1">
      <alignment horizontal="center"/>
    </xf>
    <xf numFmtId="0" fontId="3" fillId="0" borderId="2" xfId="0" applyFont="1" applyFill="1" applyBorder="1" applyAlignment="1">
      <alignment horizontal="center"/>
    </xf>
    <xf numFmtId="0" fontId="2" fillId="0" borderId="2" xfId="0" applyFont="1" applyFill="1" applyBorder="1"/>
    <xf numFmtId="0" fontId="2" fillId="0" borderId="6" xfId="0" applyFont="1" applyFill="1" applyBorder="1"/>
    <xf numFmtId="0" fontId="3" fillId="0" borderId="2" xfId="0" applyNumberFormat="1" applyFont="1" applyFill="1" applyBorder="1" applyAlignment="1">
      <alignment horizontal="center"/>
    </xf>
    <xf numFmtId="0" fontId="2" fillId="0" borderId="0" xfId="0" applyFont="1" applyFill="1"/>
    <xf numFmtId="0" fontId="2" fillId="2" borderId="6" xfId="0" applyFont="1" applyFill="1" applyBorder="1"/>
    <xf numFmtId="0" fontId="3" fillId="2" borderId="2" xfId="0" applyNumberFormat="1" applyFont="1" applyFill="1" applyBorder="1" applyAlignment="1">
      <alignment horizontal="center"/>
    </xf>
    <xf numFmtId="0" fontId="2" fillId="8" borderId="6" xfId="0" applyFont="1" applyFill="1" applyBorder="1"/>
    <xf numFmtId="0" fontId="3" fillId="8" borderId="2" xfId="0" applyNumberFormat="1" applyFont="1" applyFill="1" applyBorder="1" applyAlignment="1">
      <alignment horizontal="center"/>
    </xf>
    <xf numFmtId="0" fontId="2" fillId="13" borderId="6" xfId="0" applyFont="1" applyFill="1" applyBorder="1"/>
    <xf numFmtId="0" fontId="3" fillId="13" borderId="2" xfId="0" applyNumberFormat="1" applyFont="1" applyFill="1" applyBorder="1" applyAlignment="1">
      <alignment horizontal="center"/>
    </xf>
    <xf numFmtId="0" fontId="2" fillId="13" borderId="0" xfId="0" applyFont="1" applyFill="1"/>
    <xf numFmtId="0" fontId="2" fillId="36" borderId="2" xfId="0" applyFont="1" applyFill="1" applyBorder="1" applyAlignment="1">
      <alignment horizontal="center"/>
    </xf>
    <xf numFmtId="0" fontId="2" fillId="36" borderId="2" xfId="0" applyFont="1" applyFill="1" applyBorder="1"/>
    <xf numFmtId="0" fontId="2" fillId="36" borderId="6" xfId="0" applyFont="1" applyFill="1" applyBorder="1"/>
    <xf numFmtId="0" fontId="3" fillId="36" borderId="2" xfId="0" applyNumberFormat="1" applyFont="1" applyFill="1" applyBorder="1" applyAlignment="1">
      <alignment horizontal="center"/>
    </xf>
    <xf numFmtId="0" fontId="2" fillId="36" borderId="2" xfId="0" applyFont="1" applyFill="1" applyBorder="1" applyAlignment="1">
      <alignment horizontal="left"/>
    </xf>
    <xf numFmtId="0" fontId="2" fillId="8" borderId="2" xfId="0" applyNumberFormat="1" applyFont="1" applyFill="1" applyBorder="1" applyAlignment="1">
      <alignment horizontal="center"/>
    </xf>
    <xf numFmtId="0" fontId="27" fillId="13" borderId="0" xfId="0" applyFont="1" applyFill="1" applyAlignment="1">
      <alignment horizontal="center"/>
    </xf>
    <xf numFmtId="0" fontId="2" fillId="13" borderId="2" xfId="0" applyNumberFormat="1" applyFont="1" applyFill="1" applyBorder="1" applyAlignment="1">
      <alignment horizontal="center"/>
    </xf>
    <xf numFmtId="0" fontId="2" fillId="4" borderId="6" xfId="0" applyFont="1" applyFill="1" applyBorder="1"/>
    <xf numFmtId="0" fontId="3" fillId="4" borderId="2" xfId="0" applyNumberFormat="1" applyFont="1" applyFill="1" applyBorder="1" applyAlignment="1">
      <alignment horizontal="center"/>
    </xf>
    <xf numFmtId="0" fontId="2" fillId="4" borderId="2" xfId="0" applyFont="1" applyFill="1" applyBorder="1" applyAlignment="1">
      <alignment horizontal="left"/>
    </xf>
    <xf numFmtId="0" fontId="2" fillId="4" borderId="0" xfId="0" applyFont="1" applyFill="1"/>
    <xf numFmtId="0" fontId="2" fillId="0" borderId="2" xfId="0" applyNumberFormat="1" applyFont="1" applyFill="1" applyBorder="1" applyAlignment="1">
      <alignment horizontal="center"/>
    </xf>
    <xf numFmtId="0" fontId="2" fillId="8" borderId="0" xfId="0" applyFont="1" applyFill="1" applyAlignment="1">
      <alignment horizontal="center"/>
    </xf>
    <xf numFmtId="0" fontId="2" fillId="4" borderId="2" xfId="0" applyNumberFormat="1" applyFont="1" applyFill="1" applyBorder="1" applyAlignment="1">
      <alignment horizontal="center"/>
    </xf>
    <xf numFmtId="49" fontId="2" fillId="13" borderId="2" xfId="0" applyNumberFormat="1" applyFont="1" applyFill="1" applyBorder="1" applyAlignment="1">
      <alignment horizontal="center"/>
    </xf>
    <xf numFmtId="0" fontId="29" fillId="0" borderId="2" xfId="0" applyFont="1" applyBorder="1" applyAlignment="1">
      <alignment horizontal="center"/>
    </xf>
    <xf numFmtId="0" fontId="29" fillId="8" borderId="2" xfId="0" applyFont="1" applyFill="1" applyBorder="1" applyAlignment="1">
      <alignment horizontal="center"/>
    </xf>
    <xf numFmtId="0" fontId="19" fillId="0" borderId="4" xfId="0" applyFont="1" applyBorder="1" applyAlignment="1">
      <alignment horizontal="center"/>
    </xf>
    <xf numFmtId="0" fontId="29" fillId="0" borderId="4" xfId="0" applyFont="1" applyBorder="1" applyAlignment="1">
      <alignment horizontal="center"/>
    </xf>
    <xf numFmtId="0" fontId="29" fillId="0" borderId="0" xfId="0" applyFont="1" applyAlignment="1">
      <alignment horizontal="center"/>
    </xf>
    <xf numFmtId="0" fontId="28" fillId="3" borderId="7" xfId="0" applyFont="1" applyFill="1" applyBorder="1" applyAlignment="1">
      <alignment horizontal="center"/>
    </xf>
    <xf numFmtId="0" fontId="2" fillId="0" borderId="0" xfId="0" applyFont="1" applyAlignment="1">
      <alignment horizontal="center"/>
    </xf>
    <xf numFmtId="0" fontId="23" fillId="6" borderId="4"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3" fillId="0" borderId="0" xfId="0" applyFont="1" applyAlignment="1">
      <alignment horizontal="center"/>
    </xf>
    <xf numFmtId="0" fontId="29" fillId="9" borderId="2" xfId="0" applyFont="1" applyFill="1" applyBorder="1" applyAlignment="1">
      <alignment horizontal="center"/>
    </xf>
    <xf numFmtId="0" fontId="29" fillId="17" borderId="2" xfId="0" applyFont="1" applyFill="1" applyBorder="1" applyAlignment="1">
      <alignment horizontal="center"/>
    </xf>
    <xf numFmtId="0" fontId="6" fillId="0" borderId="0" xfId="0" applyFont="1" applyBorder="1" applyAlignment="1">
      <alignment horizontal="center"/>
    </xf>
    <xf numFmtId="0" fontId="7" fillId="0" borderId="2" xfId="0" applyFont="1" applyBorder="1" applyAlignment="1">
      <alignment horizontal="center"/>
    </xf>
    <xf numFmtId="0" fontId="6" fillId="0" borderId="0" xfId="0" applyFont="1" applyBorder="1" applyAlignment="1">
      <alignment horizontal="center"/>
    </xf>
    <xf numFmtId="0" fontId="10" fillId="2" borderId="2"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2" xfId="0" applyFont="1" applyFill="1" applyBorder="1" applyAlignment="1">
      <alignment horizontal="center"/>
    </xf>
    <xf numFmtId="0" fontId="6" fillId="5" borderId="2" xfId="0" applyFont="1" applyFill="1" applyBorder="1" applyAlignment="1">
      <alignment horizontal="center"/>
    </xf>
    <xf numFmtId="0" fontId="5" fillId="0" borderId="1" xfId="0" applyFont="1" applyBorder="1" applyAlignment="1">
      <alignment horizontal="left"/>
    </xf>
    <xf numFmtId="0" fontId="5" fillId="0" borderId="0" xfId="0" applyFont="1" applyBorder="1"/>
    <xf numFmtId="0" fontId="6" fillId="0" borderId="2" xfId="0" applyFont="1" applyBorder="1" applyAlignment="1">
      <alignment horizontal="center"/>
    </xf>
    <xf numFmtId="0" fontId="9" fillId="0" borderId="2" xfId="0" applyFont="1" applyBorder="1" applyAlignment="1">
      <alignment horizontal="center"/>
    </xf>
    <xf numFmtId="0" fontId="5" fillId="0" borderId="2" xfId="0" applyFont="1" applyFill="1" applyBorder="1" applyAlignment="1">
      <alignment horizontal="left"/>
    </xf>
    <xf numFmtId="0" fontId="5" fillId="6" borderId="2" xfId="0" applyFont="1" applyFill="1" applyBorder="1" applyAlignment="1">
      <alignment horizontal="center"/>
    </xf>
    <xf numFmtId="0" fontId="6" fillId="6" borderId="2" xfId="0" applyFont="1" applyFill="1" applyBorder="1"/>
    <xf numFmtId="0" fontId="7" fillId="6" borderId="2" xfId="0" applyFont="1" applyFill="1" applyBorder="1" applyAlignment="1">
      <alignment horizontal="center"/>
    </xf>
    <xf numFmtId="0" fontId="5" fillId="6" borderId="2" xfId="0" applyFont="1" applyFill="1" applyBorder="1" applyAlignment="1">
      <alignment horizontal="left"/>
    </xf>
    <xf numFmtId="0" fontId="5" fillId="8" borderId="2" xfId="0" applyFont="1" applyFill="1" applyBorder="1" applyAlignment="1">
      <alignment horizontal="center"/>
    </xf>
    <xf numFmtId="0" fontId="6" fillId="8" borderId="2" xfId="0" applyFont="1" applyFill="1" applyBorder="1"/>
    <xf numFmtId="0" fontId="6" fillId="8" borderId="2" xfId="0" applyFont="1" applyFill="1" applyBorder="1" applyAlignment="1">
      <alignment horizontal="center"/>
    </xf>
    <xf numFmtId="0" fontId="7" fillId="8" borderId="2" xfId="0" applyFont="1" applyFill="1" applyBorder="1" applyAlignment="1">
      <alignment horizontal="center"/>
    </xf>
    <xf numFmtId="0" fontId="5" fillId="8" borderId="2" xfId="0" applyFont="1" applyFill="1" applyBorder="1" applyAlignment="1">
      <alignment horizontal="left"/>
    </xf>
    <xf numFmtId="0" fontId="7" fillId="0" borderId="2" xfId="0" applyNumberFormat="1" applyFont="1" applyBorder="1" applyAlignment="1">
      <alignment horizontal="center"/>
    </xf>
    <xf numFmtId="0" fontId="5" fillId="11" borderId="2" xfId="0" applyFont="1" applyFill="1" applyBorder="1" applyAlignment="1">
      <alignment horizontal="center"/>
    </xf>
    <xf numFmtId="0" fontId="5" fillId="11" borderId="2" xfId="0" applyFont="1" applyFill="1" applyBorder="1"/>
    <xf numFmtId="0" fontId="6" fillId="11" borderId="2" xfId="0" applyFont="1" applyFill="1" applyBorder="1"/>
    <xf numFmtId="0" fontId="6" fillId="11" borderId="2" xfId="0" applyFont="1" applyFill="1" applyBorder="1" applyAlignment="1">
      <alignment horizontal="center"/>
    </xf>
    <xf numFmtId="0" fontId="7" fillId="11" borderId="2" xfId="0" applyFont="1" applyFill="1" applyBorder="1" applyAlignment="1">
      <alignment horizontal="center"/>
    </xf>
    <xf numFmtId="0" fontId="5" fillId="11" borderId="2" xfId="0" applyFont="1" applyFill="1" applyBorder="1" applyAlignment="1">
      <alignment horizontal="left"/>
    </xf>
    <xf numFmtId="49" fontId="5" fillId="0" borderId="2" xfId="0" applyNumberFormat="1" applyFont="1" applyBorder="1" applyAlignment="1">
      <alignment horizontal="center"/>
    </xf>
    <xf numFmtId="0" fontId="9" fillId="3" borderId="2" xfId="0" applyFont="1" applyFill="1" applyBorder="1" applyAlignment="1">
      <alignment horizontal="center"/>
    </xf>
    <xf numFmtId="0" fontId="6"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3" xfId="0" applyFont="1" applyFill="1" applyBorder="1" applyAlignment="1">
      <alignment vertical="center" wrapText="1"/>
    </xf>
    <xf numFmtId="0" fontId="8" fillId="0" borderId="0" xfId="0" applyFont="1" applyBorder="1" applyAlignment="1">
      <alignment horizontal="left"/>
    </xf>
    <xf numFmtId="0" fontId="6" fillId="2" borderId="2" xfId="0" applyFont="1" applyFill="1" applyBorder="1"/>
    <xf numFmtId="0" fontId="5" fillId="2" borderId="2" xfId="0" applyFont="1" applyFill="1" applyBorder="1"/>
    <xf numFmtId="0" fontId="7" fillId="2" borderId="2" xfId="0" applyFont="1" applyFill="1" applyBorder="1"/>
    <xf numFmtId="0" fontId="8" fillId="2" borderId="2" xfId="0" applyFont="1" applyFill="1" applyBorder="1"/>
    <xf numFmtId="0" fontId="8" fillId="0" borderId="3" xfId="0" applyFont="1" applyFill="1" applyBorder="1" applyAlignment="1">
      <alignment horizontal="left"/>
    </xf>
    <xf numFmtId="187" fontId="6" fillId="0" borderId="0" xfId="1" applyNumberFormat="1" applyFont="1" applyBorder="1" applyAlignment="1"/>
    <xf numFmtId="187" fontId="6" fillId="0" borderId="0" xfId="1" applyNumberFormat="1" applyFont="1" applyBorder="1" applyAlignment="1">
      <alignment horizontal="center"/>
    </xf>
    <xf numFmtId="187" fontId="6" fillId="0" borderId="2" xfId="1" applyNumberFormat="1" applyFont="1" applyBorder="1" applyAlignment="1">
      <alignment horizontal="center" vertical="center"/>
    </xf>
    <xf numFmtId="187" fontId="6" fillId="6" borderId="2" xfId="1" applyNumberFormat="1" applyFont="1" applyFill="1" applyBorder="1" applyAlignment="1">
      <alignment horizontal="center" vertical="center"/>
    </xf>
    <xf numFmtId="187" fontId="5" fillId="0" borderId="2" xfId="1" applyNumberFormat="1" applyFont="1" applyBorder="1" applyAlignment="1">
      <alignment horizontal="center" vertical="center"/>
    </xf>
    <xf numFmtId="187" fontId="5" fillId="6" borderId="2" xfId="1" applyNumberFormat="1" applyFont="1" applyFill="1" applyBorder="1" applyAlignment="1">
      <alignment horizontal="center" vertical="center"/>
    </xf>
    <xf numFmtId="187" fontId="5" fillId="8" borderId="2" xfId="1" applyNumberFormat="1" applyFont="1" applyFill="1" applyBorder="1" applyAlignment="1">
      <alignment horizontal="center" vertical="center"/>
    </xf>
    <xf numFmtId="187" fontId="5" fillId="9" borderId="2" xfId="1" applyNumberFormat="1" applyFont="1" applyFill="1" applyBorder="1" applyAlignment="1">
      <alignment horizontal="center" vertical="center"/>
    </xf>
    <xf numFmtId="187" fontId="5" fillId="0" borderId="2" xfId="1" applyNumberFormat="1" applyFont="1" applyBorder="1"/>
    <xf numFmtId="0" fontId="20" fillId="0" borderId="0" xfId="0" applyFont="1" applyBorder="1"/>
    <xf numFmtId="0" fontId="31" fillId="0" borderId="0" xfId="0" applyFont="1" applyBorder="1" applyAlignment="1">
      <alignment horizontal="center"/>
    </xf>
    <xf numFmtId="0" fontId="20" fillId="0" borderId="0" xfId="0" applyFont="1" applyBorder="1" applyAlignment="1"/>
    <xf numFmtId="0" fontId="32" fillId="0" borderId="0" xfId="0" applyFont="1" applyBorder="1" applyAlignment="1">
      <alignment horizontal="center"/>
    </xf>
    <xf numFmtId="0" fontId="20" fillId="0" borderId="2" xfId="0" applyFont="1" applyBorder="1"/>
    <xf numFmtId="0" fontId="31" fillId="0" borderId="0" xfId="0" applyFont="1" applyBorder="1"/>
    <xf numFmtId="0" fontId="31" fillId="0" borderId="2" xfId="0" applyFont="1" applyBorder="1"/>
    <xf numFmtId="0" fontId="20" fillId="0" borderId="0" xfId="0" applyFont="1" applyBorder="1" applyAlignment="1">
      <alignment horizontal="center"/>
    </xf>
    <xf numFmtId="0" fontId="33" fillId="0" borderId="0" xfId="0" applyFont="1" applyBorder="1" applyAlignment="1">
      <alignment horizontal="center"/>
    </xf>
    <xf numFmtId="0" fontId="30" fillId="2" borderId="4" xfId="0" applyFont="1" applyFill="1" applyBorder="1" applyAlignment="1">
      <alignment horizontal="center" vertical="center"/>
    </xf>
    <xf numFmtId="0" fontId="33" fillId="3" borderId="2" xfId="0" applyFont="1" applyFill="1" applyBorder="1" applyAlignment="1">
      <alignment horizontal="center"/>
    </xf>
    <xf numFmtId="0" fontId="31" fillId="0" borderId="2" xfId="0" applyFont="1" applyFill="1" applyBorder="1" applyAlignment="1">
      <alignment horizontal="left" vertical="center"/>
    </xf>
    <xf numFmtId="0" fontId="20" fillId="0" borderId="2" xfId="0" applyFont="1" applyBorder="1" applyAlignment="1">
      <alignment horizontal="right" vertical="center"/>
    </xf>
    <xf numFmtId="0" fontId="20" fillId="0" borderId="2" xfId="0" applyFont="1" applyBorder="1" applyAlignment="1">
      <alignment horizontal="center" vertical="center"/>
    </xf>
    <xf numFmtId="0" fontId="33" fillId="0" borderId="2" xfId="0" applyFont="1" applyBorder="1" applyAlignment="1">
      <alignment horizontal="center" vertical="center"/>
    </xf>
    <xf numFmtId="0" fontId="20" fillId="0" borderId="2" xfId="0" applyFont="1" applyBorder="1" applyAlignment="1">
      <alignment vertical="center"/>
    </xf>
    <xf numFmtId="0" fontId="20" fillId="0" borderId="2" xfId="0" applyFont="1" applyBorder="1" applyAlignment="1">
      <alignment horizontal="center" vertical="center" wrapText="1"/>
    </xf>
    <xf numFmtId="0" fontId="31" fillId="0" borderId="2" xfId="0" applyFont="1" applyBorder="1" applyAlignment="1">
      <alignment horizontal="center" vertical="center"/>
    </xf>
    <xf numFmtId="0" fontId="31" fillId="0" borderId="2" xfId="0" applyFont="1" applyBorder="1" applyAlignment="1">
      <alignment vertical="center"/>
    </xf>
    <xf numFmtId="0" fontId="32" fillId="0" borderId="2" xfId="0" applyFont="1" applyBorder="1" applyAlignment="1">
      <alignment horizontal="center" vertical="center"/>
    </xf>
    <xf numFmtId="0" fontId="31" fillId="0" borderId="2" xfId="0" applyFont="1" applyBorder="1" applyAlignment="1">
      <alignment horizontal="center"/>
    </xf>
    <xf numFmtId="0" fontId="31" fillId="8" borderId="2" xfId="0" applyFont="1" applyFill="1" applyBorder="1" applyAlignment="1">
      <alignment horizontal="left" vertical="center"/>
    </xf>
    <xf numFmtId="0" fontId="31" fillId="8" borderId="2" xfId="0" applyFont="1" applyFill="1" applyBorder="1" applyAlignment="1">
      <alignment horizontal="center" vertical="center"/>
    </xf>
    <xf numFmtId="0" fontId="20" fillId="8" borderId="2" xfId="0" applyFont="1" applyFill="1" applyBorder="1" applyAlignment="1">
      <alignment horizontal="center" vertical="center"/>
    </xf>
    <xf numFmtId="0" fontId="32" fillId="8" borderId="2" xfId="0" applyFont="1" applyFill="1" applyBorder="1" applyAlignment="1">
      <alignment horizontal="center" vertical="center"/>
    </xf>
    <xf numFmtId="0" fontId="31" fillId="8" borderId="2" xfId="0" applyFont="1" applyFill="1" applyBorder="1"/>
    <xf numFmtId="0" fontId="31" fillId="9" borderId="2" xfId="0" applyFont="1" applyFill="1" applyBorder="1" applyAlignment="1">
      <alignment horizontal="left" vertical="center"/>
    </xf>
    <xf numFmtId="0" fontId="31" fillId="9" borderId="2" xfId="0" applyFont="1" applyFill="1" applyBorder="1" applyAlignment="1">
      <alignment horizontal="center" vertical="center"/>
    </xf>
    <xf numFmtId="0" fontId="20" fillId="9" borderId="2" xfId="0" applyFont="1" applyFill="1" applyBorder="1" applyAlignment="1">
      <alignment horizontal="center" vertical="center"/>
    </xf>
    <xf numFmtId="0" fontId="32" fillId="9" borderId="2" xfId="0" applyFont="1" applyFill="1" applyBorder="1" applyAlignment="1">
      <alignment horizontal="center" vertical="center"/>
    </xf>
    <xf numFmtId="0" fontId="31" fillId="9" borderId="2" xfId="0" applyFont="1" applyFill="1" applyBorder="1"/>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1" xfId="0" applyFont="1" applyBorder="1" applyAlignment="1">
      <alignment horizontal="center" vertical="center"/>
    </xf>
    <xf numFmtId="17" fontId="31" fillId="0" borderId="2" xfId="0" applyNumberFormat="1" applyFont="1" applyBorder="1" applyAlignment="1">
      <alignment horizontal="center" vertical="center"/>
    </xf>
    <xf numFmtId="49" fontId="31" fillId="0" borderId="2" xfId="0" applyNumberFormat="1" applyFont="1" applyBorder="1" applyAlignment="1">
      <alignment horizontal="center" vertical="center"/>
    </xf>
    <xf numFmtId="0" fontId="31" fillId="6" borderId="2" xfId="0" applyFont="1" applyFill="1" applyBorder="1" applyAlignment="1">
      <alignment horizontal="left" vertical="center"/>
    </xf>
    <xf numFmtId="0" fontId="31" fillId="6" borderId="2" xfId="0" applyFont="1" applyFill="1" applyBorder="1" applyAlignment="1">
      <alignment horizontal="center" vertical="center"/>
    </xf>
    <xf numFmtId="0" fontId="20" fillId="6" borderId="2" xfId="0" applyFont="1" applyFill="1" applyBorder="1" applyAlignment="1">
      <alignment horizontal="center" vertical="center"/>
    </xf>
    <xf numFmtId="0" fontId="32" fillId="6" borderId="2" xfId="0" applyFont="1" applyFill="1" applyBorder="1" applyAlignment="1">
      <alignment horizontal="center" vertical="center"/>
    </xf>
    <xf numFmtId="0" fontId="31" fillId="6" borderId="2" xfId="0" applyFont="1" applyFill="1" applyBorder="1"/>
    <xf numFmtId="0" fontId="31" fillId="0" borderId="2" xfId="0" applyFont="1" applyBorder="1" applyAlignment="1">
      <alignment horizontal="left"/>
    </xf>
    <xf numFmtId="0" fontId="32" fillId="0" borderId="2" xfId="0" applyFont="1" applyBorder="1" applyAlignment="1">
      <alignment horizontal="center"/>
    </xf>
    <xf numFmtId="0" fontId="31" fillId="14" borderId="2" xfId="0" applyFont="1" applyFill="1" applyBorder="1" applyAlignment="1">
      <alignment horizontal="left" vertical="center"/>
    </xf>
    <xf numFmtId="0" fontId="31" fillId="14" borderId="2" xfId="0" applyFont="1" applyFill="1" applyBorder="1" applyAlignment="1">
      <alignment horizontal="center" vertical="center"/>
    </xf>
    <xf numFmtId="0" fontId="32" fillId="14" borderId="2" xfId="0" applyFont="1" applyFill="1" applyBorder="1" applyAlignment="1">
      <alignment horizontal="center" vertical="center"/>
    </xf>
    <xf numFmtId="0" fontId="31" fillId="14" borderId="2" xfId="0" applyFont="1" applyFill="1" applyBorder="1"/>
    <xf numFmtId="0" fontId="31" fillId="17" borderId="2" xfId="0" applyFont="1" applyFill="1" applyBorder="1" applyAlignment="1">
      <alignment horizontal="left" vertical="center"/>
    </xf>
    <xf numFmtId="0" fontId="31" fillId="17" borderId="2" xfId="0" applyFont="1" applyFill="1" applyBorder="1" applyAlignment="1">
      <alignment horizontal="center" vertical="center"/>
    </xf>
    <xf numFmtId="0" fontId="32" fillId="17" borderId="2" xfId="0" applyFont="1" applyFill="1" applyBorder="1" applyAlignment="1">
      <alignment horizontal="center" vertical="center"/>
    </xf>
    <xf numFmtId="0" fontId="31" fillId="17" borderId="2" xfId="0" applyFont="1" applyFill="1" applyBorder="1"/>
    <xf numFmtId="0" fontId="32" fillId="0" borderId="2" xfId="0" applyFont="1" applyFill="1" applyBorder="1" applyAlignment="1">
      <alignment horizontal="left" vertical="center"/>
    </xf>
    <xf numFmtId="0" fontId="34" fillId="0" borderId="2" xfId="0" applyFont="1" applyBorder="1" applyAlignment="1">
      <alignment horizontal="center" vertical="center"/>
    </xf>
    <xf numFmtId="0" fontId="31" fillId="0" borderId="2" xfId="0" applyFont="1" applyFill="1" applyBorder="1" applyAlignment="1">
      <alignment horizontal="center"/>
    </xf>
    <xf numFmtId="0" fontId="31" fillId="0" borderId="2" xfId="0" applyFont="1" applyFill="1" applyBorder="1" applyAlignment="1">
      <alignment horizontal="left"/>
    </xf>
    <xf numFmtId="0" fontId="3" fillId="0" borderId="0" xfId="0" applyFont="1" applyBorder="1" applyAlignment="1">
      <alignment horizontal="center"/>
    </xf>
    <xf numFmtId="0" fontId="3" fillId="6" borderId="2" xfId="0" applyFont="1" applyFill="1" applyBorder="1" applyAlignment="1">
      <alignment horizontal="center"/>
    </xf>
    <xf numFmtId="0" fontId="2" fillId="0" borderId="0" xfId="0" applyFont="1" applyAlignment="1">
      <alignment horizontal="center"/>
    </xf>
    <xf numFmtId="0" fontId="3" fillId="0" borderId="0" xfId="0" applyFont="1" applyAlignment="1">
      <alignment horizontal="left"/>
    </xf>
    <xf numFmtId="0" fontId="3" fillId="0" borderId="0" xfId="0" applyFont="1" applyAlignment="1">
      <alignment horizontal="center"/>
    </xf>
    <xf numFmtId="0" fontId="4" fillId="2" borderId="2" xfId="0" applyFont="1" applyFill="1" applyBorder="1" applyAlignment="1">
      <alignment vertical="center"/>
    </xf>
    <xf numFmtId="0" fontId="2" fillId="0" borderId="0" xfId="0" applyFont="1" applyBorder="1" applyAlignment="1"/>
    <xf numFmtId="43" fontId="2" fillId="0" borderId="2" xfId="1" applyFont="1" applyBorder="1" applyAlignment="1">
      <alignment horizontal="center"/>
    </xf>
    <xf numFmtId="187" fontId="3" fillId="0" borderId="0" xfId="1" applyNumberFormat="1" applyFont="1" applyBorder="1" applyAlignment="1"/>
    <xf numFmtId="187" fontId="3" fillId="0" borderId="0" xfId="1" applyNumberFormat="1" applyFont="1" applyBorder="1" applyAlignment="1">
      <alignment horizontal="center"/>
    </xf>
    <xf numFmtId="187" fontId="3" fillId="0" borderId="2" xfId="1" applyNumberFormat="1" applyFont="1" applyBorder="1" applyAlignment="1">
      <alignment horizontal="center" vertical="center"/>
    </xf>
    <xf numFmtId="187" fontId="2" fillId="0" borderId="2" xfId="1" applyNumberFormat="1" applyFont="1" applyBorder="1" applyAlignment="1">
      <alignment horizontal="center" vertical="center"/>
    </xf>
    <xf numFmtId="187" fontId="2" fillId="6" borderId="2" xfId="1" applyNumberFormat="1" applyFont="1" applyFill="1" applyBorder="1" applyAlignment="1">
      <alignment horizontal="center" vertical="center"/>
    </xf>
    <xf numFmtId="187" fontId="2" fillId="0" borderId="2" xfId="1" applyNumberFormat="1" applyFont="1" applyBorder="1" applyAlignment="1">
      <alignment horizontal="center"/>
    </xf>
    <xf numFmtId="187" fontId="2" fillId="8" borderId="2" xfId="1" applyNumberFormat="1" applyFont="1" applyFill="1" applyBorder="1" applyAlignment="1">
      <alignment horizontal="center" vertical="center"/>
    </xf>
    <xf numFmtId="187" fontId="2" fillId="0" borderId="2" xfId="1" applyNumberFormat="1" applyFont="1" applyBorder="1"/>
    <xf numFmtId="0" fontId="19" fillId="0" borderId="0" xfId="0" applyFont="1" applyBorder="1" applyAlignment="1">
      <alignment horizontal="center"/>
    </xf>
    <xf numFmtId="0" fontId="35" fillId="0" borderId="2" xfId="0" applyFont="1" applyFill="1" applyBorder="1" applyAlignment="1">
      <alignment horizontal="left"/>
    </xf>
    <xf numFmtId="0" fontId="29" fillId="0" borderId="2" xfId="0" applyFont="1" applyBorder="1" applyAlignment="1">
      <alignment horizontal="left"/>
    </xf>
    <xf numFmtId="0" fontId="35" fillId="0" borderId="4" xfId="0" applyFont="1" applyFill="1" applyBorder="1" applyAlignment="1">
      <alignment horizontal="left"/>
    </xf>
    <xf numFmtId="0" fontId="35" fillId="0" borderId="2" xfId="0" applyFont="1" applyBorder="1" applyAlignment="1">
      <alignment horizontal="left"/>
    </xf>
    <xf numFmtId="0" fontId="36" fillId="0" borderId="0" xfId="0" applyFont="1" applyAlignment="1">
      <alignment horizontal="center"/>
    </xf>
    <xf numFmtId="0" fontId="37" fillId="0" borderId="0" xfId="0" applyFont="1" applyAlignment="1">
      <alignment horizontal="left"/>
    </xf>
    <xf numFmtId="0" fontId="38" fillId="0" borderId="0" xfId="0" applyFont="1" applyAlignment="1">
      <alignment horizontal="left"/>
    </xf>
    <xf numFmtId="0" fontId="38" fillId="0" borderId="0" xfId="0" applyFont="1" applyAlignment="1">
      <alignment horizontal="center"/>
    </xf>
    <xf numFmtId="0" fontId="39" fillId="0" borderId="0" xfId="0" applyFont="1" applyAlignment="1">
      <alignment horizontal="center"/>
    </xf>
    <xf numFmtId="0" fontId="39" fillId="0" borderId="2" xfId="0" applyFont="1" applyBorder="1" applyAlignment="1">
      <alignment horizontal="center"/>
    </xf>
    <xf numFmtId="49" fontId="39" fillId="0" borderId="2" xfId="0" applyNumberFormat="1" applyFont="1" applyBorder="1" applyAlignment="1">
      <alignment horizontal="center"/>
    </xf>
    <xf numFmtId="0" fontId="39" fillId="0" borderId="4" xfId="0" applyFont="1" applyBorder="1" applyAlignment="1">
      <alignment horizontal="center"/>
    </xf>
    <xf numFmtId="0" fontId="4" fillId="2" borderId="6" xfId="0" applyFont="1" applyFill="1" applyBorder="1" applyAlignment="1">
      <alignment horizontal="center" vertical="center"/>
    </xf>
    <xf numFmtId="0" fontId="31" fillId="2" borderId="2" xfId="0" applyFont="1" applyFill="1" applyBorder="1" applyAlignment="1">
      <alignment horizontal="left" vertical="center"/>
    </xf>
    <xf numFmtId="0" fontId="31" fillId="2" borderId="2" xfId="0" applyFont="1" applyFill="1" applyBorder="1" applyAlignment="1">
      <alignment horizontal="center" vertical="center"/>
    </xf>
    <xf numFmtId="0" fontId="32" fillId="2" borderId="2" xfId="0" applyFont="1" applyFill="1" applyBorder="1" applyAlignment="1">
      <alignment horizontal="center" vertical="center"/>
    </xf>
    <xf numFmtId="0" fontId="31" fillId="2" borderId="2" xfId="0" applyFont="1" applyFill="1" applyBorder="1"/>
    <xf numFmtId="0" fontId="3" fillId="0" borderId="0" xfId="0" applyFont="1" applyBorder="1" applyAlignment="1">
      <alignment horizontal="center"/>
    </xf>
    <xf numFmtId="0" fontId="31" fillId="0" borderId="7" xfId="0" applyFont="1" applyBorder="1" applyAlignment="1">
      <alignment horizontal="center" vertical="center"/>
    </xf>
    <xf numFmtId="0" fontId="20" fillId="0" borderId="0" xfId="0" applyFont="1" applyBorder="1" applyAlignment="1">
      <alignment horizontal="center"/>
    </xf>
    <xf numFmtId="0" fontId="2" fillId="0" borderId="0" xfId="0" applyFont="1" applyBorder="1" applyAlignment="1">
      <alignment horizontal="center"/>
    </xf>
    <xf numFmtId="0" fontId="3" fillId="0" borderId="0" xfId="0" applyFont="1" applyBorder="1" applyAlignment="1">
      <alignment horizontal="center"/>
    </xf>
    <xf numFmtId="0" fontId="31" fillId="8" borderId="2" xfId="0" applyFont="1" applyFill="1" applyBorder="1" applyAlignment="1">
      <alignment horizontal="left"/>
    </xf>
    <xf numFmtId="0" fontId="42" fillId="0" borderId="0" xfId="0" applyFont="1" applyAlignment="1"/>
    <xf numFmtId="0" fontId="42" fillId="0" borderId="22" xfId="0" applyFont="1" applyBorder="1" applyAlignment="1"/>
    <xf numFmtId="0" fontId="42" fillId="0" borderId="0" xfId="0" applyFont="1" applyAlignment="1">
      <alignment horizontal="center"/>
    </xf>
    <xf numFmtId="0" fontId="3" fillId="6" borderId="2" xfId="0" applyFont="1" applyFill="1" applyBorder="1" applyAlignment="1">
      <alignment horizontal="center"/>
    </xf>
    <xf numFmtId="0" fontId="3" fillId="0" borderId="0" xfId="0" applyFont="1" applyBorder="1" applyAlignment="1">
      <alignment horizontal="center"/>
    </xf>
    <xf numFmtId="0" fontId="6" fillId="6" borderId="2" xfId="0" applyFont="1" applyFill="1" applyBorder="1" applyAlignment="1">
      <alignment horizontal="center"/>
    </xf>
    <xf numFmtId="0" fontId="6" fillId="0" borderId="0" xfId="0" applyFont="1" applyBorder="1" applyAlignment="1">
      <alignment horizontal="center"/>
    </xf>
    <xf numFmtId="0" fontId="13" fillId="0" borderId="0" xfId="0" applyFont="1" applyBorder="1" applyAlignment="1">
      <alignment horizontal="center"/>
    </xf>
    <xf numFmtId="0" fontId="43" fillId="8" borderId="2" xfId="0" applyFont="1" applyFill="1" applyBorder="1" applyAlignment="1">
      <alignment horizontal="center"/>
    </xf>
    <xf numFmtId="0" fontId="41" fillId="8" borderId="2" xfId="0" applyFont="1" applyFill="1" applyBorder="1" applyAlignment="1">
      <alignment horizontal="left"/>
    </xf>
    <xf numFmtId="0" fontId="39" fillId="8" borderId="2" xfId="0" applyFont="1" applyFill="1" applyBorder="1" applyAlignment="1">
      <alignment horizontal="center"/>
    </xf>
    <xf numFmtId="0" fontId="35" fillId="8" borderId="2" xfId="0" applyFont="1" applyFill="1" applyBorder="1" applyAlignment="1">
      <alignment horizontal="left"/>
    </xf>
    <xf numFmtId="0" fontId="19" fillId="8" borderId="4" xfId="0" applyFont="1" applyFill="1" applyBorder="1" applyAlignment="1">
      <alignment horizontal="center"/>
    </xf>
    <xf numFmtId="0" fontId="17" fillId="0" borderId="0" xfId="0" applyFont="1" applyBorder="1"/>
    <xf numFmtId="0" fontId="17" fillId="2" borderId="3" xfId="0" applyFont="1" applyFill="1" applyBorder="1" applyAlignment="1">
      <alignment horizontal="center" vertical="center"/>
    </xf>
    <xf numFmtId="0" fontId="6" fillId="36" borderId="2" xfId="0" applyFont="1" applyFill="1" applyBorder="1" applyAlignment="1">
      <alignment horizontal="center"/>
    </xf>
    <xf numFmtId="0" fontId="6" fillId="2" borderId="2" xfId="0" applyFont="1" applyFill="1" applyBorder="1" applyAlignment="1">
      <alignment horizontal="center"/>
    </xf>
    <xf numFmtId="0" fontId="3" fillId="6" borderId="2" xfId="0" applyNumberFormat="1" applyFont="1" applyFill="1" applyBorder="1" applyAlignment="1">
      <alignment horizontal="center" wrapText="1"/>
    </xf>
    <xf numFmtId="0" fontId="3" fillId="8" borderId="2" xfId="0" applyNumberFormat="1" applyFont="1" applyFill="1" applyBorder="1" applyAlignment="1">
      <alignment horizontal="center" wrapText="1"/>
    </xf>
    <xf numFmtId="0" fontId="3" fillId="36" borderId="2" xfId="0" applyNumberFormat="1" applyFont="1" applyFill="1" applyBorder="1" applyAlignment="1">
      <alignment horizontal="center" wrapText="1"/>
    </xf>
    <xf numFmtId="0" fontId="3" fillId="2" borderId="2" xfId="0" applyNumberFormat="1" applyFont="1" applyFill="1" applyBorder="1" applyAlignment="1">
      <alignment horizontal="center" wrapText="1"/>
    </xf>
    <xf numFmtId="0" fontId="13" fillId="15" borderId="3" xfId="0" applyFont="1" applyFill="1" applyBorder="1" applyAlignment="1">
      <alignment horizontal="center" vertical="center"/>
    </xf>
    <xf numFmtId="0" fontId="3" fillId="15" borderId="2" xfId="0" applyFont="1" applyFill="1" applyBorder="1" applyAlignment="1">
      <alignment horizontal="center"/>
    </xf>
    <xf numFmtId="0" fontId="3" fillId="16" borderId="2" xfId="0" applyFont="1" applyFill="1" applyBorder="1" applyAlignment="1">
      <alignment horizontal="center"/>
    </xf>
    <xf numFmtId="0" fontId="3" fillId="0" borderId="0" xfId="0" applyFont="1" applyAlignment="1">
      <alignment horizontal="center"/>
    </xf>
    <xf numFmtId="0" fontId="22" fillId="2" borderId="10" xfId="0" applyFont="1" applyFill="1" applyBorder="1" applyAlignment="1">
      <alignment horizontal="center" vertical="center"/>
    </xf>
    <xf numFmtId="0" fontId="2" fillId="0" borderId="0" xfId="0" applyFont="1" applyAlignment="1">
      <alignment horizontal="center"/>
    </xf>
    <xf numFmtId="0" fontId="45" fillId="8" borderId="0" xfId="0" applyFont="1" applyFill="1" applyBorder="1" applyAlignment="1"/>
    <xf numFmtId="0" fontId="2" fillId="8" borderId="3" xfId="0" applyFont="1" applyFill="1" applyBorder="1" applyAlignment="1">
      <alignment horizontal="left"/>
    </xf>
    <xf numFmtId="0" fontId="2" fillId="7" borderId="2" xfId="0" applyFont="1" applyFill="1" applyBorder="1" applyAlignment="1">
      <alignment horizontal="left"/>
    </xf>
    <xf numFmtId="0" fontId="2" fillId="11" borderId="2" xfId="0" applyFont="1" applyFill="1" applyBorder="1" applyAlignment="1">
      <alignment horizontal="left"/>
    </xf>
    <xf numFmtId="0" fontId="2" fillId="7" borderId="3" xfId="0" applyFont="1" applyFill="1" applyBorder="1" applyAlignment="1">
      <alignment horizontal="left"/>
    </xf>
    <xf numFmtId="0" fontId="2" fillId="19" borderId="2" xfId="0" applyFont="1" applyFill="1" applyBorder="1" applyAlignment="1">
      <alignment horizontal="left"/>
    </xf>
    <xf numFmtId="0" fontId="2" fillId="7" borderId="2" xfId="0" applyFont="1" applyFill="1" applyBorder="1"/>
    <xf numFmtId="0" fontId="2" fillId="11" borderId="2" xfId="0" applyFont="1" applyFill="1" applyBorder="1"/>
    <xf numFmtId="0" fontId="3" fillId="8" borderId="3" xfId="0" applyFont="1" applyFill="1" applyBorder="1" applyAlignment="1"/>
    <xf numFmtId="0" fontId="3" fillId="6" borderId="2" xfId="0" applyFont="1" applyFill="1" applyBorder="1" applyAlignment="1">
      <alignment horizontal="center"/>
    </xf>
    <xf numFmtId="0" fontId="2" fillId="11" borderId="2" xfId="0" applyFont="1" applyFill="1" applyBorder="1" applyAlignment="1">
      <alignment horizontal="center"/>
    </xf>
    <xf numFmtId="0" fontId="3" fillId="11" borderId="2" xfId="0" applyFont="1" applyFill="1" applyBorder="1" applyAlignment="1">
      <alignment horizontal="center"/>
    </xf>
    <xf numFmtId="0" fontId="2" fillId="11" borderId="6" xfId="0" applyFont="1" applyFill="1" applyBorder="1"/>
    <xf numFmtId="0" fontId="3" fillId="11" borderId="2" xfId="0" applyNumberFormat="1" applyFont="1" applyFill="1" applyBorder="1" applyAlignment="1">
      <alignment horizontal="center"/>
    </xf>
    <xf numFmtId="0" fontId="2" fillId="11" borderId="0" xfId="0" applyFont="1" applyFill="1"/>
    <xf numFmtId="0" fontId="3" fillId="0" borderId="0" xfId="0" applyFont="1" applyBorder="1" applyAlignment="1">
      <alignment horizontal="center"/>
    </xf>
    <xf numFmtId="0" fontId="3" fillId="6" borderId="2" xfId="0" applyFont="1" applyFill="1" applyBorder="1" applyAlignment="1">
      <alignment horizontal="center"/>
    </xf>
    <xf numFmtId="0" fontId="20" fillId="6" borderId="2" xfId="0" applyFont="1" applyFill="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Border="1" applyAlignment="1">
      <alignment horizontal="center"/>
    </xf>
    <xf numFmtId="0" fontId="20" fillId="0" borderId="0" xfId="0" applyFont="1" applyBorder="1" applyAlignment="1">
      <alignment horizontal="center"/>
    </xf>
    <xf numFmtId="0" fontId="3" fillId="0" borderId="0" xfId="0" applyFont="1" applyBorder="1" applyAlignment="1">
      <alignment horizontal="left"/>
    </xf>
    <xf numFmtId="0" fontId="3" fillId="8" borderId="2" xfId="0" applyFont="1" applyFill="1" applyBorder="1" applyAlignment="1">
      <alignment horizontal="left"/>
    </xf>
    <xf numFmtId="0" fontId="3" fillId="6" borderId="2" xfId="0" applyFont="1" applyFill="1" applyBorder="1" applyAlignment="1">
      <alignment horizontal="left"/>
    </xf>
    <xf numFmtId="49" fontId="3" fillId="6" borderId="2" xfId="0" applyNumberFormat="1" applyFont="1" applyFill="1" applyBorder="1" applyAlignment="1">
      <alignment horizontal="center"/>
    </xf>
    <xf numFmtId="49" fontId="3" fillId="8" borderId="2" xfId="0" applyNumberFormat="1" applyFont="1" applyFill="1" applyBorder="1" applyAlignment="1">
      <alignment horizontal="center"/>
    </xf>
    <xf numFmtId="0" fontId="3" fillId="0" borderId="2" xfId="0" applyFont="1" applyBorder="1" applyAlignment="1">
      <alignment horizontal="left"/>
    </xf>
    <xf numFmtId="16" fontId="3" fillId="0" borderId="2" xfId="0" applyNumberFormat="1" applyFont="1" applyBorder="1" applyAlignment="1">
      <alignment horizontal="center"/>
    </xf>
    <xf numFmtId="0" fontId="3" fillId="12" borderId="2" xfId="0" applyFont="1" applyFill="1" applyBorder="1" applyAlignment="1">
      <alignment horizontal="left"/>
    </xf>
    <xf numFmtId="0" fontId="3" fillId="2" borderId="2" xfId="0" applyFont="1" applyFill="1" applyBorder="1" applyAlignment="1">
      <alignment horizontal="left"/>
    </xf>
    <xf numFmtId="0" fontId="3" fillId="13" borderId="2" xfId="0" applyFont="1" applyFill="1" applyBorder="1" applyAlignment="1">
      <alignment horizontal="left"/>
    </xf>
    <xf numFmtId="0" fontId="3" fillId="13" borderId="2" xfId="0" applyFont="1" applyFill="1" applyBorder="1"/>
    <xf numFmtId="0" fontId="3" fillId="13" borderId="1" xfId="0" applyFont="1" applyFill="1" applyBorder="1" applyAlignment="1">
      <alignment horizontal="center"/>
    </xf>
    <xf numFmtId="0" fontId="33" fillId="7" borderId="2" xfId="0" applyFont="1" applyFill="1" applyBorder="1" applyAlignment="1">
      <alignment horizontal="center" vertical="center"/>
    </xf>
    <xf numFmtId="0" fontId="32" fillId="7" borderId="2" xfId="0" applyFont="1" applyFill="1" applyBorder="1" applyAlignment="1">
      <alignment horizontal="center" vertical="center"/>
    </xf>
    <xf numFmtId="0" fontId="3" fillId="4" borderId="2" xfId="0" applyFont="1" applyFill="1" applyBorder="1" applyAlignment="1">
      <alignment horizontal="center"/>
    </xf>
    <xf numFmtId="0" fontId="11" fillId="8" borderId="2" xfId="0" applyFont="1" applyFill="1" applyBorder="1" applyAlignment="1">
      <alignment horizontal="left"/>
    </xf>
    <xf numFmtId="0" fontId="2" fillId="7" borderId="2" xfId="0" applyFont="1" applyFill="1" applyBorder="1" applyAlignment="1">
      <alignment horizontal="center"/>
    </xf>
    <xf numFmtId="0" fontId="2" fillId="7" borderId="1" xfId="0" applyFont="1" applyFill="1" applyBorder="1" applyAlignment="1">
      <alignment horizontal="center"/>
    </xf>
    <xf numFmtId="49" fontId="2" fillId="7" borderId="2" xfId="0" applyNumberFormat="1" applyFont="1" applyFill="1" applyBorder="1" applyAlignment="1">
      <alignment horizontal="center"/>
    </xf>
    <xf numFmtId="0" fontId="11" fillId="7" borderId="2" xfId="0" applyFont="1" applyFill="1" applyBorder="1" applyAlignment="1">
      <alignment horizontal="center"/>
    </xf>
    <xf numFmtId="0" fontId="2" fillId="7" borderId="2" xfId="0" applyNumberFormat="1" applyFont="1" applyFill="1" applyBorder="1" applyAlignment="1">
      <alignment horizontal="center" wrapText="1"/>
    </xf>
    <xf numFmtId="0" fontId="0" fillId="7" borderId="0" xfId="0" applyFill="1"/>
    <xf numFmtId="0" fontId="0" fillId="8" borderId="0" xfId="0" applyFill="1"/>
    <xf numFmtId="0" fontId="0" fillId="0" borderId="2" xfId="0" applyBorder="1"/>
    <xf numFmtId="0" fontId="29" fillId="0" borderId="2" xfId="0" applyFont="1" applyBorder="1"/>
    <xf numFmtId="0" fontId="2" fillId="8" borderId="4" xfId="0" applyFont="1" applyFill="1" applyBorder="1" applyAlignment="1">
      <alignment horizontal="center"/>
    </xf>
    <xf numFmtId="0" fontId="31" fillId="8" borderId="2" xfId="0" applyFont="1" applyFill="1" applyBorder="1" applyAlignment="1">
      <alignment horizontal="center"/>
    </xf>
    <xf numFmtId="0" fontId="46" fillId="8" borderId="2" xfId="0" applyFont="1" applyFill="1" applyBorder="1" applyAlignment="1">
      <alignment horizontal="center" vertical="center"/>
    </xf>
    <xf numFmtId="0" fontId="46" fillId="8" borderId="2" xfId="0" applyFont="1" applyFill="1" applyBorder="1" applyAlignment="1">
      <alignment horizontal="center"/>
    </xf>
    <xf numFmtId="0" fontId="47" fillId="8" borderId="2" xfId="0" applyFont="1" applyFill="1" applyBorder="1" applyAlignment="1">
      <alignment horizontal="center"/>
    </xf>
    <xf numFmtId="0" fontId="32" fillId="8" borderId="2" xfId="0" applyFont="1" applyFill="1" applyBorder="1" applyAlignment="1">
      <alignment horizontal="center"/>
    </xf>
    <xf numFmtId="0" fontId="20" fillId="8" borderId="2" xfId="0" applyFont="1" applyFill="1" applyBorder="1" applyAlignment="1">
      <alignment horizontal="left"/>
    </xf>
    <xf numFmtId="0" fontId="20" fillId="8" borderId="2" xfId="0" applyFont="1" applyFill="1" applyBorder="1" applyAlignment="1">
      <alignment horizontal="center"/>
    </xf>
    <xf numFmtId="0" fontId="33" fillId="8" borderId="2" xfId="0" applyFont="1" applyFill="1" applyBorder="1" applyAlignment="1">
      <alignment horizontal="center"/>
    </xf>
    <xf numFmtId="1" fontId="6" fillId="8" borderId="2" xfId="0" applyNumberFormat="1" applyFont="1" applyFill="1" applyBorder="1" applyAlignment="1">
      <alignment horizontal="center" vertical="center"/>
    </xf>
    <xf numFmtId="0" fontId="4" fillId="7" borderId="2" xfId="0" applyFont="1" applyFill="1" applyBorder="1" applyAlignment="1">
      <alignment horizontal="left"/>
    </xf>
    <xf numFmtId="0" fontId="10" fillId="0" borderId="2" xfId="0" applyFont="1" applyBorder="1" applyAlignment="1">
      <alignment horizontal="center"/>
    </xf>
    <xf numFmtId="0" fontId="4" fillId="7" borderId="2" xfId="0" applyFont="1" applyFill="1" applyBorder="1" applyAlignment="1">
      <alignment horizontal="center"/>
    </xf>
    <xf numFmtId="0" fontId="4" fillId="0" borderId="2" xfId="0" applyFont="1" applyBorder="1" applyAlignment="1">
      <alignment horizontal="left"/>
    </xf>
    <xf numFmtId="0" fontId="4" fillId="8" borderId="2" xfId="0" applyFont="1" applyFill="1" applyBorder="1" applyAlignment="1">
      <alignment horizontal="left"/>
    </xf>
    <xf numFmtId="0" fontId="4" fillId="8" borderId="2" xfId="0" applyFont="1" applyFill="1" applyBorder="1" applyAlignment="1">
      <alignment horizontal="center"/>
    </xf>
    <xf numFmtId="0" fontId="10" fillId="8" borderId="2" xfId="0" applyFont="1" applyFill="1" applyBorder="1" applyAlignment="1">
      <alignment horizontal="center"/>
    </xf>
    <xf numFmtId="0" fontId="2" fillId="8" borderId="4" xfId="0" applyFont="1" applyFill="1" applyBorder="1"/>
    <xf numFmtId="0" fontId="11" fillId="7" borderId="2" xfId="0" applyFont="1" applyFill="1" applyBorder="1"/>
    <xf numFmtId="0" fontId="2" fillId="7" borderId="0" xfId="0" applyFont="1" applyFill="1"/>
    <xf numFmtId="0" fontId="2" fillId="8" borderId="6" xfId="0" applyFont="1" applyFill="1" applyBorder="1" applyAlignment="1">
      <alignment horizontal="left"/>
    </xf>
    <xf numFmtId="0" fontId="2" fillId="8" borderId="7" xfId="0" applyFont="1" applyFill="1" applyBorder="1" applyAlignment="1">
      <alignment horizontal="center"/>
    </xf>
    <xf numFmtId="0" fontId="2" fillId="8" borderId="7" xfId="0" applyFont="1" applyFill="1" applyBorder="1"/>
    <xf numFmtId="0" fontId="11" fillId="8" borderId="7" xfId="0" applyFont="1" applyFill="1" applyBorder="1"/>
    <xf numFmtId="0" fontId="6" fillId="8" borderId="7" xfId="0" applyFont="1" applyFill="1" applyBorder="1" applyAlignment="1">
      <alignment horizontal="center"/>
    </xf>
    <xf numFmtId="0" fontId="44" fillId="8" borderId="2" xfId="0" applyFont="1" applyFill="1" applyBorder="1" applyAlignment="1">
      <alignment horizontal="center"/>
    </xf>
    <xf numFmtId="187" fontId="44" fillId="8" borderId="2" xfId="1" applyNumberFormat="1" applyFont="1" applyFill="1" applyBorder="1" applyAlignment="1">
      <alignment horizontal="left" vertical="center" wrapText="1"/>
    </xf>
    <xf numFmtId="0" fontId="48" fillId="8" borderId="2" xfId="0" applyFont="1" applyFill="1" applyBorder="1" applyAlignment="1">
      <alignment horizontal="center"/>
    </xf>
    <xf numFmtId="0" fontId="22" fillId="7" borderId="2" xfId="0" applyFont="1" applyFill="1" applyBorder="1"/>
    <xf numFmtId="0" fontId="49" fillId="8" borderId="2" xfId="0" applyFont="1" applyFill="1" applyBorder="1" applyAlignment="1">
      <alignment horizontal="center" vertical="center"/>
    </xf>
    <xf numFmtId="0" fontId="22" fillId="8" borderId="1" xfId="0" applyFont="1" applyFill="1" applyBorder="1" applyAlignment="1">
      <alignment horizontal="center"/>
    </xf>
    <xf numFmtId="0" fontId="49" fillId="8" borderId="2" xfId="0" applyFont="1" applyFill="1" applyBorder="1" applyAlignment="1">
      <alignment horizontal="center"/>
    </xf>
    <xf numFmtId="0" fontId="0" fillId="8" borderId="2" xfId="0" applyFill="1" applyBorder="1"/>
    <xf numFmtId="0" fontId="49" fillId="8" borderId="2" xfId="0" applyFont="1" applyFill="1" applyBorder="1"/>
    <xf numFmtId="0" fontId="49" fillId="8" borderId="2" xfId="0" applyNumberFormat="1" applyFont="1" applyFill="1" applyBorder="1"/>
    <xf numFmtId="187" fontId="2" fillId="8" borderId="2" xfId="1" applyNumberFormat="1" applyFont="1" applyFill="1" applyBorder="1"/>
    <xf numFmtId="0" fontId="4" fillId="8" borderId="2" xfId="0" applyFont="1" applyFill="1" applyBorder="1" applyAlignment="1"/>
    <xf numFmtId="0" fontId="4" fillId="8" borderId="2" xfId="0" applyFont="1" applyFill="1" applyBorder="1" applyAlignment="1">
      <alignment horizontal="center" vertical="center"/>
    </xf>
    <xf numFmtId="0" fontId="50" fillId="8" borderId="2" xfId="0" applyFont="1" applyFill="1" applyBorder="1" applyAlignment="1">
      <alignment horizontal="center"/>
    </xf>
    <xf numFmtId="0" fontId="50" fillId="8" borderId="4" xfId="0" applyFont="1" applyFill="1" applyBorder="1" applyAlignment="1">
      <alignment horizontal="center"/>
    </xf>
    <xf numFmtId="0" fontId="6" fillId="0" borderId="2" xfId="0" applyFont="1" applyFill="1" applyBorder="1" applyAlignment="1">
      <alignment horizontal="left"/>
    </xf>
    <xf numFmtId="0" fontId="18" fillId="8" borderId="2" xfId="0" applyFont="1" applyFill="1" applyBorder="1" applyAlignment="1">
      <alignment horizontal="center"/>
    </xf>
    <xf numFmtId="0" fontId="45" fillId="8" borderId="2" xfId="0" applyFont="1" applyFill="1" applyBorder="1" applyAlignment="1">
      <alignment horizontal="center"/>
    </xf>
    <xf numFmtId="0" fontId="10" fillId="8" borderId="2" xfId="0" applyFont="1" applyFill="1" applyBorder="1" applyAlignment="1">
      <alignment horizontal="center" vertical="center"/>
    </xf>
    <xf numFmtId="0" fontId="3" fillId="6" borderId="2" xfId="0" applyFont="1" applyFill="1" applyBorder="1" applyAlignment="1">
      <alignment horizontal="center"/>
    </xf>
    <xf numFmtId="0" fontId="22" fillId="8" borderId="2" xfId="0" applyFont="1" applyFill="1" applyBorder="1" applyAlignment="1">
      <alignment horizontal="center" vertical="center"/>
    </xf>
    <xf numFmtId="0" fontId="5" fillId="26" borderId="2" xfId="0" applyFont="1" applyFill="1" applyBorder="1" applyAlignment="1">
      <alignment horizontal="left"/>
    </xf>
    <xf numFmtId="0" fontId="2" fillId="26" borderId="2" xfId="0" applyFont="1" applyFill="1" applyBorder="1" applyAlignment="1">
      <alignment horizontal="center"/>
    </xf>
    <xf numFmtId="0" fontId="3" fillId="26" borderId="2" xfId="0" applyFont="1" applyFill="1" applyBorder="1" applyAlignment="1">
      <alignment horizontal="center"/>
    </xf>
    <xf numFmtId="0" fontId="3" fillId="26" borderId="1" xfId="0" applyFont="1" applyFill="1" applyBorder="1" applyAlignment="1">
      <alignment horizontal="center"/>
    </xf>
    <xf numFmtId="0" fontId="3" fillId="26" borderId="2" xfId="0" applyFont="1" applyFill="1" applyBorder="1"/>
    <xf numFmtId="0" fontId="3" fillId="0" borderId="0" xfId="0" applyFont="1" applyAlignment="1">
      <alignment horizontal="left"/>
    </xf>
    <xf numFmtId="0" fontId="8" fillId="9" borderId="2" xfId="0" applyFont="1" applyFill="1" applyBorder="1" applyAlignment="1">
      <alignment horizontal="left" vertical="center"/>
    </xf>
    <xf numFmtId="0" fontId="2" fillId="9" borderId="2" xfId="0" applyFont="1" applyFill="1" applyBorder="1" applyAlignment="1">
      <alignment horizontal="center"/>
    </xf>
    <xf numFmtId="0" fontId="2" fillId="9" borderId="2" xfId="0" applyFont="1" applyFill="1" applyBorder="1"/>
    <xf numFmtId="0" fontId="4" fillId="9" borderId="2" xfId="0" applyFont="1" applyFill="1" applyBorder="1" applyAlignment="1">
      <alignment horizontal="center" vertical="center"/>
    </xf>
    <xf numFmtId="187" fontId="2" fillId="9" borderId="2" xfId="1" applyNumberFormat="1" applyFont="1" applyFill="1" applyBorder="1"/>
    <xf numFmtId="0" fontId="11" fillId="9" borderId="2" xfId="0" applyFont="1" applyFill="1" applyBorder="1" applyAlignment="1">
      <alignment horizontal="center"/>
    </xf>
    <xf numFmtId="0" fontId="2" fillId="9" borderId="2" xfId="0" applyFont="1" applyFill="1" applyBorder="1" applyAlignment="1">
      <alignment horizontal="center" vertical="center"/>
    </xf>
    <xf numFmtId="0" fontId="3" fillId="9" borderId="2" xfId="0" applyFont="1" applyFill="1" applyBorder="1" applyAlignment="1">
      <alignment horizontal="center" vertical="center"/>
    </xf>
    <xf numFmtId="0" fontId="2" fillId="9" borderId="2" xfId="0" applyFont="1" applyFill="1" applyBorder="1" applyAlignment="1">
      <alignment horizontal="left"/>
    </xf>
    <xf numFmtId="0" fontId="2" fillId="9" borderId="6" xfId="0" applyFont="1" applyFill="1" applyBorder="1"/>
    <xf numFmtId="0" fontId="11" fillId="9" borderId="2" xfId="0" applyFont="1" applyFill="1" applyBorder="1"/>
    <xf numFmtId="0" fontId="3" fillId="9" borderId="2" xfId="0" applyNumberFormat="1" applyFont="1" applyFill="1" applyBorder="1" applyAlignment="1">
      <alignment horizontal="center"/>
    </xf>
    <xf numFmtId="0" fontId="2" fillId="9" borderId="0" xfId="0" applyFont="1" applyFill="1"/>
    <xf numFmtId="0" fontId="2" fillId="9" borderId="2" xfId="0" applyNumberFormat="1" applyFont="1" applyFill="1" applyBorder="1" applyAlignment="1">
      <alignment horizontal="center"/>
    </xf>
    <xf numFmtId="0" fontId="2" fillId="9" borderId="17" xfId="0" applyFont="1" applyFill="1" applyBorder="1" applyAlignment="1">
      <alignment horizontal="center"/>
    </xf>
    <xf numFmtId="0" fontId="3" fillId="9" borderId="17" xfId="0" applyFont="1" applyFill="1" applyBorder="1" applyAlignment="1">
      <alignment horizontal="center"/>
    </xf>
    <xf numFmtId="0" fontId="3" fillId="9" borderId="2" xfId="0" applyFont="1" applyFill="1" applyBorder="1" applyAlignment="1">
      <alignment horizontal="center"/>
    </xf>
    <xf numFmtId="0" fontId="2" fillId="9" borderId="17" xfId="0" applyFont="1" applyFill="1" applyBorder="1" applyAlignment="1">
      <alignment horizontal="left"/>
    </xf>
    <xf numFmtId="0" fontId="3" fillId="9" borderId="13" xfId="0" applyFont="1" applyFill="1" applyBorder="1" applyAlignment="1">
      <alignment horizontal="center"/>
    </xf>
    <xf numFmtId="0" fontId="2" fillId="9" borderId="17" xfId="0" applyFont="1" applyFill="1" applyBorder="1"/>
    <xf numFmtId="0" fontId="11" fillId="9" borderId="17" xfId="0" applyFont="1" applyFill="1" applyBorder="1"/>
    <xf numFmtId="0" fontId="51" fillId="0" borderId="1" xfId="0" applyFont="1" applyBorder="1"/>
    <xf numFmtId="0" fontId="51" fillId="0" borderId="0" xfId="0" applyFont="1" applyBorder="1"/>
    <xf numFmtId="0" fontId="20" fillId="0" borderId="0" xfId="0" applyFont="1"/>
    <xf numFmtId="0" fontId="20" fillId="0" borderId="0" xfId="0" applyFont="1" applyBorder="1" applyAlignment="1">
      <alignment horizontal="center"/>
    </xf>
    <xf numFmtId="0" fontId="3" fillId="0" borderId="0" xfId="0" applyFont="1" applyBorder="1" applyAlignment="1">
      <alignment horizontal="center"/>
    </xf>
    <xf numFmtId="0" fontId="6" fillId="0" borderId="0" xfId="0" applyFont="1" applyBorder="1" applyAlignment="1">
      <alignment horizontal="center"/>
    </xf>
    <xf numFmtId="0" fontId="3" fillId="6" borderId="2" xfId="0" applyFont="1" applyFill="1" applyBorder="1" applyAlignment="1">
      <alignment horizontal="center"/>
    </xf>
    <xf numFmtId="0" fontId="6" fillId="0" borderId="0" xfId="0" applyFont="1" applyAlignment="1">
      <alignment horizontal="center"/>
    </xf>
    <xf numFmtId="0" fontId="3" fillId="0" borderId="0" xfId="0" applyFont="1" applyAlignment="1">
      <alignment horizontal="left"/>
    </xf>
    <xf numFmtId="0" fontId="2" fillId="0" borderId="0" xfId="0" applyFont="1" applyBorder="1" applyAlignment="1">
      <alignment horizontal="center" vertical="center"/>
    </xf>
    <xf numFmtId="0" fontId="3" fillId="0" borderId="0" xfId="0" applyFont="1" applyBorder="1" applyAlignment="1">
      <alignment horizontal="center" vertical="center"/>
    </xf>
    <xf numFmtId="0" fontId="2" fillId="4" borderId="2" xfId="0" applyFont="1" applyFill="1" applyBorder="1" applyAlignment="1">
      <alignment horizontal="center" vertical="center"/>
    </xf>
    <xf numFmtId="0" fontId="2" fillId="7" borderId="2" xfId="0" applyFont="1" applyFill="1" applyBorder="1" applyAlignment="1">
      <alignment horizontal="center" vertical="center"/>
    </xf>
    <xf numFmtId="0" fontId="0" fillId="0" borderId="2" xfId="0" applyBorder="1" applyAlignment="1">
      <alignment vertical="center"/>
    </xf>
    <xf numFmtId="0" fontId="0" fillId="0" borderId="0" xfId="0" applyAlignment="1">
      <alignment vertical="center"/>
    </xf>
    <xf numFmtId="0" fontId="0" fillId="9" borderId="2" xfId="0" applyFill="1" applyBorder="1" applyAlignment="1">
      <alignment vertical="center"/>
    </xf>
    <xf numFmtId="0" fontId="0" fillId="9" borderId="2" xfId="0" applyFill="1" applyBorder="1"/>
    <xf numFmtId="0" fontId="8" fillId="8" borderId="0" xfId="0" applyFont="1" applyFill="1" applyBorder="1" applyAlignment="1"/>
    <xf numFmtId="0" fontId="52" fillId="0" borderId="0" xfId="0" applyFont="1"/>
    <xf numFmtId="0" fontId="20" fillId="0" borderId="0" xfId="0" applyFont="1" applyBorder="1" applyAlignment="1">
      <alignment horizontal="center"/>
    </xf>
    <xf numFmtId="0" fontId="6" fillId="0" borderId="0" xfId="0" applyFont="1" applyBorder="1" applyAlignment="1">
      <alignment horizontal="center"/>
    </xf>
    <xf numFmtId="0" fontId="6" fillId="6" borderId="2" xfId="0" applyFont="1" applyFill="1" applyBorder="1" applyAlignment="1">
      <alignment horizontal="center"/>
    </xf>
    <xf numFmtId="0" fontId="2" fillId="0" borderId="0" xfId="0" applyFont="1" applyAlignment="1">
      <alignment horizontal="center"/>
    </xf>
    <xf numFmtId="0" fontId="6" fillId="0" borderId="0" xfId="0" applyFont="1" applyAlignment="1">
      <alignment horizontal="center"/>
    </xf>
    <xf numFmtId="0" fontId="3" fillId="0" borderId="0" xfId="0" applyFont="1" applyAlignment="1">
      <alignment horizontal="center"/>
    </xf>
    <xf numFmtId="0" fontId="11" fillId="8" borderId="0" xfId="0" applyFont="1" applyFill="1" applyBorder="1" applyAlignment="1">
      <alignment horizontal="center"/>
    </xf>
    <xf numFmtId="0" fontId="12" fillId="8" borderId="6" xfId="0" applyFont="1" applyFill="1" applyBorder="1" applyAlignment="1">
      <alignment horizontal="center" vertical="center"/>
    </xf>
    <xf numFmtId="0" fontId="12" fillId="8" borderId="6" xfId="0" applyFont="1" applyFill="1" applyBorder="1" applyAlignment="1">
      <alignment horizontal="center"/>
    </xf>
    <xf numFmtId="0" fontId="11" fillId="8" borderId="6" xfId="0" applyFont="1" applyFill="1" applyBorder="1" applyAlignment="1">
      <alignment horizontal="center"/>
    </xf>
    <xf numFmtId="0" fontId="11" fillId="11" borderId="6" xfId="0" applyFont="1" applyFill="1" applyBorder="1" applyAlignment="1">
      <alignment horizontal="center"/>
    </xf>
    <xf numFmtId="0" fontId="11" fillId="8" borderId="6" xfId="0" applyFont="1" applyFill="1" applyBorder="1"/>
    <xf numFmtId="0" fontId="11" fillId="9" borderId="6" xfId="0" applyFont="1" applyFill="1" applyBorder="1"/>
    <xf numFmtId="0" fontId="11" fillId="8" borderId="6" xfId="0" applyFont="1" applyFill="1" applyBorder="1" applyAlignment="1"/>
    <xf numFmtId="0" fontId="2" fillId="0" borderId="12" xfId="0" applyFont="1" applyBorder="1" applyAlignment="1">
      <alignment horizontal="center"/>
    </xf>
    <xf numFmtId="0" fontId="12" fillId="35" borderId="8" xfId="0" applyFont="1" applyFill="1" applyBorder="1" applyAlignment="1">
      <alignment horizontal="center"/>
    </xf>
    <xf numFmtId="0" fontId="3" fillId="0" borderId="0" xfId="0" applyNumberFormat="1" applyFont="1" applyBorder="1" applyAlignment="1">
      <alignment horizontal="center"/>
    </xf>
    <xf numFmtId="187" fontId="2" fillId="9" borderId="2" xfId="1" applyNumberFormat="1" applyFont="1" applyFill="1" applyBorder="1" applyAlignment="1">
      <alignment horizontal="center" vertical="center"/>
    </xf>
    <xf numFmtId="0" fontId="11" fillId="9" borderId="2" xfId="0" applyFont="1" applyFill="1" applyBorder="1" applyAlignment="1">
      <alignment horizontal="center" vertical="center"/>
    </xf>
    <xf numFmtId="0" fontId="2" fillId="0" borderId="4" xfId="0" applyFont="1" applyBorder="1" applyAlignment="1">
      <alignment horizontal="left"/>
    </xf>
    <xf numFmtId="0" fontId="31" fillId="9" borderId="2" xfId="0" applyFont="1" applyFill="1" applyBorder="1" applyAlignment="1">
      <alignment horizontal="center"/>
    </xf>
    <xf numFmtId="0" fontId="47" fillId="9" borderId="2" xfId="0" applyFont="1" applyFill="1" applyBorder="1" applyAlignment="1">
      <alignment horizontal="center"/>
    </xf>
    <xf numFmtId="0" fontId="32" fillId="9" borderId="2" xfId="0" applyFont="1" applyFill="1" applyBorder="1" applyAlignment="1">
      <alignment horizontal="center"/>
    </xf>
    <xf numFmtId="0" fontId="2" fillId="9" borderId="2" xfId="0" applyFont="1" applyFill="1" applyBorder="1" applyAlignment="1">
      <alignment horizontal="right"/>
    </xf>
    <xf numFmtId="0" fontId="6" fillId="0" borderId="0" xfId="0" applyFont="1" applyAlignment="1">
      <alignment horizontal="left"/>
    </xf>
    <xf numFmtId="0" fontId="5" fillId="9" borderId="2" xfId="0" applyFont="1" applyFill="1" applyBorder="1" applyAlignment="1">
      <alignment horizontal="left"/>
    </xf>
    <xf numFmtId="0" fontId="5" fillId="9" borderId="2" xfId="0" applyFont="1" applyFill="1" applyBorder="1" applyAlignment="1">
      <alignment horizontal="center"/>
    </xf>
    <xf numFmtId="0" fontId="6" fillId="9" borderId="2" xfId="0" applyFont="1" applyFill="1" applyBorder="1"/>
    <xf numFmtId="0" fontId="7" fillId="9" borderId="2" xfId="0" applyFont="1" applyFill="1" applyBorder="1" applyAlignment="1">
      <alignment horizontal="center"/>
    </xf>
    <xf numFmtId="0" fontId="20" fillId="0" borderId="2" xfId="0" applyFont="1" applyFill="1" applyBorder="1" applyAlignment="1">
      <alignment horizontal="left" vertical="center"/>
    </xf>
    <xf numFmtId="0" fontId="20" fillId="8" borderId="2" xfId="0" applyFont="1" applyFill="1" applyBorder="1" applyAlignment="1">
      <alignment horizontal="left" vertical="center"/>
    </xf>
    <xf numFmtId="0" fontId="20" fillId="9" borderId="2" xfId="0" applyFont="1" applyFill="1" applyBorder="1" applyAlignment="1">
      <alignment horizontal="left" vertical="center"/>
    </xf>
    <xf numFmtId="0" fontId="20" fillId="6" borderId="2" xfId="0" applyFont="1" applyFill="1" applyBorder="1" applyAlignment="1">
      <alignment horizontal="left" vertical="center"/>
    </xf>
    <xf numFmtId="0" fontId="20" fillId="8" borderId="2" xfId="0" applyFont="1" applyFill="1" applyBorder="1"/>
    <xf numFmtId="0" fontId="20" fillId="0" borderId="2" xfId="0" applyFont="1" applyBorder="1" applyAlignment="1">
      <alignment horizontal="left"/>
    </xf>
    <xf numFmtId="0" fontId="20" fillId="14" borderId="2" xfId="0" applyFont="1" applyFill="1" applyBorder="1" applyAlignment="1">
      <alignment horizontal="left" vertical="center"/>
    </xf>
    <xf numFmtId="0" fontId="20" fillId="17" borderId="2" xfId="0" applyFont="1" applyFill="1" applyBorder="1" applyAlignment="1">
      <alignment horizontal="left" vertical="center"/>
    </xf>
    <xf numFmtId="0" fontId="33" fillId="0" borderId="2" xfId="0" applyFont="1" applyFill="1" applyBorder="1" applyAlignment="1">
      <alignment horizontal="left" vertical="center"/>
    </xf>
    <xf numFmtId="0" fontId="20" fillId="2" borderId="2" xfId="0" applyFont="1" applyFill="1" applyBorder="1" applyAlignment="1">
      <alignment horizontal="left" vertical="center"/>
    </xf>
    <xf numFmtId="0" fontId="20" fillId="0" borderId="2" xfId="0" applyFont="1" applyFill="1" applyBorder="1" applyAlignment="1">
      <alignment horizontal="left"/>
    </xf>
    <xf numFmtId="0" fontId="20" fillId="0" borderId="2" xfId="0" applyFont="1" applyFill="1" applyBorder="1" applyAlignment="1">
      <alignment horizontal="center"/>
    </xf>
    <xf numFmtId="0" fontId="53" fillId="0" borderId="0" xfId="0" applyFont="1" applyAlignment="1"/>
    <xf numFmtId="0" fontId="47" fillId="8" borderId="2" xfId="0" applyFont="1" applyFill="1" applyBorder="1" applyAlignment="1">
      <alignment horizontal="left"/>
    </xf>
    <xf numFmtId="0" fontId="54" fillId="8" borderId="2" xfId="0" applyFont="1" applyFill="1" applyBorder="1" applyAlignment="1">
      <alignment horizontal="left" vertical="center"/>
    </xf>
    <xf numFmtId="0" fontId="20" fillId="9" borderId="2" xfId="0" applyFont="1" applyFill="1" applyBorder="1" applyAlignment="1">
      <alignment horizontal="left"/>
    </xf>
    <xf numFmtId="0" fontId="3" fillId="4" borderId="2" xfId="0" applyFont="1" applyFill="1" applyBorder="1" applyAlignment="1">
      <alignment horizontal="center"/>
    </xf>
    <xf numFmtId="0" fontId="2" fillId="0" borderId="0" xfId="0" applyFont="1" applyAlignment="1">
      <alignment horizontal="center"/>
    </xf>
    <xf numFmtId="0" fontId="6" fillId="9" borderId="2" xfId="0" applyFont="1" applyFill="1" applyBorder="1" applyAlignment="1">
      <alignment horizontal="center"/>
    </xf>
    <xf numFmtId="0" fontId="7" fillId="9" borderId="2" xfId="0" applyFont="1" applyFill="1" applyBorder="1"/>
    <xf numFmtId="0" fontId="3" fillId="0" borderId="4" xfId="0" applyFont="1" applyBorder="1" applyAlignment="1">
      <alignment horizontal="center"/>
    </xf>
    <xf numFmtId="0" fontId="3" fillId="0" borderId="3" xfId="0" applyFont="1" applyBorder="1" applyAlignment="1">
      <alignment horizontal="center"/>
    </xf>
    <xf numFmtId="0" fontId="19" fillId="11" borderId="2" xfId="0" applyFont="1" applyFill="1" applyBorder="1" applyAlignment="1">
      <alignment horizontal="center"/>
    </xf>
    <xf numFmtId="0" fontId="29" fillId="11" borderId="2" xfId="0" applyFont="1" applyFill="1" applyBorder="1" applyAlignment="1">
      <alignment horizontal="center"/>
    </xf>
    <xf numFmtId="0" fontId="19" fillId="11" borderId="0" xfId="0" applyFont="1" applyFill="1"/>
    <xf numFmtId="0" fontId="21" fillId="11" borderId="2" xfId="0" applyFont="1" applyFill="1" applyBorder="1" applyAlignment="1">
      <alignment horizontal="left"/>
    </xf>
    <xf numFmtId="0" fontId="18" fillId="11" borderId="2" xfId="0" applyFont="1" applyFill="1" applyBorder="1" applyAlignment="1">
      <alignment horizontal="center"/>
    </xf>
    <xf numFmtId="0" fontId="19" fillId="11" borderId="2" xfId="0" applyFont="1" applyFill="1" applyBorder="1"/>
    <xf numFmtId="0" fontId="18" fillId="0" borderId="0" xfId="0" applyFont="1" applyAlignment="1">
      <alignment horizontal="center"/>
    </xf>
    <xf numFmtId="0" fontId="18" fillId="9" borderId="2" xfId="0" applyFont="1" applyFill="1" applyBorder="1" applyAlignment="1">
      <alignment horizontal="center"/>
    </xf>
    <xf numFmtId="0" fontId="18" fillId="17" borderId="2" xfId="0" applyFont="1" applyFill="1" applyBorder="1" applyAlignment="1">
      <alignment horizontal="center"/>
    </xf>
    <xf numFmtId="0" fontId="18" fillId="0" borderId="3" xfId="0" applyFont="1" applyBorder="1" applyAlignment="1">
      <alignment horizontal="center"/>
    </xf>
    <xf numFmtId="0" fontId="18" fillId="0" borderId="0" xfId="0" applyFont="1"/>
    <xf numFmtId="0" fontId="18" fillId="9" borderId="2" xfId="0" applyFont="1" applyFill="1" applyBorder="1"/>
    <xf numFmtId="0" fontId="12" fillId="3" borderId="11" xfId="0" applyFont="1" applyFill="1" applyBorder="1" applyAlignment="1">
      <alignment horizontal="center"/>
    </xf>
    <xf numFmtId="0" fontId="11" fillId="0" borderId="3" xfId="0" applyFont="1" applyBorder="1" applyAlignment="1">
      <alignment horizontal="center"/>
    </xf>
    <xf numFmtId="0" fontId="11" fillId="11" borderId="2" xfId="0" applyFont="1" applyFill="1" applyBorder="1" applyAlignment="1">
      <alignment horizontal="center"/>
    </xf>
    <xf numFmtId="0" fontId="11" fillId="0" borderId="4" xfId="0" applyFont="1" applyBorder="1" applyAlignment="1">
      <alignment horizontal="center"/>
    </xf>
    <xf numFmtId="0" fontId="3" fillId="7" borderId="2" xfId="0" applyFont="1" applyFill="1" applyBorder="1" applyAlignment="1">
      <alignment horizontal="center"/>
    </xf>
    <xf numFmtId="0" fontId="20" fillId="7" borderId="2" xfId="0" applyFont="1" applyFill="1" applyBorder="1" applyAlignment="1">
      <alignment horizontal="left" vertical="center"/>
    </xf>
    <xf numFmtId="0" fontId="31" fillId="7" borderId="2" xfId="0" applyFont="1" applyFill="1" applyBorder="1" applyAlignment="1">
      <alignment horizontal="center" vertical="center"/>
    </xf>
    <xf numFmtId="0" fontId="20" fillId="7" borderId="2" xfId="0" applyFont="1" applyFill="1" applyBorder="1" applyAlignment="1">
      <alignment horizontal="center" vertical="center"/>
    </xf>
    <xf numFmtId="0" fontId="31" fillId="7" borderId="2" xfId="0" applyFont="1" applyFill="1" applyBorder="1"/>
    <xf numFmtId="0" fontId="3" fillId="6" borderId="2" xfId="0" applyFont="1" applyFill="1" applyBorder="1" applyAlignment="1">
      <alignment horizontal="center" vertical="center"/>
    </xf>
    <xf numFmtId="0" fontId="3" fillId="6" borderId="2" xfId="0" applyFont="1" applyFill="1" applyBorder="1" applyAlignment="1">
      <alignment horizontal="center"/>
    </xf>
    <xf numFmtId="0" fontId="3" fillId="0" borderId="0" xfId="0" applyFont="1" applyBorder="1" applyAlignment="1">
      <alignment horizontal="center"/>
    </xf>
    <xf numFmtId="0" fontId="3" fillId="4" borderId="2" xfId="0" applyFont="1" applyFill="1" applyBorder="1" applyAlignment="1">
      <alignment horizontal="center"/>
    </xf>
    <xf numFmtId="0" fontId="31" fillId="0" borderId="6" xfId="0" applyFont="1" applyBorder="1" applyAlignment="1">
      <alignment horizontal="center" vertical="center"/>
    </xf>
    <xf numFmtId="0" fontId="31" fillId="0" borderId="1" xfId="0" applyFont="1" applyBorder="1" applyAlignment="1">
      <alignment horizontal="center" vertical="center"/>
    </xf>
    <xf numFmtId="0" fontId="20" fillId="6" borderId="2" xfId="0" applyFont="1" applyFill="1" applyBorder="1" applyAlignment="1">
      <alignment horizontal="center" vertical="center" wrapText="1"/>
    </xf>
    <xf numFmtId="0" fontId="31" fillId="0" borderId="7" xfId="0" applyFont="1" applyBorder="1" applyAlignment="1">
      <alignment horizontal="center" vertical="center"/>
    </xf>
    <xf numFmtId="0" fontId="20" fillId="5" borderId="2" xfId="0" applyFont="1" applyFill="1" applyBorder="1" applyAlignment="1">
      <alignment horizontal="center"/>
    </xf>
    <xf numFmtId="0" fontId="31" fillId="0" borderId="4" xfId="0" applyFont="1" applyFill="1" applyBorder="1" applyAlignment="1">
      <alignment horizontal="center" vertical="top" wrapText="1"/>
    </xf>
    <xf numFmtId="0" fontId="31" fillId="0" borderId="5" xfId="0" applyFont="1" applyFill="1" applyBorder="1" applyAlignment="1">
      <alignment horizontal="center" vertical="top" wrapText="1"/>
    </xf>
    <xf numFmtId="0" fontId="31" fillId="0" borderId="3" xfId="0" applyFont="1" applyFill="1" applyBorder="1" applyAlignment="1">
      <alignment horizontal="center" vertical="top" wrapText="1"/>
    </xf>
    <xf numFmtId="0" fontId="20" fillId="5" borderId="2" xfId="0" applyFont="1" applyFill="1" applyBorder="1" applyAlignment="1">
      <alignment horizontal="center" vertical="center" wrapText="1"/>
    </xf>
    <xf numFmtId="0" fontId="20" fillId="5" borderId="2" xfId="0" applyFont="1" applyFill="1" applyBorder="1" applyAlignment="1">
      <alignment horizontal="center" vertical="center"/>
    </xf>
    <xf numFmtId="0" fontId="33" fillId="5" borderId="4"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1" fillId="0" borderId="21" xfId="0" applyFont="1" applyBorder="1" applyAlignment="1">
      <alignment horizontal="center" vertical="top"/>
    </xf>
    <xf numFmtId="0" fontId="31" fillId="0" borderId="22" xfId="0" applyFont="1" applyBorder="1" applyAlignment="1">
      <alignment horizontal="center" vertical="top"/>
    </xf>
    <xf numFmtId="0" fontId="31" fillId="0" borderId="9" xfId="0" applyFont="1" applyBorder="1" applyAlignment="1">
      <alignment horizontal="center" vertical="top"/>
    </xf>
    <xf numFmtId="0" fontId="20" fillId="0" borderId="0" xfId="0" applyFont="1" applyBorder="1" applyAlignment="1">
      <alignment horizontal="center"/>
    </xf>
    <xf numFmtId="0" fontId="30" fillId="2" borderId="2" xfId="0" applyFont="1" applyFill="1" applyBorder="1" applyAlignment="1">
      <alignment horizontal="center" vertical="center"/>
    </xf>
    <xf numFmtId="0" fontId="20" fillId="3" borderId="2" xfId="0" applyFont="1" applyFill="1" applyBorder="1" applyAlignment="1">
      <alignment horizontal="center"/>
    </xf>
    <xf numFmtId="0" fontId="20" fillId="2" borderId="2" xfId="0" applyFont="1" applyFill="1" applyBorder="1" applyAlignment="1">
      <alignment horizontal="center" vertical="center" wrapText="1"/>
    </xf>
    <xf numFmtId="0" fontId="20" fillId="4" borderId="2" xfId="0" applyFont="1" applyFill="1" applyBorder="1" applyAlignment="1">
      <alignment horizontal="center"/>
    </xf>
    <xf numFmtId="0" fontId="20" fillId="6" borderId="2" xfId="0" applyFont="1" applyFill="1" applyBorder="1" applyAlignment="1">
      <alignment horizontal="center"/>
    </xf>
    <xf numFmtId="0" fontId="3" fillId="0" borderId="0" xfId="0"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alignment horizontal="center"/>
    </xf>
    <xf numFmtId="0" fontId="3" fillId="3" borderId="2" xfId="0" applyFont="1" applyFill="1" applyBorder="1" applyAlignment="1">
      <alignment horizontal="center"/>
    </xf>
    <xf numFmtId="0" fontId="3" fillId="4" borderId="2" xfId="0" applyFont="1" applyFill="1" applyBorder="1" applyAlignment="1">
      <alignment horizontal="center"/>
    </xf>
    <xf numFmtId="0" fontId="3" fillId="6"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2" xfId="0" applyFont="1" applyFill="1" applyBorder="1" applyAlignment="1">
      <alignment horizontal="center" vertical="center"/>
    </xf>
    <xf numFmtId="0" fontId="3" fillId="5" borderId="2" xfId="0" applyFont="1" applyFill="1" applyBorder="1" applyAlignment="1">
      <alignment horizontal="center"/>
    </xf>
    <xf numFmtId="0" fontId="3" fillId="6" borderId="2" xfId="0" applyFont="1" applyFill="1" applyBorder="1" applyAlignment="1">
      <alignment horizontal="center" vertical="center"/>
    </xf>
    <xf numFmtId="0" fontId="3" fillId="6" borderId="2" xfId="0" applyFont="1" applyFill="1" applyBorder="1" applyAlignment="1">
      <alignment horizontal="center"/>
    </xf>
    <xf numFmtId="0" fontId="13" fillId="2" borderId="2" xfId="0" applyFont="1" applyFill="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3" xfId="0" applyFont="1" applyFill="1" applyBorder="1" applyAlignment="1">
      <alignment horizontal="center"/>
    </xf>
    <xf numFmtId="0" fontId="20" fillId="0" borderId="4" xfId="0" applyFont="1" applyFill="1" applyBorder="1" applyAlignment="1">
      <alignment horizontal="center" vertical="top" wrapText="1"/>
    </xf>
    <xf numFmtId="0" fontId="20" fillId="0" borderId="5" xfId="0" applyFont="1" applyFill="1" applyBorder="1" applyAlignment="1">
      <alignment horizontal="center" vertical="top" wrapText="1"/>
    </xf>
    <xf numFmtId="0" fontId="20" fillId="0" borderId="3" xfId="0" applyFont="1" applyFill="1" applyBorder="1" applyAlignment="1">
      <alignment horizontal="center" vertical="top" wrapText="1"/>
    </xf>
    <xf numFmtId="0" fontId="20" fillId="6" borderId="2" xfId="0" applyFont="1" applyFill="1" applyBorder="1" applyAlignment="1">
      <alignment horizontal="center" vertical="center"/>
    </xf>
    <xf numFmtId="0" fontId="51" fillId="2" borderId="2" xfId="0" applyFont="1" applyFill="1" applyBorder="1" applyAlignment="1">
      <alignment horizontal="center" vertical="center"/>
    </xf>
    <xf numFmtId="0" fontId="20" fillId="0" borderId="21" xfId="0" applyFont="1" applyBorder="1" applyAlignment="1">
      <alignment horizontal="center" vertical="top"/>
    </xf>
    <xf numFmtId="0" fontId="20" fillId="0" borderId="22" xfId="0" applyFont="1" applyBorder="1" applyAlignment="1">
      <alignment horizontal="center" vertical="top"/>
    </xf>
    <xf numFmtId="0" fontId="20" fillId="0" borderId="9" xfId="0" applyFont="1" applyBorder="1" applyAlignment="1">
      <alignment horizontal="center" vertical="top"/>
    </xf>
    <xf numFmtId="0" fontId="31" fillId="0" borderId="0" xfId="0" applyFont="1" applyBorder="1" applyAlignment="1">
      <alignment horizontal="center"/>
    </xf>
    <xf numFmtId="0" fontId="47" fillId="0" borderId="0" xfId="0" applyFont="1" applyBorder="1" applyAlignment="1">
      <alignment horizontal="center"/>
    </xf>
    <xf numFmtId="0" fontId="6" fillId="6" borderId="2" xfId="0" applyFont="1" applyFill="1" applyBorder="1" applyAlignment="1">
      <alignment horizontal="center" vertical="center" wrapText="1"/>
    </xf>
    <xf numFmtId="0" fontId="6" fillId="6" borderId="2" xfId="0" applyFont="1" applyFill="1" applyBorder="1" applyAlignment="1">
      <alignment horizontal="center" vertical="center"/>
    </xf>
    <xf numFmtId="0" fontId="5" fillId="0" borderId="0" xfId="0" applyFont="1" applyBorder="1" applyAlignment="1">
      <alignment horizontal="center"/>
    </xf>
    <xf numFmtId="0" fontId="26" fillId="0" borderId="0" xfId="0" applyFont="1" applyBorder="1" applyAlignment="1">
      <alignment horizontal="center"/>
    </xf>
    <xf numFmtId="0" fontId="6" fillId="3" borderId="2" xfId="0" applyFont="1" applyFill="1" applyBorder="1" applyAlignment="1">
      <alignment horizontal="center"/>
    </xf>
    <xf numFmtId="0" fontId="6" fillId="4" borderId="2" xfId="0" applyFont="1" applyFill="1" applyBorder="1" applyAlignment="1">
      <alignment horizontal="center"/>
    </xf>
    <xf numFmtId="0" fontId="6" fillId="6" borderId="2" xfId="0" applyFont="1" applyFill="1" applyBorder="1" applyAlignment="1">
      <alignment horizontal="center"/>
    </xf>
    <xf numFmtId="0" fontId="6" fillId="5" borderId="2" xfId="0" applyFont="1" applyFill="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xf>
    <xf numFmtId="187" fontId="6" fillId="5" borderId="2" xfId="1" applyNumberFormat="1" applyFont="1" applyFill="1" applyBorder="1" applyAlignment="1">
      <alignment horizontal="center" vertical="center" wrapText="1"/>
    </xf>
    <xf numFmtId="0" fontId="10" fillId="2" borderId="2" xfId="0" applyFont="1" applyFill="1" applyBorder="1" applyAlignment="1">
      <alignment horizontal="center" vertical="center"/>
    </xf>
    <xf numFmtId="0" fontId="6" fillId="5" borderId="2" xfId="1"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4" fillId="9" borderId="6" xfId="0" applyFont="1" applyFill="1" applyBorder="1" applyAlignment="1">
      <alignment horizontal="center"/>
    </xf>
    <xf numFmtId="0" fontId="4" fillId="9" borderId="1" xfId="0" applyFont="1" applyFill="1" applyBorder="1" applyAlignment="1">
      <alignment horizontal="center"/>
    </xf>
    <xf numFmtId="0" fontId="4" fillId="7" borderId="6" xfId="0" applyFont="1" applyFill="1" applyBorder="1" applyAlignment="1">
      <alignment horizontal="center"/>
    </xf>
    <xf numFmtId="0" fontId="4" fillId="7" borderId="1" xfId="0" applyFont="1" applyFill="1" applyBorder="1" applyAlignment="1">
      <alignment horizontal="center"/>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xf>
    <xf numFmtId="0" fontId="3" fillId="6" borderId="7" xfId="0" applyFont="1" applyFill="1" applyBorder="1" applyAlignment="1">
      <alignment horizontal="center"/>
    </xf>
    <xf numFmtId="0" fontId="3" fillId="6" borderId="1" xfId="0" applyFont="1" applyFill="1" applyBorder="1" applyAlignment="1">
      <alignment horizontal="center"/>
    </xf>
    <xf numFmtId="0" fontId="3" fillId="5" borderId="10" xfId="0" applyFont="1" applyFill="1" applyBorder="1" applyAlignment="1">
      <alignment horizontal="center"/>
    </xf>
    <xf numFmtId="0" fontId="3" fillId="5" borderId="11" xfId="0" applyFont="1" applyFill="1" applyBorder="1" applyAlignment="1">
      <alignment horizontal="center"/>
    </xf>
    <xf numFmtId="0" fontId="12" fillId="5" borderId="4"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2" fillId="0" borderId="0" xfId="0" applyFont="1" applyAlignment="1">
      <alignment horizontal="center"/>
    </xf>
    <xf numFmtId="0" fontId="6" fillId="0" borderId="0" xfId="0" applyFont="1" applyAlignment="1">
      <alignment horizontal="center"/>
    </xf>
    <xf numFmtId="0" fontId="20" fillId="0" borderId="0" xfId="0" applyFont="1" applyAlignment="1">
      <alignment horizontal="center"/>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1" xfId="0" applyFont="1" applyFill="1" applyBorder="1" applyAlignment="1">
      <alignment horizontal="center"/>
    </xf>
    <xf numFmtId="0" fontId="3" fillId="4" borderId="6" xfId="0" applyFont="1" applyFill="1" applyBorder="1" applyAlignment="1">
      <alignment horizontal="center"/>
    </xf>
    <xf numFmtId="0" fontId="3" fillId="4" borderId="7" xfId="0" applyFont="1" applyFill="1" applyBorder="1" applyAlignment="1">
      <alignment horizontal="center"/>
    </xf>
    <xf numFmtId="0" fontId="3" fillId="4" borderId="1" xfId="0" applyFont="1" applyFill="1" applyBorder="1" applyAlignment="1">
      <alignment horizontal="center"/>
    </xf>
    <xf numFmtId="0" fontId="3" fillId="5" borderId="10"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 xfId="0" applyFont="1" applyFill="1" applyBorder="1" applyAlignment="1">
      <alignment horizontal="center" vertical="center"/>
    </xf>
    <xf numFmtId="0" fontId="3" fillId="5" borderId="6" xfId="0" applyFont="1" applyFill="1" applyBorder="1" applyAlignment="1">
      <alignment horizontal="center"/>
    </xf>
    <xf numFmtId="0" fontId="3" fillId="5" borderId="7" xfId="0" applyFont="1" applyFill="1" applyBorder="1" applyAlignment="1">
      <alignment horizontal="center"/>
    </xf>
    <xf numFmtId="0" fontId="3" fillId="5" borderId="1" xfId="0" applyFont="1" applyFill="1" applyBorder="1" applyAlignment="1">
      <alignment horizontal="center"/>
    </xf>
    <xf numFmtId="0" fontId="17" fillId="8" borderId="6" xfId="0" applyFont="1" applyFill="1" applyBorder="1" applyAlignment="1">
      <alignment horizontal="center"/>
    </xf>
    <xf numFmtId="0" fontId="17" fillId="8" borderId="7" xfId="0" applyFont="1" applyFill="1" applyBorder="1" applyAlignment="1">
      <alignment horizontal="center"/>
    </xf>
    <xf numFmtId="0" fontId="17" fillId="8" borderId="7" xfId="0" applyFont="1" applyFill="1" applyBorder="1" applyAlignment="1">
      <alignment horizontal="left"/>
    </xf>
    <xf numFmtId="0" fontId="17" fillId="8" borderId="1" xfId="0" applyFont="1" applyFill="1" applyBorder="1" applyAlignment="1">
      <alignment horizontal="left"/>
    </xf>
    <xf numFmtId="0" fontId="3" fillId="3" borderId="3" xfId="0" applyFont="1" applyFill="1" applyBorder="1" applyAlignment="1">
      <alignment horizontal="center"/>
    </xf>
    <xf numFmtId="0" fontId="3" fillId="4" borderId="3" xfId="0" applyFont="1" applyFill="1" applyBorder="1" applyAlignment="1">
      <alignment horizontal="center"/>
    </xf>
    <xf numFmtId="0" fontId="18" fillId="5" borderId="2"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3" fillId="5" borderId="2" xfId="0" applyNumberFormat="1" applyFont="1" applyFill="1" applyBorder="1" applyAlignment="1">
      <alignment horizontal="center" vertical="center" wrapText="1"/>
    </xf>
    <xf numFmtId="49" fontId="3" fillId="5" borderId="4" xfId="0" applyNumberFormat="1" applyFont="1" applyFill="1" applyBorder="1" applyAlignment="1">
      <alignment horizontal="center" vertical="center"/>
    </xf>
    <xf numFmtId="49" fontId="3" fillId="5" borderId="5" xfId="0" applyNumberFormat="1"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2" fillId="0" borderId="0" xfId="0" applyFont="1" applyBorder="1" applyAlignment="1">
      <alignment horizont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3" fillId="6" borderId="4" xfId="0" applyNumberFormat="1" applyFont="1" applyFill="1" applyBorder="1" applyAlignment="1">
      <alignment horizontal="center" vertical="center" wrapText="1"/>
    </xf>
    <xf numFmtId="0" fontId="3" fillId="6" borderId="5" xfId="0" applyNumberFormat="1"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3" xfId="0" applyFont="1" applyFill="1" applyBorder="1" applyAlignment="1">
      <alignment horizontal="center" vertical="center" wrapText="1"/>
    </xf>
    <xf numFmtId="187" fontId="3" fillId="5" borderId="2" xfId="1" applyNumberFormat="1" applyFont="1" applyFill="1" applyBorder="1" applyAlignment="1">
      <alignment horizontal="center" vertical="center" wrapText="1"/>
    </xf>
    <xf numFmtId="0" fontId="4" fillId="2" borderId="2" xfId="0" applyFont="1" applyFill="1" applyBorder="1" applyAlignment="1">
      <alignment horizontal="left" vertical="center"/>
    </xf>
    <xf numFmtId="0" fontId="12" fillId="35" borderId="6" xfId="0" applyFont="1" applyFill="1" applyBorder="1" applyAlignment="1">
      <alignment horizontal="center" vertical="center" wrapText="1"/>
    </xf>
    <xf numFmtId="0" fontId="3" fillId="3" borderId="8" xfId="0" applyFont="1" applyFill="1" applyBorder="1" applyAlignment="1">
      <alignment horizontal="center"/>
    </xf>
    <xf numFmtId="0" fontId="3" fillId="3" borderId="26" xfId="0" applyFont="1" applyFill="1" applyBorder="1" applyAlignment="1">
      <alignment horizontal="center"/>
    </xf>
    <xf numFmtId="0" fontId="3" fillId="3" borderId="9" xfId="0" applyFont="1" applyFill="1" applyBorder="1" applyAlignment="1">
      <alignment horizontal="center"/>
    </xf>
    <xf numFmtId="0" fontId="3" fillId="4" borderId="8" xfId="0" applyFont="1" applyFill="1" applyBorder="1" applyAlignment="1">
      <alignment horizontal="center"/>
    </xf>
    <xf numFmtId="0" fontId="3" fillId="4" borderId="26" xfId="0" applyFont="1" applyFill="1" applyBorder="1" applyAlignment="1">
      <alignment horizontal="center"/>
    </xf>
    <xf numFmtId="0" fontId="3" fillId="4" borderId="9" xfId="0" applyFont="1" applyFill="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9" fillId="0" borderId="1" xfId="0" applyFont="1" applyBorder="1" applyAlignment="1">
      <alignment horizontal="center"/>
    </xf>
    <xf numFmtId="0" fontId="22" fillId="2" borderId="11" xfId="0" applyFont="1" applyFill="1" applyBorder="1" applyAlignment="1">
      <alignment horizontal="center" vertical="center"/>
    </xf>
    <xf numFmtId="0" fontId="22" fillId="2" borderId="0" xfId="0" applyFont="1" applyFill="1" applyBorder="1" applyAlignment="1">
      <alignment horizontal="center" vertical="center"/>
    </xf>
    <xf numFmtId="0" fontId="40" fillId="2" borderId="2"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6" xfId="0" applyFont="1" applyFill="1" applyBorder="1" applyAlignment="1">
      <alignment horizontal="center"/>
    </xf>
    <xf numFmtId="0" fontId="23" fillId="5" borderId="7" xfId="0" applyFont="1" applyFill="1" applyBorder="1" applyAlignment="1">
      <alignment horizontal="center"/>
    </xf>
    <xf numFmtId="0" fontId="23" fillId="5" borderId="1" xfId="0" applyFont="1" applyFill="1" applyBorder="1" applyAlignment="1">
      <alignment horizontal="center"/>
    </xf>
    <xf numFmtId="0" fontId="24" fillId="5" borderId="10" xfId="0" applyFont="1" applyFill="1" applyBorder="1" applyAlignment="1">
      <alignment horizontal="center"/>
    </xf>
    <xf numFmtId="0" fontId="24" fillId="5" borderId="11" xfId="0" applyFont="1" applyFill="1" applyBorder="1" applyAlignment="1">
      <alignment horizontal="center"/>
    </xf>
    <xf numFmtId="0" fontId="23" fillId="6" borderId="4"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12" xfId="0" applyFont="1" applyFill="1" applyBorder="1" applyAlignment="1">
      <alignment horizontal="center" vertical="center" wrapText="1"/>
    </xf>
    <xf numFmtId="0" fontId="23" fillId="5" borderId="3" xfId="0" applyFont="1" applyFill="1" applyBorder="1" applyAlignment="1">
      <alignment horizontal="center" vertical="center" wrapText="1"/>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49" fontId="23" fillId="5" borderId="4" xfId="0" applyNumberFormat="1" applyFont="1" applyFill="1" applyBorder="1" applyAlignment="1">
      <alignment horizontal="center" vertical="center"/>
    </xf>
    <xf numFmtId="49" fontId="23" fillId="5" borderId="5" xfId="0" applyNumberFormat="1" applyFont="1" applyFill="1" applyBorder="1" applyAlignment="1">
      <alignment horizontal="center" vertical="center"/>
    </xf>
    <xf numFmtId="0" fontId="6" fillId="0" borderId="0" xfId="0" applyNumberFormat="1" applyFont="1" applyAlignment="1">
      <alignment horizontal="center"/>
    </xf>
    <xf numFmtId="0" fontId="6" fillId="0" borderId="0" xfId="0" applyFont="1" applyAlignment="1">
      <alignment horizontal="left"/>
    </xf>
    <xf numFmtId="0" fontId="18" fillId="3" borderId="6" xfId="0" applyFont="1" applyFill="1" applyBorder="1" applyAlignment="1">
      <alignment horizontal="center"/>
    </xf>
    <xf numFmtId="0" fontId="18" fillId="3" borderId="7" xfId="0" applyFont="1" applyFill="1" applyBorder="1" applyAlignment="1">
      <alignment horizontal="center"/>
    </xf>
    <xf numFmtId="0" fontId="28" fillId="2" borderId="4" xfId="0" applyFont="1" applyFill="1" applyBorder="1" applyAlignment="1">
      <alignment horizontal="center"/>
    </xf>
    <xf numFmtId="0" fontId="28" fillId="2" borderId="5" xfId="0" applyFont="1" applyFill="1" applyBorder="1" applyAlignment="1">
      <alignment horizontal="center"/>
    </xf>
    <xf numFmtId="0" fontId="28" fillId="2" borderId="3" xfId="0" applyFont="1" applyFill="1" applyBorder="1" applyAlignment="1">
      <alignment horizontal="center"/>
    </xf>
    <xf numFmtId="0" fontId="18" fillId="4" borderId="6" xfId="0" applyFont="1" applyFill="1" applyBorder="1" applyAlignment="1">
      <alignment horizontal="center"/>
    </xf>
    <xf numFmtId="0" fontId="18" fillId="4" borderId="7" xfId="0" applyFont="1" applyFill="1" applyBorder="1" applyAlignment="1">
      <alignment horizontal="center"/>
    </xf>
    <xf numFmtId="0" fontId="18" fillId="4" borderId="1" xfId="0" applyFont="1" applyFill="1" applyBorder="1" applyAlignment="1">
      <alignment horizontal="center"/>
    </xf>
    <xf numFmtId="0" fontId="23" fillId="6" borderId="6" xfId="0" applyFont="1" applyFill="1" applyBorder="1" applyAlignment="1">
      <alignment horizontal="center"/>
    </xf>
    <xf numFmtId="0" fontId="23" fillId="6" borderId="7" xfId="0" applyFont="1" applyFill="1" applyBorder="1" applyAlignment="1">
      <alignment horizontal="center"/>
    </xf>
    <xf numFmtId="0" fontId="23" fillId="6" borderId="1" xfId="0" applyFont="1" applyFill="1" applyBorder="1" applyAlignment="1">
      <alignment horizontal="center"/>
    </xf>
    <xf numFmtId="0" fontId="24" fillId="6" borderId="4" xfId="0" applyFont="1" applyFill="1" applyBorder="1" applyAlignment="1">
      <alignment horizontal="center" vertical="center" wrapText="1"/>
    </xf>
    <xf numFmtId="0" fontId="24" fillId="6" borderId="5" xfId="0" applyFont="1" applyFill="1" applyBorder="1" applyAlignment="1">
      <alignment horizontal="center" vertical="center" wrapText="1"/>
    </xf>
    <xf numFmtId="0" fontId="24" fillId="6" borderId="4" xfId="0" applyFont="1" applyFill="1" applyBorder="1" applyAlignment="1">
      <alignment horizontal="center" vertical="center"/>
    </xf>
    <xf numFmtId="0" fontId="24" fillId="6" borderId="5" xfId="0" applyFont="1" applyFill="1" applyBorder="1" applyAlignment="1">
      <alignment horizontal="center" vertic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3" xfId="0" applyFont="1" applyFill="1" applyBorder="1" applyAlignment="1">
      <alignment horizontal="center" vertical="center"/>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5" xfId="0" applyFont="1" applyFill="1" applyBorder="1" applyAlignment="1">
      <alignment horizontal="center" vertical="center" wrapText="1"/>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1" xfId="0" applyFont="1" applyFill="1" applyBorder="1" applyAlignment="1">
      <alignment horizontal="center"/>
    </xf>
    <xf numFmtId="0" fontId="6" fillId="5" borderId="6"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6" xfId="0" applyFont="1" applyFill="1" applyBorder="1" applyAlignment="1">
      <alignment horizontal="center"/>
    </xf>
    <xf numFmtId="0" fontId="6" fillId="6" borderId="7" xfId="0" applyFont="1" applyFill="1" applyBorder="1" applyAlignment="1">
      <alignment horizontal="center"/>
    </xf>
    <xf numFmtId="0" fontId="6" fillId="6" borderId="1" xfId="0" applyFont="1" applyFill="1" applyBorder="1" applyAlignment="1">
      <alignment horizontal="center"/>
    </xf>
    <xf numFmtId="0" fontId="13" fillId="15" borderId="2" xfId="0" applyFont="1" applyFill="1" applyBorder="1" applyAlignment="1">
      <alignment horizontal="center" vertical="center"/>
    </xf>
    <xf numFmtId="0" fontId="13" fillId="6" borderId="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2" xfId="0" applyFont="1" applyFill="1" applyBorder="1" applyAlignment="1">
      <alignment horizontal="center" vertical="center"/>
    </xf>
    <xf numFmtId="0" fontId="13" fillId="5" borderId="2" xfId="0" applyNumberFormat="1" applyFont="1" applyFill="1" applyBorder="1" applyAlignment="1">
      <alignment horizontal="center" vertical="center" wrapText="1"/>
    </xf>
    <xf numFmtId="0" fontId="13" fillId="5" borderId="2" xfId="0" applyFont="1" applyFill="1" applyBorder="1" applyAlignment="1">
      <alignment horizontal="center"/>
    </xf>
    <xf numFmtId="0" fontId="13" fillId="6" borderId="2" xfId="0" applyFont="1" applyFill="1" applyBorder="1" applyAlignment="1">
      <alignment horizontal="center" vertical="center"/>
    </xf>
    <xf numFmtId="0" fontId="13" fillId="0" borderId="21" xfId="0" applyFont="1" applyBorder="1" applyAlignment="1">
      <alignment horizontal="center"/>
    </xf>
    <xf numFmtId="0" fontId="13" fillId="0" borderId="22" xfId="0" applyFont="1" applyBorder="1" applyAlignment="1">
      <alignment horizontal="center"/>
    </xf>
    <xf numFmtId="0" fontId="13" fillId="0" borderId="9" xfId="0" applyFont="1" applyBorder="1" applyAlignment="1">
      <alignment horizontal="center"/>
    </xf>
    <xf numFmtId="0" fontId="13" fillId="6" borderId="2" xfId="0" applyFont="1" applyFill="1" applyBorder="1" applyAlignment="1">
      <alignment horizontal="center"/>
    </xf>
    <xf numFmtId="0" fontId="13" fillId="0" borderId="0" xfId="0" applyFont="1" applyBorder="1" applyAlignment="1">
      <alignment horizontal="center"/>
    </xf>
    <xf numFmtId="0" fontId="17" fillId="0" borderId="0" xfId="0" applyFont="1" applyBorder="1" applyAlignment="1">
      <alignment horizontal="center"/>
    </xf>
    <xf numFmtId="0" fontId="13" fillId="3" borderId="3" xfId="0" applyFont="1" applyFill="1" applyBorder="1" applyAlignment="1">
      <alignment horizontal="center"/>
    </xf>
    <xf numFmtId="0" fontId="13" fillId="4" borderId="3" xfId="0" applyFont="1" applyFill="1" applyBorder="1" applyAlignment="1">
      <alignment horizontal="center"/>
    </xf>
    <xf numFmtId="0" fontId="14" fillId="5" borderId="2" xfId="0" applyFont="1" applyFill="1" applyBorder="1" applyAlignment="1">
      <alignment horizontal="center" vertical="center" wrapText="1"/>
    </xf>
    <xf numFmtId="0" fontId="3" fillId="0" borderId="0" xfId="0" applyNumberFormat="1" applyFont="1" applyAlignment="1">
      <alignment horizontal="center"/>
    </xf>
    <xf numFmtId="0" fontId="12" fillId="5" borderId="23" xfId="0" applyFont="1" applyFill="1" applyBorder="1" applyAlignment="1">
      <alignment horizontal="center" vertical="center" wrapText="1"/>
    </xf>
    <xf numFmtId="0" fontId="12" fillId="5" borderId="24"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4" fillId="2" borderId="11" xfId="0" applyFont="1" applyFill="1" applyBorder="1" applyAlignment="1">
      <alignment horizontal="left" vertical="center"/>
    </xf>
    <xf numFmtId="0" fontId="4" fillId="2" borderId="0" xfId="0" applyFont="1" applyFill="1" applyBorder="1" applyAlignment="1">
      <alignment horizontal="left" vertical="center"/>
    </xf>
    <xf numFmtId="0" fontId="25" fillId="5" borderId="10"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8" xfId="0" applyFont="1" applyFill="1" applyBorder="1" applyAlignment="1">
      <alignment horizontal="center" vertical="center" wrapText="1"/>
    </xf>
    <xf numFmtId="0" fontId="23" fillId="6" borderId="3" xfId="0" applyFont="1" applyFill="1" applyBorder="1" applyAlignment="1">
      <alignment horizontal="center" vertical="center" wrapText="1"/>
    </xf>
    <xf numFmtId="0" fontId="23" fillId="6" borderId="10" xfId="0" applyFont="1" applyFill="1" applyBorder="1" applyAlignment="1">
      <alignment horizontal="center" vertical="center" wrapText="1"/>
    </xf>
    <xf numFmtId="0" fontId="24" fillId="6" borderId="3"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3" xfId="0" applyFont="1" applyFill="1" applyBorder="1" applyAlignment="1">
      <alignment horizontal="center" vertical="center"/>
    </xf>
    <xf numFmtId="0" fontId="28" fillId="2" borderId="2" xfId="0" applyFont="1" applyFill="1" applyBorder="1" applyAlignment="1">
      <alignment horizontal="center"/>
    </xf>
    <xf numFmtId="0" fontId="23" fillId="5" borderId="2"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4" fillId="8" borderId="4" xfId="0" applyFont="1" applyFill="1" applyBorder="1" applyAlignment="1"/>
    <xf numFmtId="0" fontId="2" fillId="0" borderId="10" xfId="0" applyFont="1" applyBorder="1"/>
    <xf numFmtId="0" fontId="11" fillId="8" borderId="10" xfId="0" applyFont="1" applyFill="1" applyBorder="1"/>
    <xf numFmtId="0" fontId="2" fillId="0" borderId="4" xfId="0" applyNumberFormat="1" applyFont="1" applyBorder="1" applyAlignment="1">
      <alignment horizontal="center"/>
    </xf>
    <xf numFmtId="0" fontId="11" fillId="8" borderId="8" xfId="0" applyFont="1" applyFill="1" applyBorder="1"/>
    <xf numFmtId="0" fontId="13" fillId="2" borderId="2" xfId="0" applyFont="1" applyFill="1" applyBorder="1" applyAlignment="1">
      <alignment vertical="center"/>
    </xf>
    <xf numFmtId="0" fontId="3" fillId="0" borderId="2" xfId="0" applyFont="1" applyFill="1" applyBorder="1" applyAlignment="1">
      <alignment vertical="center"/>
    </xf>
    <xf numFmtId="0" fontId="3" fillId="9" borderId="2" xfId="0" applyFont="1" applyFill="1" applyBorder="1" applyAlignment="1">
      <alignment vertical="center"/>
    </xf>
    <xf numFmtId="0" fontId="3" fillId="6" borderId="2" xfId="0" applyFont="1" applyFill="1" applyBorder="1" applyAlignment="1">
      <alignment vertical="center"/>
    </xf>
    <xf numFmtId="0" fontId="3" fillId="0" borderId="2" xfId="0" applyFont="1" applyBorder="1" applyAlignment="1">
      <alignment vertical="center"/>
    </xf>
    <xf numFmtId="0" fontId="3" fillId="8" borderId="2" xfId="0" applyFont="1" applyFill="1" applyBorder="1" applyAlignment="1">
      <alignment vertical="center"/>
    </xf>
    <xf numFmtId="0" fontId="3" fillId="0" borderId="2" xfId="0" applyFont="1" applyFill="1" applyBorder="1" applyAlignment="1"/>
    <xf numFmtId="0" fontId="13" fillId="8" borderId="2" xfId="0" applyFont="1" applyFill="1" applyBorder="1" applyAlignment="1"/>
    <xf numFmtId="0" fontId="3" fillId="8" borderId="2" xfId="0" applyFont="1" applyFill="1" applyBorder="1" applyAlignment="1"/>
    <xf numFmtId="0" fontId="3" fillId="9" borderId="2" xfId="0" applyFont="1" applyFill="1" applyBorder="1" applyAlignment="1"/>
    <xf numFmtId="0" fontId="13" fillId="2" borderId="11" xfId="0" applyFont="1" applyFill="1" applyBorder="1" applyAlignment="1">
      <alignment horizontal="left" vertical="center"/>
    </xf>
    <xf numFmtId="0" fontId="13" fillId="2" borderId="0" xfId="0" applyFont="1" applyFill="1" applyBorder="1" applyAlignment="1">
      <alignment horizontal="left" vertical="center"/>
    </xf>
    <xf numFmtId="0" fontId="3" fillId="11" borderId="2" xfId="0" applyFont="1" applyFill="1" applyBorder="1" applyAlignment="1">
      <alignment horizontal="left"/>
    </xf>
    <xf numFmtId="0" fontId="3" fillId="0" borderId="4" xfId="0" applyFont="1" applyFill="1" applyBorder="1" applyAlignment="1">
      <alignment horizontal="left"/>
    </xf>
    <xf numFmtId="0" fontId="3" fillId="0" borderId="3" xfId="0" applyFont="1" applyFill="1" applyBorder="1" applyAlignment="1">
      <alignment horizontal="left"/>
    </xf>
    <xf numFmtId="0" fontId="3" fillId="7" borderId="2" xfId="0" applyFont="1" applyFill="1" applyBorder="1" applyAlignment="1">
      <alignment horizontal="left"/>
    </xf>
    <xf numFmtId="0" fontId="3" fillId="9" borderId="2" xfId="0" applyFont="1" applyFill="1" applyBorder="1" applyAlignment="1">
      <alignment horizontal="left"/>
    </xf>
    <xf numFmtId="0" fontId="3" fillId="0" borderId="4" xfId="0" applyFont="1" applyBorder="1" applyAlignment="1">
      <alignment horizontal="left"/>
    </xf>
    <xf numFmtId="0" fontId="3" fillId="0" borderId="3" xfId="0" applyFont="1" applyBorder="1" applyAlignment="1">
      <alignment horizontal="left"/>
    </xf>
    <xf numFmtId="0" fontId="3" fillId="4" borderId="2" xfId="0" applyFont="1" applyFill="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19" xfId="0" applyFont="1" applyBorder="1" applyAlignment="1">
      <alignment horizontal="left"/>
    </xf>
  </cellXfs>
  <cellStyles count="2">
    <cellStyle name="เครื่องหมายจุลภาค" xfId="1" builtinId="3"/>
    <cellStyle name="ปกติ"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10</xdr:col>
      <xdr:colOff>127000</xdr:colOff>
      <xdr:row>0</xdr:row>
      <xdr:rowOff>15875</xdr:rowOff>
    </xdr:from>
    <xdr:to>
      <xdr:col>11</xdr:col>
      <xdr:colOff>450288</xdr:colOff>
      <xdr:row>2</xdr:row>
      <xdr:rowOff>201579</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5875"/>
          <a:ext cx="990038" cy="8365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165628</xdr:colOff>
      <xdr:row>0</xdr:row>
      <xdr:rowOff>257176</xdr:rowOff>
    </xdr:from>
    <xdr:to>
      <xdr:col>14</xdr:col>
      <xdr:colOff>6349</xdr:colOff>
      <xdr:row>2</xdr:row>
      <xdr:rowOff>307976</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93628" y="257176"/>
          <a:ext cx="840846" cy="828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304751</xdr:colOff>
      <xdr:row>0</xdr:row>
      <xdr:rowOff>111125</xdr:rowOff>
    </xdr:from>
    <xdr:to>
      <xdr:col>11</xdr:col>
      <xdr:colOff>143839</xdr:colOff>
      <xdr:row>2</xdr:row>
      <xdr:rowOff>285750</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9501" y="111125"/>
          <a:ext cx="855088" cy="809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199760</xdr:colOff>
      <xdr:row>0</xdr:row>
      <xdr:rowOff>163778</xdr:rowOff>
    </xdr:from>
    <xdr:to>
      <xdr:col>10</xdr:col>
      <xdr:colOff>634733</xdr:colOff>
      <xdr:row>3</xdr:row>
      <xdr:rowOff>25019</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1479" y="163778"/>
          <a:ext cx="839785" cy="8613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285319</xdr:colOff>
      <xdr:row>0</xdr:row>
      <xdr:rowOff>11906</xdr:rowOff>
    </xdr:from>
    <xdr:to>
      <xdr:col>11</xdr:col>
      <xdr:colOff>281593</xdr:colOff>
      <xdr:row>2</xdr:row>
      <xdr:rowOff>297656</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0757" y="11906"/>
          <a:ext cx="1103555" cy="8929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15444</xdr:colOff>
      <xdr:row>0</xdr:row>
      <xdr:rowOff>91281</xdr:rowOff>
    </xdr:from>
    <xdr:to>
      <xdr:col>11</xdr:col>
      <xdr:colOff>475268</xdr:colOff>
      <xdr:row>3</xdr:row>
      <xdr:rowOff>18256</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2569" y="91281"/>
          <a:ext cx="1110699" cy="879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185738</xdr:colOff>
      <xdr:row>0</xdr:row>
      <xdr:rowOff>152400</xdr:rowOff>
    </xdr:from>
    <xdr:to>
      <xdr:col>11</xdr:col>
      <xdr:colOff>236651</xdr:colOff>
      <xdr:row>3</xdr:row>
      <xdr:rowOff>112990</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0138" y="152400"/>
          <a:ext cx="1308213" cy="1236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20412</xdr:colOff>
      <xdr:row>0</xdr:row>
      <xdr:rowOff>0</xdr:rowOff>
    </xdr:from>
    <xdr:to>
      <xdr:col>12</xdr:col>
      <xdr:colOff>190500</xdr:colOff>
      <xdr:row>3</xdr:row>
      <xdr:rowOff>206375</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1698" y="0"/>
          <a:ext cx="1680481" cy="1308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274638</xdr:colOff>
      <xdr:row>0</xdr:row>
      <xdr:rowOff>79375</xdr:rowOff>
    </xdr:from>
    <xdr:to>
      <xdr:col>11</xdr:col>
      <xdr:colOff>440192</xdr:colOff>
      <xdr:row>2</xdr:row>
      <xdr:rowOff>330199</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5513" y="79375"/>
          <a:ext cx="800554" cy="854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469900</xdr:colOff>
      <xdr:row>0</xdr:row>
      <xdr:rowOff>152401</xdr:rowOff>
    </xdr:from>
    <xdr:to>
      <xdr:col>12</xdr:col>
      <xdr:colOff>131988</xdr:colOff>
      <xdr:row>2</xdr:row>
      <xdr:rowOff>357110</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3400" y="152401"/>
          <a:ext cx="932088" cy="950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544290</xdr:colOff>
      <xdr:row>0</xdr:row>
      <xdr:rowOff>95250</xdr:rowOff>
    </xdr:from>
    <xdr:to>
      <xdr:col>10</xdr:col>
      <xdr:colOff>571499</xdr:colOff>
      <xdr:row>2</xdr:row>
      <xdr:rowOff>230851</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6790" y="95250"/>
          <a:ext cx="709834" cy="786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134939</xdr:colOff>
      <xdr:row>0</xdr:row>
      <xdr:rowOff>0</xdr:rowOff>
    </xdr:from>
    <xdr:to>
      <xdr:col>12</xdr:col>
      <xdr:colOff>162719</xdr:colOff>
      <xdr:row>3</xdr:row>
      <xdr:rowOff>35934</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9158" y="0"/>
          <a:ext cx="1158874" cy="11074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376621</xdr:colOff>
      <xdr:row>0</xdr:row>
      <xdr:rowOff>111125</xdr:rowOff>
    </xdr:from>
    <xdr:to>
      <xdr:col>12</xdr:col>
      <xdr:colOff>41275</xdr:colOff>
      <xdr:row>2</xdr:row>
      <xdr:rowOff>155574</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0871" y="111125"/>
          <a:ext cx="744154" cy="711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345510</xdr:colOff>
      <xdr:row>0</xdr:row>
      <xdr:rowOff>177800</xdr:rowOff>
    </xdr:from>
    <xdr:to>
      <xdr:col>11</xdr:col>
      <xdr:colOff>274778</xdr:colOff>
      <xdr:row>2</xdr:row>
      <xdr:rowOff>254000</xdr:rowOff>
    </xdr:to>
    <xdr:pic>
      <xdr:nvPicPr>
        <xdr:cNvPr id="2" name="รูปภาพ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9260" y="177800"/>
          <a:ext cx="770643" cy="758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cc-it/Desktop/&#3649;&#3610;&#3610;&#3610;&#3633;&#3597;&#3594;&#3637;&#3619;&#3634;&#3618;&#3585;&#3634;&#3619;&#3607;&#3637;&#3656;&#3604;&#3636;&#3609;.&#3627;&#3617;&#3641;&#3656;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Bcc-it/Desktop/&#3649;&#3610;&#3610;&#3610;&#3633;&#3597;&#3594;&#3637;&#3619;&#3634;&#3618;&#3585;&#3634;&#3619;&#3607;&#3637;&#3656;&#3604;&#3636;&#3609;%20&#3627;&#3617;&#3641;&#3656;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cc-it/Desktop/&#3591;&#3634;&#3609;%20&#3592;&#3611;&#3600;.%20&#3629;&#3610;&#3605;.&#3588;&#3635;&#3626;&#3632;&#3629;&#3634;&#3604;/&#3649;&#3610;&#3610;&#3610;&#3633;&#3597;&#3594;&#3637;&#3619;&#3634;&#3618;&#3585;&#3634;&#3619;&#3607;&#3637;&#3656;&#3604;&#3636;&#3609;.&#3627;&#3617;&#3641;&#3656;&#3607;&#3637;&#36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cc-it/Downloads/&#3591;&#3634;&#3609;%20&#3592;&#3611;&#3600;.%20&#3629;&#3610;&#3605;.&#3588;&#3635;&#3626;&#3632;&#3629;&#3634;&#3604;/&#3649;&#3610;&#3610;&#3610;&#3633;&#3597;&#3594;&#3637;&#3619;&#3634;&#3618;&#3585;&#3634;&#3619;&#3607;&#3637;&#3656;&#3604;&#3636;&#3609;.&#3627;&#3617;&#3641;&#3656;&#3607;&#3637;&#365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cc-it/Desktop/&#3619;&#3623;&#36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cc-it/Desktop/&#3649;&#3610;&#3610;&#3610;&#3633;&#3597;&#3594;&#3637;&#3619;&#3634;&#3618;&#3585;&#3634;&#3619;&#3607;&#3637;&#3656;&#3604;&#3636;&#3609;.&#3627;&#3617;&#3641;&#3656;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Bcc-it\Downloads\&#3591;&#3634;&#3609;%20&#3592;&#3611;&#3600;.%20&#3629;&#3610;&#3605;.&#3588;&#3635;&#3626;&#3632;&#3629;&#3634;&#3604;\&#3649;&#3610;&#3610;&#3610;&#3633;&#3597;&#3594;&#3637;&#3619;&#3634;&#3618;&#3585;&#3634;&#3619;&#3607;&#3637;&#3656;&#3604;&#3636;&#3609;.&#3627;&#3617;&#3641;&#3656;&#3607;&#3637;&#365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3619;&#3623;&#3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cc-it/Desktop/&#3649;&#3610;&#3610;&#3610;&#3633;&#3597;&#3594;&#3637;&#3619;&#3634;&#3618;&#3585;&#3634;&#3619;&#3607;&#3637;&#3656;&#3604;&#3636;&#3609;&#3627;&#3617;&#3641;&#3656;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cc-it/Desktop/Users/Bcc-it/Downloads/&#3591;&#3634;&#3609;%20&#3592;&#3611;&#3600;.%20&#3629;&#3610;&#3605;.&#3588;&#3635;&#3626;&#3632;&#3629;&#3634;&#3604;/&#3649;&#3610;&#3610;&#3610;&#3633;&#3597;&#3594;&#3637;&#3619;&#3634;&#3618;&#3585;&#3634;&#3619;&#3607;&#3637;&#3656;&#3604;&#3636;&#3609;.&#3627;&#3617;&#3641;&#3656;&#3607;&#3637;&#3656;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cc-it/Desktop/Users/Bcc-it/Desktop/&#3649;&#3610;&#3610;&#3610;&#3633;&#3597;&#3594;&#3637;&#3619;&#3634;&#3618;&#3585;&#3634;&#3619;&#3607;&#3637;&#3656;&#3604;&#3636;&#3609;%20&#3627;&#3617;&#3641;&#365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หมู่ 6"/>
      <sheetName val="หมู่ 9 ชุด1"/>
      <sheetName val="หมู่ 9 ชุด2"/>
      <sheetName val="Sheet1"/>
      <sheetName val="หมู่1"/>
      <sheetName val="หมู่2"/>
      <sheetName val="หมู่3"/>
      <sheetName val="หมู่4"/>
      <sheetName val="หมุ่5"/>
      <sheetName val="หมู่6"/>
      <sheetName val="หมู่7"/>
      <sheetName val="หมู่8"/>
      <sheetName val="หมู่9"/>
      <sheetName val="Sheet4"/>
      <sheetName val="หมู่10"/>
      <sheetName val="หมู่11"/>
      <sheetName val="หมู่12"/>
      <sheetName val="หมู่13"/>
      <sheetName val="หมู่14"/>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หมู่ 6"/>
      <sheetName val="หมู่ 9 ชุด1"/>
      <sheetName val="หมู่ 9 ชุด2"/>
      <sheetName val="Sheet1"/>
      <sheetName val="หมู่1"/>
      <sheetName val="หมู่2"/>
      <sheetName val="หมู่3"/>
      <sheetName val="หมู่8"/>
      <sheetName val="หมู่4"/>
      <sheetName val="หมุ่5"/>
      <sheetName val="หมู่6"/>
      <sheetName val="หมู่7"/>
      <sheetName val="หมู่9"/>
      <sheetName val="Sheet4"/>
      <sheetName val="หมู่10"/>
      <sheetName val="หมู่11"/>
      <sheetName val="หมู่12"/>
      <sheetName val="หมู่13"/>
      <sheetName val="หมู่14"/>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ายการที่ดินสิ่งปลูกสร้าง"/>
      <sheetName val="list"/>
      <sheetName val="ห้องชุด"/>
      <sheetName val="ราคาประเมินที่ดินสิ่งปลูกสร้าง"/>
      <sheetName val="Sheet1"/>
      <sheetName val="ราคาประเมินห้องชุด"/>
      <sheetName val="รายการคำนวณที่ดิน+สิ่งปลูกสร้าง"/>
      <sheetName val="รายการคำนวณห้องชุด"/>
      <sheetName val="ตัวอย่างการคำนวณ"/>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
  <sheetViews>
    <sheetView topLeftCell="A1013" workbookViewId="0">
      <selection activeCell="A1013" sqref="A1:XFD1048576"/>
    </sheetView>
  </sheetViews>
  <sheetFormatPr defaultColWidth="8" defaultRowHeight="24" x14ac:dyDescent="0.55000000000000004"/>
  <cols>
    <col min="1" max="4" width="8" style="6"/>
    <col min="5" max="5" width="8" style="3"/>
    <col min="6" max="11" width="8" style="6"/>
    <col min="12" max="15" width="8" style="3"/>
    <col min="16" max="20" width="8" style="6"/>
    <col min="21" max="21" width="8" style="3"/>
    <col min="22" max="23" width="8" style="6"/>
    <col min="24" max="24" width="8" style="3"/>
    <col min="25" max="25" width="8" style="6"/>
    <col min="26" max="16384" width="8" style="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667"/>
  <sheetViews>
    <sheetView view="pageBreakPreview" topLeftCell="A873" zoomScale="90" zoomScaleNormal="80" zoomScaleSheetLayoutView="90" workbookViewId="0">
      <selection activeCell="E889" sqref="E889"/>
    </sheetView>
  </sheetViews>
  <sheetFormatPr defaultColWidth="8" defaultRowHeight="24" x14ac:dyDescent="0.55000000000000004"/>
  <cols>
    <col min="1" max="1" width="20.625" style="159" customWidth="1"/>
    <col min="2" max="2" width="8.75" style="510" customWidth="1"/>
    <col min="3" max="3" width="7.625" style="720" customWidth="1"/>
    <col min="4" max="4" width="13.75" style="351" customWidth="1"/>
    <col min="5" max="5" width="8.5" style="351" customWidth="1"/>
    <col min="6" max="7" width="7.375" style="351" customWidth="1"/>
    <col min="8" max="8" width="11.5" style="351" customWidth="1"/>
    <col min="9" max="10" width="5.5" style="351" customWidth="1"/>
    <col min="11" max="11" width="6.625" style="351" customWidth="1"/>
    <col min="12" max="12" width="7.5" style="351" customWidth="1"/>
    <col min="13" max="13" width="7.125" style="351" customWidth="1"/>
    <col min="14" max="14" width="6.625" style="31" customWidth="1"/>
    <col min="15" max="15" width="7.125" style="31" customWidth="1"/>
    <col min="16" max="16" width="9.875" style="31" customWidth="1"/>
    <col min="17" max="17" width="8.375" style="726" hidden="1" customWidth="1"/>
    <col min="18" max="18" width="5" style="729" customWidth="1"/>
    <col min="19" max="19" width="7.75" style="351" customWidth="1"/>
    <col min="20" max="20" width="15.375" style="351" customWidth="1"/>
    <col min="21" max="21" width="11.25" style="354" customWidth="1"/>
    <col min="22" max="22" width="9.125" style="351" customWidth="1"/>
    <col min="23" max="23" width="10.625" style="31" customWidth="1"/>
    <col min="24" max="24" width="7.625" style="351" customWidth="1"/>
    <col min="25" max="25" width="7.25" style="31" customWidth="1"/>
    <col min="26" max="26" width="10.25" style="31" customWidth="1"/>
    <col min="27" max="27" width="9.375" style="351" customWidth="1"/>
    <col min="28" max="28" width="19" style="31" customWidth="1"/>
    <col min="29" max="16384" width="8" style="31"/>
  </cols>
  <sheetData>
    <row r="1" spans="1:28" s="158" customFormat="1" ht="30" customHeight="1" x14ac:dyDescent="0.65">
      <c r="A1" s="159" t="s">
        <v>2</v>
      </c>
      <c r="B1" s="512"/>
      <c r="C1" s="789"/>
      <c r="D1" s="700"/>
      <c r="E1" s="700"/>
      <c r="F1" s="700"/>
      <c r="G1" s="700"/>
      <c r="H1" s="700"/>
      <c r="I1" s="700"/>
      <c r="J1" s="700"/>
      <c r="K1" s="700"/>
      <c r="L1" s="700" t="s">
        <v>0</v>
      </c>
      <c r="M1" s="700"/>
      <c r="N1" s="912"/>
      <c r="O1" s="912"/>
      <c r="P1" s="912"/>
      <c r="Q1" s="721"/>
      <c r="R1" s="700"/>
      <c r="S1" s="700"/>
      <c r="T1" s="700"/>
      <c r="U1" s="731"/>
      <c r="V1" s="700"/>
      <c r="W1" s="1"/>
      <c r="X1" s="700"/>
      <c r="Y1" s="1"/>
      <c r="Z1" s="1"/>
      <c r="AA1" s="701" t="s">
        <v>1</v>
      </c>
      <c r="AB1" s="1"/>
    </row>
    <row r="2" spans="1:28" ht="22.5" customHeight="1" x14ac:dyDescent="0.65">
      <c r="B2" s="31"/>
      <c r="C2" s="815" t="s">
        <v>3483</v>
      </c>
      <c r="D2" s="815"/>
      <c r="E2" s="815"/>
      <c r="F2" s="815"/>
      <c r="G2" s="815"/>
      <c r="H2" s="815"/>
      <c r="I2" s="815"/>
      <c r="J2" s="815"/>
      <c r="K2" s="815"/>
      <c r="L2" s="815"/>
      <c r="M2" s="815"/>
      <c r="N2" s="815"/>
      <c r="O2" s="815"/>
      <c r="P2" s="815"/>
      <c r="Q2" s="815"/>
      <c r="R2" s="815"/>
      <c r="S2" s="815"/>
      <c r="T2" s="815"/>
      <c r="U2" s="815"/>
      <c r="V2" s="815"/>
      <c r="W2" s="815"/>
      <c r="X2" s="815"/>
      <c r="Y2" s="815"/>
      <c r="Z2" s="815"/>
      <c r="AA2" s="815"/>
      <c r="AB2" s="815"/>
    </row>
    <row r="3" spans="1:28" s="158" customFormat="1" ht="22.5" customHeight="1" x14ac:dyDescent="0.65">
      <c r="A3" s="674"/>
      <c r="C3" s="815" t="s">
        <v>3</v>
      </c>
      <c r="D3" s="815"/>
      <c r="E3" s="815"/>
      <c r="F3" s="815"/>
      <c r="G3" s="815"/>
      <c r="H3" s="815"/>
      <c r="I3" s="815"/>
      <c r="J3" s="815"/>
      <c r="K3" s="815"/>
      <c r="L3" s="815"/>
      <c r="M3" s="815"/>
      <c r="N3" s="815"/>
      <c r="O3" s="815"/>
      <c r="P3" s="815"/>
      <c r="Q3" s="815"/>
      <c r="R3" s="815"/>
      <c r="S3" s="815"/>
      <c r="T3" s="815"/>
      <c r="U3" s="815"/>
      <c r="V3" s="815"/>
      <c r="W3" s="815"/>
      <c r="X3" s="815"/>
      <c r="Y3" s="815"/>
      <c r="Z3" s="815"/>
      <c r="AA3" s="815"/>
      <c r="AB3" s="815"/>
    </row>
    <row r="4" spans="1:28" s="158" customFormat="1" ht="14.25" customHeight="1" x14ac:dyDescent="0.55000000000000004">
      <c r="A4" s="159"/>
      <c r="B4" s="512"/>
      <c r="C4" s="789"/>
      <c r="D4" s="700"/>
      <c r="E4" s="700"/>
      <c r="F4" s="700"/>
      <c r="G4" s="700"/>
      <c r="H4" s="700"/>
      <c r="I4" s="700"/>
      <c r="J4" s="700"/>
      <c r="K4" s="700"/>
      <c r="L4" s="700"/>
      <c r="M4" s="700"/>
      <c r="N4" s="700"/>
      <c r="O4" s="700"/>
      <c r="P4" s="700"/>
      <c r="Q4" s="353"/>
      <c r="R4" s="700"/>
      <c r="S4" s="700"/>
      <c r="T4" s="700"/>
      <c r="U4" s="731"/>
      <c r="V4" s="700"/>
      <c r="W4" s="700"/>
      <c r="X4" s="700"/>
      <c r="Y4" s="700"/>
      <c r="Z4" s="700"/>
      <c r="AA4" s="700"/>
      <c r="AB4" s="700"/>
    </row>
    <row r="5" spans="1:28" x14ac:dyDescent="0.55000000000000004">
      <c r="A5" s="922"/>
      <c r="B5" s="537"/>
      <c r="C5" s="924" t="s">
        <v>6</v>
      </c>
      <c r="D5" s="925"/>
      <c r="E5" s="925"/>
      <c r="F5" s="925"/>
      <c r="G5" s="925"/>
      <c r="H5" s="925"/>
      <c r="I5" s="925"/>
      <c r="J5" s="925"/>
      <c r="K5" s="925"/>
      <c r="L5" s="925"/>
      <c r="M5" s="925"/>
      <c r="N5" s="925"/>
      <c r="O5" s="925"/>
      <c r="P5" s="926"/>
      <c r="Q5" s="730"/>
      <c r="R5" s="927" t="s">
        <v>7</v>
      </c>
      <c r="S5" s="928"/>
      <c r="T5" s="928"/>
      <c r="U5" s="928"/>
      <c r="V5" s="928"/>
      <c r="W5" s="928"/>
      <c r="X5" s="928"/>
      <c r="Y5" s="928"/>
      <c r="Z5" s="928"/>
      <c r="AA5" s="928"/>
      <c r="AB5" s="929"/>
    </row>
    <row r="6" spans="1:28" ht="21.75" customHeight="1" x14ac:dyDescent="0.55000000000000004">
      <c r="A6" s="922"/>
      <c r="B6" s="864" t="s">
        <v>15</v>
      </c>
      <c r="C6" s="876" t="s">
        <v>8</v>
      </c>
      <c r="D6" s="876" t="s">
        <v>9</v>
      </c>
      <c r="E6" s="887" t="s">
        <v>10</v>
      </c>
      <c r="F6" s="819" t="s">
        <v>11</v>
      </c>
      <c r="G6" s="819"/>
      <c r="H6" s="876" t="s">
        <v>12</v>
      </c>
      <c r="I6" s="894" t="s">
        <v>13</v>
      </c>
      <c r="J6" s="895"/>
      <c r="K6" s="896"/>
      <c r="L6" s="871" t="s">
        <v>14</v>
      </c>
      <c r="M6" s="872"/>
      <c r="N6" s="872"/>
      <c r="O6" s="872"/>
      <c r="P6" s="872"/>
      <c r="Q6" s="923" t="s">
        <v>443</v>
      </c>
      <c r="R6" s="864" t="s">
        <v>8</v>
      </c>
      <c r="S6" s="864" t="s">
        <v>15</v>
      </c>
      <c r="T6" s="864" t="s">
        <v>16</v>
      </c>
      <c r="U6" s="916" t="s">
        <v>17</v>
      </c>
      <c r="V6" s="864" t="s">
        <v>18</v>
      </c>
      <c r="W6" s="868" t="s">
        <v>19</v>
      </c>
      <c r="X6" s="869"/>
      <c r="Y6" s="869"/>
      <c r="Z6" s="870"/>
      <c r="AA6" s="864" t="s">
        <v>20</v>
      </c>
      <c r="AB6" s="864" t="s">
        <v>21</v>
      </c>
    </row>
    <row r="7" spans="1:28" ht="18.75" customHeight="1" x14ac:dyDescent="0.55000000000000004">
      <c r="A7" s="922"/>
      <c r="B7" s="865"/>
      <c r="C7" s="877"/>
      <c r="D7" s="877"/>
      <c r="E7" s="888"/>
      <c r="F7" s="877" t="s">
        <v>22</v>
      </c>
      <c r="G7" s="877" t="s">
        <v>23</v>
      </c>
      <c r="H7" s="877"/>
      <c r="I7" s="889" t="s">
        <v>24</v>
      </c>
      <c r="J7" s="889" t="s">
        <v>25</v>
      </c>
      <c r="K7" s="889" t="s">
        <v>26</v>
      </c>
      <c r="L7" s="876" t="s">
        <v>27</v>
      </c>
      <c r="M7" s="876" t="s">
        <v>28</v>
      </c>
      <c r="N7" s="876" t="s">
        <v>29</v>
      </c>
      <c r="O7" s="876" t="s">
        <v>30</v>
      </c>
      <c r="P7" s="887" t="s">
        <v>31</v>
      </c>
      <c r="Q7" s="923"/>
      <c r="R7" s="865"/>
      <c r="S7" s="865"/>
      <c r="T7" s="865"/>
      <c r="U7" s="917"/>
      <c r="V7" s="865"/>
      <c r="W7" s="864" t="s">
        <v>32</v>
      </c>
      <c r="X7" s="866" t="s">
        <v>28</v>
      </c>
      <c r="Y7" s="864" t="s">
        <v>29</v>
      </c>
      <c r="Z7" s="864" t="s">
        <v>33</v>
      </c>
      <c r="AA7" s="865"/>
      <c r="AB7" s="865"/>
    </row>
    <row r="8" spans="1:28" ht="49.5" customHeight="1" x14ac:dyDescent="0.55000000000000004">
      <c r="A8" s="922"/>
      <c r="B8" s="865"/>
      <c r="C8" s="877"/>
      <c r="D8" s="877"/>
      <c r="E8" s="888"/>
      <c r="F8" s="877"/>
      <c r="G8" s="877"/>
      <c r="H8" s="877"/>
      <c r="I8" s="890"/>
      <c r="J8" s="890"/>
      <c r="K8" s="890"/>
      <c r="L8" s="877"/>
      <c r="M8" s="877"/>
      <c r="N8" s="877"/>
      <c r="O8" s="877"/>
      <c r="P8" s="888"/>
      <c r="Q8" s="923"/>
      <c r="R8" s="865"/>
      <c r="S8" s="865"/>
      <c r="T8" s="865"/>
      <c r="U8" s="917"/>
      <c r="V8" s="865"/>
      <c r="W8" s="865"/>
      <c r="X8" s="867"/>
      <c r="Y8" s="865"/>
      <c r="Z8" s="865"/>
      <c r="AA8" s="865"/>
      <c r="AB8" s="865"/>
    </row>
    <row r="9" spans="1:28" x14ac:dyDescent="0.55000000000000004">
      <c r="A9" s="603" t="s">
        <v>2100</v>
      </c>
      <c r="B9" s="5">
        <v>322</v>
      </c>
      <c r="C9" s="5">
        <v>1</v>
      </c>
      <c r="D9" s="5" t="s">
        <v>2097</v>
      </c>
      <c r="E9" s="5">
        <v>85882</v>
      </c>
      <c r="F9" s="5">
        <v>296</v>
      </c>
      <c r="G9" s="5">
        <v>6968</v>
      </c>
      <c r="H9" s="5" t="s">
        <v>2098</v>
      </c>
      <c r="I9" s="5"/>
      <c r="J9" s="5"/>
      <c r="K9" s="5">
        <v>34</v>
      </c>
      <c r="L9" s="5"/>
      <c r="M9" s="5">
        <f xml:space="preserve"> I9*400+J9*100+K9</f>
        <v>34</v>
      </c>
      <c r="N9" s="2"/>
      <c r="O9" s="2"/>
      <c r="P9" s="355"/>
      <c r="Q9" s="722">
        <v>250</v>
      </c>
      <c r="R9" s="5">
        <v>1</v>
      </c>
      <c r="S9" s="5">
        <v>322</v>
      </c>
      <c r="T9" s="5" t="s">
        <v>2099</v>
      </c>
      <c r="U9" s="357" t="s">
        <v>37</v>
      </c>
      <c r="V9" s="5">
        <v>72</v>
      </c>
      <c r="W9" s="2"/>
      <c r="X9" s="5">
        <f>V9</f>
        <v>72</v>
      </c>
      <c r="Y9" s="2"/>
      <c r="Z9" s="2"/>
      <c r="AA9" s="5">
        <v>13</v>
      </c>
      <c r="AB9" s="2"/>
    </row>
    <row r="10" spans="1:28" x14ac:dyDescent="0.55000000000000004">
      <c r="A10" s="603" t="s">
        <v>2100</v>
      </c>
      <c r="B10" s="5">
        <v>322</v>
      </c>
      <c r="C10" s="5">
        <v>2</v>
      </c>
      <c r="D10" s="5" t="s">
        <v>2097</v>
      </c>
      <c r="E10" s="5">
        <v>88751</v>
      </c>
      <c r="F10" s="5">
        <v>226</v>
      </c>
      <c r="G10" s="5">
        <v>7170</v>
      </c>
      <c r="H10" s="5" t="s">
        <v>2098</v>
      </c>
      <c r="I10" s="5">
        <v>4</v>
      </c>
      <c r="J10" s="5">
        <v>3</v>
      </c>
      <c r="K10" s="5">
        <v>89</v>
      </c>
      <c r="L10" s="5">
        <f xml:space="preserve"> I10*400+J10*100+K10</f>
        <v>1989</v>
      </c>
      <c r="M10" s="5"/>
      <c r="N10" s="2"/>
      <c r="O10" s="2"/>
      <c r="P10" s="355"/>
      <c r="Q10" s="723">
        <v>100</v>
      </c>
      <c r="R10" s="5"/>
      <c r="S10" s="5">
        <v>322</v>
      </c>
      <c r="T10" s="5"/>
      <c r="U10" s="357"/>
      <c r="V10" s="5"/>
      <c r="W10" s="2"/>
      <c r="X10" s="5"/>
      <c r="Y10" s="2"/>
      <c r="Z10" s="2"/>
      <c r="AA10" s="5"/>
      <c r="AB10" s="2"/>
    </row>
    <row r="11" spans="1:28" x14ac:dyDescent="0.55000000000000004">
      <c r="A11" s="603" t="s">
        <v>2100</v>
      </c>
      <c r="B11" s="5">
        <v>322</v>
      </c>
      <c r="C11" s="5">
        <v>3</v>
      </c>
      <c r="D11" s="5" t="s">
        <v>2097</v>
      </c>
      <c r="E11" s="5">
        <v>88750</v>
      </c>
      <c r="F11" s="5">
        <v>225</v>
      </c>
      <c r="G11" s="5">
        <v>7169</v>
      </c>
      <c r="H11" s="5" t="s">
        <v>2098</v>
      </c>
      <c r="I11" s="5">
        <v>2</v>
      </c>
      <c r="J11" s="5">
        <v>2</v>
      </c>
      <c r="K11" s="5">
        <v>50</v>
      </c>
      <c r="L11" s="5">
        <f xml:space="preserve"> I11*400+J11*100+K11</f>
        <v>1050</v>
      </c>
      <c r="M11" s="5"/>
      <c r="N11" s="2"/>
      <c r="O11" s="2"/>
      <c r="P11" s="355"/>
      <c r="Q11" s="723">
        <v>100</v>
      </c>
      <c r="R11" s="5"/>
      <c r="S11" s="5">
        <v>322</v>
      </c>
      <c r="T11" s="5"/>
      <c r="U11" s="357"/>
      <c r="V11" s="5"/>
      <c r="W11" s="2"/>
      <c r="X11" s="5"/>
      <c r="Y11" s="2"/>
      <c r="Z11" s="2"/>
      <c r="AA11" s="5"/>
      <c r="AB11" s="2"/>
    </row>
    <row r="12" spans="1:28" x14ac:dyDescent="0.55000000000000004">
      <c r="A12" s="8"/>
      <c r="B12" s="5"/>
      <c r="C12" s="5"/>
      <c r="D12" s="5"/>
      <c r="E12" s="5"/>
      <c r="F12" s="5"/>
      <c r="G12" s="5"/>
      <c r="H12" s="5"/>
      <c r="I12" s="5"/>
      <c r="J12" s="5"/>
      <c r="K12" s="5"/>
      <c r="L12" s="5"/>
      <c r="M12" s="5"/>
      <c r="N12" s="2"/>
      <c r="O12" s="2"/>
      <c r="P12" s="355"/>
      <c r="Q12" s="723"/>
      <c r="R12" s="5"/>
      <c r="S12" s="5"/>
      <c r="T12" s="5"/>
      <c r="U12" s="357"/>
      <c r="V12" s="5"/>
      <c r="W12" s="2"/>
      <c r="X12" s="5"/>
      <c r="Y12" s="2"/>
      <c r="Z12" s="2"/>
      <c r="AA12" s="5"/>
      <c r="AB12" s="2"/>
    </row>
    <row r="13" spans="1:28" x14ac:dyDescent="0.55000000000000004">
      <c r="A13" s="8" t="s">
        <v>2101</v>
      </c>
      <c r="B13" s="5">
        <v>34</v>
      </c>
      <c r="C13" s="5">
        <v>4</v>
      </c>
      <c r="D13" s="5" t="s">
        <v>2097</v>
      </c>
      <c r="E13" s="5">
        <v>68533</v>
      </c>
      <c r="F13" s="5">
        <v>113</v>
      </c>
      <c r="G13" s="5">
        <v>3745</v>
      </c>
      <c r="H13" s="5" t="s">
        <v>2098</v>
      </c>
      <c r="I13" s="5">
        <v>12</v>
      </c>
      <c r="J13" s="5"/>
      <c r="K13" s="5"/>
      <c r="L13" s="5">
        <f xml:space="preserve"> I13*400+J13*100+K13</f>
        <v>4800</v>
      </c>
      <c r="M13" s="5"/>
      <c r="N13" s="2"/>
      <c r="O13" s="2"/>
      <c r="P13" s="355"/>
      <c r="Q13" s="723">
        <v>150</v>
      </c>
      <c r="R13" s="5"/>
      <c r="S13" s="5">
        <v>34</v>
      </c>
      <c r="T13" s="5"/>
      <c r="U13" s="357"/>
      <c r="V13" s="5"/>
      <c r="W13" s="2"/>
      <c r="X13" s="5"/>
      <c r="Y13" s="2"/>
      <c r="Z13" s="2"/>
      <c r="AA13" s="5"/>
      <c r="AB13" s="2"/>
    </row>
    <row r="14" spans="1:28" x14ac:dyDescent="0.55000000000000004">
      <c r="A14" s="8"/>
      <c r="B14" s="5"/>
      <c r="C14" s="5"/>
      <c r="D14" s="5"/>
      <c r="E14" s="5"/>
      <c r="F14" s="5"/>
      <c r="G14" s="5"/>
      <c r="H14" s="5"/>
      <c r="I14" s="5"/>
      <c r="J14" s="5"/>
      <c r="K14" s="5"/>
      <c r="L14" s="5"/>
      <c r="M14" s="5"/>
      <c r="N14" s="2"/>
      <c r="O14" s="2"/>
      <c r="P14" s="355"/>
      <c r="Q14" s="723"/>
      <c r="R14" s="5"/>
      <c r="S14" s="5"/>
      <c r="T14" s="5"/>
      <c r="U14" s="357"/>
      <c r="V14" s="5"/>
      <c r="W14" s="2"/>
      <c r="X14" s="5"/>
      <c r="Y14" s="2"/>
      <c r="Z14" s="2"/>
      <c r="AA14" s="5"/>
      <c r="AB14" s="2"/>
    </row>
    <row r="15" spans="1:28" s="360" customFormat="1" x14ac:dyDescent="0.55000000000000004">
      <c r="A15" s="14" t="s">
        <v>2102</v>
      </c>
      <c r="B15" s="509">
        <v>10</v>
      </c>
      <c r="C15" s="788">
        <v>5</v>
      </c>
      <c r="D15" s="350" t="s">
        <v>47</v>
      </c>
      <c r="E15" s="350">
        <v>2062</v>
      </c>
      <c r="F15" s="350">
        <v>104</v>
      </c>
      <c r="G15" s="350"/>
      <c r="H15" s="350" t="s">
        <v>2098</v>
      </c>
      <c r="I15" s="350">
        <v>6</v>
      </c>
      <c r="J15" s="350"/>
      <c r="K15" s="350">
        <v>61</v>
      </c>
      <c r="L15" s="350">
        <f xml:space="preserve"> I15*400+J15*100+K15</f>
        <v>2461</v>
      </c>
      <c r="M15" s="350"/>
      <c r="N15" s="229"/>
      <c r="O15" s="229"/>
      <c r="P15" s="358"/>
      <c r="Q15" s="723">
        <v>100</v>
      </c>
      <c r="R15" s="702"/>
      <c r="S15" s="350">
        <v>10</v>
      </c>
      <c r="T15" s="350"/>
      <c r="U15" s="359"/>
      <c r="V15" s="350"/>
      <c r="W15" s="229"/>
      <c r="X15" s="350"/>
      <c r="Y15" s="229"/>
      <c r="Z15" s="229"/>
      <c r="AA15" s="350"/>
      <c r="AB15" s="229"/>
    </row>
    <row r="16" spans="1:28" s="158" customFormat="1" x14ac:dyDescent="0.55000000000000004">
      <c r="A16" s="8"/>
      <c r="B16" s="5"/>
      <c r="C16" s="5"/>
      <c r="D16" s="5"/>
      <c r="E16" s="5"/>
      <c r="F16" s="5"/>
      <c r="G16" s="5"/>
      <c r="H16" s="5"/>
      <c r="I16" s="5"/>
      <c r="J16" s="5"/>
      <c r="K16" s="5"/>
      <c r="L16" s="5"/>
      <c r="M16" s="5"/>
      <c r="N16" s="2"/>
      <c r="O16" s="2"/>
      <c r="P16" s="355"/>
      <c r="Q16" s="724"/>
      <c r="R16" s="5"/>
      <c r="S16" s="5"/>
      <c r="T16" s="5"/>
      <c r="U16" s="357"/>
      <c r="V16" s="5"/>
      <c r="W16" s="2"/>
      <c r="X16" s="5"/>
      <c r="Y16" s="2"/>
      <c r="Z16" s="2"/>
      <c r="AA16" s="5"/>
      <c r="AB16" s="2"/>
    </row>
    <row r="17" spans="1:28" s="179" customFormat="1" x14ac:dyDescent="0.55000000000000004">
      <c r="A17" s="14" t="s">
        <v>2103</v>
      </c>
      <c r="B17" s="12">
        <v>157</v>
      </c>
      <c r="C17" s="788">
        <v>6</v>
      </c>
      <c r="D17" s="350" t="s">
        <v>47</v>
      </c>
      <c r="E17" s="350">
        <v>1668</v>
      </c>
      <c r="F17" s="12">
        <v>149</v>
      </c>
      <c r="G17" s="12"/>
      <c r="H17" s="350" t="s">
        <v>2098</v>
      </c>
      <c r="I17" s="12">
        <v>25</v>
      </c>
      <c r="J17" s="12">
        <v>1</v>
      </c>
      <c r="K17" s="12">
        <v>10</v>
      </c>
      <c r="L17" s="350">
        <f xml:space="preserve"> I17*400+J17*100+K17</f>
        <v>10110</v>
      </c>
      <c r="M17" s="350"/>
      <c r="N17" s="13"/>
      <c r="O17" s="13"/>
      <c r="P17" s="361"/>
      <c r="Q17" s="724">
        <v>250</v>
      </c>
      <c r="R17" s="12"/>
      <c r="S17" s="12">
        <v>157</v>
      </c>
      <c r="T17" s="12"/>
      <c r="U17" s="362"/>
      <c r="V17" s="12"/>
      <c r="W17" s="13"/>
      <c r="X17" s="12"/>
      <c r="Y17" s="13"/>
      <c r="Z17" s="13"/>
      <c r="AA17" s="12"/>
      <c r="AB17" s="13"/>
    </row>
    <row r="18" spans="1:28" x14ac:dyDescent="0.55000000000000004">
      <c r="A18" s="8"/>
      <c r="B18" s="6"/>
      <c r="C18" s="5"/>
      <c r="D18" s="5"/>
      <c r="E18" s="5"/>
      <c r="F18" s="6"/>
      <c r="G18" s="6"/>
      <c r="H18" s="5"/>
      <c r="I18" s="6"/>
      <c r="J18" s="6"/>
      <c r="K18" s="6"/>
      <c r="L18" s="5"/>
      <c r="M18" s="5"/>
      <c r="N18" s="3"/>
      <c r="O18" s="3"/>
      <c r="P18" s="363"/>
      <c r="Q18" s="724"/>
      <c r="R18" s="6"/>
      <c r="S18" s="6"/>
      <c r="T18" s="6"/>
      <c r="U18" s="364"/>
      <c r="V18" s="6"/>
      <c r="W18" s="3"/>
      <c r="X18" s="6"/>
      <c r="Y18" s="3"/>
      <c r="Z18" s="3"/>
      <c r="AA18" s="6"/>
      <c r="AB18" s="3"/>
    </row>
    <row r="19" spans="1:28" x14ac:dyDescent="0.55000000000000004">
      <c r="A19" s="8" t="s">
        <v>2105</v>
      </c>
      <c r="B19" s="6">
        <v>157</v>
      </c>
      <c r="C19" s="5">
        <v>7</v>
      </c>
      <c r="D19" s="6" t="s">
        <v>2097</v>
      </c>
      <c r="E19" s="5">
        <v>87638</v>
      </c>
      <c r="F19" s="6">
        <v>305</v>
      </c>
      <c r="G19" s="6">
        <v>7137</v>
      </c>
      <c r="H19" s="5" t="s">
        <v>2098</v>
      </c>
      <c r="I19" s="6"/>
      <c r="J19" s="6">
        <v>1</v>
      </c>
      <c r="K19" s="6">
        <v>15</v>
      </c>
      <c r="L19" s="5"/>
      <c r="M19" s="5">
        <f xml:space="preserve"> I19*400+J19*100+K19</f>
        <v>115</v>
      </c>
      <c r="N19" s="3"/>
      <c r="O19" s="3"/>
      <c r="P19" s="363"/>
      <c r="Q19" s="724">
        <v>100</v>
      </c>
      <c r="R19" s="6">
        <v>2</v>
      </c>
      <c r="S19" s="6">
        <v>157</v>
      </c>
      <c r="T19" s="6" t="s">
        <v>2099</v>
      </c>
      <c r="U19" s="357" t="s">
        <v>2104</v>
      </c>
      <c r="V19" s="6">
        <f>4*6*12*2</f>
        <v>576</v>
      </c>
      <c r="W19" s="3"/>
      <c r="X19" s="6">
        <f>V19</f>
        <v>576</v>
      </c>
      <c r="Y19" s="3"/>
      <c r="Z19" s="3"/>
      <c r="AA19" s="6">
        <v>30</v>
      </c>
      <c r="AB19" s="3"/>
    </row>
    <row r="20" spans="1:28" x14ac:dyDescent="0.55000000000000004">
      <c r="A20" s="8"/>
      <c r="B20" s="6"/>
      <c r="C20" s="5"/>
      <c r="D20" s="6"/>
      <c r="E20" s="5"/>
      <c r="F20" s="6"/>
      <c r="G20" s="6"/>
      <c r="H20" s="5"/>
      <c r="I20" s="6"/>
      <c r="J20" s="6"/>
      <c r="K20" s="6"/>
      <c r="L20" s="5"/>
      <c r="M20" s="5"/>
      <c r="N20" s="3"/>
      <c r="O20" s="3"/>
      <c r="P20" s="363"/>
      <c r="Q20" s="724"/>
      <c r="R20" s="6"/>
      <c r="S20" s="6"/>
      <c r="T20" s="6"/>
      <c r="U20" s="357"/>
      <c r="V20" s="6"/>
      <c r="W20" s="3"/>
      <c r="X20" s="6"/>
      <c r="Y20" s="3"/>
      <c r="Z20" s="3"/>
      <c r="AA20" s="6"/>
      <c r="AB20" s="3"/>
    </row>
    <row r="21" spans="1:28" x14ac:dyDescent="0.55000000000000004">
      <c r="A21" s="8" t="s">
        <v>2106</v>
      </c>
      <c r="B21" s="6">
        <v>53</v>
      </c>
      <c r="C21" s="5">
        <v>8</v>
      </c>
      <c r="D21" s="6" t="s">
        <v>2097</v>
      </c>
      <c r="E21" s="5">
        <v>13761</v>
      </c>
      <c r="F21" s="6">
        <v>107</v>
      </c>
      <c r="G21" s="6">
        <v>178</v>
      </c>
      <c r="H21" s="5" t="s">
        <v>2098</v>
      </c>
      <c r="I21" s="6"/>
      <c r="J21" s="6"/>
      <c r="K21" s="6">
        <v>35</v>
      </c>
      <c r="L21" s="5"/>
      <c r="M21" s="6"/>
      <c r="N21" s="3"/>
      <c r="O21" s="3"/>
      <c r="P21" s="363"/>
      <c r="Q21" s="724">
        <v>250</v>
      </c>
      <c r="R21" s="6">
        <v>3</v>
      </c>
      <c r="S21" s="6">
        <v>53</v>
      </c>
      <c r="T21" s="6" t="s">
        <v>2099</v>
      </c>
      <c r="U21" s="357" t="s">
        <v>2104</v>
      </c>
      <c r="V21" s="6">
        <f>4*6*18*2</f>
        <v>864</v>
      </c>
      <c r="W21" s="3"/>
      <c r="X21" s="6">
        <f>V21</f>
        <v>864</v>
      </c>
      <c r="Y21" s="3"/>
      <c r="Z21" s="3"/>
      <c r="AA21" s="6">
        <v>41</v>
      </c>
      <c r="AB21" s="3"/>
    </row>
    <row r="22" spans="1:28" x14ac:dyDescent="0.55000000000000004">
      <c r="A22" s="8"/>
      <c r="B22" s="6"/>
      <c r="C22" s="5"/>
      <c r="D22" s="6"/>
      <c r="E22" s="5"/>
      <c r="F22" s="6"/>
      <c r="G22" s="6"/>
      <c r="H22" s="5"/>
      <c r="I22" s="6"/>
      <c r="J22" s="6"/>
      <c r="K22" s="6"/>
      <c r="L22" s="5"/>
      <c r="M22" s="6"/>
      <c r="N22" s="3"/>
      <c r="O22" s="3"/>
      <c r="P22" s="363"/>
      <c r="Q22" s="724"/>
      <c r="R22" s="6"/>
      <c r="S22" s="6"/>
      <c r="T22" s="6"/>
      <c r="U22" s="357"/>
      <c r="V22" s="6"/>
      <c r="W22" s="3"/>
      <c r="X22" s="6"/>
      <c r="Y22" s="3"/>
      <c r="Z22" s="3"/>
      <c r="AA22" s="6"/>
      <c r="AB22" s="3"/>
    </row>
    <row r="23" spans="1:28" s="179" customFormat="1" x14ac:dyDescent="0.55000000000000004">
      <c r="A23" s="14" t="s">
        <v>2108</v>
      </c>
      <c r="B23" s="12">
        <v>53</v>
      </c>
      <c r="C23" s="788">
        <v>9</v>
      </c>
      <c r="D23" s="350" t="s">
        <v>47</v>
      </c>
      <c r="E23" s="350">
        <v>261</v>
      </c>
      <c r="F23" s="12">
        <v>75</v>
      </c>
      <c r="G23" s="12"/>
      <c r="H23" s="350" t="s">
        <v>39</v>
      </c>
      <c r="I23" s="12">
        <v>27</v>
      </c>
      <c r="J23" s="12"/>
      <c r="K23" s="12"/>
      <c r="L23" s="350">
        <f xml:space="preserve"> I23*400+J23*100+K23</f>
        <v>10800</v>
      </c>
      <c r="M23" s="12"/>
      <c r="N23" s="13"/>
      <c r="O23" s="13"/>
      <c r="P23" s="361"/>
      <c r="Q23" s="724">
        <v>250</v>
      </c>
      <c r="R23" s="12"/>
      <c r="S23" s="12">
        <v>53</v>
      </c>
      <c r="T23" s="12"/>
      <c r="U23" s="359"/>
      <c r="V23" s="12"/>
      <c r="W23" s="13"/>
      <c r="X23" s="12" t="s">
        <v>2107</v>
      </c>
      <c r="Y23" s="13"/>
      <c r="Z23" s="13"/>
      <c r="AA23" s="12"/>
      <c r="AB23" s="13"/>
    </row>
    <row r="24" spans="1:28" x14ac:dyDescent="0.55000000000000004">
      <c r="A24" s="8"/>
      <c r="B24" s="6"/>
      <c r="C24" s="5"/>
      <c r="D24" s="5"/>
      <c r="E24" s="5"/>
      <c r="F24" s="6"/>
      <c r="G24" s="6"/>
      <c r="H24" s="5"/>
      <c r="I24" s="6"/>
      <c r="J24" s="6"/>
      <c r="K24" s="6"/>
      <c r="L24" s="5"/>
      <c r="M24" s="6"/>
      <c r="N24" s="3"/>
      <c r="O24" s="3"/>
      <c r="P24" s="363"/>
      <c r="Q24" s="724"/>
      <c r="R24" s="6"/>
      <c r="S24" s="6"/>
      <c r="T24" s="6"/>
      <c r="U24" s="357"/>
      <c r="V24" s="6"/>
      <c r="W24" s="3"/>
      <c r="X24" s="6"/>
      <c r="Y24" s="3"/>
      <c r="Z24" s="3"/>
      <c r="AA24" s="6"/>
      <c r="AB24" s="3"/>
    </row>
    <row r="25" spans="1:28" x14ac:dyDescent="0.55000000000000004">
      <c r="A25" s="8" t="s">
        <v>2109</v>
      </c>
      <c r="B25" s="6">
        <v>162</v>
      </c>
      <c r="C25" s="5">
        <v>10</v>
      </c>
      <c r="D25" s="6" t="s">
        <v>2097</v>
      </c>
      <c r="E25" s="5">
        <v>72261</v>
      </c>
      <c r="F25" s="6">
        <v>276</v>
      </c>
      <c r="G25" s="6">
        <v>6085</v>
      </c>
      <c r="H25" s="5" t="s">
        <v>2098</v>
      </c>
      <c r="I25" s="6"/>
      <c r="J25" s="6">
        <v>1</v>
      </c>
      <c r="K25" s="6">
        <v>50</v>
      </c>
      <c r="L25" s="6"/>
      <c r="M25" s="5">
        <f xml:space="preserve"> I25*400+J25*100+K25</f>
        <v>150</v>
      </c>
      <c r="N25" s="3"/>
      <c r="O25" s="3"/>
      <c r="P25" s="363"/>
      <c r="Q25" s="724">
        <v>250</v>
      </c>
      <c r="R25" s="6">
        <v>4</v>
      </c>
      <c r="S25" s="6">
        <v>162</v>
      </c>
      <c r="T25" s="6" t="s">
        <v>2099</v>
      </c>
      <c r="U25" s="357" t="s">
        <v>2104</v>
      </c>
      <c r="V25" s="6">
        <f>6*12*2*2</f>
        <v>288</v>
      </c>
      <c r="W25" s="3"/>
      <c r="X25" s="6">
        <f>V25</f>
        <v>288</v>
      </c>
      <c r="Y25" s="3"/>
      <c r="Z25" s="3"/>
      <c r="AA25" s="6">
        <v>33</v>
      </c>
      <c r="AB25" s="3"/>
    </row>
    <row r="26" spans="1:28" x14ac:dyDescent="0.55000000000000004">
      <c r="A26" s="8" t="s">
        <v>2109</v>
      </c>
      <c r="B26" s="6">
        <v>162</v>
      </c>
      <c r="C26" s="5">
        <v>11</v>
      </c>
      <c r="D26" s="6" t="s">
        <v>2097</v>
      </c>
      <c r="E26" s="5">
        <v>25305</v>
      </c>
      <c r="F26" s="6">
        <v>50</v>
      </c>
      <c r="G26" s="6">
        <v>1761</v>
      </c>
      <c r="H26" s="5" t="s">
        <v>39</v>
      </c>
      <c r="I26" s="6">
        <v>7</v>
      </c>
      <c r="J26" s="6"/>
      <c r="K26" s="6">
        <v>30</v>
      </c>
      <c r="L26" s="5">
        <f xml:space="preserve"> I26*400+J26*100+K26</f>
        <v>2830</v>
      </c>
      <c r="M26" s="6"/>
      <c r="N26" s="3"/>
      <c r="O26" s="3"/>
      <c r="P26" s="363"/>
      <c r="Q26" s="724">
        <v>200</v>
      </c>
      <c r="R26" s="6"/>
      <c r="S26" s="6">
        <v>162</v>
      </c>
      <c r="T26" s="6"/>
      <c r="U26" s="357"/>
      <c r="V26" s="6"/>
      <c r="W26" s="3"/>
      <c r="X26" s="6"/>
      <c r="Y26" s="3"/>
      <c r="Z26" s="3"/>
      <c r="AA26" s="6"/>
      <c r="AB26" s="3"/>
    </row>
    <row r="27" spans="1:28" x14ac:dyDescent="0.55000000000000004">
      <c r="A27" s="8"/>
      <c r="B27" s="6"/>
      <c r="C27" s="5"/>
      <c r="D27" s="6"/>
      <c r="E27" s="5"/>
      <c r="F27" s="6"/>
      <c r="G27" s="6"/>
      <c r="H27" s="5"/>
      <c r="I27" s="6"/>
      <c r="J27" s="6"/>
      <c r="K27" s="6"/>
      <c r="L27" s="5"/>
      <c r="M27" s="6"/>
      <c r="N27" s="3"/>
      <c r="O27" s="3"/>
      <c r="P27" s="363"/>
      <c r="Q27" s="724"/>
      <c r="R27" s="6"/>
      <c r="S27" s="6"/>
      <c r="T27" s="6"/>
      <c r="U27" s="357"/>
      <c r="V27" s="6"/>
      <c r="W27" s="3"/>
      <c r="X27" s="6"/>
      <c r="Y27" s="3"/>
      <c r="Z27" s="3"/>
      <c r="AA27" s="6"/>
      <c r="AB27" s="3"/>
    </row>
    <row r="28" spans="1:28" s="369" customFormat="1" x14ac:dyDescent="0.55000000000000004">
      <c r="A28" s="8" t="s">
        <v>2110</v>
      </c>
      <c r="B28" s="48">
        <v>124</v>
      </c>
      <c r="C28" s="5">
        <v>12</v>
      </c>
      <c r="D28" s="48" t="s">
        <v>2097</v>
      </c>
      <c r="E28" s="365"/>
      <c r="F28" s="48">
        <v>35</v>
      </c>
      <c r="G28" s="48">
        <v>240</v>
      </c>
      <c r="H28" s="365" t="s">
        <v>2098</v>
      </c>
      <c r="I28" s="48">
        <v>19</v>
      </c>
      <c r="J28" s="48">
        <v>1</v>
      </c>
      <c r="K28" s="48"/>
      <c r="L28" s="365">
        <f xml:space="preserve"> I28*400+J28*100+K28</f>
        <v>7700</v>
      </c>
      <c r="M28" s="48"/>
      <c r="N28" s="366"/>
      <c r="O28" s="366"/>
      <c r="P28" s="367"/>
      <c r="Q28" s="724">
        <v>150</v>
      </c>
      <c r="R28" s="48"/>
      <c r="S28" s="48">
        <v>124</v>
      </c>
      <c r="T28" s="48"/>
      <c r="U28" s="368"/>
      <c r="V28" s="48"/>
      <c r="W28" s="366"/>
      <c r="X28" s="48"/>
      <c r="Y28" s="366"/>
      <c r="Z28" s="366"/>
      <c r="AA28" s="48"/>
      <c r="AB28" s="366"/>
    </row>
    <row r="29" spans="1:28" s="369" customFormat="1" x14ac:dyDescent="0.55000000000000004">
      <c r="A29" s="8"/>
      <c r="B29" s="48"/>
      <c r="C29" s="5"/>
      <c r="D29" s="48"/>
      <c r="E29" s="365"/>
      <c r="F29" s="48"/>
      <c r="G29" s="48"/>
      <c r="H29" s="365"/>
      <c r="I29" s="48"/>
      <c r="J29" s="48"/>
      <c r="K29" s="48"/>
      <c r="L29" s="365"/>
      <c r="M29" s="48"/>
      <c r="N29" s="366"/>
      <c r="O29" s="366"/>
      <c r="P29" s="367"/>
      <c r="Q29" s="724"/>
      <c r="R29" s="48"/>
      <c r="S29" s="48"/>
      <c r="T29" s="48"/>
      <c r="U29" s="368"/>
      <c r="V29" s="48"/>
      <c r="W29" s="366"/>
      <c r="X29" s="48"/>
      <c r="Y29" s="366"/>
      <c r="Z29" s="366"/>
      <c r="AA29" s="48"/>
      <c r="AB29" s="366"/>
    </row>
    <row r="30" spans="1:28" x14ac:dyDescent="0.55000000000000004">
      <c r="A30" s="8" t="s">
        <v>2111</v>
      </c>
      <c r="B30" s="6">
        <v>28</v>
      </c>
      <c r="C30" s="5">
        <v>13</v>
      </c>
      <c r="D30" s="6" t="s">
        <v>2097</v>
      </c>
      <c r="E30" s="5">
        <v>72445</v>
      </c>
      <c r="F30" s="6">
        <v>251</v>
      </c>
      <c r="G30" s="6">
        <v>62263627</v>
      </c>
      <c r="H30" s="5" t="s">
        <v>2098</v>
      </c>
      <c r="I30" s="6">
        <v>34</v>
      </c>
      <c r="J30" s="5">
        <v>1</v>
      </c>
      <c r="K30" s="6">
        <v>30</v>
      </c>
      <c r="L30" s="365">
        <f xml:space="preserve"> I30*400+J30*100+K30</f>
        <v>13730</v>
      </c>
      <c r="M30" s="6"/>
      <c r="N30" s="3"/>
      <c r="O30" s="3"/>
      <c r="P30" s="363"/>
      <c r="Q30" s="724">
        <v>300</v>
      </c>
      <c r="R30" s="6"/>
      <c r="S30" s="6">
        <v>28</v>
      </c>
      <c r="T30" s="6"/>
      <c r="U30" s="357"/>
      <c r="V30" s="6"/>
      <c r="W30" s="3"/>
      <c r="X30" s="6"/>
      <c r="Y30" s="3"/>
      <c r="Z30" s="3"/>
      <c r="AA30" s="6"/>
      <c r="AB30" s="3"/>
    </row>
    <row r="31" spans="1:28" x14ac:dyDescent="0.55000000000000004">
      <c r="A31" s="8" t="s">
        <v>2112</v>
      </c>
      <c r="B31" s="6">
        <v>110</v>
      </c>
      <c r="C31" s="5">
        <v>14</v>
      </c>
      <c r="D31" s="6" t="s">
        <v>2097</v>
      </c>
      <c r="E31" s="5">
        <v>76073</v>
      </c>
      <c r="F31" s="6">
        <v>259</v>
      </c>
      <c r="G31" s="6">
        <v>6707</v>
      </c>
      <c r="H31" s="5" t="s">
        <v>2098</v>
      </c>
      <c r="I31" s="6">
        <v>7</v>
      </c>
      <c r="J31" s="6"/>
      <c r="K31" s="6"/>
      <c r="L31" s="365">
        <f xml:space="preserve"> I31*400+J31*100+K31</f>
        <v>2800</v>
      </c>
      <c r="M31" s="6"/>
      <c r="N31" s="3"/>
      <c r="O31" s="3"/>
      <c r="P31" s="363"/>
      <c r="Q31" s="724">
        <v>150</v>
      </c>
      <c r="R31" s="6"/>
      <c r="S31" s="6">
        <v>110</v>
      </c>
      <c r="T31" s="6"/>
      <c r="U31" s="357"/>
      <c r="V31" s="6"/>
      <c r="W31" s="3"/>
      <c r="X31" s="6"/>
      <c r="Y31" s="3"/>
      <c r="Z31" s="3"/>
      <c r="AA31" s="6"/>
      <c r="AB31" s="3"/>
    </row>
    <row r="32" spans="1:28" x14ac:dyDescent="0.55000000000000004">
      <c r="A32" s="8" t="s">
        <v>2112</v>
      </c>
      <c r="B32" s="6">
        <v>110</v>
      </c>
      <c r="C32" s="5">
        <v>15</v>
      </c>
      <c r="D32" s="6" t="s">
        <v>2097</v>
      </c>
      <c r="E32" s="5">
        <v>91812</v>
      </c>
      <c r="F32" s="6">
        <v>283</v>
      </c>
      <c r="G32" s="6">
        <v>7428</v>
      </c>
      <c r="H32" s="5" t="s">
        <v>2098</v>
      </c>
      <c r="I32" s="6">
        <v>1</v>
      </c>
      <c r="J32" s="6">
        <v>2</v>
      </c>
      <c r="K32" s="6">
        <v>54</v>
      </c>
      <c r="L32" s="6"/>
      <c r="M32" s="5">
        <f xml:space="preserve"> I32*400+J32*100+K32</f>
        <v>654</v>
      </c>
      <c r="N32" s="3"/>
      <c r="O32" s="3"/>
      <c r="P32" s="363"/>
      <c r="Q32" s="724">
        <v>250</v>
      </c>
      <c r="R32" s="6">
        <v>5</v>
      </c>
      <c r="S32" s="6">
        <v>110</v>
      </c>
      <c r="T32" s="6" t="s">
        <v>2099</v>
      </c>
      <c r="U32" s="357" t="s">
        <v>2104</v>
      </c>
      <c r="V32" s="6">
        <f>2*2*6*9</f>
        <v>216</v>
      </c>
      <c r="W32" s="3"/>
      <c r="X32" s="6">
        <f>V32</f>
        <v>216</v>
      </c>
      <c r="Y32" s="3"/>
      <c r="Z32" s="3"/>
      <c r="AA32" s="6">
        <v>10</v>
      </c>
      <c r="AB32" s="3"/>
    </row>
    <row r="33" spans="1:28" x14ac:dyDescent="0.55000000000000004">
      <c r="A33" s="8"/>
      <c r="B33" s="6"/>
      <c r="C33" s="5"/>
      <c r="D33" s="6"/>
      <c r="E33" s="5"/>
      <c r="F33" s="6"/>
      <c r="G33" s="6"/>
      <c r="H33" s="5"/>
      <c r="I33" s="6"/>
      <c r="J33" s="6"/>
      <c r="K33" s="6"/>
      <c r="L33" s="6"/>
      <c r="M33" s="5"/>
      <c r="N33" s="3"/>
      <c r="O33" s="3"/>
      <c r="P33" s="363"/>
      <c r="Q33" s="724"/>
      <c r="R33" s="6"/>
      <c r="S33" s="6"/>
      <c r="T33" s="6"/>
      <c r="U33" s="357"/>
      <c r="V33" s="6"/>
      <c r="W33" s="3"/>
      <c r="X33" s="6"/>
      <c r="Y33" s="3"/>
      <c r="Z33" s="3"/>
      <c r="AA33" s="6"/>
      <c r="AB33" s="3"/>
    </row>
    <row r="34" spans="1:28" x14ac:dyDescent="0.55000000000000004">
      <c r="A34" s="8" t="s">
        <v>2113</v>
      </c>
      <c r="B34" s="6">
        <v>130</v>
      </c>
      <c r="C34" s="5">
        <v>16</v>
      </c>
      <c r="D34" s="6" t="s">
        <v>2097</v>
      </c>
      <c r="E34" s="5">
        <v>23245</v>
      </c>
      <c r="F34" s="6">
        <v>46</v>
      </c>
      <c r="G34" s="6">
        <v>1617</v>
      </c>
      <c r="H34" s="5" t="s">
        <v>39</v>
      </c>
      <c r="I34" s="6">
        <v>12</v>
      </c>
      <c r="J34" s="6">
        <v>3</v>
      </c>
      <c r="K34" s="6">
        <v>90</v>
      </c>
      <c r="L34" s="365">
        <f xml:space="preserve"> I34*400+J34*100+K34</f>
        <v>5190</v>
      </c>
      <c r="M34" s="6"/>
      <c r="N34" s="3"/>
      <c r="O34" s="3"/>
      <c r="P34" s="363"/>
      <c r="Q34" s="724">
        <v>150</v>
      </c>
      <c r="R34" s="6"/>
      <c r="S34" s="6">
        <v>130</v>
      </c>
      <c r="T34" s="6"/>
      <c r="U34" s="357"/>
      <c r="V34" s="6"/>
      <c r="W34" s="3"/>
      <c r="X34" s="6"/>
      <c r="Y34" s="3"/>
      <c r="Z34" s="3"/>
      <c r="AA34" s="6"/>
      <c r="AB34" s="3"/>
    </row>
    <row r="35" spans="1:28" x14ac:dyDescent="0.55000000000000004">
      <c r="A35" s="8"/>
      <c r="B35" s="6"/>
      <c r="C35" s="5"/>
      <c r="D35" s="6"/>
      <c r="E35" s="5"/>
      <c r="F35" s="6"/>
      <c r="G35" s="6"/>
      <c r="H35" s="5"/>
      <c r="I35" s="6"/>
      <c r="J35" s="6"/>
      <c r="K35" s="6"/>
      <c r="L35" s="365"/>
      <c r="M35" s="6"/>
      <c r="N35" s="3"/>
      <c r="O35" s="3"/>
      <c r="P35" s="363"/>
      <c r="Q35" s="724"/>
      <c r="R35" s="6"/>
      <c r="S35" s="6"/>
      <c r="T35" s="6"/>
      <c r="U35" s="357"/>
      <c r="V35" s="6"/>
      <c r="W35" s="3"/>
      <c r="X35" s="6"/>
      <c r="Y35" s="3"/>
      <c r="Z35" s="3"/>
      <c r="AA35" s="6"/>
      <c r="AB35" s="3"/>
    </row>
    <row r="36" spans="1:28" x14ac:dyDescent="0.55000000000000004">
      <c r="A36" s="8" t="s">
        <v>2114</v>
      </c>
      <c r="B36" s="6">
        <v>130</v>
      </c>
      <c r="C36" s="5">
        <v>17</v>
      </c>
      <c r="D36" s="6" t="s">
        <v>2097</v>
      </c>
      <c r="E36" s="5">
        <v>15184</v>
      </c>
      <c r="F36" s="6">
        <v>23</v>
      </c>
      <c r="G36" s="6">
        <v>379</v>
      </c>
      <c r="H36" s="5" t="s">
        <v>2098</v>
      </c>
      <c r="I36" s="6"/>
      <c r="J36" s="6"/>
      <c r="K36" s="6">
        <v>60</v>
      </c>
      <c r="L36" s="6"/>
      <c r="M36" s="5">
        <f xml:space="preserve"> I36*400+J36*100+K36</f>
        <v>60</v>
      </c>
      <c r="N36" s="3"/>
      <c r="O36" s="3"/>
      <c r="P36" s="363"/>
      <c r="Q36" s="724">
        <v>300</v>
      </c>
      <c r="R36" s="6">
        <v>6</v>
      </c>
      <c r="S36" s="6">
        <v>130</v>
      </c>
      <c r="T36" s="6" t="s">
        <v>2099</v>
      </c>
      <c r="U36" s="357" t="s">
        <v>2104</v>
      </c>
      <c r="V36" s="6">
        <f>2*2*6*12</f>
        <v>288</v>
      </c>
      <c r="W36" s="3"/>
      <c r="X36" s="6">
        <f>V36</f>
        <v>288</v>
      </c>
      <c r="Y36" s="3"/>
      <c r="Z36" s="3"/>
      <c r="AA36" s="6">
        <v>26</v>
      </c>
      <c r="AB36" s="3"/>
    </row>
    <row r="37" spans="1:28" x14ac:dyDescent="0.55000000000000004">
      <c r="A37" s="8" t="s">
        <v>2114</v>
      </c>
      <c r="B37" s="6">
        <v>130</v>
      </c>
      <c r="C37" s="5">
        <v>18</v>
      </c>
      <c r="D37" s="6" t="s">
        <v>2097</v>
      </c>
      <c r="E37" s="5">
        <v>95077</v>
      </c>
      <c r="F37" s="6">
        <v>327</v>
      </c>
      <c r="G37" s="6">
        <v>7551</v>
      </c>
      <c r="H37" s="5" t="s">
        <v>2098</v>
      </c>
      <c r="I37" s="6"/>
      <c r="J37" s="6"/>
      <c r="K37" s="6">
        <v>36</v>
      </c>
      <c r="L37" s="365">
        <f xml:space="preserve"> I37*400+J37*100+K37</f>
        <v>36</v>
      </c>
      <c r="M37" s="6"/>
      <c r="N37" s="3"/>
      <c r="O37" s="3"/>
      <c r="P37" s="363"/>
      <c r="Q37" s="724">
        <v>300</v>
      </c>
      <c r="R37" s="6"/>
      <c r="S37" s="6">
        <v>130</v>
      </c>
      <c r="T37" s="6"/>
      <c r="U37" s="357"/>
      <c r="V37" s="6"/>
      <c r="W37" s="3"/>
      <c r="X37" s="6"/>
      <c r="Y37" s="3"/>
      <c r="Z37" s="3"/>
      <c r="AA37" s="6"/>
      <c r="AB37" s="3"/>
    </row>
    <row r="38" spans="1:28" x14ac:dyDescent="0.55000000000000004">
      <c r="A38" s="8" t="s">
        <v>2114</v>
      </c>
      <c r="B38" s="6">
        <v>130</v>
      </c>
      <c r="C38" s="5">
        <v>19</v>
      </c>
      <c r="D38" s="6" t="s">
        <v>2097</v>
      </c>
      <c r="E38" s="5">
        <v>21592</v>
      </c>
      <c r="F38" s="6">
        <v>44</v>
      </c>
      <c r="G38" s="6">
        <v>1584</v>
      </c>
      <c r="H38" s="5" t="s">
        <v>39</v>
      </c>
      <c r="I38" s="6">
        <v>10</v>
      </c>
      <c r="J38" s="6"/>
      <c r="K38" s="6">
        <v>40</v>
      </c>
      <c r="L38" s="365">
        <f xml:space="preserve"> I38*400+J38*100+K38</f>
        <v>4040</v>
      </c>
      <c r="M38" s="6"/>
      <c r="N38" s="3"/>
      <c r="O38" s="3"/>
      <c r="P38" s="363"/>
      <c r="Q38" s="724">
        <v>100</v>
      </c>
      <c r="R38" s="6"/>
      <c r="S38" s="6">
        <v>130</v>
      </c>
      <c r="T38" s="6"/>
      <c r="U38" s="357"/>
      <c r="V38" s="6"/>
      <c r="W38" s="3"/>
      <c r="X38" s="6"/>
      <c r="Y38" s="3"/>
      <c r="Z38" s="3"/>
      <c r="AA38" s="6"/>
      <c r="AB38" s="3"/>
    </row>
    <row r="39" spans="1:28" x14ac:dyDescent="0.55000000000000004">
      <c r="A39" s="8"/>
      <c r="B39" s="6"/>
      <c r="C39" s="5"/>
      <c r="D39" s="6"/>
      <c r="E39" s="5"/>
      <c r="F39" s="6"/>
      <c r="G39" s="6"/>
      <c r="H39" s="5"/>
      <c r="I39" s="6"/>
      <c r="J39" s="6"/>
      <c r="K39" s="6"/>
      <c r="L39" s="365"/>
      <c r="M39" s="6"/>
      <c r="N39" s="3"/>
      <c r="O39" s="3"/>
      <c r="P39" s="363"/>
      <c r="Q39" s="724"/>
      <c r="R39" s="6"/>
      <c r="S39" s="6"/>
      <c r="T39" s="6"/>
      <c r="U39" s="357"/>
      <c r="V39" s="6"/>
      <c r="W39" s="3"/>
      <c r="X39" s="6"/>
      <c r="Y39" s="3"/>
      <c r="Z39" s="3"/>
      <c r="AA39" s="6"/>
      <c r="AB39" s="3"/>
    </row>
    <row r="40" spans="1:28" s="347" customFormat="1" x14ac:dyDescent="0.55000000000000004">
      <c r="A40" s="25" t="s">
        <v>2116</v>
      </c>
      <c r="B40" s="23">
        <v>123</v>
      </c>
      <c r="C40" s="233">
        <v>20</v>
      </c>
      <c r="D40" s="23" t="s">
        <v>2097</v>
      </c>
      <c r="E40" s="233">
        <v>15187</v>
      </c>
      <c r="F40" s="23">
        <v>208</v>
      </c>
      <c r="G40" s="23">
        <v>382</v>
      </c>
      <c r="H40" s="233" t="s">
        <v>2098</v>
      </c>
      <c r="I40" s="23"/>
      <c r="J40" s="23"/>
      <c r="K40" s="23">
        <v>69</v>
      </c>
      <c r="L40" s="23"/>
      <c r="M40" s="233">
        <f xml:space="preserve"> I40*400+J40*100+K40</f>
        <v>69</v>
      </c>
      <c r="N40" s="24"/>
      <c r="O40" s="24"/>
      <c r="P40" s="370"/>
      <c r="Q40" s="724">
        <v>250</v>
      </c>
      <c r="R40" s="23">
        <v>7</v>
      </c>
      <c r="S40" s="23">
        <v>123</v>
      </c>
      <c r="T40" s="23" t="s">
        <v>2099</v>
      </c>
      <c r="U40" s="371" t="s">
        <v>2104</v>
      </c>
      <c r="V40" s="23">
        <v>108</v>
      </c>
      <c r="W40" s="24"/>
      <c r="X40" s="23">
        <v>69.13</v>
      </c>
      <c r="Y40" s="24">
        <v>38.869999999999997</v>
      </c>
      <c r="Z40" s="24"/>
      <c r="AA40" s="23">
        <v>2</v>
      </c>
      <c r="AB40" s="24" t="s">
        <v>2115</v>
      </c>
    </row>
    <row r="41" spans="1:28" s="179" customFormat="1" x14ac:dyDescent="0.55000000000000004">
      <c r="A41" s="14"/>
      <c r="B41" s="12">
        <v>123</v>
      </c>
      <c r="C41" s="788">
        <v>21</v>
      </c>
      <c r="D41" s="12" t="s">
        <v>49</v>
      </c>
      <c r="E41" s="350">
        <v>21648</v>
      </c>
      <c r="F41" s="12">
        <v>23</v>
      </c>
      <c r="G41" s="12">
        <v>48</v>
      </c>
      <c r="H41" s="350" t="s">
        <v>2098</v>
      </c>
      <c r="I41" s="12">
        <v>11</v>
      </c>
      <c r="J41" s="12">
        <v>1</v>
      </c>
      <c r="K41" s="12">
        <v>23</v>
      </c>
      <c r="L41" s="350">
        <f xml:space="preserve"> I41*400+J41*100+K41</f>
        <v>4523</v>
      </c>
      <c r="M41" s="12"/>
      <c r="N41" s="13"/>
      <c r="O41" s="13"/>
      <c r="P41" s="361"/>
      <c r="Q41" s="724">
        <v>100</v>
      </c>
      <c r="R41" s="12"/>
      <c r="S41" s="12">
        <v>123</v>
      </c>
      <c r="T41" s="12"/>
      <c r="U41" s="359"/>
      <c r="V41" s="12"/>
      <c r="W41" s="13"/>
      <c r="X41" s="12"/>
      <c r="Y41" s="13"/>
      <c r="Z41" s="13"/>
      <c r="AA41" s="12"/>
      <c r="AB41" s="13"/>
    </row>
    <row r="42" spans="1:28" x14ac:dyDescent="0.55000000000000004">
      <c r="A42" s="8"/>
      <c r="B42" s="6">
        <v>123</v>
      </c>
      <c r="C42" s="5">
        <v>22</v>
      </c>
      <c r="D42" s="15" t="s">
        <v>2097</v>
      </c>
      <c r="E42" s="5">
        <v>52613</v>
      </c>
      <c r="F42" s="6">
        <v>167</v>
      </c>
      <c r="G42" s="6">
        <v>5075</v>
      </c>
      <c r="H42" s="5" t="s">
        <v>39</v>
      </c>
      <c r="I42" s="6"/>
      <c r="J42" s="6">
        <v>1</v>
      </c>
      <c r="K42" s="6">
        <v>41</v>
      </c>
      <c r="L42" s="365"/>
      <c r="M42" s="6"/>
      <c r="N42" s="3"/>
      <c r="O42" s="3"/>
      <c r="P42" s="363"/>
      <c r="Q42" s="724">
        <v>250</v>
      </c>
      <c r="R42" s="6"/>
      <c r="S42" s="6">
        <v>123</v>
      </c>
      <c r="T42" s="6"/>
      <c r="U42" s="357"/>
      <c r="V42" s="6"/>
      <c r="W42" s="3"/>
      <c r="X42" s="6"/>
      <c r="Y42" s="3"/>
      <c r="Z42" s="3"/>
      <c r="AA42" s="6"/>
      <c r="AB42" s="3"/>
    </row>
    <row r="43" spans="1:28" x14ac:dyDescent="0.55000000000000004">
      <c r="A43" s="8" t="s">
        <v>2117</v>
      </c>
      <c r="B43" s="6">
        <v>32</v>
      </c>
      <c r="C43" s="5">
        <v>23</v>
      </c>
      <c r="D43" s="6" t="s">
        <v>2097</v>
      </c>
      <c r="E43" s="5">
        <v>13813</v>
      </c>
      <c r="F43" s="6">
        <v>132</v>
      </c>
      <c r="G43" s="6">
        <v>230</v>
      </c>
      <c r="H43" s="5" t="s">
        <v>2098</v>
      </c>
      <c r="I43" s="6"/>
      <c r="J43" s="6">
        <v>1</v>
      </c>
      <c r="K43" s="6">
        <v>5</v>
      </c>
      <c r="L43" s="6"/>
      <c r="M43" s="5">
        <f xml:space="preserve"> I43*400+J43*100+K43</f>
        <v>105</v>
      </c>
      <c r="N43" s="3"/>
      <c r="O43" s="3"/>
      <c r="P43" s="363"/>
      <c r="Q43" s="724">
        <v>250</v>
      </c>
      <c r="R43" s="6">
        <v>8</v>
      </c>
      <c r="S43" s="6">
        <v>32</v>
      </c>
      <c r="T43" s="6" t="s">
        <v>2099</v>
      </c>
      <c r="U43" s="357" t="s">
        <v>2104</v>
      </c>
      <c r="V43" s="6">
        <f>2*2*6*12</f>
        <v>288</v>
      </c>
      <c r="W43" s="3"/>
      <c r="X43" s="6">
        <f>V43</f>
        <v>288</v>
      </c>
      <c r="Y43" s="3"/>
      <c r="Z43" s="3"/>
      <c r="AA43" s="6">
        <v>34</v>
      </c>
      <c r="AB43" s="3"/>
    </row>
    <row r="44" spans="1:28" x14ac:dyDescent="0.55000000000000004">
      <c r="A44" s="8" t="s">
        <v>2117</v>
      </c>
      <c r="B44" s="6">
        <v>32</v>
      </c>
      <c r="C44" s="5">
        <v>24</v>
      </c>
      <c r="D44" s="6" t="s">
        <v>2097</v>
      </c>
      <c r="E44" s="5">
        <v>98020</v>
      </c>
      <c r="F44" s="6">
        <v>650</v>
      </c>
      <c r="G44" s="6">
        <v>7865</v>
      </c>
      <c r="H44" s="5" t="s">
        <v>2098</v>
      </c>
      <c r="I44" s="6">
        <v>7</v>
      </c>
      <c r="J44" s="6"/>
      <c r="K44" s="6">
        <v>17</v>
      </c>
      <c r="L44" s="365">
        <f xml:space="preserve"> I44*400+J44*100+K44</f>
        <v>2817</v>
      </c>
      <c r="M44" s="6"/>
      <c r="N44" s="3"/>
      <c r="O44" s="3"/>
      <c r="P44" s="363"/>
      <c r="Q44" s="724">
        <v>250</v>
      </c>
      <c r="R44" s="6"/>
      <c r="S44" s="6">
        <v>32</v>
      </c>
      <c r="T44" s="6"/>
      <c r="U44" s="357"/>
      <c r="V44" s="6"/>
      <c r="W44" s="3"/>
      <c r="X44" s="6"/>
      <c r="Y44" s="3"/>
      <c r="Z44" s="3"/>
      <c r="AA44" s="6"/>
      <c r="AB44" s="3"/>
    </row>
    <row r="45" spans="1:28" x14ac:dyDescent="0.55000000000000004">
      <c r="A45" s="8"/>
      <c r="B45" s="6"/>
      <c r="C45" s="5"/>
      <c r="D45" s="6"/>
      <c r="E45" s="5"/>
      <c r="F45" s="6"/>
      <c r="G45" s="6"/>
      <c r="H45" s="5"/>
      <c r="I45" s="6"/>
      <c r="J45" s="6"/>
      <c r="K45" s="6"/>
      <c r="L45" s="365"/>
      <c r="M45" s="6"/>
      <c r="N45" s="3"/>
      <c r="O45" s="3"/>
      <c r="P45" s="363"/>
      <c r="Q45" s="724"/>
      <c r="R45" s="6"/>
      <c r="S45" s="6"/>
      <c r="T45" s="6"/>
      <c r="U45" s="357"/>
      <c r="V45" s="6"/>
      <c r="W45" s="3"/>
      <c r="X45" s="6"/>
      <c r="Y45" s="3"/>
      <c r="Z45" s="3"/>
      <c r="AA45" s="6"/>
      <c r="AB45" s="3"/>
    </row>
    <row r="46" spans="1:28" x14ac:dyDescent="0.55000000000000004">
      <c r="A46" s="8"/>
      <c r="B46" s="6">
        <v>123</v>
      </c>
      <c r="C46" s="5">
        <v>25</v>
      </c>
      <c r="D46" s="6" t="s">
        <v>2097</v>
      </c>
      <c r="E46" s="5">
        <v>41494</v>
      </c>
      <c r="F46" s="6">
        <v>43</v>
      </c>
      <c r="G46" s="6">
        <v>3493</v>
      </c>
      <c r="H46" s="5" t="s">
        <v>2098</v>
      </c>
      <c r="I46" s="6">
        <v>14</v>
      </c>
      <c r="J46" s="6">
        <v>1</v>
      </c>
      <c r="K46" s="6">
        <v>44</v>
      </c>
      <c r="L46" s="365">
        <f xml:space="preserve"> I46*400+J46*100+K46</f>
        <v>5744</v>
      </c>
      <c r="M46" s="6"/>
      <c r="N46" s="3"/>
      <c r="O46" s="3"/>
      <c r="P46" s="363"/>
      <c r="Q46" s="724">
        <v>100</v>
      </c>
      <c r="R46" s="6"/>
      <c r="S46" s="6">
        <v>123</v>
      </c>
      <c r="T46" s="6"/>
      <c r="U46" s="357"/>
      <c r="V46" s="6"/>
      <c r="W46" s="3"/>
      <c r="X46" s="6"/>
      <c r="Y46" s="3"/>
      <c r="Z46" s="3"/>
      <c r="AA46" s="6"/>
      <c r="AB46" s="3"/>
    </row>
    <row r="47" spans="1:28" s="179" customFormat="1" x14ac:dyDescent="0.55000000000000004">
      <c r="A47" s="14" t="s">
        <v>2118</v>
      </c>
      <c r="B47" s="12">
        <v>123</v>
      </c>
      <c r="C47" s="788">
        <v>26</v>
      </c>
      <c r="D47" s="12" t="s">
        <v>49</v>
      </c>
      <c r="E47" s="350">
        <v>21647</v>
      </c>
      <c r="F47" s="12">
        <v>22</v>
      </c>
      <c r="G47" s="12">
        <v>47</v>
      </c>
      <c r="H47" s="350" t="s">
        <v>2098</v>
      </c>
      <c r="I47" s="12">
        <v>11</v>
      </c>
      <c r="J47" s="12"/>
      <c r="K47" s="12">
        <v>16</v>
      </c>
      <c r="L47" s="350">
        <f xml:space="preserve"> I47*400+J47*100+K47</f>
        <v>4416</v>
      </c>
      <c r="M47" s="12"/>
      <c r="N47" s="13"/>
      <c r="O47" s="13"/>
      <c r="P47" s="361"/>
      <c r="Q47" s="724">
        <v>100</v>
      </c>
      <c r="R47" s="12"/>
      <c r="S47" s="12">
        <v>123</v>
      </c>
      <c r="T47" s="12"/>
      <c r="U47" s="359"/>
      <c r="V47" s="12"/>
      <c r="W47" s="13"/>
      <c r="X47" s="12"/>
      <c r="Y47" s="13"/>
      <c r="Z47" s="13"/>
      <c r="AA47" s="12"/>
      <c r="AB47" s="13"/>
    </row>
    <row r="48" spans="1:28" x14ac:dyDescent="0.55000000000000004">
      <c r="A48" s="8"/>
      <c r="B48" s="6">
        <v>123</v>
      </c>
      <c r="C48" s="5">
        <v>27</v>
      </c>
      <c r="D48" s="6" t="s">
        <v>2097</v>
      </c>
      <c r="E48" s="5">
        <v>41494</v>
      </c>
      <c r="F48" s="6">
        <v>44</v>
      </c>
      <c r="G48" s="6">
        <v>3493</v>
      </c>
      <c r="H48" s="5" t="s">
        <v>39</v>
      </c>
      <c r="I48" s="6">
        <v>14</v>
      </c>
      <c r="J48" s="6">
        <v>1</v>
      </c>
      <c r="K48" s="6">
        <v>44</v>
      </c>
      <c r="L48" s="365"/>
      <c r="M48" s="6"/>
      <c r="N48" s="3"/>
      <c r="O48" s="3"/>
      <c r="P48" s="363"/>
      <c r="Q48" s="723">
        <v>100</v>
      </c>
      <c r="R48" s="6"/>
      <c r="S48" s="6">
        <v>123</v>
      </c>
      <c r="T48" s="6"/>
      <c r="U48" s="357"/>
      <c r="V48" s="6"/>
      <c r="W48" s="3"/>
      <c r="X48" s="6"/>
      <c r="Y48" s="3"/>
      <c r="Z48" s="3"/>
      <c r="AA48" s="6"/>
      <c r="AB48" s="3"/>
    </row>
    <row r="49" spans="1:28" s="179" customFormat="1" x14ac:dyDescent="0.55000000000000004">
      <c r="A49" s="14" t="s">
        <v>2119</v>
      </c>
      <c r="B49" s="12">
        <v>155</v>
      </c>
      <c r="C49" s="788">
        <v>28</v>
      </c>
      <c r="D49" s="350" t="s">
        <v>47</v>
      </c>
      <c r="E49" s="350">
        <v>151</v>
      </c>
      <c r="F49" s="12">
        <v>8</v>
      </c>
      <c r="G49" s="12"/>
      <c r="H49" s="350" t="s">
        <v>2098</v>
      </c>
      <c r="I49" s="12"/>
      <c r="J49" s="12">
        <v>3</v>
      </c>
      <c r="K49" s="12">
        <v>72</v>
      </c>
      <c r="L49" s="12"/>
      <c r="M49" s="350">
        <f xml:space="preserve"> I49*400+J49*100+K49</f>
        <v>372</v>
      </c>
      <c r="N49" s="13"/>
      <c r="O49" s="13"/>
      <c r="P49" s="361"/>
      <c r="Q49" s="723">
        <v>250</v>
      </c>
      <c r="R49" s="12">
        <v>9</v>
      </c>
      <c r="S49" s="12">
        <v>155</v>
      </c>
      <c r="T49" s="12" t="s">
        <v>2099</v>
      </c>
      <c r="U49" s="359" t="s">
        <v>2104</v>
      </c>
      <c r="V49" s="12">
        <f>2*2*6*18</f>
        <v>432</v>
      </c>
      <c r="W49" s="13"/>
      <c r="X49" s="12">
        <f>V49</f>
        <v>432</v>
      </c>
      <c r="Y49" s="13"/>
      <c r="Z49" s="13"/>
      <c r="AA49" s="12">
        <v>45</v>
      </c>
      <c r="AB49" s="13"/>
    </row>
    <row r="50" spans="1:28" x14ac:dyDescent="0.55000000000000004">
      <c r="A50" s="8"/>
      <c r="B50" s="6"/>
      <c r="C50" s="5"/>
      <c r="D50" s="5"/>
      <c r="E50" s="5"/>
      <c r="F50" s="6"/>
      <c r="G50" s="6"/>
      <c r="H50" s="5"/>
      <c r="I50" s="6"/>
      <c r="J50" s="6"/>
      <c r="K50" s="6"/>
      <c r="L50" s="6"/>
      <c r="M50" s="5"/>
      <c r="N50" s="3"/>
      <c r="O50" s="3"/>
      <c r="P50" s="363"/>
      <c r="Q50" s="723"/>
      <c r="R50" s="6"/>
      <c r="S50" s="6"/>
      <c r="T50" s="6"/>
      <c r="U50" s="357"/>
      <c r="V50" s="6"/>
      <c r="W50" s="3"/>
      <c r="X50" s="6"/>
      <c r="Y50" s="3"/>
      <c r="Z50" s="3"/>
      <c r="AA50" s="6"/>
      <c r="AB50" s="3"/>
    </row>
    <row r="51" spans="1:28" s="179" customFormat="1" x14ac:dyDescent="0.55000000000000004">
      <c r="A51" s="14" t="s">
        <v>2120</v>
      </c>
      <c r="B51" s="12">
        <v>319</v>
      </c>
      <c r="C51" s="788">
        <v>29</v>
      </c>
      <c r="D51" s="12" t="s">
        <v>49</v>
      </c>
      <c r="E51" s="350">
        <v>11758</v>
      </c>
      <c r="F51" s="12"/>
      <c r="G51" s="12">
        <v>35</v>
      </c>
      <c r="H51" s="350" t="s">
        <v>2098</v>
      </c>
      <c r="I51" s="12">
        <v>5</v>
      </c>
      <c r="J51" s="12">
        <v>1</v>
      </c>
      <c r="K51" s="12">
        <v>2</v>
      </c>
      <c r="L51" s="350">
        <f xml:space="preserve"> I51*400+J51*100+K51</f>
        <v>2102</v>
      </c>
      <c r="M51" s="12"/>
      <c r="N51" s="13"/>
      <c r="O51" s="13"/>
      <c r="P51" s="361"/>
      <c r="Q51" s="723">
        <v>250</v>
      </c>
      <c r="R51" s="12"/>
      <c r="S51" s="12">
        <v>319</v>
      </c>
      <c r="T51" s="12"/>
      <c r="U51" s="359"/>
      <c r="V51" s="12"/>
      <c r="W51" s="13"/>
      <c r="X51" s="12"/>
      <c r="Y51" s="13"/>
      <c r="Z51" s="13"/>
      <c r="AA51" s="12"/>
      <c r="AB51" s="13"/>
    </row>
    <row r="52" spans="1:28" x14ac:dyDescent="0.55000000000000004">
      <c r="A52" s="8"/>
      <c r="B52" s="6"/>
      <c r="C52" s="5"/>
      <c r="D52" s="6"/>
      <c r="E52" s="5"/>
      <c r="F52" s="6"/>
      <c r="G52" s="6"/>
      <c r="H52" s="5"/>
      <c r="I52" s="6"/>
      <c r="J52" s="6"/>
      <c r="K52" s="6"/>
      <c r="L52" s="365"/>
      <c r="M52" s="6"/>
      <c r="N52" s="3"/>
      <c r="O52" s="3"/>
      <c r="P52" s="363"/>
      <c r="Q52" s="723"/>
      <c r="R52" s="6"/>
      <c r="S52" s="6"/>
      <c r="T52" s="6"/>
      <c r="U52" s="357"/>
      <c r="V52" s="6"/>
      <c r="W52" s="3"/>
      <c r="X52" s="6"/>
      <c r="Y52" s="3"/>
      <c r="Z52" s="3"/>
      <c r="AA52" s="6"/>
      <c r="AB52" s="3"/>
    </row>
    <row r="53" spans="1:28" x14ac:dyDescent="0.55000000000000004">
      <c r="A53" s="8" t="s">
        <v>2121</v>
      </c>
      <c r="B53" s="6">
        <v>77</v>
      </c>
      <c r="C53" s="5">
        <v>30</v>
      </c>
      <c r="D53" s="6" t="s">
        <v>2097</v>
      </c>
      <c r="E53" s="5">
        <v>25304</v>
      </c>
      <c r="F53" s="6">
        <v>51</v>
      </c>
      <c r="G53" s="6">
        <v>1760</v>
      </c>
      <c r="H53" s="5" t="s">
        <v>39</v>
      </c>
      <c r="I53" s="6">
        <v>6</v>
      </c>
      <c r="J53" s="6">
        <v>4</v>
      </c>
      <c r="K53" s="6">
        <v>70</v>
      </c>
      <c r="L53" s="6">
        <f xml:space="preserve"> I53*400+J53*100+K53</f>
        <v>2870</v>
      </c>
      <c r="M53" s="6"/>
      <c r="N53" s="3"/>
      <c r="O53" s="3"/>
      <c r="P53" s="363"/>
      <c r="Q53" s="724">
        <v>150</v>
      </c>
      <c r="R53" s="6"/>
      <c r="S53" s="6">
        <v>77</v>
      </c>
      <c r="T53" s="6"/>
      <c r="U53" s="357"/>
      <c r="V53" s="6"/>
      <c r="W53" s="3"/>
      <c r="X53" s="6"/>
      <c r="Y53" s="3"/>
      <c r="Z53" s="3"/>
      <c r="AA53" s="6"/>
      <c r="AB53" s="3"/>
    </row>
    <row r="54" spans="1:28" x14ac:dyDescent="0.55000000000000004">
      <c r="A54" s="8" t="s">
        <v>2121</v>
      </c>
      <c r="B54" s="6">
        <v>77</v>
      </c>
      <c r="C54" s="5">
        <v>31</v>
      </c>
      <c r="D54" s="6" t="s">
        <v>2097</v>
      </c>
      <c r="E54" s="5">
        <v>4170</v>
      </c>
      <c r="F54" s="6">
        <v>178</v>
      </c>
      <c r="G54" s="6">
        <v>3627</v>
      </c>
      <c r="H54" s="5" t="s">
        <v>39</v>
      </c>
      <c r="I54" s="6">
        <v>1</v>
      </c>
      <c r="J54" s="6">
        <v>1</v>
      </c>
      <c r="K54" s="6">
        <v>42</v>
      </c>
      <c r="L54" s="6">
        <f xml:space="preserve"> I54*400+J54*100+K54</f>
        <v>542</v>
      </c>
      <c r="M54" s="6"/>
      <c r="N54" s="3"/>
      <c r="O54" s="3"/>
      <c r="P54" s="363"/>
      <c r="Q54" s="724">
        <v>150</v>
      </c>
      <c r="R54" s="6"/>
      <c r="S54" s="6">
        <v>77</v>
      </c>
      <c r="T54" s="6"/>
      <c r="U54" s="357"/>
      <c r="V54" s="6"/>
      <c r="W54" s="3"/>
      <c r="X54" s="6"/>
      <c r="Y54" s="3"/>
      <c r="Z54" s="3"/>
      <c r="AA54" s="6"/>
      <c r="AB54" s="3"/>
    </row>
    <row r="55" spans="1:28" x14ac:dyDescent="0.55000000000000004">
      <c r="A55" s="8" t="s">
        <v>2121</v>
      </c>
      <c r="B55" s="6">
        <v>77</v>
      </c>
      <c r="C55" s="5">
        <v>32</v>
      </c>
      <c r="D55" s="6" t="s">
        <v>2097</v>
      </c>
      <c r="E55" s="5">
        <v>72035</v>
      </c>
      <c r="F55" s="6">
        <v>268</v>
      </c>
      <c r="G55" s="6">
        <v>6070</v>
      </c>
      <c r="H55" s="5" t="s">
        <v>2098</v>
      </c>
      <c r="I55" s="6"/>
      <c r="J55" s="6">
        <v>1</v>
      </c>
      <c r="K55" s="6">
        <v>37</v>
      </c>
      <c r="L55" s="6"/>
      <c r="M55" s="5">
        <f xml:space="preserve"> I55*400+J55*100+K55</f>
        <v>137</v>
      </c>
      <c r="N55" s="3"/>
      <c r="O55" s="3"/>
      <c r="P55" s="363"/>
      <c r="Q55" s="724">
        <v>250</v>
      </c>
      <c r="R55" s="6">
        <v>10</v>
      </c>
      <c r="S55" s="6">
        <v>77</v>
      </c>
      <c r="T55" s="6" t="s">
        <v>2099</v>
      </c>
      <c r="U55" s="357" t="s">
        <v>2104</v>
      </c>
      <c r="V55" s="6">
        <f>2*2*6*12</f>
        <v>288</v>
      </c>
      <c r="W55" s="3"/>
      <c r="X55" s="6">
        <f>V55</f>
        <v>288</v>
      </c>
      <c r="Y55" s="3"/>
      <c r="Z55" s="3"/>
      <c r="AA55" s="6">
        <v>18</v>
      </c>
      <c r="AB55" s="3"/>
    </row>
    <row r="56" spans="1:28" x14ac:dyDescent="0.55000000000000004">
      <c r="A56" s="8"/>
      <c r="B56" s="6"/>
      <c r="C56" s="5"/>
      <c r="D56" s="6"/>
      <c r="E56" s="5"/>
      <c r="F56" s="6"/>
      <c r="G56" s="6"/>
      <c r="H56" s="5"/>
      <c r="I56" s="6"/>
      <c r="J56" s="6"/>
      <c r="K56" s="6"/>
      <c r="L56" s="6"/>
      <c r="M56" s="5"/>
      <c r="N56" s="3"/>
      <c r="O56" s="3"/>
      <c r="P56" s="363"/>
      <c r="Q56" s="724"/>
      <c r="R56" s="6"/>
      <c r="S56" s="6"/>
      <c r="T56" s="6"/>
      <c r="U56" s="357"/>
      <c r="V56" s="6"/>
      <c r="W56" s="3"/>
      <c r="X56" s="6"/>
      <c r="Y56" s="3"/>
      <c r="Z56" s="3"/>
      <c r="AA56" s="6"/>
      <c r="AB56" s="3"/>
    </row>
    <row r="57" spans="1:28" x14ac:dyDescent="0.55000000000000004">
      <c r="A57" s="8" t="s">
        <v>2122</v>
      </c>
      <c r="B57" s="6">
        <v>177</v>
      </c>
      <c r="C57" s="5">
        <v>33</v>
      </c>
      <c r="D57" s="6" t="s">
        <v>2097</v>
      </c>
      <c r="E57" s="5">
        <v>60904</v>
      </c>
      <c r="F57" s="6">
        <v>311</v>
      </c>
      <c r="G57" s="6">
        <v>5557</v>
      </c>
      <c r="H57" s="5" t="s">
        <v>2098</v>
      </c>
      <c r="I57" s="6"/>
      <c r="J57" s="6">
        <v>1</v>
      </c>
      <c r="K57" s="6">
        <v>14</v>
      </c>
      <c r="L57" s="6"/>
      <c r="M57" s="5">
        <f xml:space="preserve"> I57*400+J57*100+K57</f>
        <v>114</v>
      </c>
      <c r="N57" s="3"/>
      <c r="O57" s="3"/>
      <c r="P57" s="363"/>
      <c r="Q57" s="724">
        <v>300</v>
      </c>
      <c r="R57" s="6">
        <v>11</v>
      </c>
      <c r="S57" s="6">
        <v>177</v>
      </c>
      <c r="T57" s="6" t="s">
        <v>2099</v>
      </c>
      <c r="U57" s="357" t="s">
        <v>2104</v>
      </c>
      <c r="V57" s="6">
        <f>2*4*6*24</f>
        <v>1152</v>
      </c>
      <c r="W57" s="3"/>
      <c r="X57" s="6">
        <f>V57</f>
        <v>1152</v>
      </c>
      <c r="Y57" s="3"/>
      <c r="Z57" s="3"/>
      <c r="AA57" s="6">
        <v>14</v>
      </c>
      <c r="AB57" s="3"/>
    </row>
    <row r="58" spans="1:28" s="179" customFormat="1" x14ac:dyDescent="0.55000000000000004">
      <c r="A58" s="14"/>
      <c r="B58" s="12">
        <v>177</v>
      </c>
      <c r="C58" s="788">
        <v>34</v>
      </c>
      <c r="D58" s="12" t="s">
        <v>49</v>
      </c>
      <c r="E58" s="350">
        <v>4904</v>
      </c>
      <c r="F58" s="12">
        <v>29</v>
      </c>
      <c r="G58" s="12"/>
      <c r="H58" s="350" t="s">
        <v>2098</v>
      </c>
      <c r="I58" s="12">
        <v>9</v>
      </c>
      <c r="J58" s="12">
        <v>3</v>
      </c>
      <c r="K58" s="12">
        <v>60</v>
      </c>
      <c r="L58" s="12">
        <f t="shared" ref="L58:L98" si="0" xml:space="preserve"> I58*400+J58*100+K58</f>
        <v>3960</v>
      </c>
      <c r="M58" s="12"/>
      <c r="N58" s="13"/>
      <c r="O58" s="13"/>
      <c r="P58" s="361"/>
      <c r="Q58" s="724">
        <v>250</v>
      </c>
      <c r="R58" s="12"/>
      <c r="S58" s="12">
        <v>177</v>
      </c>
      <c r="T58" s="12"/>
      <c r="U58" s="359"/>
      <c r="V58" s="12"/>
      <c r="W58" s="13"/>
      <c r="X58" s="12"/>
      <c r="Y58" s="13"/>
      <c r="Z58" s="13"/>
      <c r="AA58" s="12"/>
      <c r="AB58" s="13"/>
    </row>
    <row r="59" spans="1:28" x14ac:dyDescent="0.55000000000000004">
      <c r="A59" s="8"/>
      <c r="B59" s="6"/>
      <c r="C59" s="5"/>
      <c r="D59" s="6"/>
      <c r="E59" s="5"/>
      <c r="F59" s="6"/>
      <c r="G59" s="6"/>
      <c r="H59" s="5"/>
      <c r="I59" s="6"/>
      <c r="J59" s="6"/>
      <c r="K59" s="6"/>
      <c r="L59" s="6"/>
      <c r="M59" s="6"/>
      <c r="N59" s="3"/>
      <c r="O59" s="3"/>
      <c r="P59" s="363"/>
      <c r="Q59" s="724"/>
      <c r="R59" s="6"/>
      <c r="S59" s="6"/>
      <c r="T59" s="6"/>
      <c r="U59" s="357"/>
      <c r="V59" s="6"/>
      <c r="W59" s="3"/>
      <c r="X59" s="6"/>
      <c r="Y59" s="3"/>
      <c r="Z59" s="3"/>
      <c r="AA59" s="6"/>
      <c r="AB59" s="3"/>
    </row>
    <row r="60" spans="1:28" x14ac:dyDescent="0.55000000000000004">
      <c r="A60" s="8" t="s">
        <v>2123</v>
      </c>
      <c r="B60" s="6">
        <v>169</v>
      </c>
      <c r="C60" s="5">
        <v>35</v>
      </c>
      <c r="D60" s="6" t="s">
        <v>2097</v>
      </c>
      <c r="E60" s="5">
        <v>72434</v>
      </c>
      <c r="F60" s="6">
        <v>325</v>
      </c>
      <c r="G60" s="6">
        <v>6210</v>
      </c>
      <c r="H60" s="5" t="s">
        <v>2098</v>
      </c>
      <c r="I60" s="6"/>
      <c r="J60" s="6">
        <v>1</v>
      </c>
      <c r="K60" s="6">
        <v>7</v>
      </c>
      <c r="L60" s="6"/>
      <c r="M60" s="5">
        <f xml:space="preserve"> I60*400+J60*100+K60</f>
        <v>107</v>
      </c>
      <c r="N60" s="3"/>
      <c r="O60" s="3"/>
      <c r="P60" s="363"/>
      <c r="Q60" s="724">
        <v>250</v>
      </c>
      <c r="R60" s="6">
        <v>12</v>
      </c>
      <c r="S60" s="6">
        <v>169</v>
      </c>
      <c r="T60" s="6" t="s">
        <v>2099</v>
      </c>
      <c r="U60" s="357" t="s">
        <v>2104</v>
      </c>
      <c r="V60" s="6">
        <f>2*2*6*14</f>
        <v>336</v>
      </c>
      <c r="W60" s="3"/>
      <c r="X60" s="6">
        <f>V60</f>
        <v>336</v>
      </c>
      <c r="Y60" s="3"/>
      <c r="Z60" s="3"/>
      <c r="AA60" s="6"/>
      <c r="AB60" s="3"/>
    </row>
    <row r="61" spans="1:28" x14ac:dyDescent="0.55000000000000004">
      <c r="A61" s="8"/>
      <c r="B61" s="6"/>
      <c r="C61" s="5"/>
      <c r="D61" s="6"/>
      <c r="E61" s="5"/>
      <c r="F61" s="6"/>
      <c r="G61" s="6"/>
      <c r="H61" s="5"/>
      <c r="I61" s="6"/>
      <c r="J61" s="6"/>
      <c r="K61" s="6"/>
      <c r="L61" s="6"/>
      <c r="M61" s="5"/>
      <c r="N61" s="3"/>
      <c r="O61" s="3"/>
      <c r="P61" s="363"/>
      <c r="Q61" s="724"/>
      <c r="R61" s="6"/>
      <c r="S61" s="6"/>
      <c r="T61" s="6"/>
      <c r="U61" s="357"/>
      <c r="V61" s="6"/>
      <c r="W61" s="3"/>
      <c r="X61" s="6"/>
      <c r="Y61" s="3"/>
      <c r="Z61" s="3"/>
      <c r="AA61" s="6"/>
      <c r="AB61" s="3"/>
    </row>
    <row r="62" spans="1:28" x14ac:dyDescent="0.55000000000000004">
      <c r="A62" s="8" t="s">
        <v>2124</v>
      </c>
      <c r="B62" s="6">
        <v>318</v>
      </c>
      <c r="C62" s="5">
        <v>36</v>
      </c>
      <c r="D62" s="6" t="s">
        <v>2097</v>
      </c>
      <c r="E62" s="5">
        <v>21660</v>
      </c>
      <c r="F62" s="6">
        <v>110</v>
      </c>
      <c r="G62" s="6">
        <v>1652</v>
      </c>
      <c r="H62" s="5" t="s">
        <v>39</v>
      </c>
      <c r="I62" s="6">
        <v>11</v>
      </c>
      <c r="J62" s="6">
        <v>1</v>
      </c>
      <c r="K62" s="6">
        <v>56</v>
      </c>
      <c r="L62" s="6">
        <f t="shared" si="0"/>
        <v>4556</v>
      </c>
      <c r="M62" s="6"/>
      <c r="N62" s="3"/>
      <c r="O62" s="3"/>
      <c r="P62" s="363"/>
      <c r="Q62" s="724">
        <v>175</v>
      </c>
      <c r="R62" s="6"/>
      <c r="S62" s="6">
        <v>318</v>
      </c>
      <c r="T62" s="6"/>
      <c r="U62" s="357"/>
      <c r="V62" s="6"/>
      <c r="W62" s="3"/>
      <c r="X62" s="6"/>
      <c r="Y62" s="3"/>
      <c r="Z62" s="3"/>
      <c r="AA62" s="6"/>
      <c r="AB62" s="3"/>
    </row>
    <row r="63" spans="1:28" x14ac:dyDescent="0.55000000000000004">
      <c r="A63" s="8" t="s">
        <v>2124</v>
      </c>
      <c r="B63" s="6">
        <v>318</v>
      </c>
      <c r="C63" s="5">
        <v>37</v>
      </c>
      <c r="D63" s="6" t="s">
        <v>2097</v>
      </c>
      <c r="E63" s="5">
        <v>41763</v>
      </c>
      <c r="F63" s="6">
        <v>189</v>
      </c>
      <c r="G63" s="6">
        <v>3650</v>
      </c>
      <c r="H63" s="5" t="s">
        <v>39</v>
      </c>
      <c r="I63" s="6">
        <v>5</v>
      </c>
      <c r="J63" s="6"/>
      <c r="K63" s="6">
        <v>35</v>
      </c>
      <c r="L63" s="6">
        <f t="shared" si="0"/>
        <v>2035</v>
      </c>
      <c r="M63" s="6"/>
      <c r="N63" s="3"/>
      <c r="O63" s="3"/>
      <c r="P63" s="363"/>
      <c r="Q63" s="724">
        <v>150</v>
      </c>
      <c r="R63" s="6"/>
      <c r="S63" s="6">
        <v>318</v>
      </c>
      <c r="T63" s="6"/>
      <c r="U63" s="357"/>
      <c r="V63" s="6"/>
      <c r="W63" s="3"/>
      <c r="X63" s="6"/>
      <c r="Y63" s="3"/>
      <c r="Z63" s="3"/>
      <c r="AA63" s="6"/>
      <c r="AB63" s="3"/>
    </row>
    <row r="64" spans="1:28" x14ac:dyDescent="0.55000000000000004">
      <c r="A64" s="8" t="s">
        <v>2124</v>
      </c>
      <c r="B64" s="6">
        <v>318</v>
      </c>
      <c r="C64" s="5">
        <v>38</v>
      </c>
      <c r="D64" s="6" t="s">
        <v>2097</v>
      </c>
      <c r="E64" s="5">
        <v>23637</v>
      </c>
      <c r="F64" s="6">
        <v>94</v>
      </c>
      <c r="G64" s="6">
        <v>1629</v>
      </c>
      <c r="H64" s="5" t="s">
        <v>2098</v>
      </c>
      <c r="I64" s="6">
        <v>9</v>
      </c>
      <c r="J64" s="6">
        <v>3</v>
      </c>
      <c r="K64" s="6">
        <v>40</v>
      </c>
      <c r="L64" s="6">
        <f t="shared" si="0"/>
        <v>3940</v>
      </c>
      <c r="M64" s="6"/>
      <c r="N64" s="3"/>
      <c r="O64" s="3"/>
      <c r="P64" s="363"/>
      <c r="Q64" s="724">
        <v>150</v>
      </c>
      <c r="R64" s="6"/>
      <c r="S64" s="6">
        <v>318</v>
      </c>
      <c r="T64" s="6"/>
      <c r="U64" s="357"/>
      <c r="V64" s="6"/>
      <c r="W64" s="3"/>
      <c r="X64" s="6"/>
      <c r="Y64" s="3"/>
      <c r="Z64" s="3"/>
      <c r="AA64" s="6"/>
      <c r="AB64" s="3"/>
    </row>
    <row r="65" spans="1:28" x14ac:dyDescent="0.55000000000000004">
      <c r="A65" s="8" t="s">
        <v>2124</v>
      </c>
      <c r="B65" s="6">
        <v>318</v>
      </c>
      <c r="C65" s="5">
        <v>39</v>
      </c>
      <c r="D65" s="6" t="s">
        <v>2097</v>
      </c>
      <c r="E65" s="5">
        <v>2159</v>
      </c>
      <c r="F65" s="6">
        <v>109</v>
      </c>
      <c r="G65" s="6">
        <v>1651</v>
      </c>
      <c r="H65" s="5" t="s">
        <v>39</v>
      </c>
      <c r="I65" s="6">
        <v>10</v>
      </c>
      <c r="J65" s="6">
        <v>3</v>
      </c>
      <c r="K65" s="6">
        <v>90</v>
      </c>
      <c r="L65" s="6">
        <f t="shared" si="0"/>
        <v>4390</v>
      </c>
      <c r="M65" s="6"/>
      <c r="N65" s="3"/>
      <c r="O65" s="3"/>
      <c r="P65" s="363"/>
      <c r="Q65" s="724">
        <v>175</v>
      </c>
      <c r="R65" s="6"/>
      <c r="S65" s="6">
        <v>318</v>
      </c>
      <c r="T65" s="6"/>
      <c r="U65" s="357"/>
      <c r="V65" s="6"/>
      <c r="W65" s="3"/>
      <c r="X65" s="6"/>
      <c r="Y65" s="3"/>
      <c r="Z65" s="3"/>
      <c r="AA65" s="6"/>
      <c r="AB65" s="3"/>
    </row>
    <row r="66" spans="1:28" x14ac:dyDescent="0.55000000000000004">
      <c r="A66" s="8"/>
      <c r="B66" s="6"/>
      <c r="C66" s="5"/>
      <c r="D66" s="6"/>
      <c r="E66" s="5"/>
      <c r="F66" s="6"/>
      <c r="G66" s="6"/>
      <c r="H66" s="5"/>
      <c r="I66" s="6"/>
      <c r="J66" s="6"/>
      <c r="K66" s="6"/>
      <c r="L66" s="6"/>
      <c r="M66" s="6"/>
      <c r="N66" s="3"/>
      <c r="O66" s="3"/>
      <c r="P66" s="363"/>
      <c r="Q66" s="724"/>
      <c r="R66" s="6"/>
      <c r="S66" s="6"/>
      <c r="T66" s="6"/>
      <c r="U66" s="357"/>
      <c r="V66" s="6"/>
      <c r="W66" s="3"/>
      <c r="X66" s="6"/>
      <c r="Y66" s="3"/>
      <c r="Z66" s="3"/>
      <c r="AA66" s="6"/>
      <c r="AB66" s="3"/>
    </row>
    <row r="67" spans="1:28" x14ac:dyDescent="0.55000000000000004">
      <c r="A67" s="8" t="s">
        <v>2125</v>
      </c>
      <c r="B67" s="6">
        <v>169</v>
      </c>
      <c r="C67" s="5">
        <v>40</v>
      </c>
      <c r="D67" s="6" t="s">
        <v>2097</v>
      </c>
      <c r="E67" s="5">
        <v>33123</v>
      </c>
      <c r="F67" s="6">
        <v>12</v>
      </c>
      <c r="G67" s="6">
        <v>2541</v>
      </c>
      <c r="H67" s="5" t="s">
        <v>39</v>
      </c>
      <c r="I67" s="6">
        <v>4</v>
      </c>
      <c r="J67" s="6">
        <v>2</v>
      </c>
      <c r="K67" s="6">
        <v>4</v>
      </c>
      <c r="L67" s="6">
        <f t="shared" si="0"/>
        <v>1804</v>
      </c>
      <c r="M67" s="6"/>
      <c r="N67" s="3"/>
      <c r="O67" s="3"/>
      <c r="P67" s="363"/>
      <c r="Q67" s="724">
        <v>225</v>
      </c>
      <c r="R67" s="6"/>
      <c r="S67" s="6">
        <v>169</v>
      </c>
      <c r="T67" s="6"/>
      <c r="U67" s="357"/>
      <c r="V67" s="6"/>
      <c r="W67" s="3"/>
      <c r="X67" s="6"/>
      <c r="Y67" s="3"/>
      <c r="Z67" s="3"/>
      <c r="AA67" s="6"/>
      <c r="AB67" s="3"/>
    </row>
    <row r="68" spans="1:28" x14ac:dyDescent="0.55000000000000004">
      <c r="A68" s="8"/>
      <c r="B68" s="6">
        <v>169</v>
      </c>
      <c r="C68" s="5">
        <v>41</v>
      </c>
      <c r="D68" s="6" t="s">
        <v>2097</v>
      </c>
      <c r="E68" s="5">
        <v>26095</v>
      </c>
      <c r="F68" s="6">
        <v>65</v>
      </c>
      <c r="G68" s="6">
        <v>2117</v>
      </c>
      <c r="H68" s="5" t="s">
        <v>39</v>
      </c>
      <c r="I68" s="6">
        <v>7</v>
      </c>
      <c r="J68" s="6">
        <v>1</v>
      </c>
      <c r="K68" s="6">
        <v>73</v>
      </c>
      <c r="L68" s="6">
        <f t="shared" si="0"/>
        <v>2973</v>
      </c>
      <c r="M68" s="6"/>
      <c r="N68" s="3"/>
      <c r="O68" s="3"/>
      <c r="P68" s="363"/>
      <c r="Q68" s="724">
        <v>150</v>
      </c>
      <c r="R68" s="6"/>
      <c r="S68" s="6">
        <v>169</v>
      </c>
      <c r="T68" s="6"/>
      <c r="U68" s="357"/>
      <c r="V68" s="6"/>
      <c r="W68" s="3"/>
      <c r="X68" s="6"/>
      <c r="Y68" s="3"/>
      <c r="Z68" s="3"/>
      <c r="AA68" s="6"/>
      <c r="AB68" s="3"/>
    </row>
    <row r="69" spans="1:28" x14ac:dyDescent="0.55000000000000004">
      <c r="A69" s="8"/>
      <c r="B69" s="6"/>
      <c r="C69" s="5"/>
      <c r="D69" s="6"/>
      <c r="E69" s="5"/>
      <c r="F69" s="6"/>
      <c r="G69" s="6"/>
      <c r="H69" s="5"/>
      <c r="I69" s="6"/>
      <c r="J69" s="6"/>
      <c r="K69" s="6"/>
      <c r="L69" s="6"/>
      <c r="M69" s="6"/>
      <c r="N69" s="3"/>
      <c r="O69" s="3"/>
      <c r="P69" s="363"/>
      <c r="Q69" s="724"/>
      <c r="R69" s="6"/>
      <c r="S69" s="6"/>
      <c r="T69" s="6"/>
      <c r="U69" s="357"/>
      <c r="V69" s="6"/>
      <c r="W69" s="3"/>
      <c r="X69" s="6"/>
      <c r="Y69" s="3"/>
      <c r="Z69" s="3"/>
      <c r="AA69" s="6"/>
      <c r="AB69" s="3"/>
    </row>
    <row r="70" spans="1:28" x14ac:dyDescent="0.55000000000000004">
      <c r="A70" s="8" t="s">
        <v>2126</v>
      </c>
      <c r="B70" s="6">
        <v>318</v>
      </c>
      <c r="C70" s="5">
        <v>42</v>
      </c>
      <c r="D70" s="6" t="s">
        <v>2097</v>
      </c>
      <c r="E70" s="5">
        <v>41984</v>
      </c>
      <c r="F70" s="6">
        <v>114</v>
      </c>
      <c r="G70" s="6">
        <v>3796</v>
      </c>
      <c r="H70" s="5" t="s">
        <v>39</v>
      </c>
      <c r="I70" s="6">
        <v>2</v>
      </c>
      <c r="J70" s="6">
        <v>3</v>
      </c>
      <c r="K70" s="6">
        <v>28</v>
      </c>
      <c r="L70" s="6">
        <f t="shared" si="0"/>
        <v>1128</v>
      </c>
      <c r="M70" s="6"/>
      <c r="N70" s="3"/>
      <c r="O70" s="3"/>
      <c r="P70" s="363"/>
      <c r="Q70" s="724">
        <v>100</v>
      </c>
      <c r="R70" s="6"/>
      <c r="S70" s="6">
        <v>318</v>
      </c>
      <c r="T70" s="6"/>
      <c r="U70" s="357"/>
      <c r="V70" s="6"/>
      <c r="W70" s="3"/>
      <c r="X70" s="6"/>
      <c r="Y70" s="3"/>
      <c r="Z70" s="3"/>
      <c r="AA70" s="6"/>
      <c r="AB70" s="3"/>
    </row>
    <row r="71" spans="1:28" x14ac:dyDescent="0.55000000000000004">
      <c r="A71" s="8"/>
      <c r="B71" s="6"/>
      <c r="C71" s="5"/>
      <c r="D71" s="6"/>
      <c r="E71" s="5"/>
      <c r="F71" s="6"/>
      <c r="G71" s="6"/>
      <c r="H71" s="5"/>
      <c r="I71" s="6"/>
      <c r="J71" s="6"/>
      <c r="K71" s="6"/>
      <c r="L71" s="6"/>
      <c r="M71" s="6"/>
      <c r="N71" s="3"/>
      <c r="O71" s="3"/>
      <c r="P71" s="363"/>
      <c r="Q71" s="724"/>
      <c r="R71" s="6"/>
      <c r="S71" s="6"/>
      <c r="T71" s="6"/>
      <c r="U71" s="357"/>
      <c r="V71" s="6"/>
      <c r="W71" s="3"/>
      <c r="X71" s="6"/>
      <c r="Y71" s="3"/>
      <c r="Z71" s="3"/>
      <c r="AA71" s="6"/>
      <c r="AB71" s="3"/>
    </row>
    <row r="72" spans="1:28" x14ac:dyDescent="0.55000000000000004">
      <c r="A72" s="8" t="s">
        <v>2127</v>
      </c>
      <c r="B72" s="6">
        <v>318</v>
      </c>
      <c r="C72" s="5">
        <v>43</v>
      </c>
      <c r="D72" s="6" t="s">
        <v>2097</v>
      </c>
      <c r="E72" s="5">
        <v>80590</v>
      </c>
      <c r="F72" s="6">
        <v>382</v>
      </c>
      <c r="G72" s="6">
        <v>6800</v>
      </c>
      <c r="H72" s="5" t="s">
        <v>2098</v>
      </c>
      <c r="I72" s="6"/>
      <c r="J72" s="6"/>
      <c r="K72" s="6">
        <v>91</v>
      </c>
      <c r="L72" s="6"/>
      <c r="M72" s="5">
        <f xml:space="preserve"> I72*400+J72*100+K72</f>
        <v>91</v>
      </c>
      <c r="N72" s="3"/>
      <c r="O72" s="3"/>
      <c r="P72" s="363"/>
      <c r="Q72" s="724">
        <v>250</v>
      </c>
      <c r="R72" s="6">
        <v>13</v>
      </c>
      <c r="S72" s="6">
        <v>318</v>
      </c>
      <c r="T72" s="6" t="s">
        <v>2099</v>
      </c>
      <c r="U72" s="357" t="s">
        <v>37</v>
      </c>
      <c r="V72" s="6">
        <f>2*6*12</f>
        <v>144</v>
      </c>
      <c r="W72" s="3"/>
      <c r="X72" s="6"/>
      <c r="Y72" s="3"/>
      <c r="Z72" s="3"/>
      <c r="AA72" s="6">
        <v>14</v>
      </c>
      <c r="AB72" s="3"/>
    </row>
    <row r="73" spans="1:28" x14ac:dyDescent="0.55000000000000004">
      <c r="A73" s="8"/>
      <c r="B73" s="6"/>
      <c r="C73" s="5"/>
      <c r="D73" s="6"/>
      <c r="E73" s="5"/>
      <c r="F73" s="6"/>
      <c r="G73" s="6"/>
      <c r="H73" s="5"/>
      <c r="I73" s="6"/>
      <c r="J73" s="6"/>
      <c r="K73" s="6"/>
      <c r="L73" s="6"/>
      <c r="M73" s="5"/>
      <c r="N73" s="3"/>
      <c r="O73" s="3"/>
      <c r="P73" s="363"/>
      <c r="Q73" s="724"/>
      <c r="R73" s="6"/>
      <c r="S73" s="6"/>
      <c r="T73" s="6"/>
      <c r="U73" s="357"/>
      <c r="V73" s="6"/>
      <c r="W73" s="3"/>
      <c r="X73" s="6"/>
      <c r="Y73" s="3"/>
      <c r="Z73" s="3"/>
      <c r="AA73" s="6"/>
      <c r="AB73" s="3"/>
    </row>
    <row r="74" spans="1:28" x14ac:dyDescent="0.55000000000000004">
      <c r="A74" s="8" t="s">
        <v>2128</v>
      </c>
      <c r="B74" s="6">
        <v>307</v>
      </c>
      <c r="C74" s="5">
        <v>44</v>
      </c>
      <c r="D74" s="6" t="s">
        <v>2097</v>
      </c>
      <c r="E74" s="5">
        <v>41644</v>
      </c>
      <c r="F74" s="6">
        <v>67</v>
      </c>
      <c r="G74" s="6">
        <v>3595</v>
      </c>
      <c r="H74" s="5" t="s">
        <v>2098</v>
      </c>
      <c r="I74" s="6">
        <v>1</v>
      </c>
      <c r="J74" s="6">
        <v>1</v>
      </c>
      <c r="K74" s="6">
        <v>36</v>
      </c>
      <c r="L74" s="6">
        <f t="shared" si="0"/>
        <v>536</v>
      </c>
      <c r="M74" s="6"/>
      <c r="N74" s="3"/>
      <c r="O74" s="3"/>
      <c r="P74" s="363"/>
      <c r="Q74" s="724">
        <v>150</v>
      </c>
      <c r="R74" s="6"/>
      <c r="S74" s="6">
        <v>307</v>
      </c>
      <c r="T74" s="6"/>
      <c r="U74" s="357"/>
      <c r="V74" s="6"/>
      <c r="W74" s="3"/>
      <c r="X74" s="6"/>
      <c r="Y74" s="3"/>
      <c r="Z74" s="3"/>
      <c r="AA74" s="6"/>
      <c r="AB74" s="3"/>
    </row>
    <row r="75" spans="1:28" x14ac:dyDescent="0.55000000000000004">
      <c r="A75" s="8" t="s">
        <v>2129</v>
      </c>
      <c r="B75" s="6">
        <v>307</v>
      </c>
      <c r="C75" s="5">
        <v>45</v>
      </c>
      <c r="D75" s="6" t="s">
        <v>2097</v>
      </c>
      <c r="E75" s="5">
        <v>41643</v>
      </c>
      <c r="F75" s="6">
        <v>66</v>
      </c>
      <c r="G75" s="6">
        <v>3594</v>
      </c>
      <c r="H75" s="5" t="s">
        <v>39</v>
      </c>
      <c r="I75" s="6">
        <v>1</v>
      </c>
      <c r="J75" s="6">
        <v>2</v>
      </c>
      <c r="K75" s="6">
        <v>11</v>
      </c>
      <c r="L75" s="6">
        <f t="shared" si="0"/>
        <v>611</v>
      </c>
      <c r="M75" s="6"/>
      <c r="N75" s="3"/>
      <c r="O75" s="3"/>
      <c r="P75" s="363"/>
      <c r="Q75" s="724">
        <v>175</v>
      </c>
      <c r="R75" s="6"/>
      <c r="S75" s="6">
        <v>307</v>
      </c>
      <c r="T75" s="6"/>
      <c r="U75" s="357"/>
      <c r="V75" s="6"/>
      <c r="W75" s="3"/>
      <c r="X75" s="6"/>
      <c r="Y75" s="3"/>
      <c r="Z75" s="3"/>
      <c r="AA75" s="6"/>
      <c r="AB75" s="3"/>
    </row>
    <row r="76" spans="1:28" x14ac:dyDescent="0.55000000000000004">
      <c r="A76" s="8" t="s">
        <v>2130</v>
      </c>
      <c r="B76" s="6">
        <v>307</v>
      </c>
      <c r="C76" s="5">
        <v>46</v>
      </c>
      <c r="D76" s="6" t="s">
        <v>2097</v>
      </c>
      <c r="E76" s="5">
        <v>48770</v>
      </c>
      <c r="F76" s="6">
        <v>300</v>
      </c>
      <c r="G76" s="6">
        <v>4359</v>
      </c>
      <c r="H76" s="5" t="s">
        <v>2098</v>
      </c>
      <c r="I76" s="6">
        <v>7</v>
      </c>
      <c r="J76" s="6">
        <v>3</v>
      </c>
      <c r="K76" s="6">
        <v>49</v>
      </c>
      <c r="L76" s="6">
        <f t="shared" si="0"/>
        <v>3149</v>
      </c>
      <c r="M76" s="6"/>
      <c r="N76" s="3"/>
      <c r="O76" s="3"/>
      <c r="P76" s="363"/>
      <c r="Q76" s="724">
        <v>100</v>
      </c>
      <c r="R76" s="6"/>
      <c r="S76" s="6">
        <v>307</v>
      </c>
      <c r="T76" s="6"/>
      <c r="U76" s="357"/>
      <c r="V76" s="6"/>
      <c r="W76" s="3"/>
      <c r="X76" s="6"/>
      <c r="Y76" s="3"/>
      <c r="Z76" s="3"/>
      <c r="AA76" s="6"/>
      <c r="AB76" s="3"/>
    </row>
    <row r="77" spans="1:28" s="179" customFormat="1" x14ac:dyDescent="0.55000000000000004">
      <c r="A77" s="14" t="s">
        <v>2131</v>
      </c>
      <c r="B77" s="12">
        <v>56</v>
      </c>
      <c r="C77" s="788">
        <v>47</v>
      </c>
      <c r="D77" s="350" t="s">
        <v>47</v>
      </c>
      <c r="E77" s="350">
        <v>1668</v>
      </c>
      <c r="F77" s="12">
        <v>147</v>
      </c>
      <c r="G77" s="12"/>
      <c r="H77" s="350" t="s">
        <v>39</v>
      </c>
      <c r="I77" s="12">
        <v>9</v>
      </c>
      <c r="J77" s="12"/>
      <c r="K77" s="12">
        <v>70</v>
      </c>
      <c r="L77" s="12">
        <f t="shared" si="0"/>
        <v>3670</v>
      </c>
      <c r="M77" s="12"/>
      <c r="N77" s="13"/>
      <c r="O77" s="13"/>
      <c r="P77" s="361"/>
      <c r="Q77" s="724">
        <v>250</v>
      </c>
      <c r="R77" s="12"/>
      <c r="S77" s="12">
        <v>56</v>
      </c>
      <c r="T77" s="12"/>
      <c r="U77" s="359"/>
      <c r="V77" s="12"/>
      <c r="W77" s="13"/>
      <c r="X77" s="12"/>
      <c r="Y77" s="13"/>
      <c r="Z77" s="13"/>
      <c r="AA77" s="12"/>
      <c r="AB77" s="13"/>
    </row>
    <row r="78" spans="1:28" x14ac:dyDescent="0.55000000000000004">
      <c r="A78" s="8" t="s">
        <v>2132</v>
      </c>
      <c r="B78" s="6">
        <v>93</v>
      </c>
      <c r="C78" s="5">
        <v>48</v>
      </c>
      <c r="D78" s="6" t="s">
        <v>2097</v>
      </c>
      <c r="E78" s="5">
        <v>41757</v>
      </c>
      <c r="F78" s="6">
        <v>118</v>
      </c>
      <c r="G78" s="6">
        <v>3644</v>
      </c>
      <c r="H78" s="5" t="s">
        <v>39</v>
      </c>
      <c r="I78" s="6">
        <v>2</v>
      </c>
      <c r="J78" s="6">
        <v>1</v>
      </c>
      <c r="K78" s="6">
        <v>94</v>
      </c>
      <c r="L78" s="6">
        <f t="shared" si="0"/>
        <v>994</v>
      </c>
      <c r="M78" s="6"/>
      <c r="N78" s="3"/>
      <c r="O78" s="3"/>
      <c r="P78" s="363"/>
      <c r="Q78" s="724">
        <v>100</v>
      </c>
      <c r="R78" s="6"/>
      <c r="S78" s="6">
        <v>93</v>
      </c>
      <c r="T78" s="6"/>
      <c r="U78" s="357"/>
      <c r="V78" s="6"/>
      <c r="W78" s="3"/>
      <c r="X78" s="6"/>
      <c r="Y78" s="3"/>
      <c r="Z78" s="3"/>
      <c r="AA78" s="6"/>
      <c r="AB78" s="3"/>
    </row>
    <row r="79" spans="1:28" x14ac:dyDescent="0.55000000000000004">
      <c r="A79" s="8" t="s">
        <v>2132</v>
      </c>
      <c r="B79" s="6">
        <v>93</v>
      </c>
      <c r="C79" s="5">
        <v>49</v>
      </c>
      <c r="D79" s="6" t="s">
        <v>2097</v>
      </c>
      <c r="E79" s="5">
        <v>41811</v>
      </c>
      <c r="F79" s="6">
        <v>273</v>
      </c>
      <c r="G79" s="6">
        <v>3709</v>
      </c>
      <c r="H79" s="5" t="s">
        <v>39</v>
      </c>
      <c r="I79" s="6">
        <v>10</v>
      </c>
      <c r="J79" s="6">
        <v>1</v>
      </c>
      <c r="K79" s="6">
        <v>8</v>
      </c>
      <c r="L79" s="6">
        <f t="shared" si="0"/>
        <v>4108</v>
      </c>
      <c r="M79" s="6"/>
      <c r="N79" s="3"/>
      <c r="O79" s="3"/>
      <c r="P79" s="363"/>
      <c r="Q79" s="724">
        <v>100</v>
      </c>
      <c r="R79" s="6"/>
      <c r="S79" s="6">
        <v>93</v>
      </c>
      <c r="T79" s="6"/>
      <c r="U79" s="357"/>
      <c r="V79" s="6"/>
      <c r="W79" s="3"/>
      <c r="X79" s="6"/>
      <c r="Y79" s="3"/>
      <c r="Z79" s="3"/>
      <c r="AA79" s="6"/>
      <c r="AB79" s="3"/>
    </row>
    <row r="80" spans="1:28" x14ac:dyDescent="0.55000000000000004">
      <c r="A80" s="8"/>
      <c r="B80" s="6"/>
      <c r="C80" s="5"/>
      <c r="D80" s="6"/>
      <c r="E80" s="5"/>
      <c r="F80" s="6"/>
      <c r="G80" s="6"/>
      <c r="H80" s="5"/>
      <c r="I80" s="6"/>
      <c r="J80" s="6"/>
      <c r="K80" s="6"/>
      <c r="L80" s="6"/>
      <c r="M80" s="6"/>
      <c r="N80" s="3"/>
      <c r="O80" s="3"/>
      <c r="P80" s="363"/>
      <c r="Q80" s="724"/>
      <c r="R80" s="6"/>
      <c r="S80" s="6"/>
      <c r="T80" s="6"/>
      <c r="U80" s="357"/>
      <c r="V80" s="6"/>
      <c r="W80" s="3"/>
      <c r="X80" s="6"/>
      <c r="Y80" s="3"/>
      <c r="Z80" s="3"/>
      <c r="AA80" s="6"/>
      <c r="AB80" s="3"/>
    </row>
    <row r="81" spans="1:28" x14ac:dyDescent="0.55000000000000004">
      <c r="A81" s="8" t="s">
        <v>2133</v>
      </c>
      <c r="B81" s="6">
        <v>169</v>
      </c>
      <c r="C81" s="5">
        <v>50</v>
      </c>
      <c r="D81" s="6" t="s">
        <v>2097</v>
      </c>
      <c r="E81" s="5">
        <v>26209</v>
      </c>
      <c r="F81" s="6">
        <v>73</v>
      </c>
      <c r="G81" s="6">
        <v>2127</v>
      </c>
      <c r="H81" s="5" t="s">
        <v>39</v>
      </c>
      <c r="I81" s="6">
        <v>3</v>
      </c>
      <c r="J81" s="6">
        <v>2</v>
      </c>
      <c r="K81" s="6">
        <v>93</v>
      </c>
      <c r="L81" s="6">
        <f t="shared" si="0"/>
        <v>1493</v>
      </c>
      <c r="M81" s="6"/>
      <c r="N81" s="3"/>
      <c r="O81" s="3"/>
      <c r="P81" s="363"/>
      <c r="Q81" s="724">
        <v>150</v>
      </c>
      <c r="R81" s="6"/>
      <c r="S81" s="6">
        <v>169</v>
      </c>
      <c r="T81" s="6"/>
      <c r="U81" s="357"/>
      <c r="V81" s="6"/>
      <c r="W81" s="3"/>
      <c r="X81" s="6"/>
      <c r="Y81" s="3"/>
      <c r="Z81" s="3"/>
      <c r="AA81" s="6"/>
      <c r="AB81" s="3"/>
    </row>
    <row r="82" spans="1:28" x14ac:dyDescent="0.55000000000000004">
      <c r="A82" s="8"/>
      <c r="B82" s="6"/>
      <c r="C82" s="5"/>
      <c r="D82" s="6"/>
      <c r="E82" s="5"/>
      <c r="F82" s="6"/>
      <c r="G82" s="6"/>
      <c r="H82" s="5"/>
      <c r="I82" s="6"/>
      <c r="J82" s="6"/>
      <c r="K82" s="6"/>
      <c r="L82" s="6"/>
      <c r="M82" s="6"/>
      <c r="N82" s="3"/>
      <c r="O82" s="3"/>
      <c r="P82" s="363"/>
      <c r="Q82" s="724"/>
      <c r="R82" s="6"/>
      <c r="S82" s="6"/>
      <c r="T82" s="6"/>
      <c r="U82" s="357"/>
      <c r="V82" s="6"/>
      <c r="W82" s="3"/>
      <c r="X82" s="6"/>
      <c r="Y82" s="3"/>
      <c r="Z82" s="3"/>
      <c r="AA82" s="6"/>
      <c r="AB82" s="3"/>
    </row>
    <row r="83" spans="1:28" x14ac:dyDescent="0.55000000000000004">
      <c r="A83" s="8" t="s">
        <v>2134</v>
      </c>
      <c r="B83" s="6">
        <v>11</v>
      </c>
      <c r="C83" s="5">
        <v>51</v>
      </c>
      <c r="D83" s="6" t="s">
        <v>2097</v>
      </c>
      <c r="E83" s="5">
        <v>13803</v>
      </c>
      <c r="F83" s="6">
        <v>17</v>
      </c>
      <c r="G83" s="6">
        <v>220</v>
      </c>
      <c r="H83" s="5" t="s">
        <v>39</v>
      </c>
      <c r="I83" s="6"/>
      <c r="J83" s="6">
        <v>1</v>
      </c>
      <c r="K83" s="6">
        <v>96</v>
      </c>
      <c r="L83" s="6"/>
      <c r="M83" s="5">
        <f xml:space="preserve"> I83*400+J83*100+K83</f>
        <v>196</v>
      </c>
      <c r="N83" s="3"/>
      <c r="O83" s="3"/>
      <c r="P83" s="363"/>
      <c r="Q83" s="724">
        <v>250</v>
      </c>
      <c r="R83" s="6">
        <v>14</v>
      </c>
      <c r="S83" s="6">
        <v>11</v>
      </c>
      <c r="T83" s="6" t="s">
        <v>2099</v>
      </c>
      <c r="U83" s="357" t="s">
        <v>2104</v>
      </c>
      <c r="V83" s="6">
        <f>2*3*6*12</f>
        <v>432</v>
      </c>
      <c r="W83" s="3"/>
      <c r="X83" s="6">
        <f>V83</f>
        <v>432</v>
      </c>
      <c r="Y83" s="3"/>
      <c r="Z83" s="3"/>
      <c r="AA83" s="6">
        <v>23</v>
      </c>
      <c r="AB83" s="3"/>
    </row>
    <row r="84" spans="1:28" x14ac:dyDescent="0.55000000000000004">
      <c r="A84" s="8"/>
      <c r="B84" s="6"/>
      <c r="C84" s="5"/>
      <c r="D84" s="6"/>
      <c r="E84" s="5"/>
      <c r="F84" s="6"/>
      <c r="G84" s="6"/>
      <c r="H84" s="5"/>
      <c r="I84" s="6"/>
      <c r="J84" s="6"/>
      <c r="K84" s="6"/>
      <c r="L84" s="6"/>
      <c r="M84" s="5"/>
      <c r="N84" s="3"/>
      <c r="O84" s="3"/>
      <c r="P84" s="363"/>
      <c r="Q84" s="724"/>
      <c r="R84" s="6"/>
      <c r="S84" s="6"/>
      <c r="T84" s="6"/>
      <c r="U84" s="357"/>
      <c r="V84" s="6"/>
      <c r="W84" s="3"/>
      <c r="X84" s="6"/>
      <c r="Y84" s="3"/>
      <c r="Z84" s="3"/>
      <c r="AA84" s="6"/>
      <c r="AB84" s="3"/>
    </row>
    <row r="85" spans="1:28" x14ac:dyDescent="0.55000000000000004">
      <c r="A85" s="8" t="s">
        <v>2135</v>
      </c>
      <c r="B85" s="6">
        <v>137</v>
      </c>
      <c r="C85" s="5">
        <v>52</v>
      </c>
      <c r="D85" s="6" t="s">
        <v>2097</v>
      </c>
      <c r="E85" s="5">
        <v>526</v>
      </c>
      <c r="F85" s="6">
        <v>160</v>
      </c>
      <c r="G85" s="6">
        <v>5147</v>
      </c>
      <c r="H85" s="5" t="s">
        <v>39</v>
      </c>
      <c r="I85" s="6">
        <v>7</v>
      </c>
      <c r="J85" s="6">
        <v>1</v>
      </c>
      <c r="K85" s="6">
        <v>75</v>
      </c>
      <c r="L85" s="6">
        <f t="shared" si="0"/>
        <v>2975</v>
      </c>
      <c r="M85" s="6"/>
      <c r="N85" s="3"/>
      <c r="O85" s="3"/>
      <c r="P85" s="363"/>
      <c r="Q85" s="724">
        <v>150</v>
      </c>
      <c r="R85" s="6"/>
      <c r="S85" s="6">
        <v>137</v>
      </c>
      <c r="T85" s="6"/>
      <c r="U85" s="357"/>
      <c r="V85" s="6"/>
      <c r="W85" s="3"/>
      <c r="X85" s="6"/>
      <c r="Y85" s="3"/>
      <c r="Z85" s="3"/>
      <c r="AA85" s="6"/>
      <c r="AB85" s="3"/>
    </row>
    <row r="86" spans="1:28" x14ac:dyDescent="0.55000000000000004">
      <c r="A86" s="8"/>
      <c r="B86" s="6"/>
      <c r="C86" s="5"/>
      <c r="D86" s="6"/>
      <c r="E86" s="5"/>
      <c r="F86" s="6"/>
      <c r="G86" s="6"/>
      <c r="H86" s="5"/>
      <c r="I86" s="6"/>
      <c r="J86" s="6"/>
      <c r="K86" s="6"/>
      <c r="L86" s="6"/>
      <c r="M86" s="6"/>
      <c r="N86" s="3"/>
      <c r="O86" s="3"/>
      <c r="P86" s="363"/>
      <c r="Q86" s="724"/>
      <c r="R86" s="6"/>
      <c r="S86" s="6"/>
      <c r="T86" s="6"/>
      <c r="U86" s="357"/>
      <c r="V86" s="6"/>
      <c r="W86" s="3"/>
      <c r="X86" s="6"/>
      <c r="Y86" s="3"/>
      <c r="Z86" s="3"/>
      <c r="AA86" s="6"/>
      <c r="AB86" s="3"/>
    </row>
    <row r="87" spans="1:28" x14ac:dyDescent="0.55000000000000004">
      <c r="A87" s="8" t="s">
        <v>2136</v>
      </c>
      <c r="B87" s="6">
        <v>137</v>
      </c>
      <c r="C87" s="5">
        <v>53</v>
      </c>
      <c r="D87" s="6" t="s">
        <v>2097</v>
      </c>
      <c r="E87" s="5">
        <v>71386</v>
      </c>
      <c r="F87" s="6">
        <v>267</v>
      </c>
      <c r="G87" s="6">
        <v>6005</v>
      </c>
      <c r="H87" s="5" t="s">
        <v>2098</v>
      </c>
      <c r="I87" s="6"/>
      <c r="J87" s="6">
        <v>1</v>
      </c>
      <c r="K87" s="6">
        <v>9</v>
      </c>
      <c r="L87" s="6"/>
      <c r="M87" s="5">
        <f xml:space="preserve"> I87*400+J87*100+K87</f>
        <v>109</v>
      </c>
      <c r="N87" s="3"/>
      <c r="O87" s="3"/>
      <c r="P87" s="363"/>
      <c r="Q87" s="724">
        <v>250</v>
      </c>
      <c r="R87" s="6">
        <v>15</v>
      </c>
      <c r="S87" s="6">
        <v>137</v>
      </c>
      <c r="T87" s="6" t="s">
        <v>2099</v>
      </c>
      <c r="U87" s="357" t="s">
        <v>2104</v>
      </c>
      <c r="V87" s="6">
        <f>2*2*6*12</f>
        <v>288</v>
      </c>
      <c r="W87" s="3"/>
      <c r="X87" s="6">
        <v>288</v>
      </c>
      <c r="Y87" s="3"/>
      <c r="Z87" s="3"/>
      <c r="AA87" s="6">
        <v>20</v>
      </c>
      <c r="AB87" s="3"/>
    </row>
    <row r="88" spans="1:28" x14ac:dyDescent="0.55000000000000004">
      <c r="A88" s="8" t="s">
        <v>2136</v>
      </c>
      <c r="B88" s="6">
        <v>137</v>
      </c>
      <c r="C88" s="5">
        <v>54</v>
      </c>
      <c r="D88" s="6" t="s">
        <v>2097</v>
      </c>
      <c r="E88" s="5">
        <v>52688</v>
      </c>
      <c r="F88" s="6">
        <v>159</v>
      </c>
      <c r="G88" s="6">
        <v>5150</v>
      </c>
      <c r="H88" s="5" t="s">
        <v>2098</v>
      </c>
      <c r="I88" s="6">
        <v>10</v>
      </c>
      <c r="J88" s="6">
        <v>2</v>
      </c>
      <c r="K88" s="6">
        <v>85</v>
      </c>
      <c r="L88" s="6">
        <f t="shared" si="0"/>
        <v>4285</v>
      </c>
      <c r="M88" s="6"/>
      <c r="N88" s="3"/>
      <c r="O88" s="3"/>
      <c r="P88" s="363"/>
      <c r="Q88" s="724">
        <v>250</v>
      </c>
      <c r="R88" s="6"/>
      <c r="S88" s="6">
        <v>137</v>
      </c>
      <c r="T88" s="6"/>
      <c r="U88" s="357"/>
      <c r="V88" s="6"/>
      <c r="W88" s="3"/>
      <c r="X88" s="6"/>
      <c r="Y88" s="3"/>
      <c r="Z88" s="3"/>
      <c r="AA88" s="6"/>
      <c r="AB88" s="3"/>
    </row>
    <row r="89" spans="1:28" x14ac:dyDescent="0.55000000000000004">
      <c r="A89" s="8" t="s">
        <v>2136</v>
      </c>
      <c r="B89" s="6">
        <v>137</v>
      </c>
      <c r="C89" s="5">
        <v>55</v>
      </c>
      <c r="D89" s="6" t="s">
        <v>2097</v>
      </c>
      <c r="E89" s="5">
        <v>41797</v>
      </c>
      <c r="F89" s="6">
        <v>224</v>
      </c>
      <c r="G89" s="6">
        <v>3695</v>
      </c>
      <c r="H89" s="5" t="s">
        <v>39</v>
      </c>
      <c r="I89" s="6">
        <v>4</v>
      </c>
      <c r="J89" s="6">
        <v>1</v>
      </c>
      <c r="K89" s="6">
        <v>76</v>
      </c>
      <c r="L89" s="6">
        <f t="shared" si="0"/>
        <v>1776</v>
      </c>
      <c r="M89" s="6"/>
      <c r="N89" s="3"/>
      <c r="O89" s="3"/>
      <c r="P89" s="363"/>
      <c r="Q89" s="724">
        <v>175</v>
      </c>
      <c r="R89" s="6"/>
      <c r="S89" s="6">
        <v>137</v>
      </c>
      <c r="T89" s="6"/>
      <c r="U89" s="357"/>
      <c r="V89" s="6"/>
      <c r="W89" s="3"/>
      <c r="X89" s="6"/>
      <c r="Y89" s="3"/>
      <c r="Z89" s="3"/>
      <c r="AA89" s="6"/>
      <c r="AB89" s="3"/>
    </row>
    <row r="90" spans="1:28" x14ac:dyDescent="0.55000000000000004">
      <c r="A90" s="8"/>
      <c r="B90" s="6"/>
      <c r="C90" s="5"/>
      <c r="D90" s="6"/>
      <c r="E90" s="5"/>
      <c r="F90" s="6"/>
      <c r="G90" s="6"/>
      <c r="H90" s="5"/>
      <c r="I90" s="6"/>
      <c r="J90" s="6"/>
      <c r="K90" s="6"/>
      <c r="L90" s="6"/>
      <c r="M90" s="6"/>
      <c r="N90" s="3"/>
      <c r="O90" s="3"/>
      <c r="P90" s="363"/>
      <c r="Q90" s="724"/>
      <c r="R90" s="6"/>
      <c r="S90" s="6"/>
      <c r="T90" s="6"/>
      <c r="U90" s="357"/>
      <c r="V90" s="6"/>
      <c r="W90" s="3"/>
      <c r="X90" s="6"/>
      <c r="Y90" s="3"/>
      <c r="Z90" s="3"/>
      <c r="AA90" s="6"/>
      <c r="AB90" s="3"/>
    </row>
    <row r="91" spans="1:28" x14ac:dyDescent="0.55000000000000004">
      <c r="A91" s="8" t="s">
        <v>2137</v>
      </c>
      <c r="B91" s="6">
        <v>93</v>
      </c>
      <c r="C91" s="5">
        <v>56</v>
      </c>
      <c r="D91" s="6" t="s">
        <v>2097</v>
      </c>
      <c r="E91" s="5">
        <v>40975</v>
      </c>
      <c r="F91" s="6">
        <v>65</v>
      </c>
      <c r="G91" s="6">
        <v>3385</v>
      </c>
      <c r="H91" s="5" t="s">
        <v>39</v>
      </c>
      <c r="I91" s="6">
        <v>3</v>
      </c>
      <c r="J91" s="6"/>
      <c r="K91" s="6">
        <v>36</v>
      </c>
      <c r="L91" s="6">
        <f t="shared" si="0"/>
        <v>1236</v>
      </c>
      <c r="M91" s="6"/>
      <c r="N91" s="3"/>
      <c r="O91" s="3"/>
      <c r="P91" s="363"/>
      <c r="Q91" s="724">
        <v>200</v>
      </c>
      <c r="R91" s="6"/>
      <c r="S91" s="6">
        <v>93</v>
      </c>
      <c r="T91" s="6"/>
      <c r="U91" s="357"/>
      <c r="V91" s="6"/>
      <c r="W91" s="3"/>
      <c r="X91" s="6"/>
      <c r="Y91" s="3"/>
      <c r="Z91" s="3"/>
      <c r="AA91" s="6"/>
      <c r="AB91" s="3"/>
    </row>
    <row r="92" spans="1:28" s="179" customFormat="1" x14ac:dyDescent="0.55000000000000004">
      <c r="A92" s="14"/>
      <c r="B92" s="12">
        <v>93</v>
      </c>
      <c r="C92" s="788">
        <v>57</v>
      </c>
      <c r="D92" s="12" t="s">
        <v>49</v>
      </c>
      <c r="E92" s="350">
        <v>4720</v>
      </c>
      <c r="F92" s="12">
        <v>3</v>
      </c>
      <c r="G92" s="12"/>
      <c r="H92" s="350" t="s">
        <v>35</v>
      </c>
      <c r="I92" s="12">
        <v>45</v>
      </c>
      <c r="J92" s="12">
        <v>3</v>
      </c>
      <c r="K92" s="12">
        <v>3</v>
      </c>
      <c r="L92" s="12">
        <f t="shared" si="0"/>
        <v>18303</v>
      </c>
      <c r="M92" s="12"/>
      <c r="N92" s="13"/>
      <c r="O92" s="13"/>
      <c r="P92" s="361"/>
      <c r="Q92" s="724">
        <v>200</v>
      </c>
      <c r="R92" s="12"/>
      <c r="S92" s="12">
        <v>93</v>
      </c>
      <c r="T92" s="12"/>
      <c r="U92" s="359"/>
      <c r="V92" s="12"/>
      <c r="W92" s="13"/>
      <c r="X92" s="12"/>
      <c r="Y92" s="13"/>
      <c r="Z92" s="13"/>
      <c r="AA92" s="12"/>
      <c r="AB92" s="13"/>
    </row>
    <row r="93" spans="1:28" s="179" customFormat="1" x14ac:dyDescent="0.55000000000000004">
      <c r="A93" s="14" t="s">
        <v>2138</v>
      </c>
      <c r="B93" s="12">
        <v>11</v>
      </c>
      <c r="C93" s="788">
        <v>58</v>
      </c>
      <c r="D93" s="350" t="s">
        <v>47</v>
      </c>
      <c r="E93" s="350">
        <v>2063</v>
      </c>
      <c r="F93" s="12">
        <v>98</v>
      </c>
      <c r="G93" s="12"/>
      <c r="H93" s="350" t="s">
        <v>2098</v>
      </c>
      <c r="I93" s="12">
        <v>7</v>
      </c>
      <c r="J93" s="12">
        <v>2</v>
      </c>
      <c r="K93" s="12">
        <v>52</v>
      </c>
      <c r="L93" s="12">
        <f t="shared" si="0"/>
        <v>3052</v>
      </c>
      <c r="M93" s="12"/>
      <c r="N93" s="13"/>
      <c r="O93" s="13"/>
      <c r="P93" s="361"/>
      <c r="Q93" s="724">
        <v>100</v>
      </c>
      <c r="R93" s="12"/>
      <c r="S93" s="12">
        <v>11</v>
      </c>
      <c r="T93" s="12"/>
      <c r="U93" s="359"/>
      <c r="V93" s="12"/>
      <c r="W93" s="13"/>
      <c r="X93" s="12"/>
      <c r="Y93" s="13"/>
      <c r="Z93" s="13"/>
      <c r="AA93" s="12"/>
      <c r="AB93" s="13"/>
    </row>
    <row r="94" spans="1:28" x14ac:dyDescent="0.55000000000000004">
      <c r="A94" s="8"/>
      <c r="B94" s="6"/>
      <c r="C94" s="5"/>
      <c r="D94" s="5"/>
      <c r="E94" s="5"/>
      <c r="F94" s="6"/>
      <c r="G94" s="6"/>
      <c r="H94" s="5"/>
      <c r="I94" s="6"/>
      <c r="J94" s="6"/>
      <c r="K94" s="6"/>
      <c r="L94" s="6"/>
      <c r="M94" s="6"/>
      <c r="N94" s="3"/>
      <c r="O94" s="3"/>
      <c r="P94" s="363"/>
      <c r="Q94" s="724"/>
      <c r="R94" s="6"/>
      <c r="S94" s="6"/>
      <c r="T94" s="6"/>
      <c r="U94" s="357"/>
      <c r="V94" s="6"/>
      <c r="W94" s="3"/>
      <c r="X94" s="6"/>
      <c r="Y94" s="3"/>
      <c r="Z94" s="3"/>
      <c r="AA94" s="6"/>
      <c r="AB94" s="3"/>
    </row>
    <row r="95" spans="1:28" x14ac:dyDescent="0.55000000000000004">
      <c r="A95" s="8" t="s">
        <v>2139</v>
      </c>
      <c r="B95" s="6"/>
      <c r="C95" s="5">
        <v>59</v>
      </c>
      <c r="D95" s="5" t="s">
        <v>2097</v>
      </c>
      <c r="E95" s="5">
        <v>23609</v>
      </c>
      <c r="F95" s="6">
        <v>63</v>
      </c>
      <c r="G95" s="6">
        <v>1596</v>
      </c>
      <c r="H95" s="5" t="s">
        <v>39</v>
      </c>
      <c r="I95" s="6">
        <v>3</v>
      </c>
      <c r="J95" s="6">
        <v>80</v>
      </c>
      <c r="K95" s="6"/>
      <c r="L95" s="6">
        <f t="shared" si="0"/>
        <v>9200</v>
      </c>
      <c r="M95" s="6"/>
      <c r="N95" s="3"/>
      <c r="O95" s="3"/>
      <c r="P95" s="363"/>
      <c r="Q95" s="724">
        <v>150</v>
      </c>
      <c r="R95" s="6"/>
      <c r="S95" s="6"/>
      <c r="T95" s="6"/>
      <c r="U95" s="357"/>
      <c r="V95" s="6"/>
      <c r="W95" s="3"/>
      <c r="X95" s="6"/>
      <c r="Y95" s="3"/>
      <c r="Z95" s="3"/>
      <c r="AA95" s="6"/>
      <c r="AB95" s="3"/>
    </row>
    <row r="96" spans="1:28" x14ac:dyDescent="0.55000000000000004">
      <c r="A96" s="8"/>
      <c r="B96" s="6"/>
      <c r="C96" s="5"/>
      <c r="D96" s="5"/>
      <c r="E96" s="5"/>
      <c r="F96" s="6"/>
      <c r="G96" s="6"/>
      <c r="H96" s="5"/>
      <c r="I96" s="6"/>
      <c r="J96" s="6"/>
      <c r="K96" s="6"/>
      <c r="L96" s="6"/>
      <c r="M96" s="6"/>
      <c r="N96" s="3"/>
      <c r="O96" s="3"/>
      <c r="P96" s="363"/>
      <c r="Q96" s="724"/>
      <c r="R96" s="6"/>
      <c r="S96" s="6"/>
      <c r="T96" s="6"/>
      <c r="U96" s="357"/>
      <c r="V96" s="6"/>
      <c r="W96" s="3"/>
      <c r="X96" s="6"/>
      <c r="Y96" s="3"/>
      <c r="Z96" s="3"/>
      <c r="AA96" s="6"/>
      <c r="AB96" s="3"/>
    </row>
    <row r="97" spans="1:28" x14ac:dyDescent="0.55000000000000004">
      <c r="A97" s="8" t="s">
        <v>2140</v>
      </c>
      <c r="B97" s="6">
        <v>330</v>
      </c>
      <c r="C97" s="5">
        <v>60</v>
      </c>
      <c r="D97" s="6" t="s">
        <v>2097</v>
      </c>
      <c r="E97" s="5">
        <v>41520</v>
      </c>
      <c r="F97" s="6">
        <v>162</v>
      </c>
      <c r="G97" s="6">
        <v>3519</v>
      </c>
      <c r="H97" s="5" t="s">
        <v>39</v>
      </c>
      <c r="I97" s="6"/>
      <c r="J97" s="6">
        <v>1</v>
      </c>
      <c r="K97" s="6">
        <v>87</v>
      </c>
      <c r="L97" s="6"/>
      <c r="M97" s="5">
        <f xml:space="preserve"> I97*400+J97*100+K97</f>
        <v>187</v>
      </c>
      <c r="N97" s="3"/>
      <c r="O97" s="3"/>
      <c r="P97" s="363"/>
      <c r="Q97" s="724">
        <v>300</v>
      </c>
      <c r="R97" s="6">
        <v>16</v>
      </c>
      <c r="S97" s="6">
        <v>330</v>
      </c>
      <c r="T97" s="6" t="s">
        <v>2099</v>
      </c>
      <c r="U97" s="357" t="s">
        <v>37</v>
      </c>
      <c r="V97" s="6">
        <f>2*6*9</f>
        <v>108</v>
      </c>
      <c r="W97" s="3"/>
      <c r="X97" s="6"/>
      <c r="Y97" s="3"/>
      <c r="Z97" s="3"/>
      <c r="AA97" s="6">
        <v>17</v>
      </c>
      <c r="AB97" s="3"/>
    </row>
    <row r="98" spans="1:28" s="347" customFormat="1" x14ac:dyDescent="0.55000000000000004">
      <c r="A98" s="8" t="s">
        <v>2140</v>
      </c>
      <c r="B98" s="15">
        <v>330</v>
      </c>
      <c r="C98" s="5">
        <v>61</v>
      </c>
      <c r="D98" s="6" t="s">
        <v>2097</v>
      </c>
      <c r="E98" s="6">
        <v>35380</v>
      </c>
      <c r="F98" s="6">
        <v>32</v>
      </c>
      <c r="G98" s="6">
        <v>2456</v>
      </c>
      <c r="H98" s="5" t="s">
        <v>39</v>
      </c>
      <c r="I98" s="6">
        <v>5</v>
      </c>
      <c r="J98" s="6">
        <v>3</v>
      </c>
      <c r="K98" s="6"/>
      <c r="L98" s="6">
        <f t="shared" si="0"/>
        <v>2300</v>
      </c>
      <c r="M98" s="15"/>
      <c r="N98" s="16"/>
      <c r="O98" s="16"/>
      <c r="P98" s="372"/>
      <c r="Q98" s="724">
        <v>100</v>
      </c>
      <c r="R98" s="15"/>
      <c r="S98" s="15">
        <v>330</v>
      </c>
      <c r="T98" s="15"/>
      <c r="U98" s="373"/>
      <c r="V98" s="15"/>
      <c r="W98" s="16"/>
      <c r="X98" s="15"/>
      <c r="Y98" s="16"/>
      <c r="Z98" s="16"/>
      <c r="AA98" s="15"/>
      <c r="AB98" s="16"/>
    </row>
    <row r="99" spans="1:28" s="179" customFormat="1" x14ac:dyDescent="0.55000000000000004">
      <c r="A99" s="8" t="s">
        <v>2140</v>
      </c>
      <c r="B99" s="12">
        <v>330</v>
      </c>
      <c r="C99" s="788">
        <v>62</v>
      </c>
      <c r="D99" s="12" t="s">
        <v>49</v>
      </c>
      <c r="E99" s="350">
        <v>2543</v>
      </c>
      <c r="F99" s="12">
        <v>3442</v>
      </c>
      <c r="G99" s="12">
        <v>25</v>
      </c>
      <c r="H99" s="350" t="s">
        <v>2098</v>
      </c>
      <c r="I99" s="12">
        <v>8</v>
      </c>
      <c r="J99" s="12">
        <v>2</v>
      </c>
      <c r="K99" s="12">
        <v>3</v>
      </c>
      <c r="L99" s="12">
        <f xml:space="preserve"> I99*400+J99*100+K99</f>
        <v>3403</v>
      </c>
      <c r="M99" s="12"/>
      <c r="N99" s="13"/>
      <c r="O99" s="13"/>
      <c r="P99" s="361"/>
      <c r="Q99" s="724">
        <v>100</v>
      </c>
      <c r="R99" s="12"/>
      <c r="S99" s="12">
        <v>330</v>
      </c>
      <c r="T99" s="12"/>
      <c r="U99" s="359"/>
      <c r="V99" s="12"/>
      <c r="W99" s="13"/>
      <c r="X99" s="12"/>
      <c r="Y99" s="13"/>
      <c r="Z99" s="13"/>
      <c r="AA99" s="12"/>
      <c r="AB99" s="13"/>
    </row>
    <row r="100" spans="1:28" s="186" customFormat="1" x14ac:dyDescent="0.55000000000000004">
      <c r="A100" s="18"/>
      <c r="B100" s="15"/>
      <c r="C100" s="17"/>
      <c r="D100" s="15"/>
      <c r="E100" s="17"/>
      <c r="F100" s="15"/>
      <c r="G100" s="15"/>
      <c r="H100" s="17"/>
      <c r="I100" s="15"/>
      <c r="J100" s="15"/>
      <c r="K100" s="15"/>
      <c r="L100" s="15"/>
      <c r="M100" s="15"/>
      <c r="N100" s="16"/>
      <c r="O100" s="16"/>
      <c r="P100" s="372"/>
      <c r="Q100" s="724"/>
      <c r="R100" s="15"/>
      <c r="S100" s="15"/>
      <c r="T100" s="15"/>
      <c r="U100" s="373"/>
      <c r="V100" s="15"/>
      <c r="W100" s="16"/>
      <c r="X100" s="15"/>
      <c r="Y100" s="16"/>
      <c r="Z100" s="16"/>
      <c r="AA100" s="15"/>
      <c r="AB100" s="16"/>
    </row>
    <row r="101" spans="1:28" x14ac:dyDescent="0.55000000000000004">
      <c r="A101" s="8" t="s">
        <v>2141</v>
      </c>
      <c r="B101" s="6">
        <v>194</v>
      </c>
      <c r="C101" s="5">
        <v>63</v>
      </c>
      <c r="D101" s="6" t="s">
        <v>2097</v>
      </c>
      <c r="E101" s="5">
        <v>41516</v>
      </c>
      <c r="F101" s="6">
        <v>166</v>
      </c>
      <c r="G101" s="6">
        <v>3513</v>
      </c>
      <c r="H101" s="5" t="s">
        <v>2098</v>
      </c>
      <c r="I101" s="6"/>
      <c r="J101" s="6">
        <v>1</v>
      </c>
      <c r="K101" s="6">
        <v>52</v>
      </c>
      <c r="L101" s="6"/>
      <c r="M101" s="5">
        <f xml:space="preserve"> I101*400+J101*100+K101</f>
        <v>152</v>
      </c>
      <c r="N101" s="3"/>
      <c r="O101" s="3"/>
      <c r="P101" s="363"/>
      <c r="Q101" s="724">
        <v>250</v>
      </c>
      <c r="R101" s="6">
        <v>17</v>
      </c>
      <c r="S101" s="6">
        <v>194</v>
      </c>
      <c r="T101" s="6" t="s">
        <v>2099</v>
      </c>
      <c r="U101" s="357" t="s">
        <v>2104</v>
      </c>
      <c r="V101" s="6">
        <f>2*3*6*15</f>
        <v>540</v>
      </c>
      <c r="W101" s="3"/>
      <c r="X101" s="6">
        <f>V101</f>
        <v>540</v>
      </c>
      <c r="Y101" s="3"/>
      <c r="Z101" s="3"/>
      <c r="AA101" s="6">
        <v>10</v>
      </c>
      <c r="AB101" s="3"/>
    </row>
    <row r="102" spans="1:28" x14ac:dyDescent="0.55000000000000004">
      <c r="A102" s="8" t="s">
        <v>2141</v>
      </c>
      <c r="B102" s="6">
        <v>194</v>
      </c>
      <c r="C102" s="5">
        <v>64</v>
      </c>
      <c r="D102" s="6" t="s">
        <v>2097</v>
      </c>
      <c r="E102" s="5">
        <v>41514</v>
      </c>
      <c r="F102" s="6">
        <v>164</v>
      </c>
      <c r="G102" s="6">
        <v>3513</v>
      </c>
      <c r="H102" s="5" t="s">
        <v>39</v>
      </c>
      <c r="I102" s="6"/>
      <c r="J102" s="6">
        <v>1</v>
      </c>
      <c r="K102" s="6">
        <v>53</v>
      </c>
      <c r="L102" s="6">
        <f t="shared" ref="L102:L133" si="1" xml:space="preserve"> I102*400+J102*100+K102</f>
        <v>153</v>
      </c>
      <c r="M102" s="6"/>
      <c r="N102" s="3"/>
      <c r="O102" s="3"/>
      <c r="P102" s="363"/>
      <c r="Q102" s="724">
        <v>250</v>
      </c>
      <c r="R102" s="6"/>
      <c r="S102" s="6">
        <v>194</v>
      </c>
      <c r="T102" s="6"/>
      <c r="U102" s="357"/>
      <c r="V102" s="6"/>
      <c r="W102" s="3"/>
      <c r="X102" s="6"/>
      <c r="Y102" s="3"/>
      <c r="Z102" s="3"/>
      <c r="AA102" s="6"/>
      <c r="AB102" s="3"/>
    </row>
    <row r="103" spans="1:28" x14ac:dyDescent="0.55000000000000004">
      <c r="A103" s="8" t="s">
        <v>2141</v>
      </c>
      <c r="B103" s="6">
        <v>194</v>
      </c>
      <c r="C103" s="5">
        <v>65</v>
      </c>
      <c r="D103" s="6" t="s">
        <v>2097</v>
      </c>
      <c r="E103" s="5">
        <v>41515</v>
      </c>
      <c r="F103" s="6">
        <v>165</v>
      </c>
      <c r="G103" s="6">
        <v>3514</v>
      </c>
      <c r="H103" s="5" t="s">
        <v>39</v>
      </c>
      <c r="I103" s="6"/>
      <c r="J103" s="6">
        <v>1</v>
      </c>
      <c r="K103" s="6">
        <v>56</v>
      </c>
      <c r="L103" s="6">
        <f t="shared" si="1"/>
        <v>156</v>
      </c>
      <c r="M103" s="6"/>
      <c r="N103" s="3"/>
      <c r="O103" s="3"/>
      <c r="P103" s="363"/>
      <c r="Q103" s="724">
        <v>250</v>
      </c>
      <c r="R103" s="6"/>
      <c r="S103" s="6">
        <v>194</v>
      </c>
      <c r="T103" s="6"/>
      <c r="U103" s="357"/>
      <c r="V103" s="6"/>
      <c r="W103" s="3"/>
      <c r="X103" s="6"/>
      <c r="Y103" s="3"/>
      <c r="Z103" s="3"/>
      <c r="AA103" s="6"/>
      <c r="AB103" s="3"/>
    </row>
    <row r="104" spans="1:28" x14ac:dyDescent="0.55000000000000004">
      <c r="A104" s="8" t="s">
        <v>2141</v>
      </c>
      <c r="B104" s="6">
        <v>194</v>
      </c>
      <c r="C104" s="5">
        <v>66</v>
      </c>
      <c r="D104" s="6" t="s">
        <v>2097</v>
      </c>
      <c r="E104" s="5">
        <v>41513</v>
      </c>
      <c r="F104" s="6">
        <v>163</v>
      </c>
      <c r="G104" s="6">
        <v>3512</v>
      </c>
      <c r="H104" s="5" t="s">
        <v>39</v>
      </c>
      <c r="I104" s="6"/>
      <c r="J104" s="6">
        <v>1</v>
      </c>
      <c r="K104" s="6">
        <v>47</v>
      </c>
      <c r="L104" s="6">
        <f t="shared" si="1"/>
        <v>147</v>
      </c>
      <c r="M104" s="6"/>
      <c r="N104" s="3"/>
      <c r="O104" s="3"/>
      <c r="P104" s="363"/>
      <c r="Q104" s="724">
        <v>300</v>
      </c>
      <c r="R104" s="6"/>
      <c r="S104" s="6">
        <v>194</v>
      </c>
      <c r="T104" s="6"/>
      <c r="U104" s="357"/>
      <c r="V104" s="6"/>
      <c r="W104" s="3"/>
      <c r="X104" s="6"/>
      <c r="Y104" s="3"/>
      <c r="Z104" s="3"/>
      <c r="AA104" s="6"/>
      <c r="AB104" s="3"/>
    </row>
    <row r="105" spans="1:28" s="179" customFormat="1" x14ac:dyDescent="0.55000000000000004">
      <c r="A105" s="8" t="s">
        <v>2141</v>
      </c>
      <c r="B105" s="12">
        <v>194</v>
      </c>
      <c r="C105" s="788">
        <v>67</v>
      </c>
      <c r="D105" s="12" t="s">
        <v>49</v>
      </c>
      <c r="E105" s="350">
        <v>2840</v>
      </c>
      <c r="F105" s="12">
        <v>16</v>
      </c>
      <c r="G105" s="12"/>
      <c r="H105" s="350" t="s">
        <v>2098</v>
      </c>
      <c r="I105" s="12">
        <v>8</v>
      </c>
      <c r="J105" s="12">
        <v>2</v>
      </c>
      <c r="K105" s="12">
        <v>3</v>
      </c>
      <c r="L105" s="12">
        <f t="shared" si="1"/>
        <v>3403</v>
      </c>
      <c r="M105" s="12"/>
      <c r="N105" s="13"/>
      <c r="O105" s="13"/>
      <c r="P105" s="361"/>
      <c r="Q105" s="724">
        <v>100</v>
      </c>
      <c r="R105" s="12"/>
      <c r="S105" s="12">
        <v>194</v>
      </c>
      <c r="T105" s="12"/>
      <c r="U105" s="359"/>
      <c r="V105" s="12"/>
      <c r="W105" s="13"/>
      <c r="X105" s="12"/>
      <c r="Y105" s="13"/>
      <c r="Z105" s="13"/>
      <c r="AA105" s="12"/>
      <c r="AB105" s="13"/>
    </row>
    <row r="106" spans="1:28" s="179" customFormat="1" x14ac:dyDescent="0.55000000000000004">
      <c r="A106" s="8" t="s">
        <v>2141</v>
      </c>
      <c r="B106" s="12">
        <v>194</v>
      </c>
      <c r="C106" s="788">
        <v>68</v>
      </c>
      <c r="D106" s="12" t="s">
        <v>49</v>
      </c>
      <c r="E106" s="350">
        <v>2841</v>
      </c>
      <c r="F106" s="12">
        <v>20</v>
      </c>
      <c r="G106" s="12"/>
      <c r="H106" s="350" t="s">
        <v>2098</v>
      </c>
      <c r="I106" s="12">
        <v>8</v>
      </c>
      <c r="J106" s="12">
        <v>2</v>
      </c>
      <c r="K106" s="12">
        <v>4</v>
      </c>
      <c r="L106" s="12">
        <f t="shared" si="1"/>
        <v>3404</v>
      </c>
      <c r="M106" s="12"/>
      <c r="N106" s="13"/>
      <c r="O106" s="13"/>
      <c r="P106" s="361"/>
      <c r="Q106" s="724">
        <v>100</v>
      </c>
      <c r="R106" s="12"/>
      <c r="S106" s="12">
        <v>194</v>
      </c>
      <c r="T106" s="12"/>
      <c r="U106" s="359"/>
      <c r="V106" s="12"/>
      <c r="W106" s="13"/>
      <c r="X106" s="12"/>
      <c r="Y106" s="13"/>
      <c r="Z106" s="13"/>
      <c r="AA106" s="12"/>
      <c r="AB106" s="13"/>
    </row>
    <row r="107" spans="1:28" x14ac:dyDescent="0.55000000000000004">
      <c r="A107" s="8"/>
      <c r="B107" s="6"/>
      <c r="C107" s="5"/>
      <c r="D107" s="6"/>
      <c r="E107" s="5"/>
      <c r="F107" s="6"/>
      <c r="G107" s="6"/>
      <c r="H107" s="5"/>
      <c r="I107" s="6"/>
      <c r="J107" s="6"/>
      <c r="K107" s="6"/>
      <c r="L107" s="6"/>
      <c r="M107" s="6"/>
      <c r="N107" s="3"/>
      <c r="O107" s="3"/>
      <c r="P107" s="363"/>
      <c r="Q107" s="724"/>
      <c r="R107" s="6"/>
      <c r="S107" s="6"/>
      <c r="T107" s="6"/>
      <c r="U107" s="357"/>
      <c r="V107" s="6"/>
      <c r="W107" s="3"/>
      <c r="X107" s="6"/>
      <c r="Y107" s="3"/>
      <c r="Z107" s="3"/>
      <c r="AA107" s="6"/>
      <c r="AB107" s="3"/>
    </row>
    <row r="108" spans="1:28" x14ac:dyDescent="0.55000000000000004">
      <c r="A108" s="8" t="s">
        <v>2142</v>
      </c>
      <c r="B108" s="6">
        <v>117</v>
      </c>
      <c r="C108" s="5">
        <v>69</v>
      </c>
      <c r="D108" s="6" t="s">
        <v>2097</v>
      </c>
      <c r="E108" s="5">
        <v>41609</v>
      </c>
      <c r="F108" s="6">
        <v>154</v>
      </c>
      <c r="G108" s="6">
        <v>3560</v>
      </c>
      <c r="H108" s="5" t="s">
        <v>39</v>
      </c>
      <c r="I108" s="6">
        <v>2</v>
      </c>
      <c r="J108" s="6">
        <v>2</v>
      </c>
      <c r="K108" s="6">
        <v>47</v>
      </c>
      <c r="L108" s="6">
        <f t="shared" si="1"/>
        <v>1047</v>
      </c>
      <c r="M108" s="6"/>
      <c r="N108" s="3"/>
      <c r="O108" s="3"/>
      <c r="P108" s="363"/>
      <c r="Q108" s="724">
        <v>150</v>
      </c>
      <c r="R108" s="6"/>
      <c r="S108" s="6">
        <v>117</v>
      </c>
      <c r="T108" s="6"/>
      <c r="U108" s="357"/>
      <c r="V108" s="6"/>
      <c r="W108" s="3"/>
      <c r="X108" s="6"/>
      <c r="Y108" s="3"/>
      <c r="Z108" s="3"/>
      <c r="AA108" s="6"/>
      <c r="AB108" s="3"/>
    </row>
    <row r="109" spans="1:28" x14ac:dyDescent="0.55000000000000004">
      <c r="A109" s="8" t="s">
        <v>2142</v>
      </c>
      <c r="B109" s="6">
        <v>117</v>
      </c>
      <c r="C109" s="5">
        <v>70</v>
      </c>
      <c r="D109" s="6" t="s">
        <v>2097</v>
      </c>
      <c r="E109" s="5">
        <v>41608</v>
      </c>
      <c r="F109" s="6">
        <v>155</v>
      </c>
      <c r="G109" s="6">
        <v>3559</v>
      </c>
      <c r="H109" s="5" t="s">
        <v>39</v>
      </c>
      <c r="I109" s="6">
        <v>1</v>
      </c>
      <c r="J109" s="6">
        <v>3</v>
      </c>
      <c r="K109" s="6">
        <v>52</v>
      </c>
      <c r="L109" s="6">
        <f t="shared" si="1"/>
        <v>752</v>
      </c>
      <c r="M109" s="6"/>
      <c r="N109" s="3"/>
      <c r="O109" s="3"/>
      <c r="P109" s="363"/>
      <c r="Q109" s="724">
        <v>150</v>
      </c>
      <c r="R109" s="6"/>
      <c r="S109" s="6">
        <v>117</v>
      </c>
      <c r="T109" s="6"/>
      <c r="U109" s="357"/>
      <c r="V109" s="6"/>
      <c r="W109" s="3"/>
      <c r="X109" s="6"/>
      <c r="Y109" s="3"/>
      <c r="Z109" s="3"/>
      <c r="AA109" s="6"/>
      <c r="AB109" s="3"/>
    </row>
    <row r="110" spans="1:28" x14ac:dyDescent="0.55000000000000004">
      <c r="A110" s="8" t="s">
        <v>2142</v>
      </c>
      <c r="B110" s="6">
        <v>117</v>
      </c>
      <c r="C110" s="5">
        <v>71</v>
      </c>
      <c r="D110" s="6" t="s">
        <v>2097</v>
      </c>
      <c r="E110" s="5">
        <v>41607</v>
      </c>
      <c r="F110" s="6">
        <v>156</v>
      </c>
      <c r="G110" s="6">
        <v>3558</v>
      </c>
      <c r="H110" s="5" t="s">
        <v>39</v>
      </c>
      <c r="I110" s="6">
        <v>1</v>
      </c>
      <c r="J110" s="6">
        <v>3</v>
      </c>
      <c r="K110" s="6">
        <v>92</v>
      </c>
      <c r="L110" s="6">
        <f t="shared" si="1"/>
        <v>792</v>
      </c>
      <c r="M110" s="6"/>
      <c r="N110" s="3"/>
      <c r="O110" s="3"/>
      <c r="P110" s="363"/>
      <c r="Q110" s="724">
        <v>150</v>
      </c>
      <c r="R110" s="6"/>
      <c r="S110" s="6">
        <v>117</v>
      </c>
      <c r="T110" s="6"/>
      <c r="U110" s="357"/>
      <c r="V110" s="6"/>
      <c r="W110" s="3"/>
      <c r="X110" s="6"/>
      <c r="Y110" s="3"/>
      <c r="Z110" s="3"/>
      <c r="AA110" s="6"/>
      <c r="AB110" s="3"/>
    </row>
    <row r="111" spans="1:28" s="179" customFormat="1" x14ac:dyDescent="0.55000000000000004">
      <c r="A111" s="14" t="s">
        <v>2142</v>
      </c>
      <c r="B111" s="12">
        <v>117</v>
      </c>
      <c r="C111" s="788">
        <v>72</v>
      </c>
      <c r="D111" s="12" t="s">
        <v>49</v>
      </c>
      <c r="E111" s="350">
        <v>977</v>
      </c>
      <c r="F111" s="12">
        <v>2</v>
      </c>
      <c r="G111" s="12"/>
      <c r="H111" s="350" t="s">
        <v>39</v>
      </c>
      <c r="I111" s="12">
        <v>21</v>
      </c>
      <c r="J111" s="12">
        <v>2</v>
      </c>
      <c r="K111" s="12">
        <v>63</v>
      </c>
      <c r="L111" s="12">
        <f t="shared" si="1"/>
        <v>8663</v>
      </c>
      <c r="M111" s="12"/>
      <c r="N111" s="13"/>
      <c r="O111" s="13"/>
      <c r="P111" s="361"/>
      <c r="Q111" s="724">
        <v>250</v>
      </c>
      <c r="R111" s="12"/>
      <c r="S111" s="12">
        <v>117</v>
      </c>
      <c r="T111" s="12"/>
      <c r="U111" s="359"/>
      <c r="V111" s="12"/>
      <c r="W111" s="13"/>
      <c r="X111" s="12"/>
      <c r="Y111" s="13"/>
      <c r="Z111" s="13"/>
      <c r="AA111" s="12"/>
      <c r="AB111" s="13"/>
    </row>
    <row r="112" spans="1:28" x14ac:dyDescent="0.55000000000000004">
      <c r="A112" s="8"/>
      <c r="B112" s="6"/>
      <c r="C112" s="5"/>
      <c r="D112" s="6"/>
      <c r="E112" s="5"/>
      <c r="F112" s="6"/>
      <c r="G112" s="6"/>
      <c r="H112" s="5"/>
      <c r="I112" s="6"/>
      <c r="J112" s="6"/>
      <c r="K112" s="6"/>
      <c r="L112" s="6"/>
      <c r="M112" s="6"/>
      <c r="N112" s="3"/>
      <c r="O112" s="3"/>
      <c r="P112" s="363"/>
      <c r="Q112" s="724"/>
      <c r="R112" s="6"/>
      <c r="S112" s="6"/>
      <c r="T112" s="6"/>
      <c r="U112" s="357"/>
      <c r="V112" s="6"/>
      <c r="W112" s="3"/>
      <c r="X112" s="6"/>
      <c r="Y112" s="3"/>
      <c r="Z112" s="3"/>
      <c r="AA112" s="6"/>
      <c r="AB112" s="3"/>
    </row>
    <row r="113" spans="1:28" x14ac:dyDescent="0.55000000000000004">
      <c r="A113" s="8" t="s">
        <v>2143</v>
      </c>
      <c r="B113" s="6">
        <v>208</v>
      </c>
      <c r="C113" s="5">
        <v>73</v>
      </c>
      <c r="D113" s="6" t="s">
        <v>2097</v>
      </c>
      <c r="E113" s="5">
        <v>41915</v>
      </c>
      <c r="F113" s="6">
        <v>235</v>
      </c>
      <c r="G113" s="6">
        <v>3727</v>
      </c>
      <c r="H113" s="5" t="s">
        <v>658</v>
      </c>
      <c r="I113" s="6">
        <v>1</v>
      </c>
      <c r="J113" s="6"/>
      <c r="K113" s="6">
        <v>49</v>
      </c>
      <c r="L113" s="6"/>
      <c r="M113" s="5">
        <f xml:space="preserve"> I113*400+J113*100+K113</f>
        <v>449</v>
      </c>
      <c r="N113" s="3"/>
      <c r="O113" s="3"/>
      <c r="P113" s="363"/>
      <c r="Q113" s="724">
        <v>250</v>
      </c>
      <c r="R113" s="6">
        <v>18</v>
      </c>
      <c r="S113" s="6">
        <v>208</v>
      </c>
      <c r="T113" s="6" t="s">
        <v>2099</v>
      </c>
      <c r="U113" s="357" t="s">
        <v>2104</v>
      </c>
      <c r="V113" s="6">
        <f>2*3*6*15</f>
        <v>540</v>
      </c>
      <c r="W113" s="3"/>
      <c r="X113" s="6">
        <f>2*3*6*15</f>
        <v>540</v>
      </c>
      <c r="Y113" s="3"/>
      <c r="Z113" s="3"/>
      <c r="AA113" s="6">
        <v>33</v>
      </c>
      <c r="AB113" s="3"/>
    </row>
    <row r="114" spans="1:28" x14ac:dyDescent="0.55000000000000004">
      <c r="A114" s="8" t="s">
        <v>2143</v>
      </c>
      <c r="B114" s="6">
        <v>208</v>
      </c>
      <c r="C114" s="5">
        <v>74</v>
      </c>
      <c r="D114" s="6" t="s">
        <v>2097</v>
      </c>
      <c r="E114" s="5">
        <v>41916</v>
      </c>
      <c r="F114" s="6">
        <v>236</v>
      </c>
      <c r="G114" s="6">
        <v>3728</v>
      </c>
      <c r="H114" s="5" t="s">
        <v>39</v>
      </c>
      <c r="I114" s="6"/>
      <c r="J114" s="6">
        <v>3</v>
      </c>
      <c r="K114" s="6">
        <v>94</v>
      </c>
      <c r="L114" s="6">
        <f t="shared" si="1"/>
        <v>394</v>
      </c>
      <c r="M114" s="6"/>
      <c r="N114" s="3"/>
      <c r="O114" s="3"/>
      <c r="P114" s="363"/>
      <c r="Q114" s="724">
        <v>250</v>
      </c>
      <c r="R114" s="6"/>
      <c r="S114" s="6">
        <v>208</v>
      </c>
      <c r="T114" s="6"/>
      <c r="U114" s="357"/>
      <c r="V114" s="6"/>
      <c r="W114" s="3"/>
      <c r="X114" s="6"/>
      <c r="Y114" s="3"/>
      <c r="Z114" s="3"/>
      <c r="AA114" s="6"/>
      <c r="AB114" s="3"/>
    </row>
    <row r="115" spans="1:28" x14ac:dyDescent="0.55000000000000004">
      <c r="A115" s="8"/>
      <c r="B115" s="6"/>
      <c r="C115" s="5"/>
      <c r="D115" s="6"/>
      <c r="E115" s="5"/>
      <c r="F115" s="6"/>
      <c r="G115" s="6"/>
      <c r="H115" s="5"/>
      <c r="I115" s="6"/>
      <c r="J115" s="6"/>
      <c r="K115" s="6"/>
      <c r="L115" s="6"/>
      <c r="M115" s="6"/>
      <c r="N115" s="3"/>
      <c r="O115" s="3"/>
      <c r="P115" s="363"/>
      <c r="Q115" s="724"/>
      <c r="R115" s="6"/>
      <c r="S115" s="6"/>
      <c r="T115" s="6"/>
      <c r="U115" s="357"/>
      <c r="V115" s="6"/>
      <c r="W115" s="3"/>
      <c r="X115" s="6"/>
      <c r="Y115" s="3"/>
      <c r="Z115" s="3"/>
      <c r="AA115" s="6"/>
      <c r="AB115" s="3"/>
    </row>
    <row r="116" spans="1:28" s="376" customFormat="1" x14ac:dyDescent="0.55000000000000004">
      <c r="A116" s="28" t="s">
        <v>2145</v>
      </c>
      <c r="B116" s="26">
        <v>208</v>
      </c>
      <c r="C116" s="119">
        <v>75</v>
      </c>
      <c r="D116" s="26" t="s">
        <v>2097</v>
      </c>
      <c r="E116" s="119">
        <v>41736</v>
      </c>
      <c r="F116" s="26">
        <v>248</v>
      </c>
      <c r="G116" s="26">
        <v>1623</v>
      </c>
      <c r="H116" s="119" t="s">
        <v>39</v>
      </c>
      <c r="I116" s="26">
        <v>11</v>
      </c>
      <c r="J116" s="26">
        <v>3</v>
      </c>
      <c r="K116" s="26">
        <v>24</v>
      </c>
      <c r="L116" s="26">
        <f t="shared" si="1"/>
        <v>4724</v>
      </c>
      <c r="M116" s="26"/>
      <c r="N116" s="27"/>
      <c r="O116" s="27"/>
      <c r="P116" s="374"/>
      <c r="Q116" s="724">
        <v>150</v>
      </c>
      <c r="R116" s="26"/>
      <c r="S116" s="26">
        <v>208</v>
      </c>
      <c r="T116" s="26"/>
      <c r="U116" s="375"/>
      <c r="V116" s="26"/>
      <c r="W116" s="27"/>
      <c r="X116" s="26"/>
      <c r="Y116" s="27"/>
      <c r="Z116" s="27"/>
      <c r="AA116" s="26"/>
      <c r="AB116" s="27" t="s">
        <v>2144</v>
      </c>
    </row>
    <row r="117" spans="1:28" s="376" customFormat="1" x14ac:dyDescent="0.55000000000000004">
      <c r="A117" s="28"/>
      <c r="B117" s="26"/>
      <c r="C117" s="119"/>
      <c r="D117" s="26"/>
      <c r="E117" s="119"/>
      <c r="F117" s="26"/>
      <c r="G117" s="26"/>
      <c r="H117" s="119"/>
      <c r="I117" s="26"/>
      <c r="J117" s="26"/>
      <c r="K117" s="26"/>
      <c r="L117" s="26"/>
      <c r="M117" s="26"/>
      <c r="N117" s="27">
        <v>122.5</v>
      </c>
      <c r="O117" s="27"/>
      <c r="P117" s="374"/>
      <c r="Q117" s="724"/>
      <c r="R117" s="26"/>
      <c r="S117" s="26"/>
      <c r="T117" s="26"/>
      <c r="U117" s="375"/>
      <c r="V117" s="26"/>
      <c r="W117" s="27"/>
      <c r="X117" s="26"/>
      <c r="Y117" s="27"/>
      <c r="Z117" s="27"/>
      <c r="AA117" s="26"/>
      <c r="AB117" s="27"/>
    </row>
    <row r="118" spans="1:28" x14ac:dyDescent="0.55000000000000004">
      <c r="A118" s="28" t="s">
        <v>2145</v>
      </c>
      <c r="B118" s="6">
        <v>208</v>
      </c>
      <c r="C118" s="5">
        <v>76</v>
      </c>
      <c r="D118" s="6" t="s">
        <v>2097</v>
      </c>
      <c r="E118" s="5">
        <v>41808</v>
      </c>
      <c r="F118" s="6">
        <v>237</v>
      </c>
      <c r="G118" s="6">
        <v>3706</v>
      </c>
      <c r="H118" s="5" t="s">
        <v>39</v>
      </c>
      <c r="I118" s="6">
        <v>11</v>
      </c>
      <c r="J118" s="6">
        <v>1</v>
      </c>
      <c r="K118" s="6">
        <v>83</v>
      </c>
      <c r="L118" s="6">
        <f t="shared" si="1"/>
        <v>4583</v>
      </c>
      <c r="M118" s="6"/>
      <c r="N118" s="3"/>
      <c r="O118" s="3"/>
      <c r="P118" s="363"/>
      <c r="Q118" s="724">
        <v>100</v>
      </c>
      <c r="R118" s="6"/>
      <c r="S118" s="6">
        <v>208</v>
      </c>
      <c r="T118" s="6"/>
      <c r="U118" s="357"/>
      <c r="V118" s="6"/>
      <c r="W118" s="3"/>
      <c r="X118" s="6"/>
      <c r="Y118" s="3"/>
      <c r="Z118" s="3"/>
      <c r="AA118" s="6"/>
      <c r="AB118" s="3"/>
    </row>
    <row r="119" spans="1:28" s="179" customFormat="1" x14ac:dyDescent="0.55000000000000004">
      <c r="A119" s="14" t="s">
        <v>2145</v>
      </c>
      <c r="B119" s="12">
        <v>208</v>
      </c>
      <c r="C119" s="788">
        <v>77</v>
      </c>
      <c r="D119" s="12" t="s">
        <v>49</v>
      </c>
      <c r="E119" s="350">
        <v>11692</v>
      </c>
      <c r="F119" s="12">
        <v>64</v>
      </c>
      <c r="G119" s="12"/>
      <c r="H119" s="350" t="s">
        <v>2098</v>
      </c>
      <c r="I119" s="12">
        <v>15</v>
      </c>
      <c r="J119" s="12">
        <v>1</v>
      </c>
      <c r="K119" s="12">
        <v>93</v>
      </c>
      <c r="L119" s="12">
        <f t="shared" si="1"/>
        <v>6193</v>
      </c>
      <c r="M119" s="12"/>
      <c r="N119" s="13"/>
      <c r="O119" s="13"/>
      <c r="P119" s="361"/>
      <c r="Q119" s="724">
        <v>250</v>
      </c>
      <c r="R119" s="12"/>
      <c r="S119" s="12">
        <v>208</v>
      </c>
      <c r="T119" s="12"/>
      <c r="U119" s="359"/>
      <c r="V119" s="12"/>
      <c r="W119" s="13"/>
      <c r="X119" s="12"/>
      <c r="Y119" s="13"/>
      <c r="Z119" s="13"/>
      <c r="AA119" s="12"/>
      <c r="AB119" s="13"/>
    </row>
    <row r="120" spans="1:28" s="179" customFormat="1" x14ac:dyDescent="0.55000000000000004">
      <c r="A120" s="14" t="s">
        <v>2145</v>
      </c>
      <c r="B120" s="12">
        <v>208</v>
      </c>
      <c r="C120" s="788">
        <v>78</v>
      </c>
      <c r="D120" s="12" t="s">
        <v>49</v>
      </c>
      <c r="E120" s="350">
        <v>4626</v>
      </c>
      <c r="F120" s="12">
        <v>69</v>
      </c>
      <c r="G120" s="12"/>
      <c r="H120" s="350" t="s">
        <v>39</v>
      </c>
      <c r="I120" s="12">
        <v>4</v>
      </c>
      <c r="J120" s="12">
        <v>2</v>
      </c>
      <c r="K120" s="12">
        <v>72</v>
      </c>
      <c r="L120" s="12">
        <f t="shared" si="1"/>
        <v>1872</v>
      </c>
      <c r="M120" s="12"/>
      <c r="N120" s="13"/>
      <c r="O120" s="13"/>
      <c r="P120" s="361"/>
      <c r="Q120" s="724">
        <v>250</v>
      </c>
      <c r="R120" s="12"/>
      <c r="S120" s="12">
        <v>208</v>
      </c>
      <c r="T120" s="12"/>
      <c r="U120" s="359"/>
      <c r="V120" s="12"/>
      <c r="W120" s="13"/>
      <c r="X120" s="12"/>
      <c r="Y120" s="13"/>
      <c r="Z120" s="13"/>
      <c r="AA120" s="12"/>
      <c r="AB120" s="13"/>
    </row>
    <row r="121" spans="1:28" x14ac:dyDescent="0.55000000000000004">
      <c r="A121" s="18"/>
      <c r="B121" s="6"/>
      <c r="C121" s="5"/>
      <c r="D121" s="6"/>
      <c r="E121" s="5"/>
      <c r="F121" s="6"/>
      <c r="G121" s="6"/>
      <c r="H121" s="5"/>
      <c r="I121" s="6"/>
      <c r="J121" s="6"/>
      <c r="K121" s="6"/>
      <c r="L121" s="6"/>
      <c r="M121" s="6"/>
      <c r="N121" s="3"/>
      <c r="O121" s="3"/>
      <c r="P121" s="363"/>
      <c r="Q121" s="724"/>
      <c r="R121" s="6"/>
      <c r="S121" s="6"/>
      <c r="T121" s="6"/>
      <c r="U121" s="357"/>
      <c r="V121" s="6"/>
      <c r="W121" s="3"/>
      <c r="X121" s="6"/>
      <c r="Y121" s="3"/>
      <c r="Z121" s="3"/>
      <c r="AA121" s="6"/>
      <c r="AB121" s="3"/>
    </row>
    <row r="122" spans="1:28" x14ac:dyDescent="0.55000000000000004">
      <c r="A122" s="8" t="s">
        <v>2146</v>
      </c>
      <c r="B122" s="6">
        <v>191</v>
      </c>
      <c r="C122" s="5">
        <v>79</v>
      </c>
      <c r="D122" s="6" t="s">
        <v>2097</v>
      </c>
      <c r="E122" s="5">
        <v>41335</v>
      </c>
      <c r="F122" s="6">
        <v>141</v>
      </c>
      <c r="G122" s="6">
        <v>3472</v>
      </c>
      <c r="H122" s="5" t="s">
        <v>39</v>
      </c>
      <c r="I122" s="6">
        <v>2</v>
      </c>
      <c r="J122" s="6">
        <v>2</v>
      </c>
      <c r="K122" s="6">
        <v>47</v>
      </c>
      <c r="L122" s="6">
        <f t="shared" si="1"/>
        <v>1047</v>
      </c>
      <c r="M122" s="6"/>
      <c r="N122" s="3"/>
      <c r="O122" s="3"/>
      <c r="P122" s="363"/>
      <c r="Q122" s="724">
        <v>175</v>
      </c>
      <c r="R122" s="6"/>
      <c r="S122" s="6">
        <v>191</v>
      </c>
      <c r="T122" s="6"/>
      <c r="U122" s="357"/>
      <c r="V122" s="6"/>
      <c r="W122" s="3"/>
      <c r="X122" s="6"/>
      <c r="Y122" s="3"/>
      <c r="Z122" s="3"/>
      <c r="AA122" s="6"/>
      <c r="AB122" s="3"/>
    </row>
    <row r="123" spans="1:28" x14ac:dyDescent="0.55000000000000004">
      <c r="A123" s="8" t="s">
        <v>2146</v>
      </c>
      <c r="B123" s="6">
        <v>191</v>
      </c>
      <c r="C123" s="5">
        <v>80</v>
      </c>
      <c r="D123" s="6" t="s">
        <v>2097</v>
      </c>
      <c r="E123" s="5">
        <v>41525</v>
      </c>
      <c r="F123" s="6">
        <v>142</v>
      </c>
      <c r="G123" s="6">
        <v>3524</v>
      </c>
      <c r="H123" s="5" t="s">
        <v>39</v>
      </c>
      <c r="I123" s="6"/>
      <c r="J123" s="6"/>
      <c r="K123" s="6">
        <v>60</v>
      </c>
      <c r="L123" s="6">
        <f t="shared" si="1"/>
        <v>60</v>
      </c>
      <c r="M123" s="6"/>
      <c r="N123" s="3"/>
      <c r="O123" s="3"/>
      <c r="P123" s="363"/>
      <c r="Q123" s="724">
        <v>250</v>
      </c>
      <c r="R123" s="6"/>
      <c r="S123" s="6">
        <v>191</v>
      </c>
      <c r="T123" s="6"/>
      <c r="U123" s="357"/>
      <c r="V123" s="6"/>
      <c r="W123" s="3"/>
      <c r="X123" s="6"/>
      <c r="Y123" s="3"/>
      <c r="Z123" s="3"/>
      <c r="AA123" s="6"/>
      <c r="AB123" s="3"/>
    </row>
    <row r="124" spans="1:28" x14ac:dyDescent="0.55000000000000004">
      <c r="A124" s="8" t="s">
        <v>2146</v>
      </c>
      <c r="B124" s="6">
        <v>191</v>
      </c>
      <c r="C124" s="5">
        <v>81</v>
      </c>
      <c r="D124" s="6" t="s">
        <v>2097</v>
      </c>
      <c r="E124" s="5">
        <v>41336</v>
      </c>
      <c r="F124" s="6">
        <v>142</v>
      </c>
      <c r="G124" s="6">
        <v>3433</v>
      </c>
      <c r="H124" s="5" t="s">
        <v>39</v>
      </c>
      <c r="I124" s="6">
        <v>2</v>
      </c>
      <c r="J124" s="6">
        <v>3</v>
      </c>
      <c r="K124" s="6">
        <v>69</v>
      </c>
      <c r="L124" s="6">
        <f t="shared" si="1"/>
        <v>1169</v>
      </c>
      <c r="M124" s="6"/>
      <c r="N124" s="3"/>
      <c r="O124" s="3"/>
      <c r="P124" s="363"/>
      <c r="Q124" s="724">
        <v>175</v>
      </c>
      <c r="R124" s="6"/>
      <c r="S124" s="6">
        <v>191</v>
      </c>
      <c r="T124" s="6"/>
      <c r="U124" s="357"/>
      <c r="V124" s="6"/>
      <c r="W124" s="3"/>
      <c r="X124" s="6"/>
      <c r="Y124" s="3"/>
      <c r="Z124" s="3"/>
      <c r="AA124" s="6"/>
      <c r="AB124" s="3" t="s">
        <v>836</v>
      </c>
    </row>
    <row r="125" spans="1:28" x14ac:dyDescent="0.55000000000000004">
      <c r="A125" s="8" t="s">
        <v>2146</v>
      </c>
      <c r="B125" s="6">
        <v>191</v>
      </c>
      <c r="C125" s="5">
        <v>82</v>
      </c>
      <c r="D125" s="6" t="s">
        <v>2097</v>
      </c>
      <c r="E125" s="5">
        <v>41529</v>
      </c>
      <c r="F125" s="6">
        <v>138</v>
      </c>
      <c r="G125" s="6">
        <v>3528</v>
      </c>
      <c r="H125" s="5" t="s">
        <v>39</v>
      </c>
      <c r="I125" s="6">
        <v>1</v>
      </c>
      <c r="J125" s="6"/>
      <c r="K125" s="6">
        <v>66</v>
      </c>
      <c r="L125" s="6">
        <f t="shared" si="1"/>
        <v>466</v>
      </c>
      <c r="M125" s="6"/>
      <c r="N125" s="3"/>
      <c r="O125" s="3"/>
      <c r="P125" s="363"/>
      <c r="Q125" s="724">
        <v>300</v>
      </c>
      <c r="R125" s="6"/>
      <c r="S125" s="6">
        <v>191</v>
      </c>
      <c r="T125" s="6"/>
      <c r="U125" s="357"/>
      <c r="V125" s="6"/>
      <c r="W125" s="3"/>
      <c r="X125" s="6"/>
      <c r="Y125" s="3"/>
      <c r="Z125" s="3"/>
      <c r="AA125" s="6"/>
      <c r="AB125" s="3"/>
    </row>
    <row r="126" spans="1:28" x14ac:dyDescent="0.55000000000000004">
      <c r="A126" s="8" t="s">
        <v>2146</v>
      </c>
      <c r="B126" s="6">
        <v>191</v>
      </c>
      <c r="C126" s="5">
        <v>83</v>
      </c>
      <c r="D126" s="6" t="s">
        <v>2097</v>
      </c>
      <c r="E126" s="5">
        <v>41524</v>
      </c>
      <c r="F126" s="6">
        <v>143</v>
      </c>
      <c r="G126" s="6">
        <v>3523</v>
      </c>
      <c r="H126" s="5" t="s">
        <v>39</v>
      </c>
      <c r="I126" s="6"/>
      <c r="J126" s="6"/>
      <c r="K126" s="6">
        <v>52</v>
      </c>
      <c r="L126" s="6"/>
      <c r="M126" s="5">
        <f xml:space="preserve"> I126*400+J126*100+K126</f>
        <v>52</v>
      </c>
      <c r="N126" s="3"/>
      <c r="O126" s="3"/>
      <c r="P126" s="363"/>
      <c r="Q126" s="724">
        <v>100</v>
      </c>
      <c r="R126" s="6">
        <v>19</v>
      </c>
      <c r="S126" s="6">
        <v>191</v>
      </c>
      <c r="T126" s="6" t="s">
        <v>2099</v>
      </c>
      <c r="U126" s="357" t="s">
        <v>2104</v>
      </c>
      <c r="V126" s="6">
        <f>2*2*6*15</f>
        <v>360</v>
      </c>
      <c r="W126" s="3"/>
      <c r="X126" s="6">
        <f>V126</f>
        <v>360</v>
      </c>
      <c r="Y126" s="3"/>
      <c r="Z126" s="3"/>
      <c r="AA126" s="6">
        <v>24</v>
      </c>
      <c r="AB126" s="3"/>
    </row>
    <row r="127" spans="1:28" x14ac:dyDescent="0.55000000000000004">
      <c r="A127" s="8" t="s">
        <v>2146</v>
      </c>
      <c r="B127" s="6">
        <v>191</v>
      </c>
      <c r="C127" s="5">
        <v>84</v>
      </c>
      <c r="D127" s="6" t="s">
        <v>2097</v>
      </c>
      <c r="E127" s="5">
        <v>35394</v>
      </c>
      <c r="F127" s="6">
        <v>18</v>
      </c>
      <c r="G127" s="6">
        <v>2470</v>
      </c>
      <c r="H127" s="5" t="s">
        <v>39</v>
      </c>
      <c r="I127" s="6">
        <v>10</v>
      </c>
      <c r="J127" s="6"/>
      <c r="K127" s="6">
        <v>67</v>
      </c>
      <c r="L127" s="6">
        <f t="shared" si="1"/>
        <v>4067</v>
      </c>
      <c r="M127" s="6"/>
      <c r="N127" s="3"/>
      <c r="O127" s="3"/>
      <c r="P127" s="363"/>
      <c r="Q127" s="724">
        <v>250</v>
      </c>
      <c r="R127" s="6"/>
      <c r="S127" s="6">
        <v>191</v>
      </c>
      <c r="T127" s="6"/>
      <c r="U127" s="357"/>
      <c r="V127" s="6"/>
      <c r="W127" s="3"/>
      <c r="X127" s="6"/>
      <c r="Y127" s="3"/>
      <c r="Z127" s="3"/>
      <c r="AA127" s="6"/>
      <c r="AB127" s="3"/>
    </row>
    <row r="128" spans="1:28" x14ac:dyDescent="0.55000000000000004">
      <c r="A128" s="8" t="s">
        <v>2146</v>
      </c>
      <c r="B128" s="6">
        <v>191</v>
      </c>
      <c r="C128" s="5">
        <v>85</v>
      </c>
      <c r="D128" s="6" t="s">
        <v>2097</v>
      </c>
      <c r="E128" s="5">
        <v>39904</v>
      </c>
      <c r="F128" s="6">
        <v>50</v>
      </c>
      <c r="G128" s="6">
        <v>1064</v>
      </c>
      <c r="H128" s="5" t="s">
        <v>39</v>
      </c>
      <c r="I128" s="6">
        <v>5</v>
      </c>
      <c r="J128" s="6">
        <v>2</v>
      </c>
      <c r="K128" s="6">
        <v>61</v>
      </c>
      <c r="L128" s="6">
        <f t="shared" si="1"/>
        <v>2261</v>
      </c>
      <c r="M128" s="6"/>
      <c r="N128" s="3"/>
      <c r="O128" s="3"/>
      <c r="P128" s="363"/>
      <c r="Q128" s="724">
        <v>250</v>
      </c>
      <c r="R128" s="6"/>
      <c r="S128" s="6">
        <v>191</v>
      </c>
      <c r="T128" s="6"/>
      <c r="U128" s="357"/>
      <c r="V128" s="6"/>
      <c r="W128" s="3"/>
      <c r="X128" s="6"/>
      <c r="Y128" s="3"/>
      <c r="Z128" s="3"/>
      <c r="AA128" s="6"/>
      <c r="AB128" s="3"/>
    </row>
    <row r="129" spans="1:28" x14ac:dyDescent="0.55000000000000004">
      <c r="A129" s="8" t="s">
        <v>2146</v>
      </c>
      <c r="B129" s="6">
        <v>176</v>
      </c>
      <c r="C129" s="5">
        <v>86</v>
      </c>
      <c r="D129" s="6" t="s">
        <v>2097</v>
      </c>
      <c r="E129" s="5">
        <v>41338</v>
      </c>
      <c r="F129" s="6">
        <v>144</v>
      </c>
      <c r="G129" s="6">
        <v>3435</v>
      </c>
      <c r="H129" s="5" t="s">
        <v>39</v>
      </c>
      <c r="I129" s="6">
        <v>2</v>
      </c>
      <c r="J129" s="6">
        <v>3</v>
      </c>
      <c r="K129" s="6">
        <v>85</v>
      </c>
      <c r="L129" s="6">
        <f t="shared" si="1"/>
        <v>1185</v>
      </c>
      <c r="M129" s="6"/>
      <c r="N129" s="3"/>
      <c r="O129" s="3"/>
      <c r="P129" s="363"/>
      <c r="Q129" s="724">
        <v>175</v>
      </c>
      <c r="R129" s="6"/>
      <c r="S129" s="6">
        <v>176</v>
      </c>
      <c r="T129" s="6"/>
      <c r="U129" s="357"/>
      <c r="V129" s="6"/>
      <c r="W129" s="3"/>
      <c r="X129" s="6"/>
      <c r="Y129" s="3"/>
      <c r="Z129" s="3"/>
      <c r="AA129" s="6"/>
      <c r="AB129" s="3"/>
    </row>
    <row r="130" spans="1:28" x14ac:dyDescent="0.55000000000000004">
      <c r="A130" s="8" t="s">
        <v>2146</v>
      </c>
      <c r="B130" s="6">
        <v>176</v>
      </c>
      <c r="C130" s="5">
        <v>87</v>
      </c>
      <c r="D130" s="6" t="s">
        <v>2097</v>
      </c>
      <c r="E130" s="5">
        <v>41339</v>
      </c>
      <c r="F130" s="6">
        <v>145</v>
      </c>
      <c r="G130" s="6">
        <v>3436</v>
      </c>
      <c r="H130" s="5" t="s">
        <v>39</v>
      </c>
      <c r="I130" s="6">
        <v>3</v>
      </c>
      <c r="J130" s="6"/>
      <c r="K130" s="6">
        <v>18</v>
      </c>
      <c r="L130" s="6">
        <f t="shared" si="1"/>
        <v>1218</v>
      </c>
      <c r="M130" s="6"/>
      <c r="N130" s="3"/>
      <c r="O130" s="3"/>
      <c r="P130" s="363"/>
      <c r="Q130" s="724">
        <v>175</v>
      </c>
      <c r="R130" s="6"/>
      <c r="S130" s="6">
        <v>176</v>
      </c>
      <c r="T130" s="6"/>
      <c r="U130" s="357"/>
      <c r="V130" s="6"/>
      <c r="W130" s="3"/>
      <c r="X130" s="6"/>
      <c r="Y130" s="3"/>
      <c r="Z130" s="3"/>
      <c r="AA130" s="6"/>
      <c r="AB130" s="3"/>
    </row>
    <row r="131" spans="1:28" x14ac:dyDescent="0.55000000000000004">
      <c r="A131" s="8"/>
      <c r="B131" s="6"/>
      <c r="C131" s="5"/>
      <c r="D131" s="6"/>
      <c r="E131" s="5"/>
      <c r="F131" s="6"/>
      <c r="G131" s="6"/>
      <c r="H131" s="5"/>
      <c r="I131" s="6"/>
      <c r="J131" s="6"/>
      <c r="K131" s="6"/>
      <c r="L131" s="6"/>
      <c r="M131" s="6"/>
      <c r="N131" s="3"/>
      <c r="O131" s="3"/>
      <c r="P131" s="363"/>
      <c r="Q131" s="724"/>
      <c r="R131" s="6"/>
      <c r="S131" s="6"/>
      <c r="T131" s="6"/>
      <c r="U131" s="357"/>
      <c r="V131" s="6"/>
      <c r="W131" s="3"/>
      <c r="X131" s="6"/>
      <c r="Y131" s="3"/>
      <c r="Z131" s="3"/>
      <c r="AA131" s="6"/>
      <c r="AB131" s="3"/>
    </row>
    <row r="132" spans="1:28" x14ac:dyDescent="0.55000000000000004">
      <c r="A132" s="8" t="s">
        <v>2147</v>
      </c>
      <c r="B132" s="6">
        <v>176</v>
      </c>
      <c r="C132" s="5">
        <v>88</v>
      </c>
      <c r="D132" s="6" t="s">
        <v>2097</v>
      </c>
      <c r="E132" s="5">
        <v>41528</v>
      </c>
      <c r="F132" s="6">
        <v>139</v>
      </c>
      <c r="G132" s="6">
        <v>3527</v>
      </c>
      <c r="H132" s="5" t="s">
        <v>39</v>
      </c>
      <c r="I132" s="6"/>
      <c r="J132" s="6"/>
      <c r="K132" s="6">
        <v>59</v>
      </c>
      <c r="L132" s="6"/>
      <c r="M132" s="5">
        <f xml:space="preserve"> I132*400+J132*100+K132</f>
        <v>59</v>
      </c>
      <c r="N132" s="3"/>
      <c r="O132" s="3"/>
      <c r="P132" s="363"/>
      <c r="Q132" s="724">
        <v>300</v>
      </c>
      <c r="R132" s="6">
        <v>20</v>
      </c>
      <c r="S132" s="6">
        <v>176</v>
      </c>
      <c r="T132" s="6" t="s">
        <v>2099</v>
      </c>
      <c r="U132" s="357" t="s">
        <v>2104</v>
      </c>
      <c r="V132" s="6">
        <f>2*2*6*15</f>
        <v>360</v>
      </c>
      <c r="W132" s="3"/>
      <c r="X132" s="6">
        <f>V132</f>
        <v>360</v>
      </c>
      <c r="Y132" s="3"/>
      <c r="Z132" s="3"/>
      <c r="AA132" s="6">
        <v>25</v>
      </c>
      <c r="AB132" s="3"/>
    </row>
    <row r="133" spans="1:28" x14ac:dyDescent="0.55000000000000004">
      <c r="A133" s="8" t="s">
        <v>2147</v>
      </c>
      <c r="B133" s="6">
        <v>176</v>
      </c>
      <c r="C133" s="5">
        <v>89</v>
      </c>
      <c r="D133" s="6" t="s">
        <v>2097</v>
      </c>
      <c r="E133" s="5">
        <v>41527</v>
      </c>
      <c r="F133" s="6">
        <v>140</v>
      </c>
      <c r="G133" s="6">
        <v>3526</v>
      </c>
      <c r="H133" s="5" t="s">
        <v>39</v>
      </c>
      <c r="I133" s="6"/>
      <c r="J133" s="6"/>
      <c r="K133" s="6">
        <v>58</v>
      </c>
      <c r="L133" s="6">
        <f t="shared" si="1"/>
        <v>58</v>
      </c>
      <c r="M133" s="6"/>
      <c r="N133" s="3"/>
      <c r="O133" s="3"/>
      <c r="P133" s="363"/>
      <c r="Q133" s="724">
        <v>250</v>
      </c>
      <c r="R133" s="6"/>
      <c r="S133" s="6">
        <v>176</v>
      </c>
      <c r="T133" s="6"/>
      <c r="U133" s="357"/>
      <c r="V133" s="6"/>
      <c r="W133" s="3"/>
      <c r="X133" s="6"/>
      <c r="Y133" s="3"/>
      <c r="Z133" s="3"/>
      <c r="AA133" s="6"/>
      <c r="AB133" s="3"/>
    </row>
    <row r="134" spans="1:28" x14ac:dyDescent="0.55000000000000004">
      <c r="A134" s="8"/>
      <c r="B134" s="6"/>
      <c r="C134" s="5"/>
      <c r="D134" s="6"/>
      <c r="E134" s="5"/>
      <c r="F134" s="6"/>
      <c r="G134" s="6"/>
      <c r="H134" s="5"/>
      <c r="I134" s="6"/>
      <c r="J134" s="6"/>
      <c r="K134" s="6"/>
      <c r="L134" s="6"/>
      <c r="M134" s="6"/>
      <c r="N134" s="3"/>
      <c r="O134" s="3"/>
      <c r="P134" s="363"/>
      <c r="Q134" s="724"/>
      <c r="R134" s="6"/>
      <c r="S134" s="6"/>
      <c r="T134" s="6"/>
      <c r="U134" s="357"/>
      <c r="V134" s="6"/>
      <c r="W134" s="3"/>
      <c r="X134" s="6"/>
      <c r="Y134" s="3"/>
      <c r="Z134" s="3"/>
      <c r="AA134" s="6"/>
      <c r="AB134" s="3"/>
    </row>
    <row r="135" spans="1:28" s="179" customFormat="1" x14ac:dyDescent="0.55000000000000004">
      <c r="A135" s="14" t="s">
        <v>2148</v>
      </c>
      <c r="B135" s="12">
        <v>199</v>
      </c>
      <c r="C135" s="788">
        <v>90</v>
      </c>
      <c r="D135" s="350" t="s">
        <v>47</v>
      </c>
      <c r="E135" s="12">
        <v>110</v>
      </c>
      <c r="F135" s="12">
        <v>51</v>
      </c>
      <c r="G135" s="12"/>
      <c r="H135" s="350" t="s">
        <v>39</v>
      </c>
      <c r="I135" s="12">
        <v>7</v>
      </c>
      <c r="J135" s="12"/>
      <c r="K135" s="12">
        <v>34</v>
      </c>
      <c r="L135" s="12"/>
      <c r="M135" s="350">
        <f xml:space="preserve"> I135*400+J135*100+K135</f>
        <v>2834</v>
      </c>
      <c r="N135" s="13"/>
      <c r="O135" s="13"/>
      <c r="P135" s="361"/>
      <c r="Q135" s="724">
        <v>250</v>
      </c>
      <c r="R135" s="12">
        <v>21</v>
      </c>
      <c r="S135" s="12">
        <v>199</v>
      </c>
      <c r="T135" s="12" t="s">
        <v>2099</v>
      </c>
      <c r="U135" s="359" t="s">
        <v>2104</v>
      </c>
      <c r="V135" s="12">
        <f>2*4*6*12</f>
        <v>576</v>
      </c>
      <c r="W135" s="13"/>
      <c r="X135" s="12">
        <f>V135</f>
        <v>576</v>
      </c>
      <c r="Y135" s="13"/>
      <c r="Z135" s="13"/>
      <c r="AA135" s="12">
        <v>25</v>
      </c>
      <c r="AB135" s="13"/>
    </row>
    <row r="136" spans="1:28" x14ac:dyDescent="0.55000000000000004">
      <c r="A136" s="8"/>
      <c r="B136" s="6"/>
      <c r="C136" s="5"/>
      <c r="D136" s="5"/>
      <c r="E136" s="6"/>
      <c r="F136" s="6"/>
      <c r="G136" s="6"/>
      <c r="H136" s="5"/>
      <c r="I136" s="6"/>
      <c r="J136" s="6"/>
      <c r="K136" s="6"/>
      <c r="L136" s="6"/>
      <c r="M136" s="5"/>
      <c r="N136" s="3"/>
      <c r="O136" s="3"/>
      <c r="P136" s="363"/>
      <c r="Q136" s="724"/>
      <c r="R136" s="6"/>
      <c r="S136" s="6"/>
      <c r="T136" s="6"/>
      <c r="U136" s="357"/>
      <c r="V136" s="6"/>
      <c r="W136" s="3"/>
      <c r="X136" s="6"/>
      <c r="Y136" s="3"/>
      <c r="Z136" s="3"/>
      <c r="AA136" s="6"/>
      <c r="AB136" s="3"/>
    </row>
    <row r="137" spans="1:28" x14ac:dyDescent="0.55000000000000004">
      <c r="A137" s="8" t="s">
        <v>2149</v>
      </c>
      <c r="B137" s="6">
        <v>235</v>
      </c>
      <c r="C137" s="5">
        <v>91</v>
      </c>
      <c r="D137" s="6" t="s">
        <v>2097</v>
      </c>
      <c r="E137" s="6">
        <v>6061</v>
      </c>
      <c r="F137" s="6">
        <v>310</v>
      </c>
      <c r="G137" s="6">
        <v>5556</v>
      </c>
      <c r="H137" s="5" t="s">
        <v>2098</v>
      </c>
      <c r="I137" s="6"/>
      <c r="J137" s="6">
        <v>1</v>
      </c>
      <c r="K137" s="6">
        <v>14</v>
      </c>
      <c r="L137" s="6"/>
      <c r="M137" s="5">
        <f xml:space="preserve"> I137*400+J137*100+K137</f>
        <v>114</v>
      </c>
      <c r="N137" s="3"/>
      <c r="O137" s="3"/>
      <c r="P137" s="363"/>
      <c r="Q137" s="724">
        <v>300</v>
      </c>
      <c r="R137" s="6">
        <v>22</v>
      </c>
      <c r="S137" s="6">
        <v>235</v>
      </c>
      <c r="T137" s="6" t="s">
        <v>2099</v>
      </c>
      <c r="U137" s="357" t="s">
        <v>2104</v>
      </c>
      <c r="V137" s="6">
        <f>2*3*6*15</f>
        <v>540</v>
      </c>
      <c r="W137" s="3"/>
      <c r="X137" s="6">
        <f>V137</f>
        <v>540</v>
      </c>
      <c r="Y137" s="3"/>
      <c r="Z137" s="3"/>
      <c r="AA137" s="6">
        <v>24</v>
      </c>
      <c r="AB137" s="3"/>
    </row>
    <row r="138" spans="1:28" s="179" customFormat="1" x14ac:dyDescent="0.55000000000000004">
      <c r="A138" s="8" t="s">
        <v>2149</v>
      </c>
      <c r="B138" s="12"/>
      <c r="C138" s="788">
        <v>92</v>
      </c>
      <c r="D138" s="12" t="s">
        <v>49</v>
      </c>
      <c r="E138" s="12">
        <v>5254</v>
      </c>
      <c r="F138" s="12">
        <v>8</v>
      </c>
      <c r="G138" s="12"/>
      <c r="H138" s="350" t="s">
        <v>2098</v>
      </c>
      <c r="I138" s="12">
        <v>10</v>
      </c>
      <c r="J138" s="12"/>
      <c r="K138" s="12">
        <v>89</v>
      </c>
      <c r="L138" s="12">
        <f t="shared" ref="L138:L192" si="2" xml:space="preserve"> I138*400+J138*100+K138</f>
        <v>4089</v>
      </c>
      <c r="M138" s="12"/>
      <c r="N138" s="13"/>
      <c r="O138" s="13"/>
      <c r="P138" s="361"/>
      <c r="Q138" s="724">
        <v>100</v>
      </c>
      <c r="R138" s="12"/>
      <c r="S138" s="12"/>
      <c r="T138" s="12"/>
      <c r="U138" s="359"/>
      <c r="V138" s="12"/>
      <c r="W138" s="13"/>
      <c r="X138" s="12"/>
      <c r="Y138" s="13"/>
      <c r="Z138" s="13"/>
      <c r="AA138" s="12"/>
      <c r="AB138" s="13"/>
    </row>
    <row r="139" spans="1:28" s="179" customFormat="1" x14ac:dyDescent="0.55000000000000004">
      <c r="A139" s="8" t="s">
        <v>2149</v>
      </c>
      <c r="B139" s="12"/>
      <c r="C139" s="788">
        <v>93</v>
      </c>
      <c r="D139" s="12" t="s">
        <v>49</v>
      </c>
      <c r="E139" s="12">
        <v>21653</v>
      </c>
      <c r="F139" s="12">
        <v>36</v>
      </c>
      <c r="G139" s="12"/>
      <c r="H139" s="350" t="s">
        <v>2098</v>
      </c>
      <c r="I139" s="12">
        <v>3</v>
      </c>
      <c r="J139" s="12"/>
      <c r="K139" s="12">
        <v>56</v>
      </c>
      <c r="L139" s="12">
        <f t="shared" si="2"/>
        <v>1256</v>
      </c>
      <c r="M139" s="12"/>
      <c r="N139" s="13"/>
      <c r="O139" s="13"/>
      <c r="P139" s="361"/>
      <c r="Q139" s="724">
        <v>100</v>
      </c>
      <c r="R139" s="12"/>
      <c r="S139" s="12"/>
      <c r="T139" s="12"/>
      <c r="U139" s="359"/>
      <c r="V139" s="12"/>
      <c r="W139" s="13"/>
      <c r="X139" s="12"/>
      <c r="Y139" s="13"/>
      <c r="Z139" s="13"/>
      <c r="AA139" s="12"/>
      <c r="AB139" s="13"/>
    </row>
    <row r="140" spans="1:28" x14ac:dyDescent="0.55000000000000004">
      <c r="A140" s="8"/>
      <c r="B140" s="6"/>
      <c r="C140" s="5"/>
      <c r="D140" s="6"/>
      <c r="E140" s="6"/>
      <c r="F140" s="6"/>
      <c r="G140" s="6"/>
      <c r="H140" s="5"/>
      <c r="I140" s="6"/>
      <c r="J140" s="6"/>
      <c r="K140" s="6"/>
      <c r="L140" s="6"/>
      <c r="M140" s="6"/>
      <c r="N140" s="3"/>
      <c r="O140" s="3"/>
      <c r="P140" s="363"/>
      <c r="Q140" s="724"/>
      <c r="R140" s="6"/>
      <c r="S140" s="6"/>
      <c r="T140" s="6"/>
      <c r="U140" s="357"/>
      <c r="V140" s="6"/>
      <c r="W140" s="3"/>
      <c r="X140" s="6"/>
      <c r="Y140" s="3"/>
      <c r="Z140" s="3"/>
      <c r="AA140" s="6"/>
      <c r="AB140" s="3"/>
    </row>
    <row r="141" spans="1:28" x14ac:dyDescent="0.55000000000000004">
      <c r="A141" s="8" t="s">
        <v>2150</v>
      </c>
      <c r="B141" s="6">
        <v>193</v>
      </c>
      <c r="C141" s="5">
        <v>94</v>
      </c>
      <c r="D141" s="6" t="s">
        <v>2097</v>
      </c>
      <c r="E141" s="6">
        <v>41930</v>
      </c>
      <c r="F141" s="6">
        <v>234</v>
      </c>
      <c r="G141" s="6">
        <v>3742</v>
      </c>
      <c r="H141" s="5" t="s">
        <v>39</v>
      </c>
      <c r="I141" s="6">
        <v>16</v>
      </c>
      <c r="J141" s="6"/>
      <c r="K141" s="6">
        <v>8</v>
      </c>
      <c r="L141" s="6">
        <f t="shared" si="2"/>
        <v>6408</v>
      </c>
      <c r="M141" s="6"/>
      <c r="N141" s="3"/>
      <c r="O141" s="3"/>
      <c r="P141" s="363"/>
      <c r="Q141" s="724">
        <v>175</v>
      </c>
      <c r="R141" s="6"/>
      <c r="S141" s="6">
        <v>193</v>
      </c>
      <c r="T141" s="6"/>
      <c r="U141" s="357"/>
      <c r="V141" s="6"/>
      <c r="W141" s="3"/>
      <c r="X141" s="6"/>
      <c r="Y141" s="3"/>
      <c r="Z141" s="3"/>
      <c r="AA141" s="6"/>
      <c r="AB141" s="3"/>
    </row>
    <row r="142" spans="1:28" x14ac:dyDescent="0.55000000000000004">
      <c r="A142" s="8" t="s">
        <v>2150</v>
      </c>
      <c r="B142" s="6">
        <v>193</v>
      </c>
      <c r="C142" s="5">
        <v>95</v>
      </c>
      <c r="D142" s="6" t="s">
        <v>2097</v>
      </c>
      <c r="E142" s="6">
        <v>41931</v>
      </c>
      <c r="F142" s="6">
        <v>233</v>
      </c>
      <c r="G142" s="6">
        <v>3743</v>
      </c>
      <c r="H142" s="5" t="s">
        <v>39</v>
      </c>
      <c r="I142" s="6">
        <v>13</v>
      </c>
      <c r="J142" s="6">
        <v>3</v>
      </c>
      <c r="K142" s="6">
        <v>35</v>
      </c>
      <c r="L142" s="6">
        <f t="shared" si="2"/>
        <v>5535</v>
      </c>
      <c r="M142" s="6"/>
      <c r="N142" s="3"/>
      <c r="O142" s="3"/>
      <c r="P142" s="363"/>
      <c r="Q142" s="724">
        <v>175</v>
      </c>
      <c r="R142" s="6"/>
      <c r="S142" s="6">
        <v>193</v>
      </c>
      <c r="T142" s="6"/>
      <c r="U142" s="357"/>
      <c r="V142" s="6"/>
      <c r="W142" s="3"/>
      <c r="X142" s="6"/>
      <c r="Y142" s="3"/>
      <c r="Z142" s="3"/>
      <c r="AA142" s="6"/>
      <c r="AB142" s="3"/>
    </row>
    <row r="143" spans="1:28" x14ac:dyDescent="0.55000000000000004">
      <c r="A143" s="8" t="s">
        <v>2150</v>
      </c>
      <c r="B143" s="6">
        <v>193</v>
      </c>
      <c r="C143" s="5">
        <v>96</v>
      </c>
      <c r="D143" s="6" t="s">
        <v>2097</v>
      </c>
      <c r="E143" s="6">
        <v>41908</v>
      </c>
      <c r="F143" s="6">
        <v>256</v>
      </c>
      <c r="G143" s="6">
        <v>3720</v>
      </c>
      <c r="H143" s="5" t="s">
        <v>39</v>
      </c>
      <c r="I143" s="6">
        <v>12</v>
      </c>
      <c r="J143" s="6">
        <v>3</v>
      </c>
      <c r="K143" s="6">
        <v>12</v>
      </c>
      <c r="L143" s="6">
        <f t="shared" si="2"/>
        <v>5112</v>
      </c>
      <c r="M143" s="6"/>
      <c r="N143" s="3"/>
      <c r="O143" s="3"/>
      <c r="P143" s="363"/>
      <c r="Q143" s="724">
        <v>250</v>
      </c>
      <c r="R143" s="6"/>
      <c r="S143" s="6">
        <v>193</v>
      </c>
      <c r="T143" s="6"/>
      <c r="U143" s="357"/>
      <c r="V143" s="6"/>
      <c r="W143" s="3"/>
      <c r="X143" s="6"/>
      <c r="Y143" s="3"/>
      <c r="Z143" s="3"/>
      <c r="AA143" s="6"/>
      <c r="AB143" s="3"/>
    </row>
    <row r="144" spans="1:28" x14ac:dyDescent="0.55000000000000004">
      <c r="A144" s="8"/>
      <c r="B144" s="6"/>
      <c r="C144" s="5"/>
      <c r="D144" s="6"/>
      <c r="E144" s="6"/>
      <c r="F144" s="6"/>
      <c r="G144" s="6"/>
      <c r="H144" s="5"/>
      <c r="I144" s="6"/>
      <c r="J144" s="6"/>
      <c r="K144" s="6"/>
      <c r="L144" s="6"/>
      <c r="M144" s="6"/>
      <c r="N144" s="3"/>
      <c r="O144" s="3"/>
      <c r="P144" s="363"/>
      <c r="Q144" s="724"/>
      <c r="R144" s="6"/>
      <c r="S144" s="6"/>
      <c r="T144" s="6"/>
      <c r="U144" s="357"/>
      <c r="V144" s="6"/>
      <c r="W144" s="3"/>
      <c r="X144" s="6"/>
      <c r="Y144" s="3"/>
      <c r="Z144" s="3"/>
      <c r="AA144" s="6"/>
      <c r="AB144" s="3"/>
    </row>
    <row r="145" spans="1:28" x14ac:dyDescent="0.55000000000000004">
      <c r="A145" s="8" t="s">
        <v>2151</v>
      </c>
      <c r="B145" s="6">
        <v>338</v>
      </c>
      <c r="C145" s="5">
        <v>97</v>
      </c>
      <c r="D145" s="6" t="s">
        <v>2097</v>
      </c>
      <c r="E145" s="6">
        <v>75435</v>
      </c>
      <c r="F145" s="6">
        <v>325</v>
      </c>
      <c r="G145" s="6">
        <v>6289</v>
      </c>
      <c r="H145" s="5" t="s">
        <v>2098</v>
      </c>
      <c r="I145" s="5"/>
      <c r="J145" s="6">
        <v>1</v>
      </c>
      <c r="K145" s="6">
        <v>41</v>
      </c>
      <c r="L145" s="6"/>
      <c r="M145" s="5">
        <f xml:space="preserve"> I145*400+J145*100+K145</f>
        <v>141</v>
      </c>
      <c r="N145" s="3"/>
      <c r="O145" s="3"/>
      <c r="P145" s="363"/>
      <c r="Q145" s="724">
        <v>300</v>
      </c>
      <c r="R145" s="6">
        <v>23</v>
      </c>
      <c r="S145" s="6">
        <v>338</v>
      </c>
      <c r="T145" s="6" t="s">
        <v>2099</v>
      </c>
      <c r="U145" s="357" t="s">
        <v>1024</v>
      </c>
      <c r="V145" s="6">
        <f>2*6*12</f>
        <v>144</v>
      </c>
      <c r="W145" s="3"/>
      <c r="X145" s="6">
        <f>V145</f>
        <v>144</v>
      </c>
      <c r="Y145" s="3"/>
      <c r="Z145" s="3"/>
      <c r="AA145" s="6">
        <v>9</v>
      </c>
      <c r="AB145" s="3"/>
    </row>
    <row r="146" spans="1:28" x14ac:dyDescent="0.55000000000000004">
      <c r="A146" s="8" t="s">
        <v>2151</v>
      </c>
      <c r="B146" s="6"/>
      <c r="C146" s="5">
        <v>98</v>
      </c>
      <c r="D146" s="6" t="s">
        <v>2097</v>
      </c>
      <c r="E146" s="6">
        <v>41503</v>
      </c>
      <c r="F146" s="6">
        <v>150</v>
      </c>
      <c r="G146" s="6">
        <v>3502</v>
      </c>
      <c r="H146" s="5" t="s">
        <v>39</v>
      </c>
      <c r="I146" s="6">
        <v>4</v>
      </c>
      <c r="J146" s="6">
        <v>1</v>
      </c>
      <c r="K146" s="6">
        <v>42</v>
      </c>
      <c r="L146" s="6">
        <f t="shared" si="2"/>
        <v>1742</v>
      </c>
      <c r="M146" s="6"/>
      <c r="N146" s="3"/>
      <c r="O146" s="3"/>
      <c r="P146" s="363"/>
      <c r="Q146" s="724">
        <v>300</v>
      </c>
      <c r="R146" s="6"/>
      <c r="S146" s="6"/>
      <c r="T146" s="6"/>
      <c r="U146" s="357"/>
      <c r="V146" s="6"/>
      <c r="W146" s="3"/>
      <c r="X146" s="6"/>
      <c r="Y146" s="3"/>
      <c r="Z146" s="3"/>
      <c r="AA146" s="6"/>
      <c r="AB146" s="3"/>
    </row>
    <row r="147" spans="1:28" x14ac:dyDescent="0.55000000000000004">
      <c r="A147" s="8"/>
      <c r="B147" s="6"/>
      <c r="C147" s="5"/>
      <c r="D147" s="6"/>
      <c r="E147" s="6"/>
      <c r="F147" s="6"/>
      <c r="G147" s="6"/>
      <c r="H147" s="5"/>
      <c r="I147" s="6"/>
      <c r="J147" s="6"/>
      <c r="K147" s="6"/>
      <c r="L147" s="6"/>
      <c r="M147" s="6"/>
      <c r="N147" s="3"/>
      <c r="O147" s="3"/>
      <c r="P147" s="363"/>
      <c r="Q147" s="724"/>
      <c r="R147" s="6"/>
      <c r="S147" s="6"/>
      <c r="T147" s="6"/>
      <c r="U147" s="357"/>
      <c r="V147" s="6"/>
      <c r="W147" s="3"/>
      <c r="X147" s="6"/>
      <c r="Y147" s="3"/>
      <c r="Z147" s="3"/>
      <c r="AA147" s="6"/>
      <c r="AB147" s="3"/>
    </row>
    <row r="148" spans="1:28" x14ac:dyDescent="0.55000000000000004">
      <c r="A148" s="8" t="s">
        <v>2152</v>
      </c>
      <c r="B148" s="6">
        <v>230</v>
      </c>
      <c r="C148" s="5">
        <v>99</v>
      </c>
      <c r="D148" s="6" t="s">
        <v>2097</v>
      </c>
      <c r="E148" s="6">
        <v>41518</v>
      </c>
      <c r="F148" s="6">
        <v>160</v>
      </c>
      <c r="G148" s="6">
        <v>3517</v>
      </c>
      <c r="H148" s="5" t="s">
        <v>39</v>
      </c>
      <c r="I148" s="6"/>
      <c r="J148" s="6">
        <v>1</v>
      </c>
      <c r="K148" s="6">
        <v>37</v>
      </c>
      <c r="L148" s="6">
        <f t="shared" si="2"/>
        <v>137</v>
      </c>
      <c r="M148" s="6"/>
      <c r="N148" s="3"/>
      <c r="O148" s="3"/>
      <c r="P148" s="363"/>
      <c r="Q148" s="724">
        <v>150</v>
      </c>
      <c r="R148" s="6"/>
      <c r="S148" s="6">
        <v>230</v>
      </c>
      <c r="T148" s="6"/>
      <c r="U148" s="357"/>
      <c r="V148" s="6"/>
      <c r="W148" s="3"/>
      <c r="X148" s="6"/>
      <c r="Y148" s="3"/>
      <c r="Z148" s="3"/>
      <c r="AA148" s="6"/>
      <c r="AB148" s="3"/>
    </row>
    <row r="149" spans="1:28" x14ac:dyDescent="0.55000000000000004">
      <c r="A149" s="8" t="s">
        <v>2152</v>
      </c>
      <c r="B149" s="6">
        <v>230</v>
      </c>
      <c r="C149" s="5">
        <v>100</v>
      </c>
      <c r="D149" s="6" t="s">
        <v>2097</v>
      </c>
      <c r="E149" s="6">
        <v>41517</v>
      </c>
      <c r="F149" s="6">
        <v>159</v>
      </c>
      <c r="G149" s="6">
        <v>3516</v>
      </c>
      <c r="H149" s="5" t="s">
        <v>39</v>
      </c>
      <c r="I149" s="6"/>
      <c r="J149" s="6">
        <v>37</v>
      </c>
      <c r="K149" s="6">
        <v>34</v>
      </c>
      <c r="L149" s="6">
        <f t="shared" si="2"/>
        <v>3734</v>
      </c>
      <c r="M149" s="6"/>
      <c r="N149" s="3"/>
      <c r="O149" s="3"/>
      <c r="P149" s="363"/>
      <c r="Q149" s="724">
        <v>150</v>
      </c>
      <c r="R149" s="6"/>
      <c r="S149" s="6">
        <v>230</v>
      </c>
      <c r="T149" s="6"/>
      <c r="U149" s="357"/>
      <c r="V149" s="6"/>
      <c r="W149" s="3"/>
      <c r="X149" s="6"/>
      <c r="Y149" s="3"/>
      <c r="Z149" s="3"/>
      <c r="AA149" s="6"/>
      <c r="AB149" s="3"/>
    </row>
    <row r="150" spans="1:28" x14ac:dyDescent="0.55000000000000004">
      <c r="A150" s="8" t="s">
        <v>2152</v>
      </c>
      <c r="B150" s="6">
        <v>230</v>
      </c>
      <c r="C150" s="5">
        <v>101</v>
      </c>
      <c r="D150" s="12" t="s">
        <v>49</v>
      </c>
      <c r="E150" s="6">
        <v>3360</v>
      </c>
      <c r="F150" s="6">
        <v>24</v>
      </c>
      <c r="G150" s="6">
        <v>3518</v>
      </c>
      <c r="H150" s="5" t="s">
        <v>2098</v>
      </c>
      <c r="I150" s="6">
        <v>8</v>
      </c>
      <c r="J150" s="6">
        <v>2</v>
      </c>
      <c r="K150" s="6">
        <v>3</v>
      </c>
      <c r="L150" s="6">
        <f t="shared" si="2"/>
        <v>3403</v>
      </c>
      <c r="M150" s="5">
        <f xml:space="preserve"> I150*400+J150*100+K150</f>
        <v>3403</v>
      </c>
      <c r="N150" s="3"/>
      <c r="O150" s="3"/>
      <c r="P150" s="363"/>
      <c r="Q150" s="724">
        <v>150</v>
      </c>
      <c r="R150" s="6"/>
      <c r="S150" s="6">
        <v>230</v>
      </c>
      <c r="T150" s="6"/>
      <c r="U150" s="357"/>
      <c r="V150" s="6"/>
      <c r="W150" s="3"/>
      <c r="X150" s="6"/>
      <c r="Y150" s="3"/>
      <c r="Z150" s="3"/>
      <c r="AA150" s="6"/>
      <c r="AB150" s="3"/>
    </row>
    <row r="151" spans="1:28" x14ac:dyDescent="0.55000000000000004">
      <c r="A151" s="8" t="s">
        <v>2116</v>
      </c>
      <c r="B151" s="6">
        <v>123</v>
      </c>
      <c r="C151" s="5">
        <v>102</v>
      </c>
      <c r="D151" s="6" t="s">
        <v>2097</v>
      </c>
      <c r="E151" s="6">
        <v>41495</v>
      </c>
      <c r="F151" s="6">
        <v>45</v>
      </c>
      <c r="G151" s="6">
        <v>3494</v>
      </c>
      <c r="H151" s="5" t="s">
        <v>39</v>
      </c>
      <c r="I151" s="6"/>
      <c r="J151" s="6">
        <v>20</v>
      </c>
      <c r="K151" s="6"/>
      <c r="L151" s="6">
        <f t="shared" si="2"/>
        <v>2000</v>
      </c>
      <c r="M151" s="6"/>
      <c r="N151" s="3"/>
      <c r="O151" s="3"/>
      <c r="P151" s="363"/>
      <c r="Q151" s="724">
        <v>150</v>
      </c>
      <c r="R151" s="6"/>
      <c r="S151" s="6">
        <v>123</v>
      </c>
      <c r="T151" s="6"/>
      <c r="U151" s="357"/>
      <c r="V151" s="6"/>
      <c r="W151" s="3"/>
      <c r="X151" s="6"/>
      <c r="Y151" s="3"/>
      <c r="Z151" s="3"/>
      <c r="AA151" s="6"/>
      <c r="AB151" s="3"/>
    </row>
    <row r="152" spans="1:28" s="179" customFormat="1" x14ac:dyDescent="0.55000000000000004">
      <c r="A152" s="14" t="s">
        <v>2116</v>
      </c>
      <c r="B152" s="12">
        <v>230</v>
      </c>
      <c r="C152" s="788">
        <v>103</v>
      </c>
      <c r="D152" s="6" t="s">
        <v>2097</v>
      </c>
      <c r="E152" s="12">
        <v>41519</v>
      </c>
      <c r="F152" s="12">
        <v>161</v>
      </c>
      <c r="G152" s="12">
        <v>3518</v>
      </c>
      <c r="H152" s="350" t="s">
        <v>39</v>
      </c>
      <c r="I152" s="12"/>
      <c r="J152" s="12">
        <v>1</v>
      </c>
      <c r="K152" s="12">
        <v>47</v>
      </c>
      <c r="L152" s="12"/>
      <c r="M152" s="350">
        <f xml:space="preserve"> I152*400+J152*100+K152</f>
        <v>147</v>
      </c>
      <c r="N152" s="13"/>
      <c r="O152" s="13"/>
      <c r="P152" s="361"/>
      <c r="Q152" s="724">
        <v>150</v>
      </c>
      <c r="R152" s="12">
        <v>24</v>
      </c>
      <c r="S152" s="12">
        <v>230</v>
      </c>
      <c r="T152" s="12" t="s">
        <v>2099</v>
      </c>
      <c r="U152" s="359" t="s">
        <v>2104</v>
      </c>
      <c r="V152" s="12">
        <f>2*2*6*12</f>
        <v>288</v>
      </c>
      <c r="W152" s="13"/>
      <c r="X152" s="12">
        <v>288</v>
      </c>
      <c r="Y152" s="13"/>
      <c r="Z152" s="13"/>
      <c r="AA152" s="12">
        <v>25</v>
      </c>
      <c r="AB152" s="13"/>
    </row>
    <row r="153" spans="1:28" x14ac:dyDescent="0.55000000000000004">
      <c r="A153" s="8"/>
      <c r="B153" s="6"/>
      <c r="C153" s="5"/>
      <c r="D153" s="6"/>
      <c r="E153" s="6"/>
      <c r="F153" s="6"/>
      <c r="G153" s="6"/>
      <c r="H153" s="5"/>
      <c r="I153" s="6"/>
      <c r="J153" s="6"/>
      <c r="K153" s="6"/>
      <c r="L153" s="6"/>
      <c r="M153" s="5"/>
      <c r="N153" s="3"/>
      <c r="O153" s="3"/>
      <c r="P153" s="363"/>
      <c r="Q153" s="724"/>
      <c r="R153" s="6"/>
      <c r="S153" s="6"/>
      <c r="T153" s="6"/>
      <c r="U153" s="357"/>
      <c r="V153" s="6"/>
      <c r="W153" s="3"/>
      <c r="X153" s="6"/>
      <c r="Y153" s="3"/>
      <c r="Z153" s="3"/>
      <c r="AA153" s="6"/>
      <c r="AB153" s="3"/>
    </row>
    <row r="154" spans="1:28" x14ac:dyDescent="0.55000000000000004">
      <c r="A154" s="14" t="s">
        <v>2153</v>
      </c>
      <c r="B154" s="6">
        <v>85</v>
      </c>
      <c r="C154" s="5">
        <v>104</v>
      </c>
      <c r="D154" s="6" t="s">
        <v>2097</v>
      </c>
      <c r="E154" s="6">
        <v>25399</v>
      </c>
      <c r="F154" s="6">
        <v>104</v>
      </c>
      <c r="G154" s="6">
        <v>1855</v>
      </c>
      <c r="H154" s="5" t="s">
        <v>39</v>
      </c>
      <c r="I154" s="6">
        <v>18</v>
      </c>
      <c r="J154" s="6">
        <v>3</v>
      </c>
      <c r="K154" s="6">
        <v>29</v>
      </c>
      <c r="L154" s="6">
        <f t="shared" si="2"/>
        <v>7529</v>
      </c>
      <c r="M154" s="6"/>
      <c r="N154" s="3"/>
      <c r="O154" s="3"/>
      <c r="P154" s="363"/>
      <c r="Q154" s="724">
        <v>100</v>
      </c>
      <c r="R154" s="6"/>
      <c r="S154" s="6">
        <v>85</v>
      </c>
      <c r="T154" s="6"/>
      <c r="U154" s="357"/>
      <c r="V154" s="6"/>
      <c r="W154" s="3"/>
      <c r="X154" s="6"/>
      <c r="Y154" s="3"/>
      <c r="Z154" s="3"/>
      <c r="AA154" s="6"/>
      <c r="AB154" s="3"/>
    </row>
    <row r="155" spans="1:28" x14ac:dyDescent="0.55000000000000004">
      <c r="A155" s="14" t="s">
        <v>2153</v>
      </c>
      <c r="B155" s="6">
        <v>85</v>
      </c>
      <c r="C155" s="5">
        <v>105</v>
      </c>
      <c r="D155" s="6" t="s">
        <v>2097</v>
      </c>
      <c r="E155" s="6">
        <v>25398</v>
      </c>
      <c r="F155" s="6">
        <v>105</v>
      </c>
      <c r="G155" s="6">
        <v>1854</v>
      </c>
      <c r="H155" s="5" t="s">
        <v>39</v>
      </c>
      <c r="I155" s="6">
        <v>12</v>
      </c>
      <c r="J155" s="6"/>
      <c r="K155" s="6">
        <v>21</v>
      </c>
      <c r="L155" s="6">
        <f t="shared" si="2"/>
        <v>4821</v>
      </c>
      <c r="M155" s="6"/>
      <c r="N155" s="3"/>
      <c r="O155" s="3"/>
      <c r="P155" s="363"/>
      <c r="Q155" s="724">
        <v>100</v>
      </c>
      <c r="R155" s="6"/>
      <c r="S155" s="6">
        <v>85</v>
      </c>
      <c r="T155" s="6"/>
      <c r="U155" s="357"/>
      <c r="V155" s="6"/>
      <c r="W155" s="3"/>
      <c r="X155" s="6"/>
      <c r="Y155" s="3"/>
      <c r="Z155" s="3"/>
      <c r="AA155" s="6"/>
      <c r="AB155" s="3"/>
    </row>
    <row r="156" spans="1:28" s="179" customFormat="1" x14ac:dyDescent="0.55000000000000004">
      <c r="A156" s="14" t="s">
        <v>2153</v>
      </c>
      <c r="B156" s="12" t="s">
        <v>2154</v>
      </c>
      <c r="C156" s="788">
        <v>106</v>
      </c>
      <c r="D156" s="350" t="s">
        <v>47</v>
      </c>
      <c r="E156" s="12">
        <v>231</v>
      </c>
      <c r="F156" s="12">
        <v>88</v>
      </c>
      <c r="G156" s="12"/>
      <c r="H156" s="350" t="s">
        <v>39</v>
      </c>
      <c r="I156" s="12"/>
      <c r="J156" s="12">
        <v>1</v>
      </c>
      <c r="K156" s="12">
        <v>1</v>
      </c>
      <c r="L156" s="12"/>
      <c r="M156" s="350">
        <f xml:space="preserve"> I156*400+J156*100+K156</f>
        <v>101</v>
      </c>
      <c r="N156" s="13"/>
      <c r="O156" s="13"/>
      <c r="P156" s="361"/>
      <c r="Q156" s="724">
        <v>100</v>
      </c>
      <c r="R156" s="12">
        <v>25</v>
      </c>
      <c r="S156" s="12" t="s">
        <v>2154</v>
      </c>
      <c r="T156" s="12" t="s">
        <v>2099</v>
      </c>
      <c r="U156" s="359" t="s">
        <v>2104</v>
      </c>
      <c r="V156" s="12">
        <f>2*9*9</f>
        <v>162</v>
      </c>
      <c r="W156" s="13"/>
      <c r="X156" s="12">
        <v>162</v>
      </c>
      <c r="Y156" s="13"/>
      <c r="Z156" s="13"/>
      <c r="AA156" s="12">
        <v>25</v>
      </c>
      <c r="AB156" s="13"/>
    </row>
    <row r="157" spans="1:28" x14ac:dyDescent="0.55000000000000004">
      <c r="A157" s="8"/>
      <c r="B157" s="6"/>
      <c r="C157" s="5"/>
      <c r="D157" s="5"/>
      <c r="E157" s="6"/>
      <c r="F157" s="6"/>
      <c r="G157" s="6"/>
      <c r="H157" s="5"/>
      <c r="I157" s="6"/>
      <c r="J157" s="6"/>
      <c r="K157" s="6"/>
      <c r="L157" s="6"/>
      <c r="M157" s="5"/>
      <c r="N157" s="3"/>
      <c r="O157" s="3"/>
      <c r="P157" s="363"/>
      <c r="Q157" s="724"/>
      <c r="R157" s="6"/>
      <c r="S157" s="6"/>
      <c r="T157" s="6"/>
      <c r="U157" s="357"/>
      <c r="V157" s="6"/>
      <c r="W157" s="3"/>
      <c r="X157" s="6"/>
      <c r="Y157" s="3"/>
      <c r="Z157" s="3"/>
      <c r="AA157" s="6"/>
      <c r="AB157" s="3"/>
    </row>
    <row r="158" spans="1:28" x14ac:dyDescent="0.55000000000000004">
      <c r="A158" s="8" t="s">
        <v>2155</v>
      </c>
      <c r="B158" s="6">
        <v>14</v>
      </c>
      <c r="C158" s="5">
        <v>107</v>
      </c>
      <c r="D158" s="6" t="s">
        <v>2097</v>
      </c>
      <c r="E158" s="6">
        <v>13787</v>
      </c>
      <c r="F158" s="6">
        <v>7</v>
      </c>
      <c r="G158" s="6">
        <v>214</v>
      </c>
      <c r="H158" s="5" t="s">
        <v>39</v>
      </c>
      <c r="I158" s="6"/>
      <c r="J158" s="6"/>
      <c r="K158" s="6">
        <v>91</v>
      </c>
      <c r="L158" s="6"/>
      <c r="M158" s="5">
        <f xml:space="preserve"> I158*400+J158*100+K158</f>
        <v>91</v>
      </c>
      <c r="N158" s="3"/>
      <c r="O158" s="3"/>
      <c r="P158" s="363"/>
      <c r="Q158" s="724">
        <v>250</v>
      </c>
      <c r="R158" s="6">
        <v>26</v>
      </c>
      <c r="S158" s="6">
        <v>14</v>
      </c>
      <c r="T158" s="6" t="s">
        <v>2099</v>
      </c>
      <c r="U158" s="357" t="s">
        <v>2104</v>
      </c>
      <c r="V158" s="6">
        <f>2*2*6*9</f>
        <v>216</v>
      </c>
      <c r="W158" s="3"/>
      <c r="X158" s="6">
        <v>216</v>
      </c>
      <c r="Y158" s="3"/>
      <c r="Z158" s="3"/>
      <c r="AA158" s="6">
        <v>30</v>
      </c>
      <c r="AB158" s="3"/>
    </row>
    <row r="159" spans="1:28" x14ac:dyDescent="0.55000000000000004">
      <c r="A159" s="8" t="s">
        <v>2155</v>
      </c>
      <c r="B159" s="6"/>
      <c r="C159" s="5">
        <v>108</v>
      </c>
      <c r="D159" s="6" t="s">
        <v>2097</v>
      </c>
      <c r="E159" s="6">
        <v>40106</v>
      </c>
      <c r="F159" s="6">
        <v>84</v>
      </c>
      <c r="G159" s="6">
        <v>1151</v>
      </c>
      <c r="H159" s="5" t="s">
        <v>39</v>
      </c>
      <c r="I159" s="6">
        <v>2</v>
      </c>
      <c r="J159" s="6"/>
      <c r="K159" s="6"/>
      <c r="L159" s="6">
        <f t="shared" si="2"/>
        <v>800</v>
      </c>
      <c r="M159" s="6"/>
      <c r="N159" s="3"/>
      <c r="O159" s="3"/>
      <c r="P159" s="363"/>
      <c r="Q159" s="724">
        <v>250</v>
      </c>
      <c r="R159" s="6"/>
      <c r="S159" s="6"/>
      <c r="T159" s="6"/>
      <c r="U159" s="357"/>
      <c r="V159" s="6"/>
      <c r="W159" s="3"/>
      <c r="X159" s="6"/>
      <c r="Y159" s="3"/>
      <c r="Z159" s="3"/>
      <c r="AA159" s="6"/>
      <c r="AB159" s="3"/>
    </row>
    <row r="160" spans="1:28" s="179" customFormat="1" x14ac:dyDescent="0.55000000000000004">
      <c r="A160" s="8" t="s">
        <v>2155</v>
      </c>
      <c r="B160" s="12">
        <v>14</v>
      </c>
      <c r="C160" s="788">
        <v>109</v>
      </c>
      <c r="D160" s="12" t="s">
        <v>49</v>
      </c>
      <c r="E160" s="12">
        <v>750</v>
      </c>
      <c r="F160" s="12"/>
      <c r="G160" s="12">
        <v>8</v>
      </c>
      <c r="H160" s="350" t="s">
        <v>39</v>
      </c>
      <c r="I160" s="12">
        <v>12</v>
      </c>
      <c r="J160" s="12">
        <v>3</v>
      </c>
      <c r="K160" s="12">
        <v>43</v>
      </c>
      <c r="L160" s="12">
        <f xml:space="preserve"> I160*400+J160*100+K160</f>
        <v>5143</v>
      </c>
      <c r="M160" s="12"/>
      <c r="N160" s="13"/>
      <c r="O160" s="13"/>
      <c r="P160" s="361"/>
      <c r="Q160" s="724">
        <v>100</v>
      </c>
      <c r="R160" s="12"/>
      <c r="S160" s="12">
        <v>14</v>
      </c>
      <c r="T160" s="12"/>
      <c r="U160" s="359"/>
      <c r="V160" s="12"/>
      <c r="W160" s="13"/>
      <c r="X160" s="12"/>
      <c r="Y160" s="13"/>
      <c r="Z160" s="13"/>
      <c r="AA160" s="12"/>
      <c r="AB160" s="13"/>
    </row>
    <row r="161" spans="1:28" x14ac:dyDescent="0.55000000000000004">
      <c r="A161" s="8"/>
      <c r="B161" s="6"/>
      <c r="C161" s="5"/>
      <c r="D161" s="6"/>
      <c r="E161" s="6"/>
      <c r="F161" s="6"/>
      <c r="G161" s="6"/>
      <c r="H161" s="5"/>
      <c r="I161" s="6"/>
      <c r="J161" s="6"/>
      <c r="K161" s="6"/>
      <c r="L161" s="6"/>
      <c r="M161" s="6"/>
      <c r="N161" s="3"/>
      <c r="O161" s="3"/>
      <c r="P161" s="363"/>
      <c r="Q161" s="724"/>
      <c r="R161" s="6"/>
      <c r="S161" s="6"/>
      <c r="T161" s="6"/>
      <c r="U161" s="357"/>
      <c r="V161" s="6"/>
      <c r="W161" s="3"/>
      <c r="X161" s="6"/>
      <c r="Y161" s="3"/>
      <c r="Z161" s="3"/>
      <c r="AA161" s="6"/>
      <c r="AB161" s="3"/>
    </row>
    <row r="162" spans="1:28" x14ac:dyDescent="0.55000000000000004">
      <c r="A162" s="8" t="s">
        <v>2156</v>
      </c>
      <c r="B162" s="6">
        <v>14</v>
      </c>
      <c r="C162" s="5">
        <v>110</v>
      </c>
      <c r="D162" s="6" t="s">
        <v>2097</v>
      </c>
      <c r="E162" s="6">
        <v>25475</v>
      </c>
      <c r="F162" s="6">
        <v>68</v>
      </c>
      <c r="G162" s="6">
        <v>1931</v>
      </c>
      <c r="H162" s="5" t="s">
        <v>39</v>
      </c>
      <c r="I162" s="6">
        <v>19</v>
      </c>
      <c r="J162" s="6">
        <v>1</v>
      </c>
      <c r="K162" s="6">
        <v>50</v>
      </c>
      <c r="L162" s="6">
        <f t="shared" si="2"/>
        <v>7750</v>
      </c>
      <c r="M162" s="6"/>
      <c r="N162" s="3"/>
      <c r="O162" s="3"/>
      <c r="P162" s="363"/>
      <c r="Q162" s="724">
        <v>150</v>
      </c>
      <c r="R162" s="6"/>
      <c r="S162" s="6">
        <v>14</v>
      </c>
      <c r="T162" s="6"/>
      <c r="U162" s="357"/>
      <c r="V162" s="6"/>
      <c r="W162" s="3"/>
      <c r="X162" s="6"/>
      <c r="Y162" s="3"/>
      <c r="Z162" s="3"/>
      <c r="AA162" s="6"/>
      <c r="AB162" s="3"/>
    </row>
    <row r="163" spans="1:28" x14ac:dyDescent="0.55000000000000004">
      <c r="A163" s="8"/>
      <c r="B163" s="6"/>
      <c r="C163" s="5"/>
      <c r="D163" s="6"/>
      <c r="E163" s="6"/>
      <c r="F163" s="6"/>
      <c r="G163" s="6"/>
      <c r="H163" s="5"/>
      <c r="I163" s="6"/>
      <c r="J163" s="6"/>
      <c r="K163" s="6"/>
      <c r="L163" s="6"/>
      <c r="M163" s="6"/>
      <c r="N163" s="3"/>
      <c r="O163" s="3"/>
      <c r="P163" s="363"/>
      <c r="Q163" s="724"/>
      <c r="R163" s="6"/>
      <c r="S163" s="6"/>
      <c r="T163" s="6"/>
      <c r="U163" s="357"/>
      <c r="V163" s="6"/>
      <c r="W163" s="3"/>
      <c r="X163" s="6"/>
      <c r="Y163" s="3"/>
      <c r="Z163" s="3"/>
      <c r="AA163" s="6"/>
      <c r="AB163" s="3"/>
    </row>
    <row r="164" spans="1:28" x14ac:dyDescent="0.55000000000000004">
      <c r="A164" s="8" t="s">
        <v>2157</v>
      </c>
      <c r="B164" s="6">
        <v>119</v>
      </c>
      <c r="C164" s="5">
        <v>111</v>
      </c>
      <c r="D164" s="6" t="s">
        <v>2097</v>
      </c>
      <c r="E164" s="6">
        <v>51781</v>
      </c>
      <c r="F164" s="6">
        <v>208</v>
      </c>
      <c r="G164" s="6">
        <v>3679</v>
      </c>
      <c r="H164" s="5" t="s">
        <v>39</v>
      </c>
      <c r="I164" s="6">
        <v>1</v>
      </c>
      <c r="J164" s="6"/>
      <c r="K164" s="6">
        <v>40</v>
      </c>
      <c r="L164" s="6">
        <f t="shared" si="2"/>
        <v>440</v>
      </c>
      <c r="M164" s="6"/>
      <c r="N164" s="3"/>
      <c r="O164" s="3"/>
      <c r="P164" s="363"/>
      <c r="Q164" s="724">
        <v>100</v>
      </c>
      <c r="R164" s="6"/>
      <c r="S164" s="6">
        <v>119</v>
      </c>
      <c r="T164" s="6"/>
      <c r="U164" s="357"/>
      <c r="V164" s="6"/>
      <c r="W164" s="3"/>
      <c r="X164" s="6"/>
      <c r="Y164" s="3"/>
      <c r="Z164" s="3"/>
      <c r="AA164" s="6"/>
      <c r="AB164" s="3"/>
    </row>
    <row r="165" spans="1:28" x14ac:dyDescent="0.55000000000000004">
      <c r="A165" s="8" t="s">
        <v>2157</v>
      </c>
      <c r="B165" s="6">
        <v>119</v>
      </c>
      <c r="C165" s="5">
        <v>112</v>
      </c>
      <c r="D165" s="6" t="s">
        <v>2097</v>
      </c>
      <c r="E165" s="6">
        <v>99639</v>
      </c>
      <c r="F165" s="6">
        <v>297</v>
      </c>
      <c r="G165" s="6">
        <v>8055</v>
      </c>
      <c r="H165" s="5" t="s">
        <v>2098</v>
      </c>
      <c r="I165" s="6">
        <v>2</v>
      </c>
      <c r="J165" s="6">
        <v>2</v>
      </c>
      <c r="K165" s="6">
        <v>83</v>
      </c>
      <c r="L165" s="6">
        <f t="shared" si="2"/>
        <v>1083</v>
      </c>
      <c r="M165" s="6"/>
      <c r="N165" s="3"/>
      <c r="O165" s="3"/>
      <c r="P165" s="363"/>
      <c r="Q165" s="724">
        <v>250</v>
      </c>
      <c r="R165" s="6"/>
      <c r="S165" s="6">
        <v>119</v>
      </c>
      <c r="T165" s="6"/>
      <c r="U165" s="357"/>
      <c r="V165" s="6"/>
      <c r="W165" s="3"/>
      <c r="X165" s="6"/>
      <c r="Y165" s="3"/>
      <c r="Z165" s="3"/>
      <c r="AA165" s="6"/>
      <c r="AB165" s="3"/>
    </row>
    <row r="166" spans="1:28" x14ac:dyDescent="0.55000000000000004">
      <c r="A166" s="8"/>
      <c r="B166" s="6"/>
      <c r="C166" s="5"/>
      <c r="D166" s="6"/>
      <c r="E166" s="6"/>
      <c r="F166" s="6"/>
      <c r="G166" s="6"/>
      <c r="H166" s="5"/>
      <c r="I166" s="6"/>
      <c r="J166" s="6"/>
      <c r="K166" s="6"/>
      <c r="L166" s="6"/>
      <c r="M166" s="6"/>
      <c r="N166" s="3"/>
      <c r="O166" s="3"/>
      <c r="P166" s="363"/>
      <c r="Q166" s="724"/>
      <c r="R166" s="6"/>
      <c r="S166" s="6"/>
      <c r="T166" s="6"/>
      <c r="U166" s="357"/>
      <c r="V166" s="6"/>
      <c r="W166" s="3"/>
      <c r="X166" s="6"/>
      <c r="Y166" s="3"/>
      <c r="Z166" s="3"/>
      <c r="AA166" s="6"/>
      <c r="AB166" s="3"/>
    </row>
    <row r="167" spans="1:28" s="179" customFormat="1" x14ac:dyDescent="0.55000000000000004">
      <c r="A167" s="14" t="s">
        <v>2158</v>
      </c>
      <c r="B167" s="12">
        <v>121</v>
      </c>
      <c r="C167" s="788">
        <v>113</v>
      </c>
      <c r="D167" s="12" t="s">
        <v>49</v>
      </c>
      <c r="E167" s="12">
        <v>21651</v>
      </c>
      <c r="F167" s="12"/>
      <c r="G167" s="12">
        <v>51</v>
      </c>
      <c r="H167" s="350" t="s">
        <v>2098</v>
      </c>
      <c r="I167" s="12">
        <v>9</v>
      </c>
      <c r="J167" s="12">
        <v>1</v>
      </c>
      <c r="K167" s="12">
        <v>45</v>
      </c>
      <c r="L167" s="12">
        <f t="shared" si="2"/>
        <v>3745</v>
      </c>
      <c r="M167" s="12"/>
      <c r="N167" s="13"/>
      <c r="O167" s="13"/>
      <c r="P167" s="361"/>
      <c r="Q167" s="724">
        <v>100</v>
      </c>
      <c r="R167" s="12"/>
      <c r="S167" s="12">
        <v>121</v>
      </c>
      <c r="T167" s="12"/>
      <c r="U167" s="359"/>
      <c r="V167" s="12"/>
      <c r="W167" s="13"/>
      <c r="X167" s="12"/>
      <c r="Y167" s="13"/>
      <c r="Z167" s="13"/>
      <c r="AA167" s="12"/>
      <c r="AB167" s="13"/>
    </row>
    <row r="168" spans="1:28" x14ac:dyDescent="0.55000000000000004">
      <c r="A168" s="8"/>
      <c r="B168" s="6"/>
      <c r="C168" s="5"/>
      <c r="D168" s="6"/>
      <c r="E168" s="6"/>
      <c r="F168" s="6"/>
      <c r="G168" s="6"/>
      <c r="H168" s="5"/>
      <c r="I168" s="6"/>
      <c r="J168" s="6"/>
      <c r="K168" s="6"/>
      <c r="L168" s="6"/>
      <c r="M168" s="6"/>
      <c r="N168" s="3"/>
      <c r="O168" s="3"/>
      <c r="P168" s="363"/>
      <c r="Q168" s="724"/>
      <c r="R168" s="6"/>
      <c r="S168" s="6"/>
      <c r="T168" s="6"/>
      <c r="U168" s="357"/>
      <c r="V168" s="6"/>
      <c r="W168" s="3"/>
      <c r="X168" s="6"/>
      <c r="Y168" s="3"/>
      <c r="Z168" s="3"/>
      <c r="AA168" s="6"/>
      <c r="AB168" s="3"/>
    </row>
    <row r="169" spans="1:28" x14ac:dyDescent="0.55000000000000004">
      <c r="A169" s="8" t="s">
        <v>2159</v>
      </c>
      <c r="B169" s="6">
        <v>124</v>
      </c>
      <c r="C169" s="5">
        <v>114</v>
      </c>
      <c r="D169" s="6" t="s">
        <v>2097</v>
      </c>
      <c r="E169" s="6">
        <v>41813</v>
      </c>
      <c r="F169" s="6">
        <v>275</v>
      </c>
      <c r="G169" s="6">
        <v>3711</v>
      </c>
      <c r="H169" s="5" t="s">
        <v>39</v>
      </c>
      <c r="I169" s="6">
        <v>7</v>
      </c>
      <c r="J169" s="6">
        <v>2</v>
      </c>
      <c r="K169" s="6">
        <v>6</v>
      </c>
      <c r="L169" s="6">
        <f t="shared" si="2"/>
        <v>3006</v>
      </c>
      <c r="M169" s="6"/>
      <c r="N169" s="3"/>
      <c r="O169" s="3"/>
      <c r="P169" s="363"/>
      <c r="Q169" s="724">
        <v>250</v>
      </c>
      <c r="R169" s="6"/>
      <c r="S169" s="6">
        <v>124</v>
      </c>
      <c r="T169" s="6"/>
      <c r="U169" s="357"/>
      <c r="V169" s="6"/>
      <c r="W169" s="3"/>
      <c r="X169" s="6"/>
      <c r="Y169" s="3"/>
      <c r="Z169" s="3"/>
      <c r="AA169" s="6"/>
      <c r="AB169" s="3"/>
    </row>
    <row r="170" spans="1:28" x14ac:dyDescent="0.55000000000000004">
      <c r="A170" s="8" t="s">
        <v>2159</v>
      </c>
      <c r="B170" s="6">
        <v>124</v>
      </c>
      <c r="C170" s="5">
        <v>115</v>
      </c>
      <c r="D170" s="6" t="s">
        <v>2097</v>
      </c>
      <c r="E170" s="6">
        <v>15180</v>
      </c>
      <c r="F170" s="6">
        <v>209</v>
      </c>
      <c r="G170" s="6">
        <v>375</v>
      </c>
      <c r="H170" s="5" t="s">
        <v>39</v>
      </c>
      <c r="I170" s="6"/>
      <c r="J170" s="6">
        <v>1</v>
      </c>
      <c r="K170" s="6">
        <v>17</v>
      </c>
      <c r="L170" s="6"/>
      <c r="M170" s="5">
        <f xml:space="preserve"> I170*400+J170*100+K170</f>
        <v>117</v>
      </c>
      <c r="N170" s="3"/>
      <c r="O170" s="3"/>
      <c r="P170" s="363"/>
      <c r="Q170" s="724">
        <v>175</v>
      </c>
      <c r="R170" s="6">
        <v>27</v>
      </c>
      <c r="S170" s="6">
        <v>124</v>
      </c>
      <c r="T170" s="6" t="s">
        <v>2099</v>
      </c>
      <c r="U170" s="357" t="s">
        <v>2104</v>
      </c>
      <c r="V170" s="6">
        <f>2*3*6*12</f>
        <v>432</v>
      </c>
      <c r="W170" s="3"/>
      <c r="X170" s="6">
        <v>432</v>
      </c>
      <c r="Y170" s="3"/>
      <c r="Z170" s="3"/>
      <c r="AA170" s="6">
        <v>10</v>
      </c>
      <c r="AB170" s="3"/>
    </row>
    <row r="171" spans="1:28" x14ac:dyDescent="0.55000000000000004">
      <c r="A171" s="8"/>
      <c r="B171" s="6"/>
      <c r="C171" s="5"/>
      <c r="D171" s="6"/>
      <c r="E171" s="6"/>
      <c r="F171" s="6"/>
      <c r="G171" s="6"/>
      <c r="H171" s="5"/>
      <c r="I171" s="6"/>
      <c r="J171" s="6"/>
      <c r="K171" s="6"/>
      <c r="L171" s="6"/>
      <c r="M171" s="5"/>
      <c r="N171" s="3"/>
      <c r="O171" s="3"/>
      <c r="P171" s="363"/>
      <c r="Q171" s="724"/>
      <c r="R171" s="6"/>
      <c r="S171" s="6"/>
      <c r="T171" s="6"/>
      <c r="U171" s="357"/>
      <c r="V171" s="6"/>
      <c r="W171" s="3"/>
      <c r="X171" s="6"/>
      <c r="Y171" s="3"/>
      <c r="Z171" s="3"/>
      <c r="AA171" s="6"/>
      <c r="AB171" s="3"/>
    </row>
    <row r="172" spans="1:28" x14ac:dyDescent="0.55000000000000004">
      <c r="A172" s="8" t="s">
        <v>2160</v>
      </c>
      <c r="B172" s="6">
        <v>318</v>
      </c>
      <c r="C172" s="5">
        <v>116</v>
      </c>
      <c r="D172" s="6" t="s">
        <v>2097</v>
      </c>
      <c r="E172" s="6">
        <v>25308</v>
      </c>
      <c r="F172" s="6">
        <v>41</v>
      </c>
      <c r="G172" s="6">
        <v>1770</v>
      </c>
      <c r="H172" s="5" t="s">
        <v>39</v>
      </c>
      <c r="I172" s="6">
        <v>4</v>
      </c>
      <c r="J172" s="6">
        <v>2</v>
      </c>
      <c r="K172" s="6">
        <v>10</v>
      </c>
      <c r="L172" s="6">
        <f t="shared" si="2"/>
        <v>1810</v>
      </c>
      <c r="M172" s="6"/>
      <c r="N172" s="3"/>
      <c r="O172" s="3"/>
      <c r="P172" s="363"/>
      <c r="Q172" s="724">
        <v>150</v>
      </c>
      <c r="R172" s="6"/>
      <c r="S172" s="6">
        <v>318</v>
      </c>
      <c r="T172" s="6"/>
      <c r="U172" s="357"/>
      <c r="V172" s="6"/>
      <c r="W172" s="3"/>
      <c r="X172" s="6"/>
      <c r="Y172" s="3"/>
      <c r="Z172" s="3"/>
      <c r="AA172" s="6"/>
      <c r="AB172" s="3"/>
    </row>
    <row r="173" spans="1:28" x14ac:dyDescent="0.55000000000000004">
      <c r="A173" s="8" t="s">
        <v>2160</v>
      </c>
      <c r="B173" s="6">
        <v>318</v>
      </c>
      <c r="C173" s="5">
        <v>117</v>
      </c>
      <c r="D173" s="6" t="s">
        <v>2097</v>
      </c>
      <c r="E173" s="6">
        <v>25315</v>
      </c>
      <c r="F173" s="6">
        <v>149</v>
      </c>
      <c r="G173" s="6">
        <v>1771</v>
      </c>
      <c r="H173" s="5" t="s">
        <v>39</v>
      </c>
      <c r="I173" s="6">
        <v>4</v>
      </c>
      <c r="J173" s="6">
        <v>2</v>
      </c>
      <c r="K173" s="6">
        <v>10</v>
      </c>
      <c r="L173" s="6">
        <f t="shared" si="2"/>
        <v>1810</v>
      </c>
      <c r="M173" s="6"/>
      <c r="N173" s="3"/>
      <c r="O173" s="3"/>
      <c r="P173" s="363"/>
      <c r="Q173" s="724">
        <v>150</v>
      </c>
      <c r="R173" s="6"/>
      <c r="S173" s="6">
        <v>318</v>
      </c>
      <c r="T173" s="6"/>
      <c r="U173" s="357"/>
      <c r="V173" s="6"/>
      <c r="W173" s="3"/>
      <c r="X173" s="6"/>
      <c r="Y173" s="3"/>
      <c r="Z173" s="3"/>
      <c r="AA173" s="6"/>
      <c r="AB173" s="3"/>
    </row>
    <row r="174" spans="1:28" x14ac:dyDescent="0.55000000000000004">
      <c r="A174" s="8" t="s">
        <v>2160</v>
      </c>
      <c r="B174" s="6">
        <v>318</v>
      </c>
      <c r="C174" s="5">
        <v>118</v>
      </c>
      <c r="D174" s="6" t="s">
        <v>2097</v>
      </c>
      <c r="E174" s="6">
        <v>25316</v>
      </c>
      <c r="F174" s="6">
        <v>39</v>
      </c>
      <c r="G174" s="6">
        <v>1772</v>
      </c>
      <c r="H174" s="5" t="s">
        <v>39</v>
      </c>
      <c r="I174" s="6">
        <v>4</v>
      </c>
      <c r="J174" s="6">
        <v>2</v>
      </c>
      <c r="K174" s="6">
        <v>10</v>
      </c>
      <c r="L174" s="6">
        <f t="shared" si="2"/>
        <v>1810</v>
      </c>
      <c r="M174" s="6"/>
      <c r="N174" s="3"/>
      <c r="O174" s="3"/>
      <c r="P174" s="363"/>
      <c r="Q174" s="724">
        <v>150</v>
      </c>
      <c r="R174" s="6"/>
      <c r="S174" s="6">
        <v>318</v>
      </c>
      <c r="T174" s="6"/>
      <c r="U174" s="357"/>
      <c r="V174" s="6"/>
      <c r="W174" s="3"/>
      <c r="X174" s="6"/>
      <c r="Y174" s="3"/>
      <c r="Z174" s="3"/>
      <c r="AA174" s="6"/>
      <c r="AB174" s="3"/>
    </row>
    <row r="175" spans="1:28" x14ac:dyDescent="0.55000000000000004">
      <c r="A175" s="8" t="s">
        <v>2160</v>
      </c>
      <c r="B175" s="6">
        <v>318</v>
      </c>
      <c r="C175" s="5">
        <v>119</v>
      </c>
      <c r="D175" s="6" t="s">
        <v>2097</v>
      </c>
      <c r="E175" s="6">
        <v>72470</v>
      </c>
      <c r="F175" s="6">
        <v>3445</v>
      </c>
      <c r="G175" s="6">
        <v>6253</v>
      </c>
      <c r="H175" s="5" t="s">
        <v>39</v>
      </c>
      <c r="I175" s="6"/>
      <c r="J175" s="6">
        <v>1</v>
      </c>
      <c r="K175" s="6">
        <v>18</v>
      </c>
      <c r="L175" s="6">
        <f t="shared" si="2"/>
        <v>118</v>
      </c>
      <c r="M175" s="6"/>
      <c r="N175" s="3"/>
      <c r="O175" s="3"/>
      <c r="P175" s="363"/>
      <c r="Q175" s="724">
        <v>100</v>
      </c>
      <c r="R175" s="6"/>
      <c r="S175" s="6">
        <v>318</v>
      </c>
      <c r="T175" s="6"/>
      <c r="U175" s="357"/>
      <c r="V175" s="6"/>
      <c r="W175" s="3"/>
      <c r="X175" s="6"/>
      <c r="Y175" s="3"/>
      <c r="Z175" s="3"/>
      <c r="AA175" s="6"/>
      <c r="AB175" s="3"/>
    </row>
    <row r="176" spans="1:28" x14ac:dyDescent="0.55000000000000004">
      <c r="A176" s="8"/>
      <c r="B176" s="6"/>
      <c r="C176" s="5"/>
      <c r="D176" s="6"/>
      <c r="E176" s="6"/>
      <c r="F176" s="6"/>
      <c r="G176" s="6"/>
      <c r="H176" s="5"/>
      <c r="I176" s="6"/>
      <c r="J176" s="6"/>
      <c r="K176" s="6"/>
      <c r="L176" s="6"/>
      <c r="M176" s="6"/>
      <c r="N176" s="3"/>
      <c r="O176" s="3"/>
      <c r="P176" s="363"/>
      <c r="Q176" s="724"/>
      <c r="R176" s="6"/>
      <c r="S176" s="6"/>
      <c r="T176" s="6"/>
      <c r="U176" s="357"/>
      <c r="V176" s="6"/>
      <c r="W176" s="3"/>
      <c r="X176" s="6"/>
      <c r="Y176" s="3"/>
      <c r="Z176" s="3"/>
      <c r="AA176" s="6"/>
      <c r="AB176" s="3"/>
    </row>
    <row r="177" spans="1:28" x14ac:dyDescent="0.55000000000000004">
      <c r="A177" s="8" t="s">
        <v>2161</v>
      </c>
      <c r="B177" s="6">
        <v>96</v>
      </c>
      <c r="C177" s="5">
        <v>120</v>
      </c>
      <c r="D177" s="6" t="s">
        <v>2097</v>
      </c>
      <c r="E177" s="6">
        <v>41498</v>
      </c>
      <c r="F177" s="6">
        <v>62</v>
      </c>
      <c r="G177" s="6">
        <v>3497</v>
      </c>
      <c r="H177" s="5" t="s">
        <v>39</v>
      </c>
      <c r="I177" s="6">
        <v>4</v>
      </c>
      <c r="J177" s="6"/>
      <c r="K177" s="6">
        <v>24</v>
      </c>
      <c r="L177" s="6">
        <f t="shared" si="2"/>
        <v>1624</v>
      </c>
      <c r="M177" s="6"/>
      <c r="N177" s="3"/>
      <c r="O177" s="3"/>
      <c r="P177" s="363"/>
      <c r="Q177" s="724">
        <v>150</v>
      </c>
      <c r="R177" s="6"/>
      <c r="S177" s="6">
        <v>96</v>
      </c>
      <c r="T177" s="6"/>
      <c r="U177" s="357"/>
      <c r="V177" s="6"/>
      <c r="W177" s="3"/>
      <c r="X177" s="6"/>
      <c r="Y177" s="3"/>
      <c r="Z177" s="3"/>
      <c r="AA177" s="6"/>
      <c r="AB177" s="3"/>
    </row>
    <row r="178" spans="1:28" s="179" customFormat="1" x14ac:dyDescent="0.55000000000000004">
      <c r="A178" s="8" t="s">
        <v>2161</v>
      </c>
      <c r="B178" s="12">
        <v>96</v>
      </c>
      <c r="C178" s="788">
        <v>121</v>
      </c>
      <c r="D178" s="12" t="s">
        <v>49</v>
      </c>
      <c r="E178" s="12">
        <v>4918</v>
      </c>
      <c r="F178" s="12">
        <v>26</v>
      </c>
      <c r="G178" s="12"/>
      <c r="H178" s="350" t="s">
        <v>2098</v>
      </c>
      <c r="I178" s="12">
        <v>1</v>
      </c>
      <c r="J178" s="12"/>
      <c r="K178" s="12">
        <v>83</v>
      </c>
      <c r="L178" s="12">
        <f t="shared" si="2"/>
        <v>483</v>
      </c>
      <c r="M178" s="12"/>
      <c r="N178" s="13"/>
      <c r="O178" s="13"/>
      <c r="P178" s="361"/>
      <c r="Q178" s="724">
        <v>100</v>
      </c>
      <c r="R178" s="12"/>
      <c r="S178" s="12">
        <v>96</v>
      </c>
      <c r="T178" s="12"/>
      <c r="U178" s="359"/>
      <c r="V178" s="12"/>
      <c r="W178" s="13"/>
      <c r="X178" s="12"/>
      <c r="Y178" s="13"/>
      <c r="Z178" s="13"/>
      <c r="AA178" s="12"/>
      <c r="AB178" s="13"/>
    </row>
    <row r="179" spans="1:28" x14ac:dyDescent="0.55000000000000004">
      <c r="A179" s="8"/>
      <c r="B179" s="6"/>
      <c r="C179" s="5"/>
      <c r="D179" s="6"/>
      <c r="E179" s="6"/>
      <c r="F179" s="6"/>
      <c r="G179" s="6"/>
      <c r="H179" s="5"/>
      <c r="I179" s="6"/>
      <c r="J179" s="6"/>
      <c r="K179" s="6"/>
      <c r="L179" s="6"/>
      <c r="M179" s="6"/>
      <c r="N179" s="3"/>
      <c r="O179" s="3"/>
      <c r="P179" s="363"/>
      <c r="Q179" s="724"/>
      <c r="R179" s="6"/>
      <c r="S179" s="6"/>
      <c r="T179" s="6"/>
      <c r="U179" s="357"/>
      <c r="V179" s="6"/>
      <c r="W179" s="3"/>
      <c r="X179" s="6"/>
      <c r="Y179" s="3"/>
      <c r="Z179" s="3"/>
      <c r="AA179" s="6"/>
      <c r="AB179" s="3"/>
    </row>
    <row r="180" spans="1:28" x14ac:dyDescent="0.55000000000000004">
      <c r="A180" s="8" t="s">
        <v>2162</v>
      </c>
      <c r="B180" s="6">
        <v>89</v>
      </c>
      <c r="C180" s="5">
        <v>122</v>
      </c>
      <c r="D180" s="6" t="s">
        <v>2097</v>
      </c>
      <c r="E180" s="6">
        <v>15172</v>
      </c>
      <c r="F180" s="6">
        <v>199</v>
      </c>
      <c r="G180" s="6">
        <v>367</v>
      </c>
      <c r="H180" s="5" t="s">
        <v>39</v>
      </c>
      <c r="I180" s="6"/>
      <c r="J180" s="6"/>
      <c r="K180" s="6">
        <v>80</v>
      </c>
      <c r="L180" s="6"/>
      <c r="M180" s="5">
        <f xml:space="preserve"> I180*400+J180*100+K180</f>
        <v>80</v>
      </c>
      <c r="N180" s="3"/>
      <c r="O180" s="3"/>
      <c r="P180" s="363"/>
      <c r="Q180" s="724">
        <v>250</v>
      </c>
      <c r="R180" s="6">
        <v>28</v>
      </c>
      <c r="S180" s="6">
        <v>89</v>
      </c>
      <c r="T180" s="6" t="s">
        <v>2099</v>
      </c>
      <c r="U180" s="357" t="s">
        <v>2104</v>
      </c>
      <c r="V180" s="6">
        <f>2*4*6*12</f>
        <v>576</v>
      </c>
      <c r="W180" s="3"/>
      <c r="X180" s="6">
        <v>576</v>
      </c>
      <c r="Y180" s="3"/>
      <c r="Z180" s="3"/>
      <c r="AA180" s="6">
        <v>15</v>
      </c>
      <c r="AB180" s="3"/>
    </row>
    <row r="181" spans="1:28" x14ac:dyDescent="0.55000000000000004">
      <c r="A181" s="8" t="s">
        <v>2162</v>
      </c>
      <c r="B181" s="6">
        <v>89</v>
      </c>
      <c r="C181" s="5">
        <v>123</v>
      </c>
      <c r="D181" s="6" t="s">
        <v>2097</v>
      </c>
      <c r="E181" s="6">
        <v>97329</v>
      </c>
      <c r="F181" s="6">
        <v>750</v>
      </c>
      <c r="G181" s="6">
        <v>7831</v>
      </c>
      <c r="H181" s="5" t="s">
        <v>2098</v>
      </c>
      <c r="I181" s="6">
        <v>1</v>
      </c>
      <c r="J181" s="6">
        <v>2</v>
      </c>
      <c r="K181" s="6">
        <v>16.399999999999999</v>
      </c>
      <c r="L181" s="6">
        <f t="shared" si="2"/>
        <v>616.4</v>
      </c>
      <c r="M181" s="6"/>
      <c r="N181" s="3"/>
      <c r="O181" s="3"/>
      <c r="P181" s="363"/>
      <c r="Q181" s="724">
        <v>250</v>
      </c>
      <c r="R181" s="6"/>
      <c r="S181" s="6">
        <v>89</v>
      </c>
      <c r="T181" s="6"/>
      <c r="U181" s="357"/>
      <c r="V181" s="6"/>
      <c r="W181" s="3"/>
      <c r="X181" s="6"/>
      <c r="Y181" s="3"/>
      <c r="Z181" s="3"/>
      <c r="AA181" s="6"/>
      <c r="AB181" s="3"/>
    </row>
    <row r="182" spans="1:28" x14ac:dyDescent="0.55000000000000004">
      <c r="A182" s="8" t="s">
        <v>2162</v>
      </c>
      <c r="B182" s="6">
        <v>89</v>
      </c>
      <c r="C182" s="5">
        <v>124</v>
      </c>
      <c r="D182" s="6" t="s">
        <v>2097</v>
      </c>
      <c r="E182" s="6">
        <v>72454</v>
      </c>
      <c r="F182" s="6">
        <v>354</v>
      </c>
      <c r="G182" s="6">
        <v>6230</v>
      </c>
      <c r="H182" s="5" t="s">
        <v>2098</v>
      </c>
      <c r="I182" s="6">
        <v>1</v>
      </c>
      <c r="J182" s="6"/>
      <c r="K182" s="6"/>
      <c r="L182" s="6">
        <f t="shared" si="2"/>
        <v>400</v>
      </c>
      <c r="M182" s="6"/>
      <c r="N182" s="3"/>
      <c r="O182" s="3"/>
      <c r="P182" s="363"/>
      <c r="Q182" s="724">
        <v>200</v>
      </c>
      <c r="R182" s="6"/>
      <c r="S182" s="6">
        <v>89</v>
      </c>
      <c r="T182" s="6"/>
      <c r="U182" s="357"/>
      <c r="V182" s="6"/>
      <c r="W182" s="3"/>
      <c r="X182" s="6"/>
      <c r="Y182" s="3"/>
      <c r="Z182" s="3"/>
      <c r="AA182" s="6"/>
      <c r="AB182" s="3"/>
    </row>
    <row r="183" spans="1:28" x14ac:dyDescent="0.55000000000000004">
      <c r="A183" s="8" t="s">
        <v>2162</v>
      </c>
      <c r="B183" s="6">
        <v>89</v>
      </c>
      <c r="C183" s="5">
        <v>125</v>
      </c>
      <c r="D183" s="6" t="s">
        <v>2097</v>
      </c>
      <c r="E183" s="6">
        <v>35361</v>
      </c>
      <c r="F183" s="6">
        <v>22</v>
      </c>
      <c r="G183" s="6">
        <v>2437</v>
      </c>
      <c r="H183" s="5" t="s">
        <v>39</v>
      </c>
      <c r="I183" s="6">
        <v>14</v>
      </c>
      <c r="J183" s="6">
        <v>1</v>
      </c>
      <c r="K183" s="6">
        <v>13.8</v>
      </c>
      <c r="L183" s="6">
        <f t="shared" si="2"/>
        <v>5713.8</v>
      </c>
      <c r="M183" s="6"/>
      <c r="N183" s="3"/>
      <c r="O183" s="3"/>
      <c r="P183" s="363"/>
      <c r="Q183" s="724">
        <v>175</v>
      </c>
      <c r="R183" s="6"/>
      <c r="S183" s="6">
        <v>89</v>
      </c>
      <c r="T183" s="6"/>
      <c r="U183" s="357"/>
      <c r="V183" s="6"/>
      <c r="W183" s="3"/>
      <c r="X183" s="6"/>
      <c r="Y183" s="3"/>
      <c r="Z183" s="3"/>
      <c r="AA183" s="6"/>
      <c r="AB183" s="3"/>
    </row>
    <row r="184" spans="1:28" x14ac:dyDescent="0.55000000000000004">
      <c r="A184" s="8" t="s">
        <v>2162</v>
      </c>
      <c r="B184" s="6">
        <v>89</v>
      </c>
      <c r="C184" s="5">
        <v>126</v>
      </c>
      <c r="D184" s="6" t="s">
        <v>2097</v>
      </c>
      <c r="E184" s="6">
        <v>41773</v>
      </c>
      <c r="F184" s="6">
        <v>199</v>
      </c>
      <c r="G184" s="6">
        <v>3671</v>
      </c>
      <c r="H184" s="5" t="s">
        <v>39</v>
      </c>
      <c r="I184" s="6">
        <v>2</v>
      </c>
      <c r="J184" s="6">
        <v>3</v>
      </c>
      <c r="K184" s="6">
        <v>47</v>
      </c>
      <c r="L184" s="6">
        <f t="shared" si="2"/>
        <v>1147</v>
      </c>
      <c r="M184" s="6"/>
      <c r="N184" s="3"/>
      <c r="O184" s="3"/>
      <c r="P184" s="363"/>
      <c r="Q184" s="724">
        <v>150</v>
      </c>
      <c r="R184" s="6"/>
      <c r="S184" s="6">
        <v>89</v>
      </c>
      <c r="T184" s="6"/>
      <c r="U184" s="357"/>
      <c r="V184" s="6"/>
      <c r="W184" s="3"/>
      <c r="X184" s="6"/>
      <c r="Y184" s="3"/>
      <c r="Z184" s="3"/>
      <c r="AA184" s="6"/>
      <c r="AB184" s="3"/>
    </row>
    <row r="185" spans="1:28" x14ac:dyDescent="0.55000000000000004">
      <c r="A185" s="8"/>
      <c r="B185" s="6"/>
      <c r="C185" s="5"/>
      <c r="D185" s="6"/>
      <c r="E185" s="6"/>
      <c r="F185" s="6"/>
      <c r="G185" s="6"/>
      <c r="H185" s="5"/>
      <c r="I185" s="6"/>
      <c r="J185" s="6"/>
      <c r="K185" s="6"/>
      <c r="L185" s="6"/>
      <c r="M185" s="6"/>
      <c r="N185" s="3"/>
      <c r="O185" s="3"/>
      <c r="P185" s="363"/>
      <c r="Q185" s="724"/>
      <c r="R185" s="6"/>
      <c r="S185" s="6"/>
      <c r="T185" s="6"/>
      <c r="U185" s="357"/>
      <c r="V185" s="6"/>
      <c r="W185" s="3"/>
      <c r="X185" s="6"/>
      <c r="Y185" s="3"/>
      <c r="Z185" s="3"/>
      <c r="AA185" s="6"/>
      <c r="AB185" s="3"/>
    </row>
    <row r="186" spans="1:28" s="179" customFormat="1" x14ac:dyDescent="0.55000000000000004">
      <c r="A186" s="14" t="s">
        <v>2163</v>
      </c>
      <c r="B186" s="12">
        <v>351</v>
      </c>
      <c r="C186" s="788">
        <v>127</v>
      </c>
      <c r="D186" s="350" t="s">
        <v>47</v>
      </c>
      <c r="E186" s="12">
        <v>92</v>
      </c>
      <c r="F186" s="12">
        <v>33</v>
      </c>
      <c r="G186" s="12"/>
      <c r="H186" s="350" t="s">
        <v>39</v>
      </c>
      <c r="I186" s="12">
        <v>17</v>
      </c>
      <c r="J186" s="12"/>
      <c r="K186" s="12">
        <v>7</v>
      </c>
      <c r="L186" s="12">
        <f t="shared" si="2"/>
        <v>6807</v>
      </c>
      <c r="M186" s="12"/>
      <c r="N186" s="13"/>
      <c r="O186" s="13"/>
      <c r="P186" s="361"/>
      <c r="Q186" s="724">
        <v>100</v>
      </c>
      <c r="R186" s="12">
        <v>29</v>
      </c>
      <c r="S186" s="12">
        <v>351</v>
      </c>
      <c r="T186" s="12" t="s">
        <v>2099</v>
      </c>
      <c r="U186" s="359" t="s">
        <v>37</v>
      </c>
      <c r="V186" s="12">
        <f>2*9*12.5</f>
        <v>225</v>
      </c>
      <c r="W186" s="13"/>
      <c r="X186" s="12">
        <v>225</v>
      </c>
      <c r="Y186" s="13"/>
      <c r="Z186" s="13"/>
      <c r="AA186" s="12">
        <v>6</v>
      </c>
      <c r="AB186" s="13"/>
    </row>
    <row r="187" spans="1:28" s="589" customFormat="1" x14ac:dyDescent="0.55000000000000004">
      <c r="A187" s="578"/>
      <c r="B187" s="585"/>
      <c r="C187" s="586"/>
      <c r="D187" s="586"/>
      <c r="E187" s="585"/>
      <c r="F187" s="585"/>
      <c r="G187" s="585"/>
      <c r="H187" s="586"/>
      <c r="I187" s="585"/>
      <c r="J187" s="585"/>
      <c r="K187" s="585"/>
      <c r="L187" s="585"/>
      <c r="M187" s="585"/>
      <c r="N187" s="582"/>
      <c r="O187" s="582"/>
      <c r="P187" s="587"/>
      <c r="Q187" s="725"/>
      <c r="R187" s="585"/>
      <c r="S187" s="585"/>
      <c r="T187" s="585"/>
      <c r="U187" s="588"/>
      <c r="V187" s="585"/>
      <c r="W187" s="582"/>
      <c r="X187" s="585"/>
      <c r="Y187" s="582"/>
      <c r="Z187" s="582"/>
      <c r="AA187" s="585"/>
      <c r="AB187" s="582"/>
    </row>
    <row r="188" spans="1:28" x14ac:dyDescent="0.55000000000000004">
      <c r="A188" s="8"/>
      <c r="B188" s="6"/>
      <c r="C188" s="5"/>
      <c r="D188" s="5"/>
      <c r="E188" s="6"/>
      <c r="F188" s="6"/>
      <c r="G188" s="6"/>
      <c r="H188" s="5"/>
      <c r="I188" s="6"/>
      <c r="J188" s="6"/>
      <c r="K188" s="6"/>
      <c r="L188" s="6"/>
      <c r="M188" s="6"/>
      <c r="N188" s="3"/>
      <c r="O188" s="3"/>
      <c r="P188" s="363"/>
      <c r="Q188" s="724"/>
      <c r="R188" s="6"/>
      <c r="S188" s="6"/>
      <c r="T188" s="6"/>
      <c r="U188" s="357"/>
      <c r="V188" s="6"/>
      <c r="W188" s="3"/>
      <c r="X188" s="6"/>
      <c r="Y188" s="3"/>
      <c r="Z188" s="3"/>
      <c r="AA188" s="6"/>
      <c r="AB188" s="3"/>
    </row>
    <row r="189" spans="1:28" x14ac:dyDescent="0.55000000000000004">
      <c r="A189" s="8" t="s">
        <v>2164</v>
      </c>
      <c r="B189" s="6">
        <v>316</v>
      </c>
      <c r="C189" s="5">
        <v>128</v>
      </c>
      <c r="D189" s="6" t="s">
        <v>2097</v>
      </c>
      <c r="E189" s="6">
        <v>13818</v>
      </c>
      <c r="F189" s="6">
        <v>140</v>
      </c>
      <c r="G189" s="6">
        <v>235</v>
      </c>
      <c r="H189" s="5" t="s">
        <v>39</v>
      </c>
      <c r="I189" s="6"/>
      <c r="J189" s="6"/>
      <c r="K189" s="6">
        <v>67</v>
      </c>
      <c r="L189" s="6">
        <f t="shared" si="2"/>
        <v>67</v>
      </c>
      <c r="M189" s="6"/>
      <c r="N189" s="3"/>
      <c r="O189" s="3"/>
      <c r="P189" s="363"/>
      <c r="Q189" s="724">
        <v>250</v>
      </c>
      <c r="R189" s="6"/>
      <c r="S189" s="6">
        <v>316</v>
      </c>
      <c r="T189" s="6"/>
      <c r="U189" s="357"/>
      <c r="V189" s="6"/>
      <c r="W189" s="3"/>
      <c r="X189" s="6"/>
      <c r="Y189" s="3"/>
      <c r="Z189" s="3"/>
      <c r="AA189" s="6"/>
      <c r="AB189" s="3"/>
    </row>
    <row r="190" spans="1:28" s="179" customFormat="1" x14ac:dyDescent="0.55000000000000004">
      <c r="A190" s="8" t="s">
        <v>2164</v>
      </c>
      <c r="B190" s="12">
        <v>316</v>
      </c>
      <c r="C190" s="788">
        <v>129</v>
      </c>
      <c r="D190" s="12" t="s">
        <v>49</v>
      </c>
      <c r="E190" s="12">
        <v>2855</v>
      </c>
      <c r="F190" s="12">
        <v>2</v>
      </c>
      <c r="G190" s="12"/>
      <c r="H190" s="350" t="s">
        <v>2098</v>
      </c>
      <c r="I190" s="12">
        <v>5</v>
      </c>
      <c r="J190" s="12">
        <v>1</v>
      </c>
      <c r="K190" s="12">
        <v>55</v>
      </c>
      <c r="L190" s="12">
        <f t="shared" si="2"/>
        <v>2155</v>
      </c>
      <c r="M190" s="12"/>
      <c r="N190" s="13"/>
      <c r="O190" s="13"/>
      <c r="P190" s="361"/>
      <c r="Q190" s="724">
        <v>300</v>
      </c>
      <c r="R190" s="12"/>
      <c r="S190" s="12">
        <v>316</v>
      </c>
      <c r="T190" s="12"/>
      <c r="U190" s="359"/>
      <c r="V190" s="12"/>
      <c r="W190" s="13"/>
      <c r="X190" s="12"/>
      <c r="Y190" s="13"/>
      <c r="Z190" s="13"/>
      <c r="AA190" s="12"/>
      <c r="AB190" s="13"/>
    </row>
    <row r="191" spans="1:28" x14ac:dyDescent="0.55000000000000004">
      <c r="A191" s="8"/>
      <c r="B191" s="6"/>
      <c r="C191" s="5"/>
      <c r="D191" s="6"/>
      <c r="E191" s="6"/>
      <c r="F191" s="6"/>
      <c r="G191" s="6"/>
      <c r="H191" s="5"/>
      <c r="I191" s="6"/>
      <c r="J191" s="6"/>
      <c r="K191" s="6"/>
      <c r="L191" s="6"/>
      <c r="M191" s="6"/>
      <c r="N191" s="3"/>
      <c r="O191" s="3"/>
      <c r="P191" s="363"/>
      <c r="Q191" s="724"/>
      <c r="R191" s="6"/>
      <c r="S191" s="6"/>
      <c r="T191" s="6"/>
      <c r="U191" s="357"/>
      <c r="V191" s="6"/>
      <c r="W191" s="3"/>
      <c r="X191" s="6"/>
      <c r="Y191" s="3"/>
      <c r="Z191" s="3"/>
      <c r="AA191" s="6"/>
      <c r="AB191" s="3"/>
    </row>
    <row r="192" spans="1:28" x14ac:dyDescent="0.55000000000000004">
      <c r="A192" s="8" t="s">
        <v>2165</v>
      </c>
      <c r="B192" s="6">
        <v>316</v>
      </c>
      <c r="C192" s="5">
        <v>130</v>
      </c>
      <c r="D192" s="6" t="s">
        <v>2097</v>
      </c>
      <c r="E192" s="6">
        <v>35380</v>
      </c>
      <c r="F192" s="6">
        <v>32</v>
      </c>
      <c r="G192" s="6">
        <v>2456</v>
      </c>
      <c r="H192" s="5" t="s">
        <v>39</v>
      </c>
      <c r="I192" s="6">
        <v>5</v>
      </c>
      <c r="J192" s="6">
        <v>3</v>
      </c>
      <c r="K192" s="6"/>
      <c r="L192" s="6">
        <f t="shared" si="2"/>
        <v>2300</v>
      </c>
      <c r="M192" s="6"/>
      <c r="N192" s="3"/>
      <c r="O192" s="3"/>
      <c r="P192" s="363"/>
      <c r="Q192" s="724">
        <v>100</v>
      </c>
      <c r="R192" s="6"/>
      <c r="S192" s="6">
        <v>316</v>
      </c>
      <c r="T192" s="6"/>
      <c r="U192" s="357"/>
      <c r="V192" s="6"/>
      <c r="W192" s="3"/>
      <c r="X192" s="6"/>
      <c r="Y192" s="3"/>
      <c r="Z192" s="3"/>
      <c r="AA192" s="6"/>
      <c r="AB192" s="3"/>
    </row>
    <row r="193" spans="1:28" x14ac:dyDescent="0.55000000000000004">
      <c r="A193" s="8"/>
      <c r="B193" s="6"/>
      <c r="C193" s="5"/>
      <c r="D193" s="6"/>
      <c r="E193" s="6"/>
      <c r="F193" s="6"/>
      <c r="G193" s="6"/>
      <c r="H193" s="5"/>
      <c r="I193" s="6"/>
      <c r="J193" s="6"/>
      <c r="K193" s="6"/>
      <c r="L193" s="6"/>
      <c r="M193" s="6"/>
      <c r="N193" s="3"/>
      <c r="O193" s="3"/>
      <c r="P193" s="363"/>
      <c r="Q193" s="724"/>
      <c r="R193" s="6"/>
      <c r="S193" s="6"/>
      <c r="T193" s="6"/>
      <c r="U193" s="357"/>
      <c r="V193" s="6"/>
      <c r="W193" s="3"/>
      <c r="X193" s="6"/>
      <c r="Y193" s="3"/>
      <c r="Z193" s="3"/>
      <c r="AA193" s="6"/>
      <c r="AB193" s="3"/>
    </row>
    <row r="194" spans="1:28" x14ac:dyDescent="0.55000000000000004">
      <c r="A194" s="8" t="s">
        <v>2158</v>
      </c>
      <c r="B194" s="6">
        <v>121</v>
      </c>
      <c r="C194" s="5">
        <v>131</v>
      </c>
      <c r="D194" s="6" t="s">
        <v>2097</v>
      </c>
      <c r="E194" s="6">
        <v>15982</v>
      </c>
      <c r="F194" s="6">
        <v>206</v>
      </c>
      <c r="G194" s="6">
        <v>845</v>
      </c>
      <c r="H194" s="5" t="s">
        <v>39</v>
      </c>
      <c r="I194" s="6"/>
      <c r="J194" s="6"/>
      <c r="K194" s="6">
        <v>41</v>
      </c>
      <c r="L194" s="6"/>
      <c r="M194" s="5">
        <f>I194*400+J194*100+K194</f>
        <v>41</v>
      </c>
      <c r="N194" s="3"/>
      <c r="O194" s="3"/>
      <c r="P194" s="363"/>
      <c r="Q194" s="724">
        <v>250</v>
      </c>
      <c r="R194" s="6">
        <v>30</v>
      </c>
      <c r="S194" s="6">
        <v>121</v>
      </c>
      <c r="T194" s="6" t="s">
        <v>2099</v>
      </c>
      <c r="U194" s="357" t="s">
        <v>2104</v>
      </c>
      <c r="V194" s="6">
        <f>6*12</f>
        <v>72</v>
      </c>
      <c r="W194" s="3"/>
      <c r="X194" s="6">
        <v>72</v>
      </c>
      <c r="Y194" s="3"/>
      <c r="Z194" s="3"/>
      <c r="AA194" s="6">
        <v>14</v>
      </c>
      <c r="AB194" s="3"/>
    </row>
    <row r="195" spans="1:28" x14ac:dyDescent="0.55000000000000004">
      <c r="A195" s="8" t="s">
        <v>2158</v>
      </c>
      <c r="B195" s="6">
        <v>121</v>
      </c>
      <c r="C195" s="5">
        <v>132</v>
      </c>
      <c r="D195" s="6" t="s">
        <v>2097</v>
      </c>
      <c r="E195" s="6">
        <v>23595</v>
      </c>
      <c r="F195" s="6">
        <v>119</v>
      </c>
      <c r="G195" s="6">
        <v>1586</v>
      </c>
      <c r="H195" s="5" t="s">
        <v>39</v>
      </c>
      <c r="I195" s="6">
        <v>25</v>
      </c>
      <c r="J195" s="6">
        <v>2</v>
      </c>
      <c r="K195" s="6">
        <v>60</v>
      </c>
      <c r="L195" s="6">
        <f>I195*400+J195*100+K195</f>
        <v>10260</v>
      </c>
      <c r="M195" s="5"/>
      <c r="N195" s="3"/>
      <c r="O195" s="3"/>
      <c r="P195" s="363"/>
      <c r="Q195" s="724">
        <v>150</v>
      </c>
      <c r="R195" s="6"/>
      <c r="S195" s="6">
        <v>121</v>
      </c>
      <c r="T195" s="6"/>
      <c r="U195" s="357"/>
      <c r="V195" s="6"/>
      <c r="W195" s="3"/>
      <c r="X195" s="6"/>
      <c r="Y195" s="3"/>
      <c r="Z195" s="3"/>
      <c r="AA195" s="6"/>
      <c r="AB195" s="3"/>
    </row>
    <row r="196" spans="1:28" s="179" customFormat="1" x14ac:dyDescent="0.55000000000000004">
      <c r="A196" s="8" t="s">
        <v>2158</v>
      </c>
      <c r="B196" s="12">
        <v>121</v>
      </c>
      <c r="C196" s="788">
        <v>133</v>
      </c>
      <c r="D196" s="350" t="s">
        <v>47</v>
      </c>
      <c r="E196" s="12">
        <v>249</v>
      </c>
      <c r="F196" s="12">
        <v>105</v>
      </c>
      <c r="G196" s="12"/>
      <c r="H196" s="350" t="s">
        <v>39</v>
      </c>
      <c r="I196" s="12"/>
      <c r="J196" s="12"/>
      <c r="K196" s="12">
        <v>73</v>
      </c>
      <c r="L196" s="12"/>
      <c r="M196" s="350">
        <f>I196*400+J196*100+K196</f>
        <v>73</v>
      </c>
      <c r="N196" s="13"/>
      <c r="O196" s="13"/>
      <c r="P196" s="361"/>
      <c r="Q196" s="724">
        <v>250</v>
      </c>
      <c r="R196" s="12">
        <v>31</v>
      </c>
      <c r="S196" s="12">
        <v>121</v>
      </c>
      <c r="T196" s="12" t="s">
        <v>2099</v>
      </c>
      <c r="U196" s="359" t="s">
        <v>2104</v>
      </c>
      <c r="V196" s="12">
        <f>6*12</f>
        <v>72</v>
      </c>
      <c r="W196" s="13"/>
      <c r="X196" s="12">
        <v>72</v>
      </c>
      <c r="Y196" s="13"/>
      <c r="Z196" s="13"/>
      <c r="AA196" s="12">
        <v>14</v>
      </c>
      <c r="AB196" s="13"/>
    </row>
    <row r="197" spans="1:28" x14ac:dyDescent="0.55000000000000004">
      <c r="A197" s="8"/>
      <c r="B197" s="6"/>
      <c r="C197" s="5"/>
      <c r="D197" s="5"/>
      <c r="E197" s="6"/>
      <c r="F197" s="6"/>
      <c r="G197" s="6"/>
      <c r="H197" s="5"/>
      <c r="I197" s="6"/>
      <c r="J197" s="6"/>
      <c r="K197" s="6"/>
      <c r="L197" s="6"/>
      <c r="M197" s="5"/>
      <c r="N197" s="3"/>
      <c r="O197" s="3"/>
      <c r="P197" s="363"/>
      <c r="Q197" s="724"/>
      <c r="R197" s="6"/>
      <c r="S197" s="6"/>
      <c r="T197" s="6"/>
      <c r="U197" s="357"/>
      <c r="V197" s="6"/>
      <c r="W197" s="3"/>
      <c r="X197" s="6"/>
      <c r="Y197" s="3"/>
      <c r="Z197" s="3"/>
      <c r="AA197" s="6"/>
      <c r="AB197" s="3"/>
    </row>
    <row r="198" spans="1:28" x14ac:dyDescent="0.55000000000000004">
      <c r="A198" s="8" t="s">
        <v>2166</v>
      </c>
      <c r="B198" s="6">
        <v>96</v>
      </c>
      <c r="C198" s="5">
        <v>134</v>
      </c>
      <c r="D198" s="6" t="s">
        <v>2097</v>
      </c>
      <c r="E198" s="6">
        <v>15177</v>
      </c>
      <c r="F198" s="6">
        <v>204</v>
      </c>
      <c r="G198" s="6">
        <v>372</v>
      </c>
      <c r="H198" s="5" t="s">
        <v>39</v>
      </c>
      <c r="I198" s="6"/>
      <c r="J198" s="6">
        <v>2</v>
      </c>
      <c r="K198" s="6">
        <v>55</v>
      </c>
      <c r="L198" s="6"/>
      <c r="M198" s="5">
        <f>I198*400+J198*100+K198</f>
        <v>255</v>
      </c>
      <c r="N198" s="3"/>
      <c r="O198" s="3"/>
      <c r="P198" s="363"/>
      <c r="Q198" s="724">
        <v>250</v>
      </c>
      <c r="R198" s="6">
        <v>29</v>
      </c>
      <c r="S198" s="6">
        <v>96</v>
      </c>
      <c r="T198" s="6" t="s">
        <v>2099</v>
      </c>
      <c r="U198" s="357" t="s">
        <v>2104</v>
      </c>
      <c r="V198" s="6">
        <f>2*4*6*6</f>
        <v>288</v>
      </c>
      <c r="W198" s="3"/>
      <c r="X198" s="6">
        <v>288</v>
      </c>
      <c r="Y198" s="3"/>
      <c r="Z198" s="3"/>
      <c r="AA198" s="6">
        <v>15</v>
      </c>
      <c r="AB198" s="3"/>
    </row>
    <row r="199" spans="1:28" x14ac:dyDescent="0.55000000000000004">
      <c r="A199" s="8" t="s">
        <v>2166</v>
      </c>
      <c r="B199" s="6">
        <v>96</v>
      </c>
      <c r="C199" s="5">
        <v>135</v>
      </c>
      <c r="D199" s="6" t="s">
        <v>2097</v>
      </c>
      <c r="E199" s="6">
        <v>49051</v>
      </c>
      <c r="F199" s="6">
        <v>294</v>
      </c>
      <c r="G199" s="6">
        <v>4348</v>
      </c>
      <c r="H199" s="5" t="s">
        <v>2098</v>
      </c>
      <c r="I199" s="6">
        <v>10</v>
      </c>
      <c r="J199" s="6">
        <v>3</v>
      </c>
      <c r="K199" s="6">
        <v>26</v>
      </c>
      <c r="L199" s="6">
        <f>I199*400+J199*100+K199</f>
        <v>4326</v>
      </c>
      <c r="M199" s="6"/>
      <c r="N199" s="3"/>
      <c r="O199" s="3"/>
      <c r="P199" s="363"/>
      <c r="Q199" s="724">
        <v>100</v>
      </c>
      <c r="R199" s="6"/>
      <c r="S199" s="6">
        <v>96</v>
      </c>
      <c r="T199" s="6"/>
      <c r="U199" s="357"/>
      <c r="V199" s="6"/>
      <c r="W199" s="3"/>
      <c r="X199" s="6"/>
      <c r="Y199" s="3"/>
      <c r="Z199" s="3"/>
      <c r="AA199" s="6"/>
      <c r="AB199" s="3"/>
    </row>
    <row r="200" spans="1:28" x14ac:dyDescent="0.55000000000000004">
      <c r="A200" s="8" t="s">
        <v>2166</v>
      </c>
      <c r="B200" s="6"/>
      <c r="C200" s="5">
        <v>136</v>
      </c>
      <c r="D200" s="6" t="s">
        <v>2097</v>
      </c>
      <c r="E200" s="6">
        <v>48883</v>
      </c>
      <c r="F200" s="6">
        <v>298</v>
      </c>
      <c r="G200" s="6">
        <v>4352</v>
      </c>
      <c r="H200" s="5" t="s">
        <v>2098</v>
      </c>
      <c r="I200" s="6">
        <v>4</v>
      </c>
      <c r="J200" s="6"/>
      <c r="K200" s="6">
        <v>63</v>
      </c>
      <c r="L200" s="6">
        <f>I200*400+J200*100+K200</f>
        <v>1663</v>
      </c>
      <c r="M200" s="6"/>
      <c r="N200" s="3"/>
      <c r="O200" s="3"/>
      <c r="P200" s="363"/>
      <c r="Q200" s="724">
        <v>150</v>
      </c>
      <c r="R200" s="6"/>
      <c r="S200" s="6"/>
      <c r="T200" s="6"/>
      <c r="U200" s="357"/>
      <c r="V200" s="6"/>
      <c r="W200" s="3"/>
      <c r="X200" s="6"/>
      <c r="Y200" s="3"/>
      <c r="Z200" s="3"/>
      <c r="AA200" s="6"/>
      <c r="AB200" s="3"/>
    </row>
    <row r="201" spans="1:28" x14ac:dyDescent="0.55000000000000004">
      <c r="A201" s="8"/>
      <c r="B201" s="6"/>
      <c r="C201" s="5"/>
      <c r="D201" s="6"/>
      <c r="E201" s="6"/>
      <c r="F201" s="6"/>
      <c r="G201" s="6"/>
      <c r="H201" s="5"/>
      <c r="I201" s="6"/>
      <c r="J201" s="6"/>
      <c r="K201" s="6"/>
      <c r="L201" s="6"/>
      <c r="M201" s="6"/>
      <c r="N201" s="3"/>
      <c r="O201" s="3"/>
      <c r="P201" s="363"/>
      <c r="Q201" s="724"/>
      <c r="R201" s="6"/>
      <c r="S201" s="6"/>
      <c r="T201" s="6"/>
      <c r="U201" s="357"/>
      <c r="V201" s="6"/>
      <c r="W201" s="3"/>
      <c r="X201" s="6"/>
      <c r="Y201" s="3"/>
      <c r="Z201" s="3"/>
      <c r="AA201" s="6"/>
      <c r="AB201" s="3"/>
    </row>
    <row r="202" spans="1:28" x14ac:dyDescent="0.55000000000000004">
      <c r="A202" s="8" t="s">
        <v>2167</v>
      </c>
      <c r="B202" s="6">
        <v>355</v>
      </c>
      <c r="C202" s="5">
        <v>137</v>
      </c>
      <c r="D202" s="6" t="s">
        <v>2097</v>
      </c>
      <c r="E202" s="6">
        <v>216181</v>
      </c>
      <c r="F202" s="6">
        <v>90</v>
      </c>
      <c r="G202" s="6">
        <v>2099</v>
      </c>
      <c r="H202" s="5" t="s">
        <v>39</v>
      </c>
      <c r="I202" s="6">
        <v>10</v>
      </c>
      <c r="J202" s="6"/>
      <c r="K202" s="6">
        <v>50</v>
      </c>
      <c r="L202" s="6">
        <f t="shared" ref="L202:L267" si="3">I202*400+J202*100+K202</f>
        <v>4050</v>
      </c>
      <c r="M202" s="6">
        <f>2*6*10</f>
        <v>120</v>
      </c>
      <c r="N202" s="3"/>
      <c r="O202" s="3"/>
      <c r="P202" s="363"/>
      <c r="Q202" s="724">
        <v>150</v>
      </c>
      <c r="R202" s="6">
        <v>30</v>
      </c>
      <c r="S202" s="6">
        <v>355</v>
      </c>
      <c r="T202" s="6" t="s">
        <v>2099</v>
      </c>
      <c r="U202" s="357" t="s">
        <v>1024</v>
      </c>
      <c r="V202" s="6">
        <f>2*6*10</f>
        <v>120</v>
      </c>
      <c r="W202" s="3"/>
      <c r="X202" s="6">
        <v>120</v>
      </c>
      <c r="Y202" s="3"/>
      <c r="Z202" s="3"/>
      <c r="AA202" s="6">
        <v>5</v>
      </c>
      <c r="AB202" s="3"/>
    </row>
    <row r="203" spans="1:28" x14ac:dyDescent="0.55000000000000004">
      <c r="A203" s="8"/>
      <c r="B203" s="6"/>
      <c r="C203" s="5"/>
      <c r="D203" s="6"/>
      <c r="E203" s="6"/>
      <c r="F203" s="6"/>
      <c r="G203" s="6"/>
      <c r="H203" s="5"/>
      <c r="I203" s="6"/>
      <c r="J203" s="6"/>
      <c r="K203" s="6"/>
      <c r="L203" s="6"/>
      <c r="M203" s="6"/>
      <c r="N203" s="3"/>
      <c r="O203" s="3"/>
      <c r="P203" s="363"/>
      <c r="Q203" s="724"/>
      <c r="R203" s="6"/>
      <c r="S203" s="6"/>
      <c r="T203" s="6"/>
      <c r="U203" s="357"/>
      <c r="V203" s="6"/>
      <c r="W203" s="3"/>
      <c r="X203" s="6"/>
      <c r="Y203" s="3"/>
      <c r="Z203" s="3"/>
      <c r="AA203" s="6"/>
      <c r="AB203" s="3"/>
    </row>
    <row r="204" spans="1:28" x14ac:dyDescent="0.55000000000000004">
      <c r="A204" s="8" t="s">
        <v>2168</v>
      </c>
      <c r="B204" s="6">
        <v>112</v>
      </c>
      <c r="C204" s="5">
        <v>138</v>
      </c>
      <c r="D204" s="6" t="s">
        <v>2097</v>
      </c>
      <c r="E204" s="6">
        <v>21614</v>
      </c>
      <c r="F204" s="6">
        <v>57</v>
      </c>
      <c r="G204" s="6">
        <v>1606</v>
      </c>
      <c r="H204" s="5" t="s">
        <v>39</v>
      </c>
      <c r="I204" s="6">
        <v>12</v>
      </c>
      <c r="J204" s="6"/>
      <c r="K204" s="6">
        <v>60</v>
      </c>
      <c r="L204" s="6">
        <f t="shared" si="3"/>
        <v>4860</v>
      </c>
      <c r="M204" s="6"/>
      <c r="N204" s="3"/>
      <c r="O204" s="3"/>
      <c r="P204" s="363"/>
      <c r="Q204" s="724">
        <v>100</v>
      </c>
      <c r="R204" s="6"/>
      <c r="S204" s="6">
        <v>112</v>
      </c>
      <c r="T204" s="6"/>
      <c r="U204" s="357"/>
      <c r="V204" s="6"/>
      <c r="W204" s="3"/>
      <c r="X204" s="6"/>
      <c r="Y204" s="3"/>
      <c r="Z204" s="3"/>
      <c r="AA204" s="6"/>
      <c r="AB204" s="3"/>
    </row>
    <row r="205" spans="1:28" x14ac:dyDescent="0.55000000000000004">
      <c r="A205" s="8"/>
      <c r="B205" s="6"/>
      <c r="C205" s="5"/>
      <c r="D205" s="6"/>
      <c r="E205" s="6"/>
      <c r="F205" s="6"/>
      <c r="G205" s="6"/>
      <c r="H205" s="5"/>
      <c r="I205" s="6"/>
      <c r="J205" s="6"/>
      <c r="K205" s="6"/>
      <c r="L205" s="6"/>
      <c r="M205" s="6"/>
      <c r="N205" s="3"/>
      <c r="O205" s="3"/>
      <c r="P205" s="363"/>
      <c r="Q205" s="724"/>
      <c r="R205" s="6"/>
      <c r="S205" s="6"/>
      <c r="T205" s="6"/>
      <c r="U205" s="357"/>
      <c r="V205" s="6"/>
      <c r="W205" s="3"/>
      <c r="X205" s="6"/>
      <c r="Y205" s="3"/>
      <c r="Z205" s="3"/>
      <c r="AA205" s="6"/>
      <c r="AB205" s="3"/>
    </row>
    <row r="206" spans="1:28" x14ac:dyDescent="0.55000000000000004">
      <c r="A206" s="8" t="s">
        <v>2169</v>
      </c>
      <c r="B206" s="6">
        <v>340</v>
      </c>
      <c r="C206" s="5">
        <v>139</v>
      </c>
      <c r="D206" s="6" t="s">
        <v>2097</v>
      </c>
      <c r="E206" s="6">
        <v>46517</v>
      </c>
      <c r="F206" s="6">
        <v>237</v>
      </c>
      <c r="G206" s="6">
        <v>4193</v>
      </c>
      <c r="H206" s="5" t="s">
        <v>39</v>
      </c>
      <c r="I206" s="6"/>
      <c r="J206" s="6"/>
      <c r="K206" s="6">
        <v>84</v>
      </c>
      <c r="L206" s="6">
        <f t="shared" si="3"/>
        <v>84</v>
      </c>
      <c r="M206" s="6"/>
      <c r="N206" s="3"/>
      <c r="O206" s="3"/>
      <c r="P206" s="363"/>
      <c r="Q206" s="724">
        <v>250</v>
      </c>
      <c r="R206" s="6">
        <v>31</v>
      </c>
      <c r="S206" s="6">
        <v>340</v>
      </c>
      <c r="T206" s="6" t="s">
        <v>2099</v>
      </c>
      <c r="U206" s="357" t="s">
        <v>2104</v>
      </c>
      <c r="V206" s="6">
        <f>2*3*6*12</f>
        <v>432</v>
      </c>
      <c r="W206" s="3"/>
      <c r="X206" s="6">
        <v>432</v>
      </c>
      <c r="Y206" s="3"/>
      <c r="Z206" s="3"/>
      <c r="AA206" s="6">
        <v>32</v>
      </c>
      <c r="AB206" s="3"/>
    </row>
    <row r="207" spans="1:28" x14ac:dyDescent="0.55000000000000004">
      <c r="A207" s="8" t="s">
        <v>2169</v>
      </c>
      <c r="B207" s="6">
        <v>340</v>
      </c>
      <c r="C207" s="5">
        <v>140</v>
      </c>
      <c r="D207" s="6" t="s">
        <v>2097</v>
      </c>
      <c r="E207" s="6">
        <v>7244</v>
      </c>
      <c r="F207" s="6">
        <v>250</v>
      </c>
      <c r="G207" s="6">
        <v>6220</v>
      </c>
      <c r="H207" s="5" t="s">
        <v>2098</v>
      </c>
      <c r="I207" s="6">
        <v>8</v>
      </c>
      <c r="J207" s="6">
        <v>1</v>
      </c>
      <c r="K207" s="6">
        <v>89</v>
      </c>
      <c r="L207" s="6">
        <f t="shared" si="3"/>
        <v>3389</v>
      </c>
      <c r="M207" s="6"/>
      <c r="N207" s="3"/>
      <c r="O207" s="3"/>
      <c r="P207" s="363"/>
      <c r="Q207" s="724">
        <v>150</v>
      </c>
      <c r="R207" s="6"/>
      <c r="S207" s="6">
        <v>340</v>
      </c>
      <c r="T207" s="6"/>
      <c r="U207" s="357"/>
      <c r="V207" s="6"/>
      <c r="W207" s="3"/>
      <c r="X207" s="6"/>
      <c r="Y207" s="3"/>
      <c r="Z207" s="3"/>
      <c r="AA207" s="6"/>
      <c r="AB207" s="3"/>
    </row>
    <row r="208" spans="1:28" x14ac:dyDescent="0.55000000000000004">
      <c r="A208" s="8" t="s">
        <v>2170</v>
      </c>
      <c r="B208" s="6">
        <v>24</v>
      </c>
      <c r="C208" s="5">
        <v>141</v>
      </c>
      <c r="D208" s="6" t="s">
        <v>2097</v>
      </c>
      <c r="E208" s="6">
        <v>3570</v>
      </c>
      <c r="F208" s="6">
        <v>31</v>
      </c>
      <c r="G208" s="6">
        <v>2446</v>
      </c>
      <c r="H208" s="5" t="s">
        <v>2098</v>
      </c>
      <c r="I208" s="6">
        <v>18</v>
      </c>
      <c r="J208" s="6">
        <v>2</v>
      </c>
      <c r="K208" s="6"/>
      <c r="L208" s="6">
        <f t="shared" si="3"/>
        <v>7400</v>
      </c>
      <c r="M208" s="6"/>
      <c r="N208" s="3"/>
      <c r="O208" s="3"/>
      <c r="P208" s="363"/>
      <c r="Q208" s="724">
        <v>100</v>
      </c>
      <c r="R208" s="6"/>
      <c r="S208" s="6">
        <v>24</v>
      </c>
      <c r="T208" s="6"/>
      <c r="U208" s="357"/>
      <c r="V208" s="6"/>
      <c r="W208" s="3"/>
      <c r="X208" s="6"/>
      <c r="Y208" s="3"/>
      <c r="Z208" s="3"/>
      <c r="AA208" s="6"/>
      <c r="AB208" s="3"/>
    </row>
    <row r="209" spans="1:28" x14ac:dyDescent="0.55000000000000004">
      <c r="A209" s="8" t="s">
        <v>2170</v>
      </c>
      <c r="B209" s="6">
        <v>24</v>
      </c>
      <c r="C209" s="5">
        <v>142</v>
      </c>
      <c r="D209" s="6" t="s">
        <v>2097</v>
      </c>
      <c r="E209" s="6">
        <v>25848</v>
      </c>
      <c r="F209" s="6">
        <v>40</v>
      </c>
      <c r="G209" s="6">
        <v>1900</v>
      </c>
      <c r="H209" s="5" t="s">
        <v>2098</v>
      </c>
      <c r="I209" s="6">
        <v>8</v>
      </c>
      <c r="J209" s="6">
        <v>3</v>
      </c>
      <c r="K209" s="6">
        <v>3</v>
      </c>
      <c r="L209" s="6">
        <f t="shared" si="3"/>
        <v>3503</v>
      </c>
      <c r="M209" s="6"/>
      <c r="N209" s="3"/>
      <c r="O209" s="3"/>
      <c r="P209" s="363"/>
      <c r="Q209" s="724">
        <v>250</v>
      </c>
      <c r="R209" s="6"/>
      <c r="S209" s="6">
        <v>24</v>
      </c>
      <c r="T209" s="6"/>
      <c r="U209" s="357"/>
      <c r="V209" s="6"/>
      <c r="W209" s="3"/>
      <c r="X209" s="6"/>
      <c r="Y209" s="3"/>
      <c r="Z209" s="3"/>
      <c r="AA209" s="6"/>
      <c r="AB209" s="3"/>
    </row>
    <row r="210" spans="1:28" x14ac:dyDescent="0.55000000000000004">
      <c r="A210" s="8" t="s">
        <v>2170</v>
      </c>
      <c r="B210" s="6">
        <v>24</v>
      </c>
      <c r="C210" s="5">
        <v>143</v>
      </c>
      <c r="D210" s="6" t="s">
        <v>2097</v>
      </c>
      <c r="E210" s="6">
        <v>13817</v>
      </c>
      <c r="F210" s="6">
        <v>139</v>
      </c>
      <c r="G210" s="6">
        <v>234</v>
      </c>
      <c r="H210" s="5" t="s">
        <v>39</v>
      </c>
      <c r="I210" s="6"/>
      <c r="J210" s="6"/>
      <c r="K210" s="6">
        <v>70</v>
      </c>
      <c r="L210" s="6"/>
      <c r="M210" s="5">
        <f>I210*400+J210*100+K210</f>
        <v>70</v>
      </c>
      <c r="N210" s="3"/>
      <c r="O210" s="3"/>
      <c r="P210" s="363"/>
      <c r="Q210" s="724">
        <v>175</v>
      </c>
      <c r="R210" s="6">
        <v>32</v>
      </c>
      <c r="S210" s="6">
        <v>24</v>
      </c>
      <c r="T210" s="6" t="s">
        <v>2099</v>
      </c>
      <c r="U210" s="357" t="s">
        <v>2104</v>
      </c>
      <c r="V210" s="6">
        <f>2*2*6*12</f>
        <v>288</v>
      </c>
      <c r="W210" s="3"/>
      <c r="X210" s="6">
        <v>288</v>
      </c>
      <c r="Y210" s="3"/>
      <c r="Z210" s="3"/>
      <c r="AA210" s="6">
        <v>14</v>
      </c>
      <c r="AB210" s="3"/>
    </row>
    <row r="211" spans="1:28" x14ac:dyDescent="0.55000000000000004">
      <c r="A211" s="8" t="s">
        <v>2171</v>
      </c>
      <c r="B211" s="6">
        <v>59</v>
      </c>
      <c r="C211" s="5">
        <v>144</v>
      </c>
      <c r="D211" s="6" t="s">
        <v>2097</v>
      </c>
      <c r="E211" s="6">
        <v>26166</v>
      </c>
      <c r="F211" s="6">
        <v>47</v>
      </c>
      <c r="G211" s="6">
        <v>2084</v>
      </c>
      <c r="H211" s="5" t="s">
        <v>39</v>
      </c>
      <c r="I211" s="6">
        <v>10</v>
      </c>
      <c r="J211" s="6">
        <v>1</v>
      </c>
      <c r="K211" s="6">
        <v>40</v>
      </c>
      <c r="L211" s="6">
        <f t="shared" si="3"/>
        <v>4140</v>
      </c>
      <c r="M211" s="6"/>
      <c r="N211" s="3"/>
      <c r="O211" s="3"/>
      <c r="P211" s="363"/>
      <c r="Q211" s="724">
        <v>150</v>
      </c>
      <c r="R211" s="6"/>
      <c r="S211" s="6">
        <v>59</v>
      </c>
      <c r="T211" s="6"/>
      <c r="U211" s="357"/>
      <c r="V211" s="6"/>
      <c r="W211" s="3"/>
      <c r="X211" s="6"/>
      <c r="Y211" s="3"/>
      <c r="Z211" s="3"/>
      <c r="AA211" s="6"/>
      <c r="AB211" s="3"/>
    </row>
    <row r="212" spans="1:28" x14ac:dyDescent="0.55000000000000004">
      <c r="A212" s="8"/>
      <c r="B212" s="6"/>
      <c r="C212" s="5"/>
      <c r="D212" s="6"/>
      <c r="E212" s="6"/>
      <c r="F212" s="6"/>
      <c r="G212" s="6"/>
      <c r="H212" s="5"/>
      <c r="I212" s="6"/>
      <c r="J212" s="6"/>
      <c r="K212" s="6"/>
      <c r="L212" s="6"/>
      <c r="M212" s="6"/>
      <c r="N212" s="3"/>
      <c r="O212" s="3"/>
      <c r="P212" s="363"/>
      <c r="Q212" s="724"/>
      <c r="R212" s="6"/>
      <c r="S212" s="6"/>
      <c r="T212" s="6"/>
      <c r="U212" s="357"/>
      <c r="V212" s="6"/>
      <c r="W212" s="3"/>
      <c r="X212" s="6"/>
      <c r="Y212" s="3"/>
      <c r="Z212" s="3"/>
      <c r="AA212" s="6"/>
      <c r="AB212" s="3"/>
    </row>
    <row r="213" spans="1:28" s="369" customFormat="1" x14ac:dyDescent="0.55000000000000004">
      <c r="A213" s="8" t="s">
        <v>2172</v>
      </c>
      <c r="B213" s="48"/>
      <c r="C213" s="5">
        <v>145</v>
      </c>
      <c r="D213" s="48" t="s">
        <v>2097</v>
      </c>
      <c r="E213" s="48">
        <v>2890</v>
      </c>
      <c r="F213" s="48">
        <v>99</v>
      </c>
      <c r="G213" s="48">
        <v>1829</v>
      </c>
      <c r="H213" s="365" t="s">
        <v>39</v>
      </c>
      <c r="I213" s="48">
        <v>18</v>
      </c>
      <c r="J213" s="48">
        <v>3</v>
      </c>
      <c r="K213" s="48">
        <v>33</v>
      </c>
      <c r="L213" s="48">
        <f t="shared" si="3"/>
        <v>7533</v>
      </c>
      <c r="M213" s="48"/>
      <c r="N213" s="366"/>
      <c r="O213" s="366"/>
      <c r="P213" s="367"/>
      <c r="Q213" s="724">
        <v>100</v>
      </c>
      <c r="R213" s="48"/>
      <c r="S213" s="48"/>
      <c r="T213" s="48"/>
      <c r="U213" s="368"/>
      <c r="V213" s="48"/>
      <c r="W213" s="366"/>
      <c r="X213" s="48"/>
      <c r="Y213" s="366"/>
      <c r="Z213" s="366"/>
      <c r="AA213" s="48"/>
      <c r="AB213" s="366"/>
    </row>
    <row r="214" spans="1:28" s="369" customFormat="1" x14ac:dyDescent="0.55000000000000004">
      <c r="A214" s="8"/>
      <c r="B214" s="48"/>
      <c r="C214" s="5"/>
      <c r="D214" s="48"/>
      <c r="E214" s="48"/>
      <c r="F214" s="48"/>
      <c r="G214" s="48"/>
      <c r="H214" s="365"/>
      <c r="I214" s="48"/>
      <c r="J214" s="48"/>
      <c r="K214" s="48"/>
      <c r="L214" s="48"/>
      <c r="M214" s="48"/>
      <c r="N214" s="366"/>
      <c r="O214" s="366"/>
      <c r="P214" s="367"/>
      <c r="Q214" s="724"/>
      <c r="R214" s="48"/>
      <c r="S214" s="48"/>
      <c r="T214" s="48"/>
      <c r="U214" s="368"/>
      <c r="V214" s="48"/>
      <c r="W214" s="366"/>
      <c r="X214" s="48"/>
      <c r="Y214" s="366"/>
      <c r="Z214" s="366"/>
      <c r="AA214" s="48"/>
      <c r="AB214" s="366"/>
    </row>
    <row r="215" spans="1:28" x14ac:dyDescent="0.55000000000000004">
      <c r="A215" s="8" t="s">
        <v>2173</v>
      </c>
      <c r="B215" s="6">
        <v>102</v>
      </c>
      <c r="C215" s="5">
        <v>146</v>
      </c>
      <c r="D215" s="6" t="s">
        <v>2097</v>
      </c>
      <c r="E215" s="6">
        <v>41735</v>
      </c>
      <c r="F215" s="6">
        <v>247</v>
      </c>
      <c r="G215" s="6">
        <v>3622</v>
      </c>
      <c r="H215" s="5" t="s">
        <v>39</v>
      </c>
      <c r="I215" s="6">
        <v>40</v>
      </c>
      <c r="J215" s="6">
        <v>3</v>
      </c>
      <c r="K215" s="6">
        <v>25</v>
      </c>
      <c r="L215" s="6"/>
      <c r="M215" s="5">
        <f>I215*400+J215*100+K215</f>
        <v>16325</v>
      </c>
      <c r="N215" s="3"/>
      <c r="O215" s="3"/>
      <c r="P215" s="363"/>
      <c r="Q215" s="724">
        <v>175</v>
      </c>
      <c r="R215" s="6">
        <v>3</v>
      </c>
      <c r="S215" s="6">
        <v>102</v>
      </c>
      <c r="T215" s="6" t="s">
        <v>2099</v>
      </c>
      <c r="U215" s="357" t="s">
        <v>2104</v>
      </c>
      <c r="V215" s="6">
        <f>2*11.8*22.4</f>
        <v>528.64</v>
      </c>
      <c r="W215" s="3"/>
      <c r="X215" s="6">
        <v>528.64</v>
      </c>
      <c r="Y215" s="3"/>
      <c r="Z215" s="3"/>
      <c r="AA215" s="6">
        <v>24</v>
      </c>
      <c r="AB215" s="3"/>
    </row>
    <row r="216" spans="1:28" x14ac:dyDescent="0.55000000000000004">
      <c r="A216" s="8" t="s">
        <v>2173</v>
      </c>
      <c r="B216" s="6">
        <v>156</v>
      </c>
      <c r="C216" s="5">
        <v>147</v>
      </c>
      <c r="D216" s="6" t="s">
        <v>2097</v>
      </c>
      <c r="E216" s="6">
        <v>9267</v>
      </c>
      <c r="F216" s="6">
        <v>257</v>
      </c>
      <c r="G216" s="6">
        <v>7458</v>
      </c>
      <c r="H216" s="5" t="s">
        <v>2098</v>
      </c>
      <c r="I216" s="6">
        <v>4</v>
      </c>
      <c r="J216" s="6">
        <v>1</v>
      </c>
      <c r="K216" s="6">
        <v>52</v>
      </c>
      <c r="L216" s="6">
        <f t="shared" si="3"/>
        <v>1752</v>
      </c>
      <c r="M216" s="6"/>
      <c r="N216" s="3"/>
      <c r="O216" s="3"/>
      <c r="P216" s="363"/>
      <c r="Q216" s="724">
        <v>100</v>
      </c>
      <c r="R216" s="6"/>
      <c r="S216" s="6">
        <v>156</v>
      </c>
      <c r="T216" s="6"/>
      <c r="U216" s="357"/>
      <c r="V216" s="6"/>
      <c r="W216" s="3"/>
      <c r="X216" s="6"/>
      <c r="Y216" s="3"/>
      <c r="Z216" s="3"/>
      <c r="AA216" s="6"/>
      <c r="AB216" s="3"/>
    </row>
    <row r="217" spans="1:28" x14ac:dyDescent="0.55000000000000004">
      <c r="A217" s="8" t="s">
        <v>2173</v>
      </c>
      <c r="B217" s="6">
        <v>156</v>
      </c>
      <c r="C217" s="5">
        <v>148</v>
      </c>
      <c r="D217" s="6" t="s">
        <v>2097</v>
      </c>
      <c r="E217" s="6">
        <v>42925</v>
      </c>
      <c r="F217" s="6">
        <v>123</v>
      </c>
      <c r="G217" s="6">
        <v>3589</v>
      </c>
      <c r="H217" s="5" t="s">
        <v>2098</v>
      </c>
      <c r="I217" s="6">
        <v>9</v>
      </c>
      <c r="J217" s="6">
        <v>1</v>
      </c>
      <c r="K217" s="6">
        <v>12</v>
      </c>
      <c r="L217" s="6">
        <f t="shared" si="3"/>
        <v>3712</v>
      </c>
      <c r="M217" s="6"/>
      <c r="N217" s="3"/>
      <c r="O217" s="3"/>
      <c r="P217" s="363"/>
      <c r="Q217" s="724">
        <v>100</v>
      </c>
      <c r="R217" s="6"/>
      <c r="S217" s="6">
        <v>156</v>
      </c>
      <c r="T217" s="6"/>
      <c r="U217" s="357"/>
      <c r="V217" s="6"/>
      <c r="W217" s="3"/>
      <c r="X217" s="6"/>
      <c r="Y217" s="3"/>
      <c r="Z217" s="3"/>
      <c r="AA217" s="6"/>
      <c r="AB217" s="3"/>
    </row>
    <row r="218" spans="1:28" x14ac:dyDescent="0.55000000000000004">
      <c r="A218" s="8"/>
      <c r="B218" s="6"/>
      <c r="C218" s="5"/>
      <c r="D218" s="6"/>
      <c r="E218" s="6"/>
      <c r="F218" s="6"/>
      <c r="G218" s="6"/>
      <c r="H218" s="5"/>
      <c r="I218" s="6"/>
      <c r="J218" s="6"/>
      <c r="K218" s="6"/>
      <c r="L218" s="6"/>
      <c r="M218" s="6"/>
      <c r="N218" s="3"/>
      <c r="O218" s="3"/>
      <c r="P218" s="363"/>
      <c r="Q218" s="724"/>
      <c r="R218" s="6"/>
      <c r="S218" s="6"/>
      <c r="T218" s="6"/>
      <c r="U218" s="357"/>
      <c r="V218" s="6"/>
      <c r="W218" s="3"/>
      <c r="X218" s="6"/>
      <c r="Y218" s="3"/>
      <c r="Z218" s="3"/>
      <c r="AA218" s="6"/>
      <c r="AB218" s="3"/>
    </row>
    <row r="219" spans="1:28" s="179" customFormat="1" x14ac:dyDescent="0.55000000000000004">
      <c r="A219" s="14" t="s">
        <v>2174</v>
      </c>
      <c r="B219" s="12">
        <v>156</v>
      </c>
      <c r="C219" s="788">
        <v>149</v>
      </c>
      <c r="D219" s="350" t="s">
        <v>47</v>
      </c>
      <c r="E219" s="12">
        <v>151</v>
      </c>
      <c r="F219" s="12">
        <v>8</v>
      </c>
      <c r="G219" s="12"/>
      <c r="H219" s="350" t="s">
        <v>2098</v>
      </c>
      <c r="I219" s="12"/>
      <c r="J219" s="12">
        <v>3</v>
      </c>
      <c r="K219" s="12">
        <v>72</v>
      </c>
      <c r="L219" s="12"/>
      <c r="M219" s="350">
        <f>I219*400+J219*100+K219</f>
        <v>372</v>
      </c>
      <c r="N219" s="13"/>
      <c r="O219" s="13"/>
      <c r="P219" s="361"/>
      <c r="Q219" s="724">
        <v>250</v>
      </c>
      <c r="R219" s="12">
        <v>35</v>
      </c>
      <c r="S219" s="12">
        <v>156</v>
      </c>
      <c r="T219" s="12" t="s">
        <v>2099</v>
      </c>
      <c r="U219" s="359" t="s">
        <v>2104</v>
      </c>
      <c r="V219" s="12">
        <f>2*2*6*18</f>
        <v>432</v>
      </c>
      <c r="W219" s="13"/>
      <c r="X219" s="12">
        <v>432</v>
      </c>
      <c r="Y219" s="13"/>
      <c r="Z219" s="13"/>
      <c r="AA219" s="12">
        <v>51</v>
      </c>
      <c r="AB219" s="13"/>
    </row>
    <row r="220" spans="1:28" x14ac:dyDescent="0.55000000000000004">
      <c r="A220" s="8"/>
      <c r="B220" s="6"/>
      <c r="C220" s="5"/>
      <c r="D220" s="5"/>
      <c r="E220" s="6"/>
      <c r="F220" s="6"/>
      <c r="G220" s="6"/>
      <c r="H220" s="5"/>
      <c r="I220" s="6"/>
      <c r="J220" s="6"/>
      <c r="K220" s="6"/>
      <c r="L220" s="6"/>
      <c r="M220" s="5"/>
      <c r="N220" s="3"/>
      <c r="O220" s="3"/>
      <c r="P220" s="363"/>
      <c r="Q220" s="724"/>
      <c r="R220" s="6"/>
      <c r="S220" s="6"/>
      <c r="T220" s="6"/>
      <c r="U220" s="357"/>
      <c r="V220" s="6"/>
      <c r="W220" s="3"/>
      <c r="X220" s="6"/>
      <c r="Y220" s="3"/>
      <c r="Z220" s="3"/>
      <c r="AA220" s="6"/>
      <c r="AB220" s="3"/>
    </row>
    <row r="221" spans="1:28" x14ac:dyDescent="0.55000000000000004">
      <c r="A221" s="8" t="s">
        <v>2175</v>
      </c>
      <c r="B221" s="6">
        <v>175</v>
      </c>
      <c r="C221" s="5">
        <v>150</v>
      </c>
      <c r="D221" s="6" t="s">
        <v>2097</v>
      </c>
      <c r="E221" s="6">
        <v>43029</v>
      </c>
      <c r="F221" s="6">
        <v>254</v>
      </c>
      <c r="G221" s="6">
        <v>2689</v>
      </c>
      <c r="H221" s="5" t="s">
        <v>2098</v>
      </c>
      <c r="I221" s="6">
        <v>8</v>
      </c>
      <c r="J221" s="6">
        <v>1</v>
      </c>
      <c r="K221" s="6">
        <v>14</v>
      </c>
      <c r="L221" s="6">
        <f t="shared" si="3"/>
        <v>3314</v>
      </c>
      <c r="M221" s="6"/>
      <c r="N221" s="3"/>
      <c r="O221" s="3"/>
      <c r="P221" s="363"/>
      <c r="Q221" s="724">
        <v>150</v>
      </c>
      <c r="R221" s="6"/>
      <c r="S221" s="6">
        <v>175</v>
      </c>
      <c r="T221" s="6"/>
      <c r="U221" s="357"/>
      <c r="V221" s="6"/>
      <c r="W221" s="3"/>
      <c r="X221" s="6"/>
      <c r="Y221" s="3"/>
      <c r="Z221" s="3"/>
      <c r="AA221" s="6"/>
      <c r="AB221" s="3"/>
    </row>
    <row r="222" spans="1:28" x14ac:dyDescent="0.55000000000000004">
      <c r="A222" s="8" t="s">
        <v>2175</v>
      </c>
      <c r="B222" s="6">
        <v>175</v>
      </c>
      <c r="C222" s="5">
        <v>151</v>
      </c>
      <c r="D222" s="6" t="s">
        <v>2097</v>
      </c>
      <c r="E222" s="6">
        <v>57714</v>
      </c>
      <c r="F222" s="6">
        <v>87</v>
      </c>
      <c r="G222" s="6">
        <v>4366</v>
      </c>
      <c r="H222" s="5" t="s">
        <v>2098</v>
      </c>
      <c r="I222" s="6">
        <v>5</v>
      </c>
      <c r="J222" s="6"/>
      <c r="K222" s="6">
        <v>58</v>
      </c>
      <c r="L222" s="6">
        <f t="shared" si="3"/>
        <v>2058</v>
      </c>
      <c r="M222" s="6"/>
      <c r="N222" s="3"/>
      <c r="O222" s="3"/>
      <c r="P222" s="363"/>
      <c r="Q222" s="724">
        <v>250</v>
      </c>
      <c r="R222" s="6"/>
      <c r="S222" s="6">
        <v>175</v>
      </c>
      <c r="T222" s="6"/>
      <c r="U222" s="357"/>
      <c r="V222" s="6"/>
      <c r="W222" s="3"/>
      <c r="X222" s="6"/>
      <c r="Y222" s="3"/>
      <c r="Z222" s="3"/>
      <c r="AA222" s="6"/>
      <c r="AB222" s="3"/>
    </row>
    <row r="223" spans="1:28" x14ac:dyDescent="0.55000000000000004">
      <c r="A223" s="8" t="s">
        <v>2175</v>
      </c>
      <c r="B223" s="6">
        <v>175</v>
      </c>
      <c r="C223" s="5">
        <v>152</v>
      </c>
      <c r="D223" s="6" t="s">
        <v>2097</v>
      </c>
      <c r="E223" s="6">
        <v>57709</v>
      </c>
      <c r="F223" s="6">
        <v>95</v>
      </c>
      <c r="G223" s="6">
        <v>4701</v>
      </c>
      <c r="H223" s="5" t="s">
        <v>2098</v>
      </c>
      <c r="I223" s="6">
        <v>4</v>
      </c>
      <c r="J223" s="6"/>
      <c r="K223" s="6">
        <v>61</v>
      </c>
      <c r="L223" s="6">
        <f t="shared" si="3"/>
        <v>1661</v>
      </c>
      <c r="M223" s="6"/>
      <c r="N223" s="3"/>
      <c r="O223" s="3"/>
      <c r="P223" s="363"/>
      <c r="Q223" s="724">
        <v>200</v>
      </c>
      <c r="R223" s="6"/>
      <c r="S223" s="6">
        <v>175</v>
      </c>
      <c r="T223" s="6"/>
      <c r="U223" s="357"/>
      <c r="V223" s="6"/>
      <c r="W223" s="3"/>
      <c r="X223" s="6"/>
      <c r="Y223" s="3"/>
      <c r="Z223" s="3"/>
      <c r="AA223" s="6"/>
      <c r="AB223" s="3"/>
    </row>
    <row r="224" spans="1:28" x14ac:dyDescent="0.55000000000000004">
      <c r="A224" s="8"/>
      <c r="B224" s="6"/>
      <c r="C224" s="5"/>
      <c r="D224" s="6"/>
      <c r="E224" s="6"/>
      <c r="F224" s="6"/>
      <c r="G224" s="6"/>
      <c r="H224" s="5"/>
      <c r="I224" s="6"/>
      <c r="J224" s="6"/>
      <c r="K224" s="6"/>
      <c r="L224" s="6"/>
      <c r="M224" s="6"/>
      <c r="N224" s="3"/>
      <c r="O224" s="3"/>
      <c r="P224" s="363"/>
      <c r="Q224" s="724"/>
      <c r="R224" s="6"/>
      <c r="S224" s="6"/>
      <c r="T224" s="6"/>
      <c r="U224" s="357"/>
      <c r="V224" s="6"/>
      <c r="W224" s="3"/>
      <c r="X224" s="6"/>
      <c r="Y224" s="3"/>
      <c r="Z224" s="3"/>
      <c r="AA224" s="6"/>
      <c r="AB224" s="3"/>
    </row>
    <row r="225" spans="1:28" x14ac:dyDescent="0.55000000000000004">
      <c r="A225" s="8" t="s">
        <v>2176</v>
      </c>
      <c r="B225" s="6">
        <v>175</v>
      </c>
      <c r="C225" s="5">
        <v>153</v>
      </c>
      <c r="D225" s="6" t="s">
        <v>2097</v>
      </c>
      <c r="E225" s="6">
        <v>41340</v>
      </c>
      <c r="F225" s="6">
        <v>146</v>
      </c>
      <c r="G225" s="6">
        <v>3437</v>
      </c>
      <c r="H225" s="5" t="s">
        <v>2098</v>
      </c>
      <c r="I225" s="6">
        <v>4</v>
      </c>
      <c r="J225" s="6">
        <v>2</v>
      </c>
      <c r="K225" s="6">
        <v>51</v>
      </c>
      <c r="L225" s="6">
        <f t="shared" si="3"/>
        <v>1851</v>
      </c>
      <c r="M225" s="6"/>
      <c r="N225" s="3"/>
      <c r="O225" s="3"/>
      <c r="P225" s="363"/>
      <c r="Q225" s="724">
        <v>300</v>
      </c>
      <c r="R225" s="6"/>
      <c r="S225" s="6">
        <v>175</v>
      </c>
      <c r="T225" s="6"/>
      <c r="U225" s="357"/>
      <c r="V225" s="6"/>
      <c r="W225" s="3"/>
      <c r="X225" s="6"/>
      <c r="Y225" s="3"/>
      <c r="Z225" s="3"/>
      <c r="AA225" s="6"/>
      <c r="AB225" s="3"/>
    </row>
    <row r="226" spans="1:28" s="179" customFormat="1" x14ac:dyDescent="0.55000000000000004">
      <c r="A226" s="14"/>
      <c r="B226" s="12">
        <v>175</v>
      </c>
      <c r="C226" s="788">
        <v>154</v>
      </c>
      <c r="D226" s="12" t="s">
        <v>49</v>
      </c>
      <c r="E226" s="12">
        <v>7101</v>
      </c>
      <c r="F226" s="12">
        <v>2</v>
      </c>
      <c r="G226" s="12"/>
      <c r="H226" s="350" t="s">
        <v>39</v>
      </c>
      <c r="I226" s="12">
        <v>21</v>
      </c>
      <c r="J226" s="12">
        <v>2</v>
      </c>
      <c r="K226" s="12">
        <v>39</v>
      </c>
      <c r="L226" s="12">
        <f t="shared" si="3"/>
        <v>8639</v>
      </c>
      <c r="M226" s="12"/>
      <c r="N226" s="13"/>
      <c r="O226" s="13"/>
      <c r="P226" s="361"/>
      <c r="Q226" s="724">
        <v>250</v>
      </c>
      <c r="R226" s="12"/>
      <c r="S226" s="12">
        <v>175</v>
      </c>
      <c r="T226" s="12"/>
      <c r="U226" s="359"/>
      <c r="V226" s="12"/>
      <c r="W226" s="13"/>
      <c r="X226" s="12"/>
      <c r="Y226" s="13"/>
      <c r="Z226" s="13"/>
      <c r="AA226" s="12"/>
      <c r="AB226" s="13"/>
    </row>
    <row r="227" spans="1:28" x14ac:dyDescent="0.55000000000000004">
      <c r="A227" s="8"/>
      <c r="B227" s="6"/>
      <c r="C227" s="5"/>
      <c r="D227" s="6"/>
      <c r="E227" s="6"/>
      <c r="F227" s="6"/>
      <c r="G227" s="6"/>
      <c r="H227" s="5"/>
      <c r="I227" s="6"/>
      <c r="J227" s="6"/>
      <c r="K227" s="6"/>
      <c r="L227" s="6"/>
      <c r="M227" s="6"/>
      <c r="N227" s="3"/>
      <c r="O227" s="3"/>
      <c r="P227" s="363"/>
      <c r="Q227" s="724"/>
      <c r="R227" s="6"/>
      <c r="S227" s="6"/>
      <c r="T227" s="6"/>
      <c r="U227" s="357"/>
      <c r="V227" s="6"/>
      <c r="W227" s="3"/>
      <c r="X227" s="6"/>
      <c r="Y227" s="3"/>
      <c r="Z227" s="3"/>
      <c r="AA227" s="6"/>
      <c r="AB227" s="3"/>
    </row>
    <row r="228" spans="1:28" x14ac:dyDescent="0.55000000000000004">
      <c r="A228" s="8" t="s">
        <v>2177</v>
      </c>
      <c r="B228" s="6">
        <v>71</v>
      </c>
      <c r="C228" s="5">
        <v>155</v>
      </c>
      <c r="D228" s="6" t="s">
        <v>2097</v>
      </c>
      <c r="E228" s="6">
        <v>85883</v>
      </c>
      <c r="F228" s="6">
        <v>297</v>
      </c>
      <c r="G228" s="6">
        <v>6967</v>
      </c>
      <c r="H228" s="5" t="s">
        <v>2098</v>
      </c>
      <c r="I228" s="6"/>
      <c r="J228" s="6"/>
      <c r="K228" s="6">
        <v>54</v>
      </c>
      <c r="L228" s="6"/>
      <c r="M228" s="5">
        <f>I228*400+J228*100+K228</f>
        <v>54</v>
      </c>
      <c r="N228" s="3"/>
      <c r="O228" s="3"/>
      <c r="P228" s="363"/>
      <c r="Q228" s="724">
        <v>250</v>
      </c>
      <c r="R228" s="6">
        <v>36</v>
      </c>
      <c r="S228" s="6">
        <v>71</v>
      </c>
      <c r="T228" s="6" t="s">
        <v>2099</v>
      </c>
      <c r="U228" s="357" t="s">
        <v>2104</v>
      </c>
      <c r="V228" s="6">
        <f>2*2*6*15</f>
        <v>360</v>
      </c>
      <c r="W228" s="3"/>
      <c r="X228" s="6">
        <v>360</v>
      </c>
      <c r="Y228" s="3"/>
      <c r="Z228" s="3"/>
      <c r="AA228" s="6">
        <v>30</v>
      </c>
      <c r="AB228" s="3"/>
    </row>
    <row r="229" spans="1:28" x14ac:dyDescent="0.55000000000000004">
      <c r="A229" s="8" t="s">
        <v>2177</v>
      </c>
      <c r="B229" s="6">
        <v>71</v>
      </c>
      <c r="C229" s="5">
        <v>156</v>
      </c>
      <c r="D229" s="6" t="s">
        <v>2097</v>
      </c>
      <c r="E229" s="6">
        <v>88752</v>
      </c>
      <c r="F229" s="6">
        <v>227</v>
      </c>
      <c r="G229" s="6">
        <v>7171</v>
      </c>
      <c r="H229" s="5" t="s">
        <v>2098</v>
      </c>
      <c r="I229" s="6">
        <v>4</v>
      </c>
      <c r="J229" s="6">
        <v>3</v>
      </c>
      <c r="K229" s="6">
        <v>89</v>
      </c>
      <c r="L229" s="6">
        <f t="shared" si="3"/>
        <v>1989</v>
      </c>
      <c r="M229" s="6"/>
      <c r="N229" s="3"/>
      <c r="O229" s="3"/>
      <c r="P229" s="363"/>
      <c r="Q229" s="724">
        <v>100</v>
      </c>
      <c r="R229" s="6"/>
      <c r="S229" s="6">
        <v>71</v>
      </c>
      <c r="T229" s="6"/>
      <c r="U229" s="357"/>
      <c r="V229" s="6"/>
      <c r="W229" s="3"/>
      <c r="X229" s="6"/>
      <c r="Y229" s="3"/>
      <c r="Z229" s="3"/>
      <c r="AA229" s="6"/>
      <c r="AB229" s="3"/>
    </row>
    <row r="230" spans="1:28" x14ac:dyDescent="0.55000000000000004">
      <c r="A230" s="8" t="s">
        <v>2177</v>
      </c>
      <c r="B230" s="6">
        <v>71</v>
      </c>
      <c r="C230" s="5">
        <v>157</v>
      </c>
      <c r="D230" s="6" t="s">
        <v>2097</v>
      </c>
      <c r="E230" s="6">
        <v>25349</v>
      </c>
      <c r="F230" s="6">
        <v>64</v>
      </c>
      <c r="G230" s="6">
        <v>1805</v>
      </c>
      <c r="H230" s="5" t="s">
        <v>39</v>
      </c>
      <c r="I230" s="6">
        <v>9</v>
      </c>
      <c r="J230" s="6">
        <v>2</v>
      </c>
      <c r="K230" s="6">
        <v>65</v>
      </c>
      <c r="L230" s="6">
        <f t="shared" si="3"/>
        <v>3865</v>
      </c>
      <c r="M230" s="6"/>
      <c r="N230" s="3"/>
      <c r="O230" s="3"/>
      <c r="P230" s="363"/>
      <c r="Q230" s="724">
        <v>100</v>
      </c>
      <c r="R230" s="6"/>
      <c r="S230" s="6">
        <v>71</v>
      </c>
      <c r="T230" s="6"/>
      <c r="U230" s="357"/>
      <c r="V230" s="6"/>
      <c r="W230" s="3"/>
      <c r="X230" s="6"/>
      <c r="Y230" s="3"/>
      <c r="Z230" s="3"/>
      <c r="AA230" s="6"/>
      <c r="AB230" s="3"/>
    </row>
    <row r="231" spans="1:28" x14ac:dyDescent="0.55000000000000004">
      <c r="A231" s="8"/>
      <c r="B231" s="6"/>
      <c r="C231" s="5"/>
      <c r="D231" s="6"/>
      <c r="E231" s="6"/>
      <c r="F231" s="6"/>
      <c r="G231" s="6"/>
      <c r="H231" s="5"/>
      <c r="I231" s="6"/>
      <c r="J231" s="6"/>
      <c r="K231" s="6"/>
      <c r="L231" s="6"/>
      <c r="M231" s="6"/>
      <c r="N231" s="3"/>
      <c r="O231" s="3"/>
      <c r="P231" s="363"/>
      <c r="Q231" s="724"/>
      <c r="R231" s="6"/>
      <c r="S231" s="6"/>
      <c r="T231" s="6"/>
      <c r="U231" s="357"/>
      <c r="V231" s="6"/>
      <c r="W231" s="3"/>
      <c r="X231" s="6"/>
      <c r="Y231" s="3"/>
      <c r="Z231" s="3"/>
      <c r="AA231" s="6"/>
      <c r="AB231" s="3"/>
    </row>
    <row r="232" spans="1:28" s="179" customFormat="1" x14ac:dyDescent="0.55000000000000004">
      <c r="A232" s="14" t="s">
        <v>2178</v>
      </c>
      <c r="B232" s="12">
        <v>181</v>
      </c>
      <c r="C232" s="788">
        <v>158</v>
      </c>
      <c r="D232" s="12" t="s">
        <v>49</v>
      </c>
      <c r="E232" s="12">
        <v>834</v>
      </c>
      <c r="F232" s="12">
        <v>4</v>
      </c>
      <c r="G232" s="12"/>
      <c r="H232" s="350" t="s">
        <v>39</v>
      </c>
      <c r="I232" s="12">
        <v>17</v>
      </c>
      <c r="J232" s="12">
        <v>2</v>
      </c>
      <c r="K232" s="12">
        <v>58</v>
      </c>
      <c r="L232" s="12">
        <f t="shared" si="3"/>
        <v>7058</v>
      </c>
      <c r="M232" s="12"/>
      <c r="N232" s="13"/>
      <c r="O232" s="13"/>
      <c r="P232" s="361"/>
      <c r="Q232" s="724">
        <v>250</v>
      </c>
      <c r="R232" s="12"/>
      <c r="S232" s="12">
        <v>181</v>
      </c>
      <c r="T232" s="12"/>
      <c r="U232" s="359"/>
      <c r="V232" s="12"/>
      <c r="W232" s="13"/>
      <c r="X232" s="12"/>
      <c r="Y232" s="13"/>
      <c r="Z232" s="13"/>
      <c r="AA232" s="12"/>
      <c r="AB232" s="13"/>
    </row>
    <row r="233" spans="1:28" x14ac:dyDescent="0.55000000000000004">
      <c r="A233" s="8"/>
      <c r="B233" s="6"/>
      <c r="C233" s="5"/>
      <c r="D233" s="6"/>
      <c r="E233" s="6"/>
      <c r="F233" s="6"/>
      <c r="G233" s="6"/>
      <c r="H233" s="5"/>
      <c r="I233" s="6"/>
      <c r="J233" s="6"/>
      <c r="K233" s="6"/>
      <c r="L233" s="6"/>
      <c r="M233" s="6"/>
      <c r="N233" s="3"/>
      <c r="O233" s="3"/>
      <c r="P233" s="363"/>
      <c r="Q233" s="724"/>
      <c r="R233" s="6"/>
      <c r="S233" s="6"/>
      <c r="T233" s="6"/>
      <c r="U233" s="357"/>
      <c r="V233" s="6"/>
      <c r="W233" s="3"/>
      <c r="X233" s="6"/>
      <c r="Y233" s="3"/>
      <c r="Z233" s="3"/>
      <c r="AA233" s="6"/>
      <c r="AB233" s="3"/>
    </row>
    <row r="234" spans="1:28" x14ac:dyDescent="0.55000000000000004">
      <c r="A234" s="8" t="s">
        <v>2179</v>
      </c>
      <c r="B234" s="6">
        <v>55</v>
      </c>
      <c r="C234" s="5">
        <v>159</v>
      </c>
      <c r="D234" s="6" t="s">
        <v>2097</v>
      </c>
      <c r="E234" s="6">
        <v>35392</v>
      </c>
      <c r="F234" s="6">
        <v>12</v>
      </c>
      <c r="G234" s="6">
        <v>2468</v>
      </c>
      <c r="H234" s="5" t="s">
        <v>39</v>
      </c>
      <c r="I234" s="6">
        <v>5</v>
      </c>
      <c r="J234" s="6">
        <v>3</v>
      </c>
      <c r="K234" s="6">
        <v>86</v>
      </c>
      <c r="L234" s="6">
        <f t="shared" si="3"/>
        <v>2386</v>
      </c>
      <c r="M234" s="6"/>
      <c r="N234" s="3"/>
      <c r="O234" s="3"/>
      <c r="P234" s="363"/>
      <c r="Q234" s="724">
        <v>150</v>
      </c>
      <c r="R234" s="6"/>
      <c r="S234" s="6">
        <v>55</v>
      </c>
      <c r="T234" s="6"/>
      <c r="U234" s="357"/>
      <c r="V234" s="6"/>
      <c r="W234" s="3"/>
      <c r="X234" s="6"/>
      <c r="Y234" s="3"/>
      <c r="Z234" s="3"/>
      <c r="AA234" s="6"/>
      <c r="AB234" s="3"/>
    </row>
    <row r="235" spans="1:28" x14ac:dyDescent="0.55000000000000004">
      <c r="A235" s="8"/>
      <c r="B235" s="6"/>
      <c r="C235" s="5"/>
      <c r="D235" s="6"/>
      <c r="E235" s="6"/>
      <c r="F235" s="6"/>
      <c r="G235" s="6"/>
      <c r="H235" s="5"/>
      <c r="I235" s="6"/>
      <c r="J235" s="6"/>
      <c r="K235" s="6"/>
      <c r="L235" s="6"/>
      <c r="M235" s="6"/>
      <c r="N235" s="3"/>
      <c r="O235" s="3"/>
      <c r="P235" s="363"/>
      <c r="Q235" s="724"/>
      <c r="R235" s="6"/>
      <c r="S235" s="6"/>
      <c r="T235" s="6"/>
      <c r="U235" s="357"/>
      <c r="V235" s="6"/>
      <c r="W235" s="3"/>
      <c r="X235" s="6"/>
      <c r="Y235" s="3"/>
      <c r="Z235" s="3"/>
      <c r="AA235" s="6"/>
      <c r="AB235" s="3"/>
    </row>
    <row r="236" spans="1:28" x14ac:dyDescent="0.55000000000000004">
      <c r="A236" s="8" t="s">
        <v>2181</v>
      </c>
      <c r="B236" s="6">
        <v>1052</v>
      </c>
      <c r="C236" s="5">
        <v>160</v>
      </c>
      <c r="D236" s="6" t="s">
        <v>2097</v>
      </c>
      <c r="E236" s="6">
        <v>74255</v>
      </c>
      <c r="F236" s="6">
        <v>375</v>
      </c>
      <c r="G236" s="6">
        <v>6532</v>
      </c>
      <c r="H236" s="5" t="s">
        <v>2180</v>
      </c>
      <c r="I236" s="6">
        <v>2</v>
      </c>
      <c r="J236" s="6">
        <v>2</v>
      </c>
      <c r="K236" s="6">
        <v>19</v>
      </c>
      <c r="L236" s="6">
        <f t="shared" si="3"/>
        <v>1019</v>
      </c>
      <c r="M236" s="6"/>
      <c r="N236" s="3"/>
      <c r="O236" s="3"/>
      <c r="P236" s="363"/>
      <c r="Q236" s="724">
        <v>200</v>
      </c>
      <c r="R236" s="6"/>
      <c r="S236" s="6">
        <v>1052</v>
      </c>
      <c r="T236" s="6"/>
      <c r="U236" s="357"/>
      <c r="V236" s="6"/>
      <c r="W236" s="3"/>
      <c r="X236" s="6"/>
      <c r="Y236" s="3"/>
      <c r="Z236" s="3"/>
      <c r="AA236" s="6"/>
      <c r="AB236" s="3"/>
    </row>
    <row r="237" spans="1:28" x14ac:dyDescent="0.55000000000000004">
      <c r="A237" s="8"/>
      <c r="B237" s="6"/>
      <c r="C237" s="5"/>
      <c r="D237" s="6"/>
      <c r="E237" s="6"/>
      <c r="F237" s="6"/>
      <c r="G237" s="6"/>
      <c r="H237" s="5"/>
      <c r="I237" s="6"/>
      <c r="J237" s="6"/>
      <c r="K237" s="6"/>
      <c r="L237" s="6"/>
      <c r="M237" s="6"/>
      <c r="N237" s="3"/>
      <c r="O237" s="3"/>
      <c r="P237" s="363"/>
      <c r="Q237" s="724"/>
      <c r="R237" s="6"/>
      <c r="S237" s="6"/>
      <c r="T237" s="6"/>
      <c r="U237" s="357"/>
      <c r="V237" s="6"/>
      <c r="W237" s="3"/>
      <c r="X237" s="6"/>
      <c r="Y237" s="3"/>
      <c r="Z237" s="3"/>
      <c r="AA237" s="6"/>
      <c r="AB237" s="3"/>
    </row>
    <row r="238" spans="1:28" x14ac:dyDescent="0.55000000000000004">
      <c r="A238" s="8" t="s">
        <v>2182</v>
      </c>
      <c r="B238" s="6">
        <v>56</v>
      </c>
      <c r="C238" s="5">
        <v>161</v>
      </c>
      <c r="D238" s="6" t="s">
        <v>2097</v>
      </c>
      <c r="E238" s="6">
        <v>41986</v>
      </c>
      <c r="F238" s="6">
        <v>132</v>
      </c>
      <c r="G238" s="6">
        <v>3798</v>
      </c>
      <c r="H238" s="5" t="s">
        <v>39</v>
      </c>
      <c r="I238" s="6">
        <v>16</v>
      </c>
      <c r="J238" s="6">
        <v>2</v>
      </c>
      <c r="K238" s="6">
        <v>47</v>
      </c>
      <c r="L238" s="6">
        <f t="shared" si="3"/>
        <v>6647</v>
      </c>
      <c r="M238" s="6"/>
      <c r="N238" s="3"/>
      <c r="O238" s="3"/>
      <c r="P238" s="363"/>
      <c r="Q238" s="724">
        <v>150</v>
      </c>
      <c r="R238" s="6"/>
      <c r="S238" s="6">
        <v>56</v>
      </c>
      <c r="T238" s="6"/>
      <c r="U238" s="357"/>
      <c r="V238" s="6"/>
      <c r="W238" s="3"/>
      <c r="X238" s="6"/>
      <c r="Y238" s="3"/>
      <c r="Z238" s="3"/>
      <c r="AA238" s="6"/>
      <c r="AB238" s="3"/>
    </row>
    <row r="239" spans="1:28" x14ac:dyDescent="0.55000000000000004">
      <c r="A239" s="8"/>
      <c r="B239" s="6">
        <v>56</v>
      </c>
      <c r="C239" s="5">
        <v>162</v>
      </c>
      <c r="D239" s="6" t="s">
        <v>2097</v>
      </c>
      <c r="E239" s="6">
        <v>16309</v>
      </c>
      <c r="F239" s="6">
        <v>71</v>
      </c>
      <c r="G239" s="6">
        <v>2222</v>
      </c>
      <c r="H239" s="5" t="s">
        <v>39</v>
      </c>
      <c r="I239" s="6">
        <v>3</v>
      </c>
      <c r="J239" s="6">
        <v>1</v>
      </c>
      <c r="K239" s="6">
        <v>66</v>
      </c>
      <c r="L239" s="6">
        <f t="shared" si="3"/>
        <v>1366</v>
      </c>
      <c r="M239" s="6"/>
      <c r="N239" s="3"/>
      <c r="O239" s="3"/>
      <c r="P239" s="363"/>
      <c r="Q239" s="724">
        <v>150</v>
      </c>
      <c r="R239" s="6"/>
      <c r="S239" s="6">
        <v>56</v>
      </c>
      <c r="T239" s="6"/>
      <c r="U239" s="357"/>
      <c r="V239" s="6"/>
      <c r="W239" s="3"/>
      <c r="X239" s="6"/>
      <c r="Y239" s="3"/>
      <c r="Z239" s="3"/>
      <c r="AA239" s="6"/>
      <c r="AB239" s="3"/>
    </row>
    <row r="240" spans="1:28" x14ac:dyDescent="0.55000000000000004">
      <c r="A240" s="8"/>
      <c r="B240" s="6"/>
      <c r="C240" s="5"/>
      <c r="D240" s="6"/>
      <c r="E240" s="6"/>
      <c r="F240" s="6"/>
      <c r="G240" s="6"/>
      <c r="H240" s="5"/>
      <c r="I240" s="6"/>
      <c r="J240" s="6"/>
      <c r="K240" s="6"/>
      <c r="L240" s="6"/>
      <c r="M240" s="6"/>
      <c r="N240" s="3"/>
      <c r="O240" s="3"/>
      <c r="P240" s="363"/>
      <c r="Q240" s="724"/>
      <c r="R240" s="6"/>
      <c r="S240" s="6"/>
      <c r="T240" s="6"/>
      <c r="U240" s="357"/>
      <c r="V240" s="6"/>
      <c r="W240" s="3"/>
      <c r="X240" s="6"/>
      <c r="Y240" s="3"/>
      <c r="Z240" s="3"/>
      <c r="AA240" s="6"/>
      <c r="AB240" s="3"/>
    </row>
    <row r="241" spans="1:28" x14ac:dyDescent="0.55000000000000004">
      <c r="A241" s="8" t="s">
        <v>2184</v>
      </c>
      <c r="B241" s="6" t="s">
        <v>2183</v>
      </c>
      <c r="C241" s="5">
        <v>163</v>
      </c>
      <c r="D241" s="6" t="s">
        <v>2097</v>
      </c>
      <c r="E241" s="6">
        <v>88643</v>
      </c>
      <c r="F241" s="6">
        <v>604</v>
      </c>
      <c r="G241" s="6">
        <v>7082</v>
      </c>
      <c r="H241" s="5" t="s">
        <v>2180</v>
      </c>
      <c r="I241" s="6">
        <v>4</v>
      </c>
      <c r="J241" s="6">
        <v>3</v>
      </c>
      <c r="K241" s="6">
        <v>52</v>
      </c>
      <c r="L241" s="6">
        <f t="shared" si="3"/>
        <v>1952</v>
      </c>
      <c r="M241" s="6"/>
      <c r="N241" s="3"/>
      <c r="O241" s="3"/>
      <c r="P241" s="363"/>
      <c r="Q241" s="724">
        <v>100</v>
      </c>
      <c r="R241" s="6"/>
      <c r="S241" s="6" t="s">
        <v>2183</v>
      </c>
      <c r="T241" s="6"/>
      <c r="U241" s="357"/>
      <c r="V241" s="6"/>
      <c r="W241" s="3"/>
      <c r="X241" s="6"/>
      <c r="Y241" s="3"/>
      <c r="Z241" s="3"/>
      <c r="AA241" s="6"/>
      <c r="AB241" s="3"/>
    </row>
    <row r="242" spans="1:28" x14ac:dyDescent="0.55000000000000004">
      <c r="A242" s="8"/>
      <c r="B242" s="6"/>
      <c r="C242" s="5"/>
      <c r="D242" s="6"/>
      <c r="E242" s="6"/>
      <c r="F242" s="6"/>
      <c r="G242" s="6"/>
      <c r="H242" s="5"/>
      <c r="I242" s="6"/>
      <c r="J242" s="6"/>
      <c r="K242" s="6"/>
      <c r="L242" s="6"/>
      <c r="M242" s="6"/>
      <c r="N242" s="3"/>
      <c r="O242" s="3"/>
      <c r="P242" s="363"/>
      <c r="Q242" s="724"/>
      <c r="R242" s="6"/>
      <c r="S242" s="6"/>
      <c r="T242" s="6"/>
      <c r="U242" s="357"/>
      <c r="V242" s="6"/>
      <c r="W242" s="3"/>
      <c r="X242" s="6"/>
      <c r="Y242" s="3"/>
      <c r="Z242" s="3"/>
      <c r="AA242" s="6"/>
      <c r="AB242" s="3"/>
    </row>
    <row r="243" spans="1:28" x14ac:dyDescent="0.55000000000000004">
      <c r="A243" s="8" t="s">
        <v>2185</v>
      </c>
      <c r="B243" s="6">
        <v>54</v>
      </c>
      <c r="C243" s="5">
        <v>164</v>
      </c>
      <c r="D243" s="6" t="s">
        <v>2097</v>
      </c>
      <c r="E243" s="6">
        <v>13760</v>
      </c>
      <c r="F243" s="6">
        <v>106</v>
      </c>
      <c r="G243" s="6">
        <v>177</v>
      </c>
      <c r="H243" s="5" t="s">
        <v>39</v>
      </c>
      <c r="I243" s="6"/>
      <c r="J243" s="6">
        <v>1</v>
      </c>
      <c r="K243" s="6">
        <v>38</v>
      </c>
      <c r="L243" s="6"/>
      <c r="M243" s="5">
        <f>I243*400+J243*100+K243</f>
        <v>138</v>
      </c>
      <c r="N243" s="3"/>
      <c r="O243" s="3"/>
      <c r="P243" s="363"/>
      <c r="Q243" s="724">
        <v>250</v>
      </c>
      <c r="R243" s="6">
        <v>37</v>
      </c>
      <c r="S243" s="6">
        <v>54</v>
      </c>
      <c r="T243" s="6" t="s">
        <v>2099</v>
      </c>
      <c r="U243" s="357" t="s">
        <v>2104</v>
      </c>
      <c r="V243" s="6">
        <f>2*6*18</f>
        <v>216</v>
      </c>
      <c r="W243" s="3"/>
      <c r="X243" s="6">
        <v>316</v>
      </c>
      <c r="Y243" s="3"/>
      <c r="Z243" s="3"/>
      <c r="AA243" s="6">
        <v>10</v>
      </c>
      <c r="AB243" s="3"/>
    </row>
    <row r="244" spans="1:28" x14ac:dyDescent="0.55000000000000004">
      <c r="A244" s="8" t="s">
        <v>2185</v>
      </c>
      <c r="B244" s="6">
        <v>54</v>
      </c>
      <c r="C244" s="5">
        <v>165</v>
      </c>
      <c r="D244" s="6" t="s">
        <v>2097</v>
      </c>
      <c r="E244" s="6">
        <v>35391</v>
      </c>
      <c r="F244" s="6">
        <v>11</v>
      </c>
      <c r="G244" s="6">
        <v>2467</v>
      </c>
      <c r="H244" s="5" t="s">
        <v>2180</v>
      </c>
      <c r="I244" s="6">
        <v>19</v>
      </c>
      <c r="J244" s="6">
        <v>2</v>
      </c>
      <c r="K244" s="6">
        <v>21.6</v>
      </c>
      <c r="L244" s="6">
        <f t="shared" si="3"/>
        <v>7821.6</v>
      </c>
      <c r="M244" s="6"/>
      <c r="N244" s="3"/>
      <c r="O244" s="3"/>
      <c r="P244" s="363"/>
      <c r="Q244" s="724">
        <v>150</v>
      </c>
      <c r="R244" s="6"/>
      <c r="S244" s="6">
        <v>54</v>
      </c>
      <c r="T244" s="6"/>
      <c r="U244" s="357"/>
      <c r="V244" s="6"/>
      <c r="W244" s="3"/>
      <c r="X244" s="6"/>
      <c r="Y244" s="3"/>
      <c r="Z244" s="3"/>
      <c r="AA244" s="6"/>
      <c r="AB244" s="3"/>
    </row>
    <row r="245" spans="1:28" x14ac:dyDescent="0.55000000000000004">
      <c r="A245" s="8" t="s">
        <v>2185</v>
      </c>
      <c r="B245" s="6">
        <v>54</v>
      </c>
      <c r="C245" s="5">
        <v>166</v>
      </c>
      <c r="D245" s="6" t="s">
        <v>2097</v>
      </c>
      <c r="E245" s="6">
        <v>93608</v>
      </c>
      <c r="F245" s="6">
        <v>316</v>
      </c>
      <c r="G245" s="6">
        <v>7528</v>
      </c>
      <c r="H245" s="5" t="s">
        <v>39</v>
      </c>
      <c r="I245" s="6">
        <v>5</v>
      </c>
      <c r="J245" s="6">
        <v>3</v>
      </c>
      <c r="K245" s="6">
        <v>48</v>
      </c>
      <c r="L245" s="6">
        <f t="shared" si="3"/>
        <v>2348</v>
      </c>
      <c r="M245" s="6"/>
      <c r="N245" s="3"/>
      <c r="O245" s="3"/>
      <c r="P245" s="363"/>
      <c r="Q245" s="724">
        <v>250</v>
      </c>
      <c r="R245" s="6"/>
      <c r="S245" s="6">
        <v>54</v>
      </c>
      <c r="T245" s="6"/>
      <c r="U245" s="357"/>
      <c r="V245" s="6"/>
      <c r="W245" s="3"/>
      <c r="X245" s="6"/>
      <c r="Y245" s="3"/>
      <c r="Z245" s="3"/>
      <c r="AA245" s="6"/>
      <c r="AB245" s="3"/>
    </row>
    <row r="246" spans="1:28" x14ac:dyDescent="0.55000000000000004">
      <c r="A246" s="8"/>
      <c r="B246" s="6"/>
      <c r="C246" s="5"/>
      <c r="D246" s="6"/>
      <c r="E246" s="6"/>
      <c r="F246" s="6"/>
      <c r="G246" s="6"/>
      <c r="H246" s="5"/>
      <c r="I246" s="6"/>
      <c r="J246" s="6"/>
      <c r="K246" s="6"/>
      <c r="L246" s="6"/>
      <c r="M246" s="6"/>
      <c r="N246" s="3"/>
      <c r="O246" s="3"/>
      <c r="P246" s="363"/>
      <c r="Q246" s="724"/>
      <c r="R246" s="6"/>
      <c r="S246" s="6"/>
      <c r="T246" s="6"/>
      <c r="U246" s="357"/>
      <c r="V246" s="6"/>
      <c r="W246" s="3"/>
      <c r="X246" s="6"/>
      <c r="Y246" s="3"/>
      <c r="Z246" s="3"/>
      <c r="AA246" s="6"/>
      <c r="AB246" s="3"/>
    </row>
    <row r="247" spans="1:28" x14ac:dyDescent="0.55000000000000004">
      <c r="A247" s="8" t="s">
        <v>2186</v>
      </c>
      <c r="B247" s="6"/>
      <c r="C247" s="5">
        <v>167</v>
      </c>
      <c r="D247" s="6" t="s">
        <v>2097</v>
      </c>
      <c r="E247" s="6">
        <v>85241</v>
      </c>
      <c r="F247" s="6">
        <v>602</v>
      </c>
      <c r="G247" s="6">
        <v>7080</v>
      </c>
      <c r="H247" s="5" t="s">
        <v>2180</v>
      </c>
      <c r="I247" s="6">
        <v>9</v>
      </c>
      <c r="J247" s="6">
        <v>3</v>
      </c>
      <c r="K247" s="6">
        <v>15</v>
      </c>
      <c r="L247" s="6">
        <f t="shared" si="3"/>
        <v>3915</v>
      </c>
      <c r="M247" s="6"/>
      <c r="N247" s="3"/>
      <c r="O247" s="3"/>
      <c r="P247" s="363"/>
      <c r="Q247" s="724">
        <v>175</v>
      </c>
      <c r="R247" s="6"/>
      <c r="S247" s="6"/>
      <c r="T247" s="6"/>
      <c r="U247" s="357"/>
      <c r="V247" s="6"/>
      <c r="W247" s="3"/>
      <c r="X247" s="6"/>
      <c r="Y247" s="3"/>
      <c r="Z247" s="3"/>
      <c r="AA247" s="6"/>
      <c r="AB247" s="3"/>
    </row>
    <row r="248" spans="1:28" x14ac:dyDescent="0.55000000000000004">
      <c r="A248" s="8" t="s">
        <v>2186</v>
      </c>
      <c r="B248" s="6"/>
      <c r="C248" s="5">
        <v>168</v>
      </c>
      <c r="D248" s="6" t="s">
        <v>2097</v>
      </c>
      <c r="E248" s="6">
        <v>74253</v>
      </c>
      <c r="F248" s="6">
        <v>373</v>
      </c>
      <c r="G248" s="6">
        <v>6530</v>
      </c>
      <c r="H248" s="5" t="s">
        <v>39</v>
      </c>
      <c r="I248" s="6">
        <v>5</v>
      </c>
      <c r="J248" s="6"/>
      <c r="K248" s="6">
        <v>7</v>
      </c>
      <c r="L248" s="6">
        <f t="shared" si="3"/>
        <v>2007</v>
      </c>
      <c r="M248" s="6"/>
      <c r="N248" s="3"/>
      <c r="O248" s="3"/>
      <c r="P248" s="363"/>
      <c r="Q248" s="724">
        <v>200</v>
      </c>
      <c r="R248" s="6"/>
      <c r="S248" s="6"/>
      <c r="T248" s="6"/>
      <c r="U248" s="357"/>
      <c r="V248" s="6"/>
      <c r="W248" s="3"/>
      <c r="X248" s="6"/>
      <c r="Y248" s="3"/>
      <c r="Z248" s="3"/>
      <c r="AA248" s="6"/>
      <c r="AB248" s="3"/>
    </row>
    <row r="249" spans="1:28" x14ac:dyDescent="0.55000000000000004">
      <c r="A249" s="8"/>
      <c r="B249" s="6"/>
      <c r="C249" s="5"/>
      <c r="D249" s="6"/>
      <c r="E249" s="6"/>
      <c r="F249" s="6"/>
      <c r="G249" s="6"/>
      <c r="H249" s="5"/>
      <c r="I249" s="6"/>
      <c r="J249" s="6"/>
      <c r="K249" s="6"/>
      <c r="L249" s="6"/>
      <c r="M249" s="6"/>
      <c r="N249" s="3"/>
      <c r="O249" s="3"/>
      <c r="P249" s="363"/>
      <c r="Q249" s="724"/>
      <c r="R249" s="6"/>
      <c r="S249" s="6"/>
      <c r="T249" s="6"/>
      <c r="U249" s="357"/>
      <c r="V249" s="6"/>
      <c r="W249" s="3"/>
      <c r="X249" s="6"/>
      <c r="Y249" s="3"/>
      <c r="Z249" s="3"/>
      <c r="AA249" s="6"/>
      <c r="AB249" s="3"/>
    </row>
    <row r="250" spans="1:28" x14ac:dyDescent="0.55000000000000004">
      <c r="A250" s="8" t="s">
        <v>2187</v>
      </c>
      <c r="B250" s="6">
        <v>35</v>
      </c>
      <c r="C250" s="5">
        <v>169</v>
      </c>
      <c r="D250" s="6" t="s">
        <v>2097</v>
      </c>
      <c r="E250" s="6">
        <v>13810</v>
      </c>
      <c r="F250" s="6">
        <v>130</v>
      </c>
      <c r="G250" s="6">
        <v>227</v>
      </c>
      <c r="H250" s="5" t="s">
        <v>39</v>
      </c>
      <c r="I250" s="6"/>
      <c r="J250" s="6"/>
      <c r="K250" s="6">
        <v>55</v>
      </c>
      <c r="L250" s="6"/>
      <c r="M250" s="5">
        <f>I250*400+J250*100+K250</f>
        <v>55</v>
      </c>
      <c r="N250" s="3"/>
      <c r="O250" s="3"/>
      <c r="P250" s="363"/>
      <c r="Q250" s="724">
        <v>175</v>
      </c>
      <c r="R250" s="6">
        <v>38</v>
      </c>
      <c r="S250" s="6">
        <v>35</v>
      </c>
      <c r="T250" s="6" t="s">
        <v>2099</v>
      </c>
      <c r="U250" s="357" t="s">
        <v>2104</v>
      </c>
      <c r="V250" s="6">
        <f>2*12*12*18</f>
        <v>5184</v>
      </c>
      <c r="W250" s="3"/>
      <c r="X250" s="6">
        <f>2*12*12*18</f>
        <v>5184</v>
      </c>
      <c r="Y250" s="3"/>
      <c r="Z250" s="3"/>
      <c r="AA250" s="6">
        <v>50</v>
      </c>
      <c r="AB250" s="3"/>
    </row>
    <row r="251" spans="1:28" x14ac:dyDescent="0.55000000000000004">
      <c r="A251" s="8" t="s">
        <v>2187</v>
      </c>
      <c r="B251" s="6">
        <v>35</v>
      </c>
      <c r="C251" s="5">
        <v>170</v>
      </c>
      <c r="D251" s="6" t="s">
        <v>2097</v>
      </c>
      <c r="E251" s="6">
        <v>40957</v>
      </c>
      <c r="F251" s="6">
        <v>37</v>
      </c>
      <c r="G251" s="6">
        <v>3367</v>
      </c>
      <c r="H251" s="5" t="s">
        <v>39</v>
      </c>
      <c r="I251" s="6">
        <v>6</v>
      </c>
      <c r="J251" s="6">
        <v>1</v>
      </c>
      <c r="K251" s="6">
        <v>53</v>
      </c>
      <c r="L251" s="6">
        <f t="shared" si="3"/>
        <v>2553</v>
      </c>
      <c r="M251" s="6"/>
      <c r="N251" s="3"/>
      <c r="O251" s="3"/>
      <c r="P251" s="363"/>
      <c r="Q251" s="724">
        <v>250</v>
      </c>
      <c r="R251" s="6"/>
      <c r="S251" s="6">
        <v>35</v>
      </c>
      <c r="T251" s="6"/>
      <c r="U251" s="357"/>
      <c r="V251" s="6"/>
      <c r="W251" s="3"/>
      <c r="X251" s="6"/>
      <c r="Y251" s="3"/>
      <c r="Z251" s="3"/>
      <c r="AA251" s="6"/>
      <c r="AB251" s="3"/>
    </row>
    <row r="252" spans="1:28" s="179" customFormat="1" x14ac:dyDescent="0.55000000000000004">
      <c r="A252" s="8" t="s">
        <v>2187</v>
      </c>
      <c r="B252" s="12">
        <v>35</v>
      </c>
      <c r="C252" s="788">
        <v>171</v>
      </c>
      <c r="D252" s="12" t="s">
        <v>47</v>
      </c>
      <c r="E252" s="12">
        <v>349</v>
      </c>
      <c r="F252" s="12">
        <v>14</v>
      </c>
      <c r="G252" s="12"/>
      <c r="H252" s="350" t="s">
        <v>39</v>
      </c>
      <c r="I252" s="12">
        <v>18</v>
      </c>
      <c r="J252" s="12">
        <v>2</v>
      </c>
      <c r="K252" s="12">
        <v>47</v>
      </c>
      <c r="L252" s="12">
        <f t="shared" si="3"/>
        <v>7447</v>
      </c>
      <c r="M252" s="12"/>
      <c r="N252" s="13"/>
      <c r="O252" s="13"/>
      <c r="P252" s="361"/>
      <c r="Q252" s="724">
        <v>250</v>
      </c>
      <c r="R252" s="12"/>
      <c r="S252" s="12">
        <v>35</v>
      </c>
      <c r="T252" s="12"/>
      <c r="U252" s="359"/>
      <c r="V252" s="12"/>
      <c r="W252" s="13"/>
      <c r="X252" s="12"/>
      <c r="Y252" s="13"/>
      <c r="Z252" s="13"/>
      <c r="AA252" s="12"/>
      <c r="AB252" s="13"/>
    </row>
    <row r="253" spans="1:28" x14ac:dyDescent="0.55000000000000004">
      <c r="A253" s="8"/>
      <c r="B253" s="6"/>
      <c r="C253" s="5"/>
      <c r="D253" s="6"/>
      <c r="E253" s="6"/>
      <c r="F253" s="6"/>
      <c r="G253" s="6"/>
      <c r="H253" s="5"/>
      <c r="I253" s="6"/>
      <c r="J253" s="6"/>
      <c r="K253" s="6"/>
      <c r="L253" s="6"/>
      <c r="M253" s="6"/>
      <c r="N253" s="3"/>
      <c r="O253" s="3"/>
      <c r="P253" s="363"/>
      <c r="Q253" s="724"/>
      <c r="R253" s="6"/>
      <c r="S253" s="6"/>
      <c r="T253" s="6"/>
      <c r="U253" s="357"/>
      <c r="V253" s="6"/>
      <c r="W253" s="3"/>
      <c r="X253" s="6"/>
      <c r="Y253" s="3"/>
      <c r="Z253" s="3"/>
      <c r="AA253" s="6"/>
      <c r="AB253" s="3"/>
    </row>
    <row r="254" spans="1:28" x14ac:dyDescent="0.55000000000000004">
      <c r="A254" s="8" t="s">
        <v>2188</v>
      </c>
      <c r="B254" s="6">
        <v>67</v>
      </c>
      <c r="C254" s="5">
        <v>172</v>
      </c>
      <c r="D254" s="6" t="s">
        <v>2097</v>
      </c>
      <c r="E254" s="6">
        <v>41781</v>
      </c>
      <c r="F254" s="6">
        <v>146</v>
      </c>
      <c r="G254" s="6">
        <v>4949</v>
      </c>
      <c r="H254" s="5" t="s">
        <v>2098</v>
      </c>
      <c r="I254" s="6">
        <v>2</v>
      </c>
      <c r="J254" s="6">
        <v>3</v>
      </c>
      <c r="K254" s="6">
        <v>25</v>
      </c>
      <c r="L254" s="6">
        <f t="shared" si="3"/>
        <v>1125</v>
      </c>
      <c r="M254" s="6"/>
      <c r="N254" s="3"/>
      <c r="O254" s="3"/>
      <c r="P254" s="363"/>
      <c r="Q254" s="724">
        <v>100</v>
      </c>
      <c r="R254" s="6">
        <v>39</v>
      </c>
      <c r="S254" s="6">
        <v>67</v>
      </c>
      <c r="T254" s="6" t="s">
        <v>2099</v>
      </c>
      <c r="U254" s="357" t="s">
        <v>2104</v>
      </c>
      <c r="V254" s="6">
        <f>6*6*9</f>
        <v>324</v>
      </c>
      <c r="W254" s="3"/>
      <c r="X254" s="6">
        <v>324</v>
      </c>
      <c r="Y254" s="3"/>
      <c r="Z254" s="3"/>
      <c r="AA254" s="6">
        <v>5</v>
      </c>
      <c r="AB254" s="3"/>
    </row>
    <row r="255" spans="1:28" x14ac:dyDescent="0.55000000000000004">
      <c r="A255" s="8"/>
      <c r="B255" s="6"/>
      <c r="C255" s="5"/>
      <c r="D255" s="6"/>
      <c r="E255" s="6"/>
      <c r="F255" s="6"/>
      <c r="G255" s="6"/>
      <c r="H255" s="5"/>
      <c r="I255" s="6"/>
      <c r="J255" s="6"/>
      <c r="K255" s="6"/>
      <c r="L255" s="6"/>
      <c r="M255" s="6"/>
      <c r="N255" s="3"/>
      <c r="O255" s="3"/>
      <c r="P255" s="363"/>
      <c r="Q255" s="724"/>
      <c r="R255" s="6"/>
      <c r="S255" s="6"/>
      <c r="T255" s="6"/>
      <c r="U255" s="357"/>
      <c r="V255" s="6"/>
      <c r="W255" s="3"/>
      <c r="X255" s="6"/>
      <c r="Y255" s="3"/>
      <c r="Z255" s="3"/>
      <c r="AA255" s="6"/>
      <c r="AB255" s="3"/>
    </row>
    <row r="256" spans="1:28" x14ac:dyDescent="0.55000000000000004">
      <c r="A256" s="8" t="s">
        <v>2189</v>
      </c>
      <c r="B256" s="6">
        <v>67</v>
      </c>
      <c r="C256" s="5">
        <v>173</v>
      </c>
      <c r="D256" s="6" t="s">
        <v>2097</v>
      </c>
      <c r="E256" s="6">
        <v>91422</v>
      </c>
      <c r="F256" s="6">
        <v>249</v>
      </c>
      <c r="G256" s="6">
        <v>7416</v>
      </c>
      <c r="H256" s="5" t="s">
        <v>2098</v>
      </c>
      <c r="I256" s="6">
        <v>7</v>
      </c>
      <c r="J256" s="6">
        <v>3</v>
      </c>
      <c r="K256" s="6">
        <v>71</v>
      </c>
      <c r="L256" s="6">
        <f t="shared" si="3"/>
        <v>3171</v>
      </c>
      <c r="M256" s="6"/>
      <c r="N256" s="3"/>
      <c r="O256" s="3"/>
      <c r="P256" s="363"/>
      <c r="Q256" s="724">
        <v>100</v>
      </c>
      <c r="R256" s="6"/>
      <c r="S256" s="6">
        <v>67</v>
      </c>
      <c r="T256" s="6"/>
      <c r="U256" s="357"/>
      <c r="V256" s="6"/>
      <c r="W256" s="3"/>
      <c r="X256" s="6"/>
      <c r="Y256" s="3"/>
      <c r="Z256" s="3"/>
      <c r="AA256" s="6"/>
      <c r="AB256" s="3"/>
    </row>
    <row r="257" spans="1:28" x14ac:dyDescent="0.55000000000000004">
      <c r="A257" s="8" t="s">
        <v>2189</v>
      </c>
      <c r="B257" s="6">
        <v>67</v>
      </c>
      <c r="C257" s="5">
        <v>174</v>
      </c>
      <c r="D257" s="6" t="s">
        <v>2097</v>
      </c>
      <c r="E257" s="6">
        <v>91424</v>
      </c>
      <c r="F257" s="6">
        <v>251</v>
      </c>
      <c r="G257" s="6">
        <v>7418</v>
      </c>
      <c r="H257" s="5" t="s">
        <v>2098</v>
      </c>
      <c r="I257" s="6">
        <v>1</v>
      </c>
      <c r="J257" s="6">
        <v>2</v>
      </c>
      <c r="K257" s="6">
        <v>41</v>
      </c>
      <c r="L257" s="6">
        <f>I257*400+J257*100+K257</f>
        <v>641</v>
      </c>
      <c r="M257" s="6"/>
      <c r="N257" s="3"/>
      <c r="O257" s="3"/>
      <c r="P257" s="363"/>
      <c r="Q257" s="724">
        <v>100</v>
      </c>
      <c r="R257" s="6"/>
      <c r="S257" s="6">
        <v>67</v>
      </c>
      <c r="T257" s="6"/>
      <c r="U257" s="357"/>
      <c r="V257" s="6"/>
      <c r="W257" s="3"/>
      <c r="X257" s="6"/>
      <c r="Y257" s="3"/>
      <c r="Z257" s="3"/>
      <c r="AA257" s="6"/>
      <c r="AB257" s="3"/>
    </row>
    <row r="258" spans="1:28" x14ac:dyDescent="0.55000000000000004">
      <c r="A258" s="8" t="s">
        <v>2189</v>
      </c>
      <c r="B258" s="6">
        <v>67</v>
      </c>
      <c r="C258" s="5">
        <v>175</v>
      </c>
      <c r="D258" s="6" t="s">
        <v>2097</v>
      </c>
      <c r="E258" s="6">
        <v>54106</v>
      </c>
      <c r="F258" s="6">
        <v>179</v>
      </c>
      <c r="G258" s="6">
        <v>4390</v>
      </c>
      <c r="H258" s="5" t="s">
        <v>168</v>
      </c>
      <c r="I258" s="6">
        <v>5</v>
      </c>
      <c r="J258" s="6">
        <v>3</v>
      </c>
      <c r="K258" s="6">
        <v>8</v>
      </c>
      <c r="L258" s="6">
        <f t="shared" si="3"/>
        <v>2308</v>
      </c>
      <c r="M258" s="6"/>
      <c r="N258" s="3"/>
      <c r="O258" s="3"/>
      <c r="P258" s="363"/>
      <c r="Q258" s="724">
        <v>100</v>
      </c>
      <c r="R258" s="6"/>
      <c r="S258" s="6">
        <v>67</v>
      </c>
      <c r="T258" s="6"/>
      <c r="U258" s="357"/>
      <c r="V258" s="6"/>
      <c r="W258" s="3"/>
      <c r="X258" s="6"/>
      <c r="Y258" s="3"/>
      <c r="Z258" s="3"/>
      <c r="AA258" s="6"/>
      <c r="AB258" s="3"/>
    </row>
    <row r="259" spans="1:28" x14ac:dyDescent="0.55000000000000004">
      <c r="A259" s="8"/>
      <c r="B259" s="6"/>
      <c r="C259" s="5"/>
      <c r="D259" s="6"/>
      <c r="E259" s="6"/>
      <c r="F259" s="6"/>
      <c r="G259" s="6"/>
      <c r="H259" s="5"/>
      <c r="I259" s="6"/>
      <c r="J259" s="6"/>
      <c r="K259" s="6"/>
      <c r="L259" s="6"/>
      <c r="M259" s="6"/>
      <c r="N259" s="3"/>
      <c r="O259" s="3"/>
      <c r="P259" s="363"/>
      <c r="Q259" s="724"/>
      <c r="R259" s="6"/>
      <c r="S259" s="6"/>
      <c r="T259" s="6"/>
      <c r="U259" s="357"/>
      <c r="V259" s="6"/>
      <c r="W259" s="3"/>
      <c r="X259" s="6"/>
      <c r="Y259" s="3"/>
      <c r="Z259" s="3"/>
      <c r="AA259" s="6"/>
      <c r="AB259" s="3"/>
    </row>
    <row r="260" spans="1:28" x14ac:dyDescent="0.55000000000000004">
      <c r="A260" s="8" t="s">
        <v>2190</v>
      </c>
      <c r="B260" s="6">
        <v>118</v>
      </c>
      <c r="C260" s="5">
        <v>176</v>
      </c>
      <c r="D260" s="6" t="s">
        <v>2097</v>
      </c>
      <c r="E260" s="6">
        <v>35366</v>
      </c>
      <c r="F260" s="6">
        <v>27</v>
      </c>
      <c r="G260" s="6">
        <v>2442</v>
      </c>
      <c r="H260" s="5" t="s">
        <v>39</v>
      </c>
      <c r="I260" s="6">
        <v>12</v>
      </c>
      <c r="J260" s="6">
        <v>1</v>
      </c>
      <c r="K260" s="6">
        <v>60</v>
      </c>
      <c r="L260" s="6">
        <f t="shared" si="3"/>
        <v>4960</v>
      </c>
      <c r="M260" s="6"/>
      <c r="N260" s="3"/>
      <c r="O260" s="3"/>
      <c r="P260" s="363"/>
      <c r="Q260" s="724">
        <v>100</v>
      </c>
      <c r="R260" s="6"/>
      <c r="S260" s="6">
        <v>118</v>
      </c>
      <c r="T260" s="6"/>
      <c r="U260" s="357"/>
      <c r="V260" s="6"/>
      <c r="W260" s="3"/>
      <c r="X260" s="6"/>
      <c r="Y260" s="3"/>
      <c r="Z260" s="3"/>
      <c r="AA260" s="6"/>
      <c r="AB260" s="3"/>
    </row>
    <row r="261" spans="1:28" x14ac:dyDescent="0.55000000000000004">
      <c r="A261" s="8"/>
      <c r="B261" s="6"/>
      <c r="C261" s="5"/>
      <c r="D261" s="6"/>
      <c r="E261" s="6"/>
      <c r="F261" s="6"/>
      <c r="G261" s="6"/>
      <c r="H261" s="5"/>
      <c r="I261" s="6"/>
      <c r="J261" s="6"/>
      <c r="K261" s="6"/>
      <c r="L261" s="6"/>
      <c r="M261" s="6"/>
      <c r="N261" s="3"/>
      <c r="O261" s="3"/>
      <c r="P261" s="363"/>
      <c r="Q261" s="724"/>
      <c r="R261" s="6"/>
      <c r="S261" s="6"/>
      <c r="T261" s="6"/>
      <c r="U261" s="357"/>
      <c r="V261" s="6"/>
      <c r="W261" s="3"/>
      <c r="X261" s="6"/>
      <c r="Y261" s="3"/>
      <c r="Z261" s="3"/>
      <c r="AA261" s="6"/>
      <c r="AB261" s="3"/>
    </row>
    <row r="262" spans="1:28" x14ac:dyDescent="0.55000000000000004">
      <c r="A262" s="8" t="s">
        <v>2191</v>
      </c>
      <c r="B262" s="6">
        <v>118</v>
      </c>
      <c r="C262" s="5">
        <v>177</v>
      </c>
      <c r="D262" s="6" t="s">
        <v>2097</v>
      </c>
      <c r="E262" s="6">
        <v>97878</v>
      </c>
      <c r="F262" s="6">
        <v>276</v>
      </c>
      <c r="G262" s="6">
        <v>7868</v>
      </c>
      <c r="H262" s="5" t="s">
        <v>2098</v>
      </c>
      <c r="I262" s="6">
        <v>3</v>
      </c>
      <c r="J262" s="6">
        <v>2</v>
      </c>
      <c r="K262" s="6">
        <v>1</v>
      </c>
      <c r="L262" s="6">
        <f t="shared" si="3"/>
        <v>1401</v>
      </c>
      <c r="M262" s="6"/>
      <c r="N262" s="3"/>
      <c r="O262" s="3"/>
      <c r="P262" s="363"/>
      <c r="Q262" s="724">
        <v>100</v>
      </c>
      <c r="R262" s="6"/>
      <c r="S262" s="6">
        <v>118</v>
      </c>
      <c r="T262" s="6"/>
      <c r="U262" s="357"/>
      <c r="V262" s="6"/>
      <c r="W262" s="3"/>
      <c r="X262" s="6"/>
      <c r="Y262" s="3"/>
      <c r="Z262" s="3"/>
      <c r="AA262" s="6"/>
      <c r="AB262" s="3"/>
    </row>
    <row r="263" spans="1:28" x14ac:dyDescent="0.55000000000000004">
      <c r="A263" s="8"/>
      <c r="B263" s="6"/>
      <c r="C263" s="5"/>
      <c r="D263" s="6"/>
      <c r="E263" s="6"/>
      <c r="F263" s="6"/>
      <c r="G263" s="6"/>
      <c r="H263" s="5"/>
      <c r="I263" s="6"/>
      <c r="J263" s="6"/>
      <c r="K263" s="6"/>
      <c r="L263" s="6"/>
      <c r="M263" s="6"/>
      <c r="N263" s="3"/>
      <c r="O263" s="3"/>
      <c r="P263" s="363"/>
      <c r="Q263" s="724"/>
      <c r="R263" s="6"/>
      <c r="S263" s="6"/>
      <c r="T263" s="6"/>
      <c r="U263" s="357"/>
      <c r="V263" s="6"/>
      <c r="W263" s="3"/>
      <c r="X263" s="6"/>
      <c r="Y263" s="3"/>
      <c r="Z263" s="3"/>
      <c r="AA263" s="6"/>
      <c r="AB263" s="3"/>
    </row>
    <row r="264" spans="1:28" s="179" customFormat="1" x14ac:dyDescent="0.55000000000000004">
      <c r="A264" s="14" t="s">
        <v>2192</v>
      </c>
      <c r="B264" s="12">
        <v>118</v>
      </c>
      <c r="C264" s="788">
        <v>178</v>
      </c>
      <c r="D264" s="12" t="s">
        <v>49</v>
      </c>
      <c r="E264" s="12">
        <v>748</v>
      </c>
      <c r="F264" s="12"/>
      <c r="G264" s="12"/>
      <c r="H264" s="350" t="s">
        <v>39</v>
      </c>
      <c r="I264" s="12">
        <v>27</v>
      </c>
      <c r="J264" s="12">
        <v>1</v>
      </c>
      <c r="K264" s="12">
        <v>85</v>
      </c>
      <c r="L264" s="12">
        <f t="shared" si="3"/>
        <v>10985</v>
      </c>
      <c r="M264" s="12"/>
      <c r="N264" s="13"/>
      <c r="O264" s="13"/>
      <c r="P264" s="361"/>
      <c r="Q264" s="724">
        <v>100</v>
      </c>
      <c r="R264" s="12"/>
      <c r="S264" s="12">
        <v>118</v>
      </c>
      <c r="T264" s="12"/>
      <c r="U264" s="359"/>
      <c r="V264" s="12"/>
      <c r="W264" s="13"/>
      <c r="X264" s="12"/>
      <c r="Y264" s="13"/>
      <c r="Z264" s="13"/>
      <c r="AA264" s="12"/>
      <c r="AB264" s="13"/>
    </row>
    <row r="265" spans="1:28" x14ac:dyDescent="0.55000000000000004">
      <c r="A265" s="8"/>
      <c r="B265" s="6">
        <v>118</v>
      </c>
      <c r="C265" s="5">
        <v>179</v>
      </c>
      <c r="D265" s="6" t="s">
        <v>2097</v>
      </c>
      <c r="E265" s="6">
        <v>13788</v>
      </c>
      <c r="F265" s="6">
        <v>8</v>
      </c>
      <c r="G265" s="6">
        <v>205</v>
      </c>
      <c r="H265" s="350" t="s">
        <v>39</v>
      </c>
      <c r="I265" s="6"/>
      <c r="J265" s="6"/>
      <c r="K265" s="6">
        <v>87</v>
      </c>
      <c r="L265" s="6"/>
      <c r="M265" s="6"/>
      <c r="N265" s="3"/>
      <c r="O265" s="3"/>
      <c r="P265" s="363"/>
      <c r="Q265" s="724">
        <v>250</v>
      </c>
      <c r="R265" s="6"/>
      <c r="S265" s="6">
        <v>118</v>
      </c>
      <c r="T265" s="6"/>
      <c r="U265" s="357"/>
      <c r="V265" s="6"/>
      <c r="W265" s="3"/>
      <c r="X265" s="6"/>
      <c r="Y265" s="3"/>
      <c r="Z265" s="3"/>
      <c r="AA265" s="6"/>
      <c r="AB265" s="3"/>
    </row>
    <row r="266" spans="1:28" x14ac:dyDescent="0.55000000000000004">
      <c r="A266" s="8" t="s">
        <v>2193</v>
      </c>
      <c r="B266" s="6">
        <v>120</v>
      </c>
      <c r="C266" s="5">
        <v>180</v>
      </c>
      <c r="D266" s="6" t="s">
        <v>2097</v>
      </c>
      <c r="E266" s="6">
        <v>93126</v>
      </c>
      <c r="F266" s="6">
        <v>735</v>
      </c>
      <c r="G266" s="6">
        <v>7547</v>
      </c>
      <c r="H266" s="5" t="s">
        <v>2098</v>
      </c>
      <c r="I266" s="6">
        <v>2</v>
      </c>
      <c r="J266" s="6"/>
      <c r="K266" s="6"/>
      <c r="L266" s="6">
        <f t="shared" si="3"/>
        <v>800</v>
      </c>
      <c r="M266" s="6"/>
      <c r="N266" s="3"/>
      <c r="O266" s="3"/>
      <c r="P266" s="363"/>
      <c r="Q266" s="724">
        <v>250</v>
      </c>
      <c r="R266" s="6"/>
      <c r="S266" s="6">
        <v>120</v>
      </c>
      <c r="T266" s="6"/>
      <c r="U266" s="357"/>
      <c r="V266" s="6"/>
      <c r="W266" s="3"/>
      <c r="X266" s="6"/>
      <c r="Y266" s="3"/>
      <c r="Z266" s="3"/>
      <c r="AA266" s="6"/>
      <c r="AB266" s="3"/>
    </row>
    <row r="267" spans="1:28" x14ac:dyDescent="0.55000000000000004">
      <c r="A267" s="8" t="s">
        <v>2194</v>
      </c>
      <c r="B267" s="6">
        <v>120</v>
      </c>
      <c r="C267" s="5">
        <v>181</v>
      </c>
      <c r="D267" s="6" t="s">
        <v>2097</v>
      </c>
      <c r="E267" s="6">
        <v>35379</v>
      </c>
      <c r="F267" s="6">
        <v>43</v>
      </c>
      <c r="G267" s="6">
        <v>2455</v>
      </c>
      <c r="H267" s="5" t="s">
        <v>39</v>
      </c>
      <c r="I267" s="6">
        <v>23</v>
      </c>
      <c r="J267" s="6">
        <v>3</v>
      </c>
      <c r="K267" s="6">
        <v>93</v>
      </c>
      <c r="L267" s="6">
        <f t="shared" si="3"/>
        <v>9593</v>
      </c>
      <c r="M267" s="6"/>
      <c r="N267" s="3"/>
      <c r="O267" s="3"/>
      <c r="P267" s="363"/>
      <c r="Q267" s="724">
        <v>100</v>
      </c>
      <c r="R267" s="6"/>
      <c r="S267" s="6">
        <v>120</v>
      </c>
      <c r="T267" s="6"/>
      <c r="U267" s="357"/>
      <c r="V267" s="6"/>
      <c r="W267" s="3"/>
      <c r="X267" s="6"/>
      <c r="Y267" s="3"/>
      <c r="Z267" s="3"/>
      <c r="AA267" s="6"/>
      <c r="AB267" s="3"/>
    </row>
    <row r="268" spans="1:28" x14ac:dyDescent="0.55000000000000004">
      <c r="A268" s="8"/>
      <c r="B268" s="6"/>
      <c r="C268" s="5"/>
      <c r="D268" s="6"/>
      <c r="E268" s="6"/>
      <c r="F268" s="6"/>
      <c r="G268" s="6"/>
      <c r="H268" s="5"/>
      <c r="I268" s="6"/>
      <c r="J268" s="6"/>
      <c r="K268" s="6"/>
      <c r="L268" s="6"/>
      <c r="M268" s="6"/>
      <c r="N268" s="3"/>
      <c r="O268" s="3"/>
      <c r="P268" s="363"/>
      <c r="Q268" s="724"/>
      <c r="R268" s="6"/>
      <c r="S268" s="6"/>
      <c r="T268" s="6"/>
      <c r="U268" s="357"/>
      <c r="V268" s="6"/>
      <c r="W268" s="3"/>
      <c r="X268" s="6"/>
      <c r="Y268" s="3"/>
      <c r="Z268" s="3"/>
      <c r="AA268" s="6"/>
      <c r="AB268" s="3"/>
    </row>
    <row r="269" spans="1:28" s="347" customFormat="1" x14ac:dyDescent="0.55000000000000004">
      <c r="A269" s="381" t="s">
        <v>2195</v>
      </c>
      <c r="B269" s="377">
        <v>120</v>
      </c>
      <c r="C269" s="232">
        <v>182</v>
      </c>
      <c r="D269" s="377" t="s">
        <v>2097</v>
      </c>
      <c r="E269" s="377">
        <v>15182</v>
      </c>
      <c r="F269" s="377">
        <v>210</v>
      </c>
      <c r="G269" s="377">
        <v>377</v>
      </c>
      <c r="H269" s="232" t="s">
        <v>39</v>
      </c>
      <c r="I269" s="377"/>
      <c r="J269" s="377">
        <v>2</v>
      </c>
      <c r="K269" s="377">
        <v>38</v>
      </c>
      <c r="L269" s="377"/>
      <c r="M269" s="232">
        <f>I269*400+J269*100+K269</f>
        <v>238</v>
      </c>
      <c r="N269" s="378"/>
      <c r="O269" s="378"/>
      <c r="P269" s="379"/>
      <c r="Q269" s="724">
        <v>250</v>
      </c>
      <c r="R269" s="377">
        <v>40</v>
      </c>
      <c r="S269" s="377">
        <v>120</v>
      </c>
      <c r="T269" s="377" t="s">
        <v>2099</v>
      </c>
      <c r="U269" s="380" t="s">
        <v>2104</v>
      </c>
      <c r="V269" s="377"/>
      <c r="W269" s="378"/>
      <c r="X269" s="377"/>
      <c r="Y269" s="378"/>
      <c r="Z269" s="378"/>
      <c r="AA269" s="377"/>
      <c r="AB269" s="378" t="s">
        <v>4</v>
      </c>
    </row>
    <row r="270" spans="1:28" s="179" customFormat="1" x14ac:dyDescent="0.55000000000000004">
      <c r="A270" s="381" t="s">
        <v>2195</v>
      </c>
      <c r="B270" s="12">
        <v>119</v>
      </c>
      <c r="C270" s="788"/>
      <c r="D270" s="12"/>
      <c r="E270" s="12" t="s">
        <v>2196</v>
      </c>
      <c r="F270" s="12"/>
      <c r="G270" s="12"/>
      <c r="H270" s="350"/>
      <c r="I270" s="12"/>
      <c r="J270" s="12">
        <v>1</v>
      </c>
      <c r="K270" s="12"/>
      <c r="L270" s="12"/>
      <c r="M270" s="350">
        <f>I270*400+J270*100+K270</f>
        <v>100</v>
      </c>
      <c r="N270" s="13"/>
      <c r="O270" s="13"/>
      <c r="P270" s="361"/>
      <c r="Q270" s="724">
        <v>100</v>
      </c>
      <c r="R270" s="12">
        <v>41</v>
      </c>
      <c r="S270" s="12">
        <v>119</v>
      </c>
      <c r="T270" s="12" t="s">
        <v>2099</v>
      </c>
      <c r="U270" s="359" t="s">
        <v>1024</v>
      </c>
      <c r="V270" s="12"/>
      <c r="W270" s="13"/>
      <c r="X270" s="12"/>
      <c r="Y270" s="13"/>
      <c r="Z270" s="13"/>
      <c r="AA270" s="12"/>
      <c r="AB270" s="13" t="s">
        <v>2197</v>
      </c>
    </row>
    <row r="271" spans="1:28" s="179" customFormat="1" x14ac:dyDescent="0.55000000000000004">
      <c r="A271" s="381" t="s">
        <v>2195</v>
      </c>
      <c r="B271" s="12">
        <v>118</v>
      </c>
      <c r="C271" s="788"/>
      <c r="D271" s="12"/>
      <c r="E271" s="12" t="s">
        <v>2196</v>
      </c>
      <c r="F271" s="12"/>
      <c r="G271" s="12"/>
      <c r="H271" s="350"/>
      <c r="I271" s="12"/>
      <c r="J271" s="12">
        <v>1</v>
      </c>
      <c r="K271" s="12"/>
      <c r="L271" s="12"/>
      <c r="M271" s="350">
        <f>I271*400+J271*100+K271</f>
        <v>100</v>
      </c>
      <c r="N271" s="13"/>
      <c r="O271" s="13"/>
      <c r="P271" s="361"/>
      <c r="Q271" s="724">
        <v>100</v>
      </c>
      <c r="R271" s="12">
        <v>42</v>
      </c>
      <c r="S271" s="12">
        <v>118</v>
      </c>
      <c r="T271" s="12" t="s">
        <v>2099</v>
      </c>
      <c r="U271" s="359" t="s">
        <v>2104</v>
      </c>
      <c r="V271" s="12"/>
      <c r="W271" s="13"/>
      <c r="X271" s="12"/>
      <c r="Y271" s="13"/>
      <c r="Z271" s="13"/>
      <c r="AA271" s="12"/>
      <c r="AB271" s="13" t="s">
        <v>2197</v>
      </c>
    </row>
    <row r="272" spans="1:28" s="186" customFormat="1" x14ac:dyDescent="0.55000000000000004">
      <c r="A272" s="18"/>
      <c r="B272" s="15"/>
      <c r="C272" s="17"/>
      <c r="D272" s="15"/>
      <c r="E272" s="15"/>
      <c r="F272" s="15"/>
      <c r="G272" s="15"/>
      <c r="H272" s="17"/>
      <c r="I272" s="15"/>
      <c r="J272" s="15"/>
      <c r="K272" s="15"/>
      <c r="L272" s="15"/>
      <c r="M272" s="17"/>
      <c r="N272" s="16"/>
      <c r="O272" s="16"/>
      <c r="P272" s="372"/>
      <c r="Q272" s="724"/>
      <c r="R272" s="15"/>
      <c r="S272" s="15"/>
      <c r="T272" s="15"/>
      <c r="U272" s="373"/>
      <c r="V272" s="15"/>
      <c r="W272" s="16"/>
      <c r="X272" s="15"/>
      <c r="Y272" s="16"/>
      <c r="Z272" s="16"/>
      <c r="AA272" s="15"/>
      <c r="AB272" s="16"/>
    </row>
    <row r="273" spans="1:28" x14ac:dyDescent="0.55000000000000004">
      <c r="A273" s="8" t="s">
        <v>2199</v>
      </c>
      <c r="B273" s="6" t="s">
        <v>2198</v>
      </c>
      <c r="C273" s="5">
        <v>183</v>
      </c>
      <c r="D273" s="6" t="s">
        <v>2097</v>
      </c>
      <c r="E273" s="6">
        <v>13782</v>
      </c>
      <c r="F273" s="6">
        <v>4</v>
      </c>
      <c r="G273" s="6">
        <v>199</v>
      </c>
      <c r="H273" s="5" t="s">
        <v>39</v>
      </c>
      <c r="I273" s="6"/>
      <c r="J273" s="6">
        <v>1</v>
      </c>
      <c r="K273" s="6">
        <v>30</v>
      </c>
      <c r="L273" s="6"/>
      <c r="M273" s="5">
        <f>I273*400+J273*100+K273</f>
        <v>130</v>
      </c>
      <c r="N273" s="3"/>
      <c r="O273" s="3"/>
      <c r="P273" s="363"/>
      <c r="Q273" s="724">
        <v>100</v>
      </c>
      <c r="R273" s="6">
        <v>43</v>
      </c>
      <c r="S273" s="6" t="s">
        <v>2198</v>
      </c>
      <c r="T273" s="6" t="s">
        <v>2099</v>
      </c>
      <c r="U273" s="357" t="s">
        <v>37</v>
      </c>
      <c r="V273" s="6">
        <f>5*10*16</f>
        <v>800</v>
      </c>
      <c r="W273" s="3"/>
      <c r="X273" s="6">
        <v>800</v>
      </c>
      <c r="Y273" s="3"/>
      <c r="Z273" s="3"/>
      <c r="AA273" s="6">
        <v>4</v>
      </c>
      <c r="AB273" s="3"/>
    </row>
    <row r="274" spans="1:28" x14ac:dyDescent="0.55000000000000004">
      <c r="A274" s="8"/>
      <c r="B274" s="6"/>
      <c r="C274" s="5"/>
      <c r="D274" s="6"/>
      <c r="E274" s="6"/>
      <c r="F274" s="6"/>
      <c r="G274" s="6"/>
      <c r="H274" s="5"/>
      <c r="I274" s="6"/>
      <c r="J274" s="6"/>
      <c r="K274" s="6"/>
      <c r="L274" s="6"/>
      <c r="M274" s="5"/>
      <c r="N274" s="3"/>
      <c r="O274" s="3"/>
      <c r="P274" s="363"/>
      <c r="Q274" s="724"/>
      <c r="R274" s="6"/>
      <c r="S274" s="6"/>
      <c r="T274" s="6"/>
      <c r="U274" s="357"/>
      <c r="V274" s="6"/>
      <c r="W274" s="3"/>
      <c r="X274" s="6"/>
      <c r="Y274" s="3"/>
      <c r="Z274" s="3"/>
      <c r="AA274" s="6"/>
      <c r="AB274" s="3"/>
    </row>
    <row r="275" spans="1:28" x14ac:dyDescent="0.55000000000000004">
      <c r="A275" s="8" t="s">
        <v>2202</v>
      </c>
      <c r="B275" s="19" t="s">
        <v>2201</v>
      </c>
      <c r="C275" s="5">
        <v>184</v>
      </c>
      <c r="D275" s="6" t="s">
        <v>2097</v>
      </c>
      <c r="E275" s="6">
        <v>81330</v>
      </c>
      <c r="F275" s="6">
        <v>401</v>
      </c>
      <c r="G275" s="6">
        <v>6821</v>
      </c>
      <c r="H275" s="5" t="s">
        <v>2200</v>
      </c>
      <c r="I275" s="6">
        <v>3</v>
      </c>
      <c r="J275" s="6">
        <v>2</v>
      </c>
      <c r="K275" s="6">
        <v>32</v>
      </c>
      <c r="L275" s="6">
        <f>I275*400+J275*100+K275</f>
        <v>1432</v>
      </c>
      <c r="M275" s="6"/>
      <c r="N275" s="3"/>
      <c r="O275" s="3"/>
      <c r="P275" s="363"/>
      <c r="Q275" s="724">
        <v>100</v>
      </c>
      <c r="R275" s="6"/>
      <c r="S275" s="19" t="s">
        <v>2201</v>
      </c>
      <c r="T275" s="6"/>
      <c r="U275" s="357"/>
      <c r="V275" s="6"/>
      <c r="W275" s="3"/>
      <c r="X275" s="6"/>
      <c r="Y275" s="3"/>
      <c r="Z275" s="3"/>
      <c r="AA275" s="6"/>
      <c r="AB275" s="3"/>
    </row>
    <row r="276" spans="1:28" x14ac:dyDescent="0.55000000000000004">
      <c r="A276" s="8" t="s">
        <v>2202</v>
      </c>
      <c r="B276" s="6">
        <v>213</v>
      </c>
      <c r="C276" s="5">
        <v>185</v>
      </c>
      <c r="D276" s="6" t="s">
        <v>2097</v>
      </c>
      <c r="E276" s="6">
        <v>37532</v>
      </c>
      <c r="F276" s="6">
        <v>17</v>
      </c>
      <c r="G276" s="6">
        <v>1451</v>
      </c>
      <c r="H276" s="5" t="s">
        <v>39</v>
      </c>
      <c r="I276" s="6"/>
      <c r="J276" s="6">
        <v>1</v>
      </c>
      <c r="K276" s="6">
        <v>5</v>
      </c>
      <c r="L276" s="6"/>
      <c r="M276" s="6"/>
      <c r="N276" s="3">
        <f>I276*400+J276*100+L276</f>
        <v>100</v>
      </c>
      <c r="O276" s="3"/>
      <c r="P276" s="363"/>
      <c r="Q276" s="724">
        <v>250</v>
      </c>
      <c r="R276" s="6"/>
      <c r="S276" s="6">
        <v>213</v>
      </c>
      <c r="T276" s="6"/>
      <c r="U276" s="357"/>
      <c r="V276" s="6"/>
      <c r="W276" s="3"/>
      <c r="X276" s="6"/>
      <c r="Y276" s="3"/>
      <c r="Z276" s="3"/>
      <c r="AA276" s="6"/>
      <c r="AB276" s="3" t="s">
        <v>2203</v>
      </c>
    </row>
    <row r="277" spans="1:28" s="186" customFormat="1" x14ac:dyDescent="0.55000000000000004">
      <c r="A277" s="8" t="s">
        <v>2202</v>
      </c>
      <c r="B277" s="15">
        <v>213</v>
      </c>
      <c r="C277" s="17">
        <v>186</v>
      </c>
      <c r="D277" s="15" t="s">
        <v>2097</v>
      </c>
      <c r="E277" s="15">
        <v>71384</v>
      </c>
      <c r="F277" s="15"/>
      <c r="G277" s="15">
        <v>265</v>
      </c>
      <c r="H277" s="17" t="s">
        <v>2098</v>
      </c>
      <c r="I277" s="15"/>
      <c r="J277" s="15">
        <v>2</v>
      </c>
      <c r="K277" s="15">
        <v>7</v>
      </c>
      <c r="L277" s="15"/>
      <c r="M277" s="17">
        <f>I277*400+J277*100+K277</f>
        <v>207</v>
      </c>
      <c r="N277" s="16"/>
      <c r="O277" s="16"/>
      <c r="P277" s="372"/>
      <c r="Q277" s="724">
        <v>250</v>
      </c>
      <c r="R277" s="15">
        <v>44</v>
      </c>
      <c r="S277" s="15">
        <v>213</v>
      </c>
      <c r="T277" s="15" t="s">
        <v>2099</v>
      </c>
      <c r="U277" s="373" t="s">
        <v>2104</v>
      </c>
      <c r="V277" s="15">
        <f>2*2*6*8</f>
        <v>192</v>
      </c>
      <c r="W277" s="16"/>
      <c r="X277" s="15">
        <v>192</v>
      </c>
      <c r="Y277" s="16"/>
      <c r="Z277" s="16"/>
      <c r="AA277" s="15">
        <v>26</v>
      </c>
      <c r="AB277" s="16"/>
    </row>
    <row r="278" spans="1:28" s="186" customFormat="1" x14ac:dyDescent="0.55000000000000004">
      <c r="A278" s="8" t="s">
        <v>2202</v>
      </c>
      <c r="B278" s="15">
        <v>213</v>
      </c>
      <c r="C278" s="17">
        <v>187</v>
      </c>
      <c r="D278" s="15" t="s">
        <v>2097</v>
      </c>
      <c r="E278" s="15">
        <v>42202</v>
      </c>
      <c r="F278" s="15">
        <v>285</v>
      </c>
      <c r="G278" s="15">
        <v>3827</v>
      </c>
      <c r="H278" s="17" t="s">
        <v>39</v>
      </c>
      <c r="I278" s="15">
        <v>1</v>
      </c>
      <c r="J278" s="15"/>
      <c r="K278" s="15">
        <v>16</v>
      </c>
      <c r="L278" s="15"/>
      <c r="M278" s="15"/>
      <c r="N278" s="16">
        <f>I278*400+J278*100+K278</f>
        <v>416</v>
      </c>
      <c r="O278" s="282"/>
      <c r="P278" s="372"/>
      <c r="Q278" s="724">
        <v>100</v>
      </c>
      <c r="R278" s="15"/>
      <c r="S278" s="15">
        <v>213</v>
      </c>
      <c r="T278" s="15"/>
      <c r="U278" s="373"/>
      <c r="V278" s="15"/>
      <c r="W278" s="16"/>
      <c r="X278" s="15"/>
      <c r="Y278" s="16"/>
      <c r="Z278" s="16"/>
      <c r="AA278" s="15"/>
      <c r="AB278" s="16" t="s">
        <v>2204</v>
      </c>
    </row>
    <row r="279" spans="1:28" x14ac:dyDescent="0.55000000000000004">
      <c r="A279" s="8" t="s">
        <v>2202</v>
      </c>
      <c r="B279" s="6"/>
      <c r="C279" s="5">
        <v>188</v>
      </c>
      <c r="D279" s="6" t="s">
        <v>49</v>
      </c>
      <c r="E279" s="6">
        <v>5494</v>
      </c>
      <c r="F279" s="6"/>
      <c r="G279" s="6">
        <v>3</v>
      </c>
      <c r="H279" s="5" t="s">
        <v>2098</v>
      </c>
      <c r="I279" s="6">
        <v>15</v>
      </c>
      <c r="J279" s="6">
        <v>3</v>
      </c>
      <c r="K279" s="6">
        <v>22</v>
      </c>
      <c r="L279" s="6">
        <f>I279*400+J279*100+K279</f>
        <v>6322</v>
      </c>
      <c r="M279" s="6"/>
      <c r="N279" s="3"/>
      <c r="O279" s="3"/>
      <c r="P279" s="363"/>
      <c r="Q279" s="724"/>
      <c r="R279" s="6"/>
      <c r="S279" s="6"/>
      <c r="T279" s="6"/>
      <c r="U279" s="357"/>
      <c r="V279" s="6"/>
      <c r="W279" s="3"/>
      <c r="X279" s="6"/>
      <c r="Y279" s="3"/>
      <c r="Z279" s="3"/>
      <c r="AA279" s="6"/>
      <c r="AB279" s="3"/>
    </row>
    <row r="280" spans="1:28" x14ac:dyDescent="0.55000000000000004">
      <c r="A280" s="8"/>
      <c r="B280" s="6"/>
      <c r="C280" s="5"/>
      <c r="D280" s="6"/>
      <c r="E280" s="6"/>
      <c r="F280" s="6"/>
      <c r="G280" s="6"/>
      <c r="H280" s="5"/>
      <c r="I280" s="6"/>
      <c r="J280" s="6"/>
      <c r="K280" s="6"/>
      <c r="L280" s="6"/>
      <c r="M280" s="6"/>
      <c r="N280" s="3"/>
      <c r="O280" s="3"/>
      <c r="P280" s="363"/>
      <c r="Q280" s="724"/>
      <c r="R280" s="6"/>
      <c r="S280" s="6"/>
      <c r="T280" s="6"/>
      <c r="U280" s="357"/>
      <c r="V280" s="6"/>
      <c r="W280" s="3"/>
      <c r="X280" s="6"/>
      <c r="Y280" s="3"/>
      <c r="Z280" s="3"/>
      <c r="AA280" s="6"/>
      <c r="AB280" s="3"/>
    </row>
    <row r="281" spans="1:28" x14ac:dyDescent="0.55000000000000004">
      <c r="A281" s="8" t="s">
        <v>2205</v>
      </c>
      <c r="B281" s="6">
        <v>207</v>
      </c>
      <c r="C281" s="5">
        <v>189</v>
      </c>
      <c r="D281" s="6" t="s">
        <v>2097</v>
      </c>
      <c r="E281" s="6">
        <v>41947</v>
      </c>
      <c r="F281" s="6">
        <v>250</v>
      </c>
      <c r="G281" s="6">
        <v>3759</v>
      </c>
      <c r="H281" s="5" t="s">
        <v>39</v>
      </c>
      <c r="I281" s="6"/>
      <c r="J281" s="6">
        <v>2</v>
      </c>
      <c r="K281" s="6">
        <v>54</v>
      </c>
      <c r="L281" s="6"/>
      <c r="M281" s="5">
        <f>I281*400+J281*100+K281</f>
        <v>254</v>
      </c>
      <c r="N281" s="3"/>
      <c r="O281" s="3"/>
      <c r="P281" s="363"/>
      <c r="Q281" s="724">
        <v>225</v>
      </c>
      <c r="R281" s="6">
        <v>45</v>
      </c>
      <c r="S281" s="6">
        <v>207</v>
      </c>
      <c r="T281" s="6" t="s">
        <v>2099</v>
      </c>
      <c r="U281" s="357" t="s">
        <v>2104</v>
      </c>
      <c r="V281" s="6">
        <f>2*5*6*18</f>
        <v>1080</v>
      </c>
      <c r="W281" s="3"/>
      <c r="X281" s="6">
        <v>1080</v>
      </c>
      <c r="Y281" s="3"/>
      <c r="Z281" s="3"/>
      <c r="AA281" s="6">
        <v>40</v>
      </c>
      <c r="AB281" s="3"/>
    </row>
    <row r="282" spans="1:28" x14ac:dyDescent="0.55000000000000004">
      <c r="A282" s="8" t="s">
        <v>2205</v>
      </c>
      <c r="B282" s="6">
        <v>207</v>
      </c>
      <c r="C282" s="5">
        <v>190</v>
      </c>
      <c r="D282" s="6" t="s">
        <v>2097</v>
      </c>
      <c r="E282" s="6">
        <v>41737</v>
      </c>
      <c r="F282" s="6">
        <v>249</v>
      </c>
      <c r="G282" s="6">
        <v>3624</v>
      </c>
      <c r="H282" s="5" t="s">
        <v>39</v>
      </c>
      <c r="I282" s="6">
        <v>10</v>
      </c>
      <c r="J282" s="6">
        <v>3</v>
      </c>
      <c r="K282" s="6">
        <v>66</v>
      </c>
      <c r="L282" s="6">
        <f t="shared" ref="L282:L353" si="4">I282*400+J282*100+K282</f>
        <v>4366</v>
      </c>
      <c r="M282" s="6"/>
      <c r="N282" s="3"/>
      <c r="O282" s="3"/>
      <c r="P282" s="363"/>
      <c r="Q282" s="724">
        <v>150</v>
      </c>
      <c r="R282" s="6"/>
      <c r="S282" s="6">
        <v>207</v>
      </c>
      <c r="T282" s="6"/>
      <c r="U282" s="357"/>
      <c r="V282" s="6"/>
      <c r="W282" s="3"/>
      <c r="X282" s="6"/>
      <c r="Y282" s="3"/>
      <c r="Z282" s="3"/>
      <c r="AA282" s="6"/>
      <c r="AB282" s="3"/>
    </row>
    <row r="283" spans="1:28" x14ac:dyDescent="0.55000000000000004">
      <c r="A283" s="8" t="s">
        <v>2205</v>
      </c>
      <c r="B283" s="6">
        <v>207</v>
      </c>
      <c r="C283" s="5">
        <v>191</v>
      </c>
      <c r="D283" s="6" t="s">
        <v>2097</v>
      </c>
      <c r="E283" s="6">
        <v>41803</v>
      </c>
      <c r="F283" s="6">
        <v>230</v>
      </c>
      <c r="G283" s="6">
        <v>3701</v>
      </c>
      <c r="H283" s="5" t="s">
        <v>39</v>
      </c>
      <c r="I283" s="6">
        <v>6</v>
      </c>
      <c r="J283" s="6">
        <v>2</v>
      </c>
      <c r="K283" s="6">
        <v>25</v>
      </c>
      <c r="L283" s="6">
        <f t="shared" si="4"/>
        <v>2625</v>
      </c>
      <c r="M283" s="6"/>
      <c r="N283" s="3"/>
      <c r="O283" s="3"/>
      <c r="P283" s="363"/>
      <c r="Q283" s="724">
        <v>175</v>
      </c>
      <c r="R283" s="6"/>
      <c r="S283" s="6">
        <v>207</v>
      </c>
      <c r="T283" s="6"/>
      <c r="U283" s="357"/>
      <c r="V283" s="6"/>
      <c r="W283" s="3"/>
      <c r="X283" s="6"/>
      <c r="Y283" s="3"/>
      <c r="Z283" s="3"/>
      <c r="AA283" s="6"/>
      <c r="AB283" s="3"/>
    </row>
    <row r="284" spans="1:28" x14ac:dyDescent="0.55000000000000004">
      <c r="A284" s="8" t="s">
        <v>2205</v>
      </c>
      <c r="B284" s="6">
        <v>207</v>
      </c>
      <c r="C284" s="5">
        <v>192</v>
      </c>
      <c r="D284" s="6" t="s">
        <v>2097</v>
      </c>
      <c r="E284" s="6">
        <v>40104</v>
      </c>
      <c r="F284" s="6">
        <v>82</v>
      </c>
      <c r="G284" s="6">
        <v>1149</v>
      </c>
      <c r="H284" s="5" t="s">
        <v>39</v>
      </c>
      <c r="I284" s="6">
        <v>9</v>
      </c>
      <c r="J284" s="6">
        <v>1</v>
      </c>
      <c r="K284" s="6">
        <v>27</v>
      </c>
      <c r="L284" s="6">
        <f t="shared" si="4"/>
        <v>3727</v>
      </c>
      <c r="M284" s="6"/>
      <c r="N284" s="3"/>
      <c r="O284" s="3"/>
      <c r="P284" s="363"/>
      <c r="Q284" s="724">
        <v>150</v>
      </c>
      <c r="R284" s="6"/>
      <c r="S284" s="6">
        <v>207</v>
      </c>
      <c r="T284" s="6"/>
      <c r="U284" s="357"/>
      <c r="V284" s="6"/>
      <c r="W284" s="3"/>
      <c r="X284" s="6"/>
      <c r="Y284" s="3"/>
      <c r="Z284" s="3"/>
      <c r="AA284" s="6"/>
      <c r="AB284" s="3"/>
    </row>
    <row r="285" spans="1:28" s="179" customFormat="1" x14ac:dyDescent="0.55000000000000004">
      <c r="A285" s="8" t="s">
        <v>2205</v>
      </c>
      <c r="B285" s="20" t="s">
        <v>2206</v>
      </c>
      <c r="C285" s="788">
        <v>193</v>
      </c>
      <c r="D285" s="12" t="s">
        <v>49</v>
      </c>
      <c r="E285" s="12">
        <v>2927</v>
      </c>
      <c r="F285" s="12">
        <v>34</v>
      </c>
      <c r="G285" s="12">
        <v>2927</v>
      </c>
      <c r="H285" s="350" t="s">
        <v>2098</v>
      </c>
      <c r="I285" s="12">
        <v>11</v>
      </c>
      <c r="J285" s="12">
        <v>3</v>
      </c>
      <c r="K285" s="12">
        <v>1</v>
      </c>
      <c r="L285" s="12">
        <f t="shared" si="4"/>
        <v>4701</v>
      </c>
      <c r="M285" s="12"/>
      <c r="N285" s="13"/>
      <c r="O285" s="13"/>
      <c r="P285" s="361"/>
      <c r="Q285" s="724">
        <v>100</v>
      </c>
      <c r="R285" s="12"/>
      <c r="S285" s="20" t="s">
        <v>2206</v>
      </c>
      <c r="T285" s="12"/>
      <c r="U285" s="359"/>
      <c r="V285" s="12"/>
      <c r="W285" s="13"/>
      <c r="X285" s="12"/>
      <c r="Y285" s="13"/>
      <c r="Z285" s="13"/>
      <c r="AA285" s="12"/>
      <c r="AB285" s="13"/>
    </row>
    <row r="286" spans="1:28" x14ac:dyDescent="0.55000000000000004">
      <c r="A286" s="8" t="s">
        <v>2207</v>
      </c>
      <c r="B286" s="6">
        <v>207</v>
      </c>
      <c r="C286" s="5">
        <v>194</v>
      </c>
      <c r="D286" s="6" t="s">
        <v>2097</v>
      </c>
      <c r="E286" s="6">
        <v>23691</v>
      </c>
      <c r="F286" s="6">
        <v>20</v>
      </c>
      <c r="G286" s="6">
        <v>1673</v>
      </c>
      <c r="H286" s="5" t="s">
        <v>39</v>
      </c>
      <c r="I286" s="6">
        <v>14</v>
      </c>
      <c r="J286" s="6">
        <v>1</v>
      </c>
      <c r="K286" s="6">
        <v>40</v>
      </c>
      <c r="L286" s="6">
        <f t="shared" si="4"/>
        <v>5740</v>
      </c>
      <c r="M286" s="6"/>
      <c r="N286" s="3"/>
      <c r="O286" s="3"/>
      <c r="P286" s="363"/>
      <c r="Q286" s="724">
        <v>100</v>
      </c>
      <c r="R286" s="6"/>
      <c r="S286" s="6">
        <v>207</v>
      </c>
      <c r="T286" s="6"/>
      <c r="U286" s="357"/>
      <c r="V286" s="6"/>
      <c r="W286" s="3"/>
      <c r="X286" s="6"/>
      <c r="Y286" s="3"/>
      <c r="Z286" s="3"/>
      <c r="AA286" s="6"/>
      <c r="AB286" s="3"/>
    </row>
    <row r="287" spans="1:28" x14ac:dyDescent="0.55000000000000004">
      <c r="A287" s="8" t="s">
        <v>2207</v>
      </c>
      <c r="B287" s="6">
        <v>207</v>
      </c>
      <c r="C287" s="5">
        <v>195</v>
      </c>
      <c r="D287" s="6" t="s">
        <v>2097</v>
      </c>
      <c r="E287" s="6">
        <v>42200</v>
      </c>
      <c r="F287" s="6">
        <v>174</v>
      </c>
      <c r="G287" s="6">
        <v>3825</v>
      </c>
      <c r="H287" s="5" t="s">
        <v>39</v>
      </c>
      <c r="I287" s="6">
        <v>9</v>
      </c>
      <c r="J287" s="6"/>
      <c r="K287" s="6">
        <v>60</v>
      </c>
      <c r="L287" s="6">
        <f t="shared" si="4"/>
        <v>3660</v>
      </c>
      <c r="M287" s="6"/>
      <c r="N287" s="3"/>
      <c r="O287" s="3"/>
      <c r="P287" s="363"/>
      <c r="Q287" s="724">
        <v>175</v>
      </c>
      <c r="R287" s="6"/>
      <c r="S287" s="6">
        <v>207</v>
      </c>
      <c r="T287" s="6"/>
      <c r="U287" s="357"/>
      <c r="V287" s="6"/>
      <c r="W287" s="3"/>
      <c r="X287" s="6"/>
      <c r="Y287" s="3"/>
      <c r="Z287" s="3"/>
      <c r="AA287" s="6"/>
      <c r="AB287" s="3"/>
    </row>
    <row r="288" spans="1:28" x14ac:dyDescent="0.55000000000000004">
      <c r="A288" s="8" t="s">
        <v>2207</v>
      </c>
      <c r="B288" s="19" t="s">
        <v>2206</v>
      </c>
      <c r="C288" s="5">
        <v>196</v>
      </c>
      <c r="D288" s="6" t="s">
        <v>2097</v>
      </c>
      <c r="E288" s="6">
        <v>42199</v>
      </c>
      <c r="F288" s="6">
        <v>173</v>
      </c>
      <c r="G288" s="6">
        <v>3824</v>
      </c>
      <c r="H288" s="5" t="s">
        <v>39</v>
      </c>
      <c r="I288" s="6">
        <v>1</v>
      </c>
      <c r="J288" s="6">
        <v>3</v>
      </c>
      <c r="K288" s="6">
        <v>53</v>
      </c>
      <c r="L288" s="6">
        <f t="shared" si="4"/>
        <v>753</v>
      </c>
      <c r="M288" s="6"/>
      <c r="N288" s="3"/>
      <c r="O288" s="3"/>
      <c r="P288" s="363"/>
      <c r="Q288" s="724">
        <v>175</v>
      </c>
      <c r="R288" s="6"/>
      <c r="S288" s="19" t="s">
        <v>2206</v>
      </c>
      <c r="T288" s="6"/>
      <c r="U288" s="357"/>
      <c r="V288" s="6"/>
      <c r="W288" s="3"/>
      <c r="X288" s="6"/>
      <c r="Y288" s="3"/>
      <c r="Z288" s="3"/>
      <c r="AA288" s="6"/>
      <c r="AB288" s="3"/>
    </row>
    <row r="289" spans="1:28" s="179" customFormat="1" x14ac:dyDescent="0.55000000000000004">
      <c r="A289" s="8" t="s">
        <v>2207</v>
      </c>
      <c r="B289" s="12">
        <v>207</v>
      </c>
      <c r="C289" s="788">
        <v>197</v>
      </c>
      <c r="D289" s="12" t="s">
        <v>49</v>
      </c>
      <c r="E289" s="12">
        <v>4943</v>
      </c>
      <c r="F289" s="12">
        <v>10</v>
      </c>
      <c r="G289" s="12">
        <v>4943</v>
      </c>
      <c r="H289" s="350" t="s">
        <v>2098</v>
      </c>
      <c r="I289" s="12">
        <v>9</v>
      </c>
      <c r="J289" s="12">
        <v>1</v>
      </c>
      <c r="K289" s="12">
        <v>12</v>
      </c>
      <c r="L289" s="12">
        <f t="shared" si="4"/>
        <v>3712</v>
      </c>
      <c r="M289" s="12"/>
      <c r="N289" s="13"/>
      <c r="O289" s="13"/>
      <c r="P289" s="361"/>
      <c r="Q289" s="724">
        <v>100</v>
      </c>
      <c r="R289" s="12"/>
      <c r="S289" s="12">
        <v>207</v>
      </c>
      <c r="T289" s="12"/>
      <c r="U289" s="359"/>
      <c r="V289" s="12"/>
      <c r="W289" s="13"/>
      <c r="X289" s="12"/>
      <c r="Y289" s="13"/>
      <c r="Z289" s="13"/>
      <c r="AA289" s="12"/>
      <c r="AB289" s="13"/>
    </row>
    <row r="290" spans="1:28" x14ac:dyDescent="0.55000000000000004">
      <c r="A290" s="8" t="s">
        <v>2208</v>
      </c>
      <c r="B290" s="6">
        <v>207</v>
      </c>
      <c r="C290" s="5">
        <v>198</v>
      </c>
      <c r="D290" s="6" t="s">
        <v>2097</v>
      </c>
      <c r="E290" s="6">
        <v>41802</v>
      </c>
      <c r="F290" s="6">
        <v>229</v>
      </c>
      <c r="G290" s="6">
        <v>3700</v>
      </c>
      <c r="H290" s="5" t="s">
        <v>39</v>
      </c>
      <c r="I290" s="6">
        <v>6</v>
      </c>
      <c r="J290" s="6">
        <v>2</v>
      </c>
      <c r="K290" s="6">
        <v>93</v>
      </c>
      <c r="L290" s="6">
        <f t="shared" si="4"/>
        <v>2693</v>
      </c>
      <c r="M290" s="6"/>
      <c r="N290" s="3"/>
      <c r="O290" s="3"/>
      <c r="P290" s="363"/>
      <c r="Q290" s="724">
        <v>175</v>
      </c>
      <c r="R290" s="6"/>
      <c r="S290" s="6">
        <v>207</v>
      </c>
      <c r="T290" s="6"/>
      <c r="U290" s="357"/>
      <c r="V290" s="6"/>
      <c r="W290" s="3"/>
      <c r="X290" s="6"/>
      <c r="Y290" s="3"/>
      <c r="Z290" s="3"/>
      <c r="AA290" s="6"/>
      <c r="AB290" s="22"/>
    </row>
    <row r="291" spans="1:28" s="179" customFormat="1" x14ac:dyDescent="0.55000000000000004">
      <c r="A291" s="8" t="s">
        <v>2208</v>
      </c>
      <c r="B291" s="12">
        <v>207</v>
      </c>
      <c r="C291" s="788">
        <v>199</v>
      </c>
      <c r="D291" s="12" t="s">
        <v>49</v>
      </c>
      <c r="E291" s="12">
        <v>3669</v>
      </c>
      <c r="F291" s="12">
        <v>1</v>
      </c>
      <c r="G291" s="12">
        <v>69</v>
      </c>
      <c r="H291" s="350" t="s">
        <v>2098</v>
      </c>
      <c r="I291" s="12">
        <v>9</v>
      </c>
      <c r="J291" s="12">
        <v>2</v>
      </c>
      <c r="K291" s="12">
        <v>86</v>
      </c>
      <c r="L291" s="12">
        <f t="shared" si="4"/>
        <v>3886</v>
      </c>
      <c r="M291" s="12"/>
      <c r="N291" s="13"/>
      <c r="O291" s="13"/>
      <c r="P291" s="361"/>
      <c r="Q291" s="724">
        <v>250</v>
      </c>
      <c r="R291" s="12"/>
      <c r="S291" s="12">
        <v>207</v>
      </c>
      <c r="T291" s="12"/>
      <c r="U291" s="359"/>
      <c r="V291" s="12"/>
      <c r="W291" s="13"/>
      <c r="X291" s="12"/>
      <c r="Y291" s="13"/>
      <c r="Z291" s="13"/>
      <c r="AA291" s="12"/>
      <c r="AB291" s="13"/>
    </row>
    <row r="292" spans="1:28" s="179" customFormat="1" x14ac:dyDescent="0.55000000000000004">
      <c r="A292" s="8"/>
      <c r="B292" s="12"/>
      <c r="C292" s="788"/>
      <c r="D292" s="12"/>
      <c r="E292" s="12"/>
      <c r="F292" s="12"/>
      <c r="G292" s="12"/>
      <c r="H292" s="584"/>
      <c r="I292" s="12"/>
      <c r="J292" s="12"/>
      <c r="K292" s="12"/>
      <c r="L292" s="12"/>
      <c r="M292" s="12"/>
      <c r="N292" s="13"/>
      <c r="O292" s="13"/>
      <c r="P292" s="361"/>
      <c r="Q292" s="724"/>
      <c r="R292" s="12"/>
      <c r="S292" s="12"/>
      <c r="T292" s="12"/>
      <c r="U292" s="359"/>
      <c r="V292" s="12"/>
      <c r="W292" s="13"/>
      <c r="X292" s="12"/>
      <c r="Y292" s="13"/>
      <c r="Z292" s="13"/>
      <c r="AA292" s="12"/>
      <c r="AB292" s="13"/>
    </row>
    <row r="293" spans="1:28" x14ac:dyDescent="0.55000000000000004">
      <c r="A293" s="8" t="s">
        <v>2209</v>
      </c>
      <c r="B293" s="6">
        <v>207</v>
      </c>
      <c r="C293" s="5">
        <v>200</v>
      </c>
      <c r="D293" s="6" t="s">
        <v>2097</v>
      </c>
      <c r="E293" s="6">
        <v>41801</v>
      </c>
      <c r="F293" s="6">
        <v>228</v>
      </c>
      <c r="G293" s="6">
        <v>3699</v>
      </c>
      <c r="H293" s="5" t="s">
        <v>39</v>
      </c>
      <c r="I293" s="6">
        <v>7</v>
      </c>
      <c r="J293" s="6"/>
      <c r="K293" s="6"/>
      <c r="L293" s="6">
        <f t="shared" si="4"/>
        <v>2800</v>
      </c>
      <c r="M293" s="6"/>
      <c r="N293" s="3"/>
      <c r="O293" s="3"/>
      <c r="P293" s="363"/>
      <c r="Q293" s="724">
        <v>175</v>
      </c>
      <c r="R293" s="6"/>
      <c r="S293" s="6">
        <v>207</v>
      </c>
      <c r="T293" s="6"/>
      <c r="U293" s="357"/>
      <c r="V293" s="6"/>
      <c r="W293" s="3"/>
      <c r="X293" s="6"/>
      <c r="Y293" s="3"/>
      <c r="Z293" s="3"/>
      <c r="AA293" s="6"/>
      <c r="AB293" s="3"/>
    </row>
    <row r="294" spans="1:28" s="179" customFormat="1" x14ac:dyDescent="0.55000000000000004">
      <c r="A294" s="8" t="s">
        <v>2209</v>
      </c>
      <c r="B294" s="12">
        <v>207</v>
      </c>
      <c r="C294" s="788">
        <v>201</v>
      </c>
      <c r="D294" s="12" t="s">
        <v>49</v>
      </c>
      <c r="E294" s="12">
        <v>6473</v>
      </c>
      <c r="F294" s="12">
        <v>68</v>
      </c>
      <c r="G294" s="12">
        <v>4673</v>
      </c>
      <c r="H294" s="350" t="s">
        <v>2098</v>
      </c>
      <c r="I294" s="12">
        <v>5</v>
      </c>
      <c r="J294" s="12"/>
      <c r="K294" s="12">
        <v>45</v>
      </c>
      <c r="L294" s="12">
        <f t="shared" si="4"/>
        <v>2045</v>
      </c>
      <c r="M294" s="12"/>
      <c r="N294" s="13"/>
      <c r="O294" s="13"/>
      <c r="P294" s="361"/>
      <c r="Q294" s="724">
        <v>250</v>
      </c>
      <c r="R294" s="12"/>
      <c r="S294" s="12">
        <v>207</v>
      </c>
      <c r="T294" s="12"/>
      <c r="U294" s="359"/>
      <c r="V294" s="12"/>
      <c r="W294" s="13"/>
      <c r="X294" s="12"/>
      <c r="Y294" s="13"/>
      <c r="Z294" s="13"/>
      <c r="AA294" s="12"/>
      <c r="AB294" s="13"/>
    </row>
    <row r="295" spans="1:28" s="179" customFormat="1" x14ac:dyDescent="0.55000000000000004">
      <c r="A295" s="8"/>
      <c r="B295" s="12"/>
      <c r="C295" s="788"/>
      <c r="D295" s="12"/>
      <c r="E295" s="12"/>
      <c r="F295" s="12"/>
      <c r="G295" s="12"/>
      <c r="H295" s="584"/>
      <c r="I295" s="12"/>
      <c r="J295" s="12"/>
      <c r="K295" s="12"/>
      <c r="L295" s="12"/>
      <c r="M295" s="12"/>
      <c r="N295" s="13"/>
      <c r="O295" s="13"/>
      <c r="P295" s="361"/>
      <c r="Q295" s="724"/>
      <c r="R295" s="12"/>
      <c r="S295" s="12"/>
      <c r="T295" s="12"/>
      <c r="U295" s="359"/>
      <c r="V295" s="12"/>
      <c r="W295" s="13"/>
      <c r="X295" s="12"/>
      <c r="Y295" s="13"/>
      <c r="Z295" s="13"/>
      <c r="AA295" s="12"/>
      <c r="AB295" s="13"/>
    </row>
    <row r="296" spans="1:28" x14ac:dyDescent="0.55000000000000004">
      <c r="A296" s="8" t="s">
        <v>2210</v>
      </c>
      <c r="B296" s="6">
        <v>343</v>
      </c>
      <c r="C296" s="5">
        <v>202</v>
      </c>
      <c r="D296" s="6" t="s">
        <v>2097</v>
      </c>
      <c r="E296" s="6">
        <v>70965</v>
      </c>
      <c r="F296" s="6">
        <v>261</v>
      </c>
      <c r="G296" s="6">
        <v>6817</v>
      </c>
      <c r="H296" s="5" t="s">
        <v>2098</v>
      </c>
      <c r="I296" s="6">
        <v>5</v>
      </c>
      <c r="J296" s="6">
        <v>2</v>
      </c>
      <c r="K296" s="6">
        <v>5</v>
      </c>
      <c r="L296" s="6">
        <f t="shared" si="4"/>
        <v>2205</v>
      </c>
      <c r="M296" s="6"/>
      <c r="N296" s="3"/>
      <c r="O296" s="3"/>
      <c r="P296" s="363"/>
      <c r="Q296" s="724">
        <v>150</v>
      </c>
      <c r="R296" s="6"/>
      <c r="S296" s="6">
        <v>343</v>
      </c>
      <c r="T296" s="6"/>
      <c r="U296" s="357"/>
      <c r="V296" s="6"/>
      <c r="W296" s="3"/>
      <c r="X296" s="6"/>
      <c r="Y296" s="3"/>
      <c r="Z296" s="3"/>
      <c r="AA296" s="6"/>
      <c r="AB296" s="3"/>
    </row>
    <row r="297" spans="1:28" x14ac:dyDescent="0.55000000000000004">
      <c r="A297" s="8" t="s">
        <v>2210</v>
      </c>
      <c r="B297" s="6">
        <v>343</v>
      </c>
      <c r="C297" s="5">
        <v>203</v>
      </c>
      <c r="D297" s="6" t="s">
        <v>2097</v>
      </c>
      <c r="E297" s="6">
        <v>4011</v>
      </c>
      <c r="F297" s="6">
        <v>89</v>
      </c>
      <c r="G297" s="6">
        <v>1156</v>
      </c>
      <c r="H297" s="5" t="s">
        <v>39</v>
      </c>
      <c r="I297" s="6">
        <v>5</v>
      </c>
      <c r="J297" s="6"/>
      <c r="K297" s="6">
        <v>94</v>
      </c>
      <c r="L297" s="6">
        <f t="shared" si="4"/>
        <v>2094</v>
      </c>
      <c r="M297" s="6"/>
      <c r="N297" s="3"/>
      <c r="O297" s="3"/>
      <c r="P297" s="363"/>
      <c r="Q297" s="724">
        <v>175</v>
      </c>
      <c r="R297" s="6"/>
      <c r="S297" s="6">
        <v>343</v>
      </c>
      <c r="T297" s="6"/>
      <c r="U297" s="357"/>
      <c r="V297" s="6"/>
      <c r="W297" s="3"/>
      <c r="X297" s="6"/>
      <c r="Y297" s="3"/>
      <c r="Z297" s="3"/>
      <c r="AA297" s="6"/>
      <c r="AB297" s="3"/>
    </row>
    <row r="298" spans="1:28" x14ac:dyDescent="0.55000000000000004">
      <c r="A298" s="8" t="s">
        <v>2210</v>
      </c>
      <c r="B298" s="6">
        <v>343</v>
      </c>
      <c r="C298" s="5">
        <v>204</v>
      </c>
      <c r="D298" s="6" t="s">
        <v>2097</v>
      </c>
      <c r="E298" s="6">
        <v>41810</v>
      </c>
      <c r="F298" s="6">
        <v>272</v>
      </c>
      <c r="G298" s="6">
        <v>3708</v>
      </c>
      <c r="H298" s="5" t="s">
        <v>39</v>
      </c>
      <c r="I298" s="6">
        <v>11</v>
      </c>
      <c r="J298" s="6"/>
      <c r="K298" s="6">
        <v>43</v>
      </c>
      <c r="L298" s="6">
        <f t="shared" si="4"/>
        <v>4443</v>
      </c>
      <c r="M298" s="6"/>
      <c r="N298" s="3"/>
      <c r="O298" s="3"/>
      <c r="P298" s="363"/>
      <c r="Q298" s="724">
        <v>100</v>
      </c>
      <c r="R298" s="6"/>
      <c r="S298" s="6">
        <v>343</v>
      </c>
      <c r="T298" s="6"/>
      <c r="U298" s="357"/>
      <c r="V298" s="6"/>
      <c r="W298" s="3"/>
      <c r="X298" s="6"/>
      <c r="Y298" s="3"/>
      <c r="Z298" s="3"/>
      <c r="AA298" s="6"/>
      <c r="AB298" s="3"/>
    </row>
    <row r="299" spans="1:28" x14ac:dyDescent="0.55000000000000004">
      <c r="A299" s="8"/>
      <c r="B299" s="6"/>
      <c r="C299" s="5"/>
      <c r="D299" s="6"/>
      <c r="E299" s="6"/>
      <c r="F299" s="6"/>
      <c r="G299" s="6"/>
      <c r="H299" s="5"/>
      <c r="I299" s="6"/>
      <c r="J299" s="6"/>
      <c r="K299" s="6"/>
      <c r="L299" s="6"/>
      <c r="M299" s="6"/>
      <c r="N299" s="3"/>
      <c r="O299" s="3"/>
      <c r="P299" s="363"/>
      <c r="Q299" s="724"/>
      <c r="R299" s="6"/>
      <c r="S299" s="6"/>
      <c r="T299" s="6"/>
      <c r="U299" s="357"/>
      <c r="V299" s="6"/>
      <c r="W299" s="3"/>
      <c r="X299" s="6"/>
      <c r="Y299" s="3"/>
      <c r="Z299" s="3"/>
      <c r="AA299" s="6"/>
      <c r="AB299" s="3"/>
    </row>
    <row r="300" spans="1:28" x14ac:dyDescent="0.55000000000000004">
      <c r="A300" s="8" t="s">
        <v>2211</v>
      </c>
      <c r="B300" s="6">
        <v>99</v>
      </c>
      <c r="C300" s="5">
        <v>205</v>
      </c>
      <c r="D300" s="6" t="s">
        <v>2097</v>
      </c>
      <c r="E300" s="6">
        <v>41809</v>
      </c>
      <c r="F300" s="6">
        <v>271</v>
      </c>
      <c r="G300" s="6">
        <v>3707</v>
      </c>
      <c r="H300" s="5" t="s">
        <v>39</v>
      </c>
      <c r="I300" s="6">
        <v>13</v>
      </c>
      <c r="J300" s="6"/>
      <c r="K300" s="6">
        <v>22</v>
      </c>
      <c r="L300" s="6">
        <f t="shared" si="4"/>
        <v>5222</v>
      </c>
      <c r="M300" s="6"/>
      <c r="N300" s="3"/>
      <c r="O300" s="3"/>
      <c r="P300" s="363"/>
      <c r="Q300" s="724">
        <v>150</v>
      </c>
      <c r="R300" s="6"/>
      <c r="S300" s="6">
        <v>99</v>
      </c>
      <c r="T300" s="6"/>
      <c r="U300" s="357"/>
      <c r="V300" s="6"/>
      <c r="W300" s="3"/>
      <c r="X300" s="6"/>
      <c r="Y300" s="3"/>
      <c r="Z300" s="3"/>
      <c r="AA300" s="6"/>
      <c r="AB300" s="3"/>
    </row>
    <row r="301" spans="1:28" x14ac:dyDescent="0.55000000000000004">
      <c r="A301" s="8" t="s">
        <v>2211</v>
      </c>
      <c r="B301" s="6"/>
      <c r="C301" s="5"/>
      <c r="D301" s="6"/>
      <c r="E301" s="6"/>
      <c r="F301" s="6"/>
      <c r="G301" s="6"/>
      <c r="H301" s="5"/>
      <c r="I301" s="6"/>
      <c r="J301" s="6"/>
      <c r="K301" s="6"/>
      <c r="L301" s="6"/>
      <c r="M301" s="6"/>
      <c r="N301" s="3"/>
      <c r="O301" s="3"/>
      <c r="P301" s="363"/>
      <c r="Q301" s="724"/>
      <c r="R301" s="6"/>
      <c r="S301" s="6"/>
      <c r="T301" s="6"/>
      <c r="U301" s="357"/>
      <c r="V301" s="6"/>
      <c r="W301" s="3"/>
      <c r="X301" s="6"/>
      <c r="Y301" s="3"/>
      <c r="Z301" s="3"/>
      <c r="AA301" s="6"/>
      <c r="AB301" s="3"/>
    </row>
    <row r="302" spans="1:28" x14ac:dyDescent="0.55000000000000004">
      <c r="A302" s="8"/>
      <c r="B302" s="6"/>
      <c r="C302" s="5"/>
      <c r="D302" s="6"/>
      <c r="E302" s="6"/>
      <c r="F302" s="6"/>
      <c r="G302" s="6"/>
      <c r="H302" s="5"/>
      <c r="I302" s="6"/>
      <c r="J302" s="6"/>
      <c r="K302" s="6"/>
      <c r="L302" s="6"/>
      <c r="M302" s="6"/>
      <c r="N302" s="3"/>
      <c r="O302" s="3"/>
      <c r="P302" s="363"/>
      <c r="Q302" s="724"/>
      <c r="R302" s="6"/>
      <c r="S302" s="6"/>
      <c r="T302" s="6"/>
      <c r="U302" s="357"/>
      <c r="V302" s="6"/>
      <c r="W302" s="3"/>
      <c r="X302" s="6"/>
      <c r="Y302" s="3"/>
      <c r="Z302" s="3"/>
      <c r="AA302" s="6"/>
      <c r="AB302" s="3"/>
    </row>
    <row r="303" spans="1:28" s="179" customFormat="1" x14ac:dyDescent="0.55000000000000004">
      <c r="A303" s="14" t="s">
        <v>2212</v>
      </c>
      <c r="B303" s="12">
        <v>189</v>
      </c>
      <c r="C303" s="788">
        <v>206</v>
      </c>
      <c r="D303" s="12" t="s">
        <v>49</v>
      </c>
      <c r="E303" s="12">
        <v>962</v>
      </c>
      <c r="F303" s="12">
        <v>21</v>
      </c>
      <c r="G303" s="12"/>
      <c r="H303" s="350" t="s">
        <v>39</v>
      </c>
      <c r="I303" s="12">
        <v>5</v>
      </c>
      <c r="J303" s="12">
        <v>1</v>
      </c>
      <c r="K303" s="12">
        <v>8</v>
      </c>
      <c r="L303" s="12">
        <f t="shared" si="4"/>
        <v>2108</v>
      </c>
      <c r="M303" s="12"/>
      <c r="N303" s="13"/>
      <c r="O303" s="13"/>
      <c r="P303" s="361"/>
      <c r="Q303" s="724">
        <v>250</v>
      </c>
      <c r="R303" s="12"/>
      <c r="S303" s="12">
        <v>189</v>
      </c>
      <c r="T303" s="12"/>
      <c r="U303" s="359"/>
      <c r="V303" s="12"/>
      <c r="W303" s="13"/>
      <c r="X303" s="12"/>
      <c r="Y303" s="13"/>
      <c r="Z303" s="13"/>
      <c r="AA303" s="12"/>
      <c r="AB303" s="13"/>
    </row>
    <row r="304" spans="1:28" x14ac:dyDescent="0.55000000000000004">
      <c r="A304" s="14" t="s">
        <v>2212</v>
      </c>
      <c r="B304" s="6"/>
      <c r="C304" s="5"/>
      <c r="D304" s="6"/>
      <c r="E304" s="6"/>
      <c r="F304" s="6"/>
      <c r="G304" s="6"/>
      <c r="H304" s="5"/>
      <c r="I304" s="6"/>
      <c r="J304" s="6"/>
      <c r="K304" s="6"/>
      <c r="L304" s="6"/>
      <c r="M304" s="6"/>
      <c r="N304" s="3"/>
      <c r="O304" s="3"/>
      <c r="P304" s="363"/>
      <c r="Q304" s="724"/>
      <c r="R304" s="6"/>
      <c r="S304" s="6"/>
      <c r="T304" s="6"/>
      <c r="U304" s="357"/>
      <c r="V304" s="6"/>
      <c r="W304" s="3"/>
      <c r="X304" s="6"/>
      <c r="Y304" s="3"/>
      <c r="Z304" s="3"/>
      <c r="AA304" s="6"/>
      <c r="AB304" s="3"/>
    </row>
    <row r="305" spans="1:28" x14ac:dyDescent="0.55000000000000004">
      <c r="A305" s="8" t="s">
        <v>2213</v>
      </c>
      <c r="B305" s="6">
        <v>189</v>
      </c>
      <c r="C305" s="5">
        <v>207</v>
      </c>
      <c r="D305" s="6" t="s">
        <v>2097</v>
      </c>
      <c r="E305" s="6">
        <v>41619</v>
      </c>
      <c r="F305" s="6">
        <v>133</v>
      </c>
      <c r="G305" s="6">
        <v>3570</v>
      </c>
      <c r="H305" s="5" t="s">
        <v>39</v>
      </c>
      <c r="I305" s="6"/>
      <c r="J305" s="6"/>
      <c r="K305" s="6">
        <v>57</v>
      </c>
      <c r="L305" s="6"/>
      <c r="M305" s="5">
        <f>I305*400+J305*100+K305</f>
        <v>57</v>
      </c>
      <c r="N305" s="3"/>
      <c r="O305" s="3"/>
      <c r="P305" s="363"/>
      <c r="Q305" s="724">
        <v>300</v>
      </c>
      <c r="R305" s="6">
        <v>46</v>
      </c>
      <c r="S305" s="6">
        <v>189</v>
      </c>
      <c r="T305" s="6" t="s">
        <v>2099</v>
      </c>
      <c r="U305" s="357" t="s">
        <v>2104</v>
      </c>
      <c r="V305" s="6">
        <v>189</v>
      </c>
      <c r="W305" s="3"/>
      <c r="X305" s="6">
        <v>216</v>
      </c>
      <c r="Y305" s="3"/>
      <c r="Z305" s="3"/>
      <c r="AA305" s="6">
        <v>30</v>
      </c>
      <c r="AB305" s="3"/>
    </row>
    <row r="306" spans="1:28" x14ac:dyDescent="0.55000000000000004">
      <c r="A306" s="8" t="s">
        <v>2213</v>
      </c>
      <c r="B306" s="6"/>
      <c r="C306" s="5"/>
      <c r="D306" s="6"/>
      <c r="E306" s="6"/>
      <c r="F306" s="6"/>
      <c r="G306" s="6"/>
      <c r="H306" s="5"/>
      <c r="I306" s="6"/>
      <c r="J306" s="6"/>
      <c r="K306" s="6"/>
      <c r="L306" s="6"/>
      <c r="M306" s="5"/>
      <c r="N306" s="3"/>
      <c r="O306" s="3"/>
      <c r="P306" s="363"/>
      <c r="Q306" s="724"/>
      <c r="R306" s="6"/>
      <c r="S306" s="6"/>
      <c r="T306" s="6"/>
      <c r="U306" s="357"/>
      <c r="V306" s="6"/>
      <c r="W306" s="3"/>
      <c r="X306" s="6"/>
      <c r="Y306" s="3"/>
      <c r="Z306" s="3"/>
      <c r="AA306" s="6"/>
      <c r="AB306" s="3"/>
    </row>
    <row r="307" spans="1:28" x14ac:dyDescent="0.55000000000000004">
      <c r="A307" s="8" t="s">
        <v>2214</v>
      </c>
      <c r="B307" s="6">
        <v>99</v>
      </c>
      <c r="C307" s="5">
        <v>208</v>
      </c>
      <c r="D307" s="6" t="s">
        <v>2097</v>
      </c>
      <c r="E307" s="6">
        <v>41910</v>
      </c>
      <c r="F307" s="6">
        <v>245</v>
      </c>
      <c r="G307" s="6">
        <v>3722</v>
      </c>
      <c r="H307" s="5" t="s">
        <v>39</v>
      </c>
      <c r="I307" s="6">
        <v>1</v>
      </c>
      <c r="J307" s="6">
        <v>1</v>
      </c>
      <c r="K307" s="6">
        <v>66</v>
      </c>
      <c r="L307" s="6">
        <f t="shared" si="4"/>
        <v>566</v>
      </c>
      <c r="M307" s="6"/>
      <c r="N307" s="3"/>
      <c r="O307" s="3"/>
      <c r="P307" s="363"/>
      <c r="Q307" s="724">
        <v>100</v>
      </c>
      <c r="R307" s="6"/>
      <c r="S307" s="6">
        <v>99</v>
      </c>
      <c r="T307" s="6"/>
      <c r="U307" s="357"/>
      <c r="V307" s="6"/>
      <c r="W307" s="3"/>
      <c r="X307" s="6"/>
      <c r="Y307" s="3"/>
      <c r="Z307" s="3"/>
      <c r="AA307" s="6"/>
      <c r="AB307" s="3"/>
    </row>
    <row r="308" spans="1:28" x14ac:dyDescent="0.55000000000000004">
      <c r="A308" s="8" t="s">
        <v>2214</v>
      </c>
      <c r="B308" s="6">
        <v>99</v>
      </c>
      <c r="C308" s="5">
        <v>209</v>
      </c>
      <c r="D308" s="6" t="s">
        <v>2097</v>
      </c>
      <c r="E308" s="6">
        <v>41752</v>
      </c>
      <c r="F308" s="6">
        <v>112</v>
      </c>
      <c r="G308" s="6">
        <v>3639</v>
      </c>
      <c r="H308" s="5" t="s">
        <v>2200</v>
      </c>
      <c r="I308" s="6">
        <v>2</v>
      </c>
      <c r="J308" s="6">
        <v>3</v>
      </c>
      <c r="K308" s="6">
        <v>14</v>
      </c>
      <c r="L308" s="6">
        <f t="shared" si="4"/>
        <v>1114</v>
      </c>
      <c r="M308" s="6"/>
      <c r="N308" s="3"/>
      <c r="O308" s="3"/>
      <c r="P308" s="363"/>
      <c r="Q308" s="724">
        <v>200</v>
      </c>
      <c r="R308" s="6"/>
      <c r="S308" s="6">
        <v>99</v>
      </c>
      <c r="T308" s="6"/>
      <c r="U308" s="357"/>
      <c r="V308" s="6"/>
      <c r="W308" s="3"/>
      <c r="X308" s="6"/>
      <c r="Y308" s="3"/>
      <c r="Z308" s="3"/>
      <c r="AA308" s="6"/>
      <c r="AB308" s="3"/>
    </row>
    <row r="309" spans="1:28" x14ac:dyDescent="0.55000000000000004">
      <c r="A309" s="8" t="s">
        <v>2214</v>
      </c>
      <c r="B309" s="6">
        <v>99</v>
      </c>
      <c r="C309" s="5">
        <v>210</v>
      </c>
      <c r="D309" s="6" t="s">
        <v>2097</v>
      </c>
      <c r="E309" s="6">
        <v>87648</v>
      </c>
      <c r="F309" s="6">
        <v>235</v>
      </c>
      <c r="G309" s="6">
        <v>7136</v>
      </c>
      <c r="H309" s="5" t="s">
        <v>2098</v>
      </c>
      <c r="I309" s="6">
        <v>3</v>
      </c>
      <c r="J309" s="6">
        <v>1</v>
      </c>
      <c r="K309" s="6">
        <v>78</v>
      </c>
      <c r="L309" s="6">
        <f t="shared" si="4"/>
        <v>1378</v>
      </c>
      <c r="M309" s="6"/>
      <c r="N309" s="3"/>
      <c r="O309" s="3"/>
      <c r="P309" s="363"/>
      <c r="Q309" s="724">
        <v>100</v>
      </c>
      <c r="R309" s="6"/>
      <c r="S309" s="6">
        <v>99</v>
      </c>
      <c r="T309" s="6"/>
      <c r="U309" s="357"/>
      <c r="V309" s="6"/>
      <c r="W309" s="3"/>
      <c r="X309" s="6"/>
      <c r="Y309" s="3"/>
      <c r="Z309" s="3"/>
      <c r="AA309" s="6"/>
      <c r="AB309" s="3"/>
    </row>
    <row r="310" spans="1:28" x14ac:dyDescent="0.55000000000000004">
      <c r="A310" s="8" t="s">
        <v>2214</v>
      </c>
      <c r="B310" s="6">
        <v>99</v>
      </c>
      <c r="C310" s="5">
        <v>211</v>
      </c>
      <c r="D310" s="6" t="s">
        <v>2097</v>
      </c>
      <c r="E310" s="6">
        <v>62334</v>
      </c>
      <c r="F310" s="6">
        <v>244</v>
      </c>
      <c r="G310" s="6">
        <v>3621</v>
      </c>
      <c r="H310" s="5" t="s">
        <v>39</v>
      </c>
      <c r="I310" s="6">
        <v>13</v>
      </c>
      <c r="J310" s="6">
        <v>3</v>
      </c>
      <c r="K310" s="6">
        <v>73</v>
      </c>
      <c r="L310" s="6">
        <f t="shared" si="4"/>
        <v>5573</v>
      </c>
      <c r="M310" s="6"/>
      <c r="N310" s="3"/>
      <c r="O310" s="3"/>
      <c r="P310" s="363"/>
      <c r="Q310" s="724">
        <v>100</v>
      </c>
      <c r="R310" s="6"/>
      <c r="S310" s="6">
        <v>99</v>
      </c>
      <c r="T310" s="6"/>
      <c r="U310" s="357"/>
      <c r="V310" s="6"/>
      <c r="W310" s="3"/>
      <c r="X310" s="6"/>
      <c r="Y310" s="3"/>
      <c r="Z310" s="3"/>
      <c r="AA310" s="6"/>
      <c r="AB310" s="3"/>
    </row>
    <row r="311" spans="1:28" x14ac:dyDescent="0.55000000000000004">
      <c r="A311" s="8" t="s">
        <v>2214</v>
      </c>
      <c r="B311" s="6">
        <v>99</v>
      </c>
      <c r="C311" s="5">
        <v>212</v>
      </c>
      <c r="D311" s="6" t="s">
        <v>2097</v>
      </c>
      <c r="E311" s="6">
        <v>15136</v>
      </c>
      <c r="F311" s="6">
        <v>203</v>
      </c>
      <c r="G311" s="6">
        <v>371</v>
      </c>
      <c r="H311" s="5" t="s">
        <v>39</v>
      </c>
      <c r="I311" s="6"/>
      <c r="J311" s="6"/>
      <c r="K311" s="6">
        <v>76</v>
      </c>
      <c r="L311" s="6"/>
      <c r="M311" s="5">
        <f>I311*400+J311*100+K311</f>
        <v>76</v>
      </c>
      <c r="N311" s="3"/>
      <c r="O311" s="3"/>
      <c r="P311" s="363"/>
      <c r="Q311" s="724">
        <v>250</v>
      </c>
      <c r="R311" s="6">
        <v>47</v>
      </c>
      <c r="S311" s="6">
        <v>99</v>
      </c>
      <c r="T311" s="6" t="s">
        <v>2099</v>
      </c>
      <c r="U311" s="357" t="s">
        <v>2104</v>
      </c>
      <c r="V311" s="6">
        <v>288</v>
      </c>
      <c r="W311" s="3"/>
      <c r="X311" s="6">
        <v>288</v>
      </c>
      <c r="Y311" s="3"/>
      <c r="Z311" s="3"/>
      <c r="AA311" s="6">
        <v>50</v>
      </c>
      <c r="AB311" s="3"/>
    </row>
    <row r="312" spans="1:28" x14ac:dyDescent="0.55000000000000004">
      <c r="A312" s="8" t="s">
        <v>2215</v>
      </c>
      <c r="B312" s="6">
        <v>126</v>
      </c>
      <c r="C312" s="5">
        <v>213</v>
      </c>
      <c r="D312" s="6" t="s">
        <v>2097</v>
      </c>
      <c r="E312" s="6">
        <v>23590</v>
      </c>
      <c r="F312" s="6">
        <v>91</v>
      </c>
      <c r="G312" s="6">
        <v>1581</v>
      </c>
      <c r="H312" s="5" t="s">
        <v>39</v>
      </c>
      <c r="I312" s="6">
        <v>13</v>
      </c>
      <c r="J312" s="6">
        <v>1</v>
      </c>
      <c r="K312" s="6">
        <v>40</v>
      </c>
      <c r="L312" s="6">
        <f t="shared" si="4"/>
        <v>5340</v>
      </c>
      <c r="M312" s="6"/>
      <c r="N312" s="3"/>
      <c r="O312" s="3"/>
      <c r="P312" s="363"/>
      <c r="Q312" s="724">
        <v>100</v>
      </c>
      <c r="R312" s="6"/>
      <c r="S312" s="6">
        <v>126</v>
      </c>
      <c r="T312" s="6"/>
      <c r="U312" s="357"/>
      <c r="V312" s="6"/>
      <c r="W312" s="3"/>
      <c r="X312" s="6"/>
      <c r="Y312" s="3"/>
      <c r="Z312" s="3"/>
      <c r="AA312" s="6"/>
      <c r="AB312" s="3"/>
    </row>
    <row r="313" spans="1:28" x14ac:dyDescent="0.55000000000000004">
      <c r="A313" s="8" t="s">
        <v>2215</v>
      </c>
      <c r="B313" s="6">
        <v>126</v>
      </c>
      <c r="C313" s="5">
        <v>214</v>
      </c>
      <c r="D313" s="6" t="s">
        <v>2097</v>
      </c>
      <c r="E313" s="6">
        <v>25333</v>
      </c>
      <c r="F313" s="6">
        <v>42</v>
      </c>
      <c r="G313" s="6">
        <v>1769</v>
      </c>
      <c r="H313" s="5" t="s">
        <v>39</v>
      </c>
      <c r="I313" s="6">
        <v>4</v>
      </c>
      <c r="J313" s="6">
        <v>2</v>
      </c>
      <c r="K313" s="6">
        <v>10</v>
      </c>
      <c r="L313" s="6">
        <f t="shared" si="4"/>
        <v>1810</v>
      </c>
      <c r="M313" s="6"/>
      <c r="N313" s="3"/>
      <c r="O313" s="3"/>
      <c r="P313" s="363"/>
      <c r="Q313" s="724">
        <v>150</v>
      </c>
      <c r="R313" s="6"/>
      <c r="S313" s="6">
        <v>126</v>
      </c>
      <c r="T313" s="6"/>
      <c r="U313" s="357"/>
      <c r="V313" s="6"/>
      <c r="W313" s="3"/>
      <c r="X313" s="6"/>
      <c r="Y313" s="3"/>
      <c r="Z313" s="3"/>
      <c r="AA313" s="6"/>
      <c r="AB313" s="3"/>
    </row>
    <row r="314" spans="1:28" x14ac:dyDescent="0.55000000000000004">
      <c r="A314" s="8" t="s">
        <v>2216</v>
      </c>
      <c r="B314" s="6">
        <v>71</v>
      </c>
      <c r="C314" s="5">
        <v>215</v>
      </c>
      <c r="D314" s="6" t="s">
        <v>2097</v>
      </c>
      <c r="E314" s="6">
        <v>888</v>
      </c>
      <c r="F314" s="6">
        <v>229</v>
      </c>
      <c r="G314" s="6">
        <v>7173</v>
      </c>
      <c r="H314" s="5" t="s">
        <v>2098</v>
      </c>
      <c r="I314" s="6">
        <v>4</v>
      </c>
      <c r="J314" s="6">
        <v>3</v>
      </c>
      <c r="K314" s="6">
        <v>89</v>
      </c>
      <c r="L314" s="6">
        <f t="shared" si="4"/>
        <v>1989</v>
      </c>
      <c r="M314" s="6"/>
      <c r="N314" s="3"/>
      <c r="O314" s="3"/>
      <c r="P314" s="363"/>
      <c r="Q314" s="724">
        <v>100</v>
      </c>
      <c r="R314" s="6"/>
      <c r="S314" s="6">
        <v>71</v>
      </c>
      <c r="T314" s="6"/>
      <c r="U314" s="357"/>
      <c r="V314" s="6"/>
      <c r="W314" s="3"/>
      <c r="X314" s="6"/>
      <c r="Y314" s="3"/>
      <c r="Z314" s="3"/>
      <c r="AA314" s="6"/>
      <c r="AB314" s="3"/>
    </row>
    <row r="315" spans="1:28" x14ac:dyDescent="0.55000000000000004">
      <c r="A315" s="8" t="s">
        <v>2216</v>
      </c>
      <c r="B315" s="6">
        <v>64</v>
      </c>
      <c r="C315" s="5">
        <v>216</v>
      </c>
      <c r="D315" s="6" t="s">
        <v>2097</v>
      </c>
      <c r="E315" s="6">
        <v>97380</v>
      </c>
      <c r="F315" s="6">
        <v>250</v>
      </c>
      <c r="G315" s="6">
        <v>7799</v>
      </c>
      <c r="H315" s="5" t="s">
        <v>2098</v>
      </c>
      <c r="I315" s="6">
        <v>5</v>
      </c>
      <c r="J315" s="6">
        <v>1</v>
      </c>
      <c r="K315" s="6">
        <v>58</v>
      </c>
      <c r="L315" s="6">
        <f t="shared" si="4"/>
        <v>2158</v>
      </c>
      <c r="M315" s="6"/>
      <c r="N315" s="3"/>
      <c r="O315" s="3"/>
      <c r="P315" s="363"/>
      <c r="Q315" s="724">
        <v>250</v>
      </c>
      <c r="R315" s="6"/>
      <c r="S315" s="6">
        <v>64</v>
      </c>
      <c r="T315" s="6"/>
      <c r="U315" s="357"/>
      <c r="V315" s="6"/>
      <c r="W315" s="3"/>
      <c r="X315" s="6"/>
      <c r="Y315" s="3"/>
      <c r="Z315" s="3"/>
      <c r="AA315" s="6"/>
      <c r="AB315" s="3"/>
    </row>
    <row r="316" spans="1:28" x14ac:dyDescent="0.55000000000000004">
      <c r="A316" s="8" t="s">
        <v>2216</v>
      </c>
      <c r="B316" s="6">
        <v>64</v>
      </c>
      <c r="C316" s="5">
        <v>217</v>
      </c>
      <c r="D316" s="6" t="s">
        <v>2097</v>
      </c>
      <c r="E316" s="6">
        <v>41328</v>
      </c>
      <c r="F316" s="6">
        <v>140</v>
      </c>
      <c r="G316" s="6">
        <v>3425</v>
      </c>
      <c r="H316" s="5" t="s">
        <v>39</v>
      </c>
      <c r="I316" s="6">
        <v>2</v>
      </c>
      <c r="J316" s="6"/>
      <c r="K316" s="6">
        <v>19</v>
      </c>
      <c r="L316" s="6">
        <f t="shared" si="4"/>
        <v>819</v>
      </c>
      <c r="M316" s="6"/>
      <c r="N316" s="3"/>
      <c r="O316" s="3"/>
      <c r="P316" s="363"/>
      <c r="Q316" s="724">
        <v>100</v>
      </c>
      <c r="R316" s="6"/>
      <c r="S316" s="6">
        <v>64</v>
      </c>
      <c r="T316" s="6"/>
      <c r="U316" s="357"/>
      <c r="V316" s="6"/>
      <c r="W316" s="3"/>
      <c r="X316" s="6"/>
      <c r="Y316" s="3"/>
      <c r="Z316" s="3"/>
      <c r="AA316" s="6"/>
      <c r="AB316" s="3"/>
    </row>
    <row r="317" spans="1:28" x14ac:dyDescent="0.55000000000000004">
      <c r="A317" s="8" t="s">
        <v>2217</v>
      </c>
      <c r="B317" s="6">
        <v>64</v>
      </c>
      <c r="C317" s="5">
        <v>218</v>
      </c>
      <c r="D317" s="6" t="s">
        <v>2097</v>
      </c>
      <c r="E317" s="6">
        <v>15166</v>
      </c>
      <c r="F317" s="6">
        <v>191</v>
      </c>
      <c r="G317" s="6">
        <v>361</v>
      </c>
      <c r="H317" s="5" t="s">
        <v>39</v>
      </c>
      <c r="I317" s="6"/>
      <c r="J317" s="6"/>
      <c r="K317" s="6">
        <v>51</v>
      </c>
      <c r="L317" s="6"/>
      <c r="M317" s="5">
        <f>I317*400+J317*100+K317</f>
        <v>51</v>
      </c>
      <c r="N317" s="3"/>
      <c r="O317" s="3"/>
      <c r="P317" s="363"/>
      <c r="Q317" s="724">
        <v>250</v>
      </c>
      <c r="R317" s="6">
        <v>48</v>
      </c>
      <c r="S317" s="6">
        <v>64</v>
      </c>
      <c r="T317" s="6" t="s">
        <v>2099</v>
      </c>
      <c r="U317" s="357" t="s">
        <v>2104</v>
      </c>
      <c r="V317" s="6">
        <v>576</v>
      </c>
      <c r="W317" s="3"/>
      <c r="X317" s="6">
        <v>576</v>
      </c>
      <c r="Y317" s="3"/>
      <c r="Z317" s="3"/>
      <c r="AA317" s="6">
        <v>58</v>
      </c>
      <c r="AB317" s="3"/>
    </row>
    <row r="318" spans="1:28" x14ac:dyDescent="0.55000000000000004">
      <c r="A318" s="8" t="s">
        <v>2217</v>
      </c>
      <c r="B318" s="6">
        <v>64</v>
      </c>
      <c r="C318" s="5">
        <v>219</v>
      </c>
      <c r="D318" s="6" t="s">
        <v>2097</v>
      </c>
      <c r="E318" s="6">
        <v>21603</v>
      </c>
      <c r="F318" s="6">
        <v>62</v>
      </c>
      <c r="G318" s="6">
        <v>1595</v>
      </c>
      <c r="H318" s="5" t="s">
        <v>39</v>
      </c>
      <c r="I318" s="6">
        <v>22</v>
      </c>
      <c r="J318" s="6">
        <v>3</v>
      </c>
      <c r="K318" s="6">
        <v>40</v>
      </c>
      <c r="L318" s="6">
        <f t="shared" si="4"/>
        <v>9140</v>
      </c>
      <c r="M318" s="6"/>
      <c r="N318" s="3"/>
      <c r="O318" s="3"/>
      <c r="P318" s="363"/>
      <c r="Q318" s="724">
        <v>150</v>
      </c>
      <c r="R318" s="6"/>
      <c r="S318" s="6">
        <v>64</v>
      </c>
      <c r="T318" s="6"/>
      <c r="U318" s="357"/>
      <c r="V318" s="6"/>
      <c r="W318" s="3"/>
      <c r="X318" s="6"/>
      <c r="Y318" s="3"/>
      <c r="Z318" s="3"/>
      <c r="AA318" s="6"/>
      <c r="AB318" s="3"/>
    </row>
    <row r="319" spans="1:28" x14ac:dyDescent="0.55000000000000004">
      <c r="A319" s="8" t="s">
        <v>2217</v>
      </c>
      <c r="B319" s="19" t="s">
        <v>1722</v>
      </c>
      <c r="C319" s="5">
        <v>220</v>
      </c>
      <c r="D319" s="6" t="s">
        <v>2097</v>
      </c>
      <c r="E319" s="6">
        <v>35393</v>
      </c>
      <c r="F319" s="6">
        <v>13</v>
      </c>
      <c r="G319" s="6">
        <v>2469</v>
      </c>
      <c r="H319" s="5" t="s">
        <v>39</v>
      </c>
      <c r="I319" s="6">
        <v>12</v>
      </c>
      <c r="J319" s="6">
        <v>3</v>
      </c>
      <c r="K319" s="6">
        <v>33</v>
      </c>
      <c r="L319" s="6">
        <f t="shared" si="4"/>
        <v>5133</v>
      </c>
      <c r="M319" s="6"/>
      <c r="N319" s="3"/>
      <c r="O319" s="3"/>
      <c r="P319" s="363"/>
      <c r="Q319" s="724">
        <v>150</v>
      </c>
      <c r="R319" s="6"/>
      <c r="S319" s="19" t="s">
        <v>1722</v>
      </c>
      <c r="T319" s="6"/>
      <c r="U319" s="357"/>
      <c r="V319" s="6"/>
      <c r="W319" s="3"/>
      <c r="X319" s="6"/>
      <c r="Y319" s="3"/>
      <c r="Z319" s="3"/>
      <c r="AA319" s="6"/>
      <c r="AB319" s="3"/>
    </row>
    <row r="320" spans="1:28" x14ac:dyDescent="0.55000000000000004">
      <c r="A320" s="8" t="s">
        <v>2218</v>
      </c>
      <c r="B320" s="6">
        <v>27</v>
      </c>
      <c r="C320" s="5">
        <v>221</v>
      </c>
      <c r="D320" s="6" t="s">
        <v>2097</v>
      </c>
      <c r="E320" s="6">
        <v>14408</v>
      </c>
      <c r="F320" s="6">
        <v>216</v>
      </c>
      <c r="G320" s="6">
        <v>242</v>
      </c>
      <c r="H320" s="5" t="s">
        <v>39</v>
      </c>
      <c r="I320" s="6"/>
      <c r="J320" s="6"/>
      <c r="K320" s="6">
        <v>88</v>
      </c>
      <c r="L320" s="6"/>
      <c r="M320" s="5">
        <f>I320*400+J320*100+K320</f>
        <v>88</v>
      </c>
      <c r="N320" s="3"/>
      <c r="O320" s="3"/>
      <c r="P320" s="363"/>
      <c r="Q320" s="724">
        <v>250</v>
      </c>
      <c r="R320" s="6">
        <v>49</v>
      </c>
      <c r="S320" s="6">
        <v>27</v>
      </c>
      <c r="T320" s="6" t="s">
        <v>2099</v>
      </c>
      <c r="U320" s="357" t="s">
        <v>2104</v>
      </c>
      <c r="V320" s="6">
        <v>288</v>
      </c>
      <c r="W320" s="3"/>
      <c r="X320" s="6">
        <v>288</v>
      </c>
      <c r="Y320" s="3"/>
      <c r="Z320" s="3"/>
      <c r="AA320" s="6">
        <v>20</v>
      </c>
      <c r="AB320" s="3"/>
    </row>
    <row r="321" spans="1:28" x14ac:dyDescent="0.55000000000000004">
      <c r="A321" s="8" t="s">
        <v>2218</v>
      </c>
      <c r="B321" s="6">
        <v>27</v>
      </c>
      <c r="C321" s="5">
        <v>222</v>
      </c>
      <c r="D321" s="6" t="s">
        <v>2097</v>
      </c>
      <c r="E321" s="6">
        <v>25309</v>
      </c>
      <c r="F321" s="6">
        <v>46</v>
      </c>
      <c r="G321" s="6">
        <v>1765</v>
      </c>
      <c r="H321" s="5" t="s">
        <v>39</v>
      </c>
      <c r="I321" s="6">
        <v>12</v>
      </c>
      <c r="J321" s="6">
        <v>3</v>
      </c>
      <c r="K321" s="6">
        <v>30</v>
      </c>
      <c r="L321" s="6">
        <f t="shared" si="4"/>
        <v>5130</v>
      </c>
      <c r="M321" s="6"/>
      <c r="N321" s="3"/>
      <c r="O321" s="3"/>
      <c r="P321" s="363"/>
      <c r="Q321" s="724">
        <v>150</v>
      </c>
      <c r="R321" s="6"/>
      <c r="S321" s="6">
        <v>27</v>
      </c>
      <c r="T321" s="6"/>
      <c r="U321" s="357"/>
      <c r="V321" s="6"/>
      <c r="W321" s="3"/>
      <c r="X321" s="6"/>
      <c r="Y321" s="3"/>
      <c r="Z321" s="3"/>
      <c r="AA321" s="6"/>
      <c r="AB321" s="3"/>
    </row>
    <row r="322" spans="1:28" x14ac:dyDescent="0.55000000000000004">
      <c r="A322" s="8" t="s">
        <v>2218</v>
      </c>
      <c r="B322" s="6">
        <v>27</v>
      </c>
      <c r="C322" s="5">
        <v>223</v>
      </c>
      <c r="D322" s="6" t="s">
        <v>2097</v>
      </c>
      <c r="E322" s="6">
        <v>25331</v>
      </c>
      <c r="F322" s="6">
        <v>70</v>
      </c>
      <c r="G322" s="6">
        <v>1787</v>
      </c>
      <c r="H322" s="5" t="s">
        <v>39</v>
      </c>
      <c r="I322" s="6">
        <v>13</v>
      </c>
      <c r="J322" s="6"/>
      <c r="K322" s="6">
        <v>30</v>
      </c>
      <c r="L322" s="6">
        <f t="shared" si="4"/>
        <v>5230</v>
      </c>
      <c r="M322" s="6"/>
      <c r="N322" s="3"/>
      <c r="O322" s="3"/>
      <c r="P322" s="363"/>
      <c r="Q322" s="724">
        <v>150</v>
      </c>
      <c r="R322" s="6"/>
      <c r="S322" s="6">
        <v>27</v>
      </c>
      <c r="T322" s="6"/>
      <c r="U322" s="357"/>
      <c r="V322" s="6"/>
      <c r="W322" s="3"/>
      <c r="X322" s="6"/>
      <c r="Y322" s="3"/>
      <c r="Z322" s="3"/>
      <c r="AA322" s="6"/>
      <c r="AB322" s="3"/>
    </row>
    <row r="323" spans="1:28" s="179" customFormat="1" x14ac:dyDescent="0.55000000000000004">
      <c r="A323" s="8" t="s">
        <v>2218</v>
      </c>
      <c r="B323" s="12">
        <v>27</v>
      </c>
      <c r="C323" s="788">
        <v>224</v>
      </c>
      <c r="D323" s="12" t="s">
        <v>49</v>
      </c>
      <c r="E323" s="12">
        <v>4156</v>
      </c>
      <c r="F323" s="12">
        <v>32</v>
      </c>
      <c r="G323" s="12"/>
      <c r="H323" s="350" t="s">
        <v>2098</v>
      </c>
      <c r="I323" s="12">
        <v>12</v>
      </c>
      <c r="J323" s="12">
        <v>3</v>
      </c>
      <c r="K323" s="12">
        <v>55</v>
      </c>
      <c r="L323" s="12">
        <f t="shared" si="4"/>
        <v>5155</v>
      </c>
      <c r="M323" s="12"/>
      <c r="N323" s="13"/>
      <c r="O323" s="13"/>
      <c r="P323" s="361"/>
      <c r="Q323" s="724">
        <v>100</v>
      </c>
      <c r="R323" s="12"/>
      <c r="S323" s="12">
        <v>27</v>
      </c>
      <c r="T323" s="12"/>
      <c r="U323" s="359"/>
      <c r="V323" s="12"/>
      <c r="W323" s="13"/>
      <c r="X323" s="12"/>
      <c r="Y323" s="13"/>
      <c r="Z323" s="13"/>
      <c r="AA323" s="12"/>
      <c r="AB323" s="13"/>
    </row>
    <row r="324" spans="1:28" x14ac:dyDescent="0.55000000000000004">
      <c r="A324" s="8" t="s">
        <v>2219</v>
      </c>
      <c r="B324" s="6">
        <v>27</v>
      </c>
      <c r="C324" s="5">
        <v>225</v>
      </c>
      <c r="D324" s="6" t="s">
        <v>2097</v>
      </c>
      <c r="E324" s="6">
        <v>41645</v>
      </c>
      <c r="F324" s="6">
        <v>68</v>
      </c>
      <c r="G324" s="6">
        <v>3596</v>
      </c>
      <c r="H324" s="5" t="s">
        <v>39</v>
      </c>
      <c r="I324" s="6">
        <v>3</v>
      </c>
      <c r="J324" s="6">
        <v>1</v>
      </c>
      <c r="K324" s="6">
        <v>31</v>
      </c>
      <c r="L324" s="6">
        <f t="shared" si="4"/>
        <v>1331</v>
      </c>
      <c r="M324" s="6"/>
      <c r="N324" s="3"/>
      <c r="O324" s="3"/>
      <c r="P324" s="363"/>
      <c r="Q324" s="724">
        <v>150</v>
      </c>
      <c r="R324" s="6"/>
      <c r="S324" s="6">
        <v>27</v>
      </c>
      <c r="T324" s="6"/>
      <c r="U324" s="357"/>
      <c r="V324" s="6"/>
      <c r="W324" s="3"/>
      <c r="X324" s="6"/>
      <c r="Y324" s="3"/>
      <c r="Z324" s="3"/>
      <c r="AA324" s="6"/>
      <c r="AB324" s="3"/>
    </row>
    <row r="325" spans="1:28" x14ac:dyDescent="0.55000000000000004">
      <c r="A325" s="8" t="s">
        <v>2220</v>
      </c>
      <c r="B325" s="6">
        <v>81</v>
      </c>
      <c r="C325" s="5">
        <v>226</v>
      </c>
      <c r="D325" s="6" t="s">
        <v>2097</v>
      </c>
      <c r="E325" s="6">
        <v>42923</v>
      </c>
      <c r="F325" s="6">
        <v>142</v>
      </c>
      <c r="G325" s="6">
        <v>3587</v>
      </c>
      <c r="H325" s="5" t="s">
        <v>39</v>
      </c>
      <c r="I325" s="6">
        <v>13</v>
      </c>
      <c r="J325" s="6">
        <v>3</v>
      </c>
      <c r="K325" s="6">
        <v>17</v>
      </c>
      <c r="L325" s="6">
        <f t="shared" si="4"/>
        <v>5517</v>
      </c>
      <c r="M325" s="6"/>
      <c r="N325" s="3"/>
      <c r="O325" s="3"/>
      <c r="P325" s="363"/>
      <c r="Q325" s="724">
        <v>250</v>
      </c>
      <c r="R325" s="6"/>
      <c r="S325" s="6">
        <v>81</v>
      </c>
      <c r="T325" s="6"/>
      <c r="U325" s="357"/>
      <c r="V325" s="6"/>
      <c r="W325" s="3"/>
      <c r="X325" s="6"/>
      <c r="Y325" s="3"/>
      <c r="Z325" s="3"/>
      <c r="AA325" s="6"/>
      <c r="AB325" s="3"/>
    </row>
    <row r="326" spans="1:28" x14ac:dyDescent="0.55000000000000004">
      <c r="A326" s="8" t="s">
        <v>2220</v>
      </c>
      <c r="B326" s="6">
        <v>81</v>
      </c>
      <c r="C326" s="5">
        <v>227</v>
      </c>
      <c r="D326" s="6" t="s">
        <v>2097</v>
      </c>
      <c r="E326" s="6">
        <v>41784</v>
      </c>
      <c r="F326" s="6">
        <v>211</v>
      </c>
      <c r="G326" s="6">
        <v>3682</v>
      </c>
      <c r="H326" s="5" t="s">
        <v>39</v>
      </c>
      <c r="I326" s="6">
        <v>2</v>
      </c>
      <c r="J326" s="6">
        <v>3</v>
      </c>
      <c r="K326" s="6">
        <v>23</v>
      </c>
      <c r="L326" s="6">
        <f t="shared" si="4"/>
        <v>1123</v>
      </c>
      <c r="M326" s="6"/>
      <c r="N326" s="3"/>
      <c r="O326" s="3"/>
      <c r="P326" s="363"/>
      <c r="Q326" s="724">
        <v>100</v>
      </c>
      <c r="R326" s="6"/>
      <c r="S326" s="6">
        <v>81</v>
      </c>
      <c r="T326" s="6"/>
      <c r="U326" s="357"/>
      <c r="V326" s="6"/>
      <c r="W326" s="3"/>
      <c r="X326" s="6"/>
      <c r="Y326" s="3"/>
      <c r="Z326" s="3"/>
      <c r="AA326" s="6"/>
      <c r="AB326" s="3"/>
    </row>
    <row r="327" spans="1:28" x14ac:dyDescent="0.55000000000000004">
      <c r="A327" s="8" t="s">
        <v>2220</v>
      </c>
      <c r="B327" s="6">
        <v>81</v>
      </c>
      <c r="C327" s="5">
        <v>228</v>
      </c>
      <c r="D327" s="6" t="s">
        <v>2097</v>
      </c>
      <c r="E327" s="6">
        <v>43171</v>
      </c>
      <c r="F327" s="6">
        <v>194</v>
      </c>
      <c r="G327" s="6">
        <v>3599</v>
      </c>
      <c r="H327" s="5" t="s">
        <v>39</v>
      </c>
      <c r="I327" s="6">
        <v>9</v>
      </c>
      <c r="J327" s="6">
        <v>1</v>
      </c>
      <c r="K327" s="6">
        <v>77</v>
      </c>
      <c r="L327" s="6">
        <f t="shared" si="4"/>
        <v>3777</v>
      </c>
      <c r="M327" s="6"/>
      <c r="N327" s="3"/>
      <c r="O327" s="3"/>
      <c r="P327" s="363"/>
      <c r="Q327" s="724">
        <v>150</v>
      </c>
      <c r="R327" s="6"/>
      <c r="S327" s="6">
        <v>81</v>
      </c>
      <c r="T327" s="6"/>
      <c r="U327" s="357"/>
      <c r="V327" s="6"/>
      <c r="W327" s="3"/>
      <c r="X327" s="6"/>
      <c r="Y327" s="3"/>
      <c r="Z327" s="3"/>
      <c r="AA327" s="6"/>
      <c r="AB327" s="3"/>
    </row>
    <row r="328" spans="1:28" x14ac:dyDescent="0.55000000000000004">
      <c r="A328" s="8" t="s">
        <v>2220</v>
      </c>
      <c r="B328" s="6">
        <v>81</v>
      </c>
      <c r="C328" s="5">
        <v>229</v>
      </c>
      <c r="D328" s="6" t="s">
        <v>2097</v>
      </c>
      <c r="E328" s="6">
        <v>71388</v>
      </c>
      <c r="F328" s="6">
        <v>270</v>
      </c>
      <c r="G328" s="6">
        <v>6007</v>
      </c>
      <c r="H328" s="5" t="s">
        <v>39</v>
      </c>
      <c r="I328" s="6"/>
      <c r="J328" s="6"/>
      <c r="K328" s="6">
        <v>70</v>
      </c>
      <c r="L328" s="6"/>
      <c r="M328" s="5">
        <f>I328*400+J328*100+K328</f>
        <v>70</v>
      </c>
      <c r="N328" s="3"/>
      <c r="O328" s="3"/>
      <c r="P328" s="363"/>
      <c r="Q328" s="724">
        <v>175</v>
      </c>
      <c r="R328" s="6">
        <v>50</v>
      </c>
      <c r="S328" s="6">
        <v>81</v>
      </c>
      <c r="T328" s="6" t="s">
        <v>2099</v>
      </c>
      <c r="U328" s="357" t="s">
        <v>2104</v>
      </c>
      <c r="V328" s="6">
        <v>784</v>
      </c>
      <c r="W328" s="3"/>
      <c r="X328" s="6">
        <v>784</v>
      </c>
      <c r="Y328" s="3"/>
      <c r="Z328" s="3"/>
      <c r="AA328" s="6">
        <v>25</v>
      </c>
      <c r="AB328" s="3"/>
    </row>
    <row r="329" spans="1:28" x14ac:dyDescent="0.55000000000000004">
      <c r="A329" s="8" t="s">
        <v>2179</v>
      </c>
      <c r="B329" s="6">
        <v>55</v>
      </c>
      <c r="C329" s="5">
        <v>230</v>
      </c>
      <c r="D329" s="6" t="s">
        <v>2097</v>
      </c>
      <c r="E329" s="6">
        <v>26226</v>
      </c>
      <c r="F329" s="6">
        <v>96</v>
      </c>
      <c r="G329" s="6">
        <v>2144</v>
      </c>
      <c r="H329" s="5" t="s">
        <v>39</v>
      </c>
      <c r="I329" s="6">
        <v>24</v>
      </c>
      <c r="J329" s="6"/>
      <c r="K329" s="6">
        <v>10</v>
      </c>
      <c r="L329" s="6">
        <f t="shared" si="4"/>
        <v>9610</v>
      </c>
      <c r="M329" s="6"/>
      <c r="N329" s="3"/>
      <c r="O329" s="3"/>
      <c r="P329" s="363"/>
      <c r="Q329" s="724">
        <v>150</v>
      </c>
      <c r="R329" s="6"/>
      <c r="S329" s="6">
        <v>55</v>
      </c>
      <c r="T329" s="6"/>
      <c r="U329" s="357"/>
      <c r="V329" s="6"/>
      <c r="W329" s="3"/>
      <c r="X329" s="6"/>
      <c r="Y329" s="3"/>
      <c r="Z329" s="3"/>
      <c r="AA329" s="6"/>
      <c r="AB329" s="3"/>
    </row>
    <row r="330" spans="1:28" x14ac:dyDescent="0.55000000000000004">
      <c r="A330" s="8" t="s">
        <v>2179</v>
      </c>
      <c r="B330" s="6">
        <v>55</v>
      </c>
      <c r="C330" s="5">
        <v>231</v>
      </c>
      <c r="D330" s="6" t="s">
        <v>2097</v>
      </c>
      <c r="E330" s="6">
        <v>13758</v>
      </c>
      <c r="F330" s="6">
        <v>104</v>
      </c>
      <c r="G330" s="6">
        <v>175</v>
      </c>
      <c r="H330" s="5" t="s">
        <v>39</v>
      </c>
      <c r="I330" s="6"/>
      <c r="J330" s="6"/>
      <c r="K330" s="6">
        <v>58</v>
      </c>
      <c r="L330" s="6"/>
      <c r="M330" s="5">
        <f>I330*400+J330*100+K330</f>
        <v>58</v>
      </c>
      <c r="N330" s="3"/>
      <c r="O330" s="3"/>
      <c r="P330" s="363"/>
      <c r="Q330" s="724">
        <v>100</v>
      </c>
      <c r="R330" s="6">
        <v>51</v>
      </c>
      <c r="S330" s="6">
        <v>55</v>
      </c>
      <c r="T330" s="6" t="s">
        <v>2099</v>
      </c>
      <c r="U330" s="357" t="s">
        <v>2104</v>
      </c>
      <c r="V330" s="6">
        <f>2*3*6*12</f>
        <v>432</v>
      </c>
      <c r="W330" s="3"/>
      <c r="X330" s="6">
        <v>432</v>
      </c>
      <c r="Y330" s="3"/>
      <c r="Z330" s="3"/>
      <c r="AA330" s="6"/>
      <c r="AB330" s="3"/>
    </row>
    <row r="331" spans="1:28" x14ac:dyDescent="0.55000000000000004">
      <c r="A331" s="8" t="s">
        <v>2221</v>
      </c>
      <c r="B331" s="6">
        <v>125</v>
      </c>
      <c r="C331" s="5">
        <v>232</v>
      </c>
      <c r="D331" s="6" t="s">
        <v>2097</v>
      </c>
      <c r="E331" s="6">
        <v>42929</v>
      </c>
      <c r="F331" s="6">
        <v>127</v>
      </c>
      <c r="G331" s="6">
        <v>3593</v>
      </c>
      <c r="H331" s="5" t="s">
        <v>39</v>
      </c>
      <c r="I331" s="6">
        <v>7</v>
      </c>
      <c r="J331" s="6">
        <v>3</v>
      </c>
      <c r="K331" s="6">
        <v>52</v>
      </c>
      <c r="L331" s="6">
        <f t="shared" si="4"/>
        <v>3152</v>
      </c>
      <c r="M331" s="6"/>
      <c r="N331" s="3"/>
      <c r="O331" s="3"/>
      <c r="P331" s="363"/>
      <c r="Q331" s="724">
        <v>175</v>
      </c>
      <c r="R331" s="6"/>
      <c r="S331" s="6">
        <v>125</v>
      </c>
      <c r="T331" s="6"/>
      <c r="U331" s="357"/>
      <c r="V331" s="6"/>
      <c r="W331" s="3"/>
      <c r="X331" s="6"/>
      <c r="Y331" s="3"/>
      <c r="Z331" s="3"/>
      <c r="AA331" s="6"/>
      <c r="AB331" s="3"/>
    </row>
    <row r="332" spans="1:28" x14ac:dyDescent="0.55000000000000004">
      <c r="A332" s="8" t="s">
        <v>2222</v>
      </c>
      <c r="B332" s="6">
        <v>125</v>
      </c>
      <c r="C332" s="5">
        <v>233</v>
      </c>
      <c r="D332" s="6" t="s">
        <v>2097</v>
      </c>
      <c r="E332" s="6">
        <v>42927</v>
      </c>
      <c r="F332" s="6">
        <v>125</v>
      </c>
      <c r="G332" s="6">
        <v>3591</v>
      </c>
      <c r="H332" s="5" t="s">
        <v>39</v>
      </c>
      <c r="I332" s="6">
        <v>13</v>
      </c>
      <c r="J332" s="6">
        <v>3</v>
      </c>
      <c r="K332" s="6">
        <v>90</v>
      </c>
      <c r="L332" s="6">
        <f t="shared" si="4"/>
        <v>5590</v>
      </c>
      <c r="M332" s="6"/>
      <c r="N332" s="3"/>
      <c r="O332" s="3"/>
      <c r="P332" s="363"/>
      <c r="Q332" s="724">
        <v>100</v>
      </c>
      <c r="R332" s="6"/>
      <c r="S332" s="6">
        <v>125</v>
      </c>
      <c r="T332" s="6"/>
      <c r="U332" s="357"/>
      <c r="V332" s="6"/>
      <c r="W332" s="3"/>
      <c r="X332" s="6"/>
      <c r="Y332" s="3"/>
      <c r="Z332" s="3"/>
      <c r="AA332" s="6"/>
      <c r="AB332" s="3"/>
    </row>
    <row r="333" spans="1:28" x14ac:dyDescent="0.55000000000000004">
      <c r="A333" s="8" t="s">
        <v>2222</v>
      </c>
      <c r="B333" s="6">
        <v>125</v>
      </c>
      <c r="C333" s="5">
        <v>234</v>
      </c>
      <c r="D333" s="6" t="s">
        <v>2097</v>
      </c>
      <c r="E333" s="6">
        <v>41775</v>
      </c>
      <c r="F333" s="6">
        <v>202</v>
      </c>
      <c r="G333" s="6">
        <v>3673</v>
      </c>
      <c r="H333" s="5" t="s">
        <v>39</v>
      </c>
      <c r="I333" s="6">
        <v>5</v>
      </c>
      <c r="J333" s="6"/>
      <c r="K333" s="6">
        <v>60</v>
      </c>
      <c r="L333" s="6">
        <f t="shared" si="4"/>
        <v>2060</v>
      </c>
      <c r="M333" s="6"/>
      <c r="N333" s="3"/>
      <c r="O333" s="3"/>
      <c r="P333" s="363"/>
      <c r="Q333" s="724">
        <v>200</v>
      </c>
      <c r="R333" s="6"/>
      <c r="S333" s="6">
        <v>125</v>
      </c>
      <c r="T333" s="6"/>
      <c r="U333" s="357"/>
      <c r="V333" s="6"/>
      <c r="W333" s="3"/>
      <c r="X333" s="6"/>
      <c r="Y333" s="3"/>
      <c r="Z333" s="3"/>
      <c r="AA333" s="6"/>
      <c r="AB333" s="3"/>
    </row>
    <row r="334" spans="1:28" s="179" customFormat="1" x14ac:dyDescent="0.55000000000000004">
      <c r="A334" s="14" t="s">
        <v>2223</v>
      </c>
      <c r="B334" s="12">
        <v>202</v>
      </c>
      <c r="C334" s="788">
        <v>235</v>
      </c>
      <c r="D334" s="12" t="s">
        <v>49</v>
      </c>
      <c r="E334" s="12">
        <v>11760</v>
      </c>
      <c r="F334" s="12">
        <v>39</v>
      </c>
      <c r="G334" s="12"/>
      <c r="H334" s="350" t="s">
        <v>2098</v>
      </c>
      <c r="I334" s="12">
        <v>13</v>
      </c>
      <c r="J334" s="12">
        <v>1</v>
      </c>
      <c r="K334" s="12">
        <v>46</v>
      </c>
      <c r="L334" s="12">
        <f t="shared" si="4"/>
        <v>5346</v>
      </c>
      <c r="M334" s="12"/>
      <c r="N334" s="13"/>
      <c r="O334" s="13"/>
      <c r="P334" s="361"/>
      <c r="Q334" s="724">
        <v>250</v>
      </c>
      <c r="R334" s="12"/>
      <c r="S334" s="12">
        <v>202</v>
      </c>
      <c r="T334" s="12"/>
      <c r="U334" s="359"/>
      <c r="V334" s="12"/>
      <c r="W334" s="13"/>
      <c r="X334" s="12"/>
      <c r="Y334" s="13"/>
      <c r="Z334" s="13"/>
      <c r="AA334" s="12"/>
      <c r="AB334" s="13"/>
    </row>
    <row r="335" spans="1:28" x14ac:dyDescent="0.55000000000000004">
      <c r="A335" s="8" t="s">
        <v>2224</v>
      </c>
      <c r="B335" s="6">
        <v>109</v>
      </c>
      <c r="C335" s="5">
        <v>236</v>
      </c>
      <c r="D335" s="6" t="s">
        <v>2097</v>
      </c>
      <c r="E335" s="6">
        <v>72295</v>
      </c>
      <c r="F335" s="6">
        <v>280</v>
      </c>
      <c r="G335" s="6">
        <v>6119</v>
      </c>
      <c r="H335" s="5" t="s">
        <v>2098</v>
      </c>
      <c r="I335" s="6"/>
      <c r="J335" s="6"/>
      <c r="K335" s="6">
        <v>35</v>
      </c>
      <c r="L335" s="6"/>
      <c r="M335" s="5">
        <f>I335*400+J335*100+K335</f>
        <v>35</v>
      </c>
      <c r="N335" s="3"/>
      <c r="O335" s="3"/>
      <c r="P335" s="363"/>
      <c r="Q335" s="724">
        <v>250</v>
      </c>
      <c r="R335" s="6">
        <v>52</v>
      </c>
      <c r="S335" s="6">
        <v>109</v>
      </c>
      <c r="T335" s="6" t="s">
        <v>2099</v>
      </c>
      <c r="U335" s="357" t="s">
        <v>2104</v>
      </c>
      <c r="V335" s="6">
        <f>2*6*12</f>
        <v>144</v>
      </c>
      <c r="W335" s="3"/>
      <c r="X335" s="6">
        <v>144</v>
      </c>
      <c r="Y335" s="3"/>
      <c r="Z335" s="3"/>
      <c r="AA335" s="6">
        <v>57</v>
      </c>
      <c r="AB335" s="3"/>
    </row>
    <row r="336" spans="1:28" x14ac:dyDescent="0.55000000000000004">
      <c r="A336" s="8" t="s">
        <v>2224</v>
      </c>
      <c r="B336" s="6">
        <v>109</v>
      </c>
      <c r="C336" s="5">
        <v>237</v>
      </c>
      <c r="D336" s="6" t="s">
        <v>2097</v>
      </c>
      <c r="E336" s="6">
        <v>95189</v>
      </c>
      <c r="F336" s="6">
        <v>245</v>
      </c>
      <c r="G336" s="6">
        <v>7668</v>
      </c>
      <c r="H336" s="5" t="s">
        <v>2098</v>
      </c>
      <c r="I336" s="6">
        <v>12</v>
      </c>
      <c r="J336" s="6">
        <v>2</v>
      </c>
      <c r="K336" s="6">
        <v>10.5</v>
      </c>
      <c r="L336" s="6">
        <f t="shared" si="4"/>
        <v>5010.5</v>
      </c>
      <c r="M336" s="6"/>
      <c r="N336" s="3"/>
      <c r="O336" s="3"/>
      <c r="P336" s="363"/>
      <c r="Q336" s="724">
        <v>100</v>
      </c>
      <c r="R336" s="6"/>
      <c r="S336" s="6">
        <v>109</v>
      </c>
      <c r="T336" s="6"/>
      <c r="U336" s="357"/>
      <c r="V336" s="6"/>
      <c r="W336" s="3"/>
      <c r="X336" s="6"/>
      <c r="Y336" s="3"/>
      <c r="Z336" s="3"/>
      <c r="AA336" s="6"/>
      <c r="AB336" s="3"/>
    </row>
    <row r="337" spans="1:28" x14ac:dyDescent="0.55000000000000004">
      <c r="A337" s="8" t="s">
        <v>2225</v>
      </c>
      <c r="B337" s="6">
        <v>62</v>
      </c>
      <c r="C337" s="5">
        <v>238</v>
      </c>
      <c r="D337" s="6" t="s">
        <v>2097</v>
      </c>
      <c r="E337" s="6">
        <v>33136</v>
      </c>
      <c r="F337" s="6">
        <v>25</v>
      </c>
      <c r="G337" s="6">
        <v>2554</v>
      </c>
      <c r="H337" s="5" t="s">
        <v>39</v>
      </c>
      <c r="I337" s="6">
        <v>25</v>
      </c>
      <c r="J337" s="6">
        <v>2</v>
      </c>
      <c r="K337" s="6">
        <v>59</v>
      </c>
      <c r="L337" s="6">
        <f t="shared" si="4"/>
        <v>10259</v>
      </c>
      <c r="M337" s="6"/>
      <c r="N337" s="3"/>
      <c r="O337" s="3"/>
      <c r="P337" s="363"/>
      <c r="Q337" s="724">
        <v>100</v>
      </c>
      <c r="R337" s="6"/>
      <c r="S337" s="6">
        <v>62</v>
      </c>
      <c r="T337" s="6"/>
      <c r="U337" s="357"/>
      <c r="V337" s="6"/>
      <c r="W337" s="3"/>
      <c r="X337" s="6"/>
      <c r="Y337" s="3"/>
      <c r="Z337" s="3"/>
      <c r="AA337" s="6"/>
      <c r="AB337" s="3"/>
    </row>
    <row r="338" spans="1:28" x14ac:dyDescent="0.55000000000000004">
      <c r="A338" s="8" t="s">
        <v>2225</v>
      </c>
      <c r="B338" s="6">
        <v>62</v>
      </c>
      <c r="C338" s="5">
        <v>239</v>
      </c>
      <c r="D338" s="6" t="s">
        <v>2097</v>
      </c>
      <c r="E338" s="6">
        <v>46519</v>
      </c>
      <c r="F338" s="6">
        <v>202</v>
      </c>
      <c r="G338" s="6">
        <v>4189</v>
      </c>
      <c r="H338" s="5" t="s">
        <v>39</v>
      </c>
      <c r="I338" s="6">
        <v>4</v>
      </c>
      <c r="J338" s="6">
        <v>3</v>
      </c>
      <c r="K338" s="6">
        <v>6</v>
      </c>
      <c r="L338" s="6">
        <f t="shared" si="4"/>
        <v>1906</v>
      </c>
      <c r="M338" s="6"/>
      <c r="N338" s="3"/>
      <c r="O338" s="3"/>
      <c r="P338" s="363"/>
      <c r="Q338" s="724">
        <v>150</v>
      </c>
      <c r="R338" s="6"/>
      <c r="S338" s="6">
        <v>62</v>
      </c>
      <c r="T338" s="6"/>
      <c r="U338" s="357"/>
      <c r="V338" s="6"/>
      <c r="W338" s="3"/>
      <c r="X338" s="6"/>
      <c r="Y338" s="3"/>
      <c r="Z338" s="3"/>
      <c r="AA338" s="6"/>
      <c r="AB338" s="3"/>
    </row>
    <row r="339" spans="1:28" x14ac:dyDescent="0.55000000000000004">
      <c r="A339" s="8" t="s">
        <v>2225</v>
      </c>
      <c r="B339" s="6">
        <v>62</v>
      </c>
      <c r="C339" s="5">
        <v>240</v>
      </c>
      <c r="D339" s="6" t="s">
        <v>2097</v>
      </c>
      <c r="E339" s="6">
        <v>35401</v>
      </c>
      <c r="F339" s="6">
        <v>21</v>
      </c>
      <c r="G339" s="6">
        <v>2477</v>
      </c>
      <c r="H339" s="5" t="s">
        <v>39</v>
      </c>
      <c r="I339" s="6">
        <v>5</v>
      </c>
      <c r="J339" s="6">
        <v>2</v>
      </c>
      <c r="K339" s="6"/>
      <c r="L339" s="6">
        <f t="shared" si="4"/>
        <v>2200</v>
      </c>
      <c r="M339" s="6"/>
      <c r="N339" s="3"/>
      <c r="O339" s="3"/>
      <c r="P339" s="363"/>
      <c r="Q339" s="724">
        <v>100</v>
      </c>
      <c r="R339" s="6"/>
      <c r="S339" s="6">
        <v>62</v>
      </c>
      <c r="T339" s="6"/>
      <c r="U339" s="357"/>
      <c r="V339" s="6"/>
      <c r="W339" s="3"/>
      <c r="X339" s="6"/>
      <c r="Y339" s="3"/>
      <c r="Z339" s="3"/>
      <c r="AA339" s="6"/>
      <c r="AB339" s="3"/>
    </row>
    <row r="340" spans="1:28" x14ac:dyDescent="0.55000000000000004">
      <c r="A340" s="8" t="s">
        <v>2225</v>
      </c>
      <c r="B340" s="6">
        <v>62</v>
      </c>
      <c r="C340" s="5">
        <v>241</v>
      </c>
      <c r="D340" s="6" t="s">
        <v>2097</v>
      </c>
      <c r="E340" s="6">
        <v>14747</v>
      </c>
      <c r="F340" s="6">
        <v>291</v>
      </c>
      <c r="G340" s="6">
        <v>6923</v>
      </c>
      <c r="H340" s="5" t="s">
        <v>2098</v>
      </c>
      <c r="I340" s="6"/>
      <c r="J340" s="6"/>
      <c r="K340" s="6">
        <v>70</v>
      </c>
      <c r="L340" s="6"/>
      <c r="M340" s="5">
        <f>I340*400+J340*100+K340</f>
        <v>70</v>
      </c>
      <c r="N340" s="3"/>
      <c r="O340" s="3"/>
      <c r="P340" s="363"/>
      <c r="Q340" s="724">
        <v>250</v>
      </c>
      <c r="R340" s="6">
        <v>53</v>
      </c>
      <c r="S340" s="6">
        <v>62</v>
      </c>
      <c r="T340" s="6" t="s">
        <v>2099</v>
      </c>
      <c r="U340" s="357" t="s">
        <v>2104</v>
      </c>
      <c r="V340" s="6">
        <f>2*2*10*16</f>
        <v>640</v>
      </c>
      <c r="W340" s="3"/>
      <c r="X340" s="6">
        <v>640</v>
      </c>
      <c r="Y340" s="3"/>
      <c r="Z340" s="3"/>
      <c r="AA340" s="6">
        <v>31</v>
      </c>
      <c r="AB340" s="3"/>
    </row>
    <row r="341" spans="1:28" x14ac:dyDescent="0.55000000000000004">
      <c r="A341" s="8" t="s">
        <v>2226</v>
      </c>
      <c r="B341" s="6">
        <v>136</v>
      </c>
      <c r="C341" s="5">
        <v>242</v>
      </c>
      <c r="D341" s="6" t="s">
        <v>2097</v>
      </c>
      <c r="E341" s="6">
        <v>41758</v>
      </c>
      <c r="F341" s="6">
        <v>119</v>
      </c>
      <c r="G341" s="6">
        <v>3645</v>
      </c>
      <c r="H341" s="5" t="s">
        <v>39</v>
      </c>
      <c r="I341" s="6">
        <v>3</v>
      </c>
      <c r="J341" s="6"/>
      <c r="K341" s="6">
        <v>27</v>
      </c>
      <c r="L341" s="6">
        <f t="shared" si="4"/>
        <v>1227</v>
      </c>
      <c r="M341" s="6"/>
      <c r="N341" s="3"/>
      <c r="O341" s="3"/>
      <c r="P341" s="363"/>
      <c r="Q341" s="724">
        <v>175</v>
      </c>
      <c r="R341" s="6"/>
      <c r="S341" s="6">
        <v>136</v>
      </c>
      <c r="T341" s="6"/>
      <c r="U341" s="364"/>
      <c r="V341" s="6"/>
      <c r="W341" s="3"/>
      <c r="X341" s="6"/>
      <c r="Y341" s="3"/>
      <c r="Z341" s="3"/>
      <c r="AA341" s="6"/>
      <c r="AB341" s="3"/>
    </row>
    <row r="342" spans="1:28" x14ac:dyDescent="0.55000000000000004">
      <c r="A342" s="8" t="s">
        <v>2226</v>
      </c>
      <c r="B342" s="6">
        <v>136</v>
      </c>
      <c r="C342" s="5">
        <v>243</v>
      </c>
      <c r="D342" s="6" t="s">
        <v>2097</v>
      </c>
      <c r="E342" s="6">
        <v>26190</v>
      </c>
      <c r="F342" s="6">
        <v>81</v>
      </c>
      <c r="G342" s="6">
        <v>2109</v>
      </c>
      <c r="H342" s="5" t="s">
        <v>39</v>
      </c>
      <c r="I342" s="6">
        <v>29</v>
      </c>
      <c r="J342" s="6">
        <v>3</v>
      </c>
      <c r="K342" s="6"/>
      <c r="L342" s="6">
        <f t="shared" si="4"/>
        <v>11900</v>
      </c>
      <c r="M342" s="6"/>
      <c r="N342" s="3"/>
      <c r="O342" s="3"/>
      <c r="P342" s="363"/>
      <c r="Q342" s="724">
        <v>150</v>
      </c>
      <c r="R342" s="6"/>
      <c r="S342" s="6">
        <v>136</v>
      </c>
      <c r="T342" s="6"/>
      <c r="U342" s="364"/>
      <c r="V342" s="6"/>
      <c r="W342" s="3"/>
      <c r="X342" s="6"/>
      <c r="Y342" s="3"/>
      <c r="Z342" s="3"/>
      <c r="AA342" s="6"/>
      <c r="AB342" s="3"/>
    </row>
    <row r="343" spans="1:28" x14ac:dyDescent="0.55000000000000004">
      <c r="A343" s="8" t="s">
        <v>2227</v>
      </c>
      <c r="B343" s="6">
        <v>136</v>
      </c>
      <c r="C343" s="5">
        <v>244</v>
      </c>
      <c r="D343" s="6" t="s">
        <v>2097</v>
      </c>
      <c r="E343" s="6">
        <v>80552</v>
      </c>
      <c r="F343" s="6">
        <v>262</v>
      </c>
      <c r="G343" s="6">
        <v>5818</v>
      </c>
      <c r="H343" s="5" t="s">
        <v>2098</v>
      </c>
      <c r="I343" s="6">
        <v>8</v>
      </c>
      <c r="J343" s="6"/>
      <c r="K343" s="6">
        <v>14</v>
      </c>
      <c r="L343" s="6">
        <f t="shared" si="4"/>
        <v>3214</v>
      </c>
      <c r="M343" s="6"/>
      <c r="N343" s="3"/>
      <c r="O343" s="3"/>
      <c r="P343" s="363"/>
      <c r="Q343" s="724">
        <v>100</v>
      </c>
      <c r="R343" s="6"/>
      <c r="S343" s="6">
        <v>136</v>
      </c>
      <c r="T343" s="6"/>
      <c r="U343" s="364"/>
      <c r="V343" s="6"/>
      <c r="W343" s="3"/>
      <c r="X343" s="6"/>
      <c r="Y343" s="3"/>
      <c r="Z343" s="3"/>
      <c r="AA343" s="6"/>
      <c r="AB343" s="3"/>
    </row>
    <row r="344" spans="1:28" x14ac:dyDescent="0.55000000000000004">
      <c r="A344" s="8" t="s">
        <v>2228</v>
      </c>
      <c r="B344" s="6">
        <v>37</v>
      </c>
      <c r="C344" s="5">
        <v>245</v>
      </c>
      <c r="D344" s="6" t="s">
        <v>2097</v>
      </c>
      <c r="E344" s="6">
        <v>26275</v>
      </c>
      <c r="F344" s="6">
        <v>80</v>
      </c>
      <c r="G344" s="6">
        <v>2193</v>
      </c>
      <c r="H344" s="5" t="s">
        <v>39</v>
      </c>
      <c r="I344" s="6">
        <v>3</v>
      </c>
      <c r="J344" s="6">
        <v>50</v>
      </c>
      <c r="K344" s="6"/>
      <c r="L344" s="6">
        <f t="shared" si="4"/>
        <v>6200</v>
      </c>
      <c r="M344" s="6"/>
      <c r="N344" s="3"/>
      <c r="O344" s="3"/>
      <c r="P344" s="363"/>
      <c r="Q344" s="724">
        <v>100</v>
      </c>
      <c r="R344" s="6"/>
      <c r="S344" s="6">
        <v>37</v>
      </c>
      <c r="T344" s="6"/>
      <c r="U344" s="364"/>
      <c r="V344" s="6"/>
      <c r="W344" s="3"/>
      <c r="X344" s="6"/>
      <c r="Y344" s="3"/>
      <c r="Z344" s="3"/>
      <c r="AA344" s="6"/>
      <c r="AB344" s="3"/>
    </row>
    <row r="345" spans="1:28" x14ac:dyDescent="0.55000000000000004">
      <c r="A345" s="8" t="s">
        <v>2229</v>
      </c>
      <c r="B345" s="6">
        <v>22</v>
      </c>
      <c r="C345" s="5">
        <v>246</v>
      </c>
      <c r="D345" s="6" t="s">
        <v>2097</v>
      </c>
      <c r="E345" s="6">
        <v>15188</v>
      </c>
      <c r="F345" s="6">
        <v>235</v>
      </c>
      <c r="G345" s="6">
        <v>383</v>
      </c>
      <c r="H345" s="5" t="s">
        <v>39</v>
      </c>
      <c r="I345" s="6"/>
      <c r="J345" s="6">
        <v>2</v>
      </c>
      <c r="K345" s="6">
        <v>58</v>
      </c>
      <c r="L345" s="6"/>
      <c r="M345" s="5">
        <f>I345*400+J345*100+K345</f>
        <v>258</v>
      </c>
      <c r="N345" s="3"/>
      <c r="O345" s="3"/>
      <c r="P345" s="363"/>
      <c r="Q345" s="724">
        <v>250</v>
      </c>
      <c r="R345" s="6">
        <v>54</v>
      </c>
      <c r="S345" s="6">
        <v>22</v>
      </c>
      <c r="T345" s="6" t="s">
        <v>2099</v>
      </c>
      <c r="U345" s="357" t="s">
        <v>2104</v>
      </c>
      <c r="V345" s="6">
        <f>2*3*6*12</f>
        <v>432</v>
      </c>
      <c r="W345" s="3"/>
      <c r="X345" s="6">
        <v>640</v>
      </c>
      <c r="Y345" s="3"/>
      <c r="Z345" s="3"/>
      <c r="AA345" s="6">
        <v>50</v>
      </c>
      <c r="AB345" s="3"/>
    </row>
    <row r="346" spans="1:28" x14ac:dyDescent="0.55000000000000004">
      <c r="A346" s="8" t="s">
        <v>2229</v>
      </c>
      <c r="B346" s="6">
        <v>22</v>
      </c>
      <c r="C346" s="5">
        <v>247</v>
      </c>
      <c r="D346" s="6" t="s">
        <v>2097</v>
      </c>
      <c r="E346" s="6">
        <v>41957</v>
      </c>
      <c r="F346" s="6">
        <v>119</v>
      </c>
      <c r="G346" s="6">
        <v>3769</v>
      </c>
      <c r="H346" s="5" t="s">
        <v>39</v>
      </c>
      <c r="I346" s="6">
        <v>6</v>
      </c>
      <c r="J346" s="6"/>
      <c r="K346" s="6">
        <v>24</v>
      </c>
      <c r="L346" s="6">
        <f t="shared" si="4"/>
        <v>2424</v>
      </c>
      <c r="M346" s="6"/>
      <c r="N346" s="3"/>
      <c r="O346" s="3"/>
      <c r="P346" s="363"/>
      <c r="Q346" s="724">
        <v>200</v>
      </c>
      <c r="R346" s="6"/>
      <c r="S346" s="6">
        <v>22</v>
      </c>
      <c r="T346" s="6"/>
      <c r="U346" s="364"/>
      <c r="V346" s="6"/>
      <c r="W346" s="3"/>
      <c r="X346" s="6"/>
      <c r="Y346" s="3"/>
      <c r="Z346" s="3"/>
      <c r="AA346" s="6"/>
      <c r="AB346" s="3"/>
    </row>
    <row r="347" spans="1:28" x14ac:dyDescent="0.55000000000000004">
      <c r="A347" s="8" t="s">
        <v>2229</v>
      </c>
      <c r="B347" s="6">
        <v>22</v>
      </c>
      <c r="C347" s="5">
        <v>248</v>
      </c>
      <c r="D347" s="6" t="s">
        <v>2097</v>
      </c>
      <c r="E347" s="6">
        <v>104</v>
      </c>
      <c r="F347" s="6">
        <v>158</v>
      </c>
      <c r="G347" s="6">
        <v>3520</v>
      </c>
      <c r="H347" s="5" t="s">
        <v>39</v>
      </c>
      <c r="I347" s="6">
        <v>2</v>
      </c>
      <c r="J347" s="6">
        <v>1</v>
      </c>
      <c r="K347" s="6">
        <v>94</v>
      </c>
      <c r="L347" s="6">
        <f t="shared" si="4"/>
        <v>994</v>
      </c>
      <c r="M347" s="6"/>
      <c r="N347" s="3"/>
      <c r="O347" s="3"/>
      <c r="P347" s="363"/>
      <c r="Q347" s="724">
        <v>150</v>
      </c>
      <c r="R347" s="6"/>
      <c r="S347" s="6">
        <v>22</v>
      </c>
      <c r="T347" s="6"/>
      <c r="U347" s="364"/>
      <c r="V347" s="6"/>
      <c r="W347" s="3"/>
      <c r="X347" s="6"/>
      <c r="Y347" s="3"/>
      <c r="Z347" s="3"/>
      <c r="AA347" s="6"/>
      <c r="AB347" s="3"/>
    </row>
    <row r="348" spans="1:28" s="179" customFormat="1" x14ac:dyDescent="0.55000000000000004">
      <c r="A348" s="14"/>
      <c r="B348" s="12">
        <v>22</v>
      </c>
      <c r="C348" s="788">
        <v>249</v>
      </c>
      <c r="D348" s="12" t="s">
        <v>47</v>
      </c>
      <c r="E348" s="12">
        <v>4151</v>
      </c>
      <c r="F348" s="12">
        <v>94</v>
      </c>
      <c r="G348" s="12"/>
      <c r="H348" s="350" t="s">
        <v>2098</v>
      </c>
      <c r="I348" s="12">
        <v>8</v>
      </c>
      <c r="J348" s="12">
        <v>2</v>
      </c>
      <c r="K348" s="12">
        <v>17</v>
      </c>
      <c r="L348" s="12">
        <f t="shared" si="4"/>
        <v>3417</v>
      </c>
      <c r="M348" s="12"/>
      <c r="N348" s="13"/>
      <c r="O348" s="13"/>
      <c r="P348" s="361"/>
      <c r="Q348" s="724">
        <v>250</v>
      </c>
      <c r="R348" s="12"/>
      <c r="S348" s="12">
        <v>22</v>
      </c>
      <c r="T348" s="12"/>
      <c r="U348" s="362"/>
      <c r="V348" s="12"/>
      <c r="W348" s="13"/>
      <c r="X348" s="12"/>
      <c r="Y348" s="13"/>
      <c r="Z348" s="13"/>
      <c r="AA348" s="12"/>
      <c r="AB348" s="13"/>
    </row>
    <row r="349" spans="1:28" x14ac:dyDescent="0.55000000000000004">
      <c r="A349" s="8" t="s">
        <v>2230</v>
      </c>
      <c r="B349" s="6">
        <v>61</v>
      </c>
      <c r="C349" s="5">
        <v>250</v>
      </c>
      <c r="D349" s="6" t="s">
        <v>2097</v>
      </c>
      <c r="E349" s="6">
        <v>26189</v>
      </c>
      <c r="F349" s="6">
        <v>84</v>
      </c>
      <c r="G349" s="6">
        <v>2107</v>
      </c>
      <c r="H349" s="5" t="s">
        <v>39</v>
      </c>
      <c r="I349" s="6">
        <v>5</v>
      </c>
      <c r="J349" s="6">
        <v>3</v>
      </c>
      <c r="K349" s="6">
        <v>40</v>
      </c>
      <c r="L349" s="6">
        <f t="shared" si="4"/>
        <v>2340</v>
      </c>
      <c r="M349" s="6"/>
      <c r="N349" s="3"/>
      <c r="O349" s="3"/>
      <c r="P349" s="363"/>
      <c r="Q349" s="724">
        <v>150</v>
      </c>
      <c r="R349" s="6"/>
      <c r="S349" s="6">
        <v>61</v>
      </c>
      <c r="T349" s="6"/>
      <c r="U349" s="364"/>
      <c r="V349" s="6"/>
      <c r="W349" s="3"/>
      <c r="X349" s="6"/>
      <c r="Y349" s="3"/>
      <c r="Z349" s="3"/>
      <c r="AA349" s="6"/>
      <c r="AB349" s="3"/>
    </row>
    <row r="350" spans="1:28" x14ac:dyDescent="0.55000000000000004">
      <c r="A350" s="8" t="s">
        <v>2231</v>
      </c>
      <c r="B350" s="6">
        <v>61</v>
      </c>
      <c r="C350" s="5">
        <v>251</v>
      </c>
      <c r="D350" s="6" t="s">
        <v>2097</v>
      </c>
      <c r="E350" s="6">
        <v>26187</v>
      </c>
      <c r="F350" s="6">
        <v>86</v>
      </c>
      <c r="G350" s="6">
        <v>2105</v>
      </c>
      <c r="H350" s="5" t="s">
        <v>39</v>
      </c>
      <c r="I350" s="6">
        <v>6</v>
      </c>
      <c r="J350" s="6">
        <v>1</v>
      </c>
      <c r="K350" s="6">
        <v>40</v>
      </c>
      <c r="L350" s="6">
        <f t="shared" si="4"/>
        <v>2540</v>
      </c>
      <c r="M350" s="5"/>
      <c r="N350" s="3"/>
      <c r="O350" s="3"/>
      <c r="P350" s="363"/>
      <c r="Q350" s="724">
        <v>150</v>
      </c>
      <c r="R350" s="6"/>
      <c r="S350" s="6">
        <v>61</v>
      </c>
      <c r="T350" s="6"/>
      <c r="U350" s="364"/>
      <c r="V350" s="6"/>
      <c r="W350" s="3"/>
      <c r="X350" s="6"/>
      <c r="Y350" s="3"/>
      <c r="Z350" s="3"/>
      <c r="AA350" s="6"/>
      <c r="AB350" s="3"/>
    </row>
    <row r="351" spans="1:28" x14ac:dyDescent="0.55000000000000004">
      <c r="A351" s="8" t="s">
        <v>2231</v>
      </c>
      <c r="B351" s="6">
        <v>61</v>
      </c>
      <c r="C351" s="5">
        <v>252</v>
      </c>
      <c r="D351" s="6" t="s">
        <v>2097</v>
      </c>
      <c r="E351" s="6">
        <v>26084</v>
      </c>
      <c r="F351" s="6">
        <v>87</v>
      </c>
      <c r="G351" s="6">
        <v>2102</v>
      </c>
      <c r="H351" s="5" t="s">
        <v>39</v>
      </c>
      <c r="I351" s="6">
        <v>7</v>
      </c>
      <c r="J351" s="6">
        <v>1</v>
      </c>
      <c r="K351" s="6">
        <v>40</v>
      </c>
      <c r="L351" s="6">
        <f t="shared" si="4"/>
        <v>2940</v>
      </c>
      <c r="M351" s="5"/>
      <c r="N351" s="3"/>
      <c r="O351" s="3"/>
      <c r="P351" s="363"/>
      <c r="Q351" s="724">
        <v>250</v>
      </c>
      <c r="R351" s="6"/>
      <c r="S351" s="6">
        <v>61</v>
      </c>
      <c r="T351" s="6"/>
      <c r="U351" s="364"/>
      <c r="V351" s="6"/>
      <c r="W351" s="3"/>
      <c r="X351" s="6"/>
      <c r="Y351" s="3"/>
      <c r="Z351" s="3"/>
      <c r="AA351" s="6"/>
      <c r="AB351" s="3"/>
    </row>
    <row r="352" spans="1:28" x14ac:dyDescent="0.55000000000000004">
      <c r="A352" s="8" t="s">
        <v>2231</v>
      </c>
      <c r="B352" s="6">
        <v>61</v>
      </c>
      <c r="C352" s="5">
        <v>253</v>
      </c>
      <c r="D352" s="6" t="s">
        <v>2097</v>
      </c>
      <c r="E352" s="6">
        <v>26088</v>
      </c>
      <c r="F352" s="6">
        <v>85</v>
      </c>
      <c r="G352" s="6">
        <v>2106</v>
      </c>
      <c r="H352" s="5" t="s">
        <v>39</v>
      </c>
      <c r="I352" s="6">
        <v>10</v>
      </c>
      <c r="J352" s="6">
        <v>3</v>
      </c>
      <c r="K352" s="6">
        <v>40</v>
      </c>
      <c r="L352" s="6">
        <f t="shared" si="4"/>
        <v>4340</v>
      </c>
      <c r="M352" s="5"/>
      <c r="N352" s="3"/>
      <c r="O352" s="3"/>
      <c r="P352" s="363"/>
      <c r="Q352" s="724">
        <v>150</v>
      </c>
      <c r="R352" s="6"/>
      <c r="S352" s="6">
        <v>61</v>
      </c>
      <c r="T352" s="6"/>
      <c r="U352" s="364"/>
      <c r="V352" s="6"/>
      <c r="W352" s="3"/>
      <c r="X352" s="6"/>
      <c r="Y352" s="3"/>
      <c r="Z352" s="3"/>
      <c r="AA352" s="6"/>
      <c r="AB352" s="3"/>
    </row>
    <row r="353" spans="1:28" x14ac:dyDescent="0.55000000000000004">
      <c r="A353" s="8" t="s">
        <v>2232</v>
      </c>
      <c r="B353" s="6">
        <v>61</v>
      </c>
      <c r="C353" s="5">
        <v>254</v>
      </c>
      <c r="D353" s="6" t="s">
        <v>2097</v>
      </c>
      <c r="E353" s="6">
        <v>26195</v>
      </c>
      <c r="F353" s="6">
        <v>88</v>
      </c>
      <c r="G353" s="6">
        <v>2103</v>
      </c>
      <c r="H353" s="5" t="s">
        <v>39</v>
      </c>
      <c r="I353" s="6">
        <v>6</v>
      </c>
      <c r="J353" s="6">
        <v>2</v>
      </c>
      <c r="K353" s="6">
        <v>30</v>
      </c>
      <c r="L353" s="6">
        <f t="shared" si="4"/>
        <v>2630</v>
      </c>
      <c r="M353" s="5"/>
      <c r="N353" s="3"/>
      <c r="O353" s="3"/>
      <c r="P353" s="363"/>
      <c r="Q353" s="724">
        <v>175</v>
      </c>
      <c r="R353" s="6"/>
      <c r="S353" s="6">
        <v>61</v>
      </c>
      <c r="T353" s="6"/>
      <c r="U353" s="364"/>
      <c r="V353" s="6"/>
      <c r="W353" s="3"/>
      <c r="X353" s="6"/>
      <c r="Y353" s="3"/>
      <c r="Z353" s="3"/>
      <c r="AA353" s="6"/>
      <c r="AB353" s="3"/>
    </row>
    <row r="354" spans="1:28" x14ac:dyDescent="0.55000000000000004">
      <c r="A354" s="8" t="s">
        <v>2230</v>
      </c>
      <c r="B354" s="6">
        <v>61</v>
      </c>
      <c r="C354" s="5">
        <v>255</v>
      </c>
      <c r="D354" s="6" t="s">
        <v>2097</v>
      </c>
      <c r="E354" s="6">
        <v>37136</v>
      </c>
      <c r="F354" s="6">
        <v>192</v>
      </c>
      <c r="G354" s="6">
        <v>843</v>
      </c>
      <c r="H354" s="5" t="s">
        <v>39</v>
      </c>
      <c r="I354" s="6"/>
      <c r="J354" s="6">
        <v>1</v>
      </c>
      <c r="K354" s="6">
        <v>77</v>
      </c>
      <c r="L354" s="6"/>
      <c r="M354" s="5">
        <f>I354*400+J354*100+K354</f>
        <v>177</v>
      </c>
      <c r="N354" s="3"/>
      <c r="O354" s="3"/>
      <c r="P354" s="363"/>
      <c r="Q354" s="724">
        <v>250</v>
      </c>
      <c r="R354" s="6">
        <v>55</v>
      </c>
      <c r="S354" s="6">
        <v>61</v>
      </c>
      <c r="T354" s="6" t="s">
        <v>2099</v>
      </c>
      <c r="U354" s="357" t="s">
        <v>2104</v>
      </c>
      <c r="V354" s="6">
        <f>2*4*6*12</f>
        <v>576</v>
      </c>
      <c r="W354" s="3"/>
      <c r="X354" s="6">
        <v>576</v>
      </c>
      <c r="Y354" s="3"/>
      <c r="Z354" s="3"/>
      <c r="AA354" s="6">
        <v>4</v>
      </c>
      <c r="AB354" s="3"/>
    </row>
    <row r="355" spans="1:28" x14ac:dyDescent="0.55000000000000004">
      <c r="A355" s="8" t="s">
        <v>2226</v>
      </c>
      <c r="B355" s="6">
        <v>136</v>
      </c>
      <c r="C355" s="5">
        <v>256</v>
      </c>
      <c r="D355" s="6" t="s">
        <v>2097</v>
      </c>
      <c r="E355" s="6">
        <v>32263</v>
      </c>
      <c r="F355" s="6">
        <v>312</v>
      </c>
      <c r="G355" s="6">
        <v>6087</v>
      </c>
      <c r="H355" s="5" t="s">
        <v>35</v>
      </c>
      <c r="I355" s="6"/>
      <c r="J355" s="6"/>
      <c r="K355" s="6">
        <v>60</v>
      </c>
      <c r="L355" s="6"/>
      <c r="M355" s="5">
        <f>I355*400+J355*100+K355</f>
        <v>60</v>
      </c>
      <c r="N355" s="3"/>
      <c r="O355" s="3"/>
      <c r="P355" s="363"/>
      <c r="Q355" s="724">
        <v>250</v>
      </c>
      <c r="R355" s="6">
        <v>56</v>
      </c>
      <c r="S355" s="6">
        <v>136</v>
      </c>
      <c r="T355" s="6" t="s">
        <v>2099</v>
      </c>
      <c r="U355" s="357" t="s">
        <v>2104</v>
      </c>
      <c r="V355" s="6">
        <f>2*2*6*12</f>
        <v>288</v>
      </c>
      <c r="W355" s="3"/>
      <c r="X355" s="6">
        <v>288</v>
      </c>
      <c r="Y355" s="3"/>
      <c r="Z355" s="3"/>
      <c r="AA355" s="6">
        <v>30</v>
      </c>
      <c r="AB355" s="3"/>
    </row>
    <row r="356" spans="1:28" x14ac:dyDescent="0.55000000000000004">
      <c r="A356" s="8"/>
      <c r="B356" s="6">
        <v>136</v>
      </c>
      <c r="C356" s="5">
        <v>257</v>
      </c>
      <c r="D356" s="6" t="s">
        <v>2097</v>
      </c>
      <c r="E356" s="6">
        <v>47812</v>
      </c>
      <c r="F356" s="6">
        <v>286</v>
      </c>
      <c r="G356" s="6">
        <v>4340</v>
      </c>
      <c r="H356" s="5" t="s">
        <v>2098</v>
      </c>
      <c r="I356" s="6"/>
      <c r="J356" s="6">
        <v>2</v>
      </c>
      <c r="K356" s="6">
        <v>10</v>
      </c>
      <c r="L356" s="6"/>
      <c r="M356" s="5"/>
      <c r="N356" s="3"/>
      <c r="O356" s="3"/>
      <c r="P356" s="363"/>
      <c r="Q356" s="724">
        <v>200</v>
      </c>
      <c r="R356" s="6"/>
      <c r="S356" s="6">
        <v>136</v>
      </c>
      <c r="T356" s="6"/>
      <c r="U356" s="357"/>
      <c r="V356" s="6"/>
      <c r="W356" s="3"/>
      <c r="X356" s="6"/>
      <c r="Y356" s="3"/>
      <c r="Z356" s="3"/>
      <c r="AA356" s="6"/>
      <c r="AB356" s="3"/>
    </row>
    <row r="357" spans="1:28" x14ac:dyDescent="0.55000000000000004">
      <c r="A357" s="8" t="s">
        <v>2233</v>
      </c>
      <c r="B357" s="6">
        <v>174</v>
      </c>
      <c r="C357" s="5">
        <v>258</v>
      </c>
      <c r="D357" s="6" t="s">
        <v>2097</v>
      </c>
      <c r="E357" s="6">
        <v>35395</v>
      </c>
      <c r="F357" s="6">
        <v>15</v>
      </c>
      <c r="G357" s="6">
        <v>2471</v>
      </c>
      <c r="H357" s="5" t="s">
        <v>39</v>
      </c>
      <c r="I357" s="6">
        <v>16</v>
      </c>
      <c r="J357" s="6">
        <v>2</v>
      </c>
      <c r="K357" s="6">
        <v>70</v>
      </c>
      <c r="L357" s="6">
        <f t="shared" ref="L357:L392" si="5">I357*400+J357*100+K357</f>
        <v>6670</v>
      </c>
      <c r="M357" s="6"/>
      <c r="N357" s="3"/>
      <c r="O357" s="3"/>
      <c r="P357" s="363"/>
      <c r="Q357" s="724">
        <v>100</v>
      </c>
      <c r="R357" s="6"/>
      <c r="S357" s="6">
        <v>174</v>
      </c>
      <c r="T357" s="6"/>
      <c r="U357" s="364"/>
      <c r="V357" s="6"/>
      <c r="W357" s="3"/>
      <c r="X357" s="6"/>
      <c r="Y357" s="3"/>
      <c r="Z357" s="3"/>
      <c r="AA357" s="6"/>
      <c r="AB357" s="3"/>
    </row>
    <row r="358" spans="1:28" x14ac:dyDescent="0.55000000000000004">
      <c r="A358" s="8" t="s">
        <v>2234</v>
      </c>
      <c r="B358" s="6">
        <v>31</v>
      </c>
      <c r="C358" s="5">
        <v>259</v>
      </c>
      <c r="D358" s="6" t="s">
        <v>47</v>
      </c>
      <c r="E358" s="6">
        <v>926</v>
      </c>
      <c r="F358" s="6"/>
      <c r="G358" s="6">
        <v>52</v>
      </c>
      <c r="H358" s="5" t="s">
        <v>39</v>
      </c>
      <c r="I358" s="6">
        <v>23</v>
      </c>
      <c r="J358" s="6">
        <v>1</v>
      </c>
      <c r="K358" s="6">
        <v>40</v>
      </c>
      <c r="L358" s="6">
        <f t="shared" si="5"/>
        <v>9340</v>
      </c>
      <c r="M358" s="6"/>
      <c r="N358" s="3"/>
      <c r="O358" s="3"/>
      <c r="P358" s="363"/>
      <c r="Q358" s="724">
        <v>250</v>
      </c>
      <c r="R358" s="6"/>
      <c r="S358" s="6">
        <v>31</v>
      </c>
      <c r="T358" s="6"/>
      <c r="U358" s="364"/>
      <c r="V358" s="6"/>
      <c r="W358" s="3"/>
      <c r="X358" s="6"/>
      <c r="Y358" s="3"/>
      <c r="Z358" s="3"/>
      <c r="AA358" s="6"/>
      <c r="AB358" s="3"/>
    </row>
    <row r="359" spans="1:28" x14ac:dyDescent="0.55000000000000004">
      <c r="A359" s="8"/>
      <c r="B359" s="6">
        <v>31</v>
      </c>
      <c r="C359" s="5">
        <v>260</v>
      </c>
      <c r="D359" s="6" t="s">
        <v>2097</v>
      </c>
      <c r="E359" s="6">
        <v>42775</v>
      </c>
      <c r="F359" s="6">
        <v>163</v>
      </c>
      <c r="G359" s="6">
        <v>3513</v>
      </c>
      <c r="H359" s="5" t="s">
        <v>39</v>
      </c>
      <c r="I359" s="6">
        <v>18</v>
      </c>
      <c r="J359" s="6">
        <v>3</v>
      </c>
      <c r="K359" s="6">
        <v>21</v>
      </c>
      <c r="L359" s="6">
        <f t="shared" si="5"/>
        <v>7521</v>
      </c>
      <c r="M359" s="6"/>
      <c r="N359" s="3"/>
      <c r="O359" s="3"/>
      <c r="P359" s="363"/>
      <c r="Q359" s="724">
        <v>250</v>
      </c>
      <c r="R359" s="6"/>
      <c r="S359" s="6">
        <v>31</v>
      </c>
      <c r="T359" s="6"/>
      <c r="U359" s="364"/>
      <c r="V359" s="6"/>
      <c r="W359" s="3"/>
      <c r="X359" s="6"/>
      <c r="Y359" s="3"/>
      <c r="Z359" s="3"/>
      <c r="AA359" s="6"/>
      <c r="AB359" s="3"/>
    </row>
    <row r="360" spans="1:28" x14ac:dyDescent="0.55000000000000004">
      <c r="A360" s="8"/>
      <c r="B360" s="6">
        <v>31</v>
      </c>
      <c r="C360" s="5">
        <v>261</v>
      </c>
      <c r="D360" s="6" t="s">
        <v>2097</v>
      </c>
      <c r="E360" s="6">
        <v>42764</v>
      </c>
      <c r="F360" s="6">
        <v>157</v>
      </c>
      <c r="G360" s="6">
        <v>3502</v>
      </c>
      <c r="H360" s="5" t="s">
        <v>39</v>
      </c>
      <c r="I360" s="6">
        <v>12</v>
      </c>
      <c r="J360" s="6">
        <v>1</v>
      </c>
      <c r="K360" s="6">
        <v>69</v>
      </c>
      <c r="L360" s="6">
        <f t="shared" si="5"/>
        <v>4969</v>
      </c>
      <c r="M360" s="6"/>
      <c r="N360" s="3"/>
      <c r="O360" s="3"/>
      <c r="P360" s="363"/>
      <c r="Q360" s="724">
        <v>175</v>
      </c>
      <c r="R360" s="6"/>
      <c r="S360" s="6">
        <v>31</v>
      </c>
      <c r="T360" s="6"/>
      <c r="U360" s="364"/>
      <c r="V360" s="6"/>
      <c r="W360" s="3"/>
      <c r="X360" s="6"/>
      <c r="Y360" s="3"/>
      <c r="Z360" s="3"/>
      <c r="AA360" s="6"/>
      <c r="AB360" s="3"/>
    </row>
    <row r="361" spans="1:28" s="347" customFormat="1" x14ac:dyDescent="0.55000000000000004">
      <c r="A361" s="18" t="s">
        <v>2235</v>
      </c>
      <c r="B361" s="15">
        <v>95</v>
      </c>
      <c r="C361" s="5">
        <v>262</v>
      </c>
      <c r="D361" s="15" t="s">
        <v>47</v>
      </c>
      <c r="E361" s="15">
        <v>104</v>
      </c>
      <c r="F361" s="15">
        <v>96</v>
      </c>
      <c r="G361" s="15"/>
      <c r="H361" s="17" t="s">
        <v>39</v>
      </c>
      <c r="I361" s="15">
        <v>5</v>
      </c>
      <c r="J361" s="15">
        <v>3</v>
      </c>
      <c r="K361" s="15">
        <v>61</v>
      </c>
      <c r="L361" s="15">
        <f t="shared" si="5"/>
        <v>2361</v>
      </c>
      <c r="M361" s="15"/>
      <c r="N361" s="16"/>
      <c r="O361" s="16"/>
      <c r="P361" s="372"/>
      <c r="Q361" s="724">
        <v>100</v>
      </c>
      <c r="R361" s="15"/>
      <c r="S361" s="15">
        <v>95</v>
      </c>
      <c r="T361" s="15"/>
      <c r="U361" s="373"/>
      <c r="V361" s="15"/>
      <c r="W361" s="16"/>
      <c r="X361" s="15"/>
      <c r="Y361" s="16"/>
      <c r="Z361" s="16"/>
      <c r="AA361" s="15"/>
      <c r="AB361" s="16"/>
    </row>
    <row r="362" spans="1:28" s="186" customFormat="1" x14ac:dyDescent="0.55000000000000004">
      <c r="A362" s="18"/>
      <c r="B362" s="15">
        <v>357</v>
      </c>
      <c r="C362" s="17">
        <v>263</v>
      </c>
      <c r="D362" s="15"/>
      <c r="E362" s="15" t="s">
        <v>2196</v>
      </c>
      <c r="F362" s="15"/>
      <c r="G362" s="15"/>
      <c r="H362" s="17"/>
      <c r="I362" s="15"/>
      <c r="J362" s="15"/>
      <c r="K362" s="15">
        <v>50</v>
      </c>
      <c r="L362" s="15">
        <v>50</v>
      </c>
      <c r="M362" s="15"/>
      <c r="N362" s="16"/>
      <c r="O362" s="16"/>
      <c r="P362" s="372"/>
      <c r="Q362" s="724">
        <v>250</v>
      </c>
      <c r="R362" s="15">
        <v>57</v>
      </c>
      <c r="S362" s="15">
        <v>357</v>
      </c>
      <c r="T362" s="15" t="s">
        <v>2099</v>
      </c>
      <c r="U362" s="373" t="s">
        <v>37</v>
      </c>
      <c r="V362" s="15">
        <f>2*6*12</f>
        <v>144</v>
      </c>
      <c r="W362" s="16"/>
      <c r="X362" s="15">
        <v>144</v>
      </c>
      <c r="Y362" s="16"/>
      <c r="Z362" s="16"/>
      <c r="AA362" s="15">
        <v>1</v>
      </c>
      <c r="AB362" s="16" t="s">
        <v>2236</v>
      </c>
    </row>
    <row r="363" spans="1:28" s="186" customFormat="1" x14ac:dyDescent="0.55000000000000004">
      <c r="A363" s="18"/>
      <c r="B363" s="15"/>
      <c r="C363" s="17"/>
      <c r="D363" s="15"/>
      <c r="E363" s="15"/>
      <c r="F363" s="15"/>
      <c r="G363" s="15"/>
      <c r="H363" s="17"/>
      <c r="I363" s="15"/>
      <c r="J363" s="15"/>
      <c r="K363" s="15"/>
      <c r="L363" s="15"/>
      <c r="M363" s="15"/>
      <c r="N363" s="16"/>
      <c r="O363" s="16"/>
      <c r="P363" s="372"/>
      <c r="Q363" s="724"/>
      <c r="R363" s="15"/>
      <c r="S363" s="15"/>
      <c r="T363" s="15"/>
      <c r="U363" s="373"/>
      <c r="V363" s="15"/>
      <c r="W363" s="16"/>
      <c r="X363" s="15"/>
      <c r="Y363" s="16"/>
      <c r="Z363" s="16"/>
      <c r="AA363" s="15"/>
      <c r="AB363" s="16"/>
    </row>
    <row r="364" spans="1:28" x14ac:dyDescent="0.55000000000000004">
      <c r="A364" s="8" t="s">
        <v>2237</v>
      </c>
      <c r="B364" s="6">
        <v>95</v>
      </c>
      <c r="C364" s="5">
        <v>264</v>
      </c>
      <c r="D364" s="6" t="s">
        <v>2097</v>
      </c>
      <c r="E364" s="6">
        <v>201341</v>
      </c>
      <c r="F364" s="6">
        <v>73</v>
      </c>
      <c r="G364" s="6">
        <v>1633</v>
      </c>
      <c r="H364" s="5" t="s">
        <v>39</v>
      </c>
      <c r="I364" s="6">
        <v>4</v>
      </c>
      <c r="J364" s="6">
        <v>3</v>
      </c>
      <c r="K364" s="6">
        <v>40</v>
      </c>
      <c r="L364" s="6">
        <f t="shared" si="5"/>
        <v>1940</v>
      </c>
      <c r="M364" s="6"/>
      <c r="N364" s="3"/>
      <c r="O364" s="3"/>
      <c r="P364" s="363"/>
      <c r="Q364" s="724">
        <v>150</v>
      </c>
      <c r="R364" s="6"/>
      <c r="S364" s="6">
        <v>95</v>
      </c>
      <c r="T364" s="6"/>
      <c r="U364" s="364"/>
      <c r="V364" s="6"/>
      <c r="W364" s="3"/>
      <c r="X364" s="6"/>
      <c r="Y364" s="3"/>
      <c r="Z364" s="3"/>
      <c r="AA364" s="6"/>
      <c r="AB364" s="3"/>
    </row>
    <row r="365" spans="1:28" x14ac:dyDescent="0.55000000000000004">
      <c r="A365" s="8" t="s">
        <v>2237</v>
      </c>
      <c r="B365" s="6">
        <v>95</v>
      </c>
      <c r="C365" s="5">
        <v>265</v>
      </c>
      <c r="D365" s="6" t="s">
        <v>49</v>
      </c>
      <c r="E365" s="6">
        <v>4636</v>
      </c>
      <c r="F365" s="6"/>
      <c r="G365" s="6"/>
      <c r="H365" s="5" t="s">
        <v>2098</v>
      </c>
      <c r="I365" s="6">
        <v>14</v>
      </c>
      <c r="J365" s="6">
        <v>2</v>
      </c>
      <c r="K365" s="6">
        <v>79</v>
      </c>
      <c r="L365" s="6">
        <f t="shared" si="5"/>
        <v>5879</v>
      </c>
      <c r="M365" s="6"/>
      <c r="N365" s="3"/>
      <c r="O365" s="3"/>
      <c r="P365" s="363"/>
      <c r="Q365" s="724">
        <v>100</v>
      </c>
      <c r="R365" s="6"/>
      <c r="S365" s="6">
        <v>95</v>
      </c>
      <c r="T365" s="6"/>
      <c r="U365" s="364"/>
      <c r="V365" s="6"/>
      <c r="W365" s="3"/>
      <c r="X365" s="6"/>
      <c r="Y365" s="3"/>
      <c r="Z365" s="3"/>
      <c r="AA365" s="6"/>
      <c r="AB365" s="3"/>
    </row>
    <row r="366" spans="1:28" x14ac:dyDescent="0.55000000000000004">
      <c r="A366" s="8"/>
      <c r="B366" s="6">
        <v>95</v>
      </c>
      <c r="C366" s="5">
        <v>265.10000000000002</v>
      </c>
      <c r="D366" s="6" t="s">
        <v>49</v>
      </c>
      <c r="E366" s="6">
        <v>3502</v>
      </c>
      <c r="F366" s="6">
        <v>9</v>
      </c>
      <c r="G366" s="6"/>
      <c r="H366" s="5" t="s">
        <v>2098</v>
      </c>
      <c r="I366" s="6">
        <v>14</v>
      </c>
      <c r="J366" s="6"/>
      <c r="K366" s="6">
        <v>20</v>
      </c>
      <c r="L366" s="6">
        <v>5620</v>
      </c>
      <c r="M366" s="6"/>
      <c r="N366" s="3"/>
      <c r="O366" s="3"/>
      <c r="P366" s="363"/>
      <c r="Q366" s="724">
        <v>200</v>
      </c>
      <c r="R366" s="6"/>
      <c r="S366" s="6">
        <v>95</v>
      </c>
      <c r="T366" s="6"/>
      <c r="U366" s="364"/>
      <c r="V366" s="6"/>
      <c r="W366" s="3"/>
      <c r="X366" s="6"/>
      <c r="Y366" s="3"/>
      <c r="Z366" s="3"/>
      <c r="AA366" s="6"/>
      <c r="AB366" s="3"/>
    </row>
    <row r="367" spans="1:28" x14ac:dyDescent="0.55000000000000004">
      <c r="A367" s="8"/>
      <c r="B367" s="6">
        <v>95</v>
      </c>
      <c r="C367" s="5">
        <v>265.2</v>
      </c>
      <c r="D367" s="6" t="s">
        <v>49</v>
      </c>
      <c r="E367" s="6">
        <v>831</v>
      </c>
      <c r="F367" s="6">
        <v>12</v>
      </c>
      <c r="G367" s="6"/>
      <c r="H367" s="5" t="s">
        <v>2098</v>
      </c>
      <c r="I367" s="6">
        <v>10</v>
      </c>
      <c r="J367" s="6"/>
      <c r="K367" s="6">
        <v>23</v>
      </c>
      <c r="L367" s="6">
        <v>4023</v>
      </c>
      <c r="M367" s="6"/>
      <c r="N367" s="3"/>
      <c r="O367" s="3"/>
      <c r="P367" s="363"/>
      <c r="Q367" s="724">
        <v>200</v>
      </c>
      <c r="R367" s="6"/>
      <c r="S367" s="6">
        <v>95</v>
      </c>
      <c r="T367" s="6"/>
      <c r="U367" s="364"/>
      <c r="V367" s="6"/>
      <c r="W367" s="3"/>
      <c r="X367" s="6"/>
      <c r="Y367" s="3"/>
      <c r="Z367" s="3"/>
      <c r="AA367" s="6"/>
      <c r="AB367" s="3"/>
    </row>
    <row r="368" spans="1:28" x14ac:dyDescent="0.55000000000000004">
      <c r="A368" s="8" t="s">
        <v>2237</v>
      </c>
      <c r="B368" s="6"/>
      <c r="C368" s="5"/>
      <c r="D368" s="6"/>
      <c r="E368" s="6"/>
      <c r="F368" s="6"/>
      <c r="G368" s="6"/>
      <c r="H368" s="5"/>
      <c r="I368" s="6"/>
      <c r="J368" s="6"/>
      <c r="K368" s="6"/>
      <c r="L368" s="6"/>
      <c r="M368" s="6"/>
      <c r="N368" s="3"/>
      <c r="O368" s="3"/>
      <c r="P368" s="363"/>
      <c r="Q368" s="724"/>
      <c r="R368" s="6"/>
      <c r="S368" s="6"/>
      <c r="T368" s="6"/>
      <c r="U368" s="364"/>
      <c r="V368" s="6"/>
      <c r="W368" s="3"/>
      <c r="X368" s="6"/>
      <c r="Y368" s="3"/>
      <c r="Z368" s="3"/>
      <c r="AA368" s="6"/>
      <c r="AB368" s="3"/>
    </row>
    <row r="369" spans="1:28" x14ac:dyDescent="0.55000000000000004">
      <c r="A369" s="8" t="s">
        <v>2238</v>
      </c>
      <c r="B369" s="6">
        <v>325</v>
      </c>
      <c r="C369" s="5">
        <v>266</v>
      </c>
      <c r="D369" s="6" t="s">
        <v>2097</v>
      </c>
      <c r="E369" s="6">
        <v>72439</v>
      </c>
      <c r="F369" s="6">
        <v>330</v>
      </c>
      <c r="G369" s="6">
        <v>6215</v>
      </c>
      <c r="H369" s="5" t="s">
        <v>2098</v>
      </c>
      <c r="I369" s="6"/>
      <c r="J369" s="6"/>
      <c r="K369" s="6">
        <v>80</v>
      </c>
      <c r="L369" s="6"/>
      <c r="M369" s="5">
        <f>I369*400+J369*100+K369</f>
        <v>80</v>
      </c>
      <c r="N369" s="3"/>
      <c r="O369" s="3"/>
      <c r="P369" s="363"/>
      <c r="Q369" s="724">
        <v>250</v>
      </c>
      <c r="R369" s="6">
        <v>58</v>
      </c>
      <c r="S369" s="6">
        <v>325</v>
      </c>
      <c r="T369" s="6" t="s">
        <v>2099</v>
      </c>
      <c r="U369" s="357" t="s">
        <v>2104</v>
      </c>
      <c r="V369" s="6">
        <f>2*2*9*12</f>
        <v>432</v>
      </c>
      <c r="W369" s="3"/>
      <c r="X369" s="6">
        <v>432</v>
      </c>
      <c r="Y369" s="3"/>
      <c r="Z369" s="3"/>
      <c r="AA369" s="6">
        <v>12</v>
      </c>
      <c r="AB369" s="3"/>
    </row>
    <row r="370" spans="1:28" x14ac:dyDescent="0.55000000000000004">
      <c r="A370" s="8" t="s">
        <v>2239</v>
      </c>
      <c r="B370" s="6">
        <v>31</v>
      </c>
      <c r="C370" s="5">
        <v>267</v>
      </c>
      <c r="D370" s="6" t="s">
        <v>2097</v>
      </c>
      <c r="E370" s="6">
        <v>15190</v>
      </c>
      <c r="F370" s="6">
        <v>215</v>
      </c>
      <c r="G370" s="6">
        <v>385</v>
      </c>
      <c r="H370" s="5" t="s">
        <v>39</v>
      </c>
      <c r="I370" s="6"/>
      <c r="J370" s="6"/>
      <c r="K370" s="6">
        <v>65</v>
      </c>
      <c r="L370" s="6">
        <f t="shared" si="5"/>
        <v>65</v>
      </c>
      <c r="M370" s="6"/>
      <c r="N370" s="3"/>
      <c r="O370" s="3"/>
      <c r="P370" s="363"/>
      <c r="Q370" s="724">
        <v>250</v>
      </c>
      <c r="R370" s="6">
        <v>59</v>
      </c>
      <c r="S370" s="6">
        <v>31</v>
      </c>
      <c r="T370" s="6" t="s">
        <v>2099</v>
      </c>
      <c r="U370" s="357" t="s">
        <v>2104</v>
      </c>
      <c r="V370" s="6">
        <f>2*2*5*15</f>
        <v>300</v>
      </c>
      <c r="W370" s="3"/>
      <c r="X370" s="6">
        <v>300</v>
      </c>
      <c r="Y370" s="3"/>
      <c r="Z370" s="3"/>
      <c r="AA370" s="6">
        <v>39</v>
      </c>
      <c r="AB370" s="3"/>
    </row>
    <row r="371" spans="1:28" x14ac:dyDescent="0.55000000000000004">
      <c r="A371" s="8" t="s">
        <v>2240</v>
      </c>
      <c r="B371" s="6">
        <v>95</v>
      </c>
      <c r="C371" s="5">
        <v>268</v>
      </c>
      <c r="D371" s="6" t="s">
        <v>2097</v>
      </c>
      <c r="E371" s="6">
        <v>48880</v>
      </c>
      <c r="F371" s="6">
        <v>295</v>
      </c>
      <c r="G371" s="6">
        <v>4349</v>
      </c>
      <c r="H371" s="5" t="s">
        <v>2098</v>
      </c>
      <c r="I371" s="6">
        <v>11</v>
      </c>
      <c r="J371" s="6">
        <v>2</v>
      </c>
      <c r="K371" s="6">
        <v>90</v>
      </c>
      <c r="L371" s="6">
        <f t="shared" si="5"/>
        <v>4690</v>
      </c>
      <c r="M371" s="6"/>
      <c r="N371" s="3"/>
      <c r="O371" s="3"/>
      <c r="P371" s="363"/>
      <c r="Q371" s="724">
        <v>250</v>
      </c>
      <c r="R371" s="6"/>
      <c r="S371" s="6">
        <v>95</v>
      </c>
      <c r="T371" s="6"/>
      <c r="U371" s="364"/>
      <c r="V371" s="6"/>
      <c r="W371" s="3"/>
      <c r="X371" s="6"/>
      <c r="Y371" s="3"/>
      <c r="Z371" s="3"/>
      <c r="AA371" s="6"/>
      <c r="AB371" s="3"/>
    </row>
    <row r="372" spans="1:28" x14ac:dyDescent="0.55000000000000004">
      <c r="A372" s="8"/>
      <c r="B372" s="6">
        <v>95</v>
      </c>
      <c r="C372" s="5">
        <v>269</v>
      </c>
      <c r="D372" s="6" t="s">
        <v>2097</v>
      </c>
      <c r="E372" s="6">
        <v>48881</v>
      </c>
      <c r="F372" s="6">
        <v>296</v>
      </c>
      <c r="G372" s="6">
        <v>4350</v>
      </c>
      <c r="H372" s="5" t="s">
        <v>2098</v>
      </c>
      <c r="I372" s="6">
        <v>2</v>
      </c>
      <c r="J372" s="6">
        <v>3</v>
      </c>
      <c r="K372" s="6">
        <v>22</v>
      </c>
      <c r="L372" s="6">
        <f t="shared" si="5"/>
        <v>1122</v>
      </c>
      <c r="M372" s="6"/>
      <c r="N372" s="3"/>
      <c r="O372" s="3"/>
      <c r="P372" s="363"/>
      <c r="Q372" s="724">
        <v>100</v>
      </c>
      <c r="R372" s="6"/>
      <c r="S372" s="6">
        <v>95</v>
      </c>
      <c r="T372" s="6"/>
      <c r="U372" s="364"/>
      <c r="V372" s="6"/>
      <c r="W372" s="3"/>
      <c r="X372" s="6"/>
      <c r="Y372" s="3"/>
      <c r="Z372" s="3"/>
      <c r="AA372" s="6"/>
      <c r="AB372" s="3"/>
    </row>
    <row r="373" spans="1:28" x14ac:dyDescent="0.55000000000000004">
      <c r="A373" s="8"/>
      <c r="B373" s="6">
        <v>95</v>
      </c>
      <c r="C373" s="5">
        <v>270</v>
      </c>
      <c r="D373" s="6" t="s">
        <v>2097</v>
      </c>
      <c r="E373" s="6">
        <v>48882</v>
      </c>
      <c r="F373" s="6">
        <v>297</v>
      </c>
      <c r="G373" s="6">
        <v>4351</v>
      </c>
      <c r="H373" s="5" t="s">
        <v>2098</v>
      </c>
      <c r="I373" s="6">
        <v>4</v>
      </c>
      <c r="J373" s="6"/>
      <c r="K373" s="6">
        <v>7</v>
      </c>
      <c r="L373" s="6">
        <f t="shared" si="5"/>
        <v>1607</v>
      </c>
      <c r="M373" s="6"/>
      <c r="N373" s="3"/>
      <c r="O373" s="3"/>
      <c r="P373" s="363"/>
      <c r="Q373" s="724">
        <v>200</v>
      </c>
      <c r="R373" s="6"/>
      <c r="S373" s="6">
        <v>95</v>
      </c>
      <c r="T373" s="6"/>
      <c r="U373" s="364"/>
      <c r="V373" s="6"/>
      <c r="W373" s="3"/>
      <c r="X373" s="6"/>
      <c r="Y373" s="3"/>
      <c r="Z373" s="3"/>
      <c r="AA373" s="6"/>
      <c r="AB373" s="3"/>
    </row>
    <row r="374" spans="1:28" x14ac:dyDescent="0.55000000000000004">
      <c r="A374" s="8" t="s">
        <v>2241</v>
      </c>
      <c r="B374" s="6">
        <v>52</v>
      </c>
      <c r="C374" s="5">
        <v>271</v>
      </c>
      <c r="D374" s="6" t="s">
        <v>49</v>
      </c>
      <c r="E374" s="6">
        <v>970</v>
      </c>
      <c r="F374" s="6">
        <v>19</v>
      </c>
      <c r="G374" s="6"/>
      <c r="H374" s="5" t="s">
        <v>39</v>
      </c>
      <c r="I374" s="6">
        <v>40</v>
      </c>
      <c r="J374" s="6">
        <v>1</v>
      </c>
      <c r="K374" s="6">
        <v>42</v>
      </c>
      <c r="L374" s="6">
        <f t="shared" si="5"/>
        <v>16142</v>
      </c>
      <c r="M374" s="6"/>
      <c r="N374" s="3"/>
      <c r="O374" s="3"/>
      <c r="P374" s="363"/>
      <c r="Q374" s="724">
        <v>100</v>
      </c>
      <c r="R374" s="6"/>
      <c r="S374" s="6">
        <v>52</v>
      </c>
      <c r="T374" s="6"/>
      <c r="U374" s="364"/>
      <c r="V374" s="6"/>
      <c r="W374" s="3"/>
      <c r="X374" s="6"/>
      <c r="Y374" s="3"/>
      <c r="Z374" s="3"/>
      <c r="AA374" s="6"/>
      <c r="AB374" s="3"/>
    </row>
    <row r="375" spans="1:28" x14ac:dyDescent="0.55000000000000004">
      <c r="A375" s="8"/>
      <c r="B375" s="6">
        <v>52</v>
      </c>
      <c r="C375" s="5">
        <v>272</v>
      </c>
      <c r="D375" s="6" t="s">
        <v>49</v>
      </c>
      <c r="E375" s="6">
        <v>3372</v>
      </c>
      <c r="F375" s="6">
        <v>2</v>
      </c>
      <c r="G375" s="6"/>
      <c r="H375" s="5" t="s">
        <v>2098</v>
      </c>
      <c r="I375" s="6">
        <v>16</v>
      </c>
      <c r="J375" s="6"/>
      <c r="K375" s="6">
        <v>94</v>
      </c>
      <c r="L375" s="6">
        <f t="shared" si="5"/>
        <v>6494</v>
      </c>
      <c r="M375" s="6"/>
      <c r="N375" s="3"/>
      <c r="O375" s="3"/>
      <c r="P375" s="363"/>
      <c r="Q375" s="724">
        <v>100</v>
      </c>
      <c r="R375" s="6"/>
      <c r="S375" s="6">
        <v>52</v>
      </c>
      <c r="T375" s="6"/>
      <c r="U375" s="364"/>
      <c r="V375" s="6"/>
      <c r="W375" s="3"/>
      <c r="X375" s="6"/>
      <c r="Y375" s="3"/>
      <c r="Z375" s="3"/>
      <c r="AA375" s="6"/>
      <c r="AB375" s="3"/>
    </row>
    <row r="376" spans="1:28" x14ac:dyDescent="0.55000000000000004">
      <c r="A376" s="8" t="s">
        <v>2242</v>
      </c>
      <c r="B376" s="6">
        <v>110</v>
      </c>
      <c r="C376" s="5">
        <v>273</v>
      </c>
      <c r="D376" s="6" t="s">
        <v>2097</v>
      </c>
      <c r="E376" s="6">
        <v>76072</v>
      </c>
      <c r="F376" s="6">
        <v>262</v>
      </c>
      <c r="G376" s="6">
        <v>6706</v>
      </c>
      <c r="H376" s="5" t="s">
        <v>2098</v>
      </c>
      <c r="I376" s="6">
        <v>7</v>
      </c>
      <c r="J376" s="6">
        <v>2</v>
      </c>
      <c r="K376" s="6">
        <v>59</v>
      </c>
      <c r="L376" s="6">
        <f t="shared" si="5"/>
        <v>3059</v>
      </c>
      <c r="M376" s="6"/>
      <c r="N376" s="3"/>
      <c r="O376" s="3"/>
      <c r="P376" s="363"/>
      <c r="Q376" s="724">
        <v>150</v>
      </c>
      <c r="R376" s="6"/>
      <c r="S376" s="6">
        <v>110</v>
      </c>
      <c r="T376" s="6"/>
      <c r="U376" s="364"/>
      <c r="V376" s="6"/>
      <c r="W376" s="3"/>
      <c r="X376" s="6"/>
      <c r="Y376" s="3"/>
      <c r="Z376" s="3"/>
      <c r="AA376" s="6"/>
      <c r="AB376" s="3"/>
    </row>
    <row r="377" spans="1:28" x14ac:dyDescent="0.55000000000000004">
      <c r="A377" s="8" t="s">
        <v>2243</v>
      </c>
      <c r="B377" s="6">
        <v>229</v>
      </c>
      <c r="C377" s="5">
        <v>274</v>
      </c>
      <c r="D377" s="6" t="s">
        <v>2097</v>
      </c>
      <c r="E377" s="6">
        <v>41739</v>
      </c>
      <c r="F377" s="6">
        <v>254</v>
      </c>
      <c r="G377" s="6">
        <v>3626</v>
      </c>
      <c r="H377" s="5" t="s">
        <v>39</v>
      </c>
      <c r="I377" s="6">
        <v>1</v>
      </c>
      <c r="J377" s="6">
        <v>1</v>
      </c>
      <c r="K377" s="6">
        <v>58</v>
      </c>
      <c r="L377" s="6">
        <f t="shared" si="5"/>
        <v>558</v>
      </c>
      <c r="M377" s="6"/>
      <c r="N377" s="3"/>
      <c r="O377" s="3"/>
      <c r="P377" s="363"/>
      <c r="Q377" s="724">
        <v>250</v>
      </c>
      <c r="R377" s="6"/>
      <c r="S377" s="6">
        <v>229</v>
      </c>
      <c r="T377" s="6"/>
      <c r="U377" s="364"/>
      <c r="V377" s="6"/>
      <c r="W377" s="3"/>
      <c r="X377" s="6"/>
      <c r="Y377" s="3"/>
      <c r="Z377" s="3"/>
      <c r="AA377" s="6"/>
      <c r="AB377" s="3"/>
    </row>
    <row r="378" spans="1:28" x14ac:dyDescent="0.55000000000000004">
      <c r="A378" s="8"/>
      <c r="B378" s="6">
        <v>229</v>
      </c>
      <c r="C378" s="5">
        <v>275</v>
      </c>
      <c r="D378" s="6" t="s">
        <v>49</v>
      </c>
      <c r="E378" s="6">
        <v>19541</v>
      </c>
      <c r="F378" s="6">
        <v>4</v>
      </c>
      <c r="G378" s="6"/>
      <c r="H378" s="5" t="s">
        <v>2098</v>
      </c>
      <c r="I378" s="6">
        <v>5</v>
      </c>
      <c r="J378" s="6">
        <v>1</v>
      </c>
      <c r="K378" s="6">
        <v>88</v>
      </c>
      <c r="L378" s="6">
        <f t="shared" si="5"/>
        <v>2188</v>
      </c>
      <c r="M378" s="6"/>
      <c r="N378" s="3"/>
      <c r="O378" s="3"/>
      <c r="P378" s="363"/>
      <c r="Q378" s="724">
        <v>250</v>
      </c>
      <c r="R378" s="6"/>
      <c r="S378" s="6">
        <v>229</v>
      </c>
      <c r="T378" s="6"/>
      <c r="U378" s="364"/>
      <c r="V378" s="6"/>
      <c r="W378" s="3"/>
      <c r="X378" s="6"/>
      <c r="Y378" s="3"/>
      <c r="Z378" s="3"/>
      <c r="AA378" s="6"/>
      <c r="AB378" s="3"/>
    </row>
    <row r="379" spans="1:28" x14ac:dyDescent="0.55000000000000004">
      <c r="A379" s="8" t="s">
        <v>2244</v>
      </c>
      <c r="B379" s="6">
        <v>4</v>
      </c>
      <c r="C379" s="5">
        <v>276</v>
      </c>
      <c r="D379" s="6" t="s">
        <v>2097</v>
      </c>
      <c r="E379" s="6">
        <v>35342</v>
      </c>
      <c r="F379" s="6">
        <v>3</v>
      </c>
      <c r="G379" s="6">
        <v>2418</v>
      </c>
      <c r="H379" s="5" t="s">
        <v>39</v>
      </c>
      <c r="I379" s="6">
        <v>11</v>
      </c>
      <c r="J379" s="6"/>
      <c r="K379" s="6">
        <v>12</v>
      </c>
      <c r="L379" s="6">
        <f t="shared" si="5"/>
        <v>4412</v>
      </c>
      <c r="M379" s="6"/>
      <c r="N379" s="3"/>
      <c r="O379" s="3"/>
      <c r="P379" s="363"/>
      <c r="Q379" s="724">
        <v>100</v>
      </c>
      <c r="R379" s="6"/>
      <c r="S379" s="6">
        <v>4</v>
      </c>
      <c r="T379" s="6"/>
      <c r="U379" s="364"/>
      <c r="V379" s="6"/>
      <c r="W379" s="3"/>
      <c r="X379" s="6"/>
      <c r="Y379" s="3"/>
      <c r="Z379" s="3"/>
      <c r="AA379" s="6"/>
      <c r="AB379" s="3"/>
    </row>
    <row r="380" spans="1:28" x14ac:dyDescent="0.55000000000000004">
      <c r="A380" s="8" t="s">
        <v>2245</v>
      </c>
      <c r="B380" s="6">
        <v>63</v>
      </c>
      <c r="C380" s="5">
        <v>277</v>
      </c>
      <c r="D380" s="6" t="s">
        <v>2097</v>
      </c>
      <c r="E380" s="6">
        <v>71390</v>
      </c>
      <c r="F380" s="6">
        <v>274</v>
      </c>
      <c r="G380" s="6">
        <v>6009</v>
      </c>
      <c r="H380" s="5" t="s">
        <v>2098</v>
      </c>
      <c r="I380" s="6"/>
      <c r="J380" s="6"/>
      <c r="K380" s="6">
        <v>65</v>
      </c>
      <c r="L380" s="6"/>
      <c r="M380" s="5">
        <f>I380*400+J380*100+K380</f>
        <v>65</v>
      </c>
      <c r="N380" s="3"/>
      <c r="O380" s="3"/>
      <c r="P380" s="363"/>
      <c r="Q380" s="724">
        <v>100</v>
      </c>
      <c r="R380" s="6">
        <v>60</v>
      </c>
      <c r="S380" s="6">
        <v>63</v>
      </c>
      <c r="T380" s="6" t="s">
        <v>2099</v>
      </c>
      <c r="U380" s="357" t="s">
        <v>2104</v>
      </c>
      <c r="V380" s="6">
        <f>2*2*6*12</f>
        <v>288</v>
      </c>
      <c r="W380" s="3"/>
      <c r="X380" s="6">
        <v>288</v>
      </c>
      <c r="Y380" s="3"/>
      <c r="Z380" s="3"/>
      <c r="AA380" s="6">
        <v>20</v>
      </c>
      <c r="AB380" s="3"/>
    </row>
    <row r="381" spans="1:28" x14ac:dyDescent="0.55000000000000004">
      <c r="A381" s="8"/>
      <c r="B381" s="6">
        <v>63</v>
      </c>
      <c r="C381" s="5">
        <v>278</v>
      </c>
      <c r="D381" s="6" t="s">
        <v>2097</v>
      </c>
      <c r="E381" s="6">
        <v>85518</v>
      </c>
      <c r="F381" s="6">
        <v>229</v>
      </c>
      <c r="G381" s="6">
        <v>6964</v>
      </c>
      <c r="H381" s="5" t="s">
        <v>2098</v>
      </c>
      <c r="I381" s="6">
        <v>21</v>
      </c>
      <c r="J381" s="6">
        <v>2</v>
      </c>
      <c r="K381" s="6">
        <v>87</v>
      </c>
      <c r="L381" s="6">
        <f t="shared" si="5"/>
        <v>8687</v>
      </c>
      <c r="M381" s="6"/>
      <c r="N381" s="3"/>
      <c r="O381" s="3"/>
      <c r="P381" s="363"/>
      <c r="Q381" s="724">
        <v>100</v>
      </c>
      <c r="R381" s="6"/>
      <c r="S381" s="6">
        <v>63</v>
      </c>
      <c r="T381" s="6"/>
      <c r="U381" s="364"/>
      <c r="V381" s="6"/>
      <c r="W381" s="3"/>
      <c r="X381" s="6"/>
      <c r="Y381" s="3"/>
      <c r="Z381" s="3"/>
      <c r="AA381" s="6"/>
      <c r="AB381" s="3"/>
    </row>
    <row r="382" spans="1:28" x14ac:dyDescent="0.55000000000000004">
      <c r="A382" s="8" t="s">
        <v>2246</v>
      </c>
      <c r="B382" s="6">
        <v>142</v>
      </c>
      <c r="C382" s="5">
        <v>279</v>
      </c>
      <c r="D382" s="6" t="s">
        <v>2097</v>
      </c>
      <c r="E382" s="6">
        <v>93435</v>
      </c>
      <c r="F382" s="6">
        <v>321</v>
      </c>
      <c r="G382" s="6">
        <v>4526</v>
      </c>
      <c r="H382" s="5" t="s">
        <v>2098</v>
      </c>
      <c r="I382" s="6"/>
      <c r="J382" s="6"/>
      <c r="K382" s="6">
        <v>88</v>
      </c>
      <c r="L382" s="6"/>
      <c r="M382" s="5">
        <f>I382*400+J382*100+K382</f>
        <v>88</v>
      </c>
      <c r="N382" s="3"/>
      <c r="O382" s="3"/>
      <c r="P382" s="363"/>
      <c r="Q382" s="724">
        <v>250</v>
      </c>
      <c r="R382" s="6">
        <v>61</v>
      </c>
      <c r="S382" s="6">
        <v>142</v>
      </c>
      <c r="T382" s="6" t="s">
        <v>2099</v>
      </c>
      <c r="U382" s="357" t="s">
        <v>2104</v>
      </c>
      <c r="V382" s="6">
        <f>2*2*12*12</f>
        <v>576</v>
      </c>
      <c r="W382" s="3"/>
      <c r="X382" s="6">
        <v>576</v>
      </c>
      <c r="Y382" s="3"/>
      <c r="Z382" s="3"/>
      <c r="AA382" s="6">
        <v>4</v>
      </c>
      <c r="AB382" s="3"/>
    </row>
    <row r="383" spans="1:28" x14ac:dyDescent="0.55000000000000004">
      <c r="A383" s="8" t="s">
        <v>2247</v>
      </c>
      <c r="B383" s="6">
        <v>142</v>
      </c>
      <c r="C383" s="5">
        <v>280</v>
      </c>
      <c r="D383" s="6" t="s">
        <v>2097</v>
      </c>
      <c r="E383" s="6">
        <v>331</v>
      </c>
      <c r="F383" s="6">
        <v>331</v>
      </c>
      <c r="G383" s="6">
        <v>6142</v>
      </c>
      <c r="H383" s="5" t="s">
        <v>2098</v>
      </c>
      <c r="I383" s="5"/>
      <c r="J383" s="6">
        <v>2</v>
      </c>
      <c r="K383" s="6">
        <v>25</v>
      </c>
      <c r="L383" s="6">
        <f t="shared" si="5"/>
        <v>225</v>
      </c>
      <c r="M383" s="6"/>
      <c r="N383" s="3"/>
      <c r="O383" s="3"/>
      <c r="P383" s="363"/>
      <c r="Q383" s="724">
        <v>250</v>
      </c>
      <c r="R383" s="6"/>
      <c r="S383" s="6">
        <v>142</v>
      </c>
      <c r="T383" s="6"/>
      <c r="U383" s="364"/>
      <c r="V383" s="6"/>
      <c r="W383" s="3"/>
      <c r="X383" s="6"/>
      <c r="Y383" s="3"/>
      <c r="Z383" s="3"/>
      <c r="AA383" s="6"/>
      <c r="AB383" s="3"/>
    </row>
    <row r="384" spans="1:28" x14ac:dyDescent="0.55000000000000004">
      <c r="A384" s="8"/>
      <c r="B384" s="6">
        <v>142</v>
      </c>
      <c r="C384" s="5">
        <v>281</v>
      </c>
      <c r="D384" s="6" t="s">
        <v>49</v>
      </c>
      <c r="E384" s="6">
        <v>5364</v>
      </c>
      <c r="F384" s="6">
        <v>15</v>
      </c>
      <c r="G384" s="6"/>
      <c r="H384" s="5" t="s">
        <v>2098</v>
      </c>
      <c r="I384" s="6">
        <v>13</v>
      </c>
      <c r="J384" s="6">
        <v>3</v>
      </c>
      <c r="K384" s="6">
        <v>60</v>
      </c>
      <c r="L384" s="6">
        <f t="shared" si="5"/>
        <v>5560</v>
      </c>
      <c r="M384" s="6"/>
      <c r="N384" s="3"/>
      <c r="O384" s="3"/>
      <c r="P384" s="363"/>
      <c r="Q384" s="724">
        <v>250</v>
      </c>
      <c r="R384" s="6"/>
      <c r="S384" s="6">
        <v>142</v>
      </c>
      <c r="T384" s="6"/>
      <c r="U384" s="364"/>
      <c r="V384" s="6"/>
      <c r="W384" s="3"/>
      <c r="X384" s="6"/>
      <c r="Y384" s="3"/>
      <c r="Z384" s="3"/>
      <c r="AA384" s="6"/>
      <c r="AB384" s="3"/>
    </row>
    <row r="385" spans="1:28" x14ac:dyDescent="0.55000000000000004">
      <c r="A385" s="8" t="s">
        <v>2248</v>
      </c>
      <c r="B385" s="6"/>
      <c r="C385" s="5">
        <v>282</v>
      </c>
      <c r="D385" s="6" t="s">
        <v>2097</v>
      </c>
      <c r="E385" s="6">
        <v>95457</v>
      </c>
      <c r="F385" s="6">
        <v>316</v>
      </c>
      <c r="G385" s="6">
        <v>7677</v>
      </c>
      <c r="H385" s="6" t="s">
        <v>1366</v>
      </c>
      <c r="I385" s="6">
        <v>4</v>
      </c>
      <c r="J385" s="6">
        <v>2</v>
      </c>
      <c r="K385" s="6">
        <v>3.5</v>
      </c>
      <c r="L385" s="6">
        <f t="shared" si="5"/>
        <v>1803.5</v>
      </c>
      <c r="M385" s="6"/>
      <c r="N385" s="3"/>
      <c r="O385" s="3"/>
      <c r="P385" s="363"/>
      <c r="Q385" s="724">
        <v>150</v>
      </c>
      <c r="R385" s="6"/>
      <c r="S385" s="6"/>
      <c r="T385" s="6"/>
      <c r="U385" s="364"/>
      <c r="V385" s="6"/>
      <c r="W385" s="3"/>
      <c r="X385" s="6"/>
      <c r="Y385" s="3"/>
      <c r="Z385" s="3"/>
      <c r="AA385" s="6"/>
      <c r="AB385" s="3"/>
    </row>
    <row r="386" spans="1:28" s="186" customFormat="1" x14ac:dyDescent="0.55000000000000004">
      <c r="A386" s="18"/>
      <c r="B386" s="15"/>
      <c r="C386" s="17">
        <v>283</v>
      </c>
      <c r="D386" s="15"/>
      <c r="E386" s="15" t="s">
        <v>2196</v>
      </c>
      <c r="F386" s="15"/>
      <c r="G386" s="15"/>
      <c r="H386" s="17" t="s">
        <v>39</v>
      </c>
      <c r="I386" s="15">
        <v>24</v>
      </c>
      <c r="J386" s="15">
        <v>2</v>
      </c>
      <c r="K386" s="15"/>
      <c r="L386" s="15">
        <f t="shared" si="5"/>
        <v>9800</v>
      </c>
      <c r="M386" s="15"/>
      <c r="N386" s="16"/>
      <c r="O386" s="16"/>
      <c r="P386" s="372"/>
      <c r="Q386" s="724">
        <v>100</v>
      </c>
      <c r="R386" s="15"/>
      <c r="S386" s="15"/>
      <c r="T386" s="15"/>
      <c r="U386" s="382"/>
      <c r="V386" s="15"/>
      <c r="W386" s="16"/>
      <c r="X386" s="15"/>
      <c r="Y386" s="16"/>
      <c r="Z386" s="16"/>
      <c r="AA386" s="15"/>
      <c r="AB386" s="16" t="s">
        <v>2249</v>
      </c>
    </row>
    <row r="387" spans="1:28" x14ac:dyDescent="0.55000000000000004">
      <c r="A387" s="8"/>
      <c r="B387" s="6"/>
      <c r="C387" s="5">
        <v>284</v>
      </c>
      <c r="D387" s="6" t="s">
        <v>2097</v>
      </c>
      <c r="E387" s="6">
        <v>96024</v>
      </c>
      <c r="F387" s="6">
        <v>318</v>
      </c>
      <c r="G387" s="6">
        <v>7683</v>
      </c>
      <c r="H387" s="6" t="s">
        <v>1366</v>
      </c>
      <c r="I387" s="6">
        <v>4</v>
      </c>
      <c r="J387" s="6">
        <v>3</v>
      </c>
      <c r="K387" s="6">
        <v>39</v>
      </c>
      <c r="L387" s="6">
        <f t="shared" si="5"/>
        <v>1939</v>
      </c>
      <c r="M387" s="6"/>
      <c r="N387" s="3"/>
      <c r="O387" s="3"/>
      <c r="P387" s="363"/>
      <c r="Q387" s="724">
        <v>150</v>
      </c>
      <c r="R387" s="6"/>
      <c r="S387" s="6"/>
      <c r="T387" s="6"/>
      <c r="U387" s="364"/>
      <c r="V387" s="6"/>
      <c r="W387" s="3"/>
      <c r="X387" s="6"/>
      <c r="Y387" s="3"/>
      <c r="Z387" s="3"/>
      <c r="AA387" s="6"/>
      <c r="AB387" s="3"/>
    </row>
    <row r="388" spans="1:28" x14ac:dyDescent="0.55000000000000004">
      <c r="A388" s="8"/>
      <c r="B388" s="6"/>
      <c r="C388" s="5">
        <v>285</v>
      </c>
      <c r="D388" s="6" t="s">
        <v>49</v>
      </c>
      <c r="E388" s="6">
        <v>4919</v>
      </c>
      <c r="F388" s="6">
        <v>9</v>
      </c>
      <c r="G388" s="6">
        <v>19</v>
      </c>
      <c r="H388" s="5" t="s">
        <v>2098</v>
      </c>
      <c r="I388" s="6">
        <v>13</v>
      </c>
      <c r="J388" s="6">
        <v>3</v>
      </c>
      <c r="K388" s="6">
        <v>60</v>
      </c>
      <c r="L388" s="6">
        <f t="shared" si="5"/>
        <v>5560</v>
      </c>
      <c r="M388" s="6"/>
      <c r="N388" s="3"/>
      <c r="O388" s="3"/>
      <c r="P388" s="363"/>
      <c r="Q388" s="724">
        <v>150</v>
      </c>
      <c r="R388" s="6"/>
      <c r="S388" s="6"/>
      <c r="T388" s="6"/>
      <c r="U388" s="364"/>
      <c r="V388" s="6"/>
      <c r="W388" s="3"/>
      <c r="X388" s="6"/>
      <c r="Y388" s="3"/>
      <c r="Z388" s="3"/>
      <c r="AA388" s="6"/>
      <c r="AB388" s="3"/>
    </row>
    <row r="389" spans="1:28" x14ac:dyDescent="0.55000000000000004">
      <c r="A389" s="8" t="s">
        <v>2250</v>
      </c>
      <c r="B389" s="6">
        <v>237</v>
      </c>
      <c r="C389" s="5">
        <v>286</v>
      </c>
      <c r="D389" s="6" t="s">
        <v>2097</v>
      </c>
      <c r="E389" s="6">
        <v>47814</v>
      </c>
      <c r="F389" s="6">
        <v>288</v>
      </c>
      <c r="G389" s="6">
        <v>4342</v>
      </c>
      <c r="H389" s="5" t="s">
        <v>2098</v>
      </c>
      <c r="I389" s="6"/>
      <c r="J389" s="6">
        <v>1</v>
      </c>
      <c r="K389" s="6"/>
      <c r="L389" s="6"/>
      <c r="M389" s="5">
        <f>I389*400+J389*100+K389</f>
        <v>100</v>
      </c>
      <c r="N389" s="3"/>
      <c r="O389" s="3"/>
      <c r="P389" s="363"/>
      <c r="Q389" s="724">
        <v>250</v>
      </c>
      <c r="R389" s="6">
        <v>62</v>
      </c>
      <c r="S389" s="6">
        <v>237</v>
      </c>
      <c r="T389" s="6" t="s">
        <v>2099</v>
      </c>
      <c r="U389" s="357" t="s">
        <v>2104</v>
      </c>
      <c r="V389" s="6">
        <f>2*2*6*12</f>
        <v>288</v>
      </c>
      <c r="W389" s="3"/>
      <c r="X389" s="6">
        <v>288</v>
      </c>
      <c r="Y389" s="3"/>
      <c r="Z389" s="3"/>
      <c r="AA389" s="6">
        <v>34</v>
      </c>
      <c r="AB389" s="3"/>
    </row>
    <row r="390" spans="1:28" x14ac:dyDescent="0.55000000000000004">
      <c r="A390" s="8" t="s">
        <v>2251</v>
      </c>
      <c r="B390" s="6">
        <v>237</v>
      </c>
      <c r="C390" s="5">
        <v>287</v>
      </c>
      <c r="D390" s="6" t="s">
        <v>2097</v>
      </c>
      <c r="E390" s="6">
        <v>82385</v>
      </c>
      <c r="F390" s="6">
        <v>404</v>
      </c>
      <c r="G390" s="6">
        <v>6840</v>
      </c>
      <c r="H390" s="5" t="s">
        <v>2098</v>
      </c>
      <c r="I390" s="6">
        <v>14</v>
      </c>
      <c r="J390" s="6">
        <v>3</v>
      </c>
      <c r="K390" s="6">
        <v>66</v>
      </c>
      <c r="L390" s="6">
        <f t="shared" si="5"/>
        <v>5966</v>
      </c>
      <c r="M390" s="6"/>
      <c r="N390" s="3"/>
      <c r="O390" s="3"/>
      <c r="P390" s="363"/>
      <c r="Q390" s="724">
        <v>150</v>
      </c>
      <c r="R390" s="6"/>
      <c r="S390" s="6">
        <v>237</v>
      </c>
      <c r="T390" s="6"/>
      <c r="U390" s="364"/>
      <c r="V390" s="6"/>
      <c r="W390" s="3"/>
      <c r="X390" s="6"/>
      <c r="Y390" s="3"/>
      <c r="Z390" s="3"/>
      <c r="AA390" s="6"/>
      <c r="AB390" s="3"/>
    </row>
    <row r="391" spans="1:28" x14ac:dyDescent="0.55000000000000004">
      <c r="A391" s="8"/>
      <c r="B391" s="6">
        <v>127</v>
      </c>
      <c r="C391" s="5">
        <v>288</v>
      </c>
      <c r="D391" s="6" t="s">
        <v>2097</v>
      </c>
      <c r="E391" s="6">
        <v>71046</v>
      </c>
      <c r="F391" s="6">
        <v>149</v>
      </c>
      <c r="G391" s="6">
        <v>5938</v>
      </c>
      <c r="H391" s="5" t="s">
        <v>39</v>
      </c>
      <c r="I391" s="6">
        <v>14</v>
      </c>
      <c r="J391" s="6"/>
      <c r="K391" s="6">
        <v>71</v>
      </c>
      <c r="L391" s="6">
        <f t="shared" si="5"/>
        <v>5671</v>
      </c>
      <c r="M391" s="6"/>
      <c r="N391" s="3"/>
      <c r="O391" s="3"/>
      <c r="P391" s="363"/>
      <c r="Q391" s="724">
        <v>100</v>
      </c>
      <c r="R391" s="6"/>
      <c r="S391" s="6">
        <v>127</v>
      </c>
      <c r="T391" s="6"/>
      <c r="U391" s="364"/>
      <c r="V391" s="6"/>
      <c r="W391" s="3"/>
      <c r="X391" s="6"/>
      <c r="Y391" s="3"/>
      <c r="Z391" s="3"/>
      <c r="AA391" s="6"/>
      <c r="AB391" s="3"/>
    </row>
    <row r="392" spans="1:28" x14ac:dyDescent="0.55000000000000004">
      <c r="A392" s="8"/>
      <c r="B392" s="6">
        <v>127</v>
      </c>
      <c r="C392" s="5">
        <v>289</v>
      </c>
      <c r="D392" s="6" t="s">
        <v>2097</v>
      </c>
      <c r="E392" s="6">
        <v>21595</v>
      </c>
      <c r="F392" s="6">
        <v>33</v>
      </c>
      <c r="G392" s="6">
        <v>1587</v>
      </c>
      <c r="H392" s="5" t="s">
        <v>2200</v>
      </c>
      <c r="I392" s="6">
        <v>13</v>
      </c>
      <c r="J392" s="6">
        <v>1</v>
      </c>
      <c r="K392" s="6">
        <v>50</v>
      </c>
      <c r="L392" s="6">
        <f t="shared" si="5"/>
        <v>5350</v>
      </c>
      <c r="M392" s="6"/>
      <c r="N392" s="3"/>
      <c r="O392" s="3"/>
      <c r="P392" s="363"/>
      <c r="Q392" s="724">
        <v>150</v>
      </c>
      <c r="R392" s="6"/>
      <c r="S392" s="6">
        <v>127</v>
      </c>
      <c r="T392" s="6"/>
      <c r="U392" s="364"/>
      <c r="V392" s="6"/>
      <c r="W392" s="3"/>
      <c r="X392" s="6"/>
      <c r="Y392" s="3"/>
      <c r="Z392" s="3"/>
      <c r="AA392" s="6"/>
      <c r="AB392" s="3"/>
    </row>
    <row r="393" spans="1:28" x14ac:dyDescent="0.55000000000000004">
      <c r="A393" s="8"/>
      <c r="B393" s="6">
        <v>127</v>
      </c>
      <c r="C393" s="5">
        <v>290</v>
      </c>
      <c r="D393" s="6" t="s">
        <v>2097</v>
      </c>
      <c r="E393" s="6">
        <v>15185</v>
      </c>
      <c r="F393" s="6">
        <v>213</v>
      </c>
      <c r="G393" s="6">
        <v>380</v>
      </c>
      <c r="H393" s="5" t="s">
        <v>39</v>
      </c>
      <c r="I393" s="6"/>
      <c r="J393" s="6"/>
      <c r="K393" s="6">
        <v>42</v>
      </c>
      <c r="L393" s="6"/>
      <c r="M393" s="5">
        <f>I393*400+J393*100+K393</f>
        <v>42</v>
      </c>
      <c r="N393" s="3"/>
      <c r="O393" s="3"/>
      <c r="P393" s="363"/>
      <c r="Q393" s="724">
        <v>250</v>
      </c>
      <c r="R393" s="6">
        <v>63</v>
      </c>
      <c r="S393" s="6">
        <v>127</v>
      </c>
      <c r="T393" s="6" t="s">
        <v>2099</v>
      </c>
      <c r="U393" s="357" t="s">
        <v>2104</v>
      </c>
      <c r="V393" s="6">
        <f>2*2*6*12</f>
        <v>288</v>
      </c>
      <c r="W393" s="3"/>
      <c r="X393" s="6">
        <v>288</v>
      </c>
      <c r="Y393" s="3"/>
      <c r="Z393" s="3"/>
      <c r="AA393" s="6">
        <v>15</v>
      </c>
      <c r="AB393" s="3"/>
    </row>
    <row r="394" spans="1:28" x14ac:dyDescent="0.55000000000000004">
      <c r="A394" s="8" t="s">
        <v>2252</v>
      </c>
      <c r="B394" s="6">
        <v>74</v>
      </c>
      <c r="C394" s="5">
        <v>291</v>
      </c>
      <c r="D394" s="6" t="s">
        <v>2097</v>
      </c>
      <c r="E394" s="6">
        <v>85879</v>
      </c>
      <c r="F394" s="6">
        <v>293</v>
      </c>
      <c r="G394" s="6">
        <v>2965</v>
      </c>
      <c r="H394" s="5" t="s">
        <v>2098</v>
      </c>
      <c r="I394" s="6"/>
      <c r="J394" s="6"/>
      <c r="K394" s="6">
        <v>55</v>
      </c>
      <c r="L394" s="6"/>
      <c r="M394" s="5">
        <f>I394*400+J394*100+K394</f>
        <v>55</v>
      </c>
      <c r="N394" s="3"/>
      <c r="O394" s="3"/>
      <c r="P394" s="363"/>
      <c r="Q394" s="724">
        <v>250</v>
      </c>
      <c r="R394" s="6">
        <v>64</v>
      </c>
      <c r="S394" s="6">
        <v>74</v>
      </c>
      <c r="T394" s="6" t="s">
        <v>2099</v>
      </c>
      <c r="U394" s="357" t="s">
        <v>2104</v>
      </c>
      <c r="V394" s="6">
        <f>2*4*6*18</f>
        <v>864</v>
      </c>
      <c r="W394" s="3"/>
      <c r="X394" s="6">
        <v>864</v>
      </c>
      <c r="Y394" s="3"/>
      <c r="Z394" s="3"/>
      <c r="AA394" s="6">
        <v>40</v>
      </c>
      <c r="AB394" s="3"/>
    </row>
    <row r="395" spans="1:28" x14ac:dyDescent="0.55000000000000004">
      <c r="A395" s="8"/>
      <c r="B395" s="6">
        <v>74</v>
      </c>
      <c r="C395" s="5">
        <v>292</v>
      </c>
      <c r="D395" s="6" t="s">
        <v>2097</v>
      </c>
      <c r="E395" s="6">
        <v>25336</v>
      </c>
      <c r="F395" s="6">
        <v>65</v>
      </c>
      <c r="G395" s="6">
        <v>1792</v>
      </c>
      <c r="H395" s="5" t="s">
        <v>39</v>
      </c>
      <c r="I395" s="6">
        <v>37</v>
      </c>
      <c r="J395" s="6">
        <v>2</v>
      </c>
      <c r="K395" s="6">
        <v>40</v>
      </c>
      <c r="L395" s="6">
        <f t="shared" ref="L395:L430" si="6">I395*400+J395*100+K395</f>
        <v>15040</v>
      </c>
      <c r="M395" s="6"/>
      <c r="N395" s="3"/>
      <c r="O395" s="3"/>
      <c r="P395" s="363"/>
      <c r="Q395" s="724">
        <v>150</v>
      </c>
      <c r="R395" s="6"/>
      <c r="S395" s="6">
        <v>74</v>
      </c>
      <c r="T395" s="6"/>
      <c r="U395" s="364"/>
      <c r="V395" s="6"/>
      <c r="W395" s="3"/>
      <c r="X395" s="6"/>
      <c r="Y395" s="3"/>
      <c r="Z395" s="3"/>
      <c r="AA395" s="6"/>
      <c r="AB395" s="3"/>
    </row>
    <row r="396" spans="1:28" x14ac:dyDescent="0.55000000000000004">
      <c r="A396" s="8"/>
      <c r="B396" s="6">
        <v>74</v>
      </c>
      <c r="C396" s="5">
        <v>293</v>
      </c>
      <c r="D396" s="6" t="s">
        <v>2097</v>
      </c>
      <c r="E396" s="6">
        <v>37135</v>
      </c>
      <c r="F396" s="6">
        <v>226</v>
      </c>
      <c r="G396" s="6">
        <v>842</v>
      </c>
      <c r="H396" s="5" t="s">
        <v>39</v>
      </c>
      <c r="I396" s="6">
        <v>1</v>
      </c>
      <c r="J396" s="6"/>
      <c r="K396" s="6">
        <v>14</v>
      </c>
      <c r="L396" s="6">
        <f t="shared" si="6"/>
        <v>414</v>
      </c>
      <c r="M396" s="6"/>
      <c r="N396" s="3"/>
      <c r="O396" s="3"/>
      <c r="P396" s="363"/>
      <c r="Q396" s="724">
        <v>250</v>
      </c>
      <c r="R396" s="6"/>
      <c r="S396" s="6">
        <v>74</v>
      </c>
      <c r="T396" s="6"/>
      <c r="U396" s="364"/>
      <c r="V396" s="6"/>
      <c r="W396" s="3"/>
      <c r="X396" s="6"/>
      <c r="Y396" s="3"/>
      <c r="Z396" s="3"/>
      <c r="AA396" s="6"/>
      <c r="AB396" s="3"/>
    </row>
    <row r="397" spans="1:28" x14ac:dyDescent="0.55000000000000004">
      <c r="A397" s="8" t="s">
        <v>2253</v>
      </c>
      <c r="B397" s="6">
        <v>223</v>
      </c>
      <c r="C397" s="5">
        <v>294</v>
      </c>
      <c r="D397" s="6" t="s">
        <v>2097</v>
      </c>
      <c r="E397" s="6">
        <v>72468</v>
      </c>
      <c r="F397" s="6">
        <v>107</v>
      </c>
      <c r="G397" s="6">
        <v>6251</v>
      </c>
      <c r="H397" s="5" t="s">
        <v>2098</v>
      </c>
      <c r="I397" s="6">
        <v>1</v>
      </c>
      <c r="J397" s="6">
        <v>1</v>
      </c>
      <c r="K397" s="6"/>
      <c r="L397" s="6">
        <f t="shared" si="6"/>
        <v>500</v>
      </c>
      <c r="M397" s="6"/>
      <c r="N397" s="3"/>
      <c r="O397" s="3"/>
      <c r="P397" s="363"/>
      <c r="Q397" s="724">
        <v>100</v>
      </c>
      <c r="R397" s="6"/>
      <c r="S397" s="6">
        <v>223</v>
      </c>
      <c r="T397" s="6"/>
      <c r="U397" s="364"/>
      <c r="V397" s="6"/>
      <c r="W397" s="3"/>
      <c r="X397" s="6"/>
      <c r="Y397" s="3"/>
      <c r="Z397" s="3"/>
      <c r="AA397" s="6"/>
      <c r="AB397" s="3"/>
    </row>
    <row r="398" spans="1:28" x14ac:dyDescent="0.55000000000000004">
      <c r="A398" s="8" t="s">
        <v>2254</v>
      </c>
      <c r="B398" s="6">
        <v>242</v>
      </c>
      <c r="C398" s="5">
        <v>295</v>
      </c>
      <c r="D398" s="6" t="s">
        <v>49</v>
      </c>
      <c r="E398" s="6">
        <v>19542</v>
      </c>
      <c r="F398" s="6">
        <v>36</v>
      </c>
      <c r="G398" s="6"/>
      <c r="H398" s="5" t="s">
        <v>2098</v>
      </c>
      <c r="I398" s="6">
        <v>5</v>
      </c>
      <c r="J398" s="6">
        <v>3</v>
      </c>
      <c r="K398" s="6">
        <v>24</v>
      </c>
      <c r="L398" s="6">
        <f t="shared" si="6"/>
        <v>2324</v>
      </c>
      <c r="M398" s="6"/>
      <c r="N398" s="3"/>
      <c r="O398" s="3"/>
      <c r="P398" s="363"/>
      <c r="Q398" s="724">
        <v>250</v>
      </c>
      <c r="R398" s="6"/>
      <c r="S398" s="6">
        <v>242</v>
      </c>
      <c r="T398" s="6"/>
      <c r="U398" s="364"/>
      <c r="V398" s="6"/>
      <c r="W398" s="3"/>
      <c r="X398" s="6"/>
      <c r="Y398" s="3"/>
      <c r="Z398" s="3"/>
      <c r="AA398" s="6"/>
      <c r="AB398" s="3"/>
    </row>
    <row r="399" spans="1:28" x14ac:dyDescent="0.55000000000000004">
      <c r="A399" s="8" t="s">
        <v>2255</v>
      </c>
      <c r="B399" s="6">
        <v>82</v>
      </c>
      <c r="C399" s="5">
        <v>296</v>
      </c>
      <c r="D399" s="6" t="s">
        <v>2097</v>
      </c>
      <c r="E399" s="6">
        <v>42908</v>
      </c>
      <c r="F399" s="6">
        <v>149</v>
      </c>
      <c r="G399" s="6">
        <v>3572</v>
      </c>
      <c r="H399" s="6" t="s">
        <v>35</v>
      </c>
      <c r="I399" s="6">
        <v>3</v>
      </c>
      <c r="J399" s="6">
        <v>3</v>
      </c>
      <c r="K399" s="6">
        <v>91</v>
      </c>
      <c r="L399" s="6">
        <f t="shared" si="6"/>
        <v>1591</v>
      </c>
      <c r="M399" s="6"/>
      <c r="N399" s="3"/>
      <c r="O399" s="3"/>
      <c r="P399" s="363"/>
      <c r="Q399" s="724">
        <v>150</v>
      </c>
      <c r="R399" s="6"/>
      <c r="S399" s="6">
        <v>82</v>
      </c>
      <c r="T399" s="6"/>
      <c r="U399" s="364"/>
      <c r="V399" s="6"/>
      <c r="W399" s="3"/>
      <c r="X399" s="6"/>
      <c r="Y399" s="3"/>
      <c r="Z399" s="3"/>
      <c r="AA399" s="6"/>
      <c r="AB399" s="3"/>
    </row>
    <row r="400" spans="1:28" x14ac:dyDescent="0.55000000000000004">
      <c r="A400" s="8" t="s">
        <v>2256</v>
      </c>
      <c r="B400" s="6">
        <v>229</v>
      </c>
      <c r="C400" s="5">
        <v>297</v>
      </c>
      <c r="D400" s="6" t="s">
        <v>2097</v>
      </c>
      <c r="E400" s="6">
        <v>72427</v>
      </c>
      <c r="F400" s="6">
        <v>318</v>
      </c>
      <c r="G400" s="6">
        <v>6203</v>
      </c>
      <c r="H400" s="5" t="s">
        <v>2098</v>
      </c>
      <c r="I400" s="6"/>
      <c r="J400" s="6"/>
      <c r="K400" s="6">
        <v>73</v>
      </c>
      <c r="L400" s="6"/>
      <c r="M400" s="5">
        <f>I400*400+J400*100+K400</f>
        <v>73</v>
      </c>
      <c r="N400" s="3"/>
      <c r="O400" s="3"/>
      <c r="P400" s="363"/>
      <c r="Q400" s="724">
        <v>100</v>
      </c>
      <c r="R400" s="6">
        <v>65</v>
      </c>
      <c r="S400" s="6">
        <v>229</v>
      </c>
      <c r="T400" s="6" t="s">
        <v>2099</v>
      </c>
      <c r="U400" s="357" t="s">
        <v>2104</v>
      </c>
      <c r="V400" s="6">
        <f>2*1*8*10</f>
        <v>160</v>
      </c>
      <c r="W400" s="3"/>
      <c r="X400" s="6">
        <v>160</v>
      </c>
      <c r="Y400" s="3"/>
      <c r="Z400" s="3"/>
      <c r="AA400" s="6">
        <v>20</v>
      </c>
      <c r="AB400" s="3"/>
    </row>
    <row r="401" spans="1:28" x14ac:dyDescent="0.55000000000000004">
      <c r="A401" s="8"/>
      <c r="B401" s="6">
        <v>229</v>
      </c>
      <c r="C401" s="5">
        <v>298</v>
      </c>
      <c r="D401" s="6" t="s">
        <v>49</v>
      </c>
      <c r="E401" s="6">
        <v>4908</v>
      </c>
      <c r="F401" s="6">
        <v>3406</v>
      </c>
      <c r="G401" s="6"/>
      <c r="H401" s="5" t="s">
        <v>2098</v>
      </c>
      <c r="I401" s="6">
        <v>5</v>
      </c>
      <c r="J401" s="6">
        <v>1</v>
      </c>
      <c r="K401" s="6">
        <v>59</v>
      </c>
      <c r="L401" s="6">
        <f t="shared" si="6"/>
        <v>2159</v>
      </c>
      <c r="M401" s="6"/>
      <c r="N401" s="3"/>
      <c r="O401" s="3"/>
      <c r="P401" s="363"/>
      <c r="Q401" s="724">
        <v>100</v>
      </c>
      <c r="R401" s="6"/>
      <c r="S401" s="6">
        <v>229</v>
      </c>
      <c r="T401" s="6"/>
      <c r="U401" s="364"/>
      <c r="V401" s="6"/>
      <c r="W401" s="3"/>
      <c r="X401" s="6"/>
      <c r="Y401" s="3"/>
      <c r="Z401" s="3"/>
      <c r="AA401" s="6"/>
      <c r="AB401" s="3"/>
    </row>
    <row r="402" spans="1:28" x14ac:dyDescent="0.55000000000000004">
      <c r="A402" s="8" t="s">
        <v>2257</v>
      </c>
      <c r="B402" s="6">
        <v>223</v>
      </c>
      <c r="C402" s="5">
        <v>299</v>
      </c>
      <c r="D402" s="6" t="s">
        <v>2097</v>
      </c>
      <c r="E402" s="6">
        <v>97706</v>
      </c>
      <c r="F402" s="6">
        <v>648</v>
      </c>
      <c r="G402" s="6">
        <v>7852</v>
      </c>
      <c r="H402" s="5" t="s">
        <v>2098</v>
      </c>
      <c r="I402" s="6"/>
      <c r="J402" s="6"/>
      <c r="K402" s="6">
        <v>12.3</v>
      </c>
      <c r="L402" s="6"/>
      <c r="M402" s="5">
        <f>I402*400+J402*100+K402</f>
        <v>12.3</v>
      </c>
      <c r="N402" s="3"/>
      <c r="O402" s="3"/>
      <c r="P402" s="363"/>
      <c r="Q402" s="724">
        <v>250</v>
      </c>
      <c r="R402" s="6">
        <v>66</v>
      </c>
      <c r="S402" s="6">
        <v>223</v>
      </c>
      <c r="T402" s="6" t="s">
        <v>2099</v>
      </c>
      <c r="U402" s="357" t="s">
        <v>2104</v>
      </c>
      <c r="V402" s="6">
        <f>2*2*6*12</f>
        <v>288</v>
      </c>
      <c r="W402" s="3"/>
      <c r="X402" s="6">
        <v>288</v>
      </c>
      <c r="Y402" s="3"/>
      <c r="Z402" s="3"/>
      <c r="AA402" s="6">
        <v>22</v>
      </c>
      <c r="AB402" s="3"/>
    </row>
    <row r="403" spans="1:28" x14ac:dyDescent="0.55000000000000004">
      <c r="A403" s="8"/>
      <c r="B403" s="6">
        <v>223</v>
      </c>
      <c r="C403" s="5">
        <v>300</v>
      </c>
      <c r="D403" s="6" t="s">
        <v>2097</v>
      </c>
      <c r="E403" s="6">
        <v>32442</v>
      </c>
      <c r="F403" s="6">
        <v>333</v>
      </c>
      <c r="G403" s="6">
        <v>6218</v>
      </c>
      <c r="H403" s="5" t="s">
        <v>2098</v>
      </c>
      <c r="I403" s="6"/>
      <c r="J403" s="6">
        <v>1</v>
      </c>
      <c r="K403" s="6"/>
      <c r="L403" s="6">
        <f t="shared" si="6"/>
        <v>100</v>
      </c>
      <c r="M403" s="6"/>
      <c r="N403" s="3"/>
      <c r="O403" s="3"/>
      <c r="P403" s="363"/>
      <c r="Q403" s="724">
        <v>250</v>
      </c>
      <c r="R403" s="6"/>
      <c r="S403" s="6">
        <v>223</v>
      </c>
      <c r="T403" s="6"/>
      <c r="U403" s="364"/>
      <c r="V403" s="6"/>
      <c r="W403" s="3"/>
      <c r="X403" s="6"/>
      <c r="Y403" s="3"/>
      <c r="Z403" s="3"/>
      <c r="AA403" s="6"/>
      <c r="AB403" s="3"/>
    </row>
    <row r="404" spans="1:28" x14ac:dyDescent="0.55000000000000004">
      <c r="A404" s="8" t="s">
        <v>2258</v>
      </c>
      <c r="B404" s="6">
        <v>209</v>
      </c>
      <c r="C404" s="5">
        <v>301</v>
      </c>
      <c r="D404" s="6" t="s">
        <v>2097</v>
      </c>
      <c r="E404" s="6">
        <v>41918</v>
      </c>
      <c r="F404" s="6">
        <v>239</v>
      </c>
      <c r="G404" s="6"/>
      <c r="H404" s="5" t="s">
        <v>39</v>
      </c>
      <c r="I404" s="6">
        <v>5</v>
      </c>
      <c r="J404" s="6">
        <v>8</v>
      </c>
      <c r="K404" s="6">
        <v>43</v>
      </c>
      <c r="L404" s="6">
        <f t="shared" si="6"/>
        <v>2843</v>
      </c>
      <c r="M404" s="6"/>
      <c r="N404" s="3"/>
      <c r="O404" s="3"/>
      <c r="P404" s="363"/>
      <c r="Q404" s="724">
        <v>175</v>
      </c>
      <c r="R404" s="6"/>
      <c r="S404" s="6">
        <v>209</v>
      </c>
      <c r="T404" s="6"/>
      <c r="U404" s="364"/>
      <c r="V404" s="6"/>
      <c r="W404" s="3"/>
      <c r="X404" s="6"/>
      <c r="Y404" s="3"/>
      <c r="Z404" s="3"/>
      <c r="AA404" s="6"/>
      <c r="AB404" s="3"/>
    </row>
    <row r="405" spans="1:28" x14ac:dyDescent="0.55000000000000004">
      <c r="A405" s="8"/>
      <c r="B405" s="6">
        <v>209</v>
      </c>
      <c r="C405" s="5">
        <v>302</v>
      </c>
      <c r="D405" s="6" t="s">
        <v>2097</v>
      </c>
      <c r="E405" s="6">
        <v>41731</v>
      </c>
      <c r="F405" s="6">
        <v>241</v>
      </c>
      <c r="G405" s="6">
        <v>1618</v>
      </c>
      <c r="H405" s="5" t="s">
        <v>39</v>
      </c>
      <c r="I405" s="6">
        <v>12</v>
      </c>
      <c r="J405" s="6">
        <v>2</v>
      </c>
      <c r="K405" s="6">
        <v>10</v>
      </c>
      <c r="L405" s="6">
        <f t="shared" si="6"/>
        <v>5010</v>
      </c>
      <c r="M405" s="6"/>
      <c r="N405" s="3"/>
      <c r="O405" s="3"/>
      <c r="P405" s="363"/>
      <c r="Q405" s="724">
        <v>100</v>
      </c>
      <c r="R405" s="6"/>
      <c r="S405" s="6">
        <v>209</v>
      </c>
      <c r="T405" s="6"/>
      <c r="U405" s="364"/>
      <c r="V405" s="6"/>
      <c r="W405" s="3"/>
      <c r="X405" s="6"/>
      <c r="Y405" s="3"/>
      <c r="Z405" s="3"/>
      <c r="AA405" s="6"/>
      <c r="AB405" s="3"/>
    </row>
    <row r="406" spans="1:28" x14ac:dyDescent="0.55000000000000004">
      <c r="A406" s="8"/>
      <c r="B406" s="6">
        <v>209</v>
      </c>
      <c r="C406" s="5">
        <v>303</v>
      </c>
      <c r="D406" s="6" t="s">
        <v>2097</v>
      </c>
      <c r="E406" s="6">
        <v>60899</v>
      </c>
      <c r="F406" s="6">
        <v>360</v>
      </c>
      <c r="G406" s="6">
        <v>5552</v>
      </c>
      <c r="H406" s="5" t="s">
        <v>2098</v>
      </c>
      <c r="I406" s="6">
        <v>8</v>
      </c>
      <c r="J406" s="6">
        <v>6</v>
      </c>
      <c r="K406" s="6"/>
      <c r="L406" s="6">
        <f t="shared" si="6"/>
        <v>3800</v>
      </c>
      <c r="M406" s="6"/>
      <c r="N406" s="3"/>
      <c r="O406" s="3"/>
      <c r="P406" s="363"/>
      <c r="Q406" s="724">
        <v>300</v>
      </c>
      <c r="R406" s="6"/>
      <c r="S406" s="6">
        <v>209</v>
      </c>
      <c r="T406" s="6"/>
      <c r="U406" s="364"/>
      <c r="V406" s="6"/>
      <c r="W406" s="3"/>
      <c r="X406" s="6"/>
      <c r="Y406" s="3"/>
      <c r="Z406" s="3"/>
      <c r="AA406" s="6"/>
      <c r="AB406" s="3"/>
    </row>
    <row r="407" spans="1:28" x14ac:dyDescent="0.55000000000000004">
      <c r="A407" s="8"/>
      <c r="B407" s="6">
        <v>209</v>
      </c>
      <c r="C407" s="5">
        <v>304</v>
      </c>
      <c r="D407" s="6" t="s">
        <v>49</v>
      </c>
      <c r="E407" s="6">
        <v>2928</v>
      </c>
      <c r="F407" s="6">
        <v>110</v>
      </c>
      <c r="G407" s="6"/>
      <c r="H407" s="5" t="s">
        <v>2098</v>
      </c>
      <c r="I407" s="6">
        <v>19</v>
      </c>
      <c r="J407" s="6">
        <v>3</v>
      </c>
      <c r="K407" s="6">
        <v>41</v>
      </c>
      <c r="L407" s="6">
        <f t="shared" si="6"/>
        <v>7941</v>
      </c>
      <c r="M407" s="6"/>
      <c r="N407" s="3"/>
      <c r="O407" s="3"/>
      <c r="P407" s="363"/>
      <c r="Q407" s="724">
        <v>100</v>
      </c>
      <c r="R407" s="6"/>
      <c r="S407" s="6">
        <v>209</v>
      </c>
      <c r="T407" s="6"/>
      <c r="U407" s="364"/>
      <c r="V407" s="6"/>
      <c r="W407" s="3"/>
      <c r="X407" s="6"/>
      <c r="Y407" s="3"/>
      <c r="Z407" s="3"/>
      <c r="AA407" s="6"/>
      <c r="AB407" s="3"/>
    </row>
    <row r="408" spans="1:28" x14ac:dyDescent="0.55000000000000004">
      <c r="A408" s="8" t="s">
        <v>2259</v>
      </c>
      <c r="B408" s="6"/>
      <c r="C408" s="5">
        <v>305</v>
      </c>
      <c r="D408" s="6" t="s">
        <v>2097</v>
      </c>
      <c r="E408" s="6">
        <v>41647</v>
      </c>
      <c r="F408" s="6">
        <v>70</v>
      </c>
      <c r="G408" s="6">
        <v>3598</v>
      </c>
      <c r="H408" s="5" t="s">
        <v>39</v>
      </c>
      <c r="I408" s="6">
        <v>2</v>
      </c>
      <c r="J408" s="6"/>
      <c r="K408" s="6"/>
      <c r="L408" s="6">
        <f t="shared" si="6"/>
        <v>800</v>
      </c>
      <c r="M408" s="6"/>
      <c r="N408" s="3"/>
      <c r="O408" s="3"/>
      <c r="P408" s="363"/>
      <c r="Q408" s="724">
        <v>150</v>
      </c>
      <c r="R408" s="6"/>
      <c r="S408" s="6"/>
      <c r="T408" s="6"/>
      <c r="U408" s="364"/>
      <c r="V408" s="6"/>
      <c r="W408" s="3"/>
      <c r="X408" s="6"/>
      <c r="Y408" s="3"/>
      <c r="Z408" s="3"/>
      <c r="AA408" s="6"/>
      <c r="AB408" s="3"/>
    </row>
    <row r="409" spans="1:28" x14ac:dyDescent="0.55000000000000004">
      <c r="A409" s="8"/>
      <c r="B409" s="6"/>
      <c r="C409" s="5">
        <v>306</v>
      </c>
      <c r="D409" s="6" t="s">
        <v>2097</v>
      </c>
      <c r="E409" s="6">
        <v>41606</v>
      </c>
      <c r="F409" s="6">
        <v>157</v>
      </c>
      <c r="G409" s="6">
        <v>3557</v>
      </c>
      <c r="H409" s="5" t="s">
        <v>39</v>
      </c>
      <c r="I409" s="6">
        <v>3</v>
      </c>
      <c r="J409" s="6"/>
      <c r="K409" s="6">
        <v>60</v>
      </c>
      <c r="L409" s="6">
        <f t="shared" si="6"/>
        <v>1260</v>
      </c>
      <c r="M409" s="6"/>
      <c r="N409" s="3"/>
      <c r="O409" s="3"/>
      <c r="P409" s="363"/>
      <c r="Q409" s="724">
        <v>175</v>
      </c>
      <c r="R409" s="6"/>
      <c r="S409" s="6"/>
      <c r="T409" s="6"/>
      <c r="U409" s="364"/>
      <c r="V409" s="6"/>
      <c r="W409" s="3"/>
      <c r="X409" s="6"/>
      <c r="Y409" s="3"/>
      <c r="Z409" s="3"/>
      <c r="AA409" s="6"/>
      <c r="AB409" s="3"/>
    </row>
    <row r="410" spans="1:28" x14ac:dyDescent="0.55000000000000004">
      <c r="A410" s="8"/>
      <c r="B410" s="6"/>
      <c r="C410" s="5">
        <v>307</v>
      </c>
      <c r="D410" s="6" t="s">
        <v>2097</v>
      </c>
      <c r="E410" s="6">
        <v>41646</v>
      </c>
      <c r="F410" s="6">
        <v>27</v>
      </c>
      <c r="G410" s="6">
        <v>3597</v>
      </c>
      <c r="H410" s="5" t="s">
        <v>39</v>
      </c>
      <c r="I410" s="6">
        <v>1</v>
      </c>
      <c r="J410" s="6">
        <v>3</v>
      </c>
      <c r="K410" s="6">
        <v>30</v>
      </c>
      <c r="L410" s="6">
        <f t="shared" si="6"/>
        <v>730</v>
      </c>
      <c r="M410" s="6"/>
      <c r="N410" s="3"/>
      <c r="O410" s="3"/>
      <c r="P410" s="363"/>
      <c r="Q410" s="724">
        <v>225</v>
      </c>
      <c r="R410" s="6"/>
      <c r="S410" s="6"/>
      <c r="T410" s="6"/>
      <c r="U410" s="364"/>
      <c r="V410" s="6"/>
      <c r="W410" s="3"/>
      <c r="X410" s="6"/>
      <c r="Y410" s="3"/>
      <c r="Z410" s="3"/>
      <c r="AA410" s="6"/>
      <c r="AB410" s="3"/>
    </row>
    <row r="411" spans="1:28" s="186" customFormat="1" x14ac:dyDescent="0.55000000000000004">
      <c r="A411" s="18"/>
      <c r="B411" s="15">
        <v>4</v>
      </c>
      <c r="C411" s="17">
        <v>308</v>
      </c>
      <c r="D411" s="15" t="s">
        <v>2097</v>
      </c>
      <c r="E411" s="15">
        <v>13803</v>
      </c>
      <c r="F411" s="15">
        <v>17</v>
      </c>
      <c r="G411" s="15">
        <v>220</v>
      </c>
      <c r="H411" s="17" t="s">
        <v>39</v>
      </c>
      <c r="I411" s="15"/>
      <c r="J411" s="15">
        <v>2</v>
      </c>
      <c r="K411" s="15">
        <v>95</v>
      </c>
      <c r="L411" s="15"/>
      <c r="M411" s="17">
        <f>I411*400+J411*100+K411</f>
        <v>295</v>
      </c>
      <c r="N411" s="16"/>
      <c r="O411" s="16"/>
      <c r="P411" s="372"/>
      <c r="Q411" s="724"/>
      <c r="R411" s="15">
        <v>67</v>
      </c>
      <c r="S411" s="15">
        <v>4</v>
      </c>
      <c r="T411" s="15" t="s">
        <v>2099</v>
      </c>
      <c r="U411" s="373" t="s">
        <v>2104</v>
      </c>
      <c r="V411" s="15">
        <f>2*2*6*12</f>
        <v>288</v>
      </c>
      <c r="W411" s="16"/>
      <c r="X411" s="15">
        <v>288</v>
      </c>
      <c r="Y411" s="16"/>
      <c r="Z411" s="16"/>
      <c r="AA411" s="15">
        <v>20</v>
      </c>
      <c r="AB411" s="16"/>
    </row>
    <row r="412" spans="1:28" x14ac:dyDescent="0.55000000000000004">
      <c r="A412" s="8" t="s">
        <v>2260</v>
      </c>
      <c r="B412" s="6">
        <v>142</v>
      </c>
      <c r="C412" s="5">
        <v>309</v>
      </c>
      <c r="D412" s="6" t="s">
        <v>49</v>
      </c>
      <c r="E412" s="6">
        <v>4911</v>
      </c>
      <c r="F412" s="6">
        <v>16</v>
      </c>
      <c r="G412" s="6"/>
      <c r="H412" s="5" t="s">
        <v>2098</v>
      </c>
      <c r="I412" s="6">
        <v>13</v>
      </c>
      <c r="J412" s="6">
        <v>3</v>
      </c>
      <c r="K412" s="6">
        <v>60</v>
      </c>
      <c r="L412" s="6">
        <f t="shared" si="6"/>
        <v>5560</v>
      </c>
      <c r="M412" s="6"/>
      <c r="N412" s="3"/>
      <c r="O412" s="3"/>
      <c r="P412" s="363"/>
      <c r="Q412" s="724">
        <v>250</v>
      </c>
      <c r="R412" s="6"/>
      <c r="S412" s="6">
        <v>142</v>
      </c>
      <c r="T412" s="6"/>
      <c r="U412" s="364"/>
      <c r="V412" s="6"/>
      <c r="W412" s="3"/>
      <c r="X412" s="6"/>
      <c r="Y412" s="3"/>
      <c r="Z412" s="3"/>
      <c r="AA412" s="6"/>
      <c r="AB412" s="3"/>
    </row>
    <row r="413" spans="1:28" x14ac:dyDescent="0.55000000000000004">
      <c r="A413" s="8" t="s">
        <v>2261</v>
      </c>
      <c r="B413" s="6">
        <v>16</v>
      </c>
      <c r="C413" s="5">
        <v>310</v>
      </c>
      <c r="D413" s="6" t="s">
        <v>2097</v>
      </c>
      <c r="E413" s="6">
        <v>72277</v>
      </c>
      <c r="F413" s="6">
        <v>235</v>
      </c>
      <c r="G413" s="6">
        <v>6101</v>
      </c>
      <c r="H413" s="5" t="s">
        <v>2098</v>
      </c>
      <c r="I413" s="6">
        <v>8</v>
      </c>
      <c r="J413" s="6"/>
      <c r="K413" s="6">
        <v>60</v>
      </c>
      <c r="L413" s="6">
        <f t="shared" si="6"/>
        <v>3260</v>
      </c>
      <c r="M413" s="6"/>
      <c r="N413" s="3"/>
      <c r="O413" s="3"/>
      <c r="P413" s="363"/>
      <c r="Q413" s="724">
        <v>150</v>
      </c>
      <c r="R413" s="6"/>
      <c r="S413" s="6">
        <v>16</v>
      </c>
      <c r="T413" s="6"/>
      <c r="U413" s="364"/>
      <c r="V413" s="6"/>
      <c r="W413" s="3"/>
      <c r="X413" s="6"/>
      <c r="Y413" s="3"/>
      <c r="Z413" s="3"/>
      <c r="AA413" s="6"/>
      <c r="AB413" s="3"/>
    </row>
    <row r="414" spans="1:28" x14ac:dyDescent="0.55000000000000004">
      <c r="A414" s="8" t="s">
        <v>2262</v>
      </c>
      <c r="B414" s="6"/>
      <c r="C414" s="5">
        <v>311</v>
      </c>
      <c r="D414" s="6" t="s">
        <v>49</v>
      </c>
      <c r="E414" s="6">
        <v>753</v>
      </c>
      <c r="F414" s="6">
        <v>11</v>
      </c>
      <c r="G414" s="6"/>
      <c r="H414" s="5" t="s">
        <v>39</v>
      </c>
      <c r="I414" s="6">
        <v>11</v>
      </c>
      <c r="J414" s="6">
        <v>3</v>
      </c>
      <c r="K414" s="6">
        <v>78</v>
      </c>
      <c r="L414" s="6">
        <f t="shared" si="6"/>
        <v>4778</v>
      </c>
      <c r="M414" s="6"/>
      <c r="N414" s="3"/>
      <c r="O414" s="3"/>
      <c r="P414" s="363"/>
      <c r="Q414" s="724">
        <v>150</v>
      </c>
      <c r="R414" s="6"/>
      <c r="S414" s="6"/>
      <c r="T414" s="6"/>
      <c r="U414" s="364"/>
      <c r="V414" s="6"/>
      <c r="W414" s="3"/>
      <c r="X414" s="6"/>
      <c r="Y414" s="3"/>
      <c r="Z414" s="3"/>
      <c r="AA414" s="6"/>
      <c r="AB414" s="3"/>
    </row>
    <row r="415" spans="1:28" s="186" customFormat="1" x14ac:dyDescent="0.55000000000000004">
      <c r="A415" s="18"/>
      <c r="B415" s="15"/>
      <c r="C415" s="17">
        <v>312</v>
      </c>
      <c r="D415" s="15" t="s">
        <v>49</v>
      </c>
      <c r="E415" s="15">
        <v>752</v>
      </c>
      <c r="F415" s="15">
        <v>10</v>
      </c>
      <c r="G415" s="15"/>
      <c r="H415" s="17" t="s">
        <v>39</v>
      </c>
      <c r="I415" s="15">
        <v>11</v>
      </c>
      <c r="J415" s="15">
        <v>1</v>
      </c>
      <c r="K415" s="15">
        <v>10</v>
      </c>
      <c r="L415" s="15">
        <f t="shared" si="6"/>
        <v>4510</v>
      </c>
      <c r="M415" s="15"/>
      <c r="N415" s="16"/>
      <c r="O415" s="16"/>
      <c r="P415" s="372"/>
      <c r="Q415" s="724">
        <v>150</v>
      </c>
      <c r="R415" s="15"/>
      <c r="S415" s="15"/>
      <c r="T415" s="15"/>
      <c r="U415" s="382"/>
      <c r="V415" s="15"/>
      <c r="W415" s="16"/>
      <c r="X415" s="15"/>
      <c r="Y415" s="16"/>
      <c r="Z415" s="16"/>
      <c r="AA415" s="15"/>
      <c r="AB415" s="16"/>
    </row>
    <row r="416" spans="1:28" x14ac:dyDescent="0.55000000000000004">
      <c r="A416" s="8"/>
      <c r="B416" s="6"/>
      <c r="C416" s="5">
        <v>313</v>
      </c>
      <c r="D416" s="6" t="s">
        <v>2097</v>
      </c>
      <c r="E416" s="6">
        <v>40104</v>
      </c>
      <c r="F416" s="6">
        <v>86</v>
      </c>
      <c r="G416" s="6">
        <v>115</v>
      </c>
      <c r="H416" s="5" t="s">
        <v>39</v>
      </c>
      <c r="I416" s="6">
        <v>2</v>
      </c>
      <c r="J416" s="6"/>
      <c r="K416" s="6">
        <v>52</v>
      </c>
      <c r="L416" s="6">
        <f t="shared" si="6"/>
        <v>852</v>
      </c>
      <c r="M416" s="6"/>
      <c r="N416" s="3"/>
      <c r="O416" s="3"/>
      <c r="P416" s="363"/>
      <c r="Q416" s="724">
        <v>150</v>
      </c>
      <c r="R416" s="6"/>
      <c r="S416" s="6"/>
      <c r="T416" s="6"/>
      <c r="U416" s="364"/>
      <c r="V416" s="6"/>
      <c r="W416" s="3"/>
      <c r="X416" s="6"/>
      <c r="Y416" s="3"/>
      <c r="Z416" s="3"/>
      <c r="AA416" s="6"/>
      <c r="AB416" s="3"/>
    </row>
    <row r="417" spans="1:28" x14ac:dyDescent="0.55000000000000004">
      <c r="A417" s="8" t="s">
        <v>2263</v>
      </c>
      <c r="B417" s="6">
        <v>139</v>
      </c>
      <c r="C417" s="5">
        <v>314</v>
      </c>
      <c r="D417" s="6" t="s">
        <v>2097</v>
      </c>
      <c r="E417" s="6">
        <v>54093</v>
      </c>
      <c r="F417" s="6">
        <v>302</v>
      </c>
      <c r="G417" s="6">
        <v>4386</v>
      </c>
      <c r="H417" s="5" t="s">
        <v>2098</v>
      </c>
      <c r="I417" s="6">
        <v>13</v>
      </c>
      <c r="J417" s="6"/>
      <c r="K417" s="6">
        <v>42</v>
      </c>
      <c r="L417" s="6">
        <f t="shared" si="6"/>
        <v>5242</v>
      </c>
      <c r="M417" s="6"/>
      <c r="N417" s="3"/>
      <c r="O417" s="3"/>
      <c r="P417" s="363"/>
      <c r="Q417" s="724">
        <v>150</v>
      </c>
      <c r="R417" s="6"/>
      <c r="S417" s="6">
        <v>139</v>
      </c>
      <c r="T417" s="6"/>
      <c r="U417" s="364"/>
      <c r="V417" s="6"/>
      <c r="W417" s="3"/>
      <c r="X417" s="6"/>
      <c r="Y417" s="3"/>
      <c r="Z417" s="3"/>
      <c r="AA417" s="6"/>
      <c r="AB417" s="3"/>
    </row>
    <row r="418" spans="1:28" x14ac:dyDescent="0.55000000000000004">
      <c r="A418" s="8" t="s">
        <v>2264</v>
      </c>
      <c r="B418" s="6">
        <v>139</v>
      </c>
      <c r="C418" s="5">
        <v>315</v>
      </c>
      <c r="D418" s="6" t="s">
        <v>2097</v>
      </c>
      <c r="E418" s="6">
        <v>41907</v>
      </c>
      <c r="F418" s="6">
        <v>184</v>
      </c>
      <c r="G418" s="6">
        <v>3719</v>
      </c>
      <c r="H418" s="5" t="s">
        <v>39</v>
      </c>
      <c r="I418" s="6">
        <v>1</v>
      </c>
      <c r="J418" s="6">
        <v>3</v>
      </c>
      <c r="K418" s="6">
        <v>67</v>
      </c>
      <c r="L418" s="6">
        <f t="shared" si="6"/>
        <v>767</v>
      </c>
      <c r="M418" s="6"/>
      <c r="N418" s="3"/>
      <c r="O418" s="3"/>
      <c r="P418" s="363"/>
      <c r="Q418" s="724">
        <v>150</v>
      </c>
      <c r="R418" s="6"/>
      <c r="S418" s="6">
        <v>139</v>
      </c>
      <c r="T418" s="6"/>
      <c r="U418" s="364"/>
      <c r="V418" s="6"/>
      <c r="W418" s="3"/>
      <c r="X418" s="6"/>
      <c r="Y418" s="3"/>
      <c r="Z418" s="3"/>
      <c r="AA418" s="6"/>
      <c r="AB418" s="3"/>
    </row>
    <row r="419" spans="1:28" x14ac:dyDescent="0.55000000000000004">
      <c r="A419" s="8" t="s">
        <v>2265</v>
      </c>
      <c r="B419" s="6">
        <v>40</v>
      </c>
      <c r="C419" s="5">
        <v>316</v>
      </c>
      <c r="D419" s="6" t="s">
        <v>2097</v>
      </c>
      <c r="E419" s="6">
        <v>93674</v>
      </c>
      <c r="F419" s="6">
        <v>255</v>
      </c>
      <c r="G419" s="6">
        <v>7355</v>
      </c>
      <c r="H419" s="5" t="s">
        <v>39</v>
      </c>
      <c r="I419" s="6">
        <v>17</v>
      </c>
      <c r="J419" s="6"/>
      <c r="K419" s="6">
        <v>5</v>
      </c>
      <c r="L419" s="6">
        <f t="shared" si="6"/>
        <v>6805</v>
      </c>
      <c r="M419" s="6"/>
      <c r="N419" s="3"/>
      <c r="O419" s="3"/>
      <c r="P419" s="363"/>
      <c r="Q419" s="724">
        <v>100</v>
      </c>
      <c r="R419" s="6"/>
      <c r="S419" s="6">
        <v>40</v>
      </c>
      <c r="T419" s="6"/>
      <c r="U419" s="364"/>
      <c r="V419" s="6"/>
      <c r="W419" s="3"/>
      <c r="X419" s="6"/>
      <c r="Y419" s="3"/>
      <c r="Z419" s="3"/>
      <c r="AA419" s="6"/>
      <c r="AB419" s="3"/>
    </row>
    <row r="420" spans="1:28" x14ac:dyDescent="0.55000000000000004">
      <c r="A420" s="8"/>
      <c r="B420" s="6">
        <v>40</v>
      </c>
      <c r="C420" s="5">
        <v>317</v>
      </c>
      <c r="D420" s="6" t="s">
        <v>2097</v>
      </c>
      <c r="E420" s="6">
        <v>35348</v>
      </c>
      <c r="F420" s="6">
        <v>10</v>
      </c>
      <c r="G420" s="6">
        <v>2404</v>
      </c>
      <c r="H420" s="5" t="s">
        <v>2098</v>
      </c>
      <c r="I420" s="6">
        <v>15</v>
      </c>
      <c r="J420" s="6">
        <v>2</v>
      </c>
      <c r="K420" s="6">
        <v>40</v>
      </c>
      <c r="L420" s="6">
        <f t="shared" si="6"/>
        <v>6240</v>
      </c>
      <c r="M420" s="6"/>
      <c r="N420" s="3"/>
      <c r="O420" s="3"/>
      <c r="P420" s="363"/>
      <c r="Q420" s="724">
        <v>100</v>
      </c>
      <c r="R420" s="6"/>
      <c r="S420" s="6">
        <v>40</v>
      </c>
      <c r="T420" s="6"/>
      <c r="U420" s="364"/>
      <c r="V420" s="6"/>
      <c r="W420" s="3"/>
      <c r="X420" s="6"/>
      <c r="Y420" s="3"/>
      <c r="Z420" s="3"/>
      <c r="AA420" s="6"/>
      <c r="AB420" s="3"/>
    </row>
    <row r="421" spans="1:28" x14ac:dyDescent="0.55000000000000004">
      <c r="A421" s="8" t="s">
        <v>2266</v>
      </c>
      <c r="B421" s="6"/>
      <c r="C421" s="5">
        <v>318</v>
      </c>
      <c r="D421" s="6" t="s">
        <v>2097</v>
      </c>
      <c r="E421" s="6">
        <v>41944</v>
      </c>
      <c r="F421" s="6">
        <v>270</v>
      </c>
      <c r="G421" s="6">
        <v>3756</v>
      </c>
      <c r="H421" s="5" t="s">
        <v>39</v>
      </c>
      <c r="I421" s="6">
        <v>29</v>
      </c>
      <c r="J421" s="6"/>
      <c r="K421" s="6">
        <v>29</v>
      </c>
      <c r="L421" s="6">
        <f t="shared" si="6"/>
        <v>11629</v>
      </c>
      <c r="M421" s="6"/>
      <c r="N421" s="3"/>
      <c r="O421" s="3"/>
      <c r="P421" s="363"/>
      <c r="Q421" s="724">
        <v>150</v>
      </c>
      <c r="R421" s="6"/>
      <c r="S421" s="6"/>
      <c r="T421" s="6"/>
      <c r="U421" s="364"/>
      <c r="V421" s="6"/>
      <c r="W421" s="3"/>
      <c r="X421" s="6"/>
      <c r="Y421" s="3"/>
      <c r="Z421" s="3"/>
      <c r="AA421" s="6"/>
      <c r="AB421" s="3"/>
    </row>
    <row r="422" spans="1:28" x14ac:dyDescent="0.55000000000000004">
      <c r="A422" s="8"/>
      <c r="B422" s="6"/>
      <c r="C422" s="5">
        <v>319</v>
      </c>
      <c r="D422" s="6" t="s">
        <v>2097</v>
      </c>
      <c r="E422" s="6">
        <v>35403</v>
      </c>
      <c r="F422" s="6">
        <v>23</v>
      </c>
      <c r="G422" s="6">
        <v>2479</v>
      </c>
      <c r="H422" s="5" t="s">
        <v>39</v>
      </c>
      <c r="I422" s="6">
        <v>17</v>
      </c>
      <c r="J422" s="6"/>
      <c r="K422" s="6">
        <v>30</v>
      </c>
      <c r="L422" s="6">
        <f t="shared" si="6"/>
        <v>6830</v>
      </c>
      <c r="M422" s="6"/>
      <c r="N422" s="3"/>
      <c r="O422" s="3"/>
      <c r="P422" s="363"/>
      <c r="Q422" s="724">
        <v>150</v>
      </c>
      <c r="R422" s="6"/>
      <c r="S422" s="6"/>
      <c r="T422" s="6"/>
      <c r="U422" s="364"/>
      <c r="V422" s="6"/>
      <c r="W422" s="3"/>
      <c r="X422" s="6"/>
      <c r="Y422" s="3"/>
      <c r="Z422" s="3"/>
      <c r="AA422" s="6"/>
      <c r="AB422" s="3"/>
    </row>
    <row r="423" spans="1:28" s="186" customFormat="1" x14ac:dyDescent="0.55000000000000004">
      <c r="A423" s="18" t="s">
        <v>2267</v>
      </c>
      <c r="B423" s="15">
        <v>131</v>
      </c>
      <c r="C423" s="17">
        <v>320</v>
      </c>
      <c r="D423" s="15" t="s">
        <v>2097</v>
      </c>
      <c r="E423" s="15">
        <v>72498</v>
      </c>
      <c r="F423" s="15">
        <v>3420</v>
      </c>
      <c r="G423" s="15">
        <v>6067</v>
      </c>
      <c r="H423" s="17" t="s">
        <v>2098</v>
      </c>
      <c r="I423" s="15"/>
      <c r="J423" s="15">
        <v>1</v>
      </c>
      <c r="K423" s="15">
        <v>50</v>
      </c>
      <c r="L423" s="15"/>
      <c r="M423" s="17">
        <f>I423*400+J423*100+K423</f>
        <v>150</v>
      </c>
      <c r="N423" s="16"/>
      <c r="O423" s="16"/>
      <c r="P423" s="372"/>
      <c r="Q423" s="724">
        <v>250</v>
      </c>
      <c r="R423" s="15">
        <v>66</v>
      </c>
      <c r="S423" s="15">
        <v>131</v>
      </c>
      <c r="T423" s="15" t="s">
        <v>2099</v>
      </c>
      <c r="U423" s="373" t="s">
        <v>2104</v>
      </c>
      <c r="V423" s="15">
        <f>2*4*7*12</f>
        <v>672</v>
      </c>
      <c r="W423" s="16"/>
      <c r="X423" s="15">
        <v>672</v>
      </c>
      <c r="Y423" s="16"/>
      <c r="Z423" s="16"/>
      <c r="AA423" s="15">
        <v>30</v>
      </c>
      <c r="AB423" s="16"/>
    </row>
    <row r="424" spans="1:28" x14ac:dyDescent="0.55000000000000004">
      <c r="A424" s="8" t="s">
        <v>2268</v>
      </c>
      <c r="B424" s="6">
        <v>86</v>
      </c>
      <c r="C424" s="5">
        <v>321</v>
      </c>
      <c r="D424" s="6" t="s">
        <v>2097</v>
      </c>
      <c r="E424" s="6">
        <v>77394</v>
      </c>
      <c r="F424" s="6">
        <v>226</v>
      </c>
      <c r="G424" s="6">
        <v>6172</v>
      </c>
      <c r="H424" s="5" t="s">
        <v>39</v>
      </c>
      <c r="I424" s="6">
        <v>2</v>
      </c>
      <c r="J424" s="6">
        <v>3</v>
      </c>
      <c r="K424" s="6">
        <v>71</v>
      </c>
      <c r="L424" s="6">
        <f t="shared" si="6"/>
        <v>1171</v>
      </c>
      <c r="M424" s="6"/>
      <c r="N424" s="3"/>
      <c r="O424" s="3"/>
      <c r="P424" s="363"/>
      <c r="Q424" s="724">
        <v>250</v>
      </c>
      <c r="R424" s="6"/>
      <c r="S424" s="6">
        <v>86</v>
      </c>
      <c r="T424" s="6"/>
      <c r="U424" s="364"/>
      <c r="V424" s="6"/>
      <c r="W424" s="3"/>
      <c r="X424" s="6"/>
      <c r="Y424" s="3"/>
      <c r="Z424" s="3"/>
      <c r="AA424" s="6"/>
      <c r="AB424" s="3"/>
    </row>
    <row r="425" spans="1:28" x14ac:dyDescent="0.55000000000000004">
      <c r="A425" s="8" t="s">
        <v>2269</v>
      </c>
      <c r="B425" s="6">
        <v>86</v>
      </c>
      <c r="C425" s="5">
        <v>322</v>
      </c>
      <c r="D425" s="6" t="s">
        <v>2097</v>
      </c>
      <c r="E425" s="6">
        <v>72452</v>
      </c>
      <c r="F425" s="6">
        <v>352</v>
      </c>
      <c r="G425" s="6">
        <v>6228</v>
      </c>
      <c r="H425" s="6" t="s">
        <v>2098</v>
      </c>
      <c r="I425" s="6">
        <v>10</v>
      </c>
      <c r="J425" s="6">
        <v>1</v>
      </c>
      <c r="K425" s="6">
        <v>16</v>
      </c>
      <c r="L425" s="6">
        <f t="shared" si="6"/>
        <v>4116</v>
      </c>
      <c r="M425" s="6"/>
      <c r="N425" s="3"/>
      <c r="O425" s="3"/>
      <c r="P425" s="363"/>
      <c r="Q425" s="724">
        <v>250</v>
      </c>
      <c r="R425" s="6"/>
      <c r="S425" s="6">
        <v>86</v>
      </c>
      <c r="T425" s="6"/>
      <c r="U425" s="364"/>
      <c r="V425" s="6"/>
      <c r="W425" s="3"/>
      <c r="X425" s="6"/>
      <c r="Y425" s="3"/>
      <c r="Z425" s="3"/>
      <c r="AA425" s="6"/>
      <c r="AB425" s="3"/>
    </row>
    <row r="426" spans="1:28" x14ac:dyDescent="0.55000000000000004">
      <c r="A426" s="8" t="s">
        <v>2270</v>
      </c>
      <c r="B426" s="6">
        <v>86</v>
      </c>
      <c r="C426" s="5">
        <v>323</v>
      </c>
      <c r="D426" s="6" t="s">
        <v>2097</v>
      </c>
      <c r="E426" s="6">
        <v>783991</v>
      </c>
      <c r="F426" s="6">
        <v>264</v>
      </c>
      <c r="G426" s="6">
        <v>6169</v>
      </c>
      <c r="H426" s="5" t="s">
        <v>39</v>
      </c>
      <c r="I426" s="6">
        <v>6</v>
      </c>
      <c r="J426" s="6"/>
      <c r="K426" s="6">
        <v>18</v>
      </c>
      <c r="L426" s="6">
        <f t="shared" si="6"/>
        <v>2418</v>
      </c>
      <c r="M426" s="6"/>
      <c r="N426" s="3"/>
      <c r="O426" s="3"/>
      <c r="P426" s="363"/>
      <c r="Q426" s="724">
        <v>250</v>
      </c>
      <c r="R426" s="6"/>
      <c r="S426" s="6">
        <v>86</v>
      </c>
      <c r="T426" s="6"/>
      <c r="U426" s="364"/>
      <c r="V426" s="6"/>
      <c r="W426" s="3"/>
      <c r="X426" s="6"/>
      <c r="Y426" s="3"/>
      <c r="Z426" s="3"/>
      <c r="AA426" s="6"/>
      <c r="AB426" s="3"/>
    </row>
    <row r="427" spans="1:28" x14ac:dyDescent="0.55000000000000004">
      <c r="A427" s="8" t="s">
        <v>2271</v>
      </c>
      <c r="B427" s="6">
        <v>86</v>
      </c>
      <c r="C427" s="5">
        <v>324</v>
      </c>
      <c r="D427" s="6" t="s">
        <v>2097</v>
      </c>
      <c r="E427" s="6">
        <v>71389</v>
      </c>
      <c r="F427" s="6">
        <v>271</v>
      </c>
      <c r="G427" s="6">
        <v>6008</v>
      </c>
      <c r="H427" s="5" t="s">
        <v>39</v>
      </c>
      <c r="I427" s="6"/>
      <c r="J427" s="6">
        <v>2</v>
      </c>
      <c r="K427" s="6">
        <v>93</v>
      </c>
      <c r="L427" s="6"/>
      <c r="M427" s="5">
        <f>I427*400+J427*100+K427</f>
        <v>293</v>
      </c>
      <c r="N427" s="3"/>
      <c r="O427" s="3"/>
      <c r="P427" s="363"/>
      <c r="Q427" s="724">
        <v>175</v>
      </c>
      <c r="R427" s="6">
        <v>67</v>
      </c>
      <c r="S427" s="6">
        <v>86</v>
      </c>
      <c r="T427" s="6" t="s">
        <v>2099</v>
      </c>
      <c r="U427" s="357" t="s">
        <v>2104</v>
      </c>
      <c r="V427" s="6">
        <f>2*2*6*15</f>
        <v>360</v>
      </c>
      <c r="W427" s="3"/>
      <c r="X427" s="6">
        <v>360</v>
      </c>
      <c r="Y427" s="3"/>
      <c r="Z427" s="3"/>
      <c r="AA427" s="6">
        <v>39</v>
      </c>
      <c r="AB427" s="3"/>
    </row>
    <row r="428" spans="1:28" x14ac:dyDescent="0.55000000000000004">
      <c r="A428" s="8"/>
      <c r="B428" s="6">
        <v>86</v>
      </c>
      <c r="C428" s="5">
        <v>325</v>
      </c>
      <c r="D428" s="6" t="s">
        <v>2097</v>
      </c>
      <c r="E428" s="6">
        <v>35345</v>
      </c>
      <c r="F428" s="6">
        <v>6</v>
      </c>
      <c r="G428" s="6">
        <v>2421</v>
      </c>
      <c r="H428" s="5" t="s">
        <v>39</v>
      </c>
      <c r="I428" s="6">
        <v>28</v>
      </c>
      <c r="J428" s="6"/>
      <c r="K428" s="6">
        <v>16</v>
      </c>
      <c r="L428" s="6">
        <f t="shared" si="6"/>
        <v>11216</v>
      </c>
      <c r="M428" s="6"/>
      <c r="N428" s="3"/>
      <c r="O428" s="3"/>
      <c r="P428" s="363"/>
      <c r="Q428" s="724">
        <v>100</v>
      </c>
      <c r="R428" s="6"/>
      <c r="S428" s="6">
        <v>86</v>
      </c>
      <c r="T428" s="6"/>
      <c r="U428" s="364"/>
      <c r="V428" s="6"/>
      <c r="W428" s="3"/>
      <c r="X428" s="6"/>
      <c r="Y428" s="3"/>
      <c r="Z428" s="3"/>
      <c r="AA428" s="6"/>
      <c r="AB428" s="3"/>
    </row>
    <row r="429" spans="1:28" x14ac:dyDescent="0.55000000000000004">
      <c r="A429" s="8" t="s">
        <v>2272</v>
      </c>
      <c r="B429" s="6">
        <v>30</v>
      </c>
      <c r="C429" s="5">
        <v>326</v>
      </c>
      <c r="D429" s="6" t="s">
        <v>47</v>
      </c>
      <c r="E429" s="6">
        <v>104</v>
      </c>
      <c r="F429" s="6">
        <v>45</v>
      </c>
      <c r="G429" s="6"/>
      <c r="H429" s="5" t="s">
        <v>39</v>
      </c>
      <c r="I429" s="6">
        <v>9</v>
      </c>
      <c r="J429" s="6">
        <v>2</v>
      </c>
      <c r="K429" s="6">
        <v>53</v>
      </c>
      <c r="L429" s="6">
        <f t="shared" si="6"/>
        <v>3853</v>
      </c>
      <c r="M429" s="6"/>
      <c r="N429" s="3"/>
      <c r="O429" s="3"/>
      <c r="P429" s="363"/>
      <c r="Q429" s="724">
        <v>250</v>
      </c>
      <c r="R429" s="6"/>
      <c r="S429" s="6">
        <v>30</v>
      </c>
      <c r="T429" s="6"/>
      <c r="U429" s="364"/>
      <c r="V429" s="6"/>
      <c r="W429" s="3"/>
      <c r="X429" s="6"/>
      <c r="Y429" s="3"/>
      <c r="Z429" s="3"/>
      <c r="AA429" s="6"/>
      <c r="AB429" s="3"/>
    </row>
    <row r="430" spans="1:28" x14ac:dyDescent="0.55000000000000004">
      <c r="A430" s="8" t="s">
        <v>2272</v>
      </c>
      <c r="B430" s="6">
        <v>30</v>
      </c>
      <c r="C430" s="5">
        <v>327</v>
      </c>
      <c r="D430" s="6" t="s">
        <v>2097</v>
      </c>
      <c r="E430" s="6">
        <v>41648</v>
      </c>
      <c r="F430" s="6">
        <v>71</v>
      </c>
      <c r="G430" s="6">
        <v>3599</v>
      </c>
      <c r="H430" s="5" t="s">
        <v>39</v>
      </c>
      <c r="I430" s="6">
        <v>2</v>
      </c>
      <c r="J430" s="6"/>
      <c r="K430" s="6">
        <v>26</v>
      </c>
      <c r="L430" s="6">
        <f t="shared" si="6"/>
        <v>826</v>
      </c>
      <c r="M430" s="6"/>
      <c r="N430" s="3"/>
      <c r="O430" s="3"/>
      <c r="P430" s="363"/>
      <c r="Q430" s="724">
        <v>150</v>
      </c>
      <c r="R430" s="6"/>
      <c r="S430" s="6">
        <v>30</v>
      </c>
      <c r="T430" s="6"/>
      <c r="U430" s="364"/>
      <c r="V430" s="6"/>
      <c r="W430" s="3"/>
      <c r="X430" s="6"/>
      <c r="Y430" s="3"/>
      <c r="Z430" s="3"/>
      <c r="AA430" s="6"/>
      <c r="AB430" s="3"/>
    </row>
    <row r="431" spans="1:28" x14ac:dyDescent="0.55000000000000004">
      <c r="A431" s="8" t="s">
        <v>2273</v>
      </c>
      <c r="B431" s="6">
        <v>30</v>
      </c>
      <c r="C431" s="5">
        <v>328</v>
      </c>
      <c r="D431" s="6" t="s">
        <v>2097</v>
      </c>
      <c r="E431" s="6">
        <v>15187</v>
      </c>
      <c r="F431" s="6">
        <v>214</v>
      </c>
      <c r="G431" s="6">
        <v>384</v>
      </c>
      <c r="H431" s="5" t="s">
        <v>39</v>
      </c>
      <c r="I431" s="6"/>
      <c r="J431" s="6"/>
      <c r="K431" s="6">
        <v>39</v>
      </c>
      <c r="L431" s="6"/>
      <c r="M431" s="5">
        <f>I431*400+J431*100+K431</f>
        <v>39</v>
      </c>
      <c r="N431" s="3"/>
      <c r="O431" s="3"/>
      <c r="P431" s="363"/>
      <c r="Q431" s="724">
        <v>250</v>
      </c>
      <c r="R431" s="6">
        <v>68</v>
      </c>
      <c r="S431" s="6">
        <v>30</v>
      </c>
      <c r="T431" s="6" t="s">
        <v>2099</v>
      </c>
      <c r="U431" s="357" t="s">
        <v>2104</v>
      </c>
      <c r="V431" s="6">
        <f>2*4*5*9</f>
        <v>360</v>
      </c>
      <c r="W431" s="3"/>
      <c r="X431" s="6">
        <v>360</v>
      </c>
      <c r="Y431" s="3"/>
      <c r="Z431" s="3"/>
      <c r="AA431" s="6">
        <v>40</v>
      </c>
      <c r="AB431" s="3"/>
    </row>
    <row r="432" spans="1:28" x14ac:dyDescent="0.55000000000000004">
      <c r="A432" s="8" t="s">
        <v>2274</v>
      </c>
      <c r="B432" s="6">
        <v>87</v>
      </c>
      <c r="C432" s="5">
        <v>329</v>
      </c>
      <c r="D432" s="6" t="s">
        <v>2097</v>
      </c>
      <c r="E432" s="6">
        <v>15170</v>
      </c>
      <c r="F432" s="6">
        <v>197</v>
      </c>
      <c r="G432" s="6">
        <v>365</v>
      </c>
      <c r="H432" s="5" t="s">
        <v>39</v>
      </c>
      <c r="I432" s="6"/>
      <c r="J432" s="6">
        <v>1</v>
      </c>
      <c r="K432" s="6">
        <v>48</v>
      </c>
      <c r="L432" s="6"/>
      <c r="M432" s="5">
        <f>I432*400+J432*100+K432</f>
        <v>148</v>
      </c>
      <c r="N432" s="3"/>
      <c r="O432" s="3"/>
      <c r="P432" s="363"/>
      <c r="Q432" s="724">
        <v>250</v>
      </c>
      <c r="R432" s="6">
        <v>69</v>
      </c>
      <c r="S432" s="6">
        <v>87</v>
      </c>
      <c r="T432" s="6" t="s">
        <v>2099</v>
      </c>
      <c r="U432" s="357" t="s">
        <v>2104</v>
      </c>
      <c r="V432" s="6">
        <f>2*9*12</f>
        <v>216</v>
      </c>
      <c r="W432" s="3"/>
      <c r="X432" s="6">
        <v>216</v>
      </c>
      <c r="Y432" s="3"/>
      <c r="Z432" s="3"/>
      <c r="AA432" s="6">
        <v>93</v>
      </c>
      <c r="AB432" s="3"/>
    </row>
    <row r="433" spans="1:28" x14ac:dyDescent="0.55000000000000004">
      <c r="A433" s="8"/>
      <c r="B433" s="6">
        <v>87</v>
      </c>
      <c r="C433" s="5">
        <v>330</v>
      </c>
      <c r="D433" s="6" t="s">
        <v>2097</v>
      </c>
      <c r="E433" s="6">
        <v>25308</v>
      </c>
      <c r="F433" s="6">
        <v>47</v>
      </c>
      <c r="G433" s="6">
        <v>1764</v>
      </c>
      <c r="H433" s="5" t="s">
        <v>39</v>
      </c>
      <c r="I433" s="6">
        <v>9</v>
      </c>
      <c r="J433" s="6">
        <v>3</v>
      </c>
      <c r="K433" s="6">
        <v>70</v>
      </c>
      <c r="L433" s="6"/>
      <c r="M433" s="6"/>
      <c r="N433" s="3"/>
      <c r="O433" s="3"/>
      <c r="P433" s="363"/>
      <c r="Q433" s="724">
        <v>150</v>
      </c>
      <c r="R433" s="6"/>
      <c r="S433" s="6">
        <v>87</v>
      </c>
      <c r="T433" s="6"/>
      <c r="U433" s="364"/>
      <c r="V433" s="6"/>
      <c r="W433" s="3"/>
      <c r="X433" s="6"/>
      <c r="Y433" s="3"/>
      <c r="Z433" s="3"/>
      <c r="AA433" s="6"/>
      <c r="AB433" s="3"/>
    </row>
    <row r="434" spans="1:28" x14ac:dyDescent="0.55000000000000004">
      <c r="A434" s="8" t="s">
        <v>2275</v>
      </c>
      <c r="B434" s="6">
        <v>139</v>
      </c>
      <c r="C434" s="5">
        <v>331</v>
      </c>
      <c r="D434" s="6" t="s">
        <v>2097</v>
      </c>
      <c r="E434" s="6">
        <v>85287</v>
      </c>
      <c r="F434" s="6">
        <v>193</v>
      </c>
      <c r="G434" s="6">
        <v>6938</v>
      </c>
      <c r="H434" s="6" t="s">
        <v>2098</v>
      </c>
      <c r="I434" s="6">
        <v>9</v>
      </c>
      <c r="J434" s="6">
        <v>3</v>
      </c>
      <c r="K434" s="6">
        <v>60</v>
      </c>
      <c r="L434" s="6">
        <f>I434*400+J434*100+K434</f>
        <v>3960</v>
      </c>
      <c r="M434" s="6"/>
      <c r="N434" s="3"/>
      <c r="O434" s="3"/>
      <c r="P434" s="363"/>
      <c r="Q434" s="724">
        <v>150</v>
      </c>
      <c r="R434" s="6"/>
      <c r="S434" s="6">
        <v>139</v>
      </c>
      <c r="T434" s="6"/>
      <c r="U434" s="364"/>
      <c r="V434" s="6"/>
      <c r="W434" s="3"/>
      <c r="X434" s="6"/>
      <c r="Y434" s="3"/>
      <c r="Z434" s="3"/>
      <c r="AA434" s="6"/>
      <c r="AB434" s="3"/>
    </row>
    <row r="435" spans="1:28" x14ac:dyDescent="0.55000000000000004">
      <c r="A435" s="8"/>
      <c r="B435" s="6">
        <v>139</v>
      </c>
      <c r="C435" s="5">
        <v>332</v>
      </c>
      <c r="D435" s="6" t="s">
        <v>2097</v>
      </c>
      <c r="E435" s="6">
        <v>97334</v>
      </c>
      <c r="F435" s="6">
        <v>646</v>
      </c>
      <c r="G435" s="6">
        <v>7836</v>
      </c>
      <c r="H435" s="6" t="s">
        <v>2098</v>
      </c>
      <c r="I435" s="6"/>
      <c r="J435" s="6">
        <v>1</v>
      </c>
      <c r="K435" s="6">
        <v>30.8</v>
      </c>
      <c r="L435" s="6"/>
      <c r="M435" s="5">
        <f>I435*400+J435*100+K435</f>
        <v>130.80000000000001</v>
      </c>
      <c r="N435" s="3"/>
      <c r="O435" s="3"/>
      <c r="P435" s="363"/>
      <c r="Q435" s="724">
        <v>250</v>
      </c>
      <c r="R435" s="6">
        <v>70</v>
      </c>
      <c r="S435" s="6">
        <v>139</v>
      </c>
      <c r="T435" s="6" t="s">
        <v>2099</v>
      </c>
      <c r="U435" s="357" t="s">
        <v>2104</v>
      </c>
      <c r="V435" s="6">
        <f>2*4*6*15</f>
        <v>720</v>
      </c>
      <c r="W435" s="3"/>
      <c r="X435" s="6">
        <v>720</v>
      </c>
      <c r="Y435" s="3"/>
      <c r="Z435" s="3"/>
      <c r="AA435" s="6">
        <v>26</v>
      </c>
      <c r="AB435" s="3"/>
    </row>
    <row r="436" spans="1:28" x14ac:dyDescent="0.55000000000000004">
      <c r="A436" s="8" t="s">
        <v>2276</v>
      </c>
      <c r="B436" s="6">
        <v>40</v>
      </c>
      <c r="C436" s="5">
        <v>333</v>
      </c>
      <c r="D436" s="6" t="s">
        <v>2097</v>
      </c>
      <c r="E436" s="6">
        <v>13762</v>
      </c>
      <c r="F436" s="6">
        <v>108</v>
      </c>
      <c r="G436" s="6">
        <v>179</v>
      </c>
      <c r="H436" s="5" t="s">
        <v>39</v>
      </c>
      <c r="I436" s="6"/>
      <c r="J436" s="6"/>
      <c r="K436" s="6">
        <v>33</v>
      </c>
      <c r="L436" s="6"/>
      <c r="M436" s="5">
        <f>I436*400+J436*100+K436</f>
        <v>33</v>
      </c>
      <c r="N436" s="3"/>
      <c r="O436" s="3"/>
      <c r="P436" s="363"/>
      <c r="Q436" s="724">
        <v>300</v>
      </c>
      <c r="R436" s="6">
        <v>71</v>
      </c>
      <c r="S436" s="6">
        <v>40</v>
      </c>
      <c r="T436" s="6" t="s">
        <v>2099</v>
      </c>
      <c r="U436" s="357" t="s">
        <v>2104</v>
      </c>
      <c r="V436" s="6">
        <f>2*3*5*12</f>
        <v>360</v>
      </c>
      <c r="W436" s="3"/>
      <c r="X436" s="6">
        <v>360</v>
      </c>
      <c r="Y436" s="3"/>
      <c r="Z436" s="3"/>
      <c r="AA436" s="6">
        <v>31</v>
      </c>
      <c r="AB436" s="3"/>
    </row>
    <row r="437" spans="1:28" x14ac:dyDescent="0.55000000000000004">
      <c r="A437" s="8"/>
      <c r="B437" s="6">
        <v>40</v>
      </c>
      <c r="C437" s="5">
        <v>334</v>
      </c>
      <c r="D437" s="6" t="s">
        <v>2097</v>
      </c>
      <c r="E437" s="6">
        <v>41319</v>
      </c>
      <c r="F437" s="6">
        <v>133</v>
      </c>
      <c r="G437" s="6">
        <v>3416</v>
      </c>
      <c r="H437" s="5" t="s">
        <v>39</v>
      </c>
      <c r="I437" s="6"/>
      <c r="J437" s="6">
        <v>3</v>
      </c>
      <c r="K437" s="6">
        <v>20</v>
      </c>
      <c r="L437" s="6">
        <f t="shared" ref="L437:L465" si="7">I437*400+J437*100+K437</f>
        <v>320</v>
      </c>
      <c r="M437" s="6"/>
      <c r="N437" s="3"/>
      <c r="O437" s="3"/>
      <c r="P437" s="363"/>
      <c r="Q437" s="724">
        <v>300</v>
      </c>
      <c r="R437" s="6"/>
      <c r="S437" s="6">
        <v>40</v>
      </c>
      <c r="T437" s="6"/>
      <c r="U437" s="364"/>
      <c r="V437" s="6"/>
      <c r="W437" s="3"/>
      <c r="X437" s="6"/>
      <c r="Y437" s="3"/>
      <c r="Z437" s="3"/>
      <c r="AA437" s="6"/>
      <c r="AB437" s="3"/>
    </row>
    <row r="438" spans="1:28" x14ac:dyDescent="0.55000000000000004">
      <c r="A438" s="8"/>
      <c r="B438" s="6">
        <v>40</v>
      </c>
      <c r="C438" s="5">
        <v>335</v>
      </c>
      <c r="D438" s="6" t="s">
        <v>49</v>
      </c>
      <c r="E438" s="6">
        <v>6574</v>
      </c>
      <c r="F438" s="6">
        <v>17</v>
      </c>
      <c r="G438" s="6"/>
      <c r="H438" s="6" t="s">
        <v>2098</v>
      </c>
      <c r="I438" s="6">
        <v>11</v>
      </c>
      <c r="J438" s="6">
        <v>1</v>
      </c>
      <c r="K438" s="6">
        <v>19</v>
      </c>
      <c r="L438" s="6">
        <f t="shared" si="7"/>
        <v>4519</v>
      </c>
      <c r="M438" s="6"/>
      <c r="N438" s="3"/>
      <c r="O438" s="3"/>
      <c r="P438" s="363"/>
      <c r="Q438" s="724">
        <v>250</v>
      </c>
      <c r="R438" s="6"/>
      <c r="S438" s="6">
        <v>40</v>
      </c>
      <c r="T438" s="6"/>
      <c r="U438" s="364"/>
      <c r="V438" s="6"/>
      <c r="W438" s="3"/>
      <c r="X438" s="6"/>
      <c r="Y438" s="3"/>
      <c r="Z438" s="3"/>
      <c r="AA438" s="6"/>
      <c r="AB438" s="3"/>
    </row>
    <row r="439" spans="1:28" x14ac:dyDescent="0.55000000000000004">
      <c r="A439" s="8"/>
      <c r="B439" s="6">
        <v>40</v>
      </c>
      <c r="C439" s="5">
        <v>336</v>
      </c>
      <c r="D439" s="6" t="s">
        <v>49</v>
      </c>
      <c r="E439" s="6">
        <v>947</v>
      </c>
      <c r="F439" s="6"/>
      <c r="G439" s="6"/>
      <c r="H439" s="5" t="s">
        <v>39</v>
      </c>
      <c r="I439" s="6">
        <v>7</v>
      </c>
      <c r="J439" s="6"/>
      <c r="K439" s="6">
        <v>91</v>
      </c>
      <c r="L439" s="6">
        <f t="shared" si="7"/>
        <v>2891</v>
      </c>
      <c r="M439" s="6"/>
      <c r="N439" s="3"/>
      <c r="O439" s="3"/>
      <c r="P439" s="363"/>
      <c r="Q439" s="724">
        <v>100</v>
      </c>
      <c r="R439" s="6"/>
      <c r="S439" s="6">
        <v>40</v>
      </c>
      <c r="T439" s="6"/>
      <c r="U439" s="364"/>
      <c r="V439" s="6"/>
      <c r="W439" s="3"/>
      <c r="X439" s="6"/>
      <c r="Y439" s="3"/>
      <c r="Z439" s="3"/>
      <c r="AA439" s="6"/>
      <c r="AB439" s="3"/>
    </row>
    <row r="440" spans="1:28" x14ac:dyDescent="0.55000000000000004">
      <c r="A440" s="8"/>
      <c r="B440" s="6"/>
      <c r="C440" s="5"/>
      <c r="D440" s="6"/>
      <c r="E440" s="6"/>
      <c r="F440" s="6"/>
      <c r="G440" s="6"/>
      <c r="H440" s="5"/>
      <c r="I440" s="6"/>
      <c r="J440" s="6"/>
      <c r="K440" s="6"/>
      <c r="L440" s="6"/>
      <c r="M440" s="6"/>
      <c r="N440" s="3"/>
      <c r="O440" s="3"/>
      <c r="P440" s="363"/>
      <c r="Q440" s="724"/>
      <c r="R440" s="6"/>
      <c r="S440" s="6"/>
      <c r="T440" s="6"/>
      <c r="U440" s="364"/>
      <c r="V440" s="6"/>
      <c r="W440" s="3"/>
      <c r="X440" s="6"/>
      <c r="Y440" s="3"/>
      <c r="Z440" s="3"/>
      <c r="AA440" s="6"/>
      <c r="AB440" s="3"/>
    </row>
    <row r="441" spans="1:28" x14ac:dyDescent="0.55000000000000004">
      <c r="A441" s="8" t="s">
        <v>2277</v>
      </c>
      <c r="B441" s="6">
        <v>149</v>
      </c>
      <c r="C441" s="5">
        <v>337</v>
      </c>
      <c r="D441" s="6" t="s">
        <v>2097</v>
      </c>
      <c r="E441" s="6">
        <v>21583</v>
      </c>
      <c r="F441" s="6">
        <v>35</v>
      </c>
      <c r="G441" s="6">
        <v>1575</v>
      </c>
      <c r="H441" s="5" t="s">
        <v>39</v>
      </c>
      <c r="I441" s="6">
        <v>4</v>
      </c>
      <c r="J441" s="6">
        <v>2</v>
      </c>
      <c r="K441" s="6">
        <v>40</v>
      </c>
      <c r="L441" s="6">
        <f t="shared" si="7"/>
        <v>1840</v>
      </c>
      <c r="M441" s="6"/>
      <c r="N441" s="3"/>
      <c r="O441" s="3"/>
      <c r="P441" s="363"/>
      <c r="Q441" s="724">
        <v>100</v>
      </c>
      <c r="R441" s="6"/>
      <c r="S441" s="6">
        <v>149</v>
      </c>
      <c r="T441" s="6"/>
      <c r="U441" s="364"/>
      <c r="V441" s="6"/>
      <c r="W441" s="3"/>
      <c r="X441" s="6"/>
      <c r="Y441" s="3"/>
      <c r="Z441" s="3"/>
      <c r="AA441" s="6"/>
      <c r="AB441" s="3"/>
    </row>
    <row r="442" spans="1:28" x14ac:dyDescent="0.55000000000000004">
      <c r="A442" s="8"/>
      <c r="B442" s="6">
        <v>149</v>
      </c>
      <c r="C442" s="5">
        <v>338</v>
      </c>
      <c r="D442" s="6" t="s">
        <v>2097</v>
      </c>
      <c r="E442" s="6">
        <v>21585</v>
      </c>
      <c r="F442" s="6">
        <v>37</v>
      </c>
      <c r="G442" s="6">
        <v>1577</v>
      </c>
      <c r="H442" s="5" t="s">
        <v>39</v>
      </c>
      <c r="I442" s="6">
        <v>4</v>
      </c>
      <c r="J442" s="6"/>
      <c r="K442" s="6">
        <v>40</v>
      </c>
      <c r="L442" s="6">
        <f t="shared" si="7"/>
        <v>1640</v>
      </c>
      <c r="M442" s="6"/>
      <c r="N442" s="3"/>
      <c r="O442" s="3"/>
      <c r="P442" s="363"/>
      <c r="Q442" s="724">
        <v>100</v>
      </c>
      <c r="R442" s="6"/>
      <c r="S442" s="6">
        <v>149</v>
      </c>
      <c r="T442" s="6"/>
      <c r="U442" s="364"/>
      <c r="V442" s="6"/>
      <c r="W442" s="3"/>
      <c r="X442" s="6"/>
      <c r="Y442" s="3"/>
      <c r="Z442" s="3"/>
      <c r="AA442" s="6"/>
      <c r="AB442" s="3"/>
    </row>
    <row r="443" spans="1:28" x14ac:dyDescent="0.55000000000000004">
      <c r="A443" s="8"/>
      <c r="B443" s="6"/>
      <c r="C443" s="5"/>
      <c r="D443" s="6"/>
      <c r="E443" s="6"/>
      <c r="F443" s="6"/>
      <c r="G443" s="6"/>
      <c r="H443" s="5"/>
      <c r="I443" s="6"/>
      <c r="J443" s="6"/>
      <c r="K443" s="6"/>
      <c r="L443" s="6"/>
      <c r="M443" s="6"/>
      <c r="N443" s="3"/>
      <c r="O443" s="3"/>
      <c r="P443" s="363"/>
      <c r="Q443" s="724"/>
      <c r="R443" s="6"/>
      <c r="S443" s="6"/>
      <c r="T443" s="6"/>
      <c r="U443" s="364"/>
      <c r="V443" s="6"/>
      <c r="W443" s="3"/>
      <c r="X443" s="6"/>
      <c r="Y443" s="3"/>
      <c r="Z443" s="3"/>
      <c r="AA443" s="6"/>
      <c r="AB443" s="3"/>
    </row>
    <row r="444" spans="1:28" x14ac:dyDescent="0.55000000000000004">
      <c r="A444" s="8" t="s">
        <v>2278</v>
      </c>
      <c r="B444" s="6">
        <v>73</v>
      </c>
      <c r="C444" s="5">
        <v>339</v>
      </c>
      <c r="D444" s="6" t="s">
        <v>2097</v>
      </c>
      <c r="E444" s="6">
        <v>6221</v>
      </c>
      <c r="F444" s="6">
        <v>132</v>
      </c>
      <c r="G444" s="6">
        <v>5813</v>
      </c>
      <c r="H444" s="6" t="s">
        <v>705</v>
      </c>
      <c r="I444" s="6">
        <v>8</v>
      </c>
      <c r="J444" s="6">
        <v>1</v>
      </c>
      <c r="K444" s="6">
        <v>42</v>
      </c>
      <c r="L444" s="6">
        <f t="shared" si="7"/>
        <v>3342</v>
      </c>
      <c r="M444" s="6"/>
      <c r="N444" s="3"/>
      <c r="O444" s="3"/>
      <c r="P444" s="363"/>
      <c r="Q444" s="724">
        <v>150</v>
      </c>
      <c r="R444" s="6"/>
      <c r="S444" s="6">
        <v>73</v>
      </c>
      <c r="T444" s="6"/>
      <c r="U444" s="364"/>
      <c r="V444" s="6"/>
      <c r="W444" s="3"/>
      <c r="X444" s="6"/>
      <c r="Y444" s="3"/>
      <c r="Z444" s="3"/>
      <c r="AA444" s="6"/>
      <c r="AB444" s="3"/>
    </row>
    <row r="445" spans="1:28" x14ac:dyDescent="0.55000000000000004">
      <c r="A445" s="8"/>
      <c r="B445" s="6">
        <v>73</v>
      </c>
      <c r="C445" s="5">
        <v>340</v>
      </c>
      <c r="D445" s="6" t="s">
        <v>2097</v>
      </c>
      <c r="E445" s="6">
        <v>47084</v>
      </c>
      <c r="F445" s="6">
        <v>85</v>
      </c>
      <c r="G445" s="6">
        <v>4262</v>
      </c>
      <c r="H445" s="6" t="s">
        <v>705</v>
      </c>
      <c r="I445" s="6">
        <v>8</v>
      </c>
      <c r="J445" s="6">
        <v>3</v>
      </c>
      <c r="K445" s="6">
        <v>94</v>
      </c>
      <c r="L445" s="6">
        <f t="shared" si="7"/>
        <v>3594</v>
      </c>
      <c r="M445" s="6"/>
      <c r="N445" s="3"/>
      <c r="O445" s="3"/>
      <c r="P445" s="363"/>
      <c r="Q445" s="724">
        <v>100</v>
      </c>
      <c r="R445" s="6"/>
      <c r="S445" s="6">
        <v>73</v>
      </c>
      <c r="T445" s="6"/>
      <c r="U445" s="364"/>
      <c r="V445" s="6"/>
      <c r="W445" s="3"/>
      <c r="X445" s="6"/>
      <c r="Y445" s="3"/>
      <c r="Z445" s="3"/>
      <c r="AA445" s="6"/>
      <c r="AB445" s="3"/>
    </row>
    <row r="446" spans="1:28" x14ac:dyDescent="0.55000000000000004">
      <c r="A446" s="8" t="s">
        <v>2279</v>
      </c>
      <c r="B446" s="6">
        <v>76</v>
      </c>
      <c r="C446" s="5">
        <v>341</v>
      </c>
      <c r="D446" s="6" t="s">
        <v>2097</v>
      </c>
      <c r="E446" s="6">
        <v>35398</v>
      </c>
      <c r="F446" s="6">
        <v>18</v>
      </c>
      <c r="G446" s="6">
        <v>2474</v>
      </c>
      <c r="H446" s="6" t="s">
        <v>1150</v>
      </c>
      <c r="I446" s="6">
        <v>13</v>
      </c>
      <c r="J446" s="6"/>
      <c r="K446" s="6"/>
      <c r="L446" s="6"/>
      <c r="M446" s="6"/>
      <c r="N446" s="3"/>
      <c r="O446" s="3"/>
      <c r="P446" s="363"/>
      <c r="Q446" s="724">
        <v>150</v>
      </c>
      <c r="R446" s="6"/>
      <c r="S446" s="6">
        <v>76</v>
      </c>
      <c r="T446" s="6"/>
      <c r="U446" s="364"/>
      <c r="V446" s="6"/>
      <c r="W446" s="3"/>
      <c r="X446" s="6"/>
      <c r="Y446" s="3"/>
      <c r="Z446" s="3"/>
      <c r="AA446" s="6"/>
      <c r="AB446" s="3"/>
    </row>
    <row r="447" spans="1:28" x14ac:dyDescent="0.55000000000000004">
      <c r="A447" s="8" t="s">
        <v>2280</v>
      </c>
      <c r="B447" s="6">
        <v>68</v>
      </c>
      <c r="C447" s="5">
        <v>342</v>
      </c>
      <c r="D447" s="6" t="s">
        <v>2097</v>
      </c>
      <c r="E447" s="6">
        <v>41628</v>
      </c>
      <c r="F447" s="6">
        <v>63</v>
      </c>
      <c r="G447" s="6">
        <v>3579</v>
      </c>
      <c r="H447" s="5" t="s">
        <v>39</v>
      </c>
      <c r="I447" s="6">
        <v>4</v>
      </c>
      <c r="J447" s="6">
        <v>1</v>
      </c>
      <c r="K447" s="6">
        <v>79</v>
      </c>
      <c r="L447" s="6">
        <f t="shared" si="7"/>
        <v>1779</v>
      </c>
      <c r="M447" s="6"/>
      <c r="N447" s="3"/>
      <c r="O447" s="3"/>
      <c r="P447" s="363"/>
      <c r="Q447" s="724">
        <v>175</v>
      </c>
      <c r="R447" s="6"/>
      <c r="S447" s="6">
        <v>68</v>
      </c>
      <c r="T447" s="6"/>
      <c r="U447" s="364"/>
      <c r="V447" s="6"/>
      <c r="W447" s="3"/>
      <c r="X447" s="6"/>
      <c r="Y447" s="3"/>
      <c r="Z447" s="3"/>
      <c r="AA447" s="6"/>
      <c r="AB447" s="3"/>
    </row>
    <row r="448" spans="1:28" x14ac:dyDescent="0.55000000000000004">
      <c r="A448" s="8"/>
      <c r="B448" s="6">
        <v>68</v>
      </c>
      <c r="C448" s="5">
        <v>343</v>
      </c>
      <c r="D448" s="6" t="s">
        <v>2097</v>
      </c>
      <c r="E448" s="6">
        <v>91425</v>
      </c>
      <c r="F448" s="6">
        <v>252</v>
      </c>
      <c r="G448" s="6">
        <v>7419</v>
      </c>
      <c r="H448" s="6" t="s">
        <v>2098</v>
      </c>
      <c r="I448" s="6">
        <v>5</v>
      </c>
      <c r="J448" s="6">
        <v>1</v>
      </c>
      <c r="K448" s="6">
        <v>99</v>
      </c>
      <c r="L448" s="6">
        <f t="shared" si="7"/>
        <v>2199</v>
      </c>
      <c r="M448" s="6"/>
      <c r="N448" s="3"/>
      <c r="O448" s="3"/>
      <c r="P448" s="363"/>
      <c r="Q448" s="724">
        <v>250</v>
      </c>
      <c r="R448" s="6"/>
      <c r="S448" s="6">
        <v>68</v>
      </c>
      <c r="T448" s="6"/>
      <c r="U448" s="364"/>
      <c r="V448" s="6"/>
      <c r="W448" s="3"/>
      <c r="X448" s="6"/>
      <c r="Y448" s="3"/>
      <c r="Z448" s="3"/>
      <c r="AA448" s="6"/>
      <c r="AB448" s="3"/>
    </row>
    <row r="449" spans="1:28" x14ac:dyDescent="0.55000000000000004">
      <c r="A449" s="8"/>
      <c r="B449" s="6">
        <v>68</v>
      </c>
      <c r="C449" s="5">
        <v>344</v>
      </c>
      <c r="D449" s="6" t="s">
        <v>2097</v>
      </c>
      <c r="E449" s="6">
        <v>91420</v>
      </c>
      <c r="F449" s="6">
        <v>247</v>
      </c>
      <c r="G449" s="6">
        <v>7414</v>
      </c>
      <c r="H449" s="6" t="s">
        <v>2098</v>
      </c>
      <c r="I449" s="6">
        <v>6</v>
      </c>
      <c r="J449" s="6">
        <v>3</v>
      </c>
      <c r="K449" s="6">
        <v>44</v>
      </c>
      <c r="L449" s="6">
        <f t="shared" si="7"/>
        <v>2744</v>
      </c>
      <c r="M449" s="6"/>
      <c r="N449" s="3"/>
      <c r="O449" s="3"/>
      <c r="P449" s="363"/>
      <c r="Q449" s="724">
        <v>250</v>
      </c>
      <c r="R449" s="6"/>
      <c r="S449" s="6">
        <v>68</v>
      </c>
      <c r="T449" s="6"/>
      <c r="U449" s="364"/>
      <c r="V449" s="6"/>
      <c r="W449" s="3"/>
      <c r="X449" s="6"/>
      <c r="Y449" s="3"/>
      <c r="Z449" s="3"/>
      <c r="AA449" s="6"/>
      <c r="AB449" s="3"/>
    </row>
    <row r="450" spans="1:28" x14ac:dyDescent="0.55000000000000004">
      <c r="A450" s="8"/>
      <c r="B450" s="6">
        <v>68</v>
      </c>
      <c r="C450" s="5">
        <v>345</v>
      </c>
      <c r="D450" s="6" t="s">
        <v>2097</v>
      </c>
      <c r="E450" s="6">
        <v>51783</v>
      </c>
      <c r="F450" s="6">
        <v>148</v>
      </c>
      <c r="G450" s="6">
        <v>4951</v>
      </c>
      <c r="H450" s="6" t="s">
        <v>2098</v>
      </c>
      <c r="I450" s="6">
        <v>4</v>
      </c>
      <c r="J450" s="6">
        <v>3</v>
      </c>
      <c r="K450" s="6">
        <v>26</v>
      </c>
      <c r="L450" s="6">
        <f t="shared" si="7"/>
        <v>1926</v>
      </c>
      <c r="M450" s="6"/>
      <c r="N450" s="3"/>
      <c r="O450" s="3"/>
      <c r="P450" s="363"/>
      <c r="Q450" s="724">
        <v>100</v>
      </c>
      <c r="R450" s="6"/>
      <c r="S450" s="6">
        <v>68</v>
      </c>
      <c r="T450" s="6"/>
      <c r="U450" s="364"/>
      <c r="V450" s="6"/>
      <c r="W450" s="3"/>
      <c r="X450" s="6"/>
      <c r="Y450" s="3"/>
      <c r="Z450" s="3"/>
      <c r="AA450" s="6"/>
      <c r="AB450" s="3"/>
    </row>
    <row r="451" spans="1:28" x14ac:dyDescent="0.55000000000000004">
      <c r="A451" s="8"/>
      <c r="B451" s="6">
        <v>68</v>
      </c>
      <c r="C451" s="5">
        <v>346</v>
      </c>
      <c r="D451" s="6" t="s">
        <v>2097</v>
      </c>
      <c r="E451" s="6">
        <v>25369</v>
      </c>
      <c r="F451" s="6">
        <v>91</v>
      </c>
      <c r="G451" s="6">
        <v>1825</v>
      </c>
      <c r="H451" s="5" t="s">
        <v>39</v>
      </c>
      <c r="I451" s="6">
        <v>7</v>
      </c>
      <c r="J451" s="6">
        <v>3</v>
      </c>
      <c r="K451" s="6">
        <v>55</v>
      </c>
      <c r="L451" s="6">
        <f t="shared" si="7"/>
        <v>3155</v>
      </c>
      <c r="M451" s="6"/>
      <c r="N451" s="3"/>
      <c r="O451" s="3"/>
      <c r="P451" s="363"/>
      <c r="Q451" s="724">
        <v>150</v>
      </c>
      <c r="R451" s="6"/>
      <c r="S451" s="6">
        <v>68</v>
      </c>
      <c r="T451" s="6"/>
      <c r="U451" s="364"/>
      <c r="V451" s="6"/>
      <c r="W451" s="3"/>
      <c r="X451" s="6"/>
      <c r="Y451" s="3"/>
      <c r="Z451" s="3"/>
      <c r="AA451" s="6"/>
      <c r="AB451" s="3"/>
    </row>
    <row r="452" spans="1:28" x14ac:dyDescent="0.55000000000000004">
      <c r="A452" s="8"/>
      <c r="B452" s="6"/>
      <c r="C452" s="5"/>
      <c r="D452" s="6"/>
      <c r="E452" s="6"/>
      <c r="F452" s="6"/>
      <c r="G452" s="6"/>
      <c r="H452" s="5"/>
      <c r="I452" s="6"/>
      <c r="J452" s="6"/>
      <c r="K452" s="6"/>
      <c r="L452" s="6"/>
      <c r="M452" s="6"/>
      <c r="N452" s="3"/>
      <c r="O452" s="3"/>
      <c r="P452" s="363"/>
      <c r="Q452" s="724"/>
      <c r="R452" s="6"/>
      <c r="S452" s="6"/>
      <c r="T452" s="6"/>
      <c r="U452" s="364"/>
      <c r="V452" s="6"/>
      <c r="W452" s="3"/>
      <c r="X452" s="6"/>
      <c r="Y452" s="3"/>
      <c r="Z452" s="3"/>
      <c r="AA452" s="6"/>
      <c r="AB452" s="3"/>
    </row>
    <row r="453" spans="1:28" x14ac:dyDescent="0.55000000000000004">
      <c r="A453" s="8" t="s">
        <v>2276</v>
      </c>
      <c r="B453" s="6">
        <v>40</v>
      </c>
      <c r="C453" s="5">
        <v>347</v>
      </c>
      <c r="D453" s="6" t="s">
        <v>49</v>
      </c>
      <c r="E453" s="6">
        <v>3371</v>
      </c>
      <c r="F453" s="6">
        <v>1</v>
      </c>
      <c r="G453" s="6">
        <v>71</v>
      </c>
      <c r="H453" s="6" t="s">
        <v>2098</v>
      </c>
      <c r="I453" s="6">
        <v>29</v>
      </c>
      <c r="J453" s="6"/>
      <c r="K453" s="6">
        <v>68</v>
      </c>
      <c r="L453" s="6">
        <f t="shared" si="7"/>
        <v>11668</v>
      </c>
      <c r="M453" s="6"/>
      <c r="N453" s="3"/>
      <c r="O453" s="3"/>
      <c r="P453" s="363"/>
      <c r="Q453" s="724">
        <v>250</v>
      </c>
      <c r="R453" s="6"/>
      <c r="S453" s="6">
        <v>40</v>
      </c>
      <c r="T453" s="6"/>
      <c r="U453" s="364"/>
      <c r="V453" s="6"/>
      <c r="W453" s="3"/>
      <c r="X453" s="6"/>
      <c r="Y453" s="3"/>
      <c r="Z453" s="3"/>
      <c r="AA453" s="6"/>
      <c r="AB453" s="3"/>
    </row>
    <row r="454" spans="1:28" x14ac:dyDescent="0.55000000000000004">
      <c r="A454" s="8" t="s">
        <v>2281</v>
      </c>
      <c r="B454" s="6">
        <v>73</v>
      </c>
      <c r="C454" s="5">
        <v>348</v>
      </c>
      <c r="D454" s="6" t="s">
        <v>2097</v>
      </c>
      <c r="E454" s="6">
        <v>25368</v>
      </c>
      <c r="F454" s="6">
        <v>75</v>
      </c>
      <c r="G454" s="6">
        <v>1824</v>
      </c>
      <c r="H454" s="5" t="s">
        <v>39</v>
      </c>
      <c r="I454" s="6">
        <v>11</v>
      </c>
      <c r="J454" s="6">
        <v>3</v>
      </c>
      <c r="K454" s="6">
        <v>60</v>
      </c>
      <c r="L454" s="6">
        <f t="shared" si="7"/>
        <v>4760</v>
      </c>
      <c r="M454" s="6"/>
      <c r="N454" s="3"/>
      <c r="O454" s="3"/>
      <c r="P454" s="363"/>
      <c r="Q454" s="724">
        <v>150</v>
      </c>
      <c r="R454" s="6"/>
      <c r="S454" s="6">
        <v>73</v>
      </c>
      <c r="T454" s="6"/>
      <c r="U454" s="364"/>
      <c r="V454" s="6"/>
      <c r="W454" s="3"/>
      <c r="X454" s="6"/>
      <c r="Y454" s="3"/>
      <c r="Z454" s="3"/>
      <c r="AA454" s="6"/>
      <c r="AB454" s="3"/>
    </row>
    <row r="455" spans="1:28" x14ac:dyDescent="0.55000000000000004">
      <c r="A455" s="8"/>
      <c r="B455" s="6">
        <v>73</v>
      </c>
      <c r="C455" s="5">
        <v>349</v>
      </c>
      <c r="D455" s="6" t="s">
        <v>2097</v>
      </c>
      <c r="E455" s="6">
        <v>25367</v>
      </c>
      <c r="F455" s="6">
        <v>74</v>
      </c>
      <c r="G455" s="6">
        <v>1823</v>
      </c>
      <c r="H455" s="5" t="s">
        <v>39</v>
      </c>
      <c r="I455" s="6">
        <v>5</v>
      </c>
      <c r="J455" s="6">
        <v>3</v>
      </c>
      <c r="K455" s="6">
        <v>93</v>
      </c>
      <c r="L455" s="6">
        <f t="shared" si="7"/>
        <v>2393</v>
      </c>
      <c r="M455" s="6"/>
      <c r="N455" s="3"/>
      <c r="O455" s="3"/>
      <c r="P455" s="363"/>
      <c r="Q455" s="724">
        <v>100</v>
      </c>
      <c r="R455" s="6"/>
      <c r="S455" s="6">
        <v>73</v>
      </c>
      <c r="T455" s="6"/>
      <c r="U455" s="364"/>
      <c r="V455" s="6"/>
      <c r="W455" s="3"/>
      <c r="X455" s="6"/>
      <c r="Y455" s="3"/>
      <c r="Z455" s="3"/>
      <c r="AA455" s="6"/>
      <c r="AB455" s="3"/>
    </row>
    <row r="456" spans="1:28" x14ac:dyDescent="0.55000000000000004">
      <c r="A456" s="8" t="s">
        <v>2282</v>
      </c>
      <c r="B456" s="6">
        <v>149</v>
      </c>
      <c r="C456" s="5">
        <v>350</v>
      </c>
      <c r="D456" s="6" t="s">
        <v>2097</v>
      </c>
      <c r="E456" s="6">
        <v>58403</v>
      </c>
      <c r="F456" s="6">
        <v>163</v>
      </c>
      <c r="G456" s="6">
        <v>5066</v>
      </c>
      <c r="H456" s="5" t="s">
        <v>39</v>
      </c>
      <c r="I456" s="6">
        <v>5</v>
      </c>
      <c r="J456" s="6">
        <v>1</v>
      </c>
      <c r="K456" s="6">
        <v>67</v>
      </c>
      <c r="L456" s="6">
        <f t="shared" si="7"/>
        <v>2167</v>
      </c>
      <c r="N456" s="3"/>
      <c r="O456" s="3"/>
      <c r="P456" s="363"/>
      <c r="Q456" s="724">
        <v>250</v>
      </c>
      <c r="R456" s="6"/>
      <c r="S456" s="6">
        <v>149</v>
      </c>
      <c r="T456" s="6"/>
      <c r="U456" s="364"/>
      <c r="V456" s="6"/>
      <c r="W456" s="3"/>
      <c r="X456" s="6"/>
      <c r="Y456" s="3"/>
      <c r="Z456" s="3"/>
      <c r="AA456" s="6"/>
      <c r="AB456" s="3"/>
    </row>
    <row r="457" spans="1:28" x14ac:dyDescent="0.55000000000000004">
      <c r="A457" s="8" t="s">
        <v>2283</v>
      </c>
      <c r="B457" s="6">
        <v>153</v>
      </c>
      <c r="C457" s="5">
        <v>351</v>
      </c>
      <c r="D457" s="6" t="s">
        <v>2097</v>
      </c>
      <c r="E457" s="6">
        <v>25313</v>
      </c>
      <c r="F457" s="6">
        <v>42</v>
      </c>
      <c r="G457" s="6">
        <v>1769</v>
      </c>
      <c r="H457" s="5" t="s">
        <v>39</v>
      </c>
      <c r="I457" s="6">
        <v>4</v>
      </c>
      <c r="J457" s="6">
        <v>2</v>
      </c>
      <c r="K457" s="6">
        <v>30</v>
      </c>
      <c r="L457" s="6">
        <f t="shared" si="7"/>
        <v>1830</v>
      </c>
      <c r="M457" s="6"/>
      <c r="N457" s="3"/>
      <c r="O457" s="3"/>
      <c r="P457" s="363"/>
      <c r="Q457" s="724">
        <v>150</v>
      </c>
      <c r="R457" s="6"/>
      <c r="S457" s="6">
        <v>153</v>
      </c>
      <c r="T457" s="6"/>
      <c r="U457" s="364"/>
      <c r="V457" s="6"/>
      <c r="W457" s="3"/>
      <c r="X457" s="6"/>
      <c r="Y457" s="3"/>
      <c r="Z457" s="3"/>
      <c r="AA457" s="6"/>
      <c r="AB457" s="3"/>
    </row>
    <row r="458" spans="1:28" x14ac:dyDescent="0.55000000000000004">
      <c r="A458" s="8"/>
      <c r="B458" s="6">
        <v>153</v>
      </c>
      <c r="C458" s="5">
        <v>352</v>
      </c>
      <c r="D458" s="6" t="s">
        <v>2097</v>
      </c>
      <c r="E458" s="6">
        <v>21615</v>
      </c>
      <c r="F458" s="6">
        <v>46</v>
      </c>
      <c r="G458" s="6">
        <v>1607</v>
      </c>
      <c r="H458" s="5" t="s">
        <v>39</v>
      </c>
      <c r="I458" s="6">
        <v>7</v>
      </c>
      <c r="J458" s="6">
        <v>2</v>
      </c>
      <c r="K458" s="6">
        <v>60</v>
      </c>
      <c r="L458" s="6">
        <f t="shared" si="7"/>
        <v>3060</v>
      </c>
      <c r="M458" s="6"/>
      <c r="N458" s="3"/>
      <c r="O458" s="3"/>
      <c r="P458" s="363"/>
      <c r="Q458" s="724">
        <v>150</v>
      </c>
      <c r="R458" s="6"/>
      <c r="S458" s="6">
        <v>153</v>
      </c>
      <c r="T458" s="6"/>
      <c r="U458" s="364"/>
      <c r="V458" s="6"/>
      <c r="W458" s="3"/>
      <c r="X458" s="6"/>
      <c r="Y458" s="3"/>
      <c r="Z458" s="3"/>
      <c r="AA458" s="6"/>
      <c r="AB458" s="3"/>
    </row>
    <row r="459" spans="1:28" x14ac:dyDescent="0.55000000000000004">
      <c r="A459" s="8" t="s">
        <v>2284</v>
      </c>
      <c r="B459" s="6">
        <v>73</v>
      </c>
      <c r="C459" s="5">
        <v>353</v>
      </c>
      <c r="D459" s="6" t="s">
        <v>2097</v>
      </c>
      <c r="E459" s="6">
        <v>85880</v>
      </c>
      <c r="F459" s="6">
        <v>294</v>
      </c>
      <c r="G459" s="6">
        <v>6966</v>
      </c>
      <c r="H459" s="6" t="s">
        <v>2098</v>
      </c>
      <c r="I459" s="6"/>
      <c r="J459" s="6"/>
      <c r="K459" s="6">
        <v>61</v>
      </c>
      <c r="L459" s="6"/>
      <c r="M459" s="5">
        <f>I459*400+J459*100+K459</f>
        <v>61</v>
      </c>
      <c r="N459" s="3"/>
      <c r="O459" s="3"/>
      <c r="P459" s="363"/>
      <c r="Q459" s="724">
        <v>250</v>
      </c>
      <c r="R459" s="6">
        <v>72</v>
      </c>
      <c r="S459" s="6">
        <v>73</v>
      </c>
      <c r="T459" s="6" t="s">
        <v>2099</v>
      </c>
      <c r="U459" s="357" t="s">
        <v>2104</v>
      </c>
      <c r="V459" s="6">
        <f>2*2*5*9</f>
        <v>180</v>
      </c>
      <c r="W459" s="3"/>
      <c r="X459" s="6">
        <v>180</v>
      </c>
      <c r="Y459" s="3"/>
      <c r="Z459" s="3"/>
      <c r="AA459" s="6">
        <v>20</v>
      </c>
      <c r="AB459" s="3"/>
    </row>
    <row r="460" spans="1:28" x14ac:dyDescent="0.55000000000000004">
      <c r="A460" s="8"/>
      <c r="B460" s="6"/>
      <c r="C460" s="5"/>
      <c r="D460" s="6"/>
      <c r="E460" s="6"/>
      <c r="F460" s="6"/>
      <c r="G460" s="6"/>
      <c r="H460" s="6"/>
      <c r="I460" s="6"/>
      <c r="J460" s="6"/>
      <c r="K460" s="6"/>
      <c r="L460" s="6"/>
      <c r="M460" s="5"/>
      <c r="N460" s="3"/>
      <c r="O460" s="3"/>
      <c r="P460" s="363"/>
      <c r="Q460" s="724"/>
      <c r="R460" s="6"/>
      <c r="S460" s="6"/>
      <c r="T460" s="6"/>
      <c r="U460" s="357"/>
      <c r="V460" s="6"/>
      <c r="W460" s="3"/>
      <c r="X460" s="6"/>
      <c r="Y460" s="3"/>
      <c r="Z460" s="3"/>
      <c r="AA460" s="6"/>
      <c r="AB460" s="3"/>
    </row>
    <row r="461" spans="1:28" x14ac:dyDescent="0.55000000000000004">
      <c r="A461" s="8" t="s">
        <v>2285</v>
      </c>
      <c r="B461" s="6">
        <v>153</v>
      </c>
      <c r="C461" s="5">
        <v>354</v>
      </c>
      <c r="D461" s="6" t="s">
        <v>2097</v>
      </c>
      <c r="E461" s="6">
        <v>91918</v>
      </c>
      <c r="F461" s="6">
        <v>223</v>
      </c>
      <c r="G461" s="6">
        <v>7391</v>
      </c>
      <c r="H461" s="6" t="s">
        <v>35</v>
      </c>
      <c r="I461" s="6">
        <v>7</v>
      </c>
      <c r="J461" s="6"/>
      <c r="K461" s="6">
        <v>36</v>
      </c>
      <c r="L461" s="6">
        <f t="shared" si="7"/>
        <v>2836</v>
      </c>
      <c r="M461" s="6"/>
      <c r="N461" s="3"/>
      <c r="O461" s="3"/>
      <c r="P461" s="363"/>
      <c r="Q461" s="724">
        <v>250</v>
      </c>
      <c r="R461" s="6"/>
      <c r="S461" s="6">
        <v>153</v>
      </c>
      <c r="T461" s="6"/>
      <c r="U461" s="364"/>
      <c r="V461" s="6"/>
      <c r="W461" s="3"/>
      <c r="X461" s="6"/>
      <c r="Y461" s="3"/>
      <c r="Z461" s="3"/>
      <c r="AA461" s="6"/>
      <c r="AB461" s="3"/>
    </row>
    <row r="462" spans="1:28" x14ac:dyDescent="0.55000000000000004">
      <c r="A462" s="8"/>
      <c r="B462" s="6"/>
      <c r="C462" s="5"/>
      <c r="D462" s="6"/>
      <c r="E462" s="6"/>
      <c r="F462" s="6"/>
      <c r="G462" s="6"/>
      <c r="H462" s="6"/>
      <c r="I462" s="6"/>
      <c r="J462" s="6"/>
      <c r="K462" s="6"/>
      <c r="L462" s="6"/>
      <c r="M462" s="6"/>
      <c r="N462" s="3"/>
      <c r="O462" s="3"/>
      <c r="P462" s="363"/>
      <c r="Q462" s="724"/>
      <c r="R462" s="6"/>
      <c r="S462" s="6"/>
      <c r="T462" s="6"/>
      <c r="U462" s="364"/>
      <c r="V462" s="6"/>
      <c r="W462" s="3"/>
      <c r="X462" s="6"/>
      <c r="Y462" s="3"/>
      <c r="Z462" s="3"/>
      <c r="AA462" s="6"/>
      <c r="AB462" s="3"/>
    </row>
    <row r="463" spans="1:28" x14ac:dyDescent="0.55000000000000004">
      <c r="A463" s="8" t="s">
        <v>2283</v>
      </c>
      <c r="B463" s="6">
        <v>153</v>
      </c>
      <c r="C463" s="5">
        <v>355</v>
      </c>
      <c r="D463" s="6" t="s">
        <v>2097</v>
      </c>
      <c r="E463" s="6">
        <v>72440</v>
      </c>
      <c r="F463" s="6">
        <v>331</v>
      </c>
      <c r="G463" s="6">
        <v>6216</v>
      </c>
      <c r="H463" s="6" t="s">
        <v>2098</v>
      </c>
      <c r="I463" s="6"/>
      <c r="J463" s="6">
        <v>1</v>
      </c>
      <c r="K463" s="6">
        <v>40</v>
      </c>
      <c r="L463" s="6"/>
      <c r="M463" s="5">
        <f>I463*400+J463*100+K463</f>
        <v>140</v>
      </c>
      <c r="N463" s="3"/>
      <c r="O463" s="3"/>
      <c r="P463" s="363"/>
      <c r="Q463" s="724">
        <v>250</v>
      </c>
      <c r="R463" s="6">
        <v>73</v>
      </c>
      <c r="S463" s="6">
        <v>153</v>
      </c>
      <c r="T463" s="6" t="s">
        <v>2099</v>
      </c>
      <c r="U463" s="357" t="s">
        <v>2104</v>
      </c>
      <c r="V463" s="6">
        <f>2*5*12</f>
        <v>120</v>
      </c>
      <c r="W463" s="3"/>
      <c r="X463" s="6">
        <v>120</v>
      </c>
      <c r="Y463" s="3"/>
      <c r="Z463" s="3"/>
      <c r="AA463" s="6">
        <v>22</v>
      </c>
      <c r="AB463" s="3"/>
    </row>
    <row r="464" spans="1:28" x14ac:dyDescent="0.55000000000000004">
      <c r="A464" s="8"/>
      <c r="B464" s="6"/>
      <c r="C464" s="5"/>
      <c r="D464" s="6"/>
      <c r="E464" s="6"/>
      <c r="F464" s="6"/>
      <c r="G464" s="6"/>
      <c r="H464" s="6"/>
      <c r="I464" s="6"/>
      <c r="J464" s="6"/>
      <c r="K464" s="6"/>
      <c r="L464" s="6"/>
      <c r="M464" s="5"/>
      <c r="N464" s="3"/>
      <c r="O464" s="3"/>
      <c r="P464" s="363"/>
      <c r="Q464" s="724"/>
      <c r="R464" s="6"/>
      <c r="S464" s="6"/>
      <c r="T464" s="6"/>
      <c r="U464" s="357"/>
      <c r="V464" s="6"/>
      <c r="W464" s="3"/>
      <c r="X464" s="6"/>
      <c r="Y464" s="3"/>
      <c r="Z464" s="3"/>
      <c r="AA464" s="6"/>
      <c r="AB464" s="3"/>
    </row>
    <row r="465" spans="1:28" x14ac:dyDescent="0.55000000000000004">
      <c r="A465" s="8" t="s">
        <v>2286</v>
      </c>
      <c r="B465" s="6">
        <v>68</v>
      </c>
      <c r="C465" s="5">
        <v>356</v>
      </c>
      <c r="D465" s="6" t="s">
        <v>2097</v>
      </c>
      <c r="E465" s="6">
        <v>87265</v>
      </c>
      <c r="F465" s="6">
        <v>211</v>
      </c>
      <c r="G465" s="6">
        <v>7102</v>
      </c>
      <c r="H465" s="6" t="s">
        <v>705</v>
      </c>
      <c r="I465" s="6">
        <v>5</v>
      </c>
      <c r="J465" s="6">
        <v>1</v>
      </c>
      <c r="K465" s="6">
        <v>41</v>
      </c>
      <c r="L465" s="6">
        <f t="shared" si="7"/>
        <v>2141</v>
      </c>
      <c r="M465" s="6"/>
      <c r="N465" s="3"/>
      <c r="O465" s="3"/>
      <c r="P465" s="363"/>
      <c r="Q465" s="724">
        <v>150</v>
      </c>
      <c r="R465" s="6"/>
      <c r="S465" s="6">
        <v>68</v>
      </c>
      <c r="T465" s="6"/>
      <c r="U465" s="364"/>
      <c r="V465" s="6"/>
      <c r="W465" s="3"/>
      <c r="X465" s="6"/>
      <c r="Y465" s="3"/>
      <c r="Z465" s="3"/>
      <c r="AA465" s="6"/>
      <c r="AB465" s="3"/>
    </row>
    <row r="466" spans="1:28" x14ac:dyDescent="0.55000000000000004">
      <c r="A466" s="8"/>
      <c r="B466" s="6"/>
      <c r="C466" s="5"/>
      <c r="D466" s="6"/>
      <c r="E466" s="6"/>
      <c r="F466" s="6"/>
      <c r="G466" s="6"/>
      <c r="H466" s="6"/>
      <c r="I466" s="6"/>
      <c r="J466" s="6"/>
      <c r="K466" s="6"/>
      <c r="L466" s="6"/>
      <c r="M466" s="6"/>
      <c r="N466" s="3"/>
      <c r="O466" s="3"/>
      <c r="P466" s="363"/>
      <c r="Q466" s="724"/>
      <c r="R466" s="6"/>
      <c r="S466" s="6"/>
      <c r="T466" s="349"/>
      <c r="U466" s="364"/>
      <c r="V466" s="6"/>
      <c r="W466" s="3"/>
      <c r="X466" s="6"/>
      <c r="Y466" s="3"/>
      <c r="Z466" s="3"/>
      <c r="AA466" s="6"/>
      <c r="AB466" s="3"/>
    </row>
    <row r="467" spans="1:28" s="376" customFormat="1" x14ac:dyDescent="0.55000000000000004">
      <c r="A467" s="28" t="s">
        <v>2288</v>
      </c>
      <c r="B467" s="26"/>
      <c r="C467" s="119">
        <v>357</v>
      </c>
      <c r="D467" s="26" t="s">
        <v>2097</v>
      </c>
      <c r="E467" s="26">
        <v>13759</v>
      </c>
      <c r="F467" s="26">
        <v>105</v>
      </c>
      <c r="G467" s="26">
        <v>176</v>
      </c>
      <c r="H467" s="26" t="s">
        <v>39</v>
      </c>
      <c r="I467" s="26"/>
      <c r="J467" s="26"/>
      <c r="K467" s="26">
        <v>60</v>
      </c>
      <c r="L467" s="26"/>
      <c r="M467" s="26"/>
      <c r="N467" s="27"/>
      <c r="O467" s="27"/>
      <c r="P467" s="374">
        <f>I467*400+J467*100+K467</f>
        <v>60</v>
      </c>
      <c r="Q467" s="724">
        <v>250</v>
      </c>
      <c r="R467" s="26">
        <v>74</v>
      </c>
      <c r="S467" s="26"/>
      <c r="T467" s="383" t="s">
        <v>2287</v>
      </c>
      <c r="U467" s="384" t="s">
        <v>37</v>
      </c>
      <c r="V467" s="26">
        <f>1*1*3*3</f>
        <v>9</v>
      </c>
      <c r="W467" s="27"/>
      <c r="X467" s="26">
        <v>9</v>
      </c>
      <c r="Y467" s="27"/>
      <c r="Z467" s="27"/>
      <c r="AA467" s="26">
        <v>20</v>
      </c>
      <c r="AB467" s="27" t="s">
        <v>888</v>
      </c>
    </row>
    <row r="468" spans="1:28" x14ac:dyDescent="0.55000000000000004">
      <c r="A468" s="8"/>
      <c r="B468" s="6">
        <v>56</v>
      </c>
      <c r="C468" s="5">
        <v>358</v>
      </c>
      <c r="D468" s="6" t="s">
        <v>2097</v>
      </c>
      <c r="E468" s="6">
        <v>13747</v>
      </c>
      <c r="F468" s="6">
        <v>94</v>
      </c>
      <c r="G468" s="6">
        <v>164</v>
      </c>
      <c r="H468" s="5" t="s">
        <v>39</v>
      </c>
      <c r="I468" s="6"/>
      <c r="J468" s="6"/>
      <c r="K468" s="6">
        <v>58</v>
      </c>
      <c r="L468" s="6"/>
      <c r="M468" s="5">
        <f>I468*400+J468*100+K468</f>
        <v>58</v>
      </c>
      <c r="N468" s="3"/>
      <c r="O468" s="3"/>
      <c r="P468" s="363"/>
      <c r="Q468" s="724">
        <v>250</v>
      </c>
      <c r="R468" s="6">
        <v>75</v>
      </c>
      <c r="S468" s="6">
        <v>56</v>
      </c>
      <c r="T468" s="6" t="s">
        <v>2099</v>
      </c>
      <c r="U468" s="357" t="s">
        <v>2104</v>
      </c>
      <c r="V468" s="6">
        <f>2*3*6*18</f>
        <v>648</v>
      </c>
      <c r="W468" s="3"/>
      <c r="X468" s="6">
        <v>648</v>
      </c>
      <c r="Y468" s="3"/>
      <c r="Z468" s="3"/>
      <c r="AA468" s="6">
        <v>34</v>
      </c>
      <c r="AB468" s="3"/>
    </row>
    <row r="469" spans="1:28" x14ac:dyDescent="0.55000000000000004">
      <c r="A469" s="8"/>
      <c r="B469" s="6"/>
      <c r="C469" s="5">
        <v>359</v>
      </c>
      <c r="D469" s="6" t="s">
        <v>2097</v>
      </c>
      <c r="E469" s="6">
        <v>41361</v>
      </c>
      <c r="F469" s="6">
        <v>167</v>
      </c>
      <c r="G469" s="6">
        <v>3458</v>
      </c>
      <c r="H469" s="5" t="s">
        <v>168</v>
      </c>
      <c r="I469" s="6">
        <v>1</v>
      </c>
      <c r="J469" s="6">
        <v>1</v>
      </c>
      <c r="K469" s="6">
        <v>26</v>
      </c>
      <c r="L469" s="6">
        <f t="shared" ref="L469:L499" si="8">I469*400+J469*100+K469</f>
        <v>526</v>
      </c>
      <c r="M469" s="6"/>
      <c r="N469" s="3"/>
      <c r="O469" s="3"/>
      <c r="P469" s="363"/>
      <c r="Q469" s="724">
        <v>175</v>
      </c>
      <c r="R469" s="6"/>
      <c r="S469" s="6"/>
      <c r="T469" s="6"/>
      <c r="U469" s="364"/>
      <c r="V469" s="6"/>
      <c r="W469" s="3"/>
      <c r="X469" s="6"/>
      <c r="Y469" s="3"/>
      <c r="Z469" s="3"/>
      <c r="AA469" s="6"/>
      <c r="AB469" s="3"/>
    </row>
    <row r="470" spans="1:28" s="186" customFormat="1" x14ac:dyDescent="0.55000000000000004">
      <c r="A470" s="18"/>
      <c r="B470" s="15"/>
      <c r="C470" s="17">
        <v>360</v>
      </c>
      <c r="D470" s="15" t="s">
        <v>2097</v>
      </c>
      <c r="E470" s="15">
        <v>41362</v>
      </c>
      <c r="F470" s="15">
        <v>168</v>
      </c>
      <c r="G470" s="15">
        <v>3459</v>
      </c>
      <c r="H470" s="17" t="s">
        <v>39</v>
      </c>
      <c r="I470" s="15">
        <v>1</v>
      </c>
      <c r="J470" s="15"/>
      <c r="K470" s="15">
        <v>79</v>
      </c>
      <c r="L470" s="15">
        <f t="shared" si="8"/>
        <v>479</v>
      </c>
      <c r="M470" s="15"/>
      <c r="N470" s="16"/>
      <c r="O470" s="16"/>
      <c r="P470" s="372"/>
      <c r="Q470" s="724">
        <v>175</v>
      </c>
      <c r="R470" s="15"/>
      <c r="S470" s="15"/>
      <c r="T470" s="15"/>
      <c r="U470" s="382"/>
      <c r="V470" s="15"/>
      <c r="W470" s="16"/>
      <c r="X470" s="15"/>
      <c r="Y470" s="16"/>
      <c r="Z470" s="16"/>
      <c r="AA470" s="15"/>
      <c r="AB470" s="16"/>
    </row>
    <row r="471" spans="1:28" x14ac:dyDescent="0.55000000000000004">
      <c r="A471" s="8"/>
      <c r="B471" s="6"/>
      <c r="C471" s="5">
        <v>361</v>
      </c>
      <c r="D471" s="6" t="s">
        <v>2097</v>
      </c>
      <c r="E471" s="6">
        <v>41363</v>
      </c>
      <c r="F471" s="6">
        <v>169</v>
      </c>
      <c r="G471" s="6">
        <v>3460</v>
      </c>
      <c r="H471" s="5" t="s">
        <v>39</v>
      </c>
      <c r="I471" s="6">
        <v>1</v>
      </c>
      <c r="J471" s="6"/>
      <c r="K471" s="6">
        <v>86</v>
      </c>
      <c r="L471" s="6">
        <f t="shared" si="8"/>
        <v>486</v>
      </c>
      <c r="M471" s="6"/>
      <c r="N471" s="3"/>
      <c r="O471" s="3"/>
      <c r="P471" s="363"/>
      <c r="Q471" s="724">
        <v>100</v>
      </c>
      <c r="R471" s="6"/>
      <c r="S471" s="6"/>
      <c r="T471" s="6"/>
      <c r="U471" s="364"/>
      <c r="V471" s="6"/>
      <c r="W471" s="3"/>
      <c r="X471" s="6"/>
      <c r="Y471" s="3"/>
      <c r="Z471" s="3"/>
      <c r="AA471" s="6"/>
      <c r="AB471" s="3"/>
    </row>
    <row r="472" spans="1:28" s="186" customFormat="1" x14ac:dyDescent="0.55000000000000004">
      <c r="A472" s="18"/>
      <c r="B472" s="15"/>
      <c r="C472" s="17">
        <v>362</v>
      </c>
      <c r="D472" s="15" t="s">
        <v>2097</v>
      </c>
      <c r="E472" s="15">
        <v>41364</v>
      </c>
      <c r="F472" s="15">
        <v>170</v>
      </c>
      <c r="G472" s="15">
        <v>3461</v>
      </c>
      <c r="H472" s="17" t="s">
        <v>39</v>
      </c>
      <c r="I472" s="15"/>
      <c r="J472" s="15">
        <v>1</v>
      </c>
      <c r="K472" s="15">
        <v>570</v>
      </c>
      <c r="L472" s="15">
        <f t="shared" si="8"/>
        <v>670</v>
      </c>
      <c r="M472" s="15"/>
      <c r="N472" s="16"/>
      <c r="O472" s="16"/>
      <c r="P472" s="372"/>
      <c r="Q472" s="724">
        <v>150</v>
      </c>
      <c r="R472" s="15"/>
      <c r="S472" s="15"/>
      <c r="T472" s="15"/>
      <c r="U472" s="382"/>
      <c r="V472" s="15"/>
      <c r="W472" s="16"/>
      <c r="X472" s="15"/>
      <c r="Y472" s="16"/>
      <c r="Z472" s="16"/>
      <c r="AA472" s="15"/>
      <c r="AB472" s="16"/>
    </row>
    <row r="473" spans="1:28" x14ac:dyDescent="0.55000000000000004">
      <c r="A473" s="8"/>
      <c r="B473" s="6"/>
      <c r="C473" s="5">
        <v>363</v>
      </c>
      <c r="D473" s="6" t="s">
        <v>2097</v>
      </c>
      <c r="E473" s="6">
        <v>41359</v>
      </c>
      <c r="F473" s="6">
        <v>165</v>
      </c>
      <c r="G473" s="6">
        <v>3456</v>
      </c>
      <c r="H473" s="5" t="s">
        <v>39</v>
      </c>
      <c r="I473" s="6">
        <v>1</v>
      </c>
      <c r="J473" s="6">
        <v>1</v>
      </c>
      <c r="K473" s="6">
        <v>13</v>
      </c>
      <c r="L473" s="6">
        <f t="shared" si="8"/>
        <v>513</v>
      </c>
      <c r="M473" s="6"/>
      <c r="N473" s="3"/>
      <c r="O473" s="3"/>
      <c r="P473" s="363"/>
      <c r="Q473" s="724">
        <v>150</v>
      </c>
      <c r="R473" s="6"/>
      <c r="S473" s="6"/>
      <c r="T473" s="6"/>
      <c r="U473" s="364"/>
      <c r="V473" s="6"/>
      <c r="W473" s="3"/>
      <c r="X473" s="6"/>
      <c r="Y473" s="3"/>
      <c r="Z473" s="3"/>
      <c r="AA473" s="6"/>
      <c r="AB473" s="3"/>
    </row>
    <row r="474" spans="1:28" s="186" customFormat="1" x14ac:dyDescent="0.55000000000000004">
      <c r="A474" s="18"/>
      <c r="B474" s="15"/>
      <c r="C474" s="17">
        <v>364</v>
      </c>
      <c r="D474" s="15" t="s">
        <v>2097</v>
      </c>
      <c r="E474" s="15">
        <v>41360</v>
      </c>
      <c r="F474" s="15">
        <v>166</v>
      </c>
      <c r="G474" s="15">
        <v>3457</v>
      </c>
      <c r="H474" s="17" t="s">
        <v>2200</v>
      </c>
      <c r="I474" s="15">
        <v>1</v>
      </c>
      <c r="J474" s="15"/>
      <c r="K474" s="15">
        <v>72</v>
      </c>
      <c r="L474" s="15">
        <f t="shared" si="8"/>
        <v>472</v>
      </c>
      <c r="M474" s="15"/>
      <c r="N474" s="16"/>
      <c r="O474" s="16"/>
      <c r="P474" s="372"/>
      <c r="Q474" s="724">
        <v>150</v>
      </c>
      <c r="R474" s="15"/>
      <c r="S474" s="15"/>
      <c r="T474" s="15"/>
      <c r="U474" s="382"/>
      <c r="V474" s="15"/>
      <c r="W474" s="16"/>
      <c r="X474" s="15"/>
      <c r="Y474" s="16"/>
      <c r="Z474" s="16"/>
      <c r="AA474" s="15"/>
      <c r="AB474" s="16"/>
    </row>
    <row r="475" spans="1:28" x14ac:dyDescent="0.55000000000000004">
      <c r="A475" s="8"/>
      <c r="B475" s="6"/>
      <c r="C475" s="5">
        <v>365</v>
      </c>
      <c r="D475" s="6" t="s">
        <v>2097</v>
      </c>
      <c r="E475" s="6">
        <v>42285</v>
      </c>
      <c r="F475" s="6">
        <v>157</v>
      </c>
      <c r="G475" s="6">
        <v>3910</v>
      </c>
      <c r="H475" s="5" t="s">
        <v>39</v>
      </c>
      <c r="I475" s="6">
        <v>3</v>
      </c>
      <c r="J475" s="6"/>
      <c r="K475" s="6">
        <v>37</v>
      </c>
      <c r="L475" s="6">
        <f t="shared" si="8"/>
        <v>1237</v>
      </c>
      <c r="M475" s="6"/>
      <c r="N475" s="3"/>
      <c r="O475" s="3"/>
      <c r="P475" s="363"/>
      <c r="Q475" s="724">
        <v>150</v>
      </c>
      <c r="R475" s="6"/>
      <c r="S475" s="6"/>
      <c r="T475" s="6"/>
      <c r="U475" s="364"/>
      <c r="V475" s="6"/>
      <c r="W475" s="3"/>
      <c r="X475" s="6"/>
      <c r="Y475" s="3"/>
      <c r="Z475" s="3"/>
      <c r="AA475" s="6"/>
      <c r="AB475" s="3"/>
    </row>
    <row r="476" spans="1:28" s="186" customFormat="1" x14ac:dyDescent="0.55000000000000004">
      <c r="A476" s="18"/>
      <c r="B476" s="15"/>
      <c r="C476" s="17">
        <v>366</v>
      </c>
      <c r="D476" s="15" t="s">
        <v>2097</v>
      </c>
      <c r="E476" s="15">
        <v>41365</v>
      </c>
      <c r="F476" s="15">
        <v>171</v>
      </c>
      <c r="G476" s="15">
        <v>3462</v>
      </c>
      <c r="H476" s="17" t="s">
        <v>39</v>
      </c>
      <c r="I476" s="15">
        <v>1</v>
      </c>
      <c r="J476" s="15">
        <v>1</v>
      </c>
      <c r="K476" s="15">
        <v>79</v>
      </c>
      <c r="L476" s="15">
        <f t="shared" si="8"/>
        <v>579</v>
      </c>
      <c r="M476" s="15"/>
      <c r="N476" s="16"/>
      <c r="O476" s="16"/>
      <c r="P476" s="372"/>
      <c r="Q476" s="724">
        <v>150</v>
      </c>
      <c r="R476" s="15"/>
      <c r="S476" s="15"/>
      <c r="T476" s="15"/>
      <c r="U476" s="382"/>
      <c r="V476" s="15"/>
      <c r="W476" s="16"/>
      <c r="X476" s="15"/>
      <c r="Y476" s="16"/>
      <c r="Z476" s="16"/>
      <c r="AA476" s="15"/>
      <c r="AB476" s="16"/>
    </row>
    <row r="477" spans="1:28" s="186" customFormat="1" x14ac:dyDescent="0.55000000000000004">
      <c r="A477" s="18"/>
      <c r="B477" s="15"/>
      <c r="C477" s="17"/>
      <c r="D477" s="15"/>
      <c r="E477" s="15"/>
      <c r="F477" s="15"/>
      <c r="G477" s="15"/>
      <c r="H477" s="17"/>
      <c r="I477" s="15"/>
      <c r="J477" s="15"/>
      <c r="K477" s="15"/>
      <c r="L477" s="15"/>
      <c r="M477" s="15"/>
      <c r="N477" s="16"/>
      <c r="O477" s="16"/>
      <c r="P477" s="372"/>
      <c r="Q477" s="724"/>
      <c r="R477" s="15"/>
      <c r="S477" s="15"/>
      <c r="T477" s="15"/>
      <c r="U477" s="382"/>
      <c r="V477" s="15"/>
      <c r="W477" s="16"/>
      <c r="X477" s="15"/>
      <c r="Y477" s="16"/>
      <c r="Z477" s="16"/>
      <c r="AA477" s="15"/>
      <c r="AB477" s="16"/>
    </row>
    <row r="478" spans="1:28" x14ac:dyDescent="0.55000000000000004">
      <c r="A478" s="8" t="s">
        <v>2289</v>
      </c>
      <c r="B478" s="6">
        <v>6</v>
      </c>
      <c r="C478" s="5">
        <v>367</v>
      </c>
      <c r="D478" s="6" t="s">
        <v>2097</v>
      </c>
      <c r="E478" s="6">
        <v>13806</v>
      </c>
      <c r="F478" s="6">
        <v>18</v>
      </c>
      <c r="G478" s="6">
        <v>223</v>
      </c>
      <c r="H478" s="5" t="s">
        <v>39</v>
      </c>
      <c r="I478" s="6"/>
      <c r="J478" s="6"/>
      <c r="K478" s="6">
        <v>45</v>
      </c>
      <c r="L478" s="6"/>
      <c r="M478" s="5">
        <f>I478*400+J478*100+K478</f>
        <v>45</v>
      </c>
      <c r="N478" s="3"/>
      <c r="O478" s="3"/>
      <c r="P478" s="363"/>
      <c r="Q478" s="724">
        <v>300</v>
      </c>
      <c r="R478" s="6">
        <v>76</v>
      </c>
      <c r="S478" s="6">
        <v>6</v>
      </c>
      <c r="T478" s="6" t="s">
        <v>2099</v>
      </c>
      <c r="U478" s="357" t="s">
        <v>2104</v>
      </c>
      <c r="V478" s="6">
        <f>2*3*12*12</f>
        <v>864</v>
      </c>
      <c r="W478" s="3"/>
      <c r="X478" s="6">
        <v>864</v>
      </c>
      <c r="Y478" s="3"/>
      <c r="Z478" s="3"/>
      <c r="AA478" s="6">
        <v>86</v>
      </c>
      <c r="AB478" s="3"/>
    </row>
    <row r="479" spans="1:28" x14ac:dyDescent="0.55000000000000004">
      <c r="A479" s="8"/>
      <c r="B479" s="6"/>
      <c r="C479" s="5"/>
      <c r="D479" s="6"/>
      <c r="E479" s="6"/>
      <c r="F479" s="6"/>
      <c r="G479" s="6"/>
      <c r="H479" s="5"/>
      <c r="I479" s="6"/>
      <c r="J479" s="6"/>
      <c r="K479" s="6"/>
      <c r="L479" s="6"/>
      <c r="M479" s="5"/>
      <c r="N479" s="3"/>
      <c r="O479" s="3"/>
      <c r="P479" s="363"/>
      <c r="Q479" s="724"/>
      <c r="R479" s="6"/>
      <c r="S479" s="6"/>
      <c r="T479" s="6"/>
      <c r="U479" s="357"/>
      <c r="V479" s="6"/>
      <c r="W479" s="3"/>
      <c r="X479" s="6"/>
      <c r="Y479" s="3"/>
      <c r="Z479" s="3"/>
      <c r="AA479" s="6"/>
      <c r="AB479" s="3"/>
    </row>
    <row r="480" spans="1:28" x14ac:dyDescent="0.55000000000000004">
      <c r="A480" s="8" t="s">
        <v>2290</v>
      </c>
      <c r="B480" s="6">
        <v>6</v>
      </c>
      <c r="C480" s="5">
        <v>368</v>
      </c>
      <c r="D480" s="6" t="s">
        <v>2097</v>
      </c>
      <c r="E480" s="6">
        <v>41350</v>
      </c>
      <c r="F480" s="6">
        <v>156</v>
      </c>
      <c r="G480" s="6">
        <v>3447</v>
      </c>
      <c r="H480" s="5" t="s">
        <v>39</v>
      </c>
      <c r="I480" s="6">
        <v>7</v>
      </c>
      <c r="J480" s="6">
        <v>2</v>
      </c>
      <c r="K480" s="6">
        <v>20</v>
      </c>
      <c r="L480" s="6">
        <f t="shared" si="8"/>
        <v>3020</v>
      </c>
      <c r="M480" s="6"/>
      <c r="N480" s="3"/>
      <c r="O480" s="3"/>
      <c r="P480" s="363"/>
      <c r="Q480" s="724">
        <v>175</v>
      </c>
      <c r="R480" s="6"/>
      <c r="S480" s="6">
        <v>6</v>
      </c>
      <c r="T480" s="6"/>
      <c r="U480" s="364"/>
      <c r="V480" s="6"/>
      <c r="W480" s="3"/>
      <c r="X480" s="6"/>
      <c r="Y480" s="3"/>
      <c r="Z480" s="3"/>
      <c r="AA480" s="6"/>
      <c r="AB480" s="3"/>
    </row>
    <row r="481" spans="1:28" x14ac:dyDescent="0.55000000000000004">
      <c r="A481" s="8"/>
      <c r="B481" s="6"/>
      <c r="C481" s="5"/>
      <c r="D481" s="6"/>
      <c r="E481" s="6"/>
      <c r="F481" s="6"/>
      <c r="G481" s="6"/>
      <c r="H481" s="5"/>
      <c r="I481" s="6"/>
      <c r="J481" s="6"/>
      <c r="K481" s="6"/>
      <c r="L481" s="6"/>
      <c r="M481" s="6"/>
      <c r="N481" s="3"/>
      <c r="O481" s="3"/>
      <c r="P481" s="363"/>
      <c r="Q481" s="724"/>
      <c r="R481" s="6"/>
      <c r="S481" s="6"/>
      <c r="T481" s="6"/>
      <c r="U481" s="364"/>
      <c r="V481" s="6"/>
      <c r="W481" s="3"/>
      <c r="X481" s="6"/>
      <c r="Y481" s="3"/>
      <c r="Z481" s="3"/>
      <c r="AA481" s="6"/>
      <c r="AB481" s="3"/>
    </row>
    <row r="482" spans="1:28" x14ac:dyDescent="0.55000000000000004">
      <c r="A482" s="8" t="s">
        <v>2291</v>
      </c>
      <c r="B482" s="6">
        <v>6</v>
      </c>
      <c r="C482" s="5">
        <v>369</v>
      </c>
      <c r="D482" s="6" t="s">
        <v>2097</v>
      </c>
      <c r="E482" s="6">
        <v>41937</v>
      </c>
      <c r="F482" s="6">
        <v>262</v>
      </c>
      <c r="G482" s="6">
        <v>3749</v>
      </c>
      <c r="H482" s="5" t="s">
        <v>39</v>
      </c>
      <c r="I482" s="6">
        <v>9</v>
      </c>
      <c r="J482" s="6">
        <v>1</v>
      </c>
      <c r="K482" s="6">
        <v>61</v>
      </c>
      <c r="L482" s="6">
        <f t="shared" si="8"/>
        <v>3761</v>
      </c>
      <c r="M482" s="6"/>
      <c r="N482" s="3"/>
      <c r="O482" s="3"/>
      <c r="P482" s="363"/>
      <c r="Q482" s="724">
        <v>100</v>
      </c>
      <c r="R482" s="6"/>
      <c r="S482" s="6">
        <v>6</v>
      </c>
      <c r="T482" s="6"/>
      <c r="U482" s="364"/>
      <c r="V482" s="6"/>
      <c r="W482" s="3"/>
      <c r="X482" s="6"/>
      <c r="Y482" s="3"/>
      <c r="Z482" s="3"/>
      <c r="AA482" s="6"/>
      <c r="AB482" s="3"/>
    </row>
    <row r="483" spans="1:28" x14ac:dyDescent="0.55000000000000004">
      <c r="A483" s="8"/>
      <c r="B483" s="6">
        <v>231</v>
      </c>
      <c r="C483" s="5">
        <v>370</v>
      </c>
      <c r="D483" s="6" t="s">
        <v>2097</v>
      </c>
      <c r="E483" s="6">
        <v>42918</v>
      </c>
      <c r="F483" s="6">
        <v>134</v>
      </c>
      <c r="G483" s="6">
        <v>3582</v>
      </c>
      <c r="H483" s="5" t="s">
        <v>39</v>
      </c>
      <c r="I483" s="6">
        <v>5</v>
      </c>
      <c r="J483" s="6">
        <v>2</v>
      </c>
      <c r="K483" s="6">
        <v>24</v>
      </c>
      <c r="L483" s="6">
        <f t="shared" si="8"/>
        <v>2224</v>
      </c>
      <c r="M483" s="6"/>
      <c r="N483" s="3"/>
      <c r="O483" s="3"/>
      <c r="P483" s="363"/>
      <c r="Q483" s="724">
        <v>150</v>
      </c>
      <c r="R483" s="6"/>
      <c r="S483" s="6">
        <v>231</v>
      </c>
      <c r="T483" s="6"/>
      <c r="U483" s="364"/>
      <c r="V483" s="6"/>
      <c r="W483" s="3"/>
      <c r="X483" s="6"/>
      <c r="Y483" s="3"/>
      <c r="Z483" s="3"/>
      <c r="AA483" s="6"/>
      <c r="AB483" s="3"/>
    </row>
    <row r="484" spans="1:28" x14ac:dyDescent="0.55000000000000004">
      <c r="A484" s="8"/>
      <c r="B484" s="6">
        <v>231</v>
      </c>
      <c r="C484" s="5">
        <v>371</v>
      </c>
      <c r="D484" s="6" t="s">
        <v>2097</v>
      </c>
      <c r="E484" s="6">
        <v>91330</v>
      </c>
      <c r="F484" s="6">
        <v>420</v>
      </c>
      <c r="G484" s="6">
        <v>7373</v>
      </c>
      <c r="H484" s="5" t="s">
        <v>2098</v>
      </c>
      <c r="I484" s="6">
        <v>4</v>
      </c>
      <c r="J484" s="6">
        <v>3</v>
      </c>
      <c r="K484" s="6">
        <v>10</v>
      </c>
      <c r="L484" s="6">
        <f t="shared" si="8"/>
        <v>1910</v>
      </c>
      <c r="M484" s="6"/>
      <c r="N484" s="3"/>
      <c r="O484" s="3"/>
      <c r="P484" s="363"/>
      <c r="Q484" s="724">
        <v>150</v>
      </c>
      <c r="R484" s="6"/>
      <c r="S484" s="6">
        <v>231</v>
      </c>
      <c r="T484" s="6"/>
      <c r="U484" s="364"/>
      <c r="V484" s="6"/>
      <c r="W484" s="3"/>
      <c r="X484" s="6"/>
      <c r="Y484" s="3"/>
      <c r="Z484" s="3"/>
      <c r="AA484" s="6"/>
      <c r="AB484" s="3"/>
    </row>
    <row r="485" spans="1:28" x14ac:dyDescent="0.55000000000000004">
      <c r="A485" s="8"/>
      <c r="B485" s="6">
        <v>231</v>
      </c>
      <c r="C485" s="5">
        <v>372</v>
      </c>
      <c r="D485" s="6" t="s">
        <v>2097</v>
      </c>
      <c r="E485" s="6">
        <v>51757</v>
      </c>
      <c r="F485" s="6">
        <v>148</v>
      </c>
      <c r="G485" s="6">
        <v>4925</v>
      </c>
      <c r="H485" s="5" t="s">
        <v>2098</v>
      </c>
      <c r="I485" s="6">
        <v>10</v>
      </c>
      <c r="J485" s="6"/>
      <c r="K485" s="6">
        <v>75</v>
      </c>
      <c r="L485" s="6">
        <f t="shared" si="8"/>
        <v>4075</v>
      </c>
      <c r="M485" s="6"/>
      <c r="N485" s="3"/>
      <c r="O485" s="3"/>
      <c r="P485" s="363"/>
      <c r="Q485" s="724">
        <v>100</v>
      </c>
      <c r="R485" s="6"/>
      <c r="S485" s="6">
        <v>231</v>
      </c>
      <c r="T485" s="6"/>
      <c r="U485" s="364"/>
      <c r="V485" s="6"/>
      <c r="W485" s="3"/>
      <c r="X485" s="6"/>
      <c r="Y485" s="3"/>
      <c r="Z485" s="3"/>
      <c r="AA485" s="6"/>
      <c r="AB485" s="3"/>
    </row>
    <row r="486" spans="1:28" x14ac:dyDescent="0.55000000000000004">
      <c r="A486" s="8"/>
      <c r="B486" s="6"/>
      <c r="C486" s="5">
        <v>373</v>
      </c>
      <c r="D486" s="6" t="s">
        <v>49</v>
      </c>
      <c r="E486" s="6">
        <v>4160</v>
      </c>
      <c r="F486" s="6"/>
      <c r="G486" s="6">
        <v>60</v>
      </c>
      <c r="H486" s="5" t="s">
        <v>2098</v>
      </c>
      <c r="I486" s="6">
        <v>7</v>
      </c>
      <c r="J486" s="6"/>
      <c r="K486" s="6">
        <v>63</v>
      </c>
      <c r="L486" s="6">
        <f t="shared" si="8"/>
        <v>2863</v>
      </c>
      <c r="M486" s="6"/>
      <c r="N486" s="3"/>
      <c r="O486" s="3"/>
      <c r="P486" s="363"/>
      <c r="Q486" s="724">
        <v>150</v>
      </c>
      <c r="R486" s="6"/>
      <c r="S486" s="6"/>
      <c r="T486" s="6"/>
      <c r="U486" s="364"/>
      <c r="V486" s="6"/>
      <c r="W486" s="3"/>
      <c r="X486" s="6"/>
      <c r="Y486" s="3"/>
      <c r="Z486" s="3"/>
      <c r="AA486" s="6"/>
      <c r="AB486" s="3"/>
    </row>
    <row r="487" spans="1:28" s="186" customFormat="1" x14ac:dyDescent="0.55000000000000004">
      <c r="A487" s="18"/>
      <c r="B487" s="15"/>
      <c r="C487" s="17">
        <v>374</v>
      </c>
      <c r="D487" s="15" t="s">
        <v>49</v>
      </c>
      <c r="E487" s="15">
        <v>1293</v>
      </c>
      <c r="F487" s="15"/>
      <c r="G487" s="15">
        <v>93</v>
      </c>
      <c r="H487" s="17" t="s">
        <v>1366</v>
      </c>
      <c r="I487" s="15">
        <v>4</v>
      </c>
      <c r="J487" s="15">
        <v>1</v>
      </c>
      <c r="K487" s="15">
        <v>54</v>
      </c>
      <c r="L487" s="15">
        <f t="shared" si="8"/>
        <v>1754</v>
      </c>
      <c r="M487" s="15"/>
      <c r="N487" s="16"/>
      <c r="O487" s="16"/>
      <c r="P487" s="372"/>
      <c r="Q487" s="724">
        <v>150</v>
      </c>
      <c r="R487" s="15"/>
      <c r="S487" s="15"/>
      <c r="T487" s="15"/>
      <c r="U487" s="382"/>
      <c r="V487" s="15"/>
      <c r="W487" s="16"/>
      <c r="X487" s="15"/>
      <c r="Y487" s="16"/>
      <c r="Z487" s="16"/>
      <c r="AA487" s="15"/>
      <c r="AB487" s="16"/>
    </row>
    <row r="488" spans="1:28" s="186" customFormat="1" x14ac:dyDescent="0.55000000000000004">
      <c r="A488" s="18"/>
      <c r="B488" s="15"/>
      <c r="C488" s="17">
        <v>375</v>
      </c>
      <c r="D488" s="15" t="s">
        <v>49</v>
      </c>
      <c r="E488" s="15">
        <v>1296</v>
      </c>
      <c r="F488" s="15"/>
      <c r="G488" s="15">
        <v>96</v>
      </c>
      <c r="H488" s="17" t="s">
        <v>1366</v>
      </c>
      <c r="I488" s="15">
        <v>7</v>
      </c>
      <c r="J488" s="15">
        <v>2</v>
      </c>
      <c r="K488" s="15">
        <v>56</v>
      </c>
      <c r="L488" s="15">
        <f t="shared" si="8"/>
        <v>3056</v>
      </c>
      <c r="M488" s="15"/>
      <c r="N488" s="16"/>
      <c r="O488" s="16"/>
      <c r="P488" s="372"/>
      <c r="Q488" s="724">
        <v>150</v>
      </c>
      <c r="R488" s="15"/>
      <c r="S488" s="15"/>
      <c r="T488" s="15"/>
      <c r="U488" s="382"/>
      <c r="V488" s="15"/>
      <c r="W488" s="16"/>
      <c r="X488" s="15"/>
      <c r="Y488" s="16"/>
      <c r="Z488" s="16"/>
      <c r="AA488" s="15"/>
      <c r="AB488" s="16"/>
    </row>
    <row r="489" spans="1:28" x14ac:dyDescent="0.55000000000000004">
      <c r="A489" s="8"/>
      <c r="B489" s="6">
        <v>231</v>
      </c>
      <c r="C489" s="5">
        <v>376</v>
      </c>
      <c r="D489" s="6" t="s">
        <v>2097</v>
      </c>
      <c r="E489" s="6">
        <v>13755</v>
      </c>
      <c r="F489" s="6">
        <v>102</v>
      </c>
      <c r="G489" s="6">
        <v>172</v>
      </c>
      <c r="H489" s="5" t="s">
        <v>39</v>
      </c>
      <c r="I489" s="6"/>
      <c r="J489" s="6"/>
      <c r="K489" s="6">
        <v>53</v>
      </c>
      <c r="L489" s="6"/>
      <c r="M489" s="5">
        <f>I489*400+J489*100+K489</f>
        <v>53</v>
      </c>
      <c r="N489" s="3"/>
      <c r="O489" s="3"/>
      <c r="P489" s="363"/>
      <c r="Q489" s="724">
        <v>300</v>
      </c>
      <c r="R489" s="6">
        <v>77</v>
      </c>
      <c r="S489" s="6">
        <v>231</v>
      </c>
      <c r="T489" s="6" t="s">
        <v>2099</v>
      </c>
      <c r="U489" s="357" t="s">
        <v>2104</v>
      </c>
      <c r="V489" s="6">
        <v>1651.2</v>
      </c>
      <c r="W489" s="3"/>
      <c r="X489" s="6">
        <v>1651.2</v>
      </c>
      <c r="Y489" s="3"/>
      <c r="Z489" s="3"/>
      <c r="AA489" s="6">
        <v>20</v>
      </c>
      <c r="AB489" s="3"/>
    </row>
    <row r="490" spans="1:28" x14ac:dyDescent="0.55000000000000004">
      <c r="A490" s="8"/>
      <c r="B490" s="6"/>
      <c r="C490" s="5"/>
      <c r="D490" s="6"/>
      <c r="E490" s="6"/>
      <c r="F490" s="6"/>
      <c r="G490" s="6"/>
      <c r="H490" s="5"/>
      <c r="I490" s="6"/>
      <c r="J490" s="6"/>
      <c r="K490" s="6"/>
      <c r="L490" s="6"/>
      <c r="M490" s="5"/>
      <c r="N490" s="3"/>
      <c r="O490" s="3"/>
      <c r="P490" s="363"/>
      <c r="Q490" s="724"/>
      <c r="R490" s="6"/>
      <c r="S490" s="6"/>
      <c r="T490" s="6"/>
      <c r="U490" s="357"/>
      <c r="V490" s="6"/>
      <c r="W490" s="3"/>
      <c r="X490" s="6"/>
      <c r="Y490" s="3"/>
      <c r="Z490" s="3"/>
      <c r="AA490" s="6"/>
      <c r="AB490" s="3"/>
    </row>
    <row r="491" spans="1:28" x14ac:dyDescent="0.55000000000000004">
      <c r="A491" s="8" t="s">
        <v>2292</v>
      </c>
      <c r="B491" s="6">
        <v>51</v>
      </c>
      <c r="C491" s="5">
        <v>377</v>
      </c>
      <c r="D491" s="15" t="s">
        <v>49</v>
      </c>
      <c r="E491" s="6">
        <v>4159</v>
      </c>
      <c r="F491" s="6"/>
      <c r="G491" s="6">
        <v>59</v>
      </c>
      <c r="H491" s="5" t="s">
        <v>2098</v>
      </c>
      <c r="I491" s="6">
        <v>7</v>
      </c>
      <c r="J491" s="6"/>
      <c r="K491" s="6">
        <v>34</v>
      </c>
      <c r="L491" s="6">
        <f t="shared" si="8"/>
        <v>2834</v>
      </c>
      <c r="M491" s="6"/>
      <c r="N491" s="3"/>
      <c r="O491" s="3"/>
      <c r="P491" s="363"/>
      <c r="Q491" s="724">
        <v>100</v>
      </c>
      <c r="R491" s="6"/>
      <c r="S491" s="6">
        <v>51</v>
      </c>
      <c r="T491" s="6"/>
      <c r="U491" s="364"/>
      <c r="V491" s="6"/>
      <c r="W491" s="3"/>
      <c r="X491" s="6"/>
      <c r="Y491" s="3"/>
      <c r="Z491" s="3"/>
      <c r="AA491" s="6"/>
      <c r="AB491" s="3"/>
    </row>
    <row r="492" spans="1:28" x14ac:dyDescent="0.55000000000000004">
      <c r="A492" s="8"/>
      <c r="B492" s="6"/>
      <c r="C492" s="5"/>
      <c r="D492" s="6"/>
      <c r="E492" s="6"/>
      <c r="F492" s="6"/>
      <c r="G492" s="6"/>
      <c r="H492" s="5"/>
      <c r="I492" s="6"/>
      <c r="J492" s="6"/>
      <c r="K492" s="6"/>
      <c r="L492" s="6"/>
      <c r="M492" s="6"/>
      <c r="N492" s="3"/>
      <c r="O492" s="3"/>
      <c r="P492" s="363"/>
      <c r="Q492" s="724"/>
      <c r="R492" s="6"/>
      <c r="S492" s="6"/>
      <c r="T492" s="6"/>
      <c r="U492" s="364"/>
      <c r="V492" s="6"/>
      <c r="W492" s="3"/>
      <c r="X492" s="6"/>
      <c r="Y492" s="3"/>
      <c r="Z492" s="3"/>
      <c r="AA492" s="6"/>
      <c r="AB492" s="3"/>
    </row>
    <row r="493" spans="1:28" x14ac:dyDescent="0.55000000000000004">
      <c r="A493" s="8" t="s">
        <v>2293</v>
      </c>
      <c r="B493" s="6">
        <v>45</v>
      </c>
      <c r="C493" s="5">
        <v>378</v>
      </c>
      <c r="D493" s="6" t="s">
        <v>2097</v>
      </c>
      <c r="E493" s="6">
        <v>13753</v>
      </c>
      <c r="F493" s="6">
        <v>100</v>
      </c>
      <c r="G493" s="6">
        <v>170</v>
      </c>
      <c r="H493" s="5" t="s">
        <v>39</v>
      </c>
      <c r="I493" s="6"/>
      <c r="J493" s="6"/>
      <c r="K493" s="6">
        <v>47</v>
      </c>
      <c r="L493" s="6"/>
      <c r="M493" s="5">
        <f>I493*400+J493*100+K493</f>
        <v>47</v>
      </c>
      <c r="N493" s="3"/>
      <c r="O493" s="3"/>
      <c r="P493" s="363"/>
      <c r="Q493" s="724">
        <v>300</v>
      </c>
      <c r="R493" s="6">
        <v>78</v>
      </c>
      <c r="S493" s="6">
        <v>45</v>
      </c>
      <c r="T493" s="6" t="s">
        <v>2099</v>
      </c>
      <c r="U493" s="357" t="s">
        <v>2104</v>
      </c>
      <c r="V493" s="6">
        <f>2*4*7*14</f>
        <v>784</v>
      </c>
      <c r="W493" s="3"/>
      <c r="X493" s="6">
        <v>784</v>
      </c>
      <c r="Y493" s="3"/>
      <c r="Z493" s="3"/>
      <c r="AA493" s="6">
        <v>15</v>
      </c>
      <c r="AB493" s="3"/>
    </row>
    <row r="494" spans="1:28" x14ac:dyDescent="0.55000000000000004">
      <c r="A494" s="8"/>
      <c r="B494" s="6">
        <v>45</v>
      </c>
      <c r="C494" s="5">
        <v>379</v>
      </c>
      <c r="D494" s="6" t="s">
        <v>47</v>
      </c>
      <c r="E494" s="6">
        <v>79</v>
      </c>
      <c r="F494" s="6">
        <v>0</v>
      </c>
      <c r="G494" s="6">
        <v>29</v>
      </c>
      <c r="H494" s="5" t="s">
        <v>39</v>
      </c>
      <c r="I494" s="6">
        <v>21</v>
      </c>
      <c r="J494" s="6">
        <v>1</v>
      </c>
      <c r="K494" s="6">
        <v>41</v>
      </c>
      <c r="L494" s="6"/>
      <c r="M494" s="6"/>
      <c r="N494" s="3"/>
      <c r="O494" s="3"/>
      <c r="P494" s="363"/>
      <c r="Q494" s="724">
        <v>100</v>
      </c>
      <c r="R494" s="6"/>
      <c r="S494" s="6">
        <v>45</v>
      </c>
      <c r="T494" s="6"/>
      <c r="U494" s="364"/>
      <c r="V494" s="6"/>
      <c r="W494" s="3"/>
      <c r="X494" s="6"/>
      <c r="Y494" s="3"/>
      <c r="Z494" s="3"/>
      <c r="AA494" s="6"/>
      <c r="AB494" s="3"/>
    </row>
    <row r="495" spans="1:28" x14ac:dyDescent="0.55000000000000004">
      <c r="A495" s="8"/>
      <c r="B495" s="6">
        <v>45</v>
      </c>
      <c r="C495" s="5">
        <v>380</v>
      </c>
      <c r="D495" s="6" t="s">
        <v>2097</v>
      </c>
      <c r="E495" s="6">
        <v>13753</v>
      </c>
      <c r="F495" s="6">
        <v>100</v>
      </c>
      <c r="G495" s="6">
        <v>170</v>
      </c>
      <c r="H495" s="5" t="s">
        <v>39</v>
      </c>
      <c r="I495" s="6"/>
      <c r="J495" s="6"/>
      <c r="K495" s="6">
        <v>47</v>
      </c>
      <c r="L495" s="6">
        <f t="shared" si="8"/>
        <v>47</v>
      </c>
      <c r="M495" s="6"/>
      <c r="N495" s="3"/>
      <c r="O495" s="3"/>
      <c r="P495" s="363"/>
      <c r="Q495" s="724">
        <v>300</v>
      </c>
      <c r="R495" s="6"/>
      <c r="S495" s="6">
        <v>45</v>
      </c>
      <c r="T495" s="6"/>
      <c r="U495" s="364"/>
      <c r="V495" s="6"/>
      <c r="W495" s="3"/>
      <c r="X495" s="6"/>
      <c r="Y495" s="3"/>
      <c r="Z495" s="3"/>
      <c r="AA495" s="6"/>
      <c r="AB495" s="3"/>
    </row>
    <row r="496" spans="1:28" x14ac:dyDescent="0.55000000000000004">
      <c r="A496" s="8"/>
      <c r="B496" s="6"/>
      <c r="C496" s="5"/>
      <c r="D496" s="6"/>
      <c r="E496" s="6"/>
      <c r="F496" s="6"/>
      <c r="G496" s="6"/>
      <c r="H496" s="5"/>
      <c r="I496" s="6"/>
      <c r="J496" s="6"/>
      <c r="K496" s="6"/>
      <c r="L496" s="6"/>
      <c r="M496" s="6"/>
      <c r="N496" s="3"/>
      <c r="O496" s="3"/>
      <c r="P496" s="363"/>
      <c r="Q496" s="724"/>
      <c r="R496" s="6"/>
      <c r="S496" s="6"/>
      <c r="T496" s="6"/>
      <c r="U496" s="364"/>
      <c r="V496" s="6"/>
      <c r="W496" s="3"/>
      <c r="X496" s="6"/>
      <c r="Y496" s="3"/>
      <c r="Z496" s="3"/>
      <c r="AA496" s="6"/>
      <c r="AB496" s="3"/>
    </row>
    <row r="497" spans="1:28" x14ac:dyDescent="0.55000000000000004">
      <c r="A497" s="8" t="s">
        <v>2294</v>
      </c>
      <c r="B497" s="6">
        <v>69</v>
      </c>
      <c r="C497" s="5">
        <v>381</v>
      </c>
      <c r="D497" s="6" t="s">
        <v>2097</v>
      </c>
      <c r="E497" s="6">
        <v>85884</v>
      </c>
      <c r="F497" s="6">
        <v>298</v>
      </c>
      <c r="G497" s="6">
        <v>6970</v>
      </c>
      <c r="H497" s="5" t="s">
        <v>2098</v>
      </c>
      <c r="I497" s="6"/>
      <c r="J497" s="6"/>
      <c r="K497" s="6">
        <v>49</v>
      </c>
      <c r="L497" s="6"/>
      <c r="M497" s="5">
        <f>I497*400+J497*100+K497</f>
        <v>49</v>
      </c>
      <c r="N497" s="3"/>
      <c r="O497" s="3"/>
      <c r="P497" s="363"/>
      <c r="Q497" s="724">
        <v>250</v>
      </c>
      <c r="R497" s="6">
        <v>79</v>
      </c>
      <c r="S497" s="6">
        <v>69</v>
      </c>
      <c r="T497" s="6" t="s">
        <v>2099</v>
      </c>
      <c r="U497" s="364" t="s">
        <v>1024</v>
      </c>
      <c r="V497" s="6">
        <f>2*2*9*2*9</f>
        <v>648</v>
      </c>
      <c r="W497" s="3"/>
      <c r="X497" s="6">
        <v>648</v>
      </c>
      <c r="Y497" s="3"/>
      <c r="Z497" s="3"/>
      <c r="AA497" s="6">
        <v>62</v>
      </c>
      <c r="AB497" s="3"/>
    </row>
    <row r="498" spans="1:28" x14ac:dyDescent="0.55000000000000004">
      <c r="A498" s="8"/>
      <c r="B498" s="6"/>
      <c r="C498" s="5"/>
      <c r="D498" s="6"/>
      <c r="E498" s="6"/>
      <c r="F498" s="6"/>
      <c r="G498" s="6"/>
      <c r="H498" s="5"/>
      <c r="I498" s="6"/>
      <c r="J498" s="6"/>
      <c r="K498" s="6"/>
      <c r="L498" s="6"/>
      <c r="M498" s="5"/>
      <c r="N498" s="3"/>
      <c r="O498" s="3"/>
      <c r="P498" s="363"/>
      <c r="Q498" s="724"/>
      <c r="R498" s="6"/>
      <c r="S498" s="6"/>
      <c r="T498" s="6"/>
      <c r="U498" s="364"/>
      <c r="V498" s="6"/>
      <c r="W498" s="3"/>
      <c r="X498" s="6"/>
      <c r="Y498" s="3"/>
      <c r="Z498" s="3"/>
      <c r="AA498" s="6"/>
      <c r="AB498" s="3"/>
    </row>
    <row r="499" spans="1:28" x14ac:dyDescent="0.55000000000000004">
      <c r="A499" s="8" t="s">
        <v>2295</v>
      </c>
      <c r="B499" s="6">
        <v>175</v>
      </c>
      <c r="C499" s="5">
        <v>382</v>
      </c>
      <c r="D499" s="6" t="s">
        <v>2097</v>
      </c>
      <c r="E499" s="6">
        <v>20656</v>
      </c>
      <c r="F499" s="6">
        <v>106</v>
      </c>
      <c r="G499" s="6">
        <v>1648</v>
      </c>
      <c r="H499" s="5" t="s">
        <v>39</v>
      </c>
      <c r="I499" s="6">
        <v>15</v>
      </c>
      <c r="J499" s="6">
        <v>1</v>
      </c>
      <c r="K499" s="6">
        <v>80</v>
      </c>
      <c r="L499" s="6">
        <f t="shared" si="8"/>
        <v>6180</v>
      </c>
      <c r="M499" s="6"/>
      <c r="N499" s="3"/>
      <c r="O499" s="3"/>
      <c r="P499" s="363"/>
      <c r="Q499" s="724">
        <v>100</v>
      </c>
      <c r="R499" s="6"/>
      <c r="S499" s="6">
        <v>175</v>
      </c>
      <c r="T499" s="6"/>
      <c r="U499" s="364"/>
      <c r="V499" s="6"/>
      <c r="W499" s="3"/>
      <c r="X499" s="6"/>
      <c r="Y499" s="3"/>
      <c r="Z499" s="3"/>
      <c r="AA499" s="6"/>
      <c r="AB499" s="3"/>
    </row>
    <row r="500" spans="1:28" x14ac:dyDescent="0.55000000000000004">
      <c r="A500" s="8"/>
      <c r="B500" s="6">
        <v>175</v>
      </c>
      <c r="C500" s="5">
        <v>383</v>
      </c>
      <c r="D500" s="6" t="s">
        <v>2097</v>
      </c>
      <c r="E500" s="6">
        <v>20657</v>
      </c>
      <c r="F500" s="6">
        <v>107</v>
      </c>
      <c r="G500" s="6">
        <v>1649</v>
      </c>
      <c r="H500" s="5" t="s">
        <v>39</v>
      </c>
      <c r="I500" s="6">
        <v>9</v>
      </c>
      <c r="J500" s="6">
        <v>3</v>
      </c>
      <c r="K500" s="6">
        <v>97</v>
      </c>
      <c r="L500" s="6">
        <f>I500*400+J500*100+K500</f>
        <v>3997</v>
      </c>
      <c r="M500" s="6"/>
      <c r="N500" s="3"/>
      <c r="O500" s="3"/>
      <c r="P500" s="363"/>
      <c r="Q500" s="724">
        <v>100</v>
      </c>
      <c r="R500" s="6"/>
      <c r="S500" s="6">
        <v>175</v>
      </c>
      <c r="T500" s="6"/>
      <c r="U500" s="364"/>
      <c r="V500" s="6"/>
      <c r="W500" s="3"/>
      <c r="X500" s="6"/>
      <c r="Y500" s="3"/>
      <c r="Z500" s="3"/>
      <c r="AA500" s="6"/>
      <c r="AB500" s="3"/>
    </row>
    <row r="501" spans="1:28" x14ac:dyDescent="0.55000000000000004">
      <c r="A501" s="8"/>
      <c r="B501" s="6"/>
      <c r="C501" s="5"/>
      <c r="D501" s="6"/>
      <c r="E501" s="6"/>
      <c r="F501" s="6"/>
      <c r="G501" s="6"/>
      <c r="H501" s="5"/>
      <c r="I501" s="6"/>
      <c r="J501" s="6"/>
      <c r="K501" s="6"/>
      <c r="L501" s="6"/>
      <c r="M501" s="6"/>
      <c r="N501" s="3"/>
      <c r="O501" s="3"/>
      <c r="P501" s="363"/>
      <c r="Q501" s="724"/>
      <c r="R501" s="6"/>
      <c r="S501" s="6"/>
      <c r="T501" s="6"/>
      <c r="U501" s="364"/>
      <c r="V501" s="6"/>
      <c r="W501" s="3"/>
      <c r="X501" s="6"/>
      <c r="Y501" s="3"/>
      <c r="Z501" s="3"/>
      <c r="AA501" s="6"/>
      <c r="AB501" s="3"/>
    </row>
    <row r="502" spans="1:28" x14ac:dyDescent="0.55000000000000004">
      <c r="A502" s="8" t="s">
        <v>2296</v>
      </c>
      <c r="B502" s="6">
        <v>245</v>
      </c>
      <c r="C502" s="5">
        <v>384</v>
      </c>
      <c r="D502" s="6" t="s">
        <v>2097</v>
      </c>
      <c r="E502" s="6">
        <v>41610</v>
      </c>
      <c r="F502" s="6">
        <v>153</v>
      </c>
      <c r="G502" s="6">
        <v>3561</v>
      </c>
      <c r="H502" s="5" t="s">
        <v>39</v>
      </c>
      <c r="I502" s="6">
        <v>1</v>
      </c>
      <c r="J502" s="6"/>
      <c r="K502" s="6">
        <v>63</v>
      </c>
      <c r="L502" s="6">
        <f t="shared" ref="L502:L517" si="9">I502*400+J502*100+K502</f>
        <v>463</v>
      </c>
      <c r="M502" s="6"/>
      <c r="N502" s="3"/>
      <c r="O502" s="3"/>
      <c r="P502" s="363"/>
      <c r="Q502" s="724">
        <v>250</v>
      </c>
      <c r="R502" s="6"/>
      <c r="S502" s="6">
        <v>245</v>
      </c>
      <c r="T502" s="6"/>
      <c r="U502" s="364"/>
      <c r="V502" s="6"/>
      <c r="W502" s="3"/>
      <c r="X502" s="6"/>
      <c r="Y502" s="3"/>
      <c r="Z502" s="3"/>
      <c r="AA502" s="6"/>
      <c r="AB502" s="3"/>
    </row>
    <row r="503" spans="1:28" x14ac:dyDescent="0.55000000000000004">
      <c r="A503" s="8"/>
      <c r="B503" s="6">
        <v>245</v>
      </c>
      <c r="C503" s="5">
        <v>385</v>
      </c>
      <c r="D503" s="6" t="s">
        <v>2097</v>
      </c>
      <c r="E503" s="6">
        <v>41611</v>
      </c>
      <c r="F503" s="6">
        <v>152</v>
      </c>
      <c r="G503" s="6">
        <v>3562</v>
      </c>
      <c r="H503" s="5" t="s">
        <v>39</v>
      </c>
      <c r="I503" s="6"/>
      <c r="J503" s="6">
        <v>3</v>
      </c>
      <c r="K503" s="6">
        <v>20</v>
      </c>
      <c r="L503" s="6">
        <f t="shared" si="9"/>
        <v>320</v>
      </c>
      <c r="M503" s="6"/>
      <c r="N503" s="3"/>
      <c r="O503" s="3"/>
      <c r="P503" s="363"/>
      <c r="Q503" s="724">
        <v>250</v>
      </c>
      <c r="R503" s="6"/>
      <c r="S503" s="6">
        <v>245</v>
      </c>
      <c r="T503" s="6"/>
      <c r="U503" s="364"/>
      <c r="V503" s="6"/>
      <c r="W503" s="3"/>
      <c r="X503" s="6"/>
      <c r="Y503" s="3"/>
      <c r="Z503" s="3"/>
      <c r="AA503" s="6"/>
      <c r="AB503" s="3"/>
    </row>
    <row r="504" spans="1:28" x14ac:dyDescent="0.55000000000000004">
      <c r="A504" s="8"/>
      <c r="B504" s="6">
        <v>245</v>
      </c>
      <c r="C504" s="5">
        <v>386</v>
      </c>
      <c r="D504" s="6" t="s">
        <v>49</v>
      </c>
      <c r="E504" s="6">
        <v>749</v>
      </c>
      <c r="F504" s="6">
        <v>7</v>
      </c>
      <c r="G504" s="6"/>
      <c r="H504" s="5" t="s">
        <v>39</v>
      </c>
      <c r="I504" s="6">
        <v>12</v>
      </c>
      <c r="J504" s="6">
        <v>2</v>
      </c>
      <c r="K504" s="6">
        <v>61</v>
      </c>
      <c r="L504" s="6">
        <f t="shared" si="9"/>
        <v>5061</v>
      </c>
      <c r="M504" s="6"/>
      <c r="N504" s="3"/>
      <c r="O504" s="3"/>
      <c r="P504" s="363"/>
      <c r="Q504" s="724">
        <v>100</v>
      </c>
      <c r="R504" s="6"/>
      <c r="S504" s="6">
        <v>245</v>
      </c>
      <c r="T504" s="6"/>
      <c r="U504" s="364"/>
      <c r="V504" s="6"/>
      <c r="W504" s="3"/>
      <c r="X504" s="6"/>
      <c r="Y504" s="3"/>
      <c r="Z504" s="3"/>
      <c r="AA504" s="6"/>
      <c r="AB504" s="3"/>
    </row>
    <row r="505" spans="1:28" x14ac:dyDescent="0.55000000000000004">
      <c r="A505" s="8"/>
      <c r="B505" s="6"/>
      <c r="C505" s="5"/>
      <c r="D505" s="6"/>
      <c r="E505" s="6"/>
      <c r="F505" s="6"/>
      <c r="G505" s="6"/>
      <c r="H505" s="5"/>
      <c r="I505" s="6"/>
      <c r="J505" s="6"/>
      <c r="K505" s="6"/>
      <c r="L505" s="6"/>
      <c r="M505" s="6"/>
      <c r="N505" s="3"/>
      <c r="O505" s="3"/>
      <c r="P505" s="363"/>
      <c r="Q505" s="724"/>
      <c r="R505" s="6"/>
      <c r="S505" s="6"/>
      <c r="T505" s="6"/>
      <c r="U505" s="364"/>
      <c r="V505" s="6"/>
      <c r="W505" s="3"/>
      <c r="X505" s="6"/>
      <c r="Y505" s="3"/>
      <c r="Z505" s="3"/>
      <c r="AA505" s="6"/>
      <c r="AB505" s="3"/>
    </row>
    <row r="506" spans="1:28" x14ac:dyDescent="0.55000000000000004">
      <c r="A506" s="8" t="s">
        <v>2297</v>
      </c>
      <c r="B506" s="6">
        <v>328</v>
      </c>
      <c r="C506" s="5">
        <v>387</v>
      </c>
      <c r="D506" s="6" t="s">
        <v>2097</v>
      </c>
      <c r="E506" s="6">
        <v>41732</v>
      </c>
      <c r="F506" s="6">
        <v>242</v>
      </c>
      <c r="G506" s="6">
        <v>3619</v>
      </c>
      <c r="H506" s="5" t="s">
        <v>39</v>
      </c>
      <c r="I506" s="6">
        <v>19</v>
      </c>
      <c r="J506" s="6">
        <v>2</v>
      </c>
      <c r="K506" s="6">
        <v>70</v>
      </c>
      <c r="L506" s="6">
        <f t="shared" si="9"/>
        <v>7870</v>
      </c>
      <c r="M506" s="6"/>
      <c r="N506" s="3"/>
      <c r="O506" s="3"/>
      <c r="P506" s="363"/>
      <c r="Q506" s="724">
        <v>300</v>
      </c>
      <c r="R506" s="6"/>
      <c r="S506" s="6">
        <v>328</v>
      </c>
      <c r="T506" s="6"/>
      <c r="U506" s="364"/>
      <c r="V506" s="6"/>
      <c r="W506" s="3"/>
      <c r="X506" s="6"/>
      <c r="Y506" s="3"/>
      <c r="Z506" s="3"/>
      <c r="AA506" s="6"/>
      <c r="AB506" s="3"/>
    </row>
    <row r="507" spans="1:28" x14ac:dyDescent="0.55000000000000004">
      <c r="A507" s="8"/>
      <c r="B507" s="6"/>
      <c r="C507" s="5"/>
      <c r="D507" s="6"/>
      <c r="E507" s="6"/>
      <c r="F507" s="6"/>
      <c r="G507" s="6"/>
      <c r="H507" s="5"/>
      <c r="I507" s="6"/>
      <c r="J507" s="6"/>
      <c r="K507" s="6"/>
      <c r="L507" s="6"/>
      <c r="M507" s="6"/>
      <c r="N507" s="3"/>
      <c r="O507" s="3"/>
      <c r="P507" s="363"/>
      <c r="Q507" s="724"/>
      <c r="R507" s="6"/>
      <c r="S507" s="6"/>
      <c r="T507" s="6"/>
      <c r="U507" s="364"/>
      <c r="V507" s="6"/>
      <c r="W507" s="3"/>
      <c r="X507" s="6"/>
      <c r="Y507" s="3"/>
      <c r="Z507" s="3"/>
      <c r="AA507" s="6"/>
      <c r="AB507" s="3"/>
    </row>
    <row r="508" spans="1:28" x14ac:dyDescent="0.55000000000000004">
      <c r="A508" s="8" t="s">
        <v>2298</v>
      </c>
      <c r="B508" s="6">
        <v>185</v>
      </c>
      <c r="C508" s="5">
        <v>388</v>
      </c>
      <c r="D508" s="6" t="s">
        <v>2097</v>
      </c>
      <c r="E508" s="6">
        <v>41616</v>
      </c>
      <c r="F508" s="6">
        <v>149</v>
      </c>
      <c r="G508" s="6">
        <v>3567</v>
      </c>
      <c r="H508" s="5" t="s">
        <v>39</v>
      </c>
      <c r="I508" s="6">
        <v>1</v>
      </c>
      <c r="J508" s="6">
        <v>1</v>
      </c>
      <c r="K508" s="6">
        <v>64</v>
      </c>
      <c r="L508" s="6">
        <f t="shared" si="9"/>
        <v>564</v>
      </c>
      <c r="M508" s="6"/>
      <c r="N508" s="3"/>
      <c r="O508" s="3"/>
      <c r="P508" s="363"/>
      <c r="Q508" s="724">
        <v>100</v>
      </c>
      <c r="R508" s="6">
        <v>80</v>
      </c>
      <c r="S508" s="6">
        <v>185</v>
      </c>
      <c r="T508" s="6" t="s">
        <v>2099</v>
      </c>
      <c r="U508" s="357" t="s">
        <v>2104</v>
      </c>
      <c r="V508" s="6">
        <f>2*3*3*9</f>
        <v>162</v>
      </c>
      <c r="W508" s="3"/>
      <c r="X508" s="6">
        <v>162</v>
      </c>
      <c r="Y508" s="3"/>
      <c r="Z508" s="3"/>
      <c r="AA508" s="6">
        <v>42</v>
      </c>
      <c r="AB508" s="3"/>
    </row>
    <row r="509" spans="1:28" x14ac:dyDescent="0.55000000000000004">
      <c r="A509" s="8"/>
      <c r="B509" s="6">
        <v>185</v>
      </c>
      <c r="C509" s="5">
        <v>389</v>
      </c>
      <c r="D509" s="6" t="s">
        <v>49</v>
      </c>
      <c r="E509" s="6">
        <v>813</v>
      </c>
      <c r="F509" s="6">
        <v>20</v>
      </c>
      <c r="G509" s="6"/>
      <c r="H509" s="6" t="s">
        <v>2098</v>
      </c>
      <c r="I509" s="6">
        <v>3</v>
      </c>
      <c r="J509" s="6">
        <v>1</v>
      </c>
      <c r="K509" s="6">
        <v>35</v>
      </c>
      <c r="L509" s="6">
        <f t="shared" si="9"/>
        <v>1335</v>
      </c>
      <c r="M509" s="6"/>
      <c r="N509" s="3"/>
      <c r="O509" s="3"/>
      <c r="P509" s="363"/>
      <c r="Q509" s="724">
        <v>100</v>
      </c>
      <c r="R509" s="6"/>
      <c r="S509" s="6">
        <v>185</v>
      </c>
      <c r="T509" s="6"/>
      <c r="U509" s="364"/>
      <c r="V509" s="6"/>
      <c r="W509" s="3"/>
      <c r="X509" s="6"/>
      <c r="Y509" s="3"/>
      <c r="Z509" s="3"/>
      <c r="AA509" s="6"/>
      <c r="AB509" s="3"/>
    </row>
    <row r="510" spans="1:28" x14ac:dyDescent="0.55000000000000004">
      <c r="A510" s="8"/>
      <c r="B510" s="6">
        <v>185</v>
      </c>
      <c r="C510" s="5">
        <v>390</v>
      </c>
      <c r="D510" s="6" t="s">
        <v>49</v>
      </c>
      <c r="E510" s="6">
        <v>3714</v>
      </c>
      <c r="F510" s="6">
        <v>3</v>
      </c>
      <c r="G510" s="6"/>
      <c r="H510" s="6" t="s">
        <v>2098</v>
      </c>
      <c r="I510" s="6">
        <v>3</v>
      </c>
      <c r="J510" s="6">
        <v>1</v>
      </c>
      <c r="K510" s="6">
        <v>85</v>
      </c>
      <c r="L510" s="6">
        <f t="shared" si="9"/>
        <v>1385</v>
      </c>
      <c r="M510" s="6"/>
      <c r="N510" s="3"/>
      <c r="O510" s="3"/>
      <c r="P510" s="363"/>
      <c r="Q510" s="724">
        <v>250</v>
      </c>
      <c r="R510" s="6"/>
      <c r="S510" s="6">
        <v>185</v>
      </c>
      <c r="T510" s="6"/>
      <c r="U510" s="364"/>
      <c r="V510" s="6"/>
      <c r="W510" s="3"/>
      <c r="X510" s="6"/>
      <c r="Y510" s="3"/>
      <c r="Z510" s="3"/>
      <c r="AA510" s="6"/>
      <c r="AB510" s="3"/>
    </row>
    <row r="511" spans="1:28" x14ac:dyDescent="0.55000000000000004">
      <c r="A511" s="8"/>
      <c r="B511" s="6"/>
      <c r="C511" s="5"/>
      <c r="D511" s="6"/>
      <c r="E511" s="6"/>
      <c r="F511" s="6"/>
      <c r="G511" s="6"/>
      <c r="H511" s="6"/>
      <c r="I511" s="6"/>
      <c r="J511" s="6"/>
      <c r="K511" s="6"/>
      <c r="L511" s="6"/>
      <c r="M511" s="6"/>
      <c r="N511" s="3"/>
      <c r="O511" s="3"/>
      <c r="P511" s="363"/>
      <c r="Q511" s="724"/>
      <c r="R511" s="6"/>
      <c r="S511" s="6"/>
      <c r="T511" s="6"/>
      <c r="U511" s="364"/>
      <c r="V511" s="6"/>
      <c r="W511" s="3"/>
      <c r="X511" s="6"/>
      <c r="Y511" s="3"/>
      <c r="Z511" s="3"/>
      <c r="AA511" s="6"/>
      <c r="AB511" s="3"/>
    </row>
    <row r="512" spans="1:28" x14ac:dyDescent="0.55000000000000004">
      <c r="A512" s="8" t="s">
        <v>2299</v>
      </c>
      <c r="B512" s="6">
        <v>15</v>
      </c>
      <c r="C512" s="5">
        <v>391</v>
      </c>
      <c r="D512" s="6" t="s">
        <v>2097</v>
      </c>
      <c r="E512" s="6">
        <v>13786</v>
      </c>
      <c r="F512" s="6">
        <v>6</v>
      </c>
      <c r="G512" s="6">
        <v>203</v>
      </c>
      <c r="H512" s="6" t="s">
        <v>39</v>
      </c>
      <c r="I512" s="6"/>
      <c r="J512" s="6"/>
      <c r="K512" s="6">
        <v>91</v>
      </c>
      <c r="L512" s="6"/>
      <c r="M512" s="5">
        <f>I512*400+J512*100+K512</f>
        <v>91</v>
      </c>
      <c r="N512" s="3"/>
      <c r="O512" s="3"/>
      <c r="P512" s="363"/>
      <c r="Q512" s="724">
        <v>250</v>
      </c>
      <c r="R512" s="6">
        <v>81</v>
      </c>
      <c r="S512" s="6">
        <v>15</v>
      </c>
      <c r="T512" s="6" t="s">
        <v>2099</v>
      </c>
      <c r="U512" s="357" t="s">
        <v>2104</v>
      </c>
      <c r="V512" s="6">
        <f>2*2*6*12</f>
        <v>288</v>
      </c>
      <c r="W512" s="3"/>
      <c r="X512" s="6">
        <v>288</v>
      </c>
      <c r="Y512" s="3"/>
      <c r="Z512" s="3"/>
      <c r="AA512" s="6">
        <v>21</v>
      </c>
      <c r="AB512" s="3"/>
    </row>
    <row r="513" spans="1:28" x14ac:dyDescent="0.55000000000000004">
      <c r="A513" s="8"/>
      <c r="B513" s="6">
        <v>15</v>
      </c>
      <c r="C513" s="5">
        <v>392</v>
      </c>
      <c r="D513" s="6" t="s">
        <v>2097</v>
      </c>
      <c r="E513" s="6">
        <v>40107</v>
      </c>
      <c r="F513" s="6">
        <v>85</v>
      </c>
      <c r="G513" s="6">
        <v>1152</v>
      </c>
      <c r="H513" s="6" t="s">
        <v>39</v>
      </c>
      <c r="I513" s="6">
        <v>2</v>
      </c>
      <c r="J513" s="6"/>
      <c r="K513" s="6">
        <v>9</v>
      </c>
      <c r="L513" s="6">
        <f t="shared" si="9"/>
        <v>809</v>
      </c>
      <c r="M513" s="6"/>
      <c r="N513" s="3"/>
      <c r="O513" s="3"/>
      <c r="P513" s="363"/>
      <c r="Q513" s="724">
        <v>150</v>
      </c>
      <c r="R513" s="6"/>
      <c r="S513" s="6">
        <v>15</v>
      </c>
      <c r="T513" s="6"/>
      <c r="U513" s="364"/>
      <c r="V513" s="6"/>
      <c r="W513" s="3"/>
      <c r="X513" s="6"/>
      <c r="Y513" s="3"/>
      <c r="Z513" s="3"/>
      <c r="AA513" s="6"/>
      <c r="AB513" s="3"/>
    </row>
    <row r="514" spans="1:28" x14ac:dyDescent="0.55000000000000004">
      <c r="A514" s="8"/>
      <c r="B514" s="6">
        <v>15</v>
      </c>
      <c r="C514" s="5">
        <v>393</v>
      </c>
      <c r="D514" s="6" t="s">
        <v>49</v>
      </c>
      <c r="E514" s="6">
        <v>751</v>
      </c>
      <c r="F514" s="6">
        <v>9</v>
      </c>
      <c r="G514" s="6"/>
      <c r="H514" s="6" t="s">
        <v>39</v>
      </c>
      <c r="I514" s="6">
        <v>10</v>
      </c>
      <c r="J514" s="6">
        <v>2</v>
      </c>
      <c r="K514" s="6">
        <v>80</v>
      </c>
      <c r="L514" s="6">
        <f t="shared" si="9"/>
        <v>4280</v>
      </c>
      <c r="M514" s="6"/>
      <c r="N514" s="3"/>
      <c r="O514" s="3"/>
      <c r="P514" s="363"/>
      <c r="Q514" s="724">
        <v>100</v>
      </c>
      <c r="R514" s="6"/>
      <c r="S514" s="6">
        <v>15</v>
      </c>
      <c r="T514" s="6"/>
      <c r="U514" s="364"/>
      <c r="V514" s="6"/>
      <c r="W514" s="3"/>
      <c r="X514" s="6"/>
      <c r="Y514" s="3"/>
      <c r="Z514" s="3"/>
      <c r="AA514" s="6"/>
      <c r="AB514" s="3"/>
    </row>
    <row r="515" spans="1:28" x14ac:dyDescent="0.55000000000000004">
      <c r="A515" s="8"/>
      <c r="B515" s="6"/>
      <c r="C515" s="5"/>
      <c r="D515" s="6"/>
      <c r="E515" s="6"/>
      <c r="F515" s="6"/>
      <c r="G515" s="6"/>
      <c r="H515" s="6"/>
      <c r="I515" s="6"/>
      <c r="J515" s="6"/>
      <c r="K515" s="6"/>
      <c r="L515" s="6"/>
      <c r="M515" s="6"/>
      <c r="N515" s="3"/>
      <c r="O515" s="3"/>
      <c r="P515" s="363"/>
      <c r="Q515" s="724"/>
      <c r="R515" s="6"/>
      <c r="S515" s="6"/>
      <c r="T515" s="6"/>
      <c r="U515" s="364"/>
      <c r="V515" s="6"/>
      <c r="W515" s="3"/>
      <c r="X515" s="6"/>
      <c r="Y515" s="3"/>
      <c r="Z515" s="3"/>
      <c r="AA515" s="6"/>
      <c r="AB515" s="3"/>
    </row>
    <row r="516" spans="1:28" x14ac:dyDescent="0.55000000000000004">
      <c r="A516" s="8" t="s">
        <v>2300</v>
      </c>
      <c r="B516" s="6">
        <v>140</v>
      </c>
      <c r="C516" s="5">
        <v>394</v>
      </c>
      <c r="D516" s="6" t="s">
        <v>2097</v>
      </c>
      <c r="E516" s="6">
        <v>71385</v>
      </c>
      <c r="F516" s="6">
        <v>266</v>
      </c>
      <c r="G516" s="6">
        <v>6005</v>
      </c>
      <c r="H516" s="6" t="s">
        <v>39</v>
      </c>
      <c r="I516" s="6"/>
      <c r="J516" s="6">
        <v>2</v>
      </c>
      <c r="K516" s="6">
        <v>60</v>
      </c>
      <c r="L516" s="6"/>
      <c r="M516" s="5">
        <f>I516*400+J516*100+K516</f>
        <v>260</v>
      </c>
      <c r="N516" s="3"/>
      <c r="O516" s="3"/>
      <c r="P516" s="363"/>
      <c r="Q516" s="724">
        <v>250</v>
      </c>
      <c r="R516" s="6">
        <v>82</v>
      </c>
      <c r="S516" s="6">
        <v>140</v>
      </c>
      <c r="T516" s="6" t="s">
        <v>2099</v>
      </c>
      <c r="U516" s="357" t="s">
        <v>2104</v>
      </c>
      <c r="V516" s="6">
        <f>2*2*6*9</f>
        <v>216</v>
      </c>
      <c r="W516" s="3"/>
      <c r="X516" s="6">
        <v>216</v>
      </c>
      <c r="Y516" s="3"/>
      <c r="Z516" s="3"/>
      <c r="AA516" s="6">
        <v>38</v>
      </c>
      <c r="AB516" s="3"/>
    </row>
    <row r="517" spans="1:28" x14ac:dyDescent="0.55000000000000004">
      <c r="A517" s="8"/>
      <c r="B517" s="6">
        <v>140</v>
      </c>
      <c r="C517" s="5">
        <v>395</v>
      </c>
      <c r="D517" s="6" t="s">
        <v>2097</v>
      </c>
      <c r="E517" s="6">
        <v>42928</v>
      </c>
      <c r="F517" s="6">
        <v>126</v>
      </c>
      <c r="G517" s="6">
        <v>3592</v>
      </c>
      <c r="H517" s="6" t="s">
        <v>39</v>
      </c>
      <c r="I517" s="6">
        <v>12</v>
      </c>
      <c r="J517" s="6"/>
      <c r="K517" s="6">
        <v>73</v>
      </c>
      <c r="L517" s="6">
        <f t="shared" si="9"/>
        <v>4873</v>
      </c>
      <c r="M517" s="6"/>
      <c r="N517" s="3"/>
      <c r="O517" s="3"/>
      <c r="P517" s="363"/>
      <c r="Q517" s="724">
        <v>150</v>
      </c>
      <c r="R517" s="6"/>
      <c r="S517" s="6">
        <v>140</v>
      </c>
      <c r="T517" s="6"/>
      <c r="U517" s="364"/>
      <c r="V517" s="6"/>
      <c r="W517" s="3"/>
      <c r="X517" s="6"/>
      <c r="Y517" s="3"/>
      <c r="Z517" s="3"/>
      <c r="AA517" s="6"/>
      <c r="AB517" s="3"/>
    </row>
    <row r="518" spans="1:28" x14ac:dyDescent="0.55000000000000004">
      <c r="A518" s="8"/>
      <c r="B518" s="6"/>
      <c r="C518" s="5"/>
      <c r="D518" s="6"/>
      <c r="E518" s="6"/>
      <c r="F518" s="6"/>
      <c r="G518" s="6"/>
      <c r="H518" s="6"/>
      <c r="I518" s="6"/>
      <c r="J518" s="6"/>
      <c r="K518" s="6"/>
      <c r="L518" s="6"/>
      <c r="M518" s="6"/>
      <c r="N518" s="3"/>
      <c r="O518" s="3"/>
      <c r="P518" s="363"/>
      <c r="Q518" s="724"/>
      <c r="R518" s="6"/>
      <c r="S518" s="6"/>
      <c r="T518" s="6"/>
      <c r="U518" s="364"/>
      <c r="V518" s="6"/>
      <c r="W518" s="3"/>
      <c r="X518" s="6"/>
      <c r="Y518" s="3"/>
      <c r="Z518" s="3"/>
      <c r="AA518" s="6"/>
      <c r="AB518" s="3"/>
    </row>
    <row r="519" spans="1:28" x14ac:dyDescent="0.55000000000000004">
      <c r="A519" s="8" t="s">
        <v>2301</v>
      </c>
      <c r="B519" s="6">
        <v>144</v>
      </c>
      <c r="C519" s="5">
        <v>396</v>
      </c>
      <c r="D519" s="6" t="s">
        <v>2097</v>
      </c>
      <c r="E519" s="6">
        <v>72426</v>
      </c>
      <c r="F519" s="6">
        <v>317</v>
      </c>
      <c r="G519" s="6">
        <v>6202</v>
      </c>
      <c r="H519" s="6" t="s">
        <v>39</v>
      </c>
      <c r="I519" s="6"/>
      <c r="J519" s="6"/>
      <c r="K519" s="6">
        <v>87</v>
      </c>
      <c r="L519" s="6"/>
      <c r="M519" s="5">
        <f>I519*400+J519*100+K519</f>
        <v>87</v>
      </c>
      <c r="N519" s="3"/>
      <c r="O519" s="3"/>
      <c r="P519" s="363"/>
      <c r="Q519" s="724">
        <v>250</v>
      </c>
      <c r="R519" s="6">
        <v>83</v>
      </c>
      <c r="S519" s="6">
        <v>144</v>
      </c>
      <c r="T519" s="6" t="s">
        <v>2099</v>
      </c>
      <c r="U519" s="357" t="s">
        <v>2104</v>
      </c>
      <c r="V519" s="6">
        <f>2*5*16</f>
        <v>160</v>
      </c>
      <c r="W519" s="3"/>
      <c r="X519" s="6">
        <v>160</v>
      </c>
      <c r="Y519" s="3"/>
      <c r="Z519" s="3"/>
      <c r="AA519" s="6">
        <v>13</v>
      </c>
      <c r="AB519" s="3"/>
    </row>
    <row r="520" spans="1:28" s="376" customFormat="1" x14ac:dyDescent="0.55000000000000004">
      <c r="A520" s="28"/>
      <c r="B520" s="26">
        <v>242</v>
      </c>
      <c r="C520" s="119">
        <v>397</v>
      </c>
      <c r="D520" s="26" t="s">
        <v>2097</v>
      </c>
      <c r="E520" s="26"/>
      <c r="F520" s="26"/>
      <c r="G520" s="26"/>
      <c r="H520" s="26"/>
      <c r="I520" s="26"/>
      <c r="J520" s="26"/>
      <c r="K520" s="26"/>
      <c r="L520" s="26"/>
      <c r="M520" s="26"/>
      <c r="N520" s="27"/>
      <c r="O520" s="27"/>
      <c r="P520" s="374"/>
      <c r="Q520" s="724">
        <v>250</v>
      </c>
      <c r="R520" s="26">
        <v>84</v>
      </c>
      <c r="S520" s="26">
        <v>242</v>
      </c>
      <c r="T520" s="26" t="s">
        <v>2099</v>
      </c>
      <c r="U520" s="375" t="s">
        <v>2104</v>
      </c>
      <c r="V520" s="26">
        <f>2*3*6*16</f>
        <v>576</v>
      </c>
      <c r="W520" s="27"/>
      <c r="X520" s="26">
        <v>576</v>
      </c>
      <c r="Y520" s="27"/>
      <c r="Z520" s="27"/>
      <c r="AA520" s="26">
        <v>7</v>
      </c>
      <c r="AB520" s="27" t="s">
        <v>2302</v>
      </c>
    </row>
    <row r="521" spans="1:28" s="186" customFormat="1" x14ac:dyDescent="0.55000000000000004">
      <c r="A521" s="18"/>
      <c r="B521" s="15"/>
      <c r="C521" s="17"/>
      <c r="D521" s="15"/>
      <c r="E521" s="15"/>
      <c r="F521" s="15"/>
      <c r="G521" s="15"/>
      <c r="H521" s="15"/>
      <c r="I521" s="15"/>
      <c r="J521" s="15"/>
      <c r="K521" s="15"/>
      <c r="L521" s="15"/>
      <c r="M521" s="15"/>
      <c r="N521" s="16"/>
      <c r="O521" s="16"/>
      <c r="P521" s="372"/>
      <c r="Q521" s="724"/>
      <c r="R521" s="15"/>
      <c r="S521" s="15"/>
      <c r="T521" s="15"/>
      <c r="U521" s="373"/>
      <c r="V521" s="15"/>
      <c r="W521" s="16"/>
      <c r="X521" s="15"/>
      <c r="Y521" s="16"/>
      <c r="Z521" s="16"/>
      <c r="AA521" s="15"/>
      <c r="AB521" s="16"/>
    </row>
    <row r="522" spans="1:28" x14ac:dyDescent="0.55000000000000004">
      <c r="A522" s="8" t="s">
        <v>2303</v>
      </c>
      <c r="B522" s="6">
        <v>144</v>
      </c>
      <c r="C522" s="5">
        <v>398</v>
      </c>
      <c r="D522" s="6" t="s">
        <v>2097</v>
      </c>
      <c r="E522" s="6">
        <v>36991</v>
      </c>
      <c r="F522" s="6">
        <v>40</v>
      </c>
      <c r="G522" s="6">
        <v>1480</v>
      </c>
      <c r="H522" s="6" t="s">
        <v>39</v>
      </c>
      <c r="I522" s="6"/>
      <c r="J522" s="6">
        <v>1</v>
      </c>
      <c r="K522" s="6">
        <v>69</v>
      </c>
      <c r="L522" s="6">
        <f t="shared" ref="L522:L551" si="10">I522*400+J522*100+K522</f>
        <v>169</v>
      </c>
      <c r="M522" s="6"/>
      <c r="N522" s="3"/>
      <c r="O522" s="3"/>
      <c r="P522" s="363"/>
      <c r="Q522" s="724">
        <v>250</v>
      </c>
      <c r="R522" s="6"/>
      <c r="S522" s="6">
        <v>144</v>
      </c>
      <c r="T522" s="6"/>
      <c r="U522" s="364"/>
      <c r="V522" s="6"/>
      <c r="W522" s="3"/>
      <c r="X522" s="6"/>
      <c r="Y522" s="3"/>
      <c r="Z522" s="3"/>
      <c r="AA522" s="6"/>
      <c r="AB522" s="3"/>
    </row>
    <row r="523" spans="1:28" x14ac:dyDescent="0.55000000000000004">
      <c r="A523" s="8"/>
      <c r="B523" s="6">
        <v>144</v>
      </c>
      <c r="C523" s="5">
        <v>399</v>
      </c>
      <c r="D523" s="6" t="s">
        <v>49</v>
      </c>
      <c r="E523" s="6">
        <v>19539</v>
      </c>
      <c r="F523" s="6">
        <v>33</v>
      </c>
      <c r="G523" s="6"/>
      <c r="H523" s="6" t="s">
        <v>2098</v>
      </c>
      <c r="I523" s="6">
        <v>4</v>
      </c>
      <c r="J523" s="6">
        <v>2</v>
      </c>
      <c r="K523" s="6">
        <v>81</v>
      </c>
      <c r="L523" s="6">
        <f t="shared" si="10"/>
        <v>1881</v>
      </c>
      <c r="M523" s="6"/>
      <c r="N523" s="3"/>
      <c r="O523" s="3"/>
      <c r="P523" s="363"/>
      <c r="Q523" s="724">
        <v>200</v>
      </c>
      <c r="R523" s="6"/>
      <c r="S523" s="6">
        <v>144</v>
      </c>
      <c r="T523" s="6"/>
      <c r="U523" s="364"/>
      <c r="V523" s="6"/>
      <c r="W523" s="3"/>
      <c r="X523" s="6"/>
      <c r="Y523" s="3"/>
      <c r="Z523" s="3"/>
      <c r="AA523" s="6"/>
      <c r="AB523" s="3"/>
    </row>
    <row r="524" spans="1:28" x14ac:dyDescent="0.55000000000000004">
      <c r="A524" s="8"/>
      <c r="B524" s="6">
        <v>144</v>
      </c>
      <c r="C524" s="5">
        <v>400</v>
      </c>
      <c r="D524" s="6" t="s">
        <v>49</v>
      </c>
      <c r="E524" s="6">
        <v>4924</v>
      </c>
      <c r="F524" s="6">
        <v>17</v>
      </c>
      <c r="G524" s="6"/>
      <c r="H524" s="6" t="s">
        <v>2098</v>
      </c>
      <c r="I524" s="6">
        <v>5</v>
      </c>
      <c r="J524" s="6">
        <v>3</v>
      </c>
      <c r="K524" s="6">
        <v>62</v>
      </c>
      <c r="L524" s="6">
        <f t="shared" si="10"/>
        <v>2362</v>
      </c>
      <c r="M524" s="6"/>
      <c r="N524" s="3"/>
      <c r="O524" s="3"/>
      <c r="P524" s="363"/>
      <c r="Q524" s="724">
        <v>100</v>
      </c>
      <c r="R524" s="6"/>
      <c r="S524" s="6">
        <v>144</v>
      </c>
      <c r="T524" s="6"/>
      <c r="U524" s="364"/>
      <c r="V524" s="6"/>
      <c r="W524" s="3"/>
      <c r="X524" s="6"/>
      <c r="Y524" s="3"/>
      <c r="Z524" s="3"/>
      <c r="AA524" s="6"/>
      <c r="AB524" s="3"/>
    </row>
    <row r="525" spans="1:28" x14ac:dyDescent="0.55000000000000004">
      <c r="A525" s="8"/>
      <c r="B525" s="6">
        <v>144</v>
      </c>
      <c r="C525" s="5">
        <v>401</v>
      </c>
      <c r="D525" s="6" t="s">
        <v>2097</v>
      </c>
      <c r="E525" s="6">
        <v>41661</v>
      </c>
      <c r="F525" s="6">
        <v>99</v>
      </c>
      <c r="G525" s="6">
        <v>3612</v>
      </c>
      <c r="H525" s="6" t="s">
        <v>39</v>
      </c>
      <c r="I525" s="6">
        <v>4</v>
      </c>
      <c r="J525" s="6">
        <v>1</v>
      </c>
      <c r="K525" s="6">
        <v>90</v>
      </c>
      <c r="L525" s="6">
        <f t="shared" si="10"/>
        <v>1790</v>
      </c>
      <c r="M525" s="6"/>
      <c r="N525" s="3"/>
      <c r="O525" s="3"/>
      <c r="P525" s="363"/>
      <c r="Q525" s="724">
        <v>175</v>
      </c>
      <c r="R525" s="6"/>
      <c r="S525" s="6">
        <v>144</v>
      </c>
      <c r="T525" s="6"/>
      <c r="U525" s="364"/>
      <c r="V525" s="6"/>
      <c r="W525" s="3"/>
      <c r="X525" s="6"/>
      <c r="Y525" s="3"/>
      <c r="Z525" s="3"/>
      <c r="AA525" s="6"/>
      <c r="AB525" s="3"/>
    </row>
    <row r="526" spans="1:28" x14ac:dyDescent="0.55000000000000004">
      <c r="A526" s="8"/>
      <c r="B526" s="6"/>
      <c r="C526" s="5"/>
      <c r="D526" s="6"/>
      <c r="E526" s="6"/>
      <c r="F526" s="6"/>
      <c r="G526" s="6"/>
      <c r="H526" s="6"/>
      <c r="I526" s="6"/>
      <c r="J526" s="6"/>
      <c r="K526" s="6"/>
      <c r="L526" s="6"/>
      <c r="M526" s="6"/>
      <c r="N526" s="3"/>
      <c r="O526" s="3"/>
      <c r="P526" s="363"/>
      <c r="Q526" s="724"/>
      <c r="R526" s="6"/>
      <c r="S526" s="6"/>
      <c r="T526" s="6"/>
      <c r="U526" s="364"/>
      <c r="V526" s="6"/>
      <c r="W526" s="3"/>
      <c r="X526" s="6"/>
      <c r="Y526" s="3"/>
      <c r="Z526" s="3"/>
      <c r="AA526" s="6"/>
      <c r="AB526" s="3"/>
    </row>
    <row r="527" spans="1:28" x14ac:dyDescent="0.55000000000000004">
      <c r="A527" s="8" t="s">
        <v>2304</v>
      </c>
      <c r="B527" s="6">
        <v>144</v>
      </c>
      <c r="C527" s="5">
        <v>402</v>
      </c>
      <c r="D527" s="6" t="s">
        <v>49</v>
      </c>
      <c r="E527" s="6">
        <v>19540</v>
      </c>
      <c r="F527" s="6">
        <v>34</v>
      </c>
      <c r="G527" s="6"/>
      <c r="H527" s="6" t="s">
        <v>2098</v>
      </c>
      <c r="I527" s="6">
        <v>5</v>
      </c>
      <c r="J527" s="6"/>
      <c r="K527" s="6">
        <v>75</v>
      </c>
      <c r="L527" s="6">
        <f t="shared" si="10"/>
        <v>2075</v>
      </c>
      <c r="M527" s="6"/>
      <c r="N527" s="3"/>
      <c r="O527" s="3"/>
      <c r="P527" s="363"/>
      <c r="Q527" s="724">
        <v>200</v>
      </c>
      <c r="R527" s="6"/>
      <c r="S527" s="6">
        <v>144</v>
      </c>
      <c r="T527" s="6"/>
      <c r="U527" s="364"/>
      <c r="V527" s="6"/>
      <c r="W527" s="3"/>
      <c r="X527" s="6"/>
      <c r="Y527" s="3"/>
      <c r="Z527" s="3"/>
      <c r="AA527" s="6"/>
      <c r="AB527" s="3"/>
    </row>
    <row r="528" spans="1:28" x14ac:dyDescent="0.55000000000000004">
      <c r="A528" s="8"/>
      <c r="B528" s="6">
        <v>144</v>
      </c>
      <c r="C528" s="5">
        <v>403</v>
      </c>
      <c r="D528" s="6" t="s">
        <v>49</v>
      </c>
      <c r="E528" s="6">
        <v>4923</v>
      </c>
      <c r="F528" s="6">
        <v>27</v>
      </c>
      <c r="G528" s="6"/>
      <c r="H528" s="6" t="s">
        <v>2098</v>
      </c>
      <c r="I528" s="6">
        <v>5</v>
      </c>
      <c r="J528" s="6"/>
      <c r="K528" s="6">
        <v>91</v>
      </c>
      <c r="L528" s="6">
        <f t="shared" si="10"/>
        <v>2091</v>
      </c>
      <c r="M528" s="6"/>
      <c r="N528" s="3"/>
      <c r="O528" s="3"/>
      <c r="P528" s="363"/>
      <c r="Q528" s="724">
        <v>100</v>
      </c>
      <c r="R528" s="6"/>
      <c r="S528" s="6">
        <v>144</v>
      </c>
      <c r="T528" s="6"/>
      <c r="U528" s="364"/>
      <c r="V528" s="6"/>
      <c r="W528" s="3"/>
      <c r="X528" s="6"/>
      <c r="Y528" s="3"/>
      <c r="Z528" s="3"/>
      <c r="AA528" s="6"/>
      <c r="AB528" s="3"/>
    </row>
    <row r="529" spans="1:28" x14ac:dyDescent="0.55000000000000004">
      <c r="A529" s="8"/>
      <c r="B529" s="6"/>
      <c r="C529" s="5"/>
      <c r="D529" s="6"/>
      <c r="E529" s="6"/>
      <c r="F529" s="6"/>
      <c r="G529" s="6"/>
      <c r="H529" s="6"/>
      <c r="I529" s="6"/>
      <c r="J529" s="6"/>
      <c r="K529" s="6"/>
      <c r="L529" s="6"/>
      <c r="M529" s="6"/>
      <c r="N529" s="3"/>
      <c r="O529" s="3"/>
      <c r="P529" s="363"/>
      <c r="Q529" s="724"/>
      <c r="R529" s="6"/>
      <c r="S529" s="6"/>
      <c r="T529" s="6"/>
      <c r="U529" s="364"/>
      <c r="V529" s="6"/>
      <c r="W529" s="3"/>
      <c r="X529" s="6"/>
      <c r="Y529" s="3"/>
      <c r="Z529" s="3"/>
      <c r="AA529" s="6"/>
      <c r="AB529" s="3"/>
    </row>
    <row r="530" spans="1:28" x14ac:dyDescent="0.55000000000000004">
      <c r="A530" s="8" t="s">
        <v>2305</v>
      </c>
      <c r="B530" s="6">
        <v>66</v>
      </c>
      <c r="C530" s="5">
        <v>404</v>
      </c>
      <c r="D530" s="6" t="s">
        <v>2097</v>
      </c>
      <c r="E530" s="6">
        <v>41742</v>
      </c>
      <c r="F530" s="6">
        <v>181</v>
      </c>
      <c r="G530" s="6">
        <v>3629</v>
      </c>
      <c r="H530" s="6" t="s">
        <v>39</v>
      </c>
      <c r="I530" s="6">
        <v>2</v>
      </c>
      <c r="J530" s="6">
        <v>2</v>
      </c>
      <c r="K530" s="6">
        <v>20</v>
      </c>
      <c r="L530" s="6">
        <f t="shared" si="10"/>
        <v>1020</v>
      </c>
      <c r="M530" s="6"/>
      <c r="N530" s="3"/>
      <c r="O530" s="3"/>
      <c r="P530" s="363"/>
      <c r="Q530" s="724">
        <v>200</v>
      </c>
      <c r="R530" s="6"/>
      <c r="S530" s="6">
        <v>66</v>
      </c>
      <c r="T530" s="6"/>
      <c r="U530" s="364"/>
      <c r="V530" s="6"/>
      <c r="W530" s="3"/>
      <c r="X530" s="6"/>
      <c r="Y530" s="3"/>
      <c r="Z530" s="3"/>
      <c r="AA530" s="6"/>
      <c r="AB530" s="3"/>
    </row>
    <row r="531" spans="1:28" x14ac:dyDescent="0.55000000000000004">
      <c r="A531" s="8"/>
      <c r="B531" s="6">
        <v>66</v>
      </c>
      <c r="C531" s="5">
        <v>405</v>
      </c>
      <c r="D531" s="6" t="s">
        <v>2097</v>
      </c>
      <c r="E531" s="6">
        <v>25307</v>
      </c>
      <c r="F531" s="6">
        <v>48</v>
      </c>
      <c r="G531" s="6">
        <v>1763</v>
      </c>
      <c r="H531" s="6" t="s">
        <v>39</v>
      </c>
      <c r="I531" s="6">
        <v>6</v>
      </c>
      <c r="J531" s="6">
        <v>2</v>
      </c>
      <c r="K531" s="6">
        <v>70</v>
      </c>
      <c r="L531" s="6">
        <f t="shared" si="10"/>
        <v>2670</v>
      </c>
      <c r="M531" s="6"/>
      <c r="N531" s="3"/>
      <c r="O531" s="3"/>
      <c r="P531" s="363"/>
      <c r="Q531" s="724">
        <v>200</v>
      </c>
      <c r="R531" s="6"/>
      <c r="S531" s="6">
        <v>66</v>
      </c>
      <c r="T531" s="6"/>
      <c r="U531" s="364"/>
      <c r="V531" s="6"/>
      <c r="W531" s="3"/>
      <c r="X531" s="6"/>
      <c r="Y531" s="3"/>
      <c r="Z531" s="3"/>
      <c r="AA531" s="6"/>
      <c r="AB531" s="3"/>
    </row>
    <row r="532" spans="1:28" x14ac:dyDescent="0.55000000000000004">
      <c r="A532" s="8"/>
      <c r="B532" s="6"/>
      <c r="C532" s="5"/>
      <c r="D532" s="6"/>
      <c r="E532" s="6"/>
      <c r="F532" s="6"/>
      <c r="G532" s="6"/>
      <c r="H532" s="6"/>
      <c r="I532" s="6"/>
      <c r="J532" s="6"/>
      <c r="K532" s="6"/>
      <c r="L532" s="6"/>
      <c r="M532" s="6"/>
      <c r="N532" s="3"/>
      <c r="O532" s="3"/>
      <c r="P532" s="363"/>
      <c r="Q532" s="724"/>
      <c r="R532" s="6"/>
      <c r="S532" s="6"/>
      <c r="T532" s="6"/>
      <c r="U532" s="364"/>
      <c r="V532" s="6"/>
      <c r="W532" s="3"/>
      <c r="X532" s="6"/>
      <c r="Y532" s="3"/>
      <c r="Z532" s="3"/>
      <c r="AA532" s="6"/>
      <c r="AB532" s="3"/>
    </row>
    <row r="533" spans="1:28" x14ac:dyDescent="0.55000000000000004">
      <c r="A533" s="8" t="s">
        <v>2306</v>
      </c>
      <c r="B533" s="6">
        <v>36</v>
      </c>
      <c r="C533" s="5">
        <v>406</v>
      </c>
      <c r="D533" s="6" t="s">
        <v>2097</v>
      </c>
      <c r="E533" s="6">
        <v>13812</v>
      </c>
      <c r="F533" s="6">
        <v>134</v>
      </c>
      <c r="G533" s="6">
        <v>229</v>
      </c>
      <c r="H533" s="6" t="s">
        <v>39</v>
      </c>
      <c r="I533" s="6"/>
      <c r="J533" s="6">
        <v>1</v>
      </c>
      <c r="K533" s="6">
        <v>32</v>
      </c>
      <c r="L533" s="6"/>
      <c r="M533" s="5">
        <f>I533*400+J533*100+K533</f>
        <v>132</v>
      </c>
      <c r="N533" s="3"/>
      <c r="O533" s="3"/>
      <c r="P533" s="363"/>
      <c r="Q533" s="724">
        <v>250</v>
      </c>
      <c r="R533" s="6">
        <v>85</v>
      </c>
      <c r="S533" s="6">
        <v>36</v>
      </c>
      <c r="T533" s="6" t="s">
        <v>2099</v>
      </c>
      <c r="U533" s="357" t="s">
        <v>2104</v>
      </c>
      <c r="V533" s="6">
        <f>2*4*8</f>
        <v>64</v>
      </c>
      <c r="W533" s="3"/>
      <c r="X533" s="6">
        <v>64</v>
      </c>
      <c r="Y533" s="3"/>
      <c r="Z533" s="3"/>
      <c r="AA533" s="6">
        <v>30</v>
      </c>
      <c r="AB533" s="3"/>
    </row>
    <row r="534" spans="1:28" x14ac:dyDescent="0.55000000000000004">
      <c r="A534" s="8"/>
      <c r="B534" s="6">
        <v>36</v>
      </c>
      <c r="C534" s="5">
        <v>407</v>
      </c>
      <c r="D534" s="6" t="s">
        <v>2097</v>
      </c>
      <c r="E534" s="6">
        <v>41968</v>
      </c>
      <c r="F534" s="6">
        <v>237</v>
      </c>
      <c r="G534" s="6">
        <v>3780</v>
      </c>
      <c r="H534" s="6" t="s">
        <v>39</v>
      </c>
      <c r="I534" s="6">
        <v>5</v>
      </c>
      <c r="J534" s="6">
        <v>3</v>
      </c>
      <c r="K534" s="6">
        <v>13</v>
      </c>
      <c r="L534" s="6">
        <f t="shared" si="10"/>
        <v>2313</v>
      </c>
      <c r="M534" s="6"/>
      <c r="N534" s="3"/>
      <c r="O534" s="3"/>
      <c r="P534" s="363"/>
      <c r="Q534" s="724">
        <v>150</v>
      </c>
      <c r="R534" s="6"/>
      <c r="S534" s="6">
        <v>36</v>
      </c>
      <c r="T534" s="6"/>
      <c r="U534" s="364"/>
      <c r="V534" s="6"/>
      <c r="W534" s="3"/>
      <c r="X534" s="6"/>
      <c r="Y534" s="3"/>
      <c r="Z534" s="3"/>
      <c r="AA534" s="6"/>
      <c r="AB534" s="3"/>
    </row>
    <row r="535" spans="1:28" x14ac:dyDescent="0.55000000000000004">
      <c r="A535" s="8"/>
      <c r="B535" s="6"/>
      <c r="C535" s="5"/>
      <c r="D535" s="6"/>
      <c r="E535" s="6"/>
      <c r="F535" s="6"/>
      <c r="G535" s="6"/>
      <c r="H535" s="6"/>
      <c r="I535" s="6"/>
      <c r="J535" s="6"/>
      <c r="K535" s="6"/>
      <c r="L535" s="6"/>
      <c r="M535" s="6"/>
      <c r="N535" s="3"/>
      <c r="O535" s="3"/>
      <c r="P535" s="363"/>
      <c r="Q535" s="724"/>
      <c r="R535" s="6"/>
      <c r="S535" s="6"/>
      <c r="T535" s="6"/>
      <c r="U535" s="364"/>
      <c r="V535" s="6"/>
      <c r="W535" s="3"/>
      <c r="X535" s="6"/>
      <c r="Y535" s="3"/>
      <c r="Z535" s="3"/>
      <c r="AA535" s="6"/>
      <c r="AB535" s="3"/>
    </row>
    <row r="536" spans="1:28" x14ac:dyDescent="0.55000000000000004">
      <c r="A536" s="8" t="s">
        <v>2307</v>
      </c>
      <c r="B536" s="6">
        <v>347</v>
      </c>
      <c r="C536" s="5">
        <v>408</v>
      </c>
      <c r="D536" s="6" t="s">
        <v>2097</v>
      </c>
      <c r="E536" s="6">
        <v>96814</v>
      </c>
      <c r="F536" s="6">
        <v>287</v>
      </c>
      <c r="G536" s="6">
        <v>7794</v>
      </c>
      <c r="H536" s="6" t="s">
        <v>2098</v>
      </c>
      <c r="I536" s="6">
        <v>5</v>
      </c>
      <c r="J536" s="6">
        <v>2</v>
      </c>
      <c r="K536" s="6"/>
      <c r="L536" s="6">
        <f t="shared" si="10"/>
        <v>2200</v>
      </c>
      <c r="M536" s="6"/>
      <c r="N536" s="3"/>
      <c r="O536" s="3"/>
      <c r="P536" s="363"/>
      <c r="Q536" s="724">
        <v>200</v>
      </c>
      <c r="R536" s="6"/>
      <c r="S536" s="6">
        <v>347</v>
      </c>
      <c r="T536" s="6"/>
      <c r="U536" s="364"/>
      <c r="V536" s="6"/>
      <c r="W536" s="3"/>
      <c r="X536" s="6"/>
      <c r="Y536" s="3"/>
      <c r="Z536" s="3"/>
      <c r="AA536" s="6"/>
      <c r="AB536" s="3"/>
    </row>
    <row r="537" spans="1:28" x14ac:dyDescent="0.55000000000000004">
      <c r="A537" s="8"/>
      <c r="B537" s="6"/>
      <c r="C537" s="5"/>
      <c r="D537" s="6"/>
      <c r="E537" s="6"/>
      <c r="F537" s="6"/>
      <c r="G537" s="6"/>
      <c r="H537" s="6"/>
      <c r="I537" s="6"/>
      <c r="J537" s="6"/>
      <c r="K537" s="6"/>
      <c r="L537" s="6"/>
      <c r="M537" s="6"/>
      <c r="N537" s="3"/>
      <c r="O537" s="3"/>
      <c r="P537" s="363"/>
      <c r="Q537" s="724"/>
      <c r="R537" s="6"/>
      <c r="S537" s="6"/>
      <c r="T537" s="6"/>
      <c r="U537" s="364"/>
      <c r="V537" s="6"/>
      <c r="W537" s="3"/>
      <c r="X537" s="6"/>
      <c r="Y537" s="3"/>
      <c r="Z537" s="3"/>
      <c r="AA537" s="6"/>
      <c r="AB537" s="3"/>
    </row>
    <row r="538" spans="1:28" s="376" customFormat="1" x14ac:dyDescent="0.55000000000000004">
      <c r="A538" s="28" t="s">
        <v>2309</v>
      </c>
      <c r="B538" s="26">
        <v>122</v>
      </c>
      <c r="C538" s="119">
        <v>409</v>
      </c>
      <c r="D538" s="26" t="s">
        <v>2097</v>
      </c>
      <c r="E538" s="26">
        <v>15174</v>
      </c>
      <c r="F538" s="26">
        <v>207</v>
      </c>
      <c r="G538" s="26">
        <v>374</v>
      </c>
      <c r="H538" s="26" t="s">
        <v>39</v>
      </c>
      <c r="I538" s="26"/>
      <c r="J538" s="26">
        <v>1</v>
      </c>
      <c r="K538" s="26">
        <v>27</v>
      </c>
      <c r="L538" s="26"/>
      <c r="M538" s="119">
        <f>I538*400+J538*100+K538</f>
        <v>127</v>
      </c>
      <c r="N538" s="27"/>
      <c r="O538" s="27"/>
      <c r="P538" s="374"/>
      <c r="Q538" s="724">
        <v>300</v>
      </c>
      <c r="R538" s="26">
        <v>86</v>
      </c>
      <c r="S538" s="26">
        <v>122</v>
      </c>
      <c r="T538" s="26" t="s">
        <v>2099</v>
      </c>
      <c r="U538" s="375" t="s">
        <v>2104</v>
      </c>
      <c r="V538" s="26">
        <f>2*2*6*12</f>
        <v>288</v>
      </c>
      <c r="W538" s="27"/>
      <c r="X538" s="26">
        <v>249.13</v>
      </c>
      <c r="Y538" s="27">
        <v>38.17</v>
      </c>
      <c r="Z538" s="27"/>
      <c r="AA538" s="26">
        <v>41</v>
      </c>
      <c r="AB538" s="27" t="s">
        <v>2308</v>
      </c>
    </row>
    <row r="539" spans="1:28" x14ac:dyDescent="0.55000000000000004">
      <c r="A539" s="8"/>
      <c r="B539" s="6">
        <v>122</v>
      </c>
      <c r="C539" s="5">
        <v>410</v>
      </c>
      <c r="D539" s="6" t="s">
        <v>2097</v>
      </c>
      <c r="E539" s="6">
        <v>624144</v>
      </c>
      <c r="F539" s="6">
        <v>276</v>
      </c>
      <c r="G539" s="6">
        <v>3712</v>
      </c>
      <c r="H539" s="6" t="s">
        <v>39</v>
      </c>
      <c r="I539" s="6">
        <v>5</v>
      </c>
      <c r="J539" s="6">
        <v>1</v>
      </c>
      <c r="K539" s="6">
        <v>18</v>
      </c>
      <c r="L539" s="6">
        <f t="shared" si="10"/>
        <v>2118</v>
      </c>
      <c r="M539" s="6"/>
      <c r="N539" s="3"/>
      <c r="O539" s="3"/>
      <c r="P539" s="363"/>
      <c r="Q539" s="724">
        <v>250</v>
      </c>
      <c r="R539" s="6"/>
      <c r="S539" s="6">
        <v>122</v>
      </c>
      <c r="T539" s="6"/>
      <c r="U539" s="364"/>
      <c r="V539" s="6"/>
      <c r="W539" s="3"/>
      <c r="X539" s="6"/>
      <c r="Y539" s="3"/>
      <c r="Z539" s="3"/>
      <c r="AA539" s="6"/>
      <c r="AB539" s="3"/>
    </row>
    <row r="540" spans="1:28" x14ac:dyDescent="0.55000000000000004">
      <c r="A540" s="8"/>
      <c r="B540" s="6">
        <v>122</v>
      </c>
      <c r="C540" s="5">
        <v>411</v>
      </c>
      <c r="D540" s="6" t="s">
        <v>2097</v>
      </c>
      <c r="E540" s="6">
        <v>81328</v>
      </c>
      <c r="F540" s="6">
        <v>399</v>
      </c>
      <c r="G540" s="6">
        <v>6819</v>
      </c>
      <c r="H540" s="6" t="s">
        <v>2098</v>
      </c>
      <c r="I540" s="6">
        <v>3</v>
      </c>
      <c r="J540" s="6">
        <v>3</v>
      </c>
      <c r="K540" s="6">
        <v>28</v>
      </c>
      <c r="L540" s="6">
        <f t="shared" si="10"/>
        <v>1528</v>
      </c>
      <c r="M540" s="6"/>
      <c r="N540" s="3"/>
      <c r="O540" s="3"/>
      <c r="P540" s="363"/>
      <c r="Q540" s="724">
        <v>200</v>
      </c>
      <c r="R540" s="6"/>
      <c r="S540" s="6">
        <v>122</v>
      </c>
      <c r="T540" s="6"/>
      <c r="U540" s="364"/>
      <c r="V540" s="6"/>
      <c r="W540" s="3"/>
      <c r="X540" s="6"/>
      <c r="Y540" s="3"/>
      <c r="Z540" s="3"/>
      <c r="AA540" s="6"/>
      <c r="AB540" s="3"/>
    </row>
    <row r="541" spans="1:28" x14ac:dyDescent="0.55000000000000004">
      <c r="A541" s="8"/>
      <c r="B541" s="6">
        <v>122</v>
      </c>
      <c r="C541" s="5">
        <v>412</v>
      </c>
      <c r="D541" s="6" t="s">
        <v>49</v>
      </c>
      <c r="E541" s="6">
        <v>19550</v>
      </c>
      <c r="F541" s="6">
        <v>14</v>
      </c>
      <c r="G541" s="6">
        <v>50</v>
      </c>
      <c r="H541" s="6" t="s">
        <v>2098</v>
      </c>
      <c r="I541" s="6">
        <v>8</v>
      </c>
      <c r="J541" s="6"/>
      <c r="K541" s="6">
        <v>18</v>
      </c>
      <c r="L541" s="6">
        <f t="shared" si="10"/>
        <v>3218</v>
      </c>
      <c r="M541" s="6"/>
      <c r="N541" s="3"/>
      <c r="O541" s="3"/>
      <c r="P541" s="363"/>
      <c r="Q541" s="724">
        <v>250</v>
      </c>
      <c r="R541" s="6"/>
      <c r="S541" s="6">
        <v>122</v>
      </c>
      <c r="T541" s="6"/>
      <c r="U541" s="364"/>
      <c r="V541" s="6"/>
      <c r="W541" s="3"/>
      <c r="X541" s="6"/>
      <c r="Y541" s="3"/>
      <c r="Z541" s="3"/>
      <c r="AA541" s="6"/>
      <c r="AB541" s="3"/>
    </row>
    <row r="542" spans="1:28" x14ac:dyDescent="0.55000000000000004">
      <c r="A542" s="8"/>
      <c r="B542" s="6"/>
      <c r="C542" s="5"/>
      <c r="D542" s="6"/>
      <c r="E542" s="6"/>
      <c r="F542" s="6"/>
      <c r="G542" s="6"/>
      <c r="H542" s="6"/>
      <c r="I542" s="6"/>
      <c r="J542" s="6"/>
      <c r="K542" s="6"/>
      <c r="L542" s="6"/>
      <c r="M542" s="6"/>
      <c r="N542" s="3"/>
      <c r="O542" s="3"/>
      <c r="P542" s="363"/>
      <c r="Q542" s="724"/>
      <c r="R542" s="6"/>
      <c r="S542" s="6"/>
      <c r="T542" s="6"/>
      <c r="U542" s="364"/>
      <c r="V542" s="6"/>
      <c r="W542" s="3"/>
      <c r="X542" s="6"/>
      <c r="Y542" s="3"/>
      <c r="Z542" s="3"/>
      <c r="AA542" s="6"/>
      <c r="AB542" s="3"/>
    </row>
    <row r="543" spans="1:28" x14ac:dyDescent="0.55000000000000004">
      <c r="A543" s="8" t="s">
        <v>2310</v>
      </c>
      <c r="B543" s="6">
        <v>205</v>
      </c>
      <c r="C543" s="5">
        <v>413</v>
      </c>
      <c r="D543" s="6" t="s">
        <v>49</v>
      </c>
      <c r="E543" s="6">
        <v>2849</v>
      </c>
      <c r="F543" s="6">
        <v>11</v>
      </c>
      <c r="G543" s="6"/>
      <c r="H543" s="6" t="s">
        <v>2098</v>
      </c>
      <c r="I543" s="6">
        <v>28</v>
      </c>
      <c r="J543" s="6">
        <v>1</v>
      </c>
      <c r="K543" s="6">
        <v>31</v>
      </c>
      <c r="L543" s="6">
        <f t="shared" si="10"/>
        <v>11331</v>
      </c>
      <c r="M543" s="6"/>
      <c r="N543" s="3"/>
      <c r="O543" s="3"/>
      <c r="P543" s="363"/>
      <c r="Q543" s="724">
        <v>100</v>
      </c>
      <c r="R543" s="6"/>
      <c r="S543" s="6">
        <v>205</v>
      </c>
      <c r="T543" s="6"/>
      <c r="U543" s="364"/>
      <c r="V543" s="6"/>
      <c r="W543" s="3"/>
      <c r="X543" s="6"/>
      <c r="Y543" s="3"/>
      <c r="Z543" s="3"/>
      <c r="AA543" s="6"/>
      <c r="AB543" s="3"/>
    </row>
    <row r="544" spans="1:28" x14ac:dyDescent="0.55000000000000004">
      <c r="A544" s="8"/>
      <c r="B544" s="6"/>
      <c r="C544" s="5"/>
      <c r="D544" s="6"/>
      <c r="E544" s="6"/>
      <c r="F544" s="6"/>
      <c r="G544" s="6"/>
      <c r="H544" s="6"/>
      <c r="I544" s="6"/>
      <c r="J544" s="6"/>
      <c r="K544" s="6"/>
      <c r="L544" s="6"/>
      <c r="M544" s="6"/>
      <c r="N544" s="3"/>
      <c r="O544" s="3"/>
      <c r="P544" s="363"/>
      <c r="Q544" s="724"/>
      <c r="R544" s="6"/>
      <c r="S544" s="6"/>
      <c r="T544" s="6"/>
      <c r="U544" s="364"/>
      <c r="V544" s="6"/>
      <c r="W544" s="3"/>
      <c r="X544" s="6"/>
      <c r="Y544" s="3"/>
      <c r="Z544" s="3"/>
      <c r="AA544" s="6"/>
      <c r="AB544" s="3"/>
    </row>
    <row r="545" spans="1:28" x14ac:dyDescent="0.55000000000000004">
      <c r="A545" s="8" t="s">
        <v>2311</v>
      </c>
      <c r="B545" s="6">
        <v>205</v>
      </c>
      <c r="C545" s="5">
        <v>414</v>
      </c>
      <c r="D545" s="6" t="s">
        <v>49</v>
      </c>
      <c r="E545" s="6">
        <v>2853</v>
      </c>
      <c r="F545" s="6">
        <v>20</v>
      </c>
      <c r="G545" s="6"/>
      <c r="H545" s="6" t="s">
        <v>2098</v>
      </c>
      <c r="I545" s="6">
        <v>28</v>
      </c>
      <c r="J545" s="6">
        <v>1</v>
      </c>
      <c r="K545" s="6">
        <v>31</v>
      </c>
      <c r="L545" s="6">
        <f t="shared" si="10"/>
        <v>11331</v>
      </c>
      <c r="M545" s="6"/>
      <c r="N545" s="3"/>
      <c r="O545" s="3"/>
      <c r="P545" s="363"/>
      <c r="Q545" s="724">
        <v>100</v>
      </c>
      <c r="R545" s="6"/>
      <c r="S545" s="6">
        <v>205</v>
      </c>
      <c r="T545" s="6"/>
      <c r="U545" s="364"/>
      <c r="V545" s="6"/>
      <c r="W545" s="3"/>
      <c r="X545" s="6"/>
      <c r="Y545" s="3"/>
      <c r="Z545" s="3"/>
      <c r="AA545" s="6"/>
      <c r="AB545" s="3"/>
    </row>
    <row r="546" spans="1:28" x14ac:dyDescent="0.55000000000000004">
      <c r="A546" s="8"/>
      <c r="B546" s="6"/>
      <c r="C546" s="5"/>
      <c r="D546" s="6"/>
      <c r="E546" s="6"/>
      <c r="F546" s="6"/>
      <c r="G546" s="6"/>
      <c r="H546" s="6"/>
      <c r="I546" s="6"/>
      <c r="J546" s="6"/>
      <c r="K546" s="6"/>
      <c r="L546" s="6"/>
      <c r="M546" s="6"/>
      <c r="N546" s="3"/>
      <c r="O546" s="3"/>
      <c r="P546" s="363"/>
      <c r="Q546" s="724"/>
      <c r="R546" s="6"/>
      <c r="S546" s="6"/>
      <c r="T546" s="6"/>
      <c r="U546" s="364"/>
      <c r="V546" s="6"/>
      <c r="W546" s="3"/>
      <c r="X546" s="6"/>
      <c r="Y546" s="3"/>
      <c r="Z546" s="3"/>
      <c r="AA546" s="6"/>
      <c r="AB546" s="3"/>
    </row>
    <row r="547" spans="1:28" x14ac:dyDescent="0.55000000000000004">
      <c r="A547" s="8" t="s">
        <v>2312</v>
      </c>
      <c r="B547" s="6">
        <v>40</v>
      </c>
      <c r="C547" s="5">
        <v>415</v>
      </c>
      <c r="D547" s="6" t="s">
        <v>2097</v>
      </c>
      <c r="E547" s="6">
        <v>94364</v>
      </c>
      <c r="F547" s="6">
        <v>323</v>
      </c>
      <c r="G547" s="6">
        <v>7659</v>
      </c>
      <c r="H547" s="6" t="s">
        <v>35</v>
      </c>
      <c r="I547" s="6">
        <v>4</v>
      </c>
      <c r="J547" s="6">
        <v>1</v>
      </c>
      <c r="K547" s="6">
        <v>89</v>
      </c>
      <c r="L547" s="6">
        <f t="shared" si="10"/>
        <v>1789</v>
      </c>
      <c r="M547" s="6"/>
      <c r="N547" s="3"/>
      <c r="O547" s="3"/>
      <c r="P547" s="363"/>
      <c r="Q547" s="724">
        <v>250</v>
      </c>
      <c r="R547" s="6"/>
      <c r="S547" s="6">
        <v>40</v>
      </c>
      <c r="T547" s="6"/>
      <c r="U547" s="364"/>
      <c r="V547" s="6"/>
      <c r="W547" s="3"/>
      <c r="X547" s="6"/>
      <c r="Y547" s="3"/>
      <c r="Z547" s="3"/>
      <c r="AA547" s="6"/>
      <c r="AB547" s="3"/>
    </row>
    <row r="548" spans="1:28" x14ac:dyDescent="0.55000000000000004">
      <c r="A548" s="8"/>
      <c r="B548" s="6">
        <v>40</v>
      </c>
      <c r="C548" s="5">
        <v>416</v>
      </c>
      <c r="D548" s="6" t="s">
        <v>2097</v>
      </c>
      <c r="E548" s="6">
        <v>93260</v>
      </c>
      <c r="F548" s="6">
        <v>315</v>
      </c>
      <c r="G548" s="6">
        <v>7527</v>
      </c>
      <c r="H548" s="6" t="s">
        <v>39</v>
      </c>
      <c r="I548" s="6">
        <v>1</v>
      </c>
      <c r="J548" s="6">
        <v>1</v>
      </c>
      <c r="K548" s="6">
        <v>58</v>
      </c>
      <c r="L548" s="6">
        <f t="shared" si="10"/>
        <v>558</v>
      </c>
      <c r="M548" s="6"/>
      <c r="N548" s="3"/>
      <c r="O548" s="3"/>
      <c r="P548" s="363"/>
      <c r="Q548" s="724">
        <v>250</v>
      </c>
      <c r="R548" s="6"/>
      <c r="S548" s="6">
        <v>40</v>
      </c>
      <c r="T548" s="6"/>
      <c r="U548" s="364"/>
      <c r="V548" s="6"/>
      <c r="W548" s="3"/>
      <c r="X548" s="6"/>
      <c r="Y548" s="3"/>
      <c r="Z548" s="3"/>
      <c r="AA548" s="6"/>
      <c r="AB548" s="3"/>
    </row>
    <row r="549" spans="1:28" x14ac:dyDescent="0.55000000000000004">
      <c r="A549" s="8"/>
      <c r="B549" s="6"/>
      <c r="C549" s="5"/>
      <c r="D549" s="6"/>
      <c r="E549" s="6"/>
      <c r="F549" s="6"/>
      <c r="G549" s="6"/>
      <c r="H549" s="6"/>
      <c r="I549" s="6"/>
      <c r="J549" s="6"/>
      <c r="K549" s="6"/>
      <c r="L549" s="6"/>
      <c r="M549" s="6"/>
      <c r="N549" s="3"/>
      <c r="O549" s="3"/>
      <c r="P549" s="363"/>
      <c r="Q549" s="724"/>
      <c r="R549" s="6"/>
      <c r="S549" s="6"/>
      <c r="T549" s="6"/>
      <c r="U549" s="364"/>
      <c r="V549" s="6"/>
      <c r="W549" s="3"/>
      <c r="X549" s="6"/>
      <c r="Y549" s="3"/>
      <c r="Z549" s="3"/>
      <c r="AA549" s="6"/>
      <c r="AB549" s="3"/>
    </row>
    <row r="550" spans="1:28" x14ac:dyDescent="0.55000000000000004">
      <c r="A550" s="8" t="s">
        <v>2313</v>
      </c>
      <c r="B550" s="6">
        <v>201</v>
      </c>
      <c r="C550" s="5">
        <v>417</v>
      </c>
      <c r="D550" s="6" t="s">
        <v>49</v>
      </c>
      <c r="E550" s="6">
        <v>3680</v>
      </c>
      <c r="F550" s="6">
        <v>16</v>
      </c>
      <c r="G550" s="6"/>
      <c r="H550" s="6" t="s">
        <v>2098</v>
      </c>
      <c r="I550" s="6">
        <v>3</v>
      </c>
      <c r="J550" s="6">
        <v>1</v>
      </c>
      <c r="K550" s="6">
        <v>72</v>
      </c>
      <c r="L550" s="6">
        <f t="shared" si="10"/>
        <v>1372</v>
      </c>
      <c r="M550" s="6"/>
      <c r="N550" s="3"/>
      <c r="O550" s="3"/>
      <c r="P550" s="363"/>
      <c r="Q550" s="724">
        <v>100</v>
      </c>
      <c r="R550" s="6"/>
      <c r="S550" s="6">
        <v>201</v>
      </c>
      <c r="T550" s="6"/>
      <c r="U550" s="364"/>
      <c r="V550" s="6"/>
      <c r="W550" s="3"/>
      <c r="X550" s="6"/>
      <c r="Y550" s="3"/>
      <c r="Z550" s="3"/>
      <c r="AA550" s="6"/>
      <c r="AB550" s="3"/>
    </row>
    <row r="551" spans="1:28" x14ac:dyDescent="0.55000000000000004">
      <c r="A551" s="8"/>
      <c r="B551" s="6">
        <v>201</v>
      </c>
      <c r="C551" s="5">
        <v>418</v>
      </c>
      <c r="D551" s="6" t="s">
        <v>49</v>
      </c>
      <c r="E551" s="6">
        <v>3679</v>
      </c>
      <c r="F551" s="6">
        <v>15</v>
      </c>
      <c r="G551" s="6"/>
      <c r="H551" s="6" t="s">
        <v>2098</v>
      </c>
      <c r="I551" s="6">
        <v>3</v>
      </c>
      <c r="J551" s="6">
        <v>1</v>
      </c>
      <c r="K551" s="6">
        <v>72</v>
      </c>
      <c r="L551" s="6">
        <f t="shared" si="10"/>
        <v>1372</v>
      </c>
      <c r="M551" s="6"/>
      <c r="N551" s="3"/>
      <c r="O551" s="3"/>
      <c r="P551" s="363"/>
      <c r="Q551" s="724">
        <v>100</v>
      </c>
      <c r="R551" s="6"/>
      <c r="S551" s="6">
        <v>201</v>
      </c>
      <c r="T551" s="6"/>
      <c r="U551" s="364"/>
      <c r="V551" s="6"/>
      <c r="W551" s="3"/>
      <c r="X551" s="6"/>
      <c r="Y551" s="3"/>
      <c r="Z551" s="3"/>
      <c r="AA551" s="6"/>
      <c r="AB551" s="3"/>
    </row>
    <row r="552" spans="1:28" x14ac:dyDescent="0.55000000000000004">
      <c r="A552" s="8"/>
      <c r="B552" s="6"/>
      <c r="C552" s="5"/>
      <c r="D552" s="6"/>
      <c r="E552" s="6"/>
      <c r="F552" s="6"/>
      <c r="G552" s="6"/>
      <c r="H552" s="6"/>
      <c r="I552" s="6"/>
      <c r="J552" s="6"/>
      <c r="K552" s="6"/>
      <c r="L552" s="6"/>
      <c r="M552" s="6"/>
      <c r="N552" s="3"/>
      <c r="O552" s="3"/>
      <c r="P552" s="363"/>
      <c r="Q552" s="724"/>
      <c r="R552" s="6"/>
      <c r="S552" s="6"/>
      <c r="T552" s="6"/>
      <c r="U552" s="364"/>
      <c r="V552" s="6"/>
      <c r="W552" s="3"/>
      <c r="X552" s="6"/>
      <c r="Y552" s="3"/>
      <c r="Z552" s="3"/>
      <c r="AA552" s="6"/>
      <c r="AB552" s="3"/>
    </row>
    <row r="553" spans="1:28" x14ac:dyDescent="0.55000000000000004">
      <c r="A553" s="8" t="s">
        <v>2314</v>
      </c>
      <c r="B553" s="6">
        <v>179</v>
      </c>
      <c r="C553" s="5">
        <v>419</v>
      </c>
      <c r="D553" s="6" t="s">
        <v>2097</v>
      </c>
      <c r="E553" s="6">
        <v>60905</v>
      </c>
      <c r="F553" s="6">
        <v>312</v>
      </c>
      <c r="G553" s="6">
        <v>5558</v>
      </c>
      <c r="H553" s="6" t="s">
        <v>2098</v>
      </c>
      <c r="I553" s="6"/>
      <c r="J553" s="6"/>
      <c r="K553" s="6">
        <v>91</v>
      </c>
      <c r="L553" s="6"/>
      <c r="M553" s="5">
        <f>I553*400+J553*100+K553</f>
        <v>91</v>
      </c>
      <c r="N553" s="3"/>
      <c r="O553" s="3"/>
      <c r="P553" s="363"/>
      <c r="Q553" s="724">
        <v>300</v>
      </c>
      <c r="R553" s="6">
        <v>87</v>
      </c>
      <c r="S553" s="6">
        <v>179</v>
      </c>
      <c r="T553" s="6" t="s">
        <v>2099</v>
      </c>
      <c r="U553" s="357" t="s">
        <v>2104</v>
      </c>
      <c r="V553" s="6">
        <f>3*7*12</f>
        <v>252</v>
      </c>
      <c r="W553" s="3"/>
      <c r="X553" s="6">
        <v>252</v>
      </c>
      <c r="Y553" s="3"/>
      <c r="Z553" s="3"/>
      <c r="AA553" s="6">
        <v>12</v>
      </c>
      <c r="AB553" s="3"/>
    </row>
    <row r="554" spans="1:28" x14ac:dyDescent="0.55000000000000004">
      <c r="A554" s="8"/>
      <c r="B554" s="6"/>
      <c r="C554" s="5"/>
      <c r="D554" s="6"/>
      <c r="E554" s="6"/>
      <c r="F554" s="6"/>
      <c r="G554" s="6"/>
      <c r="H554" s="6"/>
      <c r="I554" s="6"/>
      <c r="J554" s="6"/>
      <c r="K554" s="6"/>
      <c r="L554" s="6"/>
      <c r="M554" s="5"/>
      <c r="N554" s="3"/>
      <c r="O554" s="3"/>
      <c r="P554" s="363"/>
      <c r="Q554" s="724"/>
      <c r="R554" s="6"/>
      <c r="S554" s="6"/>
      <c r="T554" s="6"/>
      <c r="U554" s="357"/>
      <c r="V554" s="6"/>
      <c r="W554" s="3"/>
      <c r="X554" s="6"/>
      <c r="Y554" s="3"/>
      <c r="Z554" s="3"/>
      <c r="AA554" s="6"/>
      <c r="AB554" s="3"/>
    </row>
    <row r="555" spans="1:28" x14ac:dyDescent="0.55000000000000004">
      <c r="A555" s="8" t="s">
        <v>2145</v>
      </c>
      <c r="B555" s="6">
        <v>208</v>
      </c>
      <c r="C555" s="5">
        <v>420</v>
      </c>
      <c r="D555" s="6" t="s">
        <v>2097</v>
      </c>
      <c r="E555" s="6">
        <v>60906</v>
      </c>
      <c r="F555" s="6">
        <v>313</v>
      </c>
      <c r="G555" s="6">
        <v>5559</v>
      </c>
      <c r="H555" s="6" t="s">
        <v>2098</v>
      </c>
      <c r="I555" s="6"/>
      <c r="J555" s="6"/>
      <c r="K555" s="6">
        <v>97</v>
      </c>
      <c r="L555" s="6"/>
      <c r="M555" s="5">
        <f>I555*400+J555*100+K555</f>
        <v>97</v>
      </c>
      <c r="N555" s="3"/>
      <c r="O555" s="3"/>
      <c r="P555" s="363"/>
      <c r="Q555" s="724">
        <v>300</v>
      </c>
      <c r="R555" s="6">
        <v>88</v>
      </c>
      <c r="S555" s="6">
        <v>208</v>
      </c>
      <c r="T555" s="6" t="s">
        <v>2099</v>
      </c>
      <c r="U555" s="357" t="s">
        <v>2104</v>
      </c>
      <c r="V555" s="6">
        <f>2*7*10.5</f>
        <v>147</v>
      </c>
      <c r="W555" s="3"/>
      <c r="X555" s="6">
        <v>147</v>
      </c>
      <c r="Y555" s="3"/>
      <c r="Z555" s="3"/>
      <c r="AA555" s="6">
        <v>1</v>
      </c>
      <c r="AB555" s="3"/>
    </row>
    <row r="556" spans="1:28" x14ac:dyDescent="0.55000000000000004">
      <c r="A556" s="8"/>
      <c r="B556" s="6"/>
      <c r="C556" s="5"/>
      <c r="D556" s="6"/>
      <c r="E556" s="6"/>
      <c r="F556" s="6"/>
      <c r="G556" s="6"/>
      <c r="H556" s="6"/>
      <c r="I556" s="6"/>
      <c r="J556" s="6"/>
      <c r="K556" s="6"/>
      <c r="L556" s="6"/>
      <c r="M556" s="5"/>
      <c r="N556" s="3"/>
      <c r="O556" s="3"/>
      <c r="P556" s="363"/>
      <c r="Q556" s="724"/>
      <c r="R556" s="6"/>
      <c r="S556" s="6"/>
      <c r="T556" s="6"/>
      <c r="U556" s="357"/>
      <c r="V556" s="6"/>
      <c r="W556" s="3"/>
      <c r="X556" s="6"/>
      <c r="Y556" s="3"/>
      <c r="Z556" s="3"/>
      <c r="AA556" s="6"/>
      <c r="AB556" s="3"/>
    </row>
    <row r="557" spans="1:28" x14ac:dyDescent="0.55000000000000004">
      <c r="A557" s="8" t="s">
        <v>2315</v>
      </c>
      <c r="B557" s="6">
        <v>180</v>
      </c>
      <c r="C557" s="5">
        <v>421</v>
      </c>
      <c r="D557" s="6" t="s">
        <v>2097</v>
      </c>
      <c r="E557" s="6">
        <v>35344</v>
      </c>
      <c r="F557" s="6">
        <v>5</v>
      </c>
      <c r="G557" s="6">
        <v>2420</v>
      </c>
      <c r="H557" s="6" t="s">
        <v>39</v>
      </c>
      <c r="I557" s="6">
        <v>17</v>
      </c>
      <c r="J557" s="6"/>
      <c r="K557" s="6">
        <v>13</v>
      </c>
      <c r="L557" s="6">
        <f>I557*400+J557*100+K557</f>
        <v>6813</v>
      </c>
      <c r="M557" s="6"/>
      <c r="N557" s="3"/>
      <c r="O557" s="3"/>
      <c r="P557" s="363"/>
      <c r="Q557" s="724">
        <v>100</v>
      </c>
      <c r="R557" s="6"/>
      <c r="S557" s="6">
        <v>180</v>
      </c>
      <c r="T557" s="6"/>
      <c r="U557" s="364"/>
      <c r="V557" s="6"/>
      <c r="W557" s="3"/>
      <c r="X557" s="6"/>
      <c r="Y557" s="3"/>
      <c r="Z557" s="3"/>
      <c r="AA557" s="6"/>
      <c r="AB557" s="3"/>
    </row>
    <row r="558" spans="1:28" x14ac:dyDescent="0.55000000000000004">
      <c r="A558" s="8"/>
      <c r="B558" s="6"/>
      <c r="C558" s="5"/>
      <c r="D558" s="6"/>
      <c r="E558" s="6"/>
      <c r="F558" s="6"/>
      <c r="G558" s="6"/>
      <c r="H558" s="6"/>
      <c r="I558" s="6"/>
      <c r="J558" s="6"/>
      <c r="K558" s="6"/>
      <c r="L558" s="6"/>
      <c r="M558" s="6"/>
      <c r="N558" s="3"/>
      <c r="O558" s="3"/>
      <c r="P558" s="363"/>
      <c r="Q558" s="724"/>
      <c r="R558" s="6"/>
      <c r="S558" s="6"/>
      <c r="T558" s="6"/>
      <c r="U558" s="364"/>
      <c r="V558" s="6"/>
      <c r="W558" s="3"/>
      <c r="X558" s="6"/>
      <c r="Y558" s="3"/>
      <c r="Z558" s="3"/>
      <c r="AA558" s="6"/>
      <c r="AB558" s="3"/>
    </row>
    <row r="559" spans="1:28" x14ac:dyDescent="0.55000000000000004">
      <c r="A559" s="8" t="s">
        <v>2316</v>
      </c>
      <c r="B559" s="6">
        <v>333</v>
      </c>
      <c r="C559" s="5">
        <v>422</v>
      </c>
      <c r="D559" s="6" t="s">
        <v>49</v>
      </c>
      <c r="E559" s="6">
        <v>11757</v>
      </c>
      <c r="F559" s="6">
        <v>34</v>
      </c>
      <c r="G559" s="6"/>
      <c r="H559" s="6" t="s">
        <v>2098</v>
      </c>
      <c r="I559" s="6">
        <v>5</v>
      </c>
      <c r="J559" s="6">
        <v>3</v>
      </c>
      <c r="K559" s="6">
        <v>97</v>
      </c>
      <c r="L559" s="6">
        <f>I559*400+J559*100+K559</f>
        <v>2397</v>
      </c>
      <c r="M559" s="6"/>
      <c r="N559" s="3"/>
      <c r="O559" s="3"/>
      <c r="P559" s="363"/>
      <c r="Q559" s="724">
        <v>200</v>
      </c>
      <c r="R559" s="6"/>
      <c r="S559" s="6">
        <v>333</v>
      </c>
      <c r="T559" s="6"/>
      <c r="U559" s="364"/>
      <c r="V559" s="6"/>
      <c r="W559" s="3"/>
      <c r="X559" s="6"/>
      <c r="Y559" s="3"/>
      <c r="Z559" s="3"/>
      <c r="AA559" s="6"/>
      <c r="AB559" s="3"/>
    </row>
    <row r="560" spans="1:28" x14ac:dyDescent="0.55000000000000004">
      <c r="A560" s="8"/>
      <c r="B560" s="6"/>
      <c r="C560" s="5"/>
      <c r="D560" s="6"/>
      <c r="E560" s="6"/>
      <c r="F560" s="6"/>
      <c r="G560" s="6"/>
      <c r="H560" s="6"/>
      <c r="I560" s="6"/>
      <c r="J560" s="6"/>
      <c r="K560" s="6"/>
      <c r="L560" s="6"/>
      <c r="M560" s="6"/>
      <c r="N560" s="3"/>
      <c r="O560" s="3"/>
      <c r="P560" s="363"/>
      <c r="Q560" s="724"/>
      <c r="R560" s="6"/>
      <c r="S560" s="6"/>
      <c r="T560" s="6"/>
      <c r="U560" s="364"/>
      <c r="V560" s="6"/>
      <c r="W560" s="3"/>
      <c r="X560" s="6"/>
      <c r="Y560" s="3"/>
      <c r="Z560" s="3"/>
      <c r="AA560" s="6"/>
      <c r="AB560" s="3"/>
    </row>
    <row r="561" spans="1:28" x14ac:dyDescent="0.55000000000000004">
      <c r="A561" s="8" t="s">
        <v>2317</v>
      </c>
      <c r="B561" s="6">
        <v>179</v>
      </c>
      <c r="C561" s="5">
        <v>423</v>
      </c>
      <c r="D561" s="6" t="s">
        <v>49</v>
      </c>
      <c r="E561" s="6">
        <v>4055</v>
      </c>
      <c r="F561" s="6">
        <v>10</v>
      </c>
      <c r="G561" s="6"/>
      <c r="H561" s="6" t="s">
        <v>2098</v>
      </c>
      <c r="I561" s="6">
        <v>5</v>
      </c>
      <c r="J561" s="6">
        <v>2</v>
      </c>
      <c r="K561" s="6">
        <v>6</v>
      </c>
      <c r="L561" s="6">
        <f>I561*400+J561*100+K561</f>
        <v>2206</v>
      </c>
      <c r="M561" s="6"/>
      <c r="N561" s="3"/>
      <c r="O561" s="3"/>
      <c r="P561" s="363"/>
      <c r="Q561" s="724">
        <v>200</v>
      </c>
      <c r="R561" s="6"/>
      <c r="S561" s="6">
        <v>179</v>
      </c>
      <c r="T561" s="6"/>
      <c r="U561" s="364"/>
      <c r="V561" s="6"/>
      <c r="W561" s="3"/>
      <c r="X561" s="6"/>
      <c r="Y561" s="3"/>
      <c r="Z561" s="3"/>
      <c r="AA561" s="6"/>
      <c r="AB561" s="3"/>
    </row>
    <row r="562" spans="1:28" x14ac:dyDescent="0.55000000000000004">
      <c r="A562" s="8"/>
      <c r="B562" s="6">
        <v>179</v>
      </c>
      <c r="C562" s="5">
        <v>424</v>
      </c>
      <c r="D562" s="6" t="s">
        <v>49</v>
      </c>
      <c r="E562" s="6">
        <v>3726</v>
      </c>
      <c r="F562" s="6">
        <v>17</v>
      </c>
      <c r="G562" s="6"/>
      <c r="H562" s="6" t="s">
        <v>2098</v>
      </c>
      <c r="I562" s="6">
        <v>10</v>
      </c>
      <c r="J562" s="6"/>
      <c r="K562" s="6"/>
      <c r="L562" s="6">
        <f>I562*400+J562*100+K562</f>
        <v>4000</v>
      </c>
      <c r="M562" s="6"/>
      <c r="N562" s="3"/>
      <c r="O562" s="3"/>
      <c r="P562" s="363"/>
      <c r="Q562" s="724">
        <v>250</v>
      </c>
      <c r="R562" s="6"/>
      <c r="S562" s="6">
        <v>179</v>
      </c>
      <c r="T562" s="6"/>
      <c r="U562" s="364"/>
      <c r="V562" s="6"/>
      <c r="W562" s="3"/>
      <c r="X562" s="6"/>
      <c r="Y562" s="3"/>
      <c r="Z562" s="3"/>
      <c r="AA562" s="6"/>
      <c r="AB562" s="3"/>
    </row>
    <row r="563" spans="1:28" x14ac:dyDescent="0.55000000000000004">
      <c r="A563" s="8"/>
      <c r="B563" s="6"/>
      <c r="C563" s="5"/>
      <c r="D563" s="6"/>
      <c r="E563" s="6"/>
      <c r="F563" s="6"/>
      <c r="G563" s="6"/>
      <c r="H563" s="6"/>
      <c r="I563" s="6"/>
      <c r="J563" s="6"/>
      <c r="K563" s="6"/>
      <c r="L563" s="6"/>
      <c r="M563" s="6"/>
      <c r="N563" s="3"/>
      <c r="O563" s="3"/>
      <c r="P563" s="363"/>
      <c r="Q563" s="724"/>
      <c r="R563" s="6"/>
      <c r="S563" s="6"/>
      <c r="T563" s="6"/>
      <c r="U563" s="364"/>
      <c r="V563" s="6"/>
      <c r="W563" s="3"/>
      <c r="X563" s="6"/>
      <c r="Y563" s="3"/>
      <c r="Z563" s="3"/>
      <c r="AA563" s="6"/>
      <c r="AB563" s="3"/>
    </row>
    <row r="564" spans="1:28" x14ac:dyDescent="0.55000000000000004">
      <c r="A564" s="8" t="s">
        <v>2318</v>
      </c>
      <c r="B564" s="6">
        <v>68</v>
      </c>
      <c r="C564" s="5">
        <v>425</v>
      </c>
      <c r="D564" s="6" t="s">
        <v>2097</v>
      </c>
      <c r="E564" s="6">
        <v>71391</v>
      </c>
      <c r="F564" s="6">
        <v>272</v>
      </c>
      <c r="G564" s="6">
        <v>6010</v>
      </c>
      <c r="H564" s="6" t="s">
        <v>2200</v>
      </c>
      <c r="I564" s="6"/>
      <c r="J564" s="6"/>
      <c r="K564" s="6">
        <v>40</v>
      </c>
      <c r="L564" s="6"/>
      <c r="M564" s="5">
        <f>I564*400+J564*100+K564</f>
        <v>40</v>
      </c>
      <c r="N564" s="3"/>
      <c r="O564" s="3"/>
      <c r="P564" s="363"/>
      <c r="Q564" s="724">
        <v>300</v>
      </c>
      <c r="R564" s="6">
        <v>89</v>
      </c>
      <c r="S564" s="6">
        <v>68</v>
      </c>
      <c r="T564" s="6" t="s">
        <v>2099</v>
      </c>
      <c r="U564" s="357" t="s">
        <v>1024</v>
      </c>
      <c r="V564" s="6">
        <f>2*5*9</f>
        <v>90</v>
      </c>
      <c r="W564" s="3"/>
      <c r="X564" s="6">
        <v>90</v>
      </c>
      <c r="Y564" s="3"/>
      <c r="Z564" s="3"/>
      <c r="AA564" s="6">
        <v>30</v>
      </c>
      <c r="AB564" s="3"/>
    </row>
    <row r="565" spans="1:28" x14ac:dyDescent="0.55000000000000004">
      <c r="A565" s="8"/>
      <c r="B565" s="6"/>
      <c r="C565" s="5"/>
      <c r="D565" s="6"/>
      <c r="E565" s="6"/>
      <c r="F565" s="6"/>
      <c r="G565" s="6"/>
      <c r="H565" s="6"/>
      <c r="I565" s="6"/>
      <c r="J565" s="6"/>
      <c r="K565" s="6"/>
      <c r="L565" s="6"/>
      <c r="M565" s="5"/>
      <c r="N565" s="3"/>
      <c r="O565" s="3"/>
      <c r="P565" s="363"/>
      <c r="Q565" s="724"/>
      <c r="R565" s="6"/>
      <c r="S565" s="6"/>
      <c r="T565" s="6"/>
      <c r="U565" s="357"/>
      <c r="V565" s="6"/>
      <c r="W565" s="3"/>
      <c r="X565" s="6"/>
      <c r="Y565" s="3"/>
      <c r="Z565" s="3"/>
      <c r="AA565" s="6"/>
      <c r="AB565" s="3"/>
    </row>
    <row r="566" spans="1:28" x14ac:dyDescent="0.55000000000000004">
      <c r="A566" s="8" t="s">
        <v>2319</v>
      </c>
      <c r="B566" s="6">
        <v>238</v>
      </c>
      <c r="C566" s="5">
        <v>426</v>
      </c>
      <c r="D566" s="6" t="s">
        <v>49</v>
      </c>
      <c r="E566" s="6">
        <v>3681</v>
      </c>
      <c r="F566" s="6">
        <v>17</v>
      </c>
      <c r="G566" s="6"/>
      <c r="H566" s="6" t="s">
        <v>2098</v>
      </c>
      <c r="I566" s="6">
        <v>3</v>
      </c>
      <c r="J566" s="6">
        <v>1</v>
      </c>
      <c r="K566" s="6">
        <v>72</v>
      </c>
      <c r="L566" s="6">
        <f>I566*400+J566*100+K566</f>
        <v>1372</v>
      </c>
      <c r="M566" s="6"/>
      <c r="N566" s="3"/>
      <c r="O566" s="3"/>
      <c r="P566" s="363"/>
      <c r="Q566" s="724">
        <v>100</v>
      </c>
      <c r="R566" s="6"/>
      <c r="S566" s="6">
        <v>238</v>
      </c>
      <c r="T566" s="6"/>
      <c r="U566" s="364"/>
      <c r="V566" s="6"/>
      <c r="W566" s="3"/>
      <c r="X566" s="6"/>
      <c r="Y566" s="3"/>
      <c r="Z566" s="3"/>
      <c r="AA566" s="6"/>
      <c r="AB566" s="3"/>
    </row>
    <row r="567" spans="1:28" x14ac:dyDescent="0.55000000000000004">
      <c r="A567" s="8"/>
      <c r="B567" s="6"/>
      <c r="C567" s="5"/>
      <c r="D567" s="6"/>
      <c r="E567" s="6"/>
      <c r="F567" s="6"/>
      <c r="G567" s="6"/>
      <c r="H567" s="6"/>
      <c r="I567" s="6"/>
      <c r="J567" s="6"/>
      <c r="K567" s="6"/>
      <c r="L567" s="6"/>
      <c r="M567" s="6"/>
      <c r="N567" s="3"/>
      <c r="O567" s="3"/>
      <c r="P567" s="363"/>
      <c r="Q567" s="724"/>
      <c r="R567" s="6"/>
      <c r="S567" s="6"/>
      <c r="T567" s="6"/>
      <c r="U567" s="364"/>
      <c r="V567" s="6"/>
      <c r="W567" s="3"/>
      <c r="X567" s="6"/>
      <c r="Y567" s="3"/>
      <c r="Z567" s="3"/>
      <c r="AA567" s="6"/>
      <c r="AB567" s="3"/>
    </row>
    <row r="568" spans="1:28" x14ac:dyDescent="0.55000000000000004">
      <c r="A568" s="8" t="s">
        <v>2320</v>
      </c>
      <c r="B568" s="6">
        <v>84</v>
      </c>
      <c r="C568" s="5">
        <v>427</v>
      </c>
      <c r="D568" s="6" t="s">
        <v>2097</v>
      </c>
      <c r="E568" s="6">
        <v>15168</v>
      </c>
      <c r="F568" s="6">
        <v>195</v>
      </c>
      <c r="G568" s="6">
        <v>363</v>
      </c>
      <c r="H568" s="6" t="s">
        <v>39</v>
      </c>
      <c r="I568" s="6"/>
      <c r="J568" s="6"/>
      <c r="K568" s="6">
        <v>72</v>
      </c>
      <c r="L568" s="6"/>
      <c r="M568" s="5">
        <f>I568*400+J568*100+K568</f>
        <v>72</v>
      </c>
      <c r="N568" s="3"/>
      <c r="O568" s="3"/>
      <c r="P568" s="363"/>
      <c r="Q568" s="724">
        <v>100</v>
      </c>
      <c r="R568" s="6">
        <v>90</v>
      </c>
      <c r="S568" s="6">
        <v>84</v>
      </c>
      <c r="T568" s="6" t="s">
        <v>2099</v>
      </c>
      <c r="U568" s="357" t="s">
        <v>2104</v>
      </c>
      <c r="V568" s="6">
        <f>2*2*3*3</f>
        <v>36</v>
      </c>
      <c r="W568" s="3"/>
      <c r="X568" s="6">
        <v>36</v>
      </c>
      <c r="Y568" s="3"/>
      <c r="Z568" s="3"/>
      <c r="AA568" s="6">
        <v>2</v>
      </c>
      <c r="AB568" s="3"/>
    </row>
    <row r="569" spans="1:28" x14ac:dyDescent="0.55000000000000004">
      <c r="A569" s="8"/>
      <c r="B569" s="6"/>
      <c r="C569" s="5"/>
      <c r="D569" s="6"/>
      <c r="E569" s="6"/>
      <c r="F569" s="6"/>
      <c r="G569" s="6"/>
      <c r="H569" s="6"/>
      <c r="I569" s="6"/>
      <c r="J569" s="6"/>
      <c r="K569" s="6"/>
      <c r="L569" s="6"/>
      <c r="M569" s="5"/>
      <c r="N569" s="3"/>
      <c r="O569" s="3"/>
      <c r="P569" s="363"/>
      <c r="Q569" s="724"/>
      <c r="R569" s="6"/>
      <c r="S569" s="6"/>
      <c r="T569" s="6"/>
      <c r="U569" s="357"/>
      <c r="V569" s="6"/>
      <c r="W569" s="3"/>
      <c r="X569" s="6"/>
      <c r="Y569" s="3"/>
      <c r="Z569" s="3"/>
      <c r="AA569" s="6"/>
      <c r="AB569" s="3"/>
    </row>
    <row r="570" spans="1:28" x14ac:dyDescent="0.55000000000000004">
      <c r="A570" s="8" t="s">
        <v>2321</v>
      </c>
      <c r="B570" s="6">
        <v>161</v>
      </c>
      <c r="C570" s="5">
        <v>428</v>
      </c>
      <c r="D570" s="6" t="s">
        <v>2097</v>
      </c>
      <c r="E570" s="6">
        <v>26182</v>
      </c>
      <c r="F570" s="6">
        <v>43</v>
      </c>
      <c r="G570" s="6">
        <v>2100</v>
      </c>
      <c r="H570" s="6" t="s">
        <v>39</v>
      </c>
      <c r="I570" s="6">
        <v>5</v>
      </c>
      <c r="J570" s="6"/>
      <c r="K570" s="6">
        <v>50</v>
      </c>
      <c r="L570" s="6">
        <f>I570*400+J570*100+K570</f>
        <v>2050</v>
      </c>
      <c r="M570" s="6"/>
      <c r="N570" s="3"/>
      <c r="O570" s="3"/>
      <c r="P570" s="363"/>
      <c r="Q570" s="724">
        <v>250</v>
      </c>
      <c r="R570" s="6"/>
      <c r="S570" s="6">
        <v>161</v>
      </c>
      <c r="T570" s="6"/>
      <c r="U570" s="364"/>
      <c r="V570" s="6"/>
      <c r="W570" s="3"/>
      <c r="X570" s="6"/>
      <c r="Y570" s="3"/>
      <c r="Z570" s="3"/>
      <c r="AA570" s="6"/>
      <c r="AB570" s="3"/>
    </row>
    <row r="571" spans="1:28" x14ac:dyDescent="0.55000000000000004">
      <c r="A571" s="8"/>
      <c r="B571" s="6"/>
      <c r="C571" s="5"/>
      <c r="D571" s="6"/>
      <c r="E571" s="6"/>
      <c r="F571" s="6"/>
      <c r="G571" s="6"/>
      <c r="H571" s="6"/>
      <c r="I571" s="6"/>
      <c r="J571" s="6"/>
      <c r="K571" s="6"/>
      <c r="L571" s="6"/>
      <c r="M571" s="6"/>
      <c r="N571" s="3"/>
      <c r="O571" s="3"/>
      <c r="P571" s="363"/>
      <c r="Q571" s="724"/>
      <c r="R571" s="6"/>
      <c r="S571" s="6"/>
      <c r="T571" s="6"/>
      <c r="U571" s="364"/>
      <c r="V571" s="6"/>
      <c r="W571" s="3"/>
      <c r="X571" s="6"/>
      <c r="Y571" s="3"/>
      <c r="Z571" s="3"/>
      <c r="AA571" s="6"/>
      <c r="AB571" s="3"/>
    </row>
    <row r="572" spans="1:28" x14ac:dyDescent="0.55000000000000004">
      <c r="A572" s="8" t="s">
        <v>2322</v>
      </c>
      <c r="B572" s="6">
        <v>161</v>
      </c>
      <c r="C572" s="5">
        <v>429</v>
      </c>
      <c r="D572" s="6" t="s">
        <v>2097</v>
      </c>
      <c r="E572" s="6">
        <v>42914</v>
      </c>
      <c r="F572" s="6">
        <v>140</v>
      </c>
      <c r="G572" s="6">
        <v>3578</v>
      </c>
      <c r="H572" s="6" t="s">
        <v>39</v>
      </c>
      <c r="I572" s="6">
        <v>12</v>
      </c>
      <c r="J572" s="6">
        <v>1</v>
      </c>
      <c r="K572" s="6">
        <v>8</v>
      </c>
      <c r="L572" s="6">
        <f>I572*400+J572*100+K572</f>
        <v>4908</v>
      </c>
      <c r="M572" s="6"/>
      <c r="N572" s="3"/>
      <c r="O572" s="3"/>
      <c r="P572" s="363"/>
      <c r="Q572" s="724">
        <v>200</v>
      </c>
      <c r="R572" s="6"/>
      <c r="S572" s="6">
        <v>161</v>
      </c>
      <c r="T572" s="6"/>
      <c r="U572" s="364"/>
      <c r="V572" s="6"/>
      <c r="W572" s="3"/>
      <c r="X572" s="6"/>
      <c r="Y572" s="3"/>
      <c r="Z572" s="3"/>
      <c r="AA572" s="6"/>
      <c r="AB572" s="3"/>
    </row>
    <row r="573" spans="1:28" x14ac:dyDescent="0.55000000000000004">
      <c r="A573" s="8"/>
      <c r="B573" s="6"/>
      <c r="C573" s="5"/>
      <c r="D573" s="6"/>
      <c r="E573" s="6"/>
      <c r="F573" s="6"/>
      <c r="G573" s="6"/>
      <c r="H573" s="6"/>
      <c r="I573" s="6"/>
      <c r="J573" s="6"/>
      <c r="K573" s="6"/>
      <c r="L573" s="6"/>
      <c r="M573" s="6"/>
      <c r="N573" s="3"/>
      <c r="O573" s="3"/>
      <c r="P573" s="363"/>
      <c r="Q573" s="724"/>
      <c r="R573" s="6"/>
      <c r="S573" s="6"/>
      <c r="T573" s="6"/>
      <c r="U573" s="364"/>
      <c r="V573" s="6"/>
      <c r="W573" s="3"/>
      <c r="X573" s="6"/>
      <c r="Y573" s="3"/>
      <c r="Z573" s="3"/>
      <c r="AA573" s="6"/>
      <c r="AB573" s="3"/>
    </row>
    <row r="574" spans="1:28" x14ac:dyDescent="0.55000000000000004">
      <c r="A574" s="8" t="s">
        <v>2277</v>
      </c>
      <c r="B574" s="6">
        <v>149</v>
      </c>
      <c r="C574" s="5">
        <v>430</v>
      </c>
      <c r="D574" s="6" t="s">
        <v>2097</v>
      </c>
      <c r="E574" s="6">
        <v>72436</v>
      </c>
      <c r="F574" s="6">
        <v>327</v>
      </c>
      <c r="G574" s="6">
        <v>6212</v>
      </c>
      <c r="H574" s="6" t="s">
        <v>39</v>
      </c>
      <c r="I574" s="6"/>
      <c r="J574" s="6"/>
      <c r="K574" s="6">
        <v>77</v>
      </c>
      <c r="L574" s="6"/>
      <c r="M574" s="5">
        <f>I574*400+J574*100+K574</f>
        <v>77</v>
      </c>
      <c r="N574" s="3"/>
      <c r="O574" s="3"/>
      <c r="P574" s="363"/>
      <c r="Q574" s="724">
        <v>250</v>
      </c>
      <c r="R574" s="6">
        <v>91</v>
      </c>
      <c r="S574" s="6">
        <v>149</v>
      </c>
      <c r="T574" s="6" t="s">
        <v>2099</v>
      </c>
      <c r="U574" s="357" t="s">
        <v>2104</v>
      </c>
      <c r="V574" s="6">
        <f>2*2*5*9</f>
        <v>180</v>
      </c>
      <c r="W574" s="3"/>
      <c r="X574" s="6">
        <v>180</v>
      </c>
      <c r="Y574" s="3"/>
      <c r="Z574" s="3"/>
      <c r="AA574" s="6">
        <v>30</v>
      </c>
      <c r="AB574" s="3"/>
    </row>
    <row r="575" spans="1:28" x14ac:dyDescent="0.55000000000000004">
      <c r="A575" s="8"/>
      <c r="B575" s="6"/>
      <c r="C575" s="5"/>
      <c r="D575" s="6"/>
      <c r="E575" s="6"/>
      <c r="F575" s="6"/>
      <c r="G575" s="6"/>
      <c r="H575" s="6"/>
      <c r="I575" s="6"/>
      <c r="J575" s="6"/>
      <c r="K575" s="6"/>
      <c r="L575" s="6"/>
      <c r="M575" s="5"/>
      <c r="N575" s="3"/>
      <c r="O575" s="3"/>
      <c r="P575" s="363"/>
      <c r="Q575" s="724"/>
      <c r="R575" s="6"/>
      <c r="S575" s="6"/>
      <c r="T575" s="6"/>
      <c r="U575" s="357"/>
      <c r="V575" s="6"/>
      <c r="W575" s="3"/>
      <c r="X575" s="6"/>
      <c r="Y575" s="3"/>
      <c r="Z575" s="3"/>
      <c r="AA575" s="6"/>
      <c r="AB575" s="3"/>
    </row>
    <row r="576" spans="1:28" x14ac:dyDescent="0.55000000000000004">
      <c r="A576" s="8" t="s">
        <v>2323</v>
      </c>
      <c r="B576" s="6">
        <v>181</v>
      </c>
      <c r="C576" s="5">
        <v>431</v>
      </c>
      <c r="D576" s="6" t="s">
        <v>2097</v>
      </c>
      <c r="E576" s="6">
        <v>60896</v>
      </c>
      <c r="F576" s="6">
        <v>303</v>
      </c>
      <c r="G576" s="6">
        <v>5547</v>
      </c>
      <c r="H576" s="6" t="s">
        <v>2098</v>
      </c>
      <c r="I576" s="6"/>
      <c r="J576" s="6">
        <v>1</v>
      </c>
      <c r="K576" s="6">
        <v>10</v>
      </c>
      <c r="L576" s="6"/>
      <c r="M576" s="5">
        <f>I576*400+J576*100+K576</f>
        <v>110</v>
      </c>
      <c r="N576" s="3"/>
      <c r="O576" s="3"/>
      <c r="P576" s="363"/>
      <c r="Q576" s="724">
        <v>300</v>
      </c>
      <c r="R576" s="6">
        <v>92</v>
      </c>
      <c r="S576" s="6">
        <v>181</v>
      </c>
      <c r="T576" s="6" t="s">
        <v>2099</v>
      </c>
      <c r="U576" s="357" t="s">
        <v>2104</v>
      </c>
      <c r="V576" s="6">
        <f>3*8*17</f>
        <v>408</v>
      </c>
      <c r="W576" s="3"/>
      <c r="X576" s="6">
        <v>408</v>
      </c>
      <c r="Y576" s="3"/>
      <c r="Z576" s="3"/>
      <c r="AA576" s="6">
        <v>3</v>
      </c>
      <c r="AB576" s="3"/>
    </row>
    <row r="577" spans="1:28" x14ac:dyDescent="0.55000000000000004">
      <c r="A577" s="8"/>
      <c r="B577" s="6"/>
      <c r="C577" s="5"/>
      <c r="D577" s="6"/>
      <c r="E577" s="6"/>
      <c r="F577" s="6"/>
      <c r="G577" s="6"/>
      <c r="H577" s="6"/>
      <c r="I577" s="6"/>
      <c r="J577" s="6"/>
      <c r="K577" s="6"/>
      <c r="L577" s="6"/>
      <c r="M577" s="5"/>
      <c r="N577" s="3"/>
      <c r="O577" s="3"/>
      <c r="P577" s="363"/>
      <c r="Q577" s="724"/>
      <c r="R577" s="6"/>
      <c r="S577" s="6"/>
      <c r="T577" s="6"/>
      <c r="U577" s="357"/>
      <c r="V577" s="6"/>
      <c r="W577" s="3"/>
      <c r="X577" s="6"/>
      <c r="Y577" s="3"/>
      <c r="Z577" s="3"/>
      <c r="AA577" s="6"/>
      <c r="AB577" s="3"/>
    </row>
    <row r="578" spans="1:28" x14ac:dyDescent="0.55000000000000004">
      <c r="A578" s="8" t="s">
        <v>2324</v>
      </c>
      <c r="B578" s="6">
        <v>114</v>
      </c>
      <c r="C578" s="5">
        <v>432</v>
      </c>
      <c r="D578" s="6" t="s">
        <v>2097</v>
      </c>
      <c r="E578" s="6">
        <v>41377</v>
      </c>
      <c r="F578" s="6">
        <v>83</v>
      </c>
      <c r="G578" s="6">
        <v>3474</v>
      </c>
      <c r="H578" s="6" t="s">
        <v>39</v>
      </c>
      <c r="I578" s="6"/>
      <c r="J578" s="6">
        <v>3</v>
      </c>
      <c r="K578" s="6">
        <v>23</v>
      </c>
      <c r="L578" s="6">
        <f>I578*400+J578*100+K578</f>
        <v>323</v>
      </c>
      <c r="M578" s="6"/>
      <c r="N578" s="3"/>
      <c r="O578" s="3"/>
      <c r="P578" s="363"/>
      <c r="Q578" s="724">
        <v>250</v>
      </c>
      <c r="R578" s="6"/>
      <c r="S578" s="6">
        <v>114</v>
      </c>
      <c r="T578" s="6"/>
      <c r="U578" s="364"/>
      <c r="V578" s="6"/>
      <c r="W578" s="3"/>
      <c r="X578" s="6"/>
      <c r="Y578" s="3"/>
      <c r="Z578" s="3"/>
      <c r="AA578" s="6"/>
      <c r="AB578" s="3"/>
    </row>
    <row r="579" spans="1:28" x14ac:dyDescent="0.55000000000000004">
      <c r="A579" s="8"/>
      <c r="B579" s="6"/>
      <c r="C579" s="5"/>
      <c r="D579" s="6"/>
      <c r="E579" s="6"/>
      <c r="F579" s="6"/>
      <c r="G579" s="6"/>
      <c r="H579" s="6"/>
      <c r="I579" s="6"/>
      <c r="J579" s="6"/>
      <c r="K579" s="6"/>
      <c r="L579" s="6"/>
      <c r="M579" s="6"/>
      <c r="N579" s="3"/>
      <c r="O579" s="3"/>
      <c r="P579" s="363"/>
      <c r="Q579" s="724"/>
      <c r="R579" s="6"/>
      <c r="S579" s="6"/>
      <c r="T579" s="6"/>
      <c r="U579" s="364"/>
      <c r="V579" s="6"/>
      <c r="W579" s="3"/>
      <c r="X579" s="6"/>
      <c r="Y579" s="3"/>
      <c r="Z579" s="3"/>
      <c r="AA579" s="6"/>
      <c r="AB579" s="3"/>
    </row>
    <row r="580" spans="1:28" x14ac:dyDescent="0.55000000000000004">
      <c r="A580" s="8" t="s">
        <v>2179</v>
      </c>
      <c r="B580" s="6">
        <v>114</v>
      </c>
      <c r="C580" s="5">
        <v>433</v>
      </c>
      <c r="D580" s="6" t="s">
        <v>2097</v>
      </c>
      <c r="E580" s="6">
        <v>41378</v>
      </c>
      <c r="F580" s="6">
        <v>84</v>
      </c>
      <c r="G580" s="6">
        <v>3475</v>
      </c>
      <c r="H580" s="6" t="s">
        <v>39</v>
      </c>
      <c r="I580" s="6">
        <v>1</v>
      </c>
      <c r="J580" s="6"/>
      <c r="K580" s="6">
        <v>49</v>
      </c>
      <c r="L580" s="6">
        <f>I580*400+J580*100+K580</f>
        <v>449</v>
      </c>
      <c r="M580" s="6"/>
      <c r="N580" s="3"/>
      <c r="O580" s="3"/>
      <c r="P580" s="363"/>
      <c r="Q580" s="724">
        <v>250</v>
      </c>
      <c r="R580" s="6"/>
      <c r="S580" s="6">
        <v>114</v>
      </c>
      <c r="T580" s="6"/>
      <c r="U580" s="364"/>
      <c r="V580" s="6"/>
      <c r="W580" s="3"/>
      <c r="X580" s="6"/>
      <c r="Y580" s="3"/>
      <c r="Z580" s="3"/>
      <c r="AA580" s="6"/>
      <c r="AB580" s="3"/>
    </row>
    <row r="581" spans="1:28" x14ac:dyDescent="0.55000000000000004">
      <c r="A581" s="8"/>
      <c r="B581" s="6"/>
      <c r="C581" s="5"/>
      <c r="D581" s="6"/>
      <c r="E581" s="6"/>
      <c r="F581" s="6"/>
      <c r="G581" s="6"/>
      <c r="H581" s="6"/>
      <c r="I581" s="6"/>
      <c r="J581" s="6"/>
      <c r="K581" s="6"/>
      <c r="L581" s="6"/>
      <c r="M581" s="6"/>
      <c r="N581" s="3"/>
      <c r="O581" s="3"/>
      <c r="P581" s="363"/>
      <c r="Q581" s="724"/>
      <c r="R581" s="6"/>
      <c r="S581" s="6"/>
      <c r="T581" s="6"/>
      <c r="U581" s="364"/>
      <c r="V581" s="6"/>
      <c r="W581" s="3"/>
      <c r="X581" s="6"/>
      <c r="Y581" s="3"/>
      <c r="Z581" s="3"/>
      <c r="AA581" s="6"/>
      <c r="AB581" s="3"/>
    </row>
    <row r="582" spans="1:28" x14ac:dyDescent="0.55000000000000004">
      <c r="A582" s="8" t="s">
        <v>2325</v>
      </c>
      <c r="B582" s="6">
        <v>114</v>
      </c>
      <c r="C582" s="5">
        <v>434</v>
      </c>
      <c r="D582" s="6" t="s">
        <v>2097</v>
      </c>
      <c r="E582" s="6">
        <v>41376</v>
      </c>
      <c r="F582" s="6">
        <v>82</v>
      </c>
      <c r="G582" s="6">
        <v>3474</v>
      </c>
      <c r="H582" s="6" t="s">
        <v>39</v>
      </c>
      <c r="I582" s="6"/>
      <c r="J582" s="6">
        <v>3</v>
      </c>
      <c r="K582" s="6">
        <v>17</v>
      </c>
      <c r="L582" s="6">
        <f>I582*400+J582*100+K582</f>
        <v>317</v>
      </c>
      <c r="M582" s="6"/>
      <c r="N582" s="3"/>
      <c r="O582" s="3"/>
      <c r="P582" s="363"/>
      <c r="Q582" s="724">
        <v>250</v>
      </c>
      <c r="R582" s="6"/>
      <c r="S582" s="6">
        <v>114</v>
      </c>
      <c r="T582" s="6"/>
      <c r="U582" s="364"/>
      <c r="V582" s="6"/>
      <c r="W582" s="3"/>
      <c r="X582" s="6"/>
      <c r="Y582" s="3"/>
      <c r="Z582" s="3"/>
      <c r="AA582" s="6"/>
      <c r="AB582" s="3"/>
    </row>
    <row r="583" spans="1:28" x14ac:dyDescent="0.55000000000000004">
      <c r="A583" s="8"/>
      <c r="B583" s="6"/>
      <c r="C583" s="5"/>
      <c r="D583" s="6"/>
      <c r="E583" s="6"/>
      <c r="F583" s="6"/>
      <c r="G583" s="6"/>
      <c r="H583" s="6"/>
      <c r="I583" s="6"/>
      <c r="J583" s="6"/>
      <c r="K583" s="6"/>
      <c r="L583" s="6"/>
      <c r="M583" s="6"/>
      <c r="N583" s="3"/>
      <c r="O583" s="3"/>
      <c r="P583" s="363"/>
      <c r="Q583" s="724"/>
      <c r="R583" s="6"/>
      <c r="S583" s="6"/>
      <c r="T583" s="6"/>
      <c r="U583" s="364"/>
      <c r="V583" s="6"/>
      <c r="W583" s="3"/>
      <c r="X583" s="6"/>
      <c r="Y583" s="3"/>
      <c r="Z583" s="3"/>
      <c r="AA583" s="6"/>
      <c r="AB583" s="3"/>
    </row>
    <row r="584" spans="1:28" x14ac:dyDescent="0.55000000000000004">
      <c r="A584" s="8" t="s">
        <v>2326</v>
      </c>
      <c r="B584" s="6">
        <v>114</v>
      </c>
      <c r="C584" s="5">
        <v>435</v>
      </c>
      <c r="D584" s="6" t="s">
        <v>2097</v>
      </c>
      <c r="E584" s="6">
        <v>41375</v>
      </c>
      <c r="F584" s="6">
        <v>81</v>
      </c>
      <c r="G584" s="6">
        <v>3472</v>
      </c>
      <c r="H584" s="6" t="s">
        <v>39</v>
      </c>
      <c r="I584" s="6">
        <v>1</v>
      </c>
      <c r="J584" s="6"/>
      <c r="K584" s="6">
        <v>2</v>
      </c>
      <c r="L584" s="6">
        <f>I584*400+J584*100+K584</f>
        <v>402</v>
      </c>
      <c r="M584" s="6"/>
      <c r="N584" s="3"/>
      <c r="O584" s="3"/>
      <c r="P584" s="363"/>
      <c r="Q584" s="724">
        <v>250</v>
      </c>
      <c r="R584" s="6"/>
      <c r="S584" s="6">
        <v>114</v>
      </c>
      <c r="T584" s="6"/>
      <c r="U584" s="364"/>
      <c r="V584" s="6"/>
      <c r="W584" s="3"/>
      <c r="X584" s="6"/>
      <c r="Y584" s="3"/>
      <c r="Z584" s="3"/>
      <c r="AA584" s="6"/>
      <c r="AB584" s="3"/>
    </row>
    <row r="585" spans="1:28" x14ac:dyDescent="0.55000000000000004">
      <c r="A585" s="8"/>
      <c r="B585" s="6"/>
      <c r="C585" s="5"/>
      <c r="D585" s="6"/>
      <c r="E585" s="6"/>
      <c r="F585" s="6"/>
      <c r="G585" s="6"/>
      <c r="H585" s="6"/>
      <c r="I585" s="6"/>
      <c r="J585" s="6"/>
      <c r="K585" s="6"/>
      <c r="L585" s="6"/>
      <c r="M585" s="6"/>
      <c r="N585" s="3"/>
      <c r="O585" s="3"/>
      <c r="P585" s="363"/>
      <c r="Q585" s="724"/>
      <c r="R585" s="6"/>
      <c r="S585" s="6"/>
      <c r="T585" s="6"/>
      <c r="U585" s="364"/>
      <c r="V585" s="6"/>
      <c r="W585" s="3"/>
      <c r="X585" s="6"/>
      <c r="Y585" s="3"/>
      <c r="Z585" s="3"/>
      <c r="AA585" s="6"/>
      <c r="AB585" s="3"/>
    </row>
    <row r="586" spans="1:28" x14ac:dyDescent="0.55000000000000004">
      <c r="A586" s="8" t="s">
        <v>2327</v>
      </c>
      <c r="B586" s="6">
        <v>114</v>
      </c>
      <c r="C586" s="5">
        <v>436</v>
      </c>
      <c r="D586" s="6" t="s">
        <v>2097</v>
      </c>
      <c r="E586" s="6">
        <v>90439</v>
      </c>
      <c r="F586" s="6">
        <v>310</v>
      </c>
      <c r="G586" s="6">
        <v>7346</v>
      </c>
      <c r="H586" s="6" t="s">
        <v>2098</v>
      </c>
      <c r="I586" s="6"/>
      <c r="J586" s="6"/>
      <c r="K586" s="6">
        <v>47</v>
      </c>
      <c r="L586" s="6"/>
      <c r="M586" s="5">
        <f>I586*400+J586*100+K586</f>
        <v>47</v>
      </c>
      <c r="N586" s="3"/>
      <c r="O586" s="3"/>
      <c r="P586" s="363"/>
      <c r="Q586" s="724">
        <v>250</v>
      </c>
      <c r="R586" s="6">
        <v>93</v>
      </c>
      <c r="S586" s="6">
        <v>114</v>
      </c>
      <c r="T586" s="6" t="s">
        <v>2099</v>
      </c>
      <c r="U586" s="357" t="s">
        <v>2104</v>
      </c>
      <c r="V586" s="6">
        <f>2*10*18</f>
        <v>360</v>
      </c>
      <c r="W586" s="3"/>
      <c r="X586" s="6">
        <v>360</v>
      </c>
      <c r="Y586" s="3"/>
      <c r="Z586" s="3"/>
      <c r="AA586" s="6">
        <v>32</v>
      </c>
      <c r="AB586" s="3"/>
    </row>
    <row r="587" spans="1:28" x14ac:dyDescent="0.55000000000000004">
      <c r="A587" s="8"/>
      <c r="B587" s="6"/>
      <c r="C587" s="5"/>
      <c r="D587" s="6"/>
      <c r="E587" s="6"/>
      <c r="F587" s="6"/>
      <c r="G587" s="6"/>
      <c r="H587" s="6"/>
      <c r="I587" s="6"/>
      <c r="J587" s="6"/>
      <c r="K587" s="6"/>
      <c r="L587" s="6"/>
      <c r="M587" s="5"/>
      <c r="N587" s="3"/>
      <c r="O587" s="3"/>
      <c r="P587" s="363"/>
      <c r="Q587" s="724"/>
      <c r="R587" s="6"/>
      <c r="S587" s="6"/>
      <c r="T587" s="6"/>
      <c r="U587" s="357"/>
      <c r="V587" s="6"/>
      <c r="W587" s="3"/>
      <c r="X587" s="6"/>
      <c r="Y587" s="3"/>
      <c r="Z587" s="3"/>
      <c r="AA587" s="6"/>
      <c r="AB587" s="3"/>
    </row>
    <row r="588" spans="1:28" x14ac:dyDescent="0.55000000000000004">
      <c r="A588" s="8" t="s">
        <v>2328</v>
      </c>
      <c r="B588" s="6">
        <v>114</v>
      </c>
      <c r="C588" s="5">
        <v>437</v>
      </c>
      <c r="D588" s="6" t="s">
        <v>2097</v>
      </c>
      <c r="E588" s="6">
        <v>25250</v>
      </c>
      <c r="F588" s="6">
        <v>53</v>
      </c>
      <c r="G588" s="6">
        <v>1806</v>
      </c>
      <c r="H588" s="6" t="s">
        <v>39</v>
      </c>
      <c r="I588" s="6">
        <v>27</v>
      </c>
      <c r="J588" s="6">
        <v>1</v>
      </c>
      <c r="K588" s="6">
        <v>3</v>
      </c>
      <c r="L588" s="6">
        <f>I588*400+J588*100+K588</f>
        <v>10903</v>
      </c>
      <c r="M588" s="6"/>
      <c r="N588" s="3"/>
      <c r="O588" s="3"/>
      <c r="P588" s="363"/>
      <c r="Q588" s="724">
        <v>100</v>
      </c>
      <c r="R588" s="6"/>
      <c r="S588" s="6">
        <v>114</v>
      </c>
      <c r="T588" s="6"/>
      <c r="U588" s="364"/>
      <c r="V588" s="6"/>
      <c r="W588" s="3"/>
      <c r="X588" s="6"/>
      <c r="Y588" s="3"/>
      <c r="Z588" s="3"/>
      <c r="AA588" s="6"/>
      <c r="AB588" s="3"/>
    </row>
    <row r="589" spans="1:28" x14ac:dyDescent="0.55000000000000004">
      <c r="A589" s="8"/>
      <c r="B589" s="6"/>
      <c r="C589" s="5"/>
      <c r="D589" s="6"/>
      <c r="E589" s="6"/>
      <c r="F589" s="6"/>
      <c r="G589" s="6"/>
      <c r="H589" s="6"/>
      <c r="I589" s="6"/>
      <c r="J589" s="6"/>
      <c r="K589" s="6"/>
      <c r="L589" s="6"/>
      <c r="M589" s="6"/>
      <c r="N589" s="3"/>
      <c r="O589" s="3"/>
      <c r="P589" s="363"/>
      <c r="Q589" s="724"/>
      <c r="R589" s="6"/>
      <c r="S589" s="6"/>
      <c r="T589" s="6"/>
      <c r="U589" s="364"/>
      <c r="V589" s="6"/>
      <c r="W589" s="3"/>
      <c r="X589" s="6"/>
      <c r="Y589" s="3"/>
      <c r="Z589" s="3"/>
      <c r="AA589" s="6"/>
      <c r="AB589" s="3"/>
    </row>
    <row r="590" spans="1:28" x14ac:dyDescent="0.55000000000000004">
      <c r="A590" s="8" t="s">
        <v>2329</v>
      </c>
      <c r="B590" s="6">
        <v>114</v>
      </c>
      <c r="C590" s="5">
        <v>438</v>
      </c>
      <c r="D590" s="6" t="s">
        <v>2097</v>
      </c>
      <c r="E590" s="6">
        <v>35368</v>
      </c>
      <c r="F590" s="6">
        <v>29</v>
      </c>
      <c r="G590" s="6">
        <v>2444</v>
      </c>
      <c r="H590" s="6" t="s">
        <v>39</v>
      </c>
      <c r="I590" s="6">
        <v>12</v>
      </c>
      <c r="J590" s="6"/>
      <c r="K590" s="6">
        <v>25</v>
      </c>
      <c r="L590" s="6"/>
      <c r="M590" s="6"/>
      <c r="N590" s="3"/>
      <c r="O590" s="3"/>
      <c r="P590" s="363"/>
      <c r="Q590" s="724">
        <v>175</v>
      </c>
      <c r="R590" s="6"/>
      <c r="S590" s="6">
        <v>114</v>
      </c>
      <c r="T590" s="6"/>
      <c r="U590" s="364"/>
      <c r="V590" s="6"/>
      <c r="W590" s="3"/>
      <c r="X590" s="6"/>
      <c r="Y590" s="3"/>
      <c r="Z590" s="3"/>
      <c r="AA590" s="6"/>
      <c r="AB590" s="3"/>
    </row>
    <row r="591" spans="1:28" x14ac:dyDescent="0.55000000000000004">
      <c r="A591" s="8"/>
      <c r="B591" s="6"/>
      <c r="C591" s="5"/>
      <c r="D591" s="6"/>
      <c r="E591" s="6"/>
      <c r="F591" s="6"/>
      <c r="G591" s="6"/>
      <c r="H591" s="6"/>
      <c r="I591" s="6"/>
      <c r="J591" s="6"/>
      <c r="K591" s="6"/>
      <c r="L591" s="6"/>
      <c r="M591" s="6"/>
      <c r="N591" s="3"/>
      <c r="O591" s="3"/>
      <c r="P591" s="363"/>
      <c r="Q591" s="724"/>
      <c r="R591" s="6"/>
      <c r="S591" s="6"/>
      <c r="T591" s="6"/>
      <c r="U591" s="364"/>
      <c r="V591" s="6"/>
      <c r="W591" s="3"/>
      <c r="X591" s="6"/>
      <c r="Y591" s="3"/>
      <c r="Z591" s="3"/>
      <c r="AA591" s="6"/>
      <c r="AB591" s="3"/>
    </row>
    <row r="592" spans="1:28" x14ac:dyDescent="0.55000000000000004">
      <c r="A592" s="8" t="s">
        <v>2330</v>
      </c>
      <c r="B592" s="6">
        <v>138</v>
      </c>
      <c r="C592" s="5">
        <v>439</v>
      </c>
      <c r="D592" s="6" t="s">
        <v>2097</v>
      </c>
      <c r="E592" s="6">
        <v>94508</v>
      </c>
      <c r="F592" s="6">
        <v>274</v>
      </c>
      <c r="G592" s="6">
        <v>7626</v>
      </c>
      <c r="H592" s="6" t="s">
        <v>2098</v>
      </c>
      <c r="I592" s="6">
        <v>3</v>
      </c>
      <c r="J592" s="6">
        <v>2</v>
      </c>
      <c r="K592" s="6">
        <v>22.8</v>
      </c>
      <c r="L592" s="6">
        <f>I592*400+J592*100+K592</f>
        <v>1422.8</v>
      </c>
      <c r="M592" s="6"/>
      <c r="N592" s="3"/>
      <c r="O592" s="3"/>
      <c r="P592" s="363"/>
      <c r="Q592" s="724">
        <v>200</v>
      </c>
      <c r="R592" s="6"/>
      <c r="S592" s="6">
        <v>138</v>
      </c>
      <c r="T592" s="6"/>
      <c r="U592" s="364"/>
      <c r="V592" s="6"/>
      <c r="W592" s="3"/>
      <c r="X592" s="6"/>
      <c r="Y592" s="3"/>
      <c r="Z592" s="3"/>
      <c r="AA592" s="6"/>
      <c r="AB592" s="3"/>
    </row>
    <row r="593" spans="1:28" x14ac:dyDescent="0.55000000000000004">
      <c r="A593" s="8"/>
      <c r="B593" s="6"/>
      <c r="C593" s="5"/>
      <c r="D593" s="6"/>
      <c r="E593" s="6"/>
      <c r="F593" s="6"/>
      <c r="G593" s="6"/>
      <c r="H593" s="6"/>
      <c r="I593" s="6"/>
      <c r="J593" s="6"/>
      <c r="K593" s="6"/>
      <c r="L593" s="6"/>
      <c r="M593" s="6"/>
      <c r="N593" s="3"/>
      <c r="O593" s="3"/>
      <c r="P593" s="363"/>
      <c r="Q593" s="724"/>
      <c r="R593" s="6"/>
      <c r="S593" s="6"/>
      <c r="T593" s="6"/>
      <c r="U593" s="364"/>
      <c r="V593" s="6"/>
      <c r="W593" s="3"/>
      <c r="X593" s="6"/>
      <c r="Y593" s="3"/>
      <c r="Z593" s="3"/>
      <c r="AA593" s="6"/>
      <c r="AB593" s="3"/>
    </row>
    <row r="594" spans="1:28" x14ac:dyDescent="0.55000000000000004">
      <c r="A594" s="8" t="s">
        <v>2331</v>
      </c>
      <c r="B594" s="6">
        <v>138</v>
      </c>
      <c r="C594" s="5">
        <v>440</v>
      </c>
      <c r="D594" s="6" t="s">
        <v>2097</v>
      </c>
      <c r="E594" s="6">
        <v>97333</v>
      </c>
      <c r="F594" s="6">
        <v>645</v>
      </c>
      <c r="G594" s="6">
        <v>7835</v>
      </c>
      <c r="H594" s="6" t="s">
        <v>2098</v>
      </c>
      <c r="I594" s="6"/>
      <c r="J594" s="6">
        <v>1</v>
      </c>
      <c r="K594" s="6">
        <v>6</v>
      </c>
      <c r="L594" s="6"/>
      <c r="M594" s="5">
        <f>I594*400+J594*100+K594</f>
        <v>106</v>
      </c>
      <c r="N594" s="3"/>
      <c r="O594" s="3"/>
      <c r="P594" s="363"/>
      <c r="Q594" s="724">
        <v>250</v>
      </c>
      <c r="R594" s="6">
        <v>94</v>
      </c>
      <c r="S594" s="6">
        <v>138</v>
      </c>
      <c r="T594" s="6" t="s">
        <v>2099</v>
      </c>
      <c r="U594" s="357" t="s">
        <v>2104</v>
      </c>
      <c r="V594" s="6">
        <f>2*2*6*10</f>
        <v>240</v>
      </c>
      <c r="W594" s="3"/>
      <c r="X594" s="6">
        <v>240</v>
      </c>
      <c r="Y594" s="3"/>
      <c r="Z594" s="3"/>
      <c r="AA594" s="6">
        <v>33</v>
      </c>
      <c r="AB594" s="3"/>
    </row>
    <row r="595" spans="1:28" x14ac:dyDescent="0.55000000000000004">
      <c r="A595" s="8"/>
      <c r="B595" s="6"/>
      <c r="C595" s="5"/>
      <c r="D595" s="6"/>
      <c r="E595" s="6"/>
      <c r="F595" s="6"/>
      <c r="G595" s="6"/>
      <c r="H595" s="6"/>
      <c r="I595" s="6"/>
      <c r="J595" s="6"/>
      <c r="K595" s="6"/>
      <c r="L595" s="6"/>
      <c r="M595" s="5"/>
      <c r="N595" s="3"/>
      <c r="O595" s="3"/>
      <c r="P595" s="363"/>
      <c r="Q595" s="724"/>
      <c r="R595" s="6"/>
      <c r="S595" s="6"/>
      <c r="T595" s="6"/>
      <c r="U595" s="357"/>
      <c r="V595" s="6"/>
      <c r="W595" s="3"/>
      <c r="X595" s="6"/>
      <c r="Y595" s="3"/>
      <c r="Z595" s="3"/>
      <c r="AA595" s="6"/>
      <c r="AB595" s="3"/>
    </row>
    <row r="596" spans="1:28" x14ac:dyDescent="0.55000000000000004">
      <c r="A596" s="8" t="s">
        <v>2332</v>
      </c>
      <c r="B596" s="6">
        <v>138</v>
      </c>
      <c r="C596" s="5">
        <v>441</v>
      </c>
      <c r="D596" s="6" t="s">
        <v>2097</v>
      </c>
      <c r="E596" s="6">
        <v>41760</v>
      </c>
      <c r="F596" s="6">
        <v>186</v>
      </c>
      <c r="G596" s="6">
        <v>3647</v>
      </c>
      <c r="H596" s="6" t="s">
        <v>39</v>
      </c>
      <c r="I596" s="6"/>
      <c r="J596" s="6">
        <v>2</v>
      </c>
      <c r="K596" s="6">
        <v>1</v>
      </c>
      <c r="L596" s="6">
        <f>I596*400+J596*100+K596</f>
        <v>201</v>
      </c>
      <c r="M596" s="6"/>
      <c r="N596" s="3"/>
      <c r="O596" s="3"/>
      <c r="P596" s="363"/>
      <c r="Q596" s="724">
        <v>300</v>
      </c>
      <c r="R596" s="6"/>
      <c r="S596" s="6">
        <v>138</v>
      </c>
      <c r="T596" s="6"/>
      <c r="U596" s="364"/>
      <c r="V596" s="6"/>
      <c r="W596" s="3"/>
      <c r="X596" s="6"/>
      <c r="Y596" s="3"/>
      <c r="Z596" s="3"/>
      <c r="AA596" s="6"/>
      <c r="AB596" s="3"/>
    </row>
    <row r="597" spans="1:28" x14ac:dyDescent="0.55000000000000004">
      <c r="A597" s="8"/>
      <c r="B597" s="6">
        <v>138</v>
      </c>
      <c r="C597" s="5">
        <v>442</v>
      </c>
      <c r="D597" s="6" t="s">
        <v>2097</v>
      </c>
      <c r="E597" s="6">
        <v>21662</v>
      </c>
      <c r="F597" s="6">
        <v>89</v>
      </c>
      <c r="G597" s="6">
        <v>1655</v>
      </c>
      <c r="H597" s="6" t="s">
        <v>39</v>
      </c>
      <c r="I597" s="6">
        <v>8</v>
      </c>
      <c r="J597" s="6">
        <v>3</v>
      </c>
      <c r="K597" s="6">
        <v>40</v>
      </c>
      <c r="L597" s="6">
        <f>I597*400+J597*100+K597</f>
        <v>3540</v>
      </c>
      <c r="M597" s="6"/>
      <c r="N597" s="3"/>
      <c r="O597" s="3"/>
      <c r="P597" s="363"/>
      <c r="Q597" s="724">
        <v>150</v>
      </c>
      <c r="R597" s="6"/>
      <c r="S597" s="6">
        <v>138</v>
      </c>
      <c r="T597" s="6"/>
      <c r="U597" s="364"/>
      <c r="V597" s="6"/>
      <c r="W597" s="3"/>
      <c r="X597" s="6"/>
      <c r="Y597" s="3"/>
      <c r="Z597" s="3"/>
      <c r="AA597" s="6"/>
      <c r="AB597" s="3"/>
    </row>
    <row r="598" spans="1:28" x14ac:dyDescent="0.55000000000000004">
      <c r="A598" s="8"/>
      <c r="B598" s="6">
        <v>138</v>
      </c>
      <c r="C598" s="5">
        <v>443</v>
      </c>
      <c r="D598" s="6" t="s">
        <v>2097</v>
      </c>
      <c r="E598" s="6">
        <v>51781</v>
      </c>
      <c r="F598" s="6">
        <v>135</v>
      </c>
      <c r="G598" s="6">
        <v>4959</v>
      </c>
      <c r="H598" s="6" t="s">
        <v>39</v>
      </c>
      <c r="I598" s="6">
        <v>6</v>
      </c>
      <c r="J598" s="6">
        <v>1</v>
      </c>
      <c r="K598" s="6">
        <v>81</v>
      </c>
      <c r="L598" s="6">
        <f>I598*400+J598*100+K598</f>
        <v>2581</v>
      </c>
      <c r="M598" s="6"/>
      <c r="N598" s="3"/>
      <c r="O598" s="3"/>
      <c r="P598" s="363"/>
      <c r="Q598" s="724">
        <v>175</v>
      </c>
      <c r="R598" s="6"/>
      <c r="S598" s="6">
        <v>138</v>
      </c>
      <c r="T598" s="6"/>
      <c r="U598" s="364"/>
      <c r="V598" s="6"/>
      <c r="W598" s="3"/>
      <c r="X598" s="6"/>
      <c r="Y598" s="3"/>
      <c r="Z598" s="3"/>
      <c r="AA598" s="6"/>
      <c r="AB598" s="3"/>
    </row>
    <row r="599" spans="1:28" x14ac:dyDescent="0.55000000000000004">
      <c r="A599" s="8"/>
      <c r="B599" s="6">
        <v>138</v>
      </c>
      <c r="C599" s="5">
        <v>444</v>
      </c>
      <c r="D599" s="6" t="s">
        <v>2097</v>
      </c>
      <c r="E599" s="6">
        <v>88991</v>
      </c>
      <c r="F599" s="6">
        <v>272</v>
      </c>
      <c r="G599" s="6">
        <v>3087</v>
      </c>
      <c r="H599" s="6" t="s">
        <v>2098</v>
      </c>
      <c r="I599" s="6">
        <v>6</v>
      </c>
      <c r="J599" s="6">
        <v>2</v>
      </c>
      <c r="K599" s="6">
        <v>27</v>
      </c>
      <c r="L599" s="6">
        <f>I599*400+J599*100+K599</f>
        <v>2627</v>
      </c>
      <c r="M599" s="6"/>
      <c r="N599" s="3"/>
      <c r="O599" s="3"/>
      <c r="P599" s="363"/>
      <c r="Q599" s="724">
        <v>100</v>
      </c>
      <c r="R599" s="6"/>
      <c r="S599" s="6">
        <v>138</v>
      </c>
      <c r="T599" s="6"/>
      <c r="U599" s="364"/>
      <c r="V599" s="6"/>
      <c r="W599" s="3"/>
      <c r="X599" s="6"/>
      <c r="Y599" s="3"/>
      <c r="Z599" s="3"/>
      <c r="AA599" s="6"/>
      <c r="AB599" s="3"/>
    </row>
    <row r="600" spans="1:28" x14ac:dyDescent="0.55000000000000004">
      <c r="A600" s="8"/>
      <c r="B600" s="6"/>
      <c r="C600" s="5"/>
      <c r="D600" s="6"/>
      <c r="E600" s="6"/>
      <c r="F600" s="6"/>
      <c r="G600" s="6"/>
      <c r="H600" s="6"/>
      <c r="I600" s="6"/>
      <c r="J600" s="6"/>
      <c r="K600" s="6"/>
      <c r="L600" s="6"/>
      <c r="M600" s="6"/>
      <c r="N600" s="3"/>
      <c r="O600" s="3"/>
      <c r="P600" s="363"/>
      <c r="Q600" s="724"/>
      <c r="R600" s="6"/>
      <c r="S600" s="6"/>
      <c r="T600" s="6"/>
      <c r="U600" s="364"/>
      <c r="V600" s="6"/>
      <c r="W600" s="3"/>
      <c r="X600" s="6"/>
      <c r="Y600" s="3"/>
      <c r="Z600" s="3"/>
      <c r="AA600" s="6"/>
      <c r="AB600" s="3"/>
    </row>
    <row r="601" spans="1:28" x14ac:dyDescent="0.55000000000000004">
      <c r="A601" s="8" t="s">
        <v>2333</v>
      </c>
      <c r="B601" s="6">
        <v>3</v>
      </c>
      <c r="C601" s="5">
        <v>445</v>
      </c>
      <c r="D601" s="6" t="s">
        <v>2097</v>
      </c>
      <c r="E601" s="6">
        <v>71808</v>
      </c>
      <c r="F601" s="6">
        <v>26</v>
      </c>
      <c r="G601" s="6">
        <v>5948</v>
      </c>
      <c r="H601" s="6" t="s">
        <v>39</v>
      </c>
      <c r="I601" s="6"/>
      <c r="J601" s="6">
        <v>1</v>
      </c>
      <c r="K601" s="6">
        <v>49</v>
      </c>
      <c r="L601" s="6"/>
      <c r="M601" s="6"/>
      <c r="N601" s="3"/>
      <c r="O601" s="3"/>
      <c r="P601" s="363"/>
      <c r="Q601" s="724">
        <v>250</v>
      </c>
      <c r="R601" s="6"/>
      <c r="S601" s="6">
        <v>3</v>
      </c>
      <c r="T601" s="6"/>
      <c r="U601" s="364"/>
      <c r="V601" s="6"/>
      <c r="W601" s="3"/>
      <c r="X601" s="6"/>
      <c r="Y601" s="3"/>
      <c r="Z601" s="3"/>
      <c r="AA601" s="6"/>
      <c r="AB601" s="3"/>
    </row>
    <row r="602" spans="1:28" x14ac:dyDescent="0.55000000000000004">
      <c r="A602" s="8"/>
      <c r="B602" s="6">
        <v>3</v>
      </c>
      <c r="C602" s="5">
        <v>446</v>
      </c>
      <c r="D602" s="6" t="s">
        <v>2097</v>
      </c>
      <c r="E602" s="6">
        <v>35359</v>
      </c>
      <c r="F602" s="6">
        <v>20</v>
      </c>
      <c r="G602" s="6">
        <v>2435</v>
      </c>
      <c r="H602" s="6" t="s">
        <v>35</v>
      </c>
      <c r="I602" s="6">
        <v>7</v>
      </c>
      <c r="J602" s="6">
        <v>2</v>
      </c>
      <c r="K602" s="6">
        <v>83</v>
      </c>
      <c r="L602" s="6"/>
      <c r="M602" s="6"/>
      <c r="N602" s="3"/>
      <c r="O602" s="3"/>
      <c r="P602" s="363"/>
      <c r="Q602" s="724">
        <v>300</v>
      </c>
      <c r="R602" s="6"/>
      <c r="S602" s="6">
        <v>3</v>
      </c>
      <c r="T602" s="6"/>
      <c r="U602" s="364"/>
      <c r="V602" s="6"/>
      <c r="W602" s="3"/>
      <c r="X602" s="6"/>
      <c r="Y602" s="3"/>
      <c r="Z602" s="3"/>
      <c r="AA602" s="6"/>
      <c r="AB602" s="3"/>
    </row>
    <row r="603" spans="1:28" x14ac:dyDescent="0.55000000000000004">
      <c r="A603" s="8"/>
      <c r="B603" s="6">
        <v>226</v>
      </c>
      <c r="C603" s="5">
        <v>447</v>
      </c>
      <c r="D603" s="6" t="s">
        <v>2097</v>
      </c>
      <c r="E603" s="6">
        <v>13799</v>
      </c>
      <c r="F603" s="6">
        <v>21</v>
      </c>
      <c r="G603" s="6">
        <v>216</v>
      </c>
      <c r="H603" s="6" t="s">
        <v>39</v>
      </c>
      <c r="I603" s="6"/>
      <c r="J603" s="6"/>
      <c r="K603" s="6">
        <v>72</v>
      </c>
      <c r="L603" s="6"/>
      <c r="M603" s="6"/>
      <c r="N603" s="3"/>
      <c r="O603" s="3"/>
      <c r="P603" s="363"/>
      <c r="Q603" s="724">
        <v>300</v>
      </c>
      <c r="R603" s="6"/>
      <c r="S603" s="6">
        <v>226</v>
      </c>
      <c r="T603" s="6"/>
      <c r="U603" s="364"/>
      <c r="V603" s="6"/>
      <c r="W603" s="3"/>
      <c r="X603" s="6"/>
      <c r="Y603" s="3"/>
      <c r="Z603" s="3"/>
      <c r="AA603" s="6"/>
      <c r="AB603" s="3"/>
    </row>
    <row r="604" spans="1:28" x14ac:dyDescent="0.55000000000000004">
      <c r="A604" s="8"/>
      <c r="B604" s="6"/>
      <c r="C604" s="5"/>
      <c r="D604" s="6"/>
      <c r="E604" s="6"/>
      <c r="F604" s="6"/>
      <c r="G604" s="6"/>
      <c r="H604" s="6"/>
      <c r="I604" s="6"/>
      <c r="J604" s="6"/>
      <c r="K604" s="6"/>
      <c r="L604" s="6"/>
      <c r="M604" s="6"/>
      <c r="N604" s="3"/>
      <c r="O604" s="3"/>
      <c r="P604" s="363"/>
      <c r="Q604" s="724"/>
      <c r="R604" s="6"/>
      <c r="S604" s="6"/>
      <c r="T604" s="6"/>
      <c r="U604" s="364"/>
      <c r="V604" s="6"/>
      <c r="W604" s="3"/>
      <c r="X604" s="6"/>
      <c r="Y604" s="3"/>
      <c r="Z604" s="3"/>
      <c r="AA604" s="6"/>
      <c r="AB604" s="3"/>
    </row>
    <row r="605" spans="1:28" x14ac:dyDescent="0.55000000000000004">
      <c r="A605" s="8" t="s">
        <v>2334</v>
      </c>
      <c r="B605" s="6">
        <v>92</v>
      </c>
      <c r="C605" s="5">
        <v>448</v>
      </c>
      <c r="D605" s="6" t="s">
        <v>2097</v>
      </c>
      <c r="E605" s="6">
        <v>52686</v>
      </c>
      <c r="F605" s="6">
        <v>155</v>
      </c>
      <c r="G605" s="6">
        <v>5148</v>
      </c>
      <c r="H605" s="6" t="s">
        <v>2098</v>
      </c>
      <c r="I605" s="6">
        <v>7</v>
      </c>
      <c r="J605" s="6">
        <v>1</v>
      </c>
      <c r="K605" s="6">
        <v>99</v>
      </c>
      <c r="L605" s="6">
        <f>I605*400+J605*100+K605</f>
        <v>2999</v>
      </c>
      <c r="M605" s="6"/>
      <c r="N605" s="3"/>
      <c r="O605" s="3"/>
      <c r="P605" s="363"/>
      <c r="Q605" s="724">
        <v>150</v>
      </c>
      <c r="R605" s="6"/>
      <c r="S605" s="6">
        <v>92</v>
      </c>
      <c r="T605" s="6"/>
      <c r="U605" s="364"/>
      <c r="V605" s="6"/>
      <c r="W605" s="3"/>
      <c r="X605" s="6"/>
      <c r="Y605" s="3"/>
      <c r="Z605" s="3"/>
      <c r="AA605" s="6"/>
      <c r="AB605" s="3"/>
    </row>
    <row r="606" spans="1:28" x14ac:dyDescent="0.55000000000000004">
      <c r="A606" s="8"/>
      <c r="B606" s="6"/>
      <c r="C606" s="5"/>
      <c r="D606" s="6"/>
      <c r="E606" s="6"/>
      <c r="F606" s="6"/>
      <c r="G606" s="6"/>
      <c r="H606" s="6"/>
      <c r="I606" s="6"/>
      <c r="J606" s="6"/>
      <c r="K606" s="6"/>
      <c r="L606" s="6"/>
      <c r="M606" s="6"/>
      <c r="N606" s="3"/>
      <c r="O606" s="3"/>
      <c r="P606" s="363"/>
      <c r="Q606" s="724"/>
      <c r="R606" s="6"/>
      <c r="S606" s="6"/>
      <c r="T606" s="6"/>
      <c r="U606" s="364"/>
      <c r="V606" s="6"/>
      <c r="W606" s="3"/>
      <c r="X606" s="6"/>
      <c r="Y606" s="3"/>
      <c r="Z606" s="3"/>
      <c r="AA606" s="6"/>
      <c r="AB606" s="3"/>
    </row>
    <row r="607" spans="1:28" x14ac:dyDescent="0.55000000000000004">
      <c r="A607" s="8" t="s">
        <v>2335</v>
      </c>
      <c r="B607" s="6">
        <v>89</v>
      </c>
      <c r="C607" s="5">
        <v>449</v>
      </c>
      <c r="D607" s="6" t="s">
        <v>2097</v>
      </c>
      <c r="E607" s="6">
        <v>41798</v>
      </c>
      <c r="F607" s="6">
        <v>225</v>
      </c>
      <c r="G607" s="6">
        <v>3296</v>
      </c>
      <c r="H607" s="6" t="s">
        <v>39</v>
      </c>
      <c r="I607" s="6">
        <v>4</v>
      </c>
      <c r="J607" s="6">
        <v>1</v>
      </c>
      <c r="K607" s="6">
        <v>74</v>
      </c>
      <c r="L607" s="6"/>
      <c r="M607" s="6"/>
      <c r="N607" s="3"/>
      <c r="O607" s="3"/>
      <c r="P607" s="363"/>
      <c r="Q607" s="724">
        <v>300</v>
      </c>
      <c r="R607" s="6"/>
      <c r="S607" s="6">
        <v>89</v>
      </c>
      <c r="T607" s="6"/>
      <c r="U607" s="364"/>
      <c r="V607" s="6"/>
      <c r="W607" s="3"/>
      <c r="X607" s="6"/>
      <c r="Y607" s="3"/>
      <c r="Z607" s="3"/>
      <c r="AA607" s="6"/>
      <c r="AB607" s="3"/>
    </row>
    <row r="608" spans="1:28" x14ac:dyDescent="0.55000000000000004">
      <c r="A608" s="8"/>
      <c r="B608" s="6">
        <v>89</v>
      </c>
      <c r="C608" s="5">
        <v>450</v>
      </c>
      <c r="D608" s="6" t="s">
        <v>2097</v>
      </c>
      <c r="E608" s="6">
        <v>772457</v>
      </c>
      <c r="F608" s="6">
        <v>357</v>
      </c>
      <c r="G608" s="6">
        <v>6237</v>
      </c>
      <c r="H608" s="6" t="s">
        <v>2098</v>
      </c>
      <c r="I608" s="6"/>
      <c r="J608" s="6">
        <v>1</v>
      </c>
      <c r="K608" s="6">
        <v>57</v>
      </c>
      <c r="L608" s="6"/>
      <c r="M608" s="6"/>
      <c r="N608" s="3"/>
      <c r="O608" s="3"/>
      <c r="P608" s="363"/>
      <c r="Q608" s="724">
        <v>200</v>
      </c>
      <c r="R608" s="6"/>
      <c r="S608" s="6">
        <v>89</v>
      </c>
      <c r="T608" s="6"/>
      <c r="U608" s="364"/>
      <c r="V608" s="6"/>
      <c r="W608" s="3"/>
      <c r="X608" s="6"/>
      <c r="Y608" s="3"/>
      <c r="Z608" s="3"/>
      <c r="AA608" s="6"/>
      <c r="AB608" s="3"/>
    </row>
    <row r="609" spans="1:28" x14ac:dyDescent="0.55000000000000004">
      <c r="A609" s="8" t="s">
        <v>2336</v>
      </c>
      <c r="B609" s="6">
        <v>111</v>
      </c>
      <c r="C609" s="5">
        <v>451</v>
      </c>
      <c r="D609" s="6" t="s">
        <v>2097</v>
      </c>
      <c r="E609" s="6">
        <v>21623</v>
      </c>
      <c r="F609" s="6">
        <v>48</v>
      </c>
      <c r="G609" s="6">
        <v>1615</v>
      </c>
      <c r="H609" s="6" t="s">
        <v>39</v>
      </c>
      <c r="I609" s="6">
        <v>5</v>
      </c>
      <c r="J609" s="6">
        <v>3</v>
      </c>
      <c r="K609" s="6">
        <v>77</v>
      </c>
      <c r="L609" s="6">
        <f>I609*400+J609*100+K609</f>
        <v>2377</v>
      </c>
      <c r="M609" s="6"/>
      <c r="N609" s="3"/>
      <c r="O609" s="3"/>
      <c r="P609" s="363"/>
      <c r="Q609" s="724">
        <v>250</v>
      </c>
      <c r="R609" s="6"/>
      <c r="S609" s="6">
        <v>111</v>
      </c>
      <c r="T609" s="6"/>
      <c r="U609" s="364"/>
      <c r="V609" s="6"/>
      <c r="W609" s="3"/>
      <c r="X609" s="6"/>
      <c r="Y609" s="3"/>
      <c r="Z609" s="3"/>
      <c r="AA609" s="6"/>
      <c r="AB609" s="3"/>
    </row>
    <row r="610" spans="1:28" x14ac:dyDescent="0.55000000000000004">
      <c r="A610" s="8"/>
      <c r="B610" s="6">
        <v>111</v>
      </c>
      <c r="C610" s="5">
        <v>452</v>
      </c>
      <c r="D610" s="6" t="s">
        <v>2097</v>
      </c>
      <c r="E610" s="6">
        <v>21624</v>
      </c>
      <c r="F610" s="6">
        <v>47</v>
      </c>
      <c r="G610" s="6">
        <v>1616</v>
      </c>
      <c r="H610" s="6" t="s">
        <v>39</v>
      </c>
      <c r="I610" s="6">
        <v>6</v>
      </c>
      <c r="J610" s="6">
        <v>1</v>
      </c>
      <c r="K610" s="6">
        <v>40</v>
      </c>
      <c r="L610" s="6">
        <f>I610*400+J610*100+K610</f>
        <v>2540</v>
      </c>
      <c r="M610" s="6"/>
      <c r="N610" s="3"/>
      <c r="O610" s="3"/>
      <c r="P610" s="363"/>
      <c r="Q610" s="724">
        <v>250</v>
      </c>
      <c r="R610" s="6"/>
      <c r="S610" s="6">
        <v>111</v>
      </c>
      <c r="T610" s="6"/>
      <c r="U610" s="364"/>
      <c r="V610" s="6"/>
      <c r="W610" s="3"/>
      <c r="X610" s="6"/>
      <c r="Y610" s="3"/>
      <c r="Z610" s="3"/>
      <c r="AA610" s="6"/>
      <c r="AB610" s="3"/>
    </row>
    <row r="611" spans="1:28" x14ac:dyDescent="0.55000000000000004">
      <c r="A611" s="8"/>
      <c r="B611" s="6">
        <v>111</v>
      </c>
      <c r="C611" s="5">
        <v>453</v>
      </c>
      <c r="D611" s="6" t="s">
        <v>2097</v>
      </c>
      <c r="E611" s="6">
        <v>15183</v>
      </c>
      <c r="F611" s="6">
        <v>212</v>
      </c>
      <c r="G611" s="6">
        <v>378</v>
      </c>
      <c r="H611" s="6" t="s">
        <v>39</v>
      </c>
      <c r="I611" s="6"/>
      <c r="J611" s="6">
        <v>2</v>
      </c>
      <c r="K611" s="6">
        <v>52</v>
      </c>
      <c r="L611" s="6"/>
      <c r="M611" s="6"/>
      <c r="N611" s="3"/>
      <c r="O611" s="3"/>
      <c r="P611" s="363"/>
      <c r="Q611" s="724">
        <v>175</v>
      </c>
      <c r="R611" s="6"/>
      <c r="S611" s="6">
        <v>111</v>
      </c>
      <c r="T611" s="6"/>
      <c r="U611" s="364"/>
      <c r="V611" s="6"/>
      <c r="W611" s="3"/>
      <c r="X611" s="6"/>
      <c r="Y611" s="3"/>
      <c r="Z611" s="3"/>
      <c r="AA611" s="6"/>
      <c r="AB611" s="3"/>
    </row>
    <row r="612" spans="1:28" x14ac:dyDescent="0.55000000000000004">
      <c r="A612" s="8" t="s">
        <v>2337</v>
      </c>
      <c r="B612" s="6">
        <v>18</v>
      </c>
      <c r="C612" s="5">
        <v>454</v>
      </c>
      <c r="D612" s="6" t="s">
        <v>2097</v>
      </c>
      <c r="E612" s="6">
        <v>15171</v>
      </c>
      <c r="F612" s="6">
        <v>198</v>
      </c>
      <c r="G612" s="6">
        <v>366</v>
      </c>
      <c r="H612" s="6" t="s">
        <v>39</v>
      </c>
      <c r="I612" s="6"/>
      <c r="J612" s="6"/>
      <c r="K612" s="6">
        <v>69</v>
      </c>
      <c r="L612" s="6"/>
      <c r="M612" s="6"/>
      <c r="N612" s="3"/>
      <c r="O612" s="3"/>
      <c r="P612" s="363"/>
      <c r="Q612" s="724">
        <v>250</v>
      </c>
      <c r="R612" s="6"/>
      <c r="S612" s="6">
        <v>18</v>
      </c>
      <c r="T612" s="6"/>
      <c r="U612" s="364"/>
      <c r="V612" s="6"/>
      <c r="W612" s="3"/>
      <c r="X612" s="6"/>
      <c r="Y612" s="3"/>
      <c r="Z612" s="3"/>
      <c r="AA612" s="6"/>
      <c r="AB612" s="3"/>
    </row>
    <row r="613" spans="1:28" x14ac:dyDescent="0.55000000000000004">
      <c r="A613" s="8" t="s">
        <v>2338</v>
      </c>
      <c r="B613" s="6">
        <v>88</v>
      </c>
      <c r="C613" s="5">
        <v>455</v>
      </c>
      <c r="D613" s="6" t="s">
        <v>2097</v>
      </c>
      <c r="E613" s="6">
        <v>39873</v>
      </c>
      <c r="F613" s="6">
        <v>96</v>
      </c>
      <c r="G613" s="6">
        <v>1033</v>
      </c>
      <c r="H613" s="6" t="s">
        <v>39</v>
      </c>
      <c r="I613" s="6">
        <v>4</v>
      </c>
      <c r="J613" s="6"/>
      <c r="K613" s="6">
        <v>83</v>
      </c>
      <c r="L613" s="6"/>
      <c r="M613" s="6"/>
      <c r="N613" s="3"/>
      <c r="O613" s="3"/>
      <c r="P613" s="363"/>
      <c r="Q613" s="724">
        <v>100</v>
      </c>
      <c r="R613" s="6"/>
      <c r="S613" s="6">
        <v>88</v>
      </c>
      <c r="T613" s="6"/>
      <c r="U613" s="364"/>
      <c r="V613" s="6"/>
      <c r="W613" s="3"/>
      <c r="X613" s="6"/>
      <c r="Y613" s="3"/>
      <c r="Z613" s="3"/>
      <c r="AA613" s="6"/>
      <c r="AB613" s="3"/>
    </row>
    <row r="614" spans="1:28" x14ac:dyDescent="0.55000000000000004">
      <c r="A614" s="8"/>
      <c r="B614" s="6">
        <v>88</v>
      </c>
      <c r="C614" s="5">
        <v>456</v>
      </c>
      <c r="D614" s="6" t="s">
        <v>2097</v>
      </c>
      <c r="E614" s="6">
        <v>39864</v>
      </c>
      <c r="F614" s="6">
        <v>95</v>
      </c>
      <c r="G614" s="6">
        <v>1124</v>
      </c>
      <c r="H614" s="6" t="s">
        <v>705</v>
      </c>
      <c r="I614" s="6">
        <v>5</v>
      </c>
      <c r="J614" s="6"/>
      <c r="K614" s="6">
        <v>25</v>
      </c>
      <c r="L614" s="6"/>
      <c r="M614" s="6"/>
      <c r="N614" s="3"/>
      <c r="O614" s="3"/>
      <c r="P614" s="363"/>
      <c r="Q614" s="724">
        <v>100</v>
      </c>
      <c r="R614" s="6"/>
      <c r="S614" s="6">
        <v>88</v>
      </c>
      <c r="T614" s="6"/>
      <c r="U614" s="364"/>
      <c r="V614" s="6"/>
      <c r="W614" s="3"/>
      <c r="X614" s="6"/>
      <c r="Y614" s="3"/>
      <c r="Z614" s="3"/>
      <c r="AA614" s="6"/>
      <c r="AB614" s="3"/>
    </row>
    <row r="615" spans="1:28" x14ac:dyDescent="0.55000000000000004">
      <c r="A615" s="8"/>
      <c r="B615" s="6">
        <v>88</v>
      </c>
      <c r="C615" s="5">
        <v>457</v>
      </c>
      <c r="D615" s="6" t="s">
        <v>2097</v>
      </c>
      <c r="E615" s="6">
        <v>35343</v>
      </c>
      <c r="F615" s="6">
        <v>8</v>
      </c>
      <c r="G615" s="6">
        <v>2419</v>
      </c>
      <c r="H615" s="6" t="s">
        <v>705</v>
      </c>
      <c r="I615" s="6">
        <v>20</v>
      </c>
      <c r="J615" s="6">
        <v>3</v>
      </c>
      <c r="K615" s="6"/>
      <c r="L615" s="6"/>
      <c r="M615" s="6"/>
      <c r="N615" s="3"/>
      <c r="O615" s="3"/>
      <c r="P615" s="363"/>
      <c r="Q615" s="724">
        <v>150</v>
      </c>
      <c r="R615" s="6"/>
      <c r="S615" s="6">
        <v>88</v>
      </c>
      <c r="T615" s="6"/>
      <c r="U615" s="364"/>
      <c r="V615" s="6"/>
      <c r="W615" s="3"/>
      <c r="X615" s="6"/>
      <c r="Y615" s="3"/>
      <c r="Z615" s="3"/>
      <c r="AA615" s="6"/>
      <c r="AB615" s="3"/>
    </row>
    <row r="616" spans="1:28" x14ac:dyDescent="0.55000000000000004">
      <c r="A616" s="8"/>
      <c r="B616" s="6"/>
      <c r="C616" s="5"/>
      <c r="D616" s="6"/>
      <c r="E616" s="6"/>
      <c r="F616" s="6"/>
      <c r="G616" s="6"/>
      <c r="H616" s="6"/>
      <c r="I616" s="6"/>
      <c r="J616" s="6"/>
      <c r="K616" s="6"/>
      <c r="L616" s="6"/>
      <c r="M616" s="6"/>
      <c r="N616" s="3"/>
      <c r="O616" s="3"/>
      <c r="P616" s="363"/>
      <c r="Q616" s="724"/>
      <c r="R616" s="6"/>
      <c r="S616" s="6"/>
      <c r="T616" s="6"/>
      <c r="U616" s="364"/>
      <c r="V616" s="6"/>
      <c r="W616" s="3"/>
      <c r="X616" s="6"/>
      <c r="Y616" s="3"/>
      <c r="Z616" s="3"/>
      <c r="AA616" s="6"/>
      <c r="AB616" s="3"/>
    </row>
    <row r="617" spans="1:28" x14ac:dyDescent="0.55000000000000004">
      <c r="A617" s="8" t="s">
        <v>2339</v>
      </c>
      <c r="B617" s="6"/>
      <c r="C617" s="5">
        <v>458</v>
      </c>
      <c r="D617" s="6" t="s">
        <v>49</v>
      </c>
      <c r="E617" s="6">
        <v>4901</v>
      </c>
      <c r="F617" s="6">
        <v>26</v>
      </c>
      <c r="G617" s="6"/>
      <c r="H617" s="6" t="s">
        <v>2098</v>
      </c>
      <c r="I617" s="6">
        <v>6</v>
      </c>
      <c r="J617" s="6">
        <v>1</v>
      </c>
      <c r="K617" s="6">
        <v>75</v>
      </c>
      <c r="L617" s="6">
        <f t="shared" ref="L617:L718" si="11">I617*400+J617*100+K617</f>
        <v>2575</v>
      </c>
      <c r="M617" s="6"/>
      <c r="N617" s="3"/>
      <c r="O617" s="3"/>
      <c r="P617" s="363"/>
      <c r="Q617" s="724"/>
      <c r="R617" s="6"/>
      <c r="S617" s="6"/>
      <c r="T617" s="6"/>
      <c r="U617" s="364"/>
      <c r="V617" s="6"/>
      <c r="W617" s="3"/>
      <c r="X617" s="6"/>
      <c r="Y617" s="3"/>
      <c r="Z617" s="3"/>
      <c r="AA617" s="6"/>
      <c r="AB617" s="3"/>
    </row>
    <row r="618" spans="1:28" x14ac:dyDescent="0.55000000000000004">
      <c r="A618" s="8"/>
      <c r="B618" s="6"/>
      <c r="C618" s="5"/>
      <c r="D618" s="6"/>
      <c r="E618" s="6"/>
      <c r="F618" s="6"/>
      <c r="G618" s="6"/>
      <c r="H618" s="6"/>
      <c r="I618" s="6"/>
      <c r="J618" s="6"/>
      <c r="K618" s="6"/>
      <c r="L618" s="6"/>
      <c r="M618" s="6"/>
      <c r="N618" s="3"/>
      <c r="O618" s="3"/>
      <c r="P618" s="363"/>
      <c r="Q618" s="724"/>
      <c r="R618" s="6"/>
      <c r="S618" s="6"/>
      <c r="T618" s="6"/>
      <c r="U618" s="364"/>
      <c r="V618" s="6"/>
      <c r="W618" s="3"/>
      <c r="X618" s="6"/>
      <c r="Y618" s="3"/>
      <c r="Z618" s="3"/>
      <c r="AA618" s="6"/>
      <c r="AB618" s="3"/>
    </row>
    <row r="619" spans="1:28" s="186" customFormat="1" x14ac:dyDescent="0.55000000000000004">
      <c r="A619" s="18" t="s">
        <v>2340</v>
      </c>
      <c r="B619" s="15"/>
      <c r="C619" s="17">
        <v>459</v>
      </c>
      <c r="D619" s="15" t="s">
        <v>2097</v>
      </c>
      <c r="E619" s="15">
        <v>75656</v>
      </c>
      <c r="F619" s="15">
        <v>389</v>
      </c>
      <c r="G619" s="15">
        <v>6552</v>
      </c>
      <c r="H619" s="15" t="s">
        <v>2098</v>
      </c>
      <c r="I619" s="15">
        <v>7</v>
      </c>
      <c r="J619" s="15">
        <v>2</v>
      </c>
      <c r="K619" s="15">
        <v>75</v>
      </c>
      <c r="L619" s="15">
        <f t="shared" si="11"/>
        <v>3075</v>
      </c>
      <c r="M619" s="15"/>
      <c r="N619" s="16"/>
      <c r="O619" s="16"/>
      <c r="P619" s="372"/>
      <c r="Q619" s="724">
        <v>150</v>
      </c>
      <c r="R619" s="15"/>
      <c r="S619" s="15"/>
      <c r="T619" s="15"/>
      <c r="U619" s="382"/>
      <c r="V619" s="15"/>
      <c r="W619" s="16"/>
      <c r="X619" s="15"/>
      <c r="Y619" s="16"/>
      <c r="Z619" s="16"/>
      <c r="AA619" s="15"/>
      <c r="AB619" s="16"/>
    </row>
    <row r="620" spans="1:28" s="186" customFormat="1" x14ac:dyDescent="0.55000000000000004">
      <c r="A620" s="18"/>
      <c r="B620" s="15"/>
      <c r="C620" s="17"/>
      <c r="D620" s="15"/>
      <c r="E620" s="15"/>
      <c r="F620" s="15"/>
      <c r="G620" s="15"/>
      <c r="H620" s="15"/>
      <c r="I620" s="15"/>
      <c r="J620" s="15"/>
      <c r="K620" s="15"/>
      <c r="L620" s="15"/>
      <c r="M620" s="15"/>
      <c r="N620" s="16"/>
      <c r="O620" s="16"/>
      <c r="P620" s="372"/>
      <c r="Q620" s="724"/>
      <c r="R620" s="15"/>
      <c r="S620" s="15"/>
      <c r="T620" s="15"/>
      <c r="U620" s="382"/>
      <c r="V620" s="15"/>
      <c r="W620" s="16"/>
      <c r="X620" s="15"/>
      <c r="Y620" s="16"/>
      <c r="Z620" s="16"/>
      <c r="AA620" s="15"/>
      <c r="AB620" s="16"/>
    </row>
    <row r="621" spans="1:28" x14ac:dyDescent="0.55000000000000004">
      <c r="A621" s="8" t="s">
        <v>2341</v>
      </c>
      <c r="B621" s="6">
        <v>167</v>
      </c>
      <c r="C621" s="5">
        <v>460</v>
      </c>
      <c r="D621" s="6" t="s">
        <v>2097</v>
      </c>
      <c r="E621" s="6">
        <v>41768</v>
      </c>
      <c r="F621" s="6">
        <v>194</v>
      </c>
      <c r="G621" s="6">
        <v>3655</v>
      </c>
      <c r="H621" s="6" t="s">
        <v>39</v>
      </c>
      <c r="I621" s="6">
        <v>1</v>
      </c>
      <c r="J621" s="6">
        <v>2</v>
      </c>
      <c r="K621" s="6">
        <v>40</v>
      </c>
      <c r="L621" s="6">
        <f t="shared" si="11"/>
        <v>640</v>
      </c>
      <c r="M621" s="6"/>
      <c r="N621" s="3"/>
      <c r="O621" s="3"/>
      <c r="P621" s="363"/>
      <c r="Q621" s="724">
        <v>200</v>
      </c>
      <c r="R621" s="6"/>
      <c r="S621" s="6">
        <v>167</v>
      </c>
      <c r="T621" s="6"/>
      <c r="U621" s="364"/>
      <c r="V621" s="6"/>
      <c r="W621" s="3"/>
      <c r="X621" s="6"/>
      <c r="Y621" s="3"/>
      <c r="Z621" s="3"/>
      <c r="AA621" s="6"/>
      <c r="AB621" s="3"/>
    </row>
    <row r="622" spans="1:28" x14ac:dyDescent="0.55000000000000004">
      <c r="A622" s="8"/>
      <c r="B622" s="6"/>
      <c r="C622" s="5"/>
      <c r="D622" s="6"/>
      <c r="E622" s="6"/>
      <c r="F622" s="6"/>
      <c r="G622" s="6"/>
      <c r="H622" s="6"/>
      <c r="I622" s="6"/>
      <c r="J622" s="6"/>
      <c r="K622" s="6"/>
      <c r="L622" s="6"/>
      <c r="M622" s="6"/>
      <c r="N622" s="3"/>
      <c r="O622" s="3"/>
      <c r="P622" s="363"/>
      <c r="Q622" s="724"/>
      <c r="R622" s="6"/>
      <c r="S622" s="6"/>
      <c r="T622" s="6"/>
      <c r="U622" s="364"/>
      <c r="V622" s="6"/>
      <c r="W622" s="3"/>
      <c r="X622" s="6"/>
      <c r="Y622" s="3"/>
      <c r="Z622" s="3"/>
      <c r="AA622" s="6"/>
      <c r="AB622" s="3"/>
    </row>
    <row r="623" spans="1:28" x14ac:dyDescent="0.55000000000000004">
      <c r="A623" s="8" t="s">
        <v>2342</v>
      </c>
      <c r="B623" s="6">
        <v>167</v>
      </c>
      <c r="C623" s="5">
        <v>461</v>
      </c>
      <c r="D623" s="6" t="s">
        <v>49</v>
      </c>
      <c r="E623" s="6">
        <v>4920</v>
      </c>
      <c r="F623" s="6">
        <v>12</v>
      </c>
      <c r="G623" s="6"/>
      <c r="H623" s="6" t="s">
        <v>2098</v>
      </c>
      <c r="I623" s="6">
        <v>2</v>
      </c>
      <c r="J623" s="6">
        <v>54</v>
      </c>
      <c r="K623" s="6"/>
      <c r="L623" s="6">
        <f t="shared" si="11"/>
        <v>6200</v>
      </c>
      <c r="M623" s="6"/>
      <c r="N623" s="3"/>
      <c r="O623" s="3"/>
      <c r="P623" s="363"/>
      <c r="Q623" s="724">
        <v>100</v>
      </c>
      <c r="R623" s="6"/>
      <c r="S623" s="6">
        <v>167</v>
      </c>
      <c r="T623" s="6"/>
      <c r="U623" s="364"/>
      <c r="V623" s="6"/>
      <c r="W623" s="3"/>
      <c r="X623" s="6"/>
      <c r="Y623" s="3"/>
      <c r="Z623" s="3"/>
      <c r="AA623" s="6"/>
      <c r="AB623" s="3"/>
    </row>
    <row r="624" spans="1:28" x14ac:dyDescent="0.55000000000000004">
      <c r="A624" s="8"/>
      <c r="B624" s="6"/>
      <c r="C624" s="5"/>
      <c r="D624" s="6"/>
      <c r="E624" s="6"/>
      <c r="F624" s="6"/>
      <c r="G624" s="6"/>
      <c r="H624" s="6"/>
      <c r="I624" s="6"/>
      <c r="J624" s="6"/>
      <c r="K624" s="6"/>
      <c r="L624" s="6"/>
      <c r="M624" s="6"/>
      <c r="N624" s="3"/>
      <c r="O624" s="3"/>
      <c r="P624" s="363"/>
      <c r="Q624" s="724"/>
      <c r="R624" s="6"/>
      <c r="S624" s="6"/>
      <c r="T624" s="6"/>
      <c r="U624" s="364"/>
      <c r="V624" s="6"/>
      <c r="W624" s="3"/>
      <c r="X624" s="6"/>
      <c r="Y624" s="3"/>
      <c r="Z624" s="3"/>
      <c r="AA624" s="6"/>
      <c r="AB624" s="3"/>
    </row>
    <row r="625" spans="1:28" x14ac:dyDescent="0.55000000000000004">
      <c r="A625" s="8" t="s">
        <v>2343</v>
      </c>
      <c r="B625" s="6">
        <v>168</v>
      </c>
      <c r="C625" s="5">
        <v>462</v>
      </c>
      <c r="D625" s="6" t="s">
        <v>2097</v>
      </c>
      <c r="E625" s="6">
        <v>21572</v>
      </c>
      <c r="F625" s="6">
        <v>5</v>
      </c>
      <c r="G625" s="6">
        <v>1565</v>
      </c>
      <c r="H625" s="6" t="s">
        <v>1366</v>
      </c>
      <c r="I625" s="6">
        <v>33</v>
      </c>
      <c r="J625" s="6"/>
      <c r="K625" s="6">
        <v>10</v>
      </c>
      <c r="L625" s="6">
        <f t="shared" si="11"/>
        <v>13210</v>
      </c>
      <c r="M625" s="6"/>
      <c r="N625" s="3"/>
      <c r="O625" s="3"/>
      <c r="P625" s="363"/>
      <c r="Q625" s="724">
        <v>150</v>
      </c>
      <c r="R625" s="6"/>
      <c r="S625" s="6">
        <v>168</v>
      </c>
      <c r="T625" s="6"/>
      <c r="U625" s="364"/>
      <c r="V625" s="6"/>
      <c r="W625" s="3"/>
      <c r="X625" s="6"/>
      <c r="Y625" s="3"/>
      <c r="Z625" s="3"/>
      <c r="AA625" s="6"/>
      <c r="AB625" s="3"/>
    </row>
    <row r="626" spans="1:28" x14ac:dyDescent="0.55000000000000004">
      <c r="A626" s="8"/>
      <c r="B626" s="6">
        <v>168</v>
      </c>
      <c r="C626" s="5">
        <v>463</v>
      </c>
      <c r="D626" s="6" t="s">
        <v>2097</v>
      </c>
      <c r="E626" s="6">
        <v>41766</v>
      </c>
      <c r="F626" s="6">
        <v>192</v>
      </c>
      <c r="G626" s="6">
        <v>3653</v>
      </c>
      <c r="H626" s="6" t="s">
        <v>39</v>
      </c>
      <c r="I626" s="6">
        <v>1</v>
      </c>
      <c r="J626" s="6">
        <v>1</v>
      </c>
      <c r="K626" s="6">
        <v>87</v>
      </c>
      <c r="L626" s="6">
        <f t="shared" si="11"/>
        <v>587</v>
      </c>
      <c r="M626" s="6"/>
      <c r="N626" s="3"/>
      <c r="O626" s="3"/>
      <c r="P626" s="363"/>
      <c r="Q626" s="724">
        <v>200</v>
      </c>
      <c r="R626" s="6"/>
      <c r="S626" s="6">
        <v>168</v>
      </c>
      <c r="T626" s="6"/>
      <c r="U626" s="364"/>
      <c r="V626" s="6"/>
      <c r="W626" s="3"/>
      <c r="X626" s="6"/>
      <c r="Y626" s="3"/>
      <c r="Z626" s="3"/>
      <c r="AA626" s="6"/>
      <c r="AB626" s="3"/>
    </row>
    <row r="627" spans="1:28" x14ac:dyDescent="0.55000000000000004">
      <c r="A627" s="8"/>
      <c r="B627" s="6">
        <v>168</v>
      </c>
      <c r="C627" s="5">
        <v>464</v>
      </c>
      <c r="D627" s="6" t="s">
        <v>49</v>
      </c>
      <c r="E627" s="6">
        <v>5359</v>
      </c>
      <c r="F627" s="6">
        <v>24</v>
      </c>
      <c r="G627" s="6"/>
      <c r="H627" s="6" t="s">
        <v>2098</v>
      </c>
      <c r="I627" s="6">
        <v>9</v>
      </c>
      <c r="J627" s="6"/>
      <c r="K627" s="6">
        <v>12</v>
      </c>
      <c r="L627" s="6">
        <f t="shared" si="11"/>
        <v>3612</v>
      </c>
      <c r="M627" s="6"/>
      <c r="N627" s="3"/>
      <c r="O627" s="3"/>
      <c r="P627" s="363"/>
      <c r="Q627" s="724">
        <v>100</v>
      </c>
      <c r="R627" s="6"/>
      <c r="S627" s="6">
        <v>168</v>
      </c>
      <c r="T627" s="6"/>
      <c r="U627" s="364"/>
      <c r="V627" s="6"/>
      <c r="W627" s="3"/>
      <c r="X627" s="6"/>
      <c r="Y627" s="3"/>
      <c r="Z627" s="3"/>
      <c r="AA627" s="6"/>
      <c r="AB627" s="3"/>
    </row>
    <row r="628" spans="1:28" x14ac:dyDescent="0.55000000000000004">
      <c r="A628" s="8"/>
      <c r="B628" s="6"/>
      <c r="C628" s="5"/>
      <c r="D628" s="6"/>
      <c r="E628" s="6"/>
      <c r="F628" s="6"/>
      <c r="G628" s="6"/>
      <c r="H628" s="6"/>
      <c r="I628" s="6"/>
      <c r="J628" s="6"/>
      <c r="K628" s="6"/>
      <c r="L628" s="6"/>
      <c r="M628" s="6"/>
      <c r="N628" s="3"/>
      <c r="O628" s="3"/>
      <c r="P628" s="363"/>
      <c r="Q628" s="724"/>
      <c r="R628" s="6"/>
      <c r="S628" s="6"/>
      <c r="T628" s="6"/>
      <c r="U628" s="364"/>
      <c r="V628" s="6"/>
      <c r="W628" s="3"/>
      <c r="X628" s="6"/>
      <c r="Y628" s="3"/>
      <c r="Z628" s="3"/>
      <c r="AA628" s="6"/>
      <c r="AB628" s="3"/>
    </row>
    <row r="629" spans="1:28" x14ac:dyDescent="0.55000000000000004">
      <c r="A629" s="8" t="s">
        <v>2344</v>
      </c>
      <c r="B629" s="6">
        <v>101</v>
      </c>
      <c r="C629" s="5">
        <v>465</v>
      </c>
      <c r="D629" s="6" t="s">
        <v>2097</v>
      </c>
      <c r="E629" s="6">
        <v>26186</v>
      </c>
      <c r="F629" s="6">
        <v>91</v>
      </c>
      <c r="G629" s="6">
        <v>2104</v>
      </c>
      <c r="H629" s="6" t="s">
        <v>39</v>
      </c>
      <c r="I629" s="6">
        <v>9</v>
      </c>
      <c r="J629" s="6">
        <v>1</v>
      </c>
      <c r="K629" s="6">
        <v>4</v>
      </c>
      <c r="L629" s="6">
        <f t="shared" si="11"/>
        <v>3704</v>
      </c>
      <c r="M629" s="6"/>
      <c r="N629" s="3"/>
      <c r="O629" s="3"/>
      <c r="P629" s="363"/>
      <c r="Q629" s="724">
        <v>200</v>
      </c>
      <c r="R629" s="6"/>
      <c r="S629" s="6">
        <v>101</v>
      </c>
      <c r="T629" s="6"/>
      <c r="U629" s="364"/>
      <c r="V629" s="6"/>
      <c r="W629" s="3"/>
      <c r="X629" s="6"/>
      <c r="Y629" s="3"/>
      <c r="Z629" s="3"/>
      <c r="AA629" s="6"/>
      <c r="AB629" s="3"/>
    </row>
    <row r="630" spans="1:28" x14ac:dyDescent="0.55000000000000004">
      <c r="A630" s="8"/>
      <c r="B630" s="6"/>
      <c r="C630" s="5"/>
      <c r="D630" s="6"/>
      <c r="E630" s="6"/>
      <c r="F630" s="6"/>
      <c r="G630" s="6"/>
      <c r="H630" s="6"/>
      <c r="I630" s="6"/>
      <c r="J630" s="6"/>
      <c r="K630" s="6"/>
      <c r="L630" s="6"/>
      <c r="M630" s="6"/>
      <c r="N630" s="3"/>
      <c r="O630" s="3"/>
      <c r="P630" s="363"/>
      <c r="Q630" s="724"/>
      <c r="R630" s="6"/>
      <c r="S630" s="6"/>
      <c r="T630" s="6"/>
      <c r="U630" s="364"/>
      <c r="V630" s="6"/>
      <c r="W630" s="3"/>
      <c r="X630" s="6"/>
      <c r="Y630" s="3"/>
      <c r="Z630" s="3"/>
      <c r="AA630" s="6"/>
      <c r="AB630" s="3"/>
    </row>
    <row r="631" spans="1:28" x14ac:dyDescent="0.55000000000000004">
      <c r="A631" s="8" t="s">
        <v>2345</v>
      </c>
      <c r="B631" s="6">
        <v>101</v>
      </c>
      <c r="C631" s="5">
        <v>466</v>
      </c>
      <c r="D631" s="6" t="s">
        <v>2097</v>
      </c>
      <c r="E631" s="6">
        <v>41735</v>
      </c>
      <c r="F631" s="6">
        <v>241</v>
      </c>
      <c r="G631" s="6">
        <v>247</v>
      </c>
      <c r="H631" s="6" t="s">
        <v>39</v>
      </c>
      <c r="I631" s="6">
        <v>40</v>
      </c>
      <c r="J631" s="6">
        <v>3</v>
      </c>
      <c r="K631" s="6">
        <v>24</v>
      </c>
      <c r="L631" s="6">
        <f t="shared" si="11"/>
        <v>16324</v>
      </c>
      <c r="M631" s="6"/>
      <c r="N631" s="3"/>
      <c r="O631" s="3"/>
      <c r="P631" s="363"/>
      <c r="Q631" s="724">
        <v>300</v>
      </c>
      <c r="R631" s="6"/>
      <c r="S631" s="6">
        <v>101</v>
      </c>
      <c r="T631" s="6"/>
      <c r="U631" s="364"/>
      <c r="V631" s="6"/>
      <c r="W631" s="3"/>
      <c r="X631" s="6"/>
      <c r="Y631" s="3"/>
      <c r="Z631" s="3"/>
      <c r="AA631" s="6"/>
      <c r="AB631" s="3"/>
    </row>
    <row r="632" spans="1:28" x14ac:dyDescent="0.55000000000000004">
      <c r="A632" s="8"/>
      <c r="B632" s="6"/>
      <c r="C632" s="5"/>
      <c r="D632" s="6"/>
      <c r="E632" s="6"/>
      <c r="F632" s="6"/>
      <c r="G632" s="6"/>
      <c r="H632" s="6"/>
      <c r="I632" s="6"/>
      <c r="J632" s="6"/>
      <c r="K632" s="6"/>
      <c r="L632" s="6"/>
      <c r="M632" s="6"/>
      <c r="N632" s="3"/>
      <c r="O632" s="3"/>
      <c r="P632" s="363"/>
      <c r="Q632" s="724"/>
      <c r="R632" s="6"/>
      <c r="S632" s="6"/>
      <c r="T632" s="6"/>
      <c r="U632" s="364"/>
      <c r="V632" s="6"/>
      <c r="W632" s="3"/>
      <c r="X632" s="6"/>
      <c r="Y632" s="3"/>
      <c r="Z632" s="3"/>
      <c r="AA632" s="6"/>
      <c r="AB632" s="3"/>
    </row>
    <row r="633" spans="1:28" x14ac:dyDescent="0.55000000000000004">
      <c r="A633" s="8" t="s">
        <v>2346</v>
      </c>
      <c r="B633" s="6">
        <v>101</v>
      </c>
      <c r="C633" s="5">
        <v>467</v>
      </c>
      <c r="D633" s="6" t="s">
        <v>2097</v>
      </c>
      <c r="E633" s="6">
        <v>40101</v>
      </c>
      <c r="F633" s="6">
        <v>216</v>
      </c>
      <c r="G633" s="6">
        <v>1146</v>
      </c>
      <c r="H633" s="6" t="s">
        <v>39</v>
      </c>
      <c r="I633" s="6"/>
      <c r="J633" s="6">
        <v>3</v>
      </c>
      <c r="K633" s="6"/>
      <c r="L633" s="6">
        <f t="shared" si="11"/>
        <v>300</v>
      </c>
      <c r="M633" s="6"/>
      <c r="N633" s="3"/>
      <c r="O633" s="3"/>
      <c r="P633" s="363"/>
      <c r="Q633" s="724">
        <v>100</v>
      </c>
      <c r="R633" s="6"/>
      <c r="S633" s="6">
        <v>101</v>
      </c>
      <c r="T633" s="6"/>
      <c r="U633" s="364"/>
      <c r="V633" s="6"/>
      <c r="W633" s="3"/>
      <c r="X633" s="6"/>
      <c r="Y633" s="3"/>
      <c r="Z633" s="3"/>
      <c r="AA633" s="6"/>
      <c r="AB633" s="3"/>
    </row>
    <row r="634" spans="1:28" x14ac:dyDescent="0.55000000000000004">
      <c r="A634" s="8"/>
      <c r="B634" s="6"/>
      <c r="C634" s="5"/>
      <c r="D634" s="6"/>
      <c r="E634" s="6"/>
      <c r="F634" s="6"/>
      <c r="G634" s="6"/>
      <c r="H634" s="6"/>
      <c r="I634" s="6"/>
      <c r="J634" s="6"/>
      <c r="K634" s="6"/>
      <c r="L634" s="6"/>
      <c r="M634" s="6"/>
      <c r="N634" s="3"/>
      <c r="O634" s="3"/>
      <c r="P634" s="363"/>
      <c r="Q634" s="724"/>
      <c r="R634" s="6"/>
      <c r="S634" s="6"/>
      <c r="T634" s="6"/>
      <c r="U634" s="364"/>
      <c r="V634" s="6"/>
      <c r="W634" s="3"/>
      <c r="X634" s="6"/>
      <c r="Y634" s="3"/>
      <c r="Z634" s="3"/>
      <c r="AA634" s="6"/>
      <c r="AB634" s="3"/>
    </row>
    <row r="635" spans="1:28" x14ac:dyDescent="0.55000000000000004">
      <c r="A635" s="8" t="s">
        <v>2347</v>
      </c>
      <c r="B635" s="6">
        <v>58</v>
      </c>
      <c r="C635" s="5">
        <v>468</v>
      </c>
      <c r="D635" s="6" t="s">
        <v>2097</v>
      </c>
      <c r="E635" s="6">
        <v>38290</v>
      </c>
      <c r="F635" s="6">
        <v>288</v>
      </c>
      <c r="G635" s="6">
        <v>3911</v>
      </c>
      <c r="H635" s="6" t="s">
        <v>2098</v>
      </c>
      <c r="I635" s="6">
        <v>5</v>
      </c>
      <c r="J635" s="6"/>
      <c r="K635" s="6">
        <v>27</v>
      </c>
      <c r="L635" s="6">
        <f t="shared" si="11"/>
        <v>2027</v>
      </c>
      <c r="M635" s="6"/>
      <c r="N635" s="3"/>
      <c r="O635" s="3"/>
      <c r="P635" s="363"/>
      <c r="Q635" s="724">
        <v>200</v>
      </c>
      <c r="R635" s="6"/>
      <c r="S635" s="6">
        <v>58</v>
      </c>
      <c r="T635" s="6"/>
      <c r="U635" s="364"/>
      <c r="V635" s="6"/>
      <c r="W635" s="3"/>
      <c r="X635" s="6"/>
      <c r="Y635" s="3"/>
      <c r="Z635" s="3"/>
      <c r="AA635" s="6"/>
      <c r="AB635" s="3"/>
    </row>
    <row r="636" spans="1:28" x14ac:dyDescent="0.55000000000000004">
      <c r="A636" s="8"/>
      <c r="B636" s="6">
        <v>58</v>
      </c>
      <c r="C636" s="5">
        <v>469</v>
      </c>
      <c r="D636" s="6" t="s">
        <v>2097</v>
      </c>
      <c r="E636" s="6">
        <v>15163</v>
      </c>
      <c r="F636" s="6">
        <v>188</v>
      </c>
      <c r="G636" s="6">
        <v>358</v>
      </c>
      <c r="H636" s="6" t="s">
        <v>39</v>
      </c>
      <c r="I636" s="6"/>
      <c r="J636" s="6"/>
      <c r="K636" s="6">
        <v>39</v>
      </c>
      <c r="L636" s="6"/>
      <c r="M636" s="5">
        <f>I636*400+J636*100+K636</f>
        <v>39</v>
      </c>
      <c r="N636" s="3"/>
      <c r="O636" s="3"/>
      <c r="P636" s="363"/>
      <c r="Q636" s="724">
        <v>300</v>
      </c>
      <c r="R636" s="6">
        <v>95</v>
      </c>
      <c r="S636" s="6">
        <v>58</v>
      </c>
      <c r="T636" s="6" t="s">
        <v>2099</v>
      </c>
      <c r="U636" s="357" t="s">
        <v>2104</v>
      </c>
      <c r="V636" s="6">
        <f>2*2*6*12</f>
        <v>288</v>
      </c>
      <c r="W636" s="3"/>
      <c r="X636" s="6">
        <v>288</v>
      </c>
      <c r="Y636" s="3"/>
      <c r="Z636" s="3"/>
      <c r="AA636" s="6">
        <v>32</v>
      </c>
      <c r="AB636" s="3"/>
    </row>
    <row r="637" spans="1:28" x14ac:dyDescent="0.55000000000000004">
      <c r="A637" s="8"/>
      <c r="B637" s="6">
        <v>59</v>
      </c>
      <c r="C637" s="5">
        <v>470</v>
      </c>
      <c r="D637" s="6" t="s">
        <v>2097</v>
      </c>
      <c r="E637" s="6">
        <v>15164</v>
      </c>
      <c r="F637" s="6">
        <v>189</v>
      </c>
      <c r="G637" s="6">
        <v>359</v>
      </c>
      <c r="H637" s="6" t="s">
        <v>168</v>
      </c>
      <c r="I637" s="6"/>
      <c r="J637" s="6"/>
      <c r="K637" s="6">
        <v>40</v>
      </c>
      <c r="L637" s="6"/>
      <c r="M637" s="5">
        <f>I637*400+J637*100+K637</f>
        <v>40</v>
      </c>
      <c r="N637" s="3"/>
      <c r="O637" s="3"/>
      <c r="P637" s="363"/>
      <c r="Q637" s="724"/>
      <c r="R637" s="6">
        <v>96</v>
      </c>
      <c r="S637" s="6">
        <v>59</v>
      </c>
      <c r="T637" s="6" t="s">
        <v>2099</v>
      </c>
      <c r="U637" s="357" t="s">
        <v>2104</v>
      </c>
      <c r="V637" s="6">
        <f>2*2*6*12</f>
        <v>288</v>
      </c>
      <c r="W637" s="3"/>
      <c r="X637" s="6">
        <v>289</v>
      </c>
      <c r="Y637" s="3"/>
      <c r="Z637" s="3"/>
      <c r="AA637" s="6">
        <v>33</v>
      </c>
      <c r="AB637" s="3"/>
    </row>
    <row r="638" spans="1:28" s="186" customFormat="1" x14ac:dyDescent="0.55000000000000004">
      <c r="A638" s="18"/>
      <c r="B638" s="15"/>
      <c r="C638" s="17"/>
      <c r="D638" s="15"/>
      <c r="E638" s="15"/>
      <c r="F638" s="15"/>
      <c r="G638" s="15"/>
      <c r="H638" s="15"/>
      <c r="I638" s="15"/>
      <c r="J638" s="15"/>
      <c r="K638" s="15"/>
      <c r="L638" s="15"/>
      <c r="M638" s="15"/>
      <c r="N638" s="16"/>
      <c r="O638" s="16"/>
      <c r="P638" s="372"/>
      <c r="Q638" s="724"/>
      <c r="R638" s="15"/>
      <c r="S638" s="15"/>
      <c r="T638" s="15"/>
      <c r="U638" s="382"/>
      <c r="V638" s="15"/>
      <c r="W638" s="16"/>
      <c r="X638" s="15"/>
      <c r="Y638" s="16"/>
      <c r="Z638" s="16"/>
      <c r="AA638" s="15"/>
      <c r="AB638" s="16"/>
    </row>
    <row r="639" spans="1:28" x14ac:dyDescent="0.55000000000000004">
      <c r="A639" s="8" t="s">
        <v>2348</v>
      </c>
      <c r="B639" s="6">
        <v>163</v>
      </c>
      <c r="C639" s="5">
        <v>471</v>
      </c>
      <c r="D639" s="6" t="s">
        <v>2097</v>
      </c>
      <c r="E639" s="6">
        <v>15162</v>
      </c>
      <c r="F639" s="6">
        <v>230</v>
      </c>
      <c r="G639" s="6">
        <v>357</v>
      </c>
      <c r="H639" s="6" t="s">
        <v>39</v>
      </c>
      <c r="I639" s="6"/>
      <c r="J639" s="6">
        <v>1</v>
      </c>
      <c r="K639" s="6">
        <v>18</v>
      </c>
      <c r="L639" s="6"/>
      <c r="M639" s="5">
        <f>I639*400+J639*100+K639</f>
        <v>118</v>
      </c>
      <c r="N639" s="3"/>
      <c r="O639" s="3"/>
      <c r="P639" s="363"/>
      <c r="Q639" s="724">
        <v>250</v>
      </c>
      <c r="R639" s="6">
        <v>96</v>
      </c>
      <c r="S639" s="6">
        <v>163</v>
      </c>
      <c r="T639" s="6" t="s">
        <v>2099</v>
      </c>
      <c r="U639" s="357" t="s">
        <v>2104</v>
      </c>
      <c r="V639" s="6">
        <f>2*2*6*12</f>
        <v>288</v>
      </c>
      <c r="W639" s="3"/>
      <c r="X639" s="6">
        <v>288</v>
      </c>
      <c r="Y639" s="3"/>
      <c r="Z639" s="3"/>
      <c r="AA639" s="6">
        <v>43</v>
      </c>
      <c r="AB639" s="3"/>
    </row>
    <row r="640" spans="1:28" x14ac:dyDescent="0.55000000000000004">
      <c r="A640" s="8"/>
      <c r="B640" s="6">
        <v>163</v>
      </c>
      <c r="C640" s="5">
        <v>472</v>
      </c>
      <c r="D640" s="6" t="s">
        <v>2097</v>
      </c>
      <c r="E640" s="6">
        <v>73008</v>
      </c>
      <c r="F640" s="6">
        <v>117</v>
      </c>
      <c r="G640" s="6">
        <v>5953</v>
      </c>
      <c r="H640" s="6" t="s">
        <v>39</v>
      </c>
      <c r="I640" s="6">
        <v>5</v>
      </c>
      <c r="J640" s="6">
        <v>2</v>
      </c>
      <c r="K640" s="6">
        <v>38</v>
      </c>
      <c r="L640" s="6">
        <f t="shared" si="11"/>
        <v>2238</v>
      </c>
      <c r="M640" s="6"/>
      <c r="N640" s="3"/>
      <c r="O640" s="3"/>
      <c r="P640" s="363"/>
      <c r="Q640" s="724">
        <v>200</v>
      </c>
      <c r="R640" s="6"/>
      <c r="S640" s="6">
        <v>163</v>
      </c>
      <c r="T640" s="6"/>
      <c r="U640" s="364"/>
      <c r="V640" s="6"/>
      <c r="W640" s="3"/>
      <c r="X640" s="6"/>
      <c r="Y640" s="3"/>
      <c r="Z640" s="3"/>
      <c r="AA640" s="6"/>
      <c r="AB640" s="3"/>
    </row>
    <row r="641" spans="1:28" x14ac:dyDescent="0.55000000000000004">
      <c r="A641" s="8"/>
      <c r="B641" s="6"/>
      <c r="C641" s="5"/>
      <c r="D641" s="6"/>
      <c r="E641" s="6"/>
      <c r="F641" s="6"/>
      <c r="G641" s="6"/>
      <c r="H641" s="6"/>
      <c r="I641" s="6"/>
      <c r="J641" s="6"/>
      <c r="K641" s="6"/>
      <c r="L641" s="6"/>
      <c r="M641" s="6"/>
      <c r="N641" s="3"/>
      <c r="O641" s="3"/>
      <c r="P641" s="363"/>
      <c r="Q641" s="724"/>
      <c r="R641" s="6"/>
      <c r="S641" s="6"/>
      <c r="T641" s="6"/>
      <c r="U641" s="364"/>
      <c r="V641" s="6"/>
      <c r="W641" s="3"/>
      <c r="X641" s="6"/>
      <c r="Y641" s="3"/>
      <c r="Z641" s="3"/>
      <c r="AA641" s="6"/>
      <c r="AB641" s="3"/>
    </row>
    <row r="642" spans="1:28" x14ac:dyDescent="0.55000000000000004">
      <c r="A642" s="8" t="s">
        <v>2349</v>
      </c>
      <c r="B642" s="6">
        <v>181</v>
      </c>
      <c r="C642" s="5">
        <v>473</v>
      </c>
      <c r="D642" s="6" t="s">
        <v>2097</v>
      </c>
      <c r="E642" s="6">
        <v>73009</v>
      </c>
      <c r="F642" s="6">
        <v>118</v>
      </c>
      <c r="G642" s="6">
        <v>5954</v>
      </c>
      <c r="H642" s="6" t="s">
        <v>1693</v>
      </c>
      <c r="I642" s="6">
        <v>5</v>
      </c>
      <c r="J642" s="6">
        <v>3</v>
      </c>
      <c r="K642" s="6">
        <v>44</v>
      </c>
      <c r="L642" s="6"/>
      <c r="M642" s="5">
        <f>I642*400+J642*100+K642</f>
        <v>2344</v>
      </c>
      <c r="N642" s="3"/>
      <c r="O642" s="3"/>
      <c r="P642" s="363"/>
      <c r="Q642" s="724">
        <v>250</v>
      </c>
      <c r="R642" s="6">
        <v>97</v>
      </c>
      <c r="S642" s="6">
        <v>181</v>
      </c>
      <c r="T642" s="6" t="s">
        <v>2099</v>
      </c>
      <c r="U642" s="357" t="s">
        <v>2104</v>
      </c>
      <c r="V642" s="6">
        <f>2*6*12</f>
        <v>144</v>
      </c>
      <c r="W642" s="3"/>
      <c r="X642" s="6">
        <v>144</v>
      </c>
      <c r="Y642" s="3"/>
      <c r="Z642" s="3"/>
      <c r="AA642" s="6">
        <v>24</v>
      </c>
      <c r="AB642" s="3"/>
    </row>
    <row r="643" spans="1:28" x14ac:dyDescent="0.55000000000000004">
      <c r="A643" s="8"/>
      <c r="B643" s="6"/>
      <c r="C643" s="5">
        <v>474</v>
      </c>
      <c r="D643" s="6" t="s">
        <v>2097</v>
      </c>
      <c r="E643" s="6">
        <v>57389</v>
      </c>
      <c r="F643" s="6">
        <v>75</v>
      </c>
      <c r="G643" s="6">
        <v>4631</v>
      </c>
      <c r="H643" s="6" t="s">
        <v>2098</v>
      </c>
      <c r="I643" s="6">
        <v>2</v>
      </c>
      <c r="J643" s="6">
        <v>2</v>
      </c>
      <c r="K643" s="6">
        <v>66</v>
      </c>
      <c r="L643" s="6">
        <f t="shared" si="11"/>
        <v>1066</v>
      </c>
      <c r="M643" s="6"/>
      <c r="N643" s="3"/>
      <c r="O643" s="3"/>
      <c r="P643" s="363"/>
      <c r="Q643" s="724">
        <v>150</v>
      </c>
      <c r="R643" s="6"/>
      <c r="S643" s="6"/>
      <c r="T643" s="6"/>
      <c r="U643" s="364"/>
      <c r="V643" s="6"/>
      <c r="W643" s="3"/>
      <c r="X643" s="6"/>
      <c r="Y643" s="3"/>
      <c r="Z643" s="3"/>
      <c r="AA643" s="6"/>
      <c r="AB643" s="3"/>
    </row>
    <row r="644" spans="1:28" x14ac:dyDescent="0.55000000000000004">
      <c r="A644" s="8"/>
      <c r="B644" s="6"/>
      <c r="C644" s="5">
        <v>475</v>
      </c>
      <c r="D644" s="6" t="s">
        <v>2097</v>
      </c>
      <c r="E644" s="6">
        <v>73008</v>
      </c>
      <c r="F644" s="6">
        <v>117</v>
      </c>
      <c r="G644" s="6">
        <v>5953</v>
      </c>
      <c r="H644" s="6" t="s">
        <v>39</v>
      </c>
      <c r="I644" s="6">
        <v>5</v>
      </c>
      <c r="J644" s="6">
        <v>2</v>
      </c>
      <c r="K644" s="6">
        <v>38</v>
      </c>
      <c r="L644" s="6">
        <f t="shared" si="11"/>
        <v>2238</v>
      </c>
      <c r="M644" s="6"/>
      <c r="N644" s="3"/>
      <c r="O644" s="3"/>
      <c r="P644" s="363"/>
      <c r="Q644" s="724">
        <v>150</v>
      </c>
      <c r="R644" s="6"/>
      <c r="S644" s="6"/>
      <c r="T644" s="6"/>
      <c r="U644" s="364"/>
      <c r="V644" s="6"/>
      <c r="W644" s="3"/>
      <c r="X644" s="6"/>
      <c r="Y644" s="3"/>
      <c r="Z644" s="3"/>
      <c r="AA644" s="6"/>
      <c r="AB644" s="3"/>
    </row>
    <row r="645" spans="1:28" x14ac:dyDescent="0.55000000000000004">
      <c r="A645" s="8"/>
      <c r="B645" s="6">
        <v>82</v>
      </c>
      <c r="C645" s="5">
        <v>476</v>
      </c>
      <c r="D645" s="6" t="s">
        <v>2097</v>
      </c>
      <c r="E645" s="6">
        <v>71387</v>
      </c>
      <c r="F645" s="6">
        <v>269</v>
      </c>
      <c r="G645" s="6">
        <v>6006</v>
      </c>
      <c r="H645" s="6" t="s">
        <v>39</v>
      </c>
      <c r="I645" s="6"/>
      <c r="J645" s="6"/>
      <c r="K645" s="6">
        <v>64</v>
      </c>
      <c r="L645" s="6">
        <f t="shared" si="11"/>
        <v>64</v>
      </c>
      <c r="M645" s="6"/>
      <c r="N645" s="3"/>
      <c r="O645" s="3"/>
      <c r="P645" s="363"/>
      <c r="Q645" s="724">
        <v>100</v>
      </c>
      <c r="R645" s="6"/>
      <c r="S645" s="6">
        <v>82</v>
      </c>
      <c r="T645" s="6"/>
      <c r="U645" s="364"/>
      <c r="V645" s="6"/>
      <c r="W645" s="3"/>
      <c r="X645" s="6"/>
      <c r="Y645" s="3"/>
      <c r="Z645" s="3"/>
      <c r="AA645" s="6"/>
      <c r="AB645" s="3"/>
    </row>
    <row r="646" spans="1:28" x14ac:dyDescent="0.55000000000000004">
      <c r="A646" s="8"/>
      <c r="B646" s="6"/>
      <c r="C646" s="5"/>
      <c r="D646" s="6"/>
      <c r="E646" s="6"/>
      <c r="F646" s="6"/>
      <c r="G646" s="6"/>
      <c r="H646" s="6"/>
      <c r="I646" s="6"/>
      <c r="J646" s="6"/>
      <c r="K646" s="6"/>
      <c r="L646" s="6"/>
      <c r="M646" s="6"/>
      <c r="N646" s="3"/>
      <c r="O646" s="3"/>
      <c r="P646" s="363"/>
      <c r="Q646" s="724"/>
      <c r="R646" s="6"/>
      <c r="S646" s="6"/>
      <c r="T646" s="6"/>
      <c r="U646" s="364"/>
      <c r="V646" s="6"/>
      <c r="W646" s="3"/>
      <c r="X646" s="6"/>
      <c r="Y646" s="3"/>
      <c r="Z646" s="3"/>
      <c r="AA646" s="6"/>
      <c r="AB646" s="3"/>
    </row>
    <row r="647" spans="1:28" x14ac:dyDescent="0.55000000000000004">
      <c r="A647" s="8" t="s">
        <v>2350</v>
      </c>
      <c r="B647" s="6">
        <v>82</v>
      </c>
      <c r="C647" s="5">
        <v>477</v>
      </c>
      <c r="D647" s="6" t="s">
        <v>2097</v>
      </c>
      <c r="E647" s="6">
        <v>41767</v>
      </c>
      <c r="F647" s="6">
        <v>193</v>
      </c>
      <c r="G647" s="6">
        <v>3654</v>
      </c>
      <c r="H647" s="6" t="s">
        <v>39</v>
      </c>
      <c r="I647" s="6">
        <v>1</v>
      </c>
      <c r="J647" s="6">
        <v>2</v>
      </c>
      <c r="K647" s="6">
        <v>42</v>
      </c>
      <c r="L647" s="6">
        <f t="shared" si="11"/>
        <v>642</v>
      </c>
      <c r="M647" s="6"/>
      <c r="N647" s="3"/>
      <c r="O647" s="3"/>
      <c r="P647" s="363"/>
      <c r="Q647" s="724">
        <v>200</v>
      </c>
      <c r="R647" s="6"/>
      <c r="S647" s="6">
        <v>82</v>
      </c>
      <c r="T647" s="6"/>
      <c r="U647" s="364"/>
      <c r="V647" s="6"/>
      <c r="W647" s="3"/>
      <c r="X647" s="6"/>
      <c r="Y647" s="3"/>
      <c r="Z647" s="3"/>
      <c r="AA647" s="6"/>
      <c r="AB647" s="3"/>
    </row>
    <row r="648" spans="1:28" x14ac:dyDescent="0.55000000000000004">
      <c r="A648" s="8"/>
      <c r="B648" s="6"/>
      <c r="C648" s="5"/>
      <c r="D648" s="6"/>
      <c r="E648" s="6"/>
      <c r="F648" s="6"/>
      <c r="G648" s="6"/>
      <c r="H648" s="6"/>
      <c r="I648" s="6"/>
      <c r="J648" s="6"/>
      <c r="K648" s="6"/>
      <c r="L648" s="6"/>
      <c r="M648" s="6"/>
      <c r="N648" s="3"/>
      <c r="O648" s="3"/>
      <c r="P648" s="363"/>
      <c r="Q648" s="724"/>
      <c r="R648" s="6"/>
      <c r="S648" s="6"/>
      <c r="T648" s="6"/>
      <c r="U648" s="364"/>
      <c r="V648" s="6"/>
      <c r="W648" s="3"/>
      <c r="X648" s="6"/>
      <c r="Y648" s="3"/>
      <c r="Z648" s="3"/>
      <c r="AA648" s="6"/>
      <c r="AB648" s="3"/>
    </row>
    <row r="649" spans="1:28" x14ac:dyDescent="0.55000000000000004">
      <c r="A649" s="8" t="s">
        <v>2351</v>
      </c>
      <c r="B649" s="6">
        <v>82</v>
      </c>
      <c r="C649" s="5">
        <v>478</v>
      </c>
      <c r="D649" s="6" t="s">
        <v>2097</v>
      </c>
      <c r="E649" s="6">
        <v>41764</v>
      </c>
      <c r="F649" s="6">
        <v>190</v>
      </c>
      <c r="G649" s="6">
        <v>3651</v>
      </c>
      <c r="H649" s="6" t="s">
        <v>39</v>
      </c>
      <c r="I649" s="6">
        <v>1</v>
      </c>
      <c r="J649" s="6">
        <v>2</v>
      </c>
      <c r="K649" s="6">
        <v>14</v>
      </c>
      <c r="L649" s="6">
        <f t="shared" si="11"/>
        <v>614</v>
      </c>
      <c r="M649" s="6"/>
      <c r="N649" s="3"/>
      <c r="O649" s="3"/>
      <c r="P649" s="363"/>
      <c r="Q649" s="724">
        <v>200</v>
      </c>
      <c r="R649" s="6"/>
      <c r="S649" s="6">
        <v>82</v>
      </c>
      <c r="T649" s="6"/>
      <c r="U649" s="364"/>
      <c r="V649" s="6"/>
      <c r="W649" s="3"/>
      <c r="X649" s="6"/>
      <c r="Y649" s="3"/>
      <c r="Z649" s="3"/>
      <c r="AA649" s="6"/>
      <c r="AB649" s="3"/>
    </row>
    <row r="650" spans="1:28" x14ac:dyDescent="0.55000000000000004">
      <c r="A650" s="8"/>
      <c r="B650" s="6"/>
      <c r="C650" s="5"/>
      <c r="D650" s="6"/>
      <c r="E650" s="6"/>
      <c r="F650" s="6"/>
      <c r="G650" s="6"/>
      <c r="H650" s="6"/>
      <c r="I650" s="6"/>
      <c r="J650" s="6"/>
      <c r="K650" s="6"/>
      <c r="L650" s="6"/>
      <c r="M650" s="6"/>
      <c r="N650" s="3"/>
      <c r="O650" s="3"/>
      <c r="P650" s="363"/>
      <c r="Q650" s="724"/>
      <c r="R650" s="6"/>
      <c r="S650" s="6"/>
      <c r="T650" s="6"/>
      <c r="U650" s="364"/>
      <c r="V650" s="6"/>
      <c r="W650" s="3"/>
      <c r="X650" s="6"/>
      <c r="Y650" s="3"/>
      <c r="Z650" s="3"/>
      <c r="AA650" s="6"/>
      <c r="AB650" s="3"/>
    </row>
    <row r="651" spans="1:28" x14ac:dyDescent="0.55000000000000004">
      <c r="A651" s="8" t="s">
        <v>2352</v>
      </c>
      <c r="B651" s="6">
        <v>82</v>
      </c>
      <c r="C651" s="5">
        <v>479</v>
      </c>
      <c r="D651" s="6" t="s">
        <v>2097</v>
      </c>
      <c r="E651" s="6">
        <v>54092</v>
      </c>
      <c r="F651" s="6">
        <v>301</v>
      </c>
      <c r="G651" s="6">
        <v>4385</v>
      </c>
      <c r="H651" s="6" t="s">
        <v>2098</v>
      </c>
      <c r="I651" s="6">
        <v>14</v>
      </c>
      <c r="J651" s="6">
        <v>1</v>
      </c>
      <c r="K651" s="6">
        <v>32</v>
      </c>
      <c r="L651" s="6">
        <f t="shared" si="11"/>
        <v>5732</v>
      </c>
      <c r="M651" s="6"/>
      <c r="N651" s="3"/>
      <c r="O651" s="3"/>
      <c r="P651" s="363"/>
      <c r="Q651" s="724">
        <v>150</v>
      </c>
      <c r="R651" s="6"/>
      <c r="S651" s="6">
        <v>82</v>
      </c>
      <c r="T651" s="6"/>
      <c r="U651" s="364"/>
      <c r="V651" s="6"/>
      <c r="W651" s="3"/>
      <c r="X651" s="6"/>
      <c r="Y651" s="3"/>
      <c r="Z651" s="3"/>
      <c r="AA651" s="6"/>
      <c r="AB651" s="3"/>
    </row>
    <row r="652" spans="1:28" x14ac:dyDescent="0.55000000000000004">
      <c r="A652" s="8"/>
      <c r="B652" s="6"/>
      <c r="C652" s="5"/>
      <c r="D652" s="6"/>
      <c r="E652" s="6"/>
      <c r="F652" s="6"/>
      <c r="G652" s="6"/>
      <c r="H652" s="6"/>
      <c r="I652" s="6"/>
      <c r="J652" s="6"/>
      <c r="K652" s="6"/>
      <c r="L652" s="6"/>
      <c r="M652" s="6"/>
      <c r="N652" s="3"/>
      <c r="O652" s="3"/>
      <c r="P652" s="363"/>
      <c r="Q652" s="724"/>
      <c r="R652" s="6"/>
      <c r="S652" s="6"/>
      <c r="T652" s="6"/>
      <c r="U652" s="364"/>
      <c r="V652" s="6"/>
      <c r="W652" s="3"/>
      <c r="X652" s="6"/>
      <c r="Y652" s="3"/>
      <c r="Z652" s="3"/>
      <c r="AA652" s="6"/>
      <c r="AB652" s="3"/>
    </row>
    <row r="653" spans="1:28" x14ac:dyDescent="0.55000000000000004">
      <c r="A653" s="8" t="s">
        <v>2349</v>
      </c>
      <c r="B653" s="6">
        <v>82</v>
      </c>
      <c r="C653" s="5">
        <v>480</v>
      </c>
      <c r="D653" s="6" t="s">
        <v>2097</v>
      </c>
      <c r="E653" s="6">
        <v>21573</v>
      </c>
      <c r="F653" s="6">
        <v>5</v>
      </c>
      <c r="G653" s="6">
        <v>1565</v>
      </c>
      <c r="H653" s="6" t="s">
        <v>1366</v>
      </c>
      <c r="I653" s="6">
        <v>33</v>
      </c>
      <c r="J653" s="6"/>
      <c r="K653" s="6">
        <v>10</v>
      </c>
      <c r="L653" s="6">
        <f t="shared" si="11"/>
        <v>13210</v>
      </c>
      <c r="M653" s="6"/>
      <c r="N653" s="3"/>
      <c r="O653" s="3"/>
      <c r="P653" s="363"/>
      <c r="Q653" s="724">
        <v>150</v>
      </c>
      <c r="R653" s="6"/>
      <c r="S653" s="6">
        <v>82</v>
      </c>
      <c r="T653" s="6"/>
      <c r="U653" s="364"/>
      <c r="V653" s="6"/>
      <c r="W653" s="3"/>
      <c r="X653" s="6"/>
      <c r="Y653" s="3"/>
      <c r="Z653" s="3"/>
      <c r="AA653" s="6"/>
      <c r="AB653" s="3"/>
    </row>
    <row r="654" spans="1:28" x14ac:dyDescent="0.55000000000000004">
      <c r="A654" s="8"/>
      <c r="B654" s="6"/>
      <c r="C654" s="5"/>
      <c r="D654" s="6"/>
      <c r="E654" s="6"/>
      <c r="F654" s="6"/>
      <c r="G654" s="6"/>
      <c r="H654" s="6"/>
      <c r="I654" s="6"/>
      <c r="J654" s="6"/>
      <c r="K654" s="6"/>
      <c r="L654" s="6"/>
      <c r="M654" s="6"/>
      <c r="N654" s="3"/>
      <c r="O654" s="3"/>
      <c r="P654" s="363"/>
      <c r="Q654" s="724"/>
      <c r="R654" s="6"/>
      <c r="S654" s="6"/>
      <c r="T654" s="6"/>
      <c r="U654" s="364"/>
      <c r="V654" s="6"/>
      <c r="W654" s="3"/>
      <c r="X654" s="6"/>
      <c r="Y654" s="3"/>
      <c r="Z654" s="3"/>
      <c r="AA654" s="6"/>
      <c r="AB654" s="3"/>
    </row>
    <row r="655" spans="1:28" x14ac:dyDescent="0.55000000000000004">
      <c r="A655" s="8" t="s">
        <v>2353</v>
      </c>
      <c r="B655" s="6">
        <v>150</v>
      </c>
      <c r="C655" s="5">
        <v>481</v>
      </c>
      <c r="D655" s="6" t="s">
        <v>2097</v>
      </c>
      <c r="E655" s="6">
        <v>25104</v>
      </c>
      <c r="F655" s="6">
        <v>3</v>
      </c>
      <c r="G655" s="6">
        <v>1708</v>
      </c>
      <c r="H655" s="6" t="s">
        <v>2098</v>
      </c>
      <c r="I655" s="6">
        <v>22</v>
      </c>
      <c r="J655" s="6">
        <v>1</v>
      </c>
      <c r="K655" s="6">
        <v>55</v>
      </c>
      <c r="L655" s="6">
        <f t="shared" si="11"/>
        <v>8955</v>
      </c>
      <c r="M655" s="6"/>
      <c r="N655" s="3"/>
      <c r="O655" s="3"/>
      <c r="P655" s="363"/>
      <c r="Q655" s="724">
        <v>100</v>
      </c>
      <c r="R655" s="6"/>
      <c r="S655" s="6">
        <v>150</v>
      </c>
      <c r="T655" s="6"/>
      <c r="U655" s="364"/>
      <c r="V655" s="6"/>
      <c r="W655" s="3"/>
      <c r="X655" s="6"/>
      <c r="Y655" s="3"/>
      <c r="Z655" s="3"/>
      <c r="AA655" s="6"/>
      <c r="AB655" s="3"/>
    </row>
    <row r="656" spans="1:28" x14ac:dyDescent="0.55000000000000004">
      <c r="A656" s="8"/>
      <c r="B656" s="6">
        <v>150</v>
      </c>
      <c r="C656" s="5">
        <v>482</v>
      </c>
      <c r="D656" s="6" t="s">
        <v>2097</v>
      </c>
      <c r="E656" s="6">
        <v>96609</v>
      </c>
      <c r="F656" s="6">
        <v>317</v>
      </c>
      <c r="G656" s="6">
        <v>7486</v>
      </c>
      <c r="H656" s="6" t="s">
        <v>1150</v>
      </c>
      <c r="I656" s="6">
        <v>3</v>
      </c>
      <c r="J656" s="6"/>
      <c r="K656" s="6">
        <v>38</v>
      </c>
      <c r="L656" s="6">
        <f t="shared" si="11"/>
        <v>1238</v>
      </c>
      <c r="M656" s="6"/>
      <c r="N656" s="3"/>
      <c r="O656" s="3"/>
      <c r="P656" s="363"/>
      <c r="Q656" s="724">
        <v>200</v>
      </c>
      <c r="R656" s="6"/>
      <c r="S656" s="6">
        <v>150</v>
      </c>
      <c r="T656" s="6"/>
      <c r="U656" s="364"/>
      <c r="V656" s="6"/>
      <c r="W656" s="3"/>
      <c r="X656" s="6"/>
      <c r="Y656" s="3"/>
      <c r="Z656" s="3"/>
      <c r="AA656" s="6"/>
      <c r="AB656" s="3"/>
    </row>
    <row r="657" spans="1:28" x14ac:dyDescent="0.55000000000000004">
      <c r="A657" s="8"/>
      <c r="B657" s="6"/>
      <c r="C657" s="5"/>
      <c r="D657" s="6"/>
      <c r="E657" s="6"/>
      <c r="F657" s="6"/>
      <c r="G657" s="6"/>
      <c r="H657" s="6"/>
      <c r="I657" s="6"/>
      <c r="J657" s="6"/>
      <c r="K657" s="6"/>
      <c r="L657" s="6"/>
      <c r="M657" s="6"/>
      <c r="N657" s="3"/>
      <c r="O657" s="3"/>
      <c r="P657" s="363"/>
      <c r="Q657" s="724"/>
      <c r="R657" s="6"/>
      <c r="S657" s="6"/>
      <c r="T657" s="6"/>
      <c r="U657" s="364"/>
      <c r="V657" s="6"/>
      <c r="W657" s="3"/>
      <c r="X657" s="6"/>
      <c r="Y657" s="3"/>
      <c r="Z657" s="3"/>
      <c r="AA657" s="6"/>
      <c r="AB657" s="3"/>
    </row>
    <row r="658" spans="1:28" x14ac:dyDescent="0.55000000000000004">
      <c r="A658" s="8" t="s">
        <v>2244</v>
      </c>
      <c r="B658" s="6">
        <v>150</v>
      </c>
      <c r="C658" s="5">
        <v>483</v>
      </c>
      <c r="D658" s="6" t="s">
        <v>2097</v>
      </c>
      <c r="E658" s="6">
        <v>97707</v>
      </c>
      <c r="F658" s="6">
        <v>649</v>
      </c>
      <c r="G658" s="6">
        <v>7853</v>
      </c>
      <c r="H658" s="6" t="s">
        <v>2098</v>
      </c>
      <c r="I658" s="6"/>
      <c r="J658" s="6"/>
      <c r="K658" s="6">
        <v>17.600000000000001</v>
      </c>
      <c r="L658" s="6"/>
      <c r="M658" s="5">
        <f>I658*400+J658*100+K658</f>
        <v>17.600000000000001</v>
      </c>
      <c r="N658" s="3"/>
      <c r="O658" s="3"/>
      <c r="P658" s="363"/>
      <c r="Q658" s="724">
        <v>250</v>
      </c>
      <c r="R658" s="6">
        <v>98</v>
      </c>
      <c r="S658" s="6">
        <v>150</v>
      </c>
      <c r="T658" s="6" t="s">
        <v>2099</v>
      </c>
      <c r="U658" s="357" t="s">
        <v>2104</v>
      </c>
      <c r="V658" s="6">
        <f>2*2*6*12</f>
        <v>288</v>
      </c>
      <c r="W658" s="3"/>
      <c r="X658" s="6">
        <v>288</v>
      </c>
      <c r="Y658" s="3"/>
      <c r="Z658" s="3"/>
      <c r="AA658" s="6">
        <v>40</v>
      </c>
      <c r="AB658" s="3"/>
    </row>
    <row r="659" spans="1:28" x14ac:dyDescent="0.55000000000000004">
      <c r="A659" s="8"/>
      <c r="B659" s="6"/>
      <c r="C659" s="5"/>
      <c r="D659" s="6"/>
      <c r="E659" s="6"/>
      <c r="F659" s="6"/>
      <c r="G659" s="6"/>
      <c r="H659" s="6"/>
      <c r="I659" s="6"/>
      <c r="J659" s="6"/>
      <c r="K659" s="6"/>
      <c r="L659" s="6"/>
      <c r="M659" s="5"/>
      <c r="N659" s="3"/>
      <c r="O659" s="3"/>
      <c r="P659" s="363"/>
      <c r="Q659" s="724"/>
      <c r="R659" s="6"/>
      <c r="S659" s="6"/>
      <c r="T659" s="6"/>
      <c r="U659" s="357"/>
      <c r="V659" s="6"/>
      <c r="W659" s="3"/>
      <c r="X659" s="6"/>
      <c r="Y659" s="3"/>
      <c r="Z659" s="3"/>
      <c r="AA659" s="6"/>
      <c r="AB659" s="3"/>
    </row>
    <row r="660" spans="1:28" x14ac:dyDescent="0.55000000000000004">
      <c r="A660" s="8" t="s">
        <v>2354</v>
      </c>
      <c r="B660" s="6">
        <v>150</v>
      </c>
      <c r="C660" s="5">
        <v>484</v>
      </c>
      <c r="D660" s="6" t="s">
        <v>2097</v>
      </c>
      <c r="E660" s="6">
        <v>72443</v>
      </c>
      <c r="F660" s="6">
        <v>334</v>
      </c>
      <c r="G660" s="6">
        <v>6219</v>
      </c>
      <c r="H660" s="6" t="s">
        <v>39</v>
      </c>
      <c r="I660" s="6">
        <v>19</v>
      </c>
      <c r="J660" s="6">
        <v>3</v>
      </c>
      <c r="K660" s="6">
        <v>78</v>
      </c>
      <c r="L660" s="6">
        <f t="shared" si="11"/>
        <v>7978</v>
      </c>
      <c r="M660" s="6"/>
      <c r="N660" s="3"/>
      <c r="O660" s="3"/>
      <c r="P660" s="363"/>
      <c r="Q660" s="724">
        <v>250</v>
      </c>
      <c r="R660" s="6"/>
      <c r="S660" s="6">
        <v>150</v>
      </c>
      <c r="T660" s="6"/>
      <c r="U660" s="364"/>
      <c r="V660" s="6"/>
      <c r="W660" s="3"/>
      <c r="X660" s="6"/>
      <c r="Y660" s="3"/>
      <c r="Z660" s="3"/>
      <c r="AA660" s="6"/>
      <c r="AB660" s="3"/>
    </row>
    <row r="661" spans="1:28" x14ac:dyDescent="0.55000000000000004">
      <c r="A661" s="8"/>
      <c r="B661" s="6"/>
      <c r="C661" s="5"/>
      <c r="D661" s="6"/>
      <c r="E661" s="6"/>
      <c r="F661" s="6"/>
      <c r="G661" s="6"/>
      <c r="H661" s="6"/>
      <c r="I661" s="6"/>
      <c r="J661" s="6"/>
      <c r="K661" s="6"/>
      <c r="L661" s="6"/>
      <c r="M661" s="6"/>
      <c r="N661" s="3"/>
      <c r="O661" s="3"/>
      <c r="P661" s="363"/>
      <c r="Q661" s="724"/>
      <c r="R661" s="6"/>
      <c r="S661" s="6"/>
      <c r="T661" s="6"/>
      <c r="U661" s="364"/>
      <c r="V661" s="6"/>
      <c r="W661" s="3"/>
      <c r="X661" s="6"/>
      <c r="Y661" s="3"/>
      <c r="Z661" s="3"/>
      <c r="AA661" s="6"/>
      <c r="AB661" s="3"/>
    </row>
    <row r="662" spans="1:28" x14ac:dyDescent="0.55000000000000004">
      <c r="A662" s="8" t="s">
        <v>2355</v>
      </c>
      <c r="B662" s="6">
        <v>92</v>
      </c>
      <c r="C662" s="5">
        <v>485</v>
      </c>
      <c r="D662" s="6" t="s">
        <v>49</v>
      </c>
      <c r="E662" s="6">
        <v>2909</v>
      </c>
      <c r="F662" s="6">
        <v>14</v>
      </c>
      <c r="G662" s="6"/>
      <c r="H662" s="6" t="s">
        <v>2098</v>
      </c>
      <c r="I662" s="6">
        <v>9</v>
      </c>
      <c r="J662" s="6">
        <v>2</v>
      </c>
      <c r="K662" s="6">
        <v>93</v>
      </c>
      <c r="L662" s="6">
        <f t="shared" si="11"/>
        <v>3893</v>
      </c>
      <c r="M662" s="6"/>
      <c r="N662" s="3"/>
      <c r="O662" s="3"/>
      <c r="P662" s="363"/>
      <c r="Q662" s="724">
        <v>250</v>
      </c>
      <c r="R662" s="6"/>
      <c r="S662" s="6">
        <v>92</v>
      </c>
      <c r="T662" s="6"/>
      <c r="U662" s="364"/>
      <c r="V662" s="6"/>
      <c r="W662" s="3"/>
      <c r="X662" s="6"/>
      <c r="Y662" s="3"/>
      <c r="Z662" s="3"/>
      <c r="AA662" s="6"/>
      <c r="AB662" s="3"/>
    </row>
    <row r="663" spans="1:28" x14ac:dyDescent="0.55000000000000004">
      <c r="A663" s="8"/>
      <c r="B663" s="6">
        <v>92</v>
      </c>
      <c r="C663" s="5">
        <v>486</v>
      </c>
      <c r="D663" s="6" t="s">
        <v>2097</v>
      </c>
      <c r="E663" s="6">
        <v>35343</v>
      </c>
      <c r="F663" s="6">
        <v>8</v>
      </c>
      <c r="G663" s="6">
        <v>2419</v>
      </c>
      <c r="H663" s="6" t="s">
        <v>39</v>
      </c>
      <c r="I663" s="6">
        <v>16</v>
      </c>
      <c r="J663" s="6">
        <v>3</v>
      </c>
      <c r="K663" s="6"/>
      <c r="L663" s="6">
        <f t="shared" si="11"/>
        <v>6700</v>
      </c>
      <c r="M663" s="6"/>
      <c r="N663" s="3"/>
      <c r="O663" s="3"/>
      <c r="P663" s="363"/>
      <c r="Q663" s="724">
        <v>150</v>
      </c>
      <c r="R663" s="6"/>
      <c r="S663" s="6">
        <v>92</v>
      </c>
      <c r="T663" s="6"/>
      <c r="U663" s="364"/>
      <c r="V663" s="6"/>
      <c r="W663" s="3"/>
      <c r="X663" s="6"/>
      <c r="Y663" s="3"/>
      <c r="Z663" s="3"/>
      <c r="AA663" s="6"/>
      <c r="AB663" s="3"/>
    </row>
    <row r="664" spans="1:28" x14ac:dyDescent="0.55000000000000004">
      <c r="A664" s="8"/>
      <c r="B664" s="6">
        <v>92</v>
      </c>
      <c r="C664" s="5">
        <v>487</v>
      </c>
      <c r="D664" s="6" t="s">
        <v>2097</v>
      </c>
      <c r="E664" s="6">
        <v>72561</v>
      </c>
      <c r="F664" s="6">
        <v>361</v>
      </c>
      <c r="G664" s="6">
        <v>6244</v>
      </c>
      <c r="H664" s="6" t="s">
        <v>2098</v>
      </c>
      <c r="I664" s="6"/>
      <c r="J664" s="6"/>
      <c r="K664" s="6">
        <v>70</v>
      </c>
      <c r="L664" s="6">
        <f t="shared" si="11"/>
        <v>70</v>
      </c>
      <c r="M664" s="6"/>
      <c r="N664" s="3"/>
      <c r="O664" s="3"/>
      <c r="P664" s="363"/>
      <c r="Q664" s="724">
        <v>300</v>
      </c>
      <c r="R664" s="6"/>
      <c r="S664" s="6">
        <v>92</v>
      </c>
      <c r="T664" s="6"/>
      <c r="U664" s="364"/>
      <c r="V664" s="6"/>
      <c r="W664" s="3"/>
      <c r="X664" s="6"/>
      <c r="Y664" s="3"/>
      <c r="Z664" s="3"/>
      <c r="AA664" s="6"/>
      <c r="AB664" s="3"/>
    </row>
    <row r="665" spans="1:28" x14ac:dyDescent="0.55000000000000004">
      <c r="A665" s="8"/>
      <c r="B665" s="6"/>
      <c r="C665" s="5"/>
      <c r="D665" s="6"/>
      <c r="E665" s="6"/>
      <c r="F665" s="6"/>
      <c r="G665" s="6"/>
      <c r="H665" s="6"/>
      <c r="I665" s="6"/>
      <c r="J665" s="6"/>
      <c r="K665" s="6"/>
      <c r="L665" s="6"/>
      <c r="M665" s="6"/>
      <c r="N665" s="3"/>
      <c r="O665" s="3"/>
      <c r="P665" s="363"/>
      <c r="Q665" s="724"/>
      <c r="R665" s="6"/>
      <c r="S665" s="6"/>
      <c r="T665" s="6"/>
      <c r="U665" s="364"/>
      <c r="V665" s="6"/>
      <c r="W665" s="3"/>
      <c r="X665" s="6"/>
      <c r="Y665" s="3"/>
      <c r="Z665" s="3"/>
      <c r="AA665" s="6"/>
      <c r="AB665" s="3"/>
    </row>
    <row r="666" spans="1:28" x14ac:dyDescent="0.55000000000000004">
      <c r="A666" s="8" t="s">
        <v>2356</v>
      </c>
      <c r="B666" s="6">
        <v>39</v>
      </c>
      <c r="C666" s="5">
        <v>488</v>
      </c>
      <c r="D666" s="6" t="s">
        <v>2097</v>
      </c>
      <c r="E666" s="6">
        <v>13764</v>
      </c>
      <c r="F666" s="6">
        <v>111</v>
      </c>
      <c r="G666" s="6">
        <v>181</v>
      </c>
      <c r="H666" s="6" t="s">
        <v>39</v>
      </c>
      <c r="I666" s="6"/>
      <c r="J666" s="6"/>
      <c r="K666" s="6">
        <v>42</v>
      </c>
      <c r="L666" s="6"/>
      <c r="M666" s="5">
        <f>I666*400+J666*100+K666</f>
        <v>42</v>
      </c>
      <c r="N666" s="3"/>
      <c r="O666" s="3"/>
      <c r="P666" s="363"/>
      <c r="Q666" s="724">
        <v>250</v>
      </c>
      <c r="R666" s="6">
        <v>99</v>
      </c>
      <c r="S666" s="6">
        <v>39</v>
      </c>
      <c r="T666" s="6" t="s">
        <v>2099</v>
      </c>
      <c r="U666" s="357" t="s">
        <v>2104</v>
      </c>
      <c r="V666" s="6">
        <f>2*2*9*9</f>
        <v>324</v>
      </c>
      <c r="W666" s="3"/>
      <c r="X666" s="6">
        <v>324</v>
      </c>
      <c r="Y666" s="3"/>
      <c r="Z666" s="3"/>
      <c r="AA666" s="6">
        <v>39</v>
      </c>
      <c r="AB666" s="3"/>
    </row>
    <row r="667" spans="1:28" x14ac:dyDescent="0.55000000000000004">
      <c r="A667" s="8"/>
      <c r="B667" s="6"/>
      <c r="C667" s="5"/>
      <c r="D667" s="6"/>
      <c r="E667" s="6"/>
      <c r="F667" s="6"/>
      <c r="G667" s="6"/>
      <c r="H667" s="6"/>
      <c r="I667" s="6"/>
      <c r="J667" s="6"/>
      <c r="K667" s="6"/>
      <c r="L667" s="6"/>
      <c r="M667" s="5"/>
      <c r="N667" s="3"/>
      <c r="O667" s="3"/>
      <c r="P667" s="363"/>
      <c r="Q667" s="724"/>
      <c r="R667" s="6"/>
      <c r="S667" s="6"/>
      <c r="T667" s="6"/>
      <c r="U667" s="357"/>
      <c r="V667" s="6"/>
      <c r="W667" s="3"/>
      <c r="X667" s="6"/>
      <c r="Y667" s="3"/>
      <c r="Z667" s="3"/>
      <c r="AA667" s="6"/>
      <c r="AB667" s="3"/>
    </row>
    <row r="668" spans="1:28" x14ac:dyDescent="0.55000000000000004">
      <c r="A668" s="8" t="s">
        <v>2357</v>
      </c>
      <c r="B668" s="6">
        <v>39</v>
      </c>
      <c r="C668" s="5">
        <v>489</v>
      </c>
      <c r="D668" s="6" t="s">
        <v>2097</v>
      </c>
      <c r="E668" s="6">
        <v>51499</v>
      </c>
      <c r="F668" s="6">
        <v>145</v>
      </c>
      <c r="G668" s="6">
        <v>4917</v>
      </c>
      <c r="H668" s="6" t="s">
        <v>2098</v>
      </c>
      <c r="I668" s="6">
        <v>15</v>
      </c>
      <c r="J668" s="6">
        <v>3</v>
      </c>
      <c r="K668" s="6">
        <v>61</v>
      </c>
      <c r="L668" s="6">
        <f t="shared" si="11"/>
        <v>6361</v>
      </c>
      <c r="M668" s="6"/>
      <c r="N668" s="3"/>
      <c r="O668" s="3"/>
      <c r="P668" s="363"/>
      <c r="Q668" s="724">
        <v>200</v>
      </c>
      <c r="R668" s="6"/>
      <c r="S668" s="6">
        <v>39</v>
      </c>
      <c r="T668" s="6"/>
      <c r="U668" s="364"/>
      <c r="V668" s="6"/>
      <c r="W668" s="3"/>
      <c r="X668" s="6"/>
      <c r="Y668" s="3"/>
      <c r="Z668" s="3"/>
      <c r="AA668" s="6"/>
      <c r="AB668" s="3"/>
    </row>
    <row r="669" spans="1:28" x14ac:dyDescent="0.55000000000000004">
      <c r="A669" s="8"/>
      <c r="B669" s="6"/>
      <c r="C669" s="5"/>
      <c r="D669" s="6"/>
      <c r="E669" s="6"/>
      <c r="F669" s="6"/>
      <c r="G669" s="6"/>
      <c r="H669" s="6"/>
      <c r="I669" s="6"/>
      <c r="J669" s="6"/>
      <c r="K669" s="6"/>
      <c r="L669" s="6"/>
      <c r="M669" s="6"/>
      <c r="N669" s="3"/>
      <c r="O669" s="3"/>
      <c r="P669" s="363"/>
      <c r="Q669" s="724"/>
      <c r="R669" s="6"/>
      <c r="S669" s="6"/>
      <c r="T669" s="6"/>
      <c r="U669" s="364"/>
      <c r="V669" s="6"/>
      <c r="W669" s="3"/>
      <c r="X669" s="6"/>
      <c r="Y669" s="3"/>
      <c r="Z669" s="3"/>
      <c r="AA669" s="6"/>
      <c r="AB669" s="3"/>
    </row>
    <row r="670" spans="1:28" x14ac:dyDescent="0.55000000000000004">
      <c r="A670" s="8" t="s">
        <v>2358</v>
      </c>
      <c r="B670" s="6">
        <v>113</v>
      </c>
      <c r="C670" s="5">
        <v>490</v>
      </c>
      <c r="D670" s="6" t="s">
        <v>2097</v>
      </c>
      <c r="E670" s="6">
        <v>25323</v>
      </c>
      <c r="F670" s="6">
        <v>32</v>
      </c>
      <c r="G670" s="6">
        <v>1779</v>
      </c>
      <c r="H670" s="6" t="s">
        <v>39</v>
      </c>
      <c r="I670" s="6">
        <v>6</v>
      </c>
      <c r="J670" s="6"/>
      <c r="K670" s="6">
        <v>60</v>
      </c>
      <c r="L670" s="6">
        <f t="shared" si="11"/>
        <v>2460</v>
      </c>
      <c r="M670" s="6"/>
      <c r="N670" s="3"/>
      <c r="O670" s="3"/>
      <c r="P670" s="363"/>
      <c r="Q670" s="724">
        <v>150</v>
      </c>
      <c r="R670" s="6"/>
      <c r="S670" s="6">
        <v>113</v>
      </c>
      <c r="T670" s="6"/>
      <c r="U670" s="364"/>
      <c r="V670" s="6"/>
      <c r="W670" s="3"/>
      <c r="X670" s="6"/>
      <c r="Y670" s="3"/>
      <c r="Z670" s="3"/>
      <c r="AA670" s="6"/>
      <c r="AB670" s="3"/>
    </row>
    <row r="671" spans="1:28" x14ac:dyDescent="0.55000000000000004">
      <c r="A671" s="8"/>
      <c r="B671" s="6"/>
      <c r="C671" s="5"/>
      <c r="D671" s="6"/>
      <c r="E671" s="6"/>
      <c r="F671" s="6"/>
      <c r="G671" s="6"/>
      <c r="H671" s="6"/>
      <c r="I671" s="6"/>
      <c r="J671" s="6"/>
      <c r="K671" s="6"/>
      <c r="L671" s="6"/>
      <c r="M671" s="6"/>
      <c r="N671" s="3"/>
      <c r="O671" s="3"/>
      <c r="P671" s="363"/>
      <c r="Q671" s="724"/>
      <c r="R671" s="6"/>
      <c r="S671" s="6"/>
      <c r="T671" s="6"/>
      <c r="U671" s="364"/>
      <c r="V671" s="6"/>
      <c r="W671" s="3"/>
      <c r="X671" s="6"/>
      <c r="Y671" s="3"/>
      <c r="Z671" s="3"/>
      <c r="AA671" s="6"/>
      <c r="AB671" s="3"/>
    </row>
    <row r="672" spans="1:28" x14ac:dyDescent="0.55000000000000004">
      <c r="A672" s="8" t="s">
        <v>2359</v>
      </c>
      <c r="B672" s="6">
        <v>174</v>
      </c>
      <c r="C672" s="5">
        <v>491</v>
      </c>
      <c r="D672" s="6" t="s">
        <v>2097</v>
      </c>
      <c r="E672" s="6">
        <v>86002</v>
      </c>
      <c r="F672" s="6">
        <v>221</v>
      </c>
      <c r="G672" s="6">
        <v>6959</v>
      </c>
      <c r="H672" s="6" t="s">
        <v>39</v>
      </c>
      <c r="I672" s="6">
        <v>4</v>
      </c>
      <c r="J672" s="6"/>
      <c r="K672" s="6">
        <v>17</v>
      </c>
      <c r="L672" s="6">
        <f t="shared" si="11"/>
        <v>1617</v>
      </c>
      <c r="M672" s="6"/>
      <c r="N672" s="3"/>
      <c r="O672" s="3"/>
      <c r="P672" s="363"/>
      <c r="Q672" s="724">
        <v>200</v>
      </c>
      <c r="R672" s="6"/>
      <c r="S672" s="6">
        <v>174</v>
      </c>
      <c r="T672" s="6"/>
      <c r="U672" s="364"/>
      <c r="V672" s="6"/>
      <c r="W672" s="3"/>
      <c r="X672" s="6"/>
      <c r="Y672" s="3"/>
      <c r="Z672" s="3"/>
      <c r="AA672" s="6"/>
      <c r="AB672" s="3"/>
    </row>
    <row r="673" spans="1:28" x14ac:dyDescent="0.55000000000000004">
      <c r="A673" s="8"/>
      <c r="B673" s="6"/>
      <c r="C673" s="5"/>
      <c r="D673" s="6"/>
      <c r="E673" s="6"/>
      <c r="F673" s="6"/>
      <c r="G673" s="6"/>
      <c r="H673" s="6"/>
      <c r="I673" s="6"/>
      <c r="J673" s="6"/>
      <c r="K673" s="6"/>
      <c r="L673" s="6"/>
      <c r="M673" s="6"/>
      <c r="N673" s="3"/>
      <c r="O673" s="3"/>
      <c r="P673" s="363"/>
      <c r="Q673" s="724"/>
      <c r="R673" s="6"/>
      <c r="S673" s="6"/>
      <c r="T673" s="6"/>
      <c r="U673" s="364"/>
      <c r="V673" s="6"/>
      <c r="W673" s="3"/>
      <c r="X673" s="6"/>
      <c r="Y673" s="3"/>
      <c r="Z673" s="3"/>
      <c r="AA673" s="6"/>
      <c r="AB673" s="3"/>
    </row>
    <row r="674" spans="1:28" x14ac:dyDescent="0.55000000000000004">
      <c r="A674" s="8"/>
      <c r="B674" s="6"/>
      <c r="C674" s="5"/>
      <c r="D674" s="6"/>
      <c r="E674" s="6"/>
      <c r="F674" s="6"/>
      <c r="G674" s="6"/>
      <c r="H674" s="6"/>
      <c r="I674" s="6"/>
      <c r="J674" s="6"/>
      <c r="K674" s="6"/>
      <c r="L674" s="6"/>
      <c r="M674" s="6"/>
      <c r="N674" s="3"/>
      <c r="O674" s="3"/>
      <c r="P674" s="363"/>
      <c r="Q674" s="724"/>
      <c r="R674" s="6"/>
      <c r="S674" s="6"/>
      <c r="T674" s="6"/>
      <c r="U674" s="364"/>
      <c r="V674" s="6"/>
      <c r="W674" s="3"/>
      <c r="X674" s="6"/>
      <c r="Y674" s="3"/>
      <c r="Z674" s="3"/>
      <c r="AA674" s="6"/>
      <c r="AB674" s="3"/>
    </row>
    <row r="675" spans="1:28" x14ac:dyDescent="0.55000000000000004">
      <c r="A675" s="8" t="s">
        <v>2360</v>
      </c>
      <c r="B675" s="6">
        <v>416</v>
      </c>
      <c r="C675" s="5">
        <v>492</v>
      </c>
      <c r="D675" s="6" t="s">
        <v>2097</v>
      </c>
      <c r="E675" s="6">
        <v>25322</v>
      </c>
      <c r="F675" s="6">
        <v>33</v>
      </c>
      <c r="G675" s="6">
        <v>1778</v>
      </c>
      <c r="H675" s="6" t="s">
        <v>39</v>
      </c>
      <c r="I675" s="6">
        <v>5</v>
      </c>
      <c r="J675" s="6"/>
      <c r="K675" s="6">
        <v>10</v>
      </c>
      <c r="L675" s="6">
        <f t="shared" si="11"/>
        <v>2010</v>
      </c>
      <c r="M675" s="6"/>
      <c r="N675" s="3"/>
      <c r="O675" s="3"/>
      <c r="P675" s="363"/>
      <c r="Q675" s="724">
        <v>150</v>
      </c>
      <c r="R675" s="6"/>
      <c r="S675" s="6">
        <v>416</v>
      </c>
      <c r="T675" s="6"/>
      <c r="U675" s="364"/>
      <c r="V675" s="6"/>
      <c r="W675" s="3"/>
      <c r="X675" s="6"/>
      <c r="Y675" s="3"/>
      <c r="Z675" s="3"/>
      <c r="AA675" s="6"/>
      <c r="AB675" s="3"/>
    </row>
    <row r="676" spans="1:28" x14ac:dyDescent="0.55000000000000004">
      <c r="A676" s="8"/>
      <c r="B676" s="6"/>
      <c r="C676" s="5"/>
      <c r="D676" s="6"/>
      <c r="E676" s="6"/>
      <c r="F676" s="6"/>
      <c r="G676" s="6"/>
      <c r="H676" s="6"/>
      <c r="I676" s="6"/>
      <c r="J676" s="6"/>
      <c r="K676" s="6"/>
      <c r="L676" s="6"/>
      <c r="M676" s="6"/>
      <c r="N676" s="3"/>
      <c r="O676" s="3"/>
      <c r="P676" s="363"/>
      <c r="Q676" s="724"/>
      <c r="R676" s="6"/>
      <c r="S676" s="6"/>
      <c r="T676" s="6"/>
      <c r="U676" s="364"/>
      <c r="V676" s="6"/>
      <c r="W676" s="3"/>
      <c r="X676" s="6"/>
      <c r="Y676" s="3"/>
      <c r="Z676" s="3"/>
      <c r="AA676" s="6"/>
      <c r="AB676" s="3"/>
    </row>
    <row r="677" spans="1:28" s="186" customFormat="1" x14ac:dyDescent="0.55000000000000004">
      <c r="A677" s="18" t="s">
        <v>2361</v>
      </c>
      <c r="B677" s="15">
        <v>113</v>
      </c>
      <c r="C677" s="17">
        <v>493</v>
      </c>
      <c r="D677" s="15" t="s">
        <v>2097</v>
      </c>
      <c r="E677" s="15">
        <v>72260</v>
      </c>
      <c r="F677" s="15">
        <v>278</v>
      </c>
      <c r="G677" s="15">
        <v>6084</v>
      </c>
      <c r="H677" s="15" t="s">
        <v>2098</v>
      </c>
      <c r="I677" s="15"/>
      <c r="J677" s="15"/>
      <c r="K677" s="15"/>
      <c r="L677" s="15"/>
      <c r="M677" s="15"/>
      <c r="N677" s="16"/>
      <c r="O677" s="16"/>
      <c r="P677" s="372"/>
      <c r="Q677" s="724"/>
      <c r="R677" s="15">
        <v>100</v>
      </c>
      <c r="S677" s="15">
        <v>113</v>
      </c>
      <c r="T677" s="15" t="s">
        <v>2099</v>
      </c>
      <c r="U677" s="373" t="s">
        <v>2104</v>
      </c>
      <c r="V677" s="15">
        <f>2*3*6*12</f>
        <v>432</v>
      </c>
      <c r="W677" s="16"/>
      <c r="X677" s="15">
        <v>432</v>
      </c>
      <c r="Y677" s="16"/>
      <c r="Z677" s="16"/>
      <c r="AA677" s="15">
        <v>15</v>
      </c>
      <c r="AB677" s="16"/>
    </row>
    <row r="678" spans="1:28" s="186" customFormat="1" x14ac:dyDescent="0.55000000000000004">
      <c r="A678" s="18"/>
      <c r="B678" s="15"/>
      <c r="C678" s="17"/>
      <c r="D678" s="15"/>
      <c r="E678" s="15"/>
      <c r="F678" s="15"/>
      <c r="G678" s="15"/>
      <c r="H678" s="15"/>
      <c r="I678" s="15"/>
      <c r="J678" s="15"/>
      <c r="K678" s="15"/>
      <c r="L678" s="15"/>
      <c r="M678" s="15"/>
      <c r="N678" s="16"/>
      <c r="O678" s="16"/>
      <c r="P678" s="372"/>
      <c r="Q678" s="724"/>
      <c r="R678" s="15"/>
      <c r="S678" s="15"/>
      <c r="T678" s="15"/>
      <c r="U678" s="373"/>
      <c r="V678" s="15"/>
      <c r="W678" s="16"/>
      <c r="X678" s="15"/>
      <c r="Y678" s="16"/>
      <c r="Z678" s="16"/>
      <c r="AA678" s="15"/>
      <c r="AB678" s="16"/>
    </row>
    <row r="679" spans="1:28" x14ac:dyDescent="0.55000000000000004">
      <c r="A679" s="8" t="s">
        <v>2362</v>
      </c>
      <c r="B679" s="6"/>
      <c r="C679" s="5">
        <v>494</v>
      </c>
      <c r="D679" s="6" t="s">
        <v>2097</v>
      </c>
      <c r="E679" s="6">
        <v>2538</v>
      </c>
      <c r="F679" s="6">
        <v>24</v>
      </c>
      <c r="G679" s="6">
        <v>1324</v>
      </c>
      <c r="H679" s="6" t="s">
        <v>39</v>
      </c>
      <c r="I679" s="6">
        <v>6</v>
      </c>
      <c r="J679" s="6"/>
      <c r="K679" s="6">
        <v>30</v>
      </c>
      <c r="L679" s="6">
        <f t="shared" si="11"/>
        <v>2430</v>
      </c>
      <c r="M679" s="6"/>
      <c r="N679" s="3"/>
      <c r="O679" s="3"/>
      <c r="P679" s="363"/>
      <c r="Q679" s="724"/>
      <c r="R679" s="6"/>
      <c r="S679" s="6"/>
      <c r="T679" s="6"/>
      <c r="U679" s="364"/>
      <c r="V679" s="6"/>
      <c r="W679" s="3"/>
      <c r="X679" s="6"/>
      <c r="Y679" s="3"/>
      <c r="Z679" s="3"/>
      <c r="AA679" s="6"/>
      <c r="AB679" s="3"/>
    </row>
    <row r="680" spans="1:28" x14ac:dyDescent="0.55000000000000004">
      <c r="A680" s="8"/>
      <c r="B680" s="6"/>
      <c r="C680" s="5"/>
      <c r="D680" s="6"/>
      <c r="E680" s="6"/>
      <c r="F680" s="6"/>
      <c r="G680" s="6"/>
      <c r="H680" s="6"/>
      <c r="I680" s="6"/>
      <c r="J680" s="6"/>
      <c r="K680" s="6"/>
      <c r="L680" s="6"/>
      <c r="M680" s="6"/>
      <c r="N680" s="3"/>
      <c r="O680" s="3"/>
      <c r="P680" s="363"/>
      <c r="Q680" s="724"/>
      <c r="R680" s="6"/>
      <c r="S680" s="6"/>
      <c r="T680" s="6"/>
      <c r="U680" s="364"/>
      <c r="V680" s="6"/>
      <c r="W680" s="3"/>
      <c r="X680" s="6"/>
      <c r="Y680" s="3"/>
      <c r="Z680" s="3"/>
      <c r="AA680" s="6"/>
      <c r="AB680" s="3"/>
    </row>
    <row r="681" spans="1:28" x14ac:dyDescent="0.55000000000000004">
      <c r="A681" s="8" t="s">
        <v>2363</v>
      </c>
      <c r="B681" s="6">
        <v>79</v>
      </c>
      <c r="C681" s="5">
        <v>495</v>
      </c>
      <c r="D681" s="6" t="s">
        <v>2097</v>
      </c>
      <c r="E681" s="6">
        <v>13816</v>
      </c>
      <c r="F681" s="6">
        <v>137</v>
      </c>
      <c r="G681" s="6">
        <v>233</v>
      </c>
      <c r="H681" s="6" t="s">
        <v>39</v>
      </c>
      <c r="I681" s="6"/>
      <c r="J681" s="6"/>
      <c r="K681" s="6">
        <v>27</v>
      </c>
      <c r="L681" s="6"/>
      <c r="M681" s="5">
        <f>I681*400+J681*100+K681</f>
        <v>27</v>
      </c>
      <c r="N681" s="3"/>
      <c r="O681" s="3"/>
      <c r="P681" s="363"/>
      <c r="Q681" s="724">
        <v>250</v>
      </c>
      <c r="R681" s="6">
        <v>101</v>
      </c>
      <c r="S681" s="6">
        <v>79</v>
      </c>
      <c r="T681" s="6" t="s">
        <v>2099</v>
      </c>
      <c r="U681" s="357" t="s">
        <v>2104</v>
      </c>
      <c r="V681" s="6">
        <f>2*2*4*9</f>
        <v>144</v>
      </c>
      <c r="W681" s="3"/>
      <c r="X681" s="6">
        <v>144</v>
      </c>
      <c r="Y681" s="3"/>
      <c r="Z681" s="3"/>
      <c r="AA681" s="6">
        <v>48</v>
      </c>
      <c r="AB681" s="3"/>
    </row>
    <row r="682" spans="1:28" x14ac:dyDescent="0.55000000000000004">
      <c r="A682" s="8"/>
      <c r="B682" s="6">
        <v>79</v>
      </c>
      <c r="C682" s="5">
        <v>496</v>
      </c>
      <c r="D682" s="6" t="s">
        <v>2097</v>
      </c>
      <c r="E682" s="6">
        <v>81329</v>
      </c>
      <c r="F682" s="6">
        <v>400</v>
      </c>
      <c r="G682" s="6">
        <v>6820</v>
      </c>
      <c r="H682" s="6" t="s">
        <v>2200</v>
      </c>
      <c r="I682" s="6">
        <v>3</v>
      </c>
      <c r="J682" s="6">
        <v>2</v>
      </c>
      <c r="K682" s="6">
        <v>47</v>
      </c>
      <c r="L682" s="6">
        <f t="shared" si="11"/>
        <v>1447</v>
      </c>
      <c r="M682" s="6"/>
      <c r="N682" s="3"/>
      <c r="O682" s="3"/>
      <c r="P682" s="363"/>
      <c r="Q682" s="724">
        <v>100</v>
      </c>
      <c r="R682" s="6"/>
      <c r="S682" s="6">
        <v>79</v>
      </c>
      <c r="T682" s="6"/>
      <c r="U682" s="364"/>
      <c r="V682" s="6"/>
      <c r="W682" s="3"/>
      <c r="X682" s="6"/>
      <c r="Y682" s="3"/>
      <c r="Z682" s="3"/>
      <c r="AA682" s="6"/>
      <c r="AB682" s="3"/>
    </row>
    <row r="683" spans="1:28" x14ac:dyDescent="0.55000000000000004">
      <c r="A683" s="8"/>
      <c r="B683" s="6">
        <v>79</v>
      </c>
      <c r="C683" s="5">
        <v>497</v>
      </c>
      <c r="D683" s="6" t="s">
        <v>2097</v>
      </c>
      <c r="E683" s="6">
        <v>72472</v>
      </c>
      <c r="F683" s="6">
        <v>347</v>
      </c>
      <c r="G683" s="6">
        <v>6255</v>
      </c>
      <c r="H683" s="6" t="s">
        <v>2098</v>
      </c>
      <c r="I683" s="6"/>
      <c r="J683" s="6"/>
      <c r="K683" s="6">
        <v>90</v>
      </c>
      <c r="L683" s="6">
        <f t="shared" si="11"/>
        <v>90</v>
      </c>
      <c r="M683" s="6"/>
      <c r="N683" s="3"/>
      <c r="O683" s="3"/>
      <c r="P683" s="363"/>
      <c r="Q683" s="724">
        <v>100</v>
      </c>
      <c r="R683" s="6"/>
      <c r="S683" s="6">
        <v>79</v>
      </c>
      <c r="T683" s="6"/>
      <c r="U683" s="364"/>
      <c r="V683" s="6"/>
      <c r="W683" s="3"/>
      <c r="X683" s="6"/>
      <c r="Y683" s="3"/>
      <c r="Z683" s="3"/>
      <c r="AA683" s="6"/>
      <c r="AB683" s="3"/>
    </row>
    <row r="684" spans="1:28" x14ac:dyDescent="0.55000000000000004">
      <c r="A684" s="8"/>
      <c r="B684" s="6"/>
      <c r="C684" s="5"/>
      <c r="D684" s="6"/>
      <c r="E684" s="6"/>
      <c r="F684" s="6"/>
      <c r="G684" s="6"/>
      <c r="H684" s="6"/>
      <c r="I684" s="6"/>
      <c r="J684" s="6"/>
      <c r="K684" s="6"/>
      <c r="L684" s="6"/>
      <c r="M684" s="6"/>
      <c r="N684" s="3"/>
      <c r="O684" s="3"/>
      <c r="P684" s="363"/>
      <c r="Q684" s="724"/>
      <c r="R684" s="6"/>
      <c r="S684" s="6"/>
      <c r="T684" s="6"/>
      <c r="U684" s="364"/>
      <c r="V684" s="6"/>
      <c r="W684" s="3"/>
      <c r="X684" s="6"/>
      <c r="Y684" s="3"/>
      <c r="Z684" s="3"/>
      <c r="AA684" s="6"/>
      <c r="AB684" s="3"/>
    </row>
    <row r="685" spans="1:28" x14ac:dyDescent="0.55000000000000004">
      <c r="A685" s="8" t="s">
        <v>2364</v>
      </c>
      <c r="B685" s="6">
        <v>19</v>
      </c>
      <c r="C685" s="5">
        <v>498</v>
      </c>
      <c r="D685" s="6" t="s">
        <v>2097</v>
      </c>
      <c r="E685" s="6">
        <v>15175</v>
      </c>
      <c r="F685" s="6">
        <v>202</v>
      </c>
      <c r="G685" s="6">
        <v>370</v>
      </c>
      <c r="H685" s="6" t="s">
        <v>39</v>
      </c>
      <c r="I685" s="6"/>
      <c r="J685" s="6">
        <v>1</v>
      </c>
      <c r="K685" s="6">
        <v>13</v>
      </c>
      <c r="L685" s="6"/>
      <c r="M685" s="5">
        <f>I685*400+J685*100+K685</f>
        <v>113</v>
      </c>
      <c r="N685" s="3"/>
      <c r="O685" s="3"/>
      <c r="P685" s="363"/>
      <c r="Q685" s="724">
        <v>300</v>
      </c>
      <c r="R685" s="6">
        <v>102</v>
      </c>
      <c r="S685" s="6">
        <v>19</v>
      </c>
      <c r="T685" s="6" t="s">
        <v>2099</v>
      </c>
      <c r="U685" s="357" t="s">
        <v>2104</v>
      </c>
      <c r="V685" s="6">
        <f>3*12*9</f>
        <v>324</v>
      </c>
      <c r="W685" s="3"/>
      <c r="X685" s="6">
        <v>324</v>
      </c>
      <c r="Y685" s="3"/>
      <c r="Z685" s="3"/>
      <c r="AA685" s="6">
        <v>60</v>
      </c>
      <c r="AB685" s="3"/>
    </row>
    <row r="686" spans="1:28" x14ac:dyDescent="0.55000000000000004">
      <c r="A686" s="8"/>
      <c r="B686" s="6"/>
      <c r="C686" s="5"/>
      <c r="D686" s="6"/>
      <c r="E686" s="6"/>
      <c r="F686" s="6"/>
      <c r="G686" s="6"/>
      <c r="H686" s="6"/>
      <c r="I686" s="6"/>
      <c r="J686" s="6"/>
      <c r="K686" s="6"/>
      <c r="L686" s="6"/>
      <c r="M686" s="5"/>
      <c r="N686" s="3"/>
      <c r="O686" s="3"/>
      <c r="P686" s="363"/>
      <c r="Q686" s="724"/>
      <c r="R686" s="6"/>
      <c r="S686" s="6"/>
      <c r="T686" s="6"/>
      <c r="U686" s="357"/>
      <c r="V686" s="6"/>
      <c r="W686" s="3"/>
      <c r="X686" s="6"/>
      <c r="Y686" s="3"/>
      <c r="Z686" s="3"/>
      <c r="AA686" s="6"/>
      <c r="AB686" s="3"/>
    </row>
    <row r="687" spans="1:28" x14ac:dyDescent="0.55000000000000004">
      <c r="A687" s="8" t="s">
        <v>2365</v>
      </c>
      <c r="B687" s="6">
        <v>118</v>
      </c>
      <c r="C687" s="5">
        <v>499</v>
      </c>
      <c r="D687" s="6" t="s">
        <v>2097</v>
      </c>
      <c r="E687" s="6">
        <v>41936</v>
      </c>
      <c r="F687" s="6">
        <v>263</v>
      </c>
      <c r="G687" s="6">
        <v>3748</v>
      </c>
      <c r="H687" s="6" t="s">
        <v>2098</v>
      </c>
      <c r="I687" s="6">
        <v>10</v>
      </c>
      <c r="J687" s="6">
        <v>2</v>
      </c>
      <c r="K687" s="6"/>
      <c r="L687" s="6">
        <f t="shared" si="11"/>
        <v>4200</v>
      </c>
      <c r="M687" s="6"/>
      <c r="N687" s="3"/>
      <c r="O687" s="3"/>
      <c r="P687" s="363"/>
      <c r="Q687" s="724">
        <v>300</v>
      </c>
      <c r="R687" s="6"/>
      <c r="S687" s="6">
        <v>118</v>
      </c>
      <c r="T687" s="6"/>
      <c r="U687" s="364"/>
      <c r="V687" s="6"/>
      <c r="W687" s="3"/>
      <c r="X687" s="6"/>
      <c r="Y687" s="3"/>
      <c r="Z687" s="3"/>
      <c r="AA687" s="6"/>
      <c r="AB687" s="3"/>
    </row>
    <row r="688" spans="1:28" x14ac:dyDescent="0.55000000000000004">
      <c r="A688" s="8"/>
      <c r="B688" s="6"/>
      <c r="C688" s="5"/>
      <c r="D688" s="6"/>
      <c r="E688" s="6"/>
      <c r="F688" s="6"/>
      <c r="G688" s="6"/>
      <c r="H688" s="6"/>
      <c r="I688" s="6"/>
      <c r="J688" s="6"/>
      <c r="K688" s="6"/>
      <c r="L688" s="6"/>
      <c r="M688" s="6"/>
      <c r="N688" s="3"/>
      <c r="O688" s="3"/>
      <c r="P688" s="363"/>
      <c r="Q688" s="724"/>
      <c r="R688" s="6"/>
      <c r="S688" s="6"/>
      <c r="T688" s="6"/>
      <c r="U688" s="364"/>
      <c r="V688" s="6"/>
      <c r="W688" s="3"/>
      <c r="X688" s="6"/>
      <c r="Y688" s="3"/>
      <c r="Z688" s="3"/>
      <c r="AA688" s="6"/>
      <c r="AB688" s="3"/>
    </row>
    <row r="689" spans="1:28" x14ac:dyDescent="0.55000000000000004">
      <c r="A689" s="8" t="s">
        <v>2366</v>
      </c>
      <c r="B689" s="6">
        <v>57</v>
      </c>
      <c r="C689" s="5">
        <v>500</v>
      </c>
      <c r="D689" s="6" t="s">
        <v>2097</v>
      </c>
      <c r="E689" s="6">
        <v>26176</v>
      </c>
      <c r="F689" s="6">
        <v>38</v>
      </c>
      <c r="G689" s="6">
        <v>2094</v>
      </c>
      <c r="H689" s="6" t="s">
        <v>39</v>
      </c>
      <c r="I689" s="6">
        <v>5</v>
      </c>
      <c r="J689" s="6"/>
      <c r="K689" s="6">
        <v>60</v>
      </c>
      <c r="L689" s="6">
        <f t="shared" si="11"/>
        <v>2060</v>
      </c>
      <c r="M689" s="6"/>
      <c r="N689" s="3"/>
      <c r="O689" s="3"/>
      <c r="P689" s="363"/>
      <c r="Q689" s="724">
        <v>150</v>
      </c>
      <c r="R689" s="6"/>
      <c r="S689" s="6">
        <v>57</v>
      </c>
      <c r="T689" s="6"/>
      <c r="U689" s="364"/>
      <c r="V689" s="6"/>
      <c r="W689" s="3"/>
      <c r="X689" s="6"/>
      <c r="Y689" s="3"/>
      <c r="Z689" s="3"/>
      <c r="AA689" s="6"/>
      <c r="AB689" s="3"/>
    </row>
    <row r="690" spans="1:28" x14ac:dyDescent="0.55000000000000004">
      <c r="A690" s="8"/>
      <c r="B690" s="6">
        <v>57</v>
      </c>
      <c r="C690" s="5">
        <v>501</v>
      </c>
      <c r="D690" s="6" t="s">
        <v>2097</v>
      </c>
      <c r="E690" s="6">
        <v>26177</v>
      </c>
      <c r="F690" s="6">
        <v>39</v>
      </c>
      <c r="G690" s="6">
        <v>3095</v>
      </c>
      <c r="H690" s="6" t="s">
        <v>39</v>
      </c>
      <c r="I690" s="6">
        <v>5</v>
      </c>
      <c r="J690" s="6"/>
      <c r="K690" s="6">
        <v>60</v>
      </c>
      <c r="L690" s="6">
        <f t="shared" si="11"/>
        <v>2060</v>
      </c>
      <c r="M690" s="6"/>
      <c r="N690" s="3"/>
      <c r="O690" s="3"/>
      <c r="P690" s="363"/>
      <c r="Q690" s="724">
        <v>250</v>
      </c>
      <c r="R690" s="6"/>
      <c r="S690" s="6">
        <v>57</v>
      </c>
      <c r="T690" s="6"/>
      <c r="U690" s="364"/>
      <c r="V690" s="6"/>
      <c r="W690" s="3"/>
      <c r="X690" s="6"/>
      <c r="Y690" s="3"/>
      <c r="Z690" s="3"/>
      <c r="AA690" s="6"/>
      <c r="AB690" s="3"/>
    </row>
    <row r="691" spans="1:28" x14ac:dyDescent="0.55000000000000004">
      <c r="A691" s="8"/>
      <c r="B691" s="6"/>
      <c r="C691" s="5"/>
      <c r="D691" s="6"/>
      <c r="E691" s="6"/>
      <c r="F691" s="6"/>
      <c r="G691" s="6"/>
      <c r="H691" s="6"/>
      <c r="I691" s="6"/>
      <c r="J691" s="6"/>
      <c r="K691" s="6"/>
      <c r="L691" s="6"/>
      <c r="M691" s="6"/>
      <c r="N691" s="3"/>
      <c r="O691" s="3"/>
      <c r="P691" s="363"/>
      <c r="Q691" s="724"/>
      <c r="R691" s="6"/>
      <c r="S691" s="6"/>
      <c r="T691" s="6"/>
      <c r="U691" s="364"/>
      <c r="V691" s="6"/>
      <c r="W691" s="3"/>
      <c r="X691" s="6"/>
      <c r="Y691" s="3"/>
      <c r="Z691" s="3"/>
      <c r="AA691" s="6"/>
      <c r="AB691" s="3"/>
    </row>
    <row r="692" spans="1:28" x14ac:dyDescent="0.55000000000000004">
      <c r="A692" s="8" t="s">
        <v>2367</v>
      </c>
      <c r="B692" s="6">
        <v>57</v>
      </c>
      <c r="C692" s="5">
        <v>502</v>
      </c>
      <c r="D692" s="6" t="s">
        <v>2097</v>
      </c>
      <c r="E692" s="6">
        <v>13746</v>
      </c>
      <c r="F692" s="6">
        <v>93</v>
      </c>
      <c r="G692" s="6">
        <v>163</v>
      </c>
      <c r="H692" s="6" t="s">
        <v>39</v>
      </c>
      <c r="I692" s="6"/>
      <c r="J692" s="6"/>
      <c r="K692" s="6">
        <v>46</v>
      </c>
      <c r="L692" s="6"/>
      <c r="M692" s="5">
        <f>I692*400+J692*100+K692</f>
        <v>46</v>
      </c>
      <c r="N692" s="3"/>
      <c r="O692" s="3"/>
      <c r="P692" s="363"/>
      <c r="Q692" s="724">
        <v>250</v>
      </c>
      <c r="R692" s="6">
        <v>103</v>
      </c>
      <c r="S692" s="6">
        <v>57</v>
      </c>
      <c r="T692" s="6" t="s">
        <v>2099</v>
      </c>
      <c r="U692" s="357" t="s">
        <v>2104</v>
      </c>
      <c r="V692" s="6">
        <f>2*2*6*18</f>
        <v>432</v>
      </c>
      <c r="W692" s="3"/>
      <c r="X692" s="6">
        <v>432</v>
      </c>
      <c r="Y692" s="3"/>
      <c r="Z692" s="3"/>
      <c r="AA692" s="6">
        <v>19</v>
      </c>
      <c r="AB692" s="3"/>
    </row>
    <row r="693" spans="1:28" x14ac:dyDescent="0.55000000000000004">
      <c r="A693" s="8"/>
      <c r="B693" s="6"/>
      <c r="C693" s="5"/>
      <c r="D693" s="6"/>
      <c r="E693" s="6"/>
      <c r="F693" s="6"/>
      <c r="G693" s="6"/>
      <c r="H693" s="6"/>
      <c r="I693" s="6"/>
      <c r="J693" s="6"/>
      <c r="K693" s="6"/>
      <c r="L693" s="6"/>
      <c r="M693" s="5"/>
      <c r="N693" s="3"/>
      <c r="O693" s="3"/>
      <c r="P693" s="363"/>
      <c r="Q693" s="724"/>
      <c r="R693" s="6"/>
      <c r="S693" s="6"/>
      <c r="T693" s="6"/>
      <c r="U693" s="357"/>
      <c r="V693" s="6"/>
      <c r="W693" s="3"/>
      <c r="X693" s="6"/>
      <c r="Y693" s="3"/>
      <c r="Z693" s="3"/>
      <c r="AA693" s="6"/>
      <c r="AB693" s="3"/>
    </row>
    <row r="694" spans="1:28" x14ac:dyDescent="0.55000000000000004">
      <c r="A694" s="8" t="s">
        <v>2368</v>
      </c>
      <c r="B694" s="6">
        <v>206</v>
      </c>
      <c r="C694" s="5">
        <v>503</v>
      </c>
      <c r="D694" s="6" t="s">
        <v>2097</v>
      </c>
      <c r="E694" s="6">
        <v>51804</v>
      </c>
      <c r="F694" s="6">
        <v>231</v>
      </c>
      <c r="G694" s="6">
        <v>3702</v>
      </c>
      <c r="H694" s="6" t="s">
        <v>2098</v>
      </c>
      <c r="I694" s="6">
        <v>12</v>
      </c>
      <c r="J694" s="6">
        <v>2</v>
      </c>
      <c r="K694" s="6">
        <v>53</v>
      </c>
      <c r="L694" s="6">
        <f t="shared" si="11"/>
        <v>5053</v>
      </c>
      <c r="M694" s="6"/>
      <c r="N694" s="3"/>
      <c r="O694" s="3"/>
      <c r="P694" s="363"/>
      <c r="Q694" s="724">
        <v>100</v>
      </c>
      <c r="R694" s="6"/>
      <c r="S694" s="6">
        <v>206</v>
      </c>
      <c r="T694" s="6"/>
      <c r="U694" s="364"/>
      <c r="V694" s="6"/>
      <c r="W694" s="3"/>
      <c r="X694" s="6"/>
      <c r="Y694" s="3"/>
      <c r="Z694" s="3"/>
      <c r="AA694" s="6"/>
      <c r="AB694" s="3"/>
    </row>
    <row r="695" spans="1:28" x14ac:dyDescent="0.55000000000000004">
      <c r="A695" s="8"/>
      <c r="B695" s="6">
        <v>206</v>
      </c>
      <c r="C695" s="5">
        <v>504</v>
      </c>
      <c r="D695" s="6" t="s">
        <v>49</v>
      </c>
      <c r="E695" s="6">
        <v>4628</v>
      </c>
      <c r="F695" s="6">
        <v>71</v>
      </c>
      <c r="G695" s="6"/>
      <c r="H695" s="6" t="s">
        <v>2098</v>
      </c>
      <c r="I695" s="6">
        <v>5</v>
      </c>
      <c r="J695" s="6">
        <v>1</v>
      </c>
      <c r="K695" s="6">
        <v>53</v>
      </c>
      <c r="L695" s="6">
        <f t="shared" si="11"/>
        <v>2153</v>
      </c>
      <c r="M695" s="6"/>
      <c r="N695" s="3"/>
      <c r="O695" s="3"/>
      <c r="P695" s="363"/>
      <c r="Q695" s="724">
        <v>250</v>
      </c>
      <c r="R695" s="6"/>
      <c r="S695" s="6">
        <v>206</v>
      </c>
      <c r="T695" s="6"/>
      <c r="U695" s="364"/>
      <c r="V695" s="6"/>
      <c r="W695" s="3"/>
      <c r="X695" s="6"/>
      <c r="Y695" s="3"/>
      <c r="Z695" s="3"/>
      <c r="AA695" s="6"/>
      <c r="AB695" s="3"/>
    </row>
    <row r="696" spans="1:28" x14ac:dyDescent="0.55000000000000004">
      <c r="A696" s="8"/>
      <c r="B696" s="6">
        <v>206</v>
      </c>
      <c r="C696" s="5">
        <v>505</v>
      </c>
      <c r="D696" s="6" t="s">
        <v>49</v>
      </c>
      <c r="E696" s="6">
        <v>3678</v>
      </c>
      <c r="F696" s="6">
        <v>11</v>
      </c>
      <c r="G696" s="6"/>
      <c r="H696" s="6" t="s">
        <v>2098</v>
      </c>
      <c r="I696" s="6">
        <v>40</v>
      </c>
      <c r="J696" s="6"/>
      <c r="K696" s="6">
        <v>49</v>
      </c>
      <c r="L696" s="6">
        <f t="shared" si="11"/>
        <v>16049</v>
      </c>
      <c r="M696" s="6"/>
      <c r="N696" s="3"/>
      <c r="O696" s="3"/>
      <c r="P696" s="363"/>
      <c r="Q696" s="724">
        <v>200</v>
      </c>
      <c r="R696" s="6"/>
      <c r="S696" s="6">
        <v>206</v>
      </c>
      <c r="T696" s="6"/>
      <c r="U696" s="364"/>
      <c r="V696" s="6"/>
      <c r="W696" s="3"/>
      <c r="X696" s="6"/>
      <c r="Y696" s="3"/>
      <c r="Z696" s="3"/>
      <c r="AA696" s="6"/>
      <c r="AB696" s="3"/>
    </row>
    <row r="697" spans="1:28" x14ac:dyDescent="0.55000000000000004">
      <c r="A697" s="8"/>
      <c r="B697" s="6"/>
      <c r="C697" s="5"/>
      <c r="D697" s="6"/>
      <c r="E697" s="6"/>
      <c r="F697" s="6"/>
      <c r="G697" s="6"/>
      <c r="H697" s="6"/>
      <c r="I697" s="6"/>
      <c r="J697" s="6"/>
      <c r="K697" s="6"/>
      <c r="L697" s="6"/>
      <c r="M697" s="6"/>
      <c r="N697" s="3"/>
      <c r="O697" s="3"/>
      <c r="P697" s="363"/>
      <c r="Q697" s="724"/>
      <c r="R697" s="6"/>
      <c r="S697" s="6"/>
      <c r="T697" s="6"/>
      <c r="U697" s="364"/>
      <c r="V697" s="6"/>
      <c r="W697" s="3"/>
      <c r="X697" s="6"/>
      <c r="Y697" s="3"/>
      <c r="Z697" s="3"/>
      <c r="AA697" s="6"/>
      <c r="AB697" s="3"/>
    </row>
    <row r="698" spans="1:28" x14ac:dyDescent="0.55000000000000004">
      <c r="A698" s="8" t="s">
        <v>2369</v>
      </c>
      <c r="B698" s="6">
        <v>337</v>
      </c>
      <c r="C698" s="5">
        <v>506</v>
      </c>
      <c r="D698" s="6" t="s">
        <v>2097</v>
      </c>
      <c r="E698" s="6">
        <v>43445</v>
      </c>
      <c r="F698" s="6">
        <v>232</v>
      </c>
      <c r="G698" s="6">
        <v>4069</v>
      </c>
      <c r="H698" s="6" t="s">
        <v>39</v>
      </c>
      <c r="I698" s="6"/>
      <c r="J698" s="6"/>
      <c r="K698" s="6">
        <v>42</v>
      </c>
      <c r="L698" s="6"/>
      <c r="M698" s="5">
        <f>I698*400+J698*100+K698</f>
        <v>42</v>
      </c>
      <c r="N698" s="3"/>
      <c r="O698" s="3"/>
      <c r="P698" s="363"/>
      <c r="Q698" s="724">
        <v>250</v>
      </c>
      <c r="R698" s="6">
        <v>104</v>
      </c>
      <c r="S698" s="6">
        <v>337</v>
      </c>
      <c r="T698" s="6" t="s">
        <v>2099</v>
      </c>
      <c r="U698" s="357" t="s">
        <v>2104</v>
      </c>
      <c r="V698" s="6">
        <f>2*2*6*12</f>
        <v>288</v>
      </c>
      <c r="W698" s="3"/>
      <c r="X698" s="6">
        <v>288</v>
      </c>
      <c r="Y698" s="3"/>
      <c r="Z698" s="3"/>
      <c r="AA698" s="6">
        <v>45</v>
      </c>
      <c r="AB698" s="3"/>
    </row>
    <row r="699" spans="1:28" x14ac:dyDescent="0.55000000000000004">
      <c r="A699" s="8"/>
      <c r="B699" s="6">
        <v>337</v>
      </c>
      <c r="C699" s="5">
        <v>507</v>
      </c>
      <c r="D699" s="6" t="s">
        <v>2097</v>
      </c>
      <c r="E699" s="6">
        <v>41799</v>
      </c>
      <c r="F699" s="6">
        <v>226</v>
      </c>
      <c r="G699" s="6">
        <v>3697</v>
      </c>
      <c r="H699" s="6" t="s">
        <v>39</v>
      </c>
      <c r="I699" s="6">
        <v>10</v>
      </c>
      <c r="J699" s="6"/>
      <c r="K699" s="6">
        <v>87</v>
      </c>
      <c r="L699" s="6">
        <f t="shared" si="11"/>
        <v>4087</v>
      </c>
      <c r="M699" s="6"/>
      <c r="N699" s="3"/>
      <c r="O699" s="3"/>
      <c r="P699" s="363"/>
      <c r="Q699" s="724">
        <v>300</v>
      </c>
      <c r="R699" s="6"/>
      <c r="S699" s="6">
        <v>337</v>
      </c>
      <c r="T699" s="6"/>
      <c r="U699" s="364"/>
      <c r="V699" s="6"/>
      <c r="W699" s="3"/>
      <c r="X699" s="6"/>
      <c r="Y699" s="3"/>
      <c r="Z699" s="3"/>
      <c r="AA699" s="6"/>
      <c r="AB699" s="3"/>
    </row>
    <row r="700" spans="1:28" x14ac:dyDescent="0.55000000000000004">
      <c r="A700" s="8"/>
      <c r="B700" s="6">
        <v>337</v>
      </c>
      <c r="C700" s="5">
        <v>508</v>
      </c>
      <c r="D700" s="6" t="s">
        <v>2097</v>
      </c>
      <c r="E700" s="6">
        <v>21636</v>
      </c>
      <c r="F700" s="6">
        <v>95</v>
      </c>
      <c r="G700" s="6">
        <v>1628</v>
      </c>
      <c r="H700" s="6" t="s">
        <v>39</v>
      </c>
      <c r="I700" s="6">
        <v>14</v>
      </c>
      <c r="J700" s="6">
        <v>1</v>
      </c>
      <c r="K700" s="6">
        <v>37</v>
      </c>
      <c r="L700" s="6">
        <f t="shared" si="11"/>
        <v>5737</v>
      </c>
      <c r="M700" s="6"/>
      <c r="N700" s="3"/>
      <c r="O700" s="3"/>
      <c r="P700" s="363"/>
      <c r="Q700" s="724">
        <v>150</v>
      </c>
      <c r="R700" s="6"/>
      <c r="S700" s="6">
        <v>337</v>
      </c>
      <c r="T700" s="6"/>
      <c r="U700" s="364"/>
      <c r="V700" s="6"/>
      <c r="W700" s="3"/>
      <c r="X700" s="6"/>
      <c r="Y700" s="3"/>
      <c r="Z700" s="3"/>
      <c r="AA700" s="6"/>
      <c r="AB700" s="3"/>
    </row>
    <row r="701" spans="1:28" x14ac:dyDescent="0.55000000000000004">
      <c r="A701" s="8"/>
      <c r="B701" s="6">
        <v>337</v>
      </c>
      <c r="C701" s="5">
        <v>509</v>
      </c>
      <c r="D701" s="6" t="s">
        <v>49</v>
      </c>
      <c r="E701" s="6">
        <v>5551</v>
      </c>
      <c r="F701" s="6">
        <v>184</v>
      </c>
      <c r="G701" s="6"/>
      <c r="H701" s="6" t="s">
        <v>2098</v>
      </c>
      <c r="I701" s="6">
        <v>10</v>
      </c>
      <c r="J701" s="6"/>
      <c r="K701" s="6"/>
      <c r="L701" s="6">
        <f t="shared" si="11"/>
        <v>4000</v>
      </c>
      <c r="M701" s="6"/>
      <c r="N701" s="3"/>
      <c r="O701" s="3"/>
      <c r="P701" s="363"/>
      <c r="Q701" s="724">
        <v>250</v>
      </c>
      <c r="R701" s="6"/>
      <c r="S701" s="6">
        <v>337</v>
      </c>
      <c r="T701" s="6"/>
      <c r="U701" s="364"/>
      <c r="V701" s="6"/>
      <c r="W701" s="3"/>
      <c r="X701" s="6"/>
      <c r="Y701" s="3"/>
      <c r="Z701" s="3"/>
      <c r="AA701" s="6"/>
      <c r="AB701" s="3"/>
    </row>
    <row r="702" spans="1:28" x14ac:dyDescent="0.55000000000000004">
      <c r="A702" s="8"/>
      <c r="B702" s="6"/>
      <c r="C702" s="5"/>
      <c r="D702" s="6"/>
      <c r="E702" s="6"/>
      <c r="F702" s="6"/>
      <c r="G702" s="6"/>
      <c r="H702" s="6"/>
      <c r="I702" s="6"/>
      <c r="J702" s="6"/>
      <c r="K702" s="6"/>
      <c r="L702" s="6"/>
      <c r="M702" s="6"/>
      <c r="N702" s="3"/>
      <c r="O702" s="3"/>
      <c r="P702" s="363"/>
      <c r="Q702" s="724"/>
      <c r="R702" s="6"/>
      <c r="S702" s="6"/>
      <c r="T702" s="6"/>
      <c r="U702" s="364"/>
      <c r="V702" s="6"/>
      <c r="W702" s="3"/>
      <c r="X702" s="6"/>
      <c r="Y702" s="3"/>
      <c r="Z702" s="3"/>
      <c r="AA702" s="6"/>
      <c r="AB702" s="3"/>
    </row>
    <row r="703" spans="1:28" x14ac:dyDescent="0.55000000000000004">
      <c r="A703" s="8" t="s">
        <v>2370</v>
      </c>
      <c r="B703" s="6">
        <v>28</v>
      </c>
      <c r="C703" s="5">
        <v>510</v>
      </c>
      <c r="D703" s="6" t="s">
        <v>2097</v>
      </c>
      <c r="E703" s="6">
        <v>98170</v>
      </c>
      <c r="F703" s="6">
        <v>293</v>
      </c>
      <c r="G703" s="6">
        <v>7915</v>
      </c>
      <c r="H703" s="6" t="s">
        <v>2098</v>
      </c>
      <c r="I703" s="6">
        <v>7</v>
      </c>
      <c r="J703" s="6">
        <v>2</v>
      </c>
      <c r="K703" s="6">
        <v>31</v>
      </c>
      <c r="L703" s="6">
        <f t="shared" si="11"/>
        <v>3031</v>
      </c>
      <c r="M703" s="6"/>
      <c r="N703" s="3"/>
      <c r="O703" s="3"/>
      <c r="P703" s="363"/>
      <c r="Q703" s="724">
        <v>250</v>
      </c>
      <c r="R703" s="6"/>
      <c r="S703" s="6">
        <v>28</v>
      </c>
      <c r="T703" s="6"/>
      <c r="U703" s="364"/>
      <c r="V703" s="6"/>
      <c r="W703" s="3"/>
      <c r="X703" s="6"/>
      <c r="Y703" s="3"/>
      <c r="Z703" s="3"/>
      <c r="AA703" s="6"/>
      <c r="AB703" s="3"/>
    </row>
    <row r="704" spans="1:28" x14ac:dyDescent="0.55000000000000004">
      <c r="A704" s="8"/>
      <c r="B704" s="6"/>
      <c r="C704" s="5"/>
      <c r="D704" s="6"/>
      <c r="E704" s="6"/>
      <c r="F704" s="6"/>
      <c r="G704" s="6"/>
      <c r="H704" s="6"/>
      <c r="I704" s="6"/>
      <c r="J704" s="6"/>
      <c r="K704" s="6"/>
      <c r="L704" s="6"/>
      <c r="M704" s="6"/>
      <c r="N704" s="3"/>
      <c r="O704" s="3"/>
      <c r="P704" s="363"/>
      <c r="Q704" s="724"/>
      <c r="R704" s="6"/>
      <c r="S704" s="6"/>
      <c r="T704" s="6"/>
      <c r="U704" s="364"/>
      <c r="V704" s="6"/>
      <c r="W704" s="3"/>
      <c r="X704" s="6"/>
      <c r="Y704" s="3"/>
      <c r="Z704" s="3"/>
      <c r="AA704" s="6"/>
      <c r="AB704" s="3"/>
    </row>
    <row r="705" spans="1:28" x14ac:dyDescent="0.55000000000000004">
      <c r="A705" s="8" t="s">
        <v>2371</v>
      </c>
      <c r="B705" s="6">
        <v>206</v>
      </c>
      <c r="C705" s="5">
        <v>511</v>
      </c>
      <c r="D705" s="6" t="s">
        <v>49</v>
      </c>
      <c r="E705" s="6">
        <v>2929</v>
      </c>
      <c r="F705" s="6">
        <v>118</v>
      </c>
      <c r="G705" s="6"/>
      <c r="H705" s="6" t="s">
        <v>2098</v>
      </c>
      <c r="I705" s="6">
        <v>12</v>
      </c>
      <c r="J705" s="6">
        <v>1</v>
      </c>
      <c r="K705" s="6">
        <v>58</v>
      </c>
      <c r="L705" s="6">
        <f t="shared" si="11"/>
        <v>4958</v>
      </c>
      <c r="M705" s="6"/>
      <c r="N705" s="3"/>
      <c r="O705" s="3"/>
      <c r="P705" s="363"/>
      <c r="Q705" s="724">
        <v>100</v>
      </c>
      <c r="R705" s="6"/>
      <c r="S705" s="6">
        <v>206</v>
      </c>
      <c r="T705" s="6"/>
      <c r="U705" s="364"/>
      <c r="V705" s="6"/>
      <c r="W705" s="3"/>
      <c r="X705" s="6"/>
      <c r="Y705" s="3"/>
      <c r="Z705" s="3"/>
      <c r="AA705" s="6"/>
      <c r="AB705" s="3"/>
    </row>
    <row r="706" spans="1:28" x14ac:dyDescent="0.55000000000000004">
      <c r="A706" s="8"/>
      <c r="B706" s="6">
        <v>206</v>
      </c>
      <c r="C706" s="5">
        <v>512</v>
      </c>
      <c r="D706" s="6" t="s">
        <v>49</v>
      </c>
      <c r="E706" s="6">
        <v>2912</v>
      </c>
      <c r="F706" s="6">
        <v>14</v>
      </c>
      <c r="G706" s="6"/>
      <c r="H706" s="6" t="s">
        <v>2098</v>
      </c>
      <c r="I706" s="6">
        <v>22</v>
      </c>
      <c r="J706" s="6">
        <v>2</v>
      </c>
      <c r="K706" s="6"/>
      <c r="L706" s="6">
        <f t="shared" si="11"/>
        <v>9000</v>
      </c>
      <c r="M706" s="6"/>
      <c r="N706" s="3"/>
      <c r="O706" s="3"/>
      <c r="P706" s="363"/>
      <c r="Q706" s="724">
        <v>250</v>
      </c>
      <c r="R706" s="6"/>
      <c r="S706" s="6">
        <v>206</v>
      </c>
      <c r="T706" s="6"/>
      <c r="U706" s="364"/>
      <c r="V706" s="6"/>
      <c r="W706" s="3"/>
      <c r="X706" s="6"/>
      <c r="Y706" s="3"/>
      <c r="Z706" s="3"/>
      <c r="AA706" s="6"/>
      <c r="AB706" s="3"/>
    </row>
    <row r="707" spans="1:28" x14ac:dyDescent="0.55000000000000004">
      <c r="A707" s="8"/>
      <c r="B707" s="6"/>
      <c r="C707" s="5"/>
      <c r="D707" s="6"/>
      <c r="E707" s="6"/>
      <c r="F707" s="6"/>
      <c r="G707" s="6"/>
      <c r="H707" s="6"/>
      <c r="I707" s="6"/>
      <c r="J707" s="6"/>
      <c r="K707" s="6"/>
      <c r="L707" s="6"/>
      <c r="M707" s="6"/>
      <c r="N707" s="3"/>
      <c r="O707" s="3"/>
      <c r="P707" s="363"/>
      <c r="Q707" s="724"/>
      <c r="R707" s="6"/>
      <c r="S707" s="6"/>
      <c r="T707" s="6"/>
      <c r="U707" s="364"/>
      <c r="V707" s="6"/>
      <c r="W707" s="3"/>
      <c r="X707" s="6"/>
      <c r="Y707" s="3"/>
      <c r="Z707" s="3"/>
      <c r="AA707" s="6"/>
      <c r="AB707" s="3"/>
    </row>
    <row r="708" spans="1:28" x14ac:dyDescent="0.55000000000000004">
      <c r="A708" s="8" t="s">
        <v>2370</v>
      </c>
      <c r="B708" s="6">
        <v>28</v>
      </c>
      <c r="C708" s="5">
        <v>513</v>
      </c>
      <c r="D708" s="6" t="s">
        <v>2097</v>
      </c>
      <c r="E708" s="6">
        <v>14411</v>
      </c>
      <c r="F708" s="6">
        <v>220</v>
      </c>
      <c r="G708" s="6">
        <v>245</v>
      </c>
      <c r="H708" s="6" t="s">
        <v>39</v>
      </c>
      <c r="I708" s="6"/>
      <c r="J708" s="6"/>
      <c r="K708" s="6">
        <v>52</v>
      </c>
      <c r="L708" s="6"/>
      <c r="M708" s="5">
        <f>I708*400+J708*100+K708</f>
        <v>52</v>
      </c>
      <c r="N708" s="3"/>
      <c r="O708" s="3"/>
      <c r="P708" s="363"/>
      <c r="Q708" s="724">
        <v>300</v>
      </c>
      <c r="R708" s="6">
        <v>105</v>
      </c>
      <c r="S708" s="6">
        <v>28</v>
      </c>
      <c r="T708" s="6" t="s">
        <v>2099</v>
      </c>
      <c r="U708" s="357" t="s">
        <v>2104</v>
      </c>
      <c r="V708" s="6">
        <f>2*2*9*12</f>
        <v>432</v>
      </c>
      <c r="W708" s="3"/>
      <c r="X708" s="6">
        <v>432</v>
      </c>
      <c r="Y708" s="3"/>
      <c r="Z708" s="3"/>
      <c r="AA708" s="6">
        <v>38</v>
      </c>
      <c r="AB708" s="3"/>
    </row>
    <row r="709" spans="1:28" x14ac:dyDescent="0.55000000000000004">
      <c r="A709" s="8"/>
      <c r="B709" s="6"/>
      <c r="C709" s="5"/>
      <c r="D709" s="6"/>
      <c r="E709" s="6"/>
      <c r="F709" s="6"/>
      <c r="G709" s="6"/>
      <c r="H709" s="6"/>
      <c r="I709" s="6"/>
      <c r="J709" s="6"/>
      <c r="K709" s="6"/>
      <c r="L709" s="6"/>
      <c r="M709" s="5"/>
      <c r="N709" s="3"/>
      <c r="O709" s="3"/>
      <c r="P709" s="363"/>
      <c r="Q709" s="724"/>
      <c r="R709" s="6"/>
      <c r="S709" s="6"/>
      <c r="T709" s="6"/>
      <c r="U709" s="357"/>
      <c r="V709" s="6"/>
      <c r="W709" s="3"/>
      <c r="X709" s="6"/>
      <c r="Y709" s="3"/>
      <c r="Z709" s="3"/>
      <c r="AA709" s="6"/>
      <c r="AB709" s="3"/>
    </row>
    <row r="710" spans="1:28" x14ac:dyDescent="0.55000000000000004">
      <c r="A710" s="8" t="s">
        <v>2111</v>
      </c>
      <c r="B710" s="6">
        <v>28</v>
      </c>
      <c r="C710" s="5">
        <v>514</v>
      </c>
      <c r="D710" s="6" t="s">
        <v>2097</v>
      </c>
      <c r="E710" s="6">
        <v>72450</v>
      </c>
      <c r="F710" s="6">
        <v>178</v>
      </c>
      <c r="G710" s="6">
        <v>6226</v>
      </c>
      <c r="H710" s="6" t="s">
        <v>2098</v>
      </c>
      <c r="I710" s="6">
        <v>15</v>
      </c>
      <c r="J710" s="6">
        <v>2</v>
      </c>
      <c r="K710" s="6">
        <v>86</v>
      </c>
      <c r="L710" s="6">
        <f t="shared" si="11"/>
        <v>6286</v>
      </c>
      <c r="M710" s="6"/>
      <c r="N710" s="3"/>
      <c r="O710" s="3"/>
      <c r="P710" s="363"/>
      <c r="Q710" s="724">
        <v>250</v>
      </c>
      <c r="R710" s="6"/>
      <c r="S710" s="6">
        <v>28</v>
      </c>
      <c r="T710" s="6"/>
      <c r="U710" s="364"/>
      <c r="V710" s="6"/>
      <c r="W710" s="3"/>
      <c r="X710" s="6"/>
      <c r="Y710" s="3"/>
      <c r="Z710" s="3"/>
      <c r="AA710" s="6"/>
      <c r="AB710" s="3"/>
    </row>
    <row r="711" spans="1:28" x14ac:dyDescent="0.55000000000000004">
      <c r="A711" s="8"/>
      <c r="B711" s="6"/>
      <c r="C711" s="5"/>
      <c r="D711" s="6"/>
      <c r="E711" s="6"/>
      <c r="F711" s="6"/>
      <c r="G711" s="6"/>
      <c r="H711" s="6"/>
      <c r="I711" s="6"/>
      <c r="J711" s="6"/>
      <c r="K711" s="6"/>
      <c r="L711" s="6"/>
      <c r="M711" s="6"/>
      <c r="N711" s="3"/>
      <c r="O711" s="3"/>
      <c r="P711" s="363"/>
      <c r="Q711" s="724"/>
      <c r="R711" s="6"/>
      <c r="S711" s="6"/>
      <c r="T711" s="6"/>
      <c r="U711" s="364"/>
      <c r="V711" s="6"/>
      <c r="W711" s="3"/>
      <c r="X711" s="6"/>
      <c r="Y711" s="3"/>
      <c r="Z711" s="3"/>
      <c r="AA711" s="6"/>
      <c r="AB711" s="3"/>
    </row>
    <row r="712" spans="1:28" x14ac:dyDescent="0.55000000000000004">
      <c r="A712" s="8" t="s">
        <v>2372</v>
      </c>
      <c r="B712" s="6">
        <v>28</v>
      </c>
      <c r="C712" s="5">
        <v>515</v>
      </c>
      <c r="D712" s="6" t="s">
        <v>2097</v>
      </c>
      <c r="E712" s="6">
        <v>41504</v>
      </c>
      <c r="F712" s="6">
        <v>151</v>
      </c>
      <c r="G712" s="6">
        <v>3503</v>
      </c>
      <c r="H712" s="6" t="s">
        <v>39</v>
      </c>
      <c r="I712" s="6">
        <v>4</v>
      </c>
      <c r="J712" s="6">
        <v>2</v>
      </c>
      <c r="K712" s="6">
        <v>74</v>
      </c>
      <c r="L712" s="6">
        <f t="shared" si="11"/>
        <v>1874</v>
      </c>
      <c r="M712" s="6"/>
      <c r="N712" s="3"/>
      <c r="O712" s="3"/>
      <c r="P712" s="363"/>
      <c r="Q712" s="724">
        <v>300</v>
      </c>
      <c r="R712" s="6"/>
      <c r="S712" s="6">
        <v>28</v>
      </c>
      <c r="T712" s="6"/>
      <c r="U712" s="364"/>
      <c r="V712" s="6"/>
      <c r="W712" s="3"/>
      <c r="X712" s="6"/>
      <c r="Y712" s="3"/>
      <c r="Z712" s="3"/>
      <c r="AA712" s="6"/>
      <c r="AB712" s="3"/>
    </row>
    <row r="713" spans="1:28" x14ac:dyDescent="0.55000000000000004">
      <c r="A713" s="8"/>
      <c r="B713" s="6">
        <v>289</v>
      </c>
      <c r="C713" s="5">
        <v>516</v>
      </c>
      <c r="D713" s="6" t="s">
        <v>47</v>
      </c>
      <c r="E713" s="6">
        <v>279</v>
      </c>
      <c r="F713" s="6">
        <v>107</v>
      </c>
      <c r="G713" s="6"/>
      <c r="H713" s="6" t="s">
        <v>39</v>
      </c>
      <c r="I713" s="6">
        <v>6</v>
      </c>
      <c r="J713" s="6">
        <v>1</v>
      </c>
      <c r="K713" s="6"/>
      <c r="L713" s="6">
        <f t="shared" si="11"/>
        <v>2500</v>
      </c>
      <c r="M713" s="6"/>
      <c r="N713" s="3"/>
      <c r="O713" s="3"/>
      <c r="P713" s="363"/>
      <c r="Q713" s="724">
        <v>250</v>
      </c>
      <c r="R713" s="6"/>
      <c r="S713" s="6">
        <v>289</v>
      </c>
      <c r="T713" s="6"/>
      <c r="U713" s="364"/>
      <c r="V713" s="6"/>
      <c r="W713" s="3"/>
      <c r="X713" s="6"/>
      <c r="Y713" s="3"/>
      <c r="Z713" s="3"/>
      <c r="AA713" s="6"/>
      <c r="AB713" s="3"/>
    </row>
    <row r="714" spans="1:28" x14ac:dyDescent="0.55000000000000004">
      <c r="A714" s="8"/>
      <c r="B714" s="6"/>
      <c r="C714" s="5"/>
      <c r="D714" s="6"/>
      <c r="E714" s="6"/>
      <c r="F714" s="6"/>
      <c r="G714" s="6"/>
      <c r="H714" s="6"/>
      <c r="I714" s="6"/>
      <c r="J714" s="6"/>
      <c r="K714" s="6"/>
      <c r="L714" s="6"/>
      <c r="M714" s="6"/>
      <c r="N714" s="3"/>
      <c r="O714" s="3"/>
      <c r="P714" s="363"/>
      <c r="Q714" s="724"/>
      <c r="R714" s="6"/>
      <c r="S714" s="6"/>
      <c r="T714" s="6"/>
      <c r="U714" s="364"/>
      <c r="V714" s="6"/>
      <c r="W714" s="3"/>
      <c r="X714" s="6"/>
      <c r="Y714" s="3"/>
      <c r="Z714" s="3"/>
      <c r="AA714" s="6"/>
      <c r="AB714" s="3"/>
    </row>
    <row r="715" spans="1:28" x14ac:dyDescent="0.55000000000000004">
      <c r="A715" s="8" t="s">
        <v>2373</v>
      </c>
      <c r="B715" s="6">
        <v>219</v>
      </c>
      <c r="C715" s="5">
        <v>517</v>
      </c>
      <c r="D715" s="6" t="s">
        <v>2097</v>
      </c>
      <c r="E715" s="6">
        <v>72268</v>
      </c>
      <c r="F715" s="6">
        <v>189</v>
      </c>
      <c r="G715" s="6">
        <v>6092</v>
      </c>
      <c r="H715" s="6" t="s">
        <v>2098</v>
      </c>
      <c r="I715" s="6">
        <v>4</v>
      </c>
      <c r="J715" s="6">
        <v>1</v>
      </c>
      <c r="K715" s="6">
        <v>90</v>
      </c>
      <c r="L715" s="6">
        <f t="shared" si="11"/>
        <v>1790</v>
      </c>
      <c r="M715" s="6"/>
      <c r="N715" s="3"/>
      <c r="O715" s="3"/>
      <c r="P715" s="363"/>
      <c r="Q715" s="724">
        <v>200</v>
      </c>
      <c r="R715" s="6"/>
      <c r="S715" s="6">
        <v>219</v>
      </c>
      <c r="T715" s="6"/>
      <c r="U715" s="364"/>
      <c r="V715" s="6"/>
      <c r="W715" s="3"/>
      <c r="X715" s="6"/>
      <c r="Y715" s="3"/>
      <c r="Z715" s="3"/>
      <c r="AA715" s="6"/>
      <c r="AB715" s="3"/>
    </row>
    <row r="716" spans="1:28" x14ac:dyDescent="0.55000000000000004">
      <c r="A716" s="8"/>
      <c r="B716" s="6">
        <v>219</v>
      </c>
      <c r="C716" s="5">
        <v>518</v>
      </c>
      <c r="D716" s="6" t="s">
        <v>2097</v>
      </c>
      <c r="E716" s="6">
        <v>41983</v>
      </c>
      <c r="F716" s="6">
        <v>112</v>
      </c>
      <c r="G716" s="6">
        <v>3795</v>
      </c>
      <c r="H716" s="6" t="s">
        <v>39</v>
      </c>
      <c r="I716" s="6">
        <v>3</v>
      </c>
      <c r="J716" s="6"/>
      <c r="K716" s="6">
        <v>33</v>
      </c>
      <c r="L716" s="6">
        <f t="shared" si="11"/>
        <v>1233</v>
      </c>
      <c r="M716" s="6"/>
      <c r="N716" s="3"/>
      <c r="O716" s="3"/>
      <c r="P716" s="363"/>
      <c r="Q716" s="724">
        <v>100</v>
      </c>
      <c r="R716" s="6"/>
      <c r="S716" s="6">
        <v>219</v>
      </c>
      <c r="T716" s="6"/>
      <c r="U716" s="364"/>
      <c r="V716" s="6"/>
      <c r="W716" s="3"/>
      <c r="X716" s="6"/>
      <c r="Y716" s="3"/>
      <c r="Z716" s="3"/>
      <c r="AA716" s="6"/>
      <c r="AB716" s="3"/>
    </row>
    <row r="717" spans="1:28" x14ac:dyDescent="0.55000000000000004">
      <c r="A717" s="8"/>
      <c r="B717" s="6">
        <v>219</v>
      </c>
      <c r="C717" s="5">
        <v>519</v>
      </c>
      <c r="D717" s="6" t="s">
        <v>2097</v>
      </c>
      <c r="E717" s="6">
        <v>80487</v>
      </c>
      <c r="F717" s="6">
        <v>223</v>
      </c>
      <c r="G717" s="6">
        <v>6742</v>
      </c>
      <c r="H717" s="6" t="s">
        <v>39</v>
      </c>
      <c r="I717" s="6">
        <v>5</v>
      </c>
      <c r="J717" s="6"/>
      <c r="K717" s="6"/>
      <c r="L717" s="6">
        <f t="shared" si="11"/>
        <v>2000</v>
      </c>
      <c r="M717" s="6"/>
      <c r="N717" s="3"/>
      <c r="O717" s="3"/>
      <c r="P717" s="363"/>
      <c r="Q717" s="724">
        <v>250</v>
      </c>
      <c r="R717" s="6"/>
      <c r="S717" s="6">
        <v>219</v>
      </c>
      <c r="T717" s="6"/>
      <c r="U717" s="364"/>
      <c r="V717" s="6"/>
      <c r="W717" s="3"/>
      <c r="X717" s="6"/>
      <c r="Y717" s="3"/>
      <c r="Z717" s="3"/>
      <c r="AA717" s="6"/>
      <c r="AB717" s="3"/>
    </row>
    <row r="718" spans="1:28" x14ac:dyDescent="0.55000000000000004">
      <c r="A718" s="8"/>
      <c r="B718" s="6">
        <v>219</v>
      </c>
      <c r="C718" s="5">
        <v>520</v>
      </c>
      <c r="D718" s="6" t="s">
        <v>2097</v>
      </c>
      <c r="E718" s="6">
        <v>41985</v>
      </c>
      <c r="F718" s="6">
        <v>103</v>
      </c>
      <c r="G718" s="6">
        <v>3797</v>
      </c>
      <c r="H718" s="6" t="s">
        <v>2098</v>
      </c>
      <c r="I718" s="6">
        <v>2</v>
      </c>
      <c r="J718" s="6">
        <v>1</v>
      </c>
      <c r="K718" s="6">
        <v>44</v>
      </c>
      <c r="L718" s="6">
        <f t="shared" si="11"/>
        <v>944</v>
      </c>
      <c r="M718" s="6"/>
      <c r="N718" s="3"/>
      <c r="O718" s="3"/>
      <c r="P718" s="363"/>
      <c r="Q718" s="724">
        <v>100</v>
      </c>
      <c r="R718" s="6"/>
      <c r="S718" s="6">
        <v>219</v>
      </c>
      <c r="T718" s="6"/>
      <c r="U718" s="364"/>
      <c r="V718" s="6"/>
      <c r="W718" s="3"/>
      <c r="X718" s="6"/>
      <c r="Y718" s="3"/>
      <c r="Z718" s="3"/>
      <c r="AA718" s="6"/>
      <c r="AB718" s="3"/>
    </row>
    <row r="719" spans="1:28" x14ac:dyDescent="0.55000000000000004">
      <c r="A719" s="8"/>
      <c r="B719" s="6"/>
      <c r="C719" s="5"/>
      <c r="D719" s="6"/>
      <c r="E719" s="6"/>
      <c r="F719" s="6"/>
      <c r="G719" s="6"/>
      <c r="H719" s="6"/>
      <c r="I719" s="6"/>
      <c r="J719" s="6"/>
      <c r="K719" s="6"/>
      <c r="L719" s="6"/>
      <c r="M719" s="6"/>
      <c r="N719" s="3"/>
      <c r="O719" s="3"/>
      <c r="P719" s="363"/>
      <c r="Q719" s="724"/>
      <c r="R719" s="6"/>
      <c r="S719" s="6"/>
      <c r="T719" s="6"/>
      <c r="U719" s="364"/>
      <c r="V719" s="6"/>
      <c r="W719" s="3"/>
      <c r="X719" s="6"/>
      <c r="Y719" s="3"/>
      <c r="Z719" s="3"/>
      <c r="AA719" s="6"/>
      <c r="AB719" s="3"/>
    </row>
    <row r="720" spans="1:28" x14ac:dyDescent="0.55000000000000004">
      <c r="A720" s="8" t="s">
        <v>2374</v>
      </c>
      <c r="B720" s="6">
        <v>43</v>
      </c>
      <c r="C720" s="5">
        <v>521</v>
      </c>
      <c r="D720" s="6" t="s">
        <v>2097</v>
      </c>
      <c r="E720" s="6">
        <v>13793</v>
      </c>
      <c r="F720" s="6">
        <v>11</v>
      </c>
      <c r="G720" s="6">
        <v>210</v>
      </c>
      <c r="H720" s="6" t="s">
        <v>39</v>
      </c>
      <c r="I720" s="6"/>
      <c r="J720" s="6"/>
      <c r="K720" s="6">
        <v>90</v>
      </c>
      <c r="L720" s="6"/>
      <c r="M720" s="5">
        <f>I720*400+J720*100+K720</f>
        <v>90</v>
      </c>
      <c r="N720" s="3"/>
      <c r="O720" s="3"/>
      <c r="P720" s="363"/>
      <c r="Q720" s="724">
        <v>250</v>
      </c>
      <c r="R720" s="6">
        <v>106</v>
      </c>
      <c r="S720" s="6">
        <v>43</v>
      </c>
      <c r="T720" s="6" t="s">
        <v>2099</v>
      </c>
      <c r="U720" s="357" t="s">
        <v>2104</v>
      </c>
      <c r="V720" s="6">
        <f>2*2*6*18</f>
        <v>432</v>
      </c>
      <c r="W720" s="3"/>
      <c r="X720" s="6">
        <v>432</v>
      </c>
      <c r="Y720" s="3"/>
      <c r="Z720" s="3"/>
      <c r="AA720" s="6">
        <v>11</v>
      </c>
      <c r="AB720" s="3"/>
    </row>
    <row r="721" spans="1:28" x14ac:dyDescent="0.55000000000000004">
      <c r="A721" s="8"/>
      <c r="B721" s="6"/>
      <c r="C721" s="5"/>
      <c r="D721" s="6"/>
      <c r="E721" s="6"/>
      <c r="F721" s="6"/>
      <c r="G721" s="6"/>
      <c r="H721" s="6"/>
      <c r="I721" s="6"/>
      <c r="J721" s="6"/>
      <c r="K721" s="6"/>
      <c r="L721" s="6"/>
      <c r="M721" s="5"/>
      <c r="N721" s="3"/>
      <c r="O721" s="3"/>
      <c r="P721" s="363"/>
      <c r="Q721" s="724"/>
      <c r="R721" s="6"/>
      <c r="S721" s="6"/>
      <c r="T721" s="6"/>
      <c r="U721" s="357"/>
      <c r="V721" s="6"/>
      <c r="W721" s="3"/>
      <c r="X721" s="6"/>
      <c r="Y721" s="3"/>
      <c r="Z721" s="3"/>
      <c r="AA721" s="6"/>
      <c r="AB721" s="3"/>
    </row>
    <row r="722" spans="1:28" x14ac:dyDescent="0.55000000000000004">
      <c r="A722" s="8" t="s">
        <v>2375</v>
      </c>
      <c r="B722" s="6">
        <v>345</v>
      </c>
      <c r="C722" s="5">
        <v>522</v>
      </c>
      <c r="D722" s="6" t="s">
        <v>2097</v>
      </c>
      <c r="E722" s="6">
        <v>41962</v>
      </c>
      <c r="F722" s="6">
        <v>116</v>
      </c>
      <c r="G722" s="6">
        <v>3374</v>
      </c>
      <c r="H722" s="6" t="s">
        <v>39</v>
      </c>
      <c r="I722" s="6">
        <v>5</v>
      </c>
      <c r="J722" s="6">
        <v>2</v>
      </c>
      <c r="K722" s="6">
        <v>48</v>
      </c>
      <c r="L722" s="6">
        <f t="shared" ref="L722:L765" si="12">I722*400+J722*100+K722</f>
        <v>2248</v>
      </c>
      <c r="M722" s="6"/>
      <c r="N722" s="3"/>
      <c r="O722" s="3"/>
      <c r="P722" s="363"/>
      <c r="Q722" s="724">
        <v>225</v>
      </c>
      <c r="R722" s="6"/>
      <c r="S722" s="6">
        <v>345</v>
      </c>
      <c r="T722" s="6"/>
      <c r="U722" s="364"/>
      <c r="V722" s="6"/>
      <c r="W722" s="3"/>
      <c r="X722" s="6"/>
      <c r="Y722" s="3"/>
      <c r="Z722" s="3"/>
      <c r="AA722" s="6"/>
      <c r="AB722" s="3"/>
    </row>
    <row r="723" spans="1:28" x14ac:dyDescent="0.55000000000000004">
      <c r="A723" s="8"/>
      <c r="B723" s="6">
        <v>345</v>
      </c>
      <c r="C723" s="5">
        <v>523</v>
      </c>
      <c r="D723" s="6" t="s">
        <v>2097</v>
      </c>
      <c r="E723" s="6">
        <v>41772</v>
      </c>
      <c r="F723" s="6">
        <v>198</v>
      </c>
      <c r="G723" s="6">
        <v>3670</v>
      </c>
      <c r="H723" s="6" t="s">
        <v>39</v>
      </c>
      <c r="I723" s="6">
        <v>1</v>
      </c>
      <c r="J723" s="6">
        <v>1</v>
      </c>
      <c r="K723" s="6">
        <v>92</v>
      </c>
      <c r="L723" s="6">
        <f t="shared" si="12"/>
        <v>592</v>
      </c>
      <c r="M723" s="6"/>
      <c r="N723" s="3"/>
      <c r="O723" s="3"/>
      <c r="P723" s="363"/>
      <c r="Q723" s="724">
        <v>150</v>
      </c>
      <c r="R723" s="6"/>
      <c r="S723" s="6">
        <v>345</v>
      </c>
      <c r="T723" s="6"/>
      <c r="U723" s="364"/>
      <c r="V723" s="6"/>
      <c r="W723" s="3"/>
      <c r="X723" s="6"/>
      <c r="Y723" s="3"/>
      <c r="Z723" s="3"/>
      <c r="AA723" s="6"/>
      <c r="AB723" s="3"/>
    </row>
    <row r="724" spans="1:28" x14ac:dyDescent="0.55000000000000004">
      <c r="A724" s="8"/>
      <c r="B724" s="6"/>
      <c r="C724" s="5"/>
      <c r="D724" s="6"/>
      <c r="E724" s="6"/>
      <c r="F724" s="6"/>
      <c r="G724" s="6"/>
      <c r="H724" s="6"/>
      <c r="I724" s="6"/>
      <c r="J724" s="6"/>
      <c r="K724" s="6"/>
      <c r="L724" s="6"/>
      <c r="M724" s="6"/>
      <c r="N724" s="3"/>
      <c r="O724" s="3"/>
      <c r="P724" s="363"/>
      <c r="Q724" s="724"/>
      <c r="R724" s="6"/>
      <c r="S724" s="6"/>
      <c r="T724" s="6"/>
      <c r="U724" s="364"/>
      <c r="V724" s="6"/>
      <c r="W724" s="3"/>
      <c r="X724" s="6"/>
      <c r="Y724" s="3"/>
      <c r="Z724" s="3"/>
      <c r="AA724" s="6"/>
      <c r="AB724" s="3"/>
    </row>
    <row r="725" spans="1:28" x14ac:dyDescent="0.55000000000000004">
      <c r="A725" s="8" t="s">
        <v>2376</v>
      </c>
      <c r="B725" s="6">
        <v>210</v>
      </c>
      <c r="C725" s="5">
        <v>524</v>
      </c>
      <c r="D725" s="6" t="s">
        <v>2097</v>
      </c>
      <c r="E725" s="6">
        <v>41771</v>
      </c>
      <c r="F725" s="6">
        <v>197</v>
      </c>
      <c r="G725" s="6">
        <v>3669</v>
      </c>
      <c r="H725" s="6" t="s">
        <v>2098</v>
      </c>
      <c r="I725" s="6">
        <v>1</v>
      </c>
      <c r="J725" s="6">
        <v>1</v>
      </c>
      <c r="K725" s="6">
        <v>72</v>
      </c>
      <c r="L725" s="6">
        <f t="shared" si="12"/>
        <v>572</v>
      </c>
      <c r="M725" s="6"/>
      <c r="N725" s="3"/>
      <c r="O725" s="3"/>
      <c r="P725" s="363"/>
      <c r="Q725" s="724">
        <v>150</v>
      </c>
      <c r="R725" s="6"/>
      <c r="S725" s="6">
        <v>210</v>
      </c>
      <c r="T725" s="6"/>
      <c r="U725" s="364"/>
      <c r="V725" s="6"/>
      <c r="W725" s="3"/>
      <c r="X725" s="6"/>
      <c r="Y725" s="3"/>
      <c r="Z725" s="3"/>
      <c r="AA725" s="6"/>
      <c r="AB725" s="3"/>
    </row>
    <row r="726" spans="1:28" x14ac:dyDescent="0.55000000000000004">
      <c r="A726" s="8"/>
      <c r="B726" s="6">
        <v>210</v>
      </c>
      <c r="C726" s="5">
        <v>525</v>
      </c>
      <c r="D726" s="6" t="s">
        <v>2097</v>
      </c>
      <c r="E726" s="6">
        <v>41959</v>
      </c>
      <c r="F726" s="6">
        <v>115</v>
      </c>
      <c r="G726" s="6">
        <v>3771</v>
      </c>
      <c r="H726" s="6" t="s">
        <v>39</v>
      </c>
      <c r="I726" s="6">
        <v>4</v>
      </c>
      <c r="J726" s="6">
        <v>1</v>
      </c>
      <c r="K726" s="6">
        <v>62</v>
      </c>
      <c r="L726" s="6">
        <f t="shared" si="12"/>
        <v>1762</v>
      </c>
      <c r="M726" s="6"/>
      <c r="N726" s="3"/>
      <c r="O726" s="3"/>
      <c r="P726" s="363"/>
      <c r="Q726" s="724">
        <v>100</v>
      </c>
      <c r="R726" s="6"/>
      <c r="S726" s="6">
        <v>210</v>
      </c>
      <c r="T726" s="6"/>
      <c r="U726" s="364"/>
      <c r="V726" s="6"/>
      <c r="W726" s="3"/>
      <c r="X726" s="6"/>
      <c r="Y726" s="3"/>
      <c r="Z726" s="3"/>
      <c r="AA726" s="6"/>
      <c r="AB726" s="3"/>
    </row>
    <row r="727" spans="1:28" x14ac:dyDescent="0.55000000000000004">
      <c r="A727" s="8"/>
      <c r="B727" s="6"/>
      <c r="C727" s="5"/>
      <c r="D727" s="6"/>
      <c r="E727" s="6"/>
      <c r="F727" s="6"/>
      <c r="G727" s="6"/>
      <c r="H727" s="6"/>
      <c r="I727" s="6"/>
      <c r="J727" s="6"/>
      <c r="K727" s="6"/>
      <c r="L727" s="6"/>
      <c r="M727" s="6"/>
      <c r="N727" s="3"/>
      <c r="O727" s="3"/>
      <c r="P727" s="363"/>
      <c r="Q727" s="724"/>
      <c r="R727" s="6"/>
      <c r="S727" s="6"/>
      <c r="T727" s="6"/>
      <c r="U727" s="364"/>
      <c r="V727" s="6"/>
      <c r="W727" s="3"/>
      <c r="X727" s="6"/>
      <c r="Y727" s="3"/>
      <c r="Z727" s="3"/>
      <c r="AA727" s="6"/>
      <c r="AB727" s="3"/>
    </row>
    <row r="728" spans="1:28" x14ac:dyDescent="0.55000000000000004">
      <c r="A728" s="8" t="s">
        <v>2377</v>
      </c>
      <c r="B728" s="6">
        <v>100</v>
      </c>
      <c r="C728" s="5">
        <v>526</v>
      </c>
      <c r="D728" s="6" t="s">
        <v>2097</v>
      </c>
      <c r="E728" s="6">
        <v>21573</v>
      </c>
      <c r="F728" s="6">
        <v>5</v>
      </c>
      <c r="G728" s="6">
        <v>1565</v>
      </c>
      <c r="H728" s="6" t="s">
        <v>1366</v>
      </c>
      <c r="I728" s="6">
        <v>33</v>
      </c>
      <c r="J728" s="6"/>
      <c r="K728" s="6">
        <v>10</v>
      </c>
      <c r="L728" s="6">
        <f t="shared" si="12"/>
        <v>13210</v>
      </c>
      <c r="M728" s="6"/>
      <c r="N728" s="3"/>
      <c r="O728" s="3"/>
      <c r="P728" s="363"/>
      <c r="Q728" s="724">
        <v>150</v>
      </c>
      <c r="R728" s="6"/>
      <c r="S728" s="6">
        <v>100</v>
      </c>
      <c r="T728" s="6"/>
      <c r="U728" s="364"/>
      <c r="V728" s="6"/>
      <c r="W728" s="3"/>
      <c r="X728" s="6"/>
      <c r="Y728" s="3"/>
      <c r="Z728" s="3"/>
      <c r="AA728" s="6"/>
      <c r="AB728" s="3"/>
    </row>
    <row r="729" spans="1:28" x14ac:dyDescent="0.55000000000000004">
      <c r="A729" s="8"/>
      <c r="B729" s="6"/>
      <c r="C729" s="5"/>
      <c r="D729" s="6"/>
      <c r="E729" s="6"/>
      <c r="F729" s="6"/>
      <c r="G729" s="6"/>
      <c r="H729" s="6"/>
      <c r="I729" s="6"/>
      <c r="J729" s="6"/>
      <c r="K729" s="6"/>
      <c r="L729" s="6"/>
      <c r="M729" s="6"/>
      <c r="N729" s="3"/>
      <c r="O729" s="3"/>
      <c r="P729" s="363"/>
      <c r="Q729" s="724"/>
      <c r="R729" s="6"/>
      <c r="S729" s="6"/>
      <c r="T729" s="6"/>
      <c r="U729" s="364"/>
      <c r="V729" s="6"/>
      <c r="W729" s="3"/>
      <c r="X729" s="6"/>
      <c r="Y729" s="3"/>
      <c r="Z729" s="3"/>
      <c r="AA729" s="6"/>
      <c r="AB729" s="3"/>
    </row>
    <row r="730" spans="1:28" x14ac:dyDescent="0.55000000000000004">
      <c r="A730" s="8" t="s">
        <v>2378</v>
      </c>
      <c r="B730" s="6">
        <v>84</v>
      </c>
      <c r="C730" s="5">
        <v>527</v>
      </c>
      <c r="D730" s="6" t="s">
        <v>2097</v>
      </c>
      <c r="E730" s="6">
        <v>42926</v>
      </c>
      <c r="F730" s="6">
        <v>124</v>
      </c>
      <c r="G730" s="6">
        <v>3590</v>
      </c>
      <c r="H730" s="6" t="s">
        <v>39</v>
      </c>
      <c r="I730" s="6">
        <v>21</v>
      </c>
      <c r="J730" s="6">
        <v>1</v>
      </c>
      <c r="K730" s="6">
        <v>51</v>
      </c>
      <c r="L730" s="6">
        <f t="shared" si="12"/>
        <v>8551</v>
      </c>
      <c r="M730" s="6"/>
      <c r="N730" s="3"/>
      <c r="O730" s="3"/>
      <c r="P730" s="363"/>
      <c r="Q730" s="724">
        <v>100</v>
      </c>
      <c r="R730" s="6"/>
      <c r="S730" s="6">
        <v>84</v>
      </c>
      <c r="T730" s="6"/>
      <c r="U730" s="364"/>
      <c r="V730" s="6"/>
      <c r="W730" s="3"/>
      <c r="X730" s="6"/>
      <c r="Y730" s="3"/>
      <c r="Z730" s="3"/>
      <c r="AA730" s="6"/>
      <c r="AB730" s="3"/>
    </row>
    <row r="731" spans="1:28" x14ac:dyDescent="0.55000000000000004">
      <c r="A731" s="8"/>
      <c r="B731" s="6">
        <v>84</v>
      </c>
      <c r="C731" s="5">
        <v>528</v>
      </c>
      <c r="D731" s="6" t="s">
        <v>2097</v>
      </c>
      <c r="E731" s="6">
        <v>42930</v>
      </c>
      <c r="F731" s="6">
        <v>198</v>
      </c>
      <c r="G731" s="6">
        <v>3544</v>
      </c>
      <c r="H731" s="6" t="s">
        <v>39</v>
      </c>
      <c r="I731" s="6">
        <v>13</v>
      </c>
      <c r="J731" s="6">
        <v>1</v>
      </c>
      <c r="K731" s="6">
        <v>1</v>
      </c>
      <c r="L731" s="6">
        <f t="shared" si="12"/>
        <v>5301</v>
      </c>
      <c r="M731" s="6"/>
      <c r="N731" s="3"/>
      <c r="O731" s="3"/>
      <c r="P731" s="363"/>
      <c r="Q731" s="724">
        <v>100</v>
      </c>
      <c r="R731" s="6"/>
      <c r="S731" s="6">
        <v>84</v>
      </c>
      <c r="T731" s="6"/>
      <c r="U731" s="364"/>
      <c r="V731" s="6"/>
      <c r="W731" s="3"/>
      <c r="X731" s="6"/>
      <c r="Y731" s="3"/>
      <c r="Z731" s="3"/>
      <c r="AA731" s="6"/>
      <c r="AB731" s="3"/>
    </row>
    <row r="732" spans="1:28" x14ac:dyDescent="0.55000000000000004">
      <c r="A732" s="8"/>
      <c r="B732" s="6"/>
      <c r="C732" s="5"/>
      <c r="D732" s="6"/>
      <c r="E732" s="6"/>
      <c r="F732" s="6"/>
      <c r="G732" s="6"/>
      <c r="H732" s="6"/>
      <c r="I732" s="6"/>
      <c r="J732" s="6"/>
      <c r="K732" s="6"/>
      <c r="L732" s="6"/>
      <c r="M732" s="6"/>
      <c r="N732" s="3"/>
      <c r="O732" s="3"/>
      <c r="P732" s="363"/>
      <c r="Q732" s="724"/>
      <c r="R732" s="6"/>
      <c r="S732" s="6"/>
      <c r="T732" s="6"/>
      <c r="U732" s="364"/>
      <c r="V732" s="6"/>
      <c r="W732" s="3"/>
      <c r="X732" s="6"/>
      <c r="Y732" s="3"/>
      <c r="Z732" s="3"/>
      <c r="AA732" s="6"/>
      <c r="AB732" s="3"/>
    </row>
    <row r="733" spans="1:28" x14ac:dyDescent="0.55000000000000004">
      <c r="A733" s="8" t="s">
        <v>2379</v>
      </c>
      <c r="B733" s="6">
        <v>152</v>
      </c>
      <c r="C733" s="5">
        <v>529</v>
      </c>
      <c r="D733" s="6" t="s">
        <v>2097</v>
      </c>
      <c r="E733" s="6">
        <v>72433</v>
      </c>
      <c r="F733" s="6">
        <v>324</v>
      </c>
      <c r="G733" s="6">
        <v>6209</v>
      </c>
      <c r="H733" s="6" t="s">
        <v>39</v>
      </c>
      <c r="I733" s="6"/>
      <c r="J733" s="6">
        <v>2</v>
      </c>
      <c r="K733" s="6">
        <v>50</v>
      </c>
      <c r="L733" s="6"/>
      <c r="M733" s="5">
        <f>I733*400+J733*100+K733</f>
        <v>250</v>
      </c>
      <c r="N733" s="3"/>
      <c r="O733" s="3"/>
      <c r="P733" s="363"/>
      <c r="Q733" s="724">
        <v>250</v>
      </c>
      <c r="R733" s="6">
        <v>107</v>
      </c>
      <c r="S733" s="6">
        <v>152</v>
      </c>
      <c r="T733" s="6" t="s">
        <v>2099</v>
      </c>
      <c r="U733" s="357" t="s">
        <v>2104</v>
      </c>
      <c r="V733" s="6">
        <f>2*2*9*9</f>
        <v>324</v>
      </c>
      <c r="W733" s="3"/>
      <c r="X733" s="6">
        <v>324</v>
      </c>
      <c r="Y733" s="3"/>
      <c r="Z733" s="3"/>
      <c r="AA733" s="6">
        <v>1</v>
      </c>
      <c r="AB733" s="3"/>
    </row>
    <row r="734" spans="1:28" x14ac:dyDescent="0.55000000000000004">
      <c r="A734" s="8"/>
      <c r="B734" s="6"/>
      <c r="C734" s="5"/>
      <c r="D734" s="6"/>
      <c r="E734" s="6"/>
      <c r="F734" s="6"/>
      <c r="G734" s="6"/>
      <c r="H734" s="6"/>
      <c r="I734" s="6"/>
      <c r="J734" s="6"/>
      <c r="K734" s="6"/>
      <c r="L734" s="6"/>
      <c r="M734" s="5"/>
      <c r="N734" s="3"/>
      <c r="O734" s="3"/>
      <c r="P734" s="363"/>
      <c r="Q734" s="724"/>
      <c r="R734" s="6"/>
      <c r="S734" s="6"/>
      <c r="T734" s="6"/>
      <c r="U734" s="357"/>
      <c r="V734" s="6"/>
      <c r="W734" s="3"/>
      <c r="X734" s="6"/>
      <c r="Y734" s="3"/>
      <c r="Z734" s="3"/>
      <c r="AA734" s="6"/>
      <c r="AB734" s="3"/>
    </row>
    <row r="735" spans="1:28" s="376" customFormat="1" x14ac:dyDescent="0.55000000000000004">
      <c r="A735" s="28" t="s">
        <v>2381</v>
      </c>
      <c r="B735" s="26">
        <v>152</v>
      </c>
      <c r="C735" s="119">
        <v>530</v>
      </c>
      <c r="D735" s="26" t="s">
        <v>2097</v>
      </c>
      <c r="E735" s="26">
        <v>41982</v>
      </c>
      <c r="F735" s="26">
        <v>106</v>
      </c>
      <c r="G735" s="26">
        <v>3794</v>
      </c>
      <c r="H735" s="26" t="s">
        <v>2098</v>
      </c>
      <c r="I735" s="26">
        <v>12</v>
      </c>
      <c r="J735" s="26">
        <v>2</v>
      </c>
      <c r="K735" s="26">
        <v>13</v>
      </c>
      <c r="L735" s="26">
        <f t="shared" si="12"/>
        <v>5013</v>
      </c>
      <c r="M735" s="26"/>
      <c r="N735" s="27"/>
      <c r="O735" s="27"/>
      <c r="P735" s="374"/>
      <c r="Q735" s="724">
        <v>250</v>
      </c>
      <c r="R735" s="26"/>
      <c r="S735" s="26">
        <v>152</v>
      </c>
      <c r="T735" s="383" t="s">
        <v>2287</v>
      </c>
      <c r="U735" s="375" t="s">
        <v>2104</v>
      </c>
      <c r="V735" s="26">
        <v>56</v>
      </c>
      <c r="W735" s="27"/>
      <c r="X735" s="26">
        <v>56</v>
      </c>
      <c r="Y735" s="27"/>
      <c r="Z735" s="27"/>
      <c r="AA735" s="26">
        <v>4</v>
      </c>
      <c r="AB735" s="27" t="s">
        <v>2380</v>
      </c>
    </row>
    <row r="736" spans="1:28" x14ac:dyDescent="0.55000000000000004">
      <c r="A736" s="25" t="s">
        <v>2381</v>
      </c>
      <c r="B736" s="6">
        <v>152</v>
      </c>
      <c r="C736" s="5">
        <v>531</v>
      </c>
      <c r="D736" s="6" t="s">
        <v>2097</v>
      </c>
      <c r="E736" s="6">
        <v>41981</v>
      </c>
      <c r="F736" s="6">
        <v>115</v>
      </c>
      <c r="G736" s="6">
        <v>3793</v>
      </c>
      <c r="H736" s="6" t="s">
        <v>39</v>
      </c>
      <c r="I736" s="6">
        <v>1</v>
      </c>
      <c r="J736" s="6"/>
      <c r="K736" s="6">
        <v>4</v>
      </c>
      <c r="L736" s="6">
        <f t="shared" si="12"/>
        <v>404</v>
      </c>
      <c r="M736" s="6"/>
      <c r="N736" s="3"/>
      <c r="O736" s="3"/>
      <c r="P736" s="363"/>
      <c r="Q736" s="724">
        <v>250</v>
      </c>
      <c r="R736" s="6"/>
      <c r="S736" s="6">
        <v>152</v>
      </c>
      <c r="T736" s="6"/>
      <c r="U736" s="364"/>
      <c r="V736" s="6"/>
      <c r="W736" s="3"/>
      <c r="X736" s="6"/>
      <c r="Y736" s="3"/>
      <c r="Z736" s="3"/>
      <c r="AA736" s="6"/>
      <c r="AB736" s="3" t="s">
        <v>4</v>
      </c>
    </row>
    <row r="737" spans="1:28" x14ac:dyDescent="0.55000000000000004">
      <c r="A737" s="25" t="s">
        <v>2381</v>
      </c>
      <c r="B737" s="6">
        <v>152</v>
      </c>
      <c r="C737" s="5">
        <v>532</v>
      </c>
      <c r="D737" s="6" t="s">
        <v>2097</v>
      </c>
      <c r="E737" s="6">
        <v>26270</v>
      </c>
      <c r="F737" s="6">
        <v>76</v>
      </c>
      <c r="G737" s="6">
        <v>2188</v>
      </c>
      <c r="H737" s="6" t="s">
        <v>39</v>
      </c>
      <c r="I737" s="6">
        <v>1</v>
      </c>
      <c r="J737" s="6">
        <v>2</v>
      </c>
      <c r="K737" s="6">
        <v>60</v>
      </c>
      <c r="L737" s="6">
        <f t="shared" si="12"/>
        <v>660</v>
      </c>
      <c r="M737" s="6"/>
      <c r="N737" s="3"/>
      <c r="O737" s="3"/>
      <c r="P737" s="363"/>
      <c r="Q737" s="724">
        <v>150</v>
      </c>
      <c r="R737" s="6"/>
      <c r="S737" s="6">
        <v>152</v>
      </c>
      <c r="T737" s="6"/>
      <c r="U737" s="364"/>
      <c r="V737" s="6"/>
      <c r="W737" s="3"/>
      <c r="X737" s="6"/>
      <c r="Y737" s="3"/>
      <c r="Z737" s="3"/>
      <c r="AA737" s="6"/>
      <c r="AB737" s="3"/>
    </row>
    <row r="738" spans="1:28" x14ac:dyDescent="0.55000000000000004">
      <c r="A738" s="18"/>
      <c r="B738" s="6"/>
      <c r="C738" s="5"/>
      <c r="D738" s="6"/>
      <c r="E738" s="6"/>
      <c r="F738" s="6"/>
      <c r="G738" s="6"/>
      <c r="H738" s="6"/>
      <c r="I738" s="6"/>
      <c r="J738" s="6"/>
      <c r="K738" s="6"/>
      <c r="L738" s="6"/>
      <c r="M738" s="6"/>
      <c r="N738" s="3"/>
      <c r="O738" s="3"/>
      <c r="P738" s="363"/>
      <c r="Q738" s="724"/>
      <c r="R738" s="6"/>
      <c r="S738" s="6"/>
      <c r="T738" s="6"/>
      <c r="U738" s="364"/>
      <c r="V738" s="6"/>
      <c r="W738" s="3"/>
      <c r="X738" s="6"/>
      <c r="Y738" s="3"/>
      <c r="Z738" s="3"/>
      <c r="AA738" s="6"/>
      <c r="AB738" s="3"/>
    </row>
    <row r="739" spans="1:28" x14ac:dyDescent="0.55000000000000004">
      <c r="A739" s="8" t="s">
        <v>2383</v>
      </c>
      <c r="B739" s="6"/>
      <c r="C739" s="5">
        <v>533</v>
      </c>
      <c r="D739" s="6" t="s">
        <v>2382</v>
      </c>
      <c r="E739" s="6"/>
      <c r="F739" s="6"/>
      <c r="G739" s="6">
        <v>256</v>
      </c>
      <c r="H739" s="6" t="s">
        <v>2098</v>
      </c>
      <c r="I739" s="6">
        <v>10</v>
      </c>
      <c r="J739" s="6">
        <v>3</v>
      </c>
      <c r="K739" s="6"/>
      <c r="L739" s="6"/>
      <c r="M739" s="6"/>
      <c r="N739" s="3"/>
      <c r="O739" s="3"/>
      <c r="P739" s="363"/>
      <c r="Q739" s="724"/>
      <c r="R739" s="6"/>
      <c r="S739" s="6"/>
      <c r="T739" s="6"/>
      <c r="U739" s="364"/>
      <c r="V739" s="6"/>
      <c r="W739" s="3"/>
      <c r="X739" s="6"/>
      <c r="Y739" s="3"/>
      <c r="Z739" s="3"/>
      <c r="AA739" s="6"/>
      <c r="AB739" s="3"/>
    </row>
    <row r="740" spans="1:28" x14ac:dyDescent="0.55000000000000004">
      <c r="A740" s="8"/>
      <c r="B740" s="6"/>
      <c r="C740" s="5"/>
      <c r="D740" s="6"/>
      <c r="E740" s="6"/>
      <c r="F740" s="6"/>
      <c r="G740" s="6"/>
      <c r="H740" s="6"/>
      <c r="I740" s="6"/>
      <c r="J740" s="6"/>
      <c r="K740" s="6"/>
      <c r="L740" s="6"/>
      <c r="M740" s="6"/>
      <c r="N740" s="3"/>
      <c r="O740" s="3"/>
      <c r="P740" s="363"/>
      <c r="Q740" s="724"/>
      <c r="R740" s="6"/>
      <c r="S740" s="6"/>
      <c r="T740" s="6"/>
      <c r="U740" s="364"/>
      <c r="V740" s="6"/>
      <c r="W740" s="3"/>
      <c r="X740" s="6"/>
      <c r="Y740" s="3"/>
      <c r="Z740" s="3"/>
      <c r="AA740" s="6"/>
      <c r="AB740" s="3"/>
    </row>
    <row r="741" spans="1:28" x14ac:dyDescent="0.55000000000000004">
      <c r="A741" s="8" t="s">
        <v>2384</v>
      </c>
      <c r="B741" s="6">
        <v>141</v>
      </c>
      <c r="C741" s="5">
        <v>534</v>
      </c>
      <c r="D741" s="6" t="s">
        <v>2097</v>
      </c>
      <c r="E741" s="6">
        <v>93536</v>
      </c>
      <c r="F741" s="6">
        <v>322</v>
      </c>
      <c r="G741" s="6">
        <v>4527</v>
      </c>
      <c r="H741" s="6" t="s">
        <v>2098</v>
      </c>
      <c r="I741" s="6"/>
      <c r="J741" s="6"/>
      <c r="K741" s="6">
        <v>77</v>
      </c>
      <c r="L741" s="6">
        <f t="shared" si="12"/>
        <v>77</v>
      </c>
      <c r="M741" s="6"/>
      <c r="N741" s="3"/>
      <c r="O741" s="3"/>
      <c r="P741" s="363"/>
      <c r="Q741" s="724">
        <v>250</v>
      </c>
      <c r="R741" s="6"/>
      <c r="S741" s="6">
        <v>141</v>
      </c>
      <c r="T741" s="6"/>
      <c r="U741" s="364"/>
      <c r="V741" s="6"/>
      <c r="W741" s="3"/>
      <c r="X741" s="6"/>
      <c r="Y741" s="3"/>
      <c r="Z741" s="3"/>
      <c r="AA741" s="6"/>
      <c r="AB741" s="3"/>
    </row>
    <row r="742" spans="1:28" x14ac:dyDescent="0.55000000000000004">
      <c r="A742" s="8" t="s">
        <v>2384</v>
      </c>
      <c r="B742" s="6">
        <v>23</v>
      </c>
      <c r="C742" s="5">
        <v>535</v>
      </c>
      <c r="D742" s="6" t="s">
        <v>2097</v>
      </c>
      <c r="E742" s="6">
        <v>76445</v>
      </c>
      <c r="F742" s="6">
        <v>390</v>
      </c>
      <c r="G742" s="6">
        <v>6750</v>
      </c>
      <c r="H742" s="6" t="s">
        <v>2098</v>
      </c>
      <c r="I742" s="6">
        <v>2</v>
      </c>
      <c r="J742" s="6"/>
      <c r="K742" s="6">
        <v>95</v>
      </c>
      <c r="L742" s="6">
        <f t="shared" si="12"/>
        <v>895</v>
      </c>
      <c r="M742" s="6"/>
      <c r="N742" s="3"/>
      <c r="O742" s="3"/>
      <c r="P742" s="363"/>
      <c r="Q742" s="724">
        <v>150</v>
      </c>
      <c r="R742" s="6"/>
      <c r="S742" s="6">
        <v>23</v>
      </c>
      <c r="T742" s="6"/>
      <c r="U742" s="364"/>
      <c r="V742" s="6"/>
      <c r="W742" s="3"/>
      <c r="X742" s="6"/>
      <c r="Y742" s="3"/>
      <c r="Z742" s="3"/>
      <c r="AA742" s="6"/>
      <c r="AB742" s="3"/>
    </row>
    <row r="743" spans="1:28" x14ac:dyDescent="0.55000000000000004">
      <c r="A743" s="8" t="s">
        <v>2384</v>
      </c>
      <c r="B743" s="6">
        <v>23</v>
      </c>
      <c r="C743" s="5">
        <v>536</v>
      </c>
      <c r="D743" s="6" t="s">
        <v>2097</v>
      </c>
      <c r="E743" s="6">
        <v>35371</v>
      </c>
      <c r="F743" s="6">
        <v>36</v>
      </c>
      <c r="G743" s="6">
        <v>2450</v>
      </c>
      <c r="H743" s="6" t="s">
        <v>39</v>
      </c>
      <c r="I743" s="6">
        <v>7</v>
      </c>
      <c r="J743" s="6">
        <v>3</v>
      </c>
      <c r="K743" s="6">
        <v>61</v>
      </c>
      <c r="L743" s="6">
        <f t="shared" si="12"/>
        <v>3161</v>
      </c>
      <c r="M743" s="6"/>
      <c r="N743" s="3"/>
      <c r="O743" s="3"/>
      <c r="P743" s="363"/>
      <c r="Q743" s="724">
        <v>150</v>
      </c>
      <c r="R743" s="6"/>
      <c r="S743" s="6">
        <v>23</v>
      </c>
      <c r="T743" s="6"/>
      <c r="U743" s="364"/>
      <c r="V743" s="6"/>
      <c r="W743" s="3"/>
      <c r="X743" s="6"/>
      <c r="Y743" s="3"/>
      <c r="Z743" s="3"/>
      <c r="AA743" s="6"/>
      <c r="AB743" s="3"/>
    </row>
    <row r="744" spans="1:28" x14ac:dyDescent="0.55000000000000004">
      <c r="A744" s="8" t="s">
        <v>2384</v>
      </c>
      <c r="B744" s="6">
        <v>23</v>
      </c>
      <c r="C744" s="5">
        <v>537</v>
      </c>
      <c r="D744" s="6" t="s">
        <v>2097</v>
      </c>
      <c r="E744" s="6">
        <v>41615</v>
      </c>
      <c r="F744" s="6">
        <v>175</v>
      </c>
      <c r="G744" s="6">
        <v>3566</v>
      </c>
      <c r="H744" s="6" t="s">
        <v>39</v>
      </c>
      <c r="I744" s="6">
        <v>7</v>
      </c>
      <c r="J744" s="6"/>
      <c r="K744" s="6">
        <v>26</v>
      </c>
      <c r="L744" s="6">
        <f t="shared" si="12"/>
        <v>2826</v>
      </c>
      <c r="M744" s="6"/>
      <c r="N744" s="3"/>
      <c r="O744" s="3"/>
      <c r="P744" s="363"/>
      <c r="Q744" s="724">
        <v>100</v>
      </c>
      <c r="R744" s="6"/>
      <c r="S744" s="6">
        <v>23</v>
      </c>
      <c r="T744" s="6"/>
      <c r="U744" s="364"/>
      <c r="V744" s="6"/>
      <c r="W744" s="3"/>
      <c r="X744" s="6"/>
      <c r="Y744" s="3"/>
      <c r="Z744" s="3"/>
      <c r="AA744" s="6"/>
      <c r="AB744" s="3"/>
    </row>
    <row r="745" spans="1:28" s="388" customFormat="1" x14ac:dyDescent="0.55000000000000004">
      <c r="A745" s="387" t="s">
        <v>2384</v>
      </c>
      <c r="B745" s="9">
        <v>354</v>
      </c>
      <c r="C745" s="790">
        <v>538</v>
      </c>
      <c r="D745" s="9" t="s">
        <v>2097</v>
      </c>
      <c r="E745" s="9">
        <v>13821</v>
      </c>
      <c r="F745" s="9">
        <v>138</v>
      </c>
      <c r="G745" s="9">
        <v>238</v>
      </c>
      <c r="H745" s="9" t="s">
        <v>39</v>
      </c>
      <c r="I745" s="9"/>
      <c r="J745" s="9">
        <v>1</v>
      </c>
      <c r="K745" s="9">
        <v>10</v>
      </c>
      <c r="L745" s="9">
        <f t="shared" si="12"/>
        <v>110</v>
      </c>
      <c r="M745" s="9"/>
      <c r="N745" s="11"/>
      <c r="O745" s="11"/>
      <c r="P745" s="385"/>
      <c r="Q745" s="724">
        <v>250</v>
      </c>
      <c r="R745" s="9">
        <v>108</v>
      </c>
      <c r="S745" s="9">
        <v>354</v>
      </c>
      <c r="T745" s="9" t="s">
        <v>2099</v>
      </c>
      <c r="U745" s="386" t="s">
        <v>37</v>
      </c>
      <c r="V745" s="9">
        <v>108</v>
      </c>
      <c r="W745" s="11"/>
      <c r="X745" s="9">
        <v>16</v>
      </c>
      <c r="Y745" s="11">
        <v>92</v>
      </c>
      <c r="Z745" s="11"/>
      <c r="AA745" s="9"/>
      <c r="AB745" s="11" t="s">
        <v>2385</v>
      </c>
    </row>
    <row r="746" spans="1:28" s="388" customFormat="1" x14ac:dyDescent="0.55000000000000004">
      <c r="A746" s="387" t="s">
        <v>2384</v>
      </c>
      <c r="B746" s="9">
        <v>23</v>
      </c>
      <c r="C746" s="790">
        <v>539</v>
      </c>
      <c r="D746" s="9" t="s">
        <v>2097</v>
      </c>
      <c r="E746" s="9">
        <v>13817</v>
      </c>
      <c r="F746" s="9">
        <v>142</v>
      </c>
      <c r="G746" s="9">
        <v>236</v>
      </c>
      <c r="H746" s="9" t="s">
        <v>39</v>
      </c>
      <c r="I746" s="9"/>
      <c r="J746" s="9"/>
      <c r="K746" s="9">
        <v>27</v>
      </c>
      <c r="L746" s="9"/>
      <c r="M746" s="352">
        <f>I746*400+J746*100+K746</f>
        <v>27</v>
      </c>
      <c r="N746" s="11"/>
      <c r="O746" s="11"/>
      <c r="P746" s="385"/>
      <c r="Q746" s="724">
        <v>300</v>
      </c>
      <c r="R746" s="9">
        <v>109</v>
      </c>
      <c r="S746" s="9">
        <v>23</v>
      </c>
      <c r="T746" s="9" t="s">
        <v>2099</v>
      </c>
      <c r="U746" s="386" t="s">
        <v>2104</v>
      </c>
      <c r="V746" s="9">
        <f>2*6*8*2</f>
        <v>192</v>
      </c>
      <c r="W746" s="11"/>
      <c r="X746" s="9">
        <v>174</v>
      </c>
      <c r="Y746" s="11">
        <v>18</v>
      </c>
      <c r="Z746" s="11"/>
      <c r="AA746" s="9">
        <v>2</v>
      </c>
      <c r="AB746" s="11" t="s">
        <v>2386</v>
      </c>
    </row>
    <row r="747" spans="1:28" s="186" customFormat="1" x14ac:dyDescent="0.55000000000000004">
      <c r="A747" s="18"/>
      <c r="B747" s="15"/>
      <c r="C747" s="17"/>
      <c r="D747" s="15"/>
      <c r="E747" s="15"/>
      <c r="F747" s="15"/>
      <c r="G747" s="15"/>
      <c r="H747" s="15"/>
      <c r="I747" s="15"/>
      <c r="J747" s="15"/>
      <c r="K747" s="15"/>
      <c r="L747" s="15"/>
      <c r="M747" s="17"/>
      <c r="N747" s="16"/>
      <c r="O747" s="16"/>
      <c r="P747" s="372"/>
      <c r="Q747" s="724"/>
      <c r="R747" s="15"/>
      <c r="S747" s="15"/>
      <c r="T747" s="15"/>
      <c r="U747" s="373"/>
      <c r="V747" s="15"/>
      <c r="W747" s="16"/>
      <c r="X747" s="15"/>
      <c r="Y747" s="16"/>
      <c r="Z747" s="16"/>
      <c r="AA747" s="15"/>
      <c r="AB747" s="16"/>
    </row>
    <row r="748" spans="1:28" x14ac:dyDescent="0.55000000000000004">
      <c r="A748" s="8" t="s">
        <v>2387</v>
      </c>
      <c r="B748" s="6">
        <v>135</v>
      </c>
      <c r="C748" s="5">
        <v>540</v>
      </c>
      <c r="D748" s="6" t="s">
        <v>2097</v>
      </c>
      <c r="E748" s="6">
        <v>26201</v>
      </c>
      <c r="F748" s="6">
        <v>63</v>
      </c>
      <c r="G748" s="6">
        <v>2119</v>
      </c>
      <c r="H748" s="6" t="s">
        <v>39</v>
      </c>
      <c r="I748" s="6">
        <v>11</v>
      </c>
      <c r="J748" s="6">
        <v>2</v>
      </c>
      <c r="K748" s="6"/>
      <c r="L748" s="6">
        <f t="shared" si="12"/>
        <v>4600</v>
      </c>
      <c r="M748" s="6"/>
      <c r="N748" s="3"/>
      <c r="O748" s="3"/>
      <c r="P748" s="363"/>
      <c r="Q748" s="724">
        <v>150</v>
      </c>
      <c r="R748" s="6"/>
      <c r="S748" s="6">
        <v>135</v>
      </c>
      <c r="T748" s="6"/>
      <c r="U748" s="364"/>
      <c r="V748" s="6"/>
      <c r="W748" s="3"/>
      <c r="X748" s="6"/>
      <c r="Y748" s="3"/>
      <c r="Z748" s="3"/>
      <c r="AA748" s="6"/>
      <c r="AB748" s="3"/>
    </row>
    <row r="749" spans="1:28" x14ac:dyDescent="0.55000000000000004">
      <c r="A749" s="8"/>
      <c r="B749" s="6"/>
      <c r="C749" s="5">
        <v>541</v>
      </c>
      <c r="D749" s="6" t="s">
        <v>2097</v>
      </c>
      <c r="E749" s="6">
        <v>26208</v>
      </c>
      <c r="F749" s="6">
        <v>74</v>
      </c>
      <c r="G749" s="6" t="s">
        <v>2388</v>
      </c>
      <c r="H749" s="6" t="s">
        <v>39</v>
      </c>
      <c r="I749" s="6">
        <v>4</v>
      </c>
      <c r="J749" s="6"/>
      <c r="K749" s="6">
        <v>67</v>
      </c>
      <c r="L749" s="6">
        <f t="shared" si="12"/>
        <v>1667</v>
      </c>
      <c r="M749" s="6"/>
      <c r="N749" s="3"/>
      <c r="O749" s="3"/>
      <c r="P749" s="363"/>
      <c r="Q749" s="724"/>
      <c r="R749" s="6"/>
      <c r="S749" s="6"/>
      <c r="T749" s="6"/>
      <c r="U749" s="364"/>
      <c r="V749" s="6"/>
      <c r="W749" s="3"/>
      <c r="X749" s="6"/>
      <c r="Y749" s="3"/>
      <c r="Z749" s="3"/>
      <c r="AA749" s="6"/>
      <c r="AB749" s="3"/>
    </row>
    <row r="750" spans="1:28" x14ac:dyDescent="0.55000000000000004">
      <c r="A750" s="8"/>
      <c r="B750" s="6"/>
      <c r="C750" s="5">
        <v>542</v>
      </c>
      <c r="D750" s="48" t="s">
        <v>2097</v>
      </c>
      <c r="E750" s="6">
        <v>21200</v>
      </c>
      <c r="F750" s="6">
        <v>64</v>
      </c>
      <c r="G750" s="6">
        <v>2118</v>
      </c>
      <c r="H750" s="6" t="s">
        <v>39</v>
      </c>
      <c r="I750" s="6">
        <v>9</v>
      </c>
      <c r="J750" s="6"/>
      <c r="K750" s="6">
        <v>67</v>
      </c>
      <c r="L750" s="6">
        <f t="shared" si="12"/>
        <v>3667</v>
      </c>
      <c r="M750" s="6"/>
      <c r="N750" s="3"/>
      <c r="O750" s="3"/>
      <c r="P750" s="363"/>
      <c r="Q750" s="724">
        <v>150</v>
      </c>
      <c r="R750" s="6"/>
      <c r="S750" s="6"/>
      <c r="T750" s="6"/>
      <c r="U750" s="364"/>
      <c r="V750" s="6"/>
      <c r="W750" s="3"/>
      <c r="X750" s="6"/>
      <c r="Y750" s="3"/>
      <c r="Z750" s="3"/>
      <c r="AA750" s="6"/>
      <c r="AB750" s="3"/>
    </row>
    <row r="751" spans="1:28" x14ac:dyDescent="0.55000000000000004">
      <c r="A751" s="8"/>
      <c r="B751" s="6"/>
      <c r="C751" s="5"/>
      <c r="D751" s="48"/>
      <c r="E751" s="6"/>
      <c r="F751" s="6"/>
      <c r="G751" s="6"/>
      <c r="H751" s="6"/>
      <c r="I751" s="6"/>
      <c r="J751" s="6"/>
      <c r="K751" s="6"/>
      <c r="L751" s="6"/>
      <c r="M751" s="6"/>
      <c r="N751" s="3"/>
      <c r="O751" s="3"/>
      <c r="P751" s="363"/>
      <c r="Q751" s="724"/>
      <c r="R751" s="6"/>
      <c r="S751" s="6"/>
      <c r="T751" s="6"/>
      <c r="U751" s="364"/>
      <c r="V751" s="6"/>
      <c r="W751" s="3"/>
      <c r="X751" s="6"/>
      <c r="Y751" s="3"/>
      <c r="Z751" s="3"/>
      <c r="AA751" s="6"/>
      <c r="AB751" s="3"/>
    </row>
    <row r="752" spans="1:28" s="347" customFormat="1" x14ac:dyDescent="0.55000000000000004">
      <c r="A752" s="8" t="s">
        <v>2389</v>
      </c>
      <c r="B752" s="48"/>
      <c r="C752" s="5">
        <v>543</v>
      </c>
      <c r="D752" s="6" t="s">
        <v>2097</v>
      </c>
      <c r="E752" s="48">
        <v>81331</v>
      </c>
      <c r="F752" s="48">
        <v>402</v>
      </c>
      <c r="G752" s="48">
        <v>2632</v>
      </c>
      <c r="H752" s="48" t="s">
        <v>2098</v>
      </c>
      <c r="I752" s="48">
        <v>3</v>
      </c>
      <c r="J752" s="48">
        <v>3</v>
      </c>
      <c r="K752" s="48">
        <v>52</v>
      </c>
      <c r="L752" s="6">
        <f t="shared" si="12"/>
        <v>1552</v>
      </c>
      <c r="M752" s="48"/>
      <c r="N752" s="366"/>
      <c r="O752" s="366"/>
      <c r="P752" s="367"/>
      <c r="Q752" s="724">
        <v>225</v>
      </c>
      <c r="R752" s="48"/>
      <c r="S752" s="48"/>
      <c r="T752" s="48"/>
      <c r="U752" s="389"/>
      <c r="V752" s="48"/>
      <c r="W752" s="366"/>
      <c r="X752" s="48"/>
      <c r="Y752" s="366"/>
      <c r="Z752" s="366"/>
      <c r="AA752" s="48"/>
      <c r="AB752" s="366"/>
    </row>
    <row r="753" spans="1:28" s="347" customFormat="1" x14ac:dyDescent="0.55000000000000004">
      <c r="A753" s="8"/>
      <c r="B753" s="48"/>
      <c r="C753" s="5"/>
      <c r="D753" s="6"/>
      <c r="E753" s="48"/>
      <c r="F753" s="48"/>
      <c r="G753" s="48"/>
      <c r="H753" s="48"/>
      <c r="I753" s="48"/>
      <c r="J753" s="48"/>
      <c r="K753" s="48"/>
      <c r="L753" s="6"/>
      <c r="M753" s="48"/>
      <c r="N753" s="366"/>
      <c r="O753" s="366"/>
      <c r="P753" s="367"/>
      <c r="Q753" s="724"/>
      <c r="R753" s="48"/>
      <c r="S753" s="48"/>
      <c r="T753" s="48"/>
      <c r="U753" s="389"/>
      <c r="V753" s="48"/>
      <c r="W753" s="366"/>
      <c r="X753" s="48"/>
      <c r="Y753" s="366"/>
      <c r="Z753" s="366"/>
      <c r="AA753" s="48"/>
      <c r="AB753" s="366"/>
    </row>
    <row r="754" spans="1:28" s="369" customFormat="1" x14ac:dyDescent="0.55000000000000004">
      <c r="A754" s="8" t="s">
        <v>2390</v>
      </c>
      <c r="B754" s="6">
        <v>135</v>
      </c>
      <c r="C754" s="5">
        <v>544</v>
      </c>
      <c r="D754" s="6" t="s">
        <v>2097</v>
      </c>
      <c r="E754" s="6">
        <v>47813</v>
      </c>
      <c r="F754" s="6">
        <v>287</v>
      </c>
      <c r="G754" s="6">
        <v>4341</v>
      </c>
      <c r="H754" s="48" t="s">
        <v>2098</v>
      </c>
      <c r="I754" s="6"/>
      <c r="J754" s="6">
        <v>1</v>
      </c>
      <c r="K754" s="6">
        <v>39</v>
      </c>
      <c r="L754" s="6"/>
      <c r="M754" s="5">
        <f>I754*400+J754*100+K754</f>
        <v>139</v>
      </c>
      <c r="N754" s="3"/>
      <c r="O754" s="3"/>
      <c r="P754" s="363"/>
      <c r="Q754" s="724">
        <v>200</v>
      </c>
      <c r="R754" s="6">
        <v>110</v>
      </c>
      <c r="S754" s="6">
        <v>135</v>
      </c>
      <c r="T754" s="6" t="s">
        <v>2099</v>
      </c>
      <c r="U754" s="357" t="s">
        <v>2104</v>
      </c>
      <c r="V754" s="6">
        <f>2*2*6*18</f>
        <v>432</v>
      </c>
      <c r="W754" s="3"/>
      <c r="X754" s="6">
        <v>432</v>
      </c>
      <c r="Y754" s="3"/>
      <c r="Z754" s="3"/>
      <c r="AA754" s="6">
        <v>35</v>
      </c>
      <c r="AB754" s="3"/>
    </row>
    <row r="755" spans="1:28" x14ac:dyDescent="0.55000000000000004">
      <c r="A755" s="8"/>
      <c r="B755" s="6">
        <v>135</v>
      </c>
      <c r="C755" s="5">
        <v>545</v>
      </c>
      <c r="D755" s="6" t="s">
        <v>2097</v>
      </c>
      <c r="E755" s="6">
        <v>41938</v>
      </c>
      <c r="F755" s="6">
        <v>264</v>
      </c>
      <c r="G755" s="6">
        <v>3750</v>
      </c>
      <c r="H755" s="6" t="s">
        <v>39</v>
      </c>
      <c r="I755" s="6">
        <v>10</v>
      </c>
      <c r="J755" s="6">
        <v>2</v>
      </c>
      <c r="K755" s="6">
        <v>45</v>
      </c>
      <c r="L755" s="6">
        <f t="shared" si="12"/>
        <v>4245</v>
      </c>
      <c r="M755" s="6"/>
      <c r="N755" s="3"/>
      <c r="O755" s="3"/>
      <c r="P755" s="363"/>
      <c r="Q755" s="724">
        <v>100</v>
      </c>
      <c r="R755" s="6"/>
      <c r="S755" s="6">
        <v>135</v>
      </c>
      <c r="T755" s="6"/>
      <c r="U755" s="364"/>
      <c r="V755" s="6"/>
      <c r="W755" s="3"/>
      <c r="X755" s="6"/>
      <c r="Y755" s="3"/>
      <c r="Z755" s="3"/>
      <c r="AA755" s="6"/>
      <c r="AB755" s="3"/>
    </row>
    <row r="756" spans="1:28" x14ac:dyDescent="0.55000000000000004">
      <c r="A756" s="8"/>
      <c r="B756" s="6"/>
      <c r="C756" s="5"/>
      <c r="D756" s="6"/>
      <c r="E756" s="6"/>
      <c r="F756" s="6"/>
      <c r="G756" s="6"/>
      <c r="H756" s="6"/>
      <c r="I756" s="6"/>
      <c r="J756" s="6"/>
      <c r="K756" s="6"/>
      <c r="L756" s="6"/>
      <c r="M756" s="6"/>
      <c r="N756" s="3"/>
      <c r="O756" s="3"/>
      <c r="P756" s="363"/>
      <c r="Q756" s="724"/>
      <c r="R756" s="6"/>
      <c r="S756" s="6"/>
      <c r="T756" s="6"/>
      <c r="U756" s="364"/>
      <c r="V756" s="6"/>
      <c r="W756" s="3"/>
      <c r="X756" s="6"/>
      <c r="Y756" s="3"/>
      <c r="Z756" s="3"/>
      <c r="AA756" s="6"/>
      <c r="AB756" s="3"/>
    </row>
    <row r="757" spans="1:28" x14ac:dyDescent="0.55000000000000004">
      <c r="A757" s="8" t="s">
        <v>2391</v>
      </c>
      <c r="B757" s="6">
        <v>70</v>
      </c>
      <c r="C757" s="5">
        <v>546</v>
      </c>
      <c r="D757" s="6" t="s">
        <v>2097</v>
      </c>
      <c r="E757" s="6">
        <v>41932</v>
      </c>
      <c r="F757" s="6">
        <v>112</v>
      </c>
      <c r="G757" s="6">
        <v>3744</v>
      </c>
      <c r="H757" s="6" t="s">
        <v>39</v>
      </c>
      <c r="I757" s="6">
        <v>7</v>
      </c>
      <c r="J757" s="6">
        <v>2</v>
      </c>
      <c r="K757" s="6">
        <v>22</v>
      </c>
      <c r="L757" s="6">
        <f t="shared" si="12"/>
        <v>3022</v>
      </c>
      <c r="M757" s="6"/>
      <c r="N757" s="3"/>
      <c r="O757" s="3"/>
      <c r="P757" s="363"/>
      <c r="Q757" s="724">
        <v>250</v>
      </c>
      <c r="R757" s="6"/>
      <c r="S757" s="6">
        <v>70</v>
      </c>
      <c r="T757" s="6"/>
      <c r="U757" s="364"/>
      <c r="V757" s="6"/>
      <c r="W757" s="3"/>
      <c r="X757" s="6"/>
      <c r="Y757" s="3"/>
      <c r="Z757" s="3"/>
      <c r="AA757" s="6"/>
      <c r="AB757" s="3"/>
    </row>
    <row r="758" spans="1:28" x14ac:dyDescent="0.55000000000000004">
      <c r="A758" s="8"/>
      <c r="B758" s="6"/>
      <c r="C758" s="5"/>
      <c r="D758" s="6"/>
      <c r="E758" s="6"/>
      <c r="F758" s="6"/>
      <c r="G758" s="6"/>
      <c r="H758" s="6"/>
      <c r="I758" s="6"/>
      <c r="J758" s="6"/>
      <c r="K758" s="6"/>
      <c r="L758" s="6"/>
      <c r="M758" s="6"/>
      <c r="N758" s="3"/>
      <c r="O758" s="3"/>
      <c r="P758" s="363"/>
      <c r="Q758" s="724"/>
      <c r="R758" s="6"/>
      <c r="S758" s="6"/>
      <c r="T758" s="6"/>
      <c r="U758" s="364"/>
      <c r="V758" s="6"/>
      <c r="W758" s="3"/>
      <c r="X758" s="6"/>
      <c r="Y758" s="3"/>
      <c r="Z758" s="3"/>
      <c r="AA758" s="6"/>
      <c r="AB758" s="3"/>
    </row>
    <row r="759" spans="1:28" x14ac:dyDescent="0.55000000000000004">
      <c r="A759" s="8" t="s">
        <v>2392</v>
      </c>
      <c r="B759" s="6">
        <v>60</v>
      </c>
      <c r="C759" s="5">
        <v>547</v>
      </c>
      <c r="D759" s="6" t="s">
        <v>49</v>
      </c>
      <c r="E759" s="6">
        <v>21649</v>
      </c>
      <c r="F759" s="6">
        <v>24</v>
      </c>
      <c r="G759" s="6"/>
      <c r="H759" s="6" t="s">
        <v>1695</v>
      </c>
      <c r="I759" s="6">
        <v>11</v>
      </c>
      <c r="J759" s="6">
        <v>2</v>
      </c>
      <c r="K759" s="6">
        <v>25</v>
      </c>
      <c r="L759" s="6">
        <f t="shared" si="12"/>
        <v>4625</v>
      </c>
      <c r="M759" s="6"/>
      <c r="N759" s="3"/>
      <c r="O759" s="3"/>
      <c r="P759" s="363"/>
      <c r="Q759" s="724">
        <v>100</v>
      </c>
      <c r="R759" s="6"/>
      <c r="S759" s="6">
        <v>60</v>
      </c>
      <c r="T759" s="6"/>
      <c r="U759" s="364"/>
      <c r="V759" s="6"/>
      <c r="W759" s="3"/>
      <c r="X759" s="6"/>
      <c r="Y759" s="3"/>
      <c r="Z759" s="3"/>
      <c r="AA759" s="6"/>
      <c r="AB759" s="3"/>
    </row>
    <row r="760" spans="1:28" x14ac:dyDescent="0.55000000000000004">
      <c r="A760" s="8"/>
      <c r="B760" s="6">
        <v>18</v>
      </c>
      <c r="C760" s="5">
        <v>548</v>
      </c>
      <c r="D760" s="6" t="s">
        <v>2097</v>
      </c>
      <c r="E760" s="6">
        <v>13783</v>
      </c>
      <c r="F760" s="6">
        <v>126</v>
      </c>
      <c r="G760" s="6">
        <v>200</v>
      </c>
      <c r="H760" s="6" t="s">
        <v>39</v>
      </c>
      <c r="I760" s="6"/>
      <c r="J760" s="6"/>
      <c r="K760" s="6">
        <v>64</v>
      </c>
      <c r="L760" s="6"/>
      <c r="M760" s="5">
        <f>I760*400+J760*100+K760</f>
        <v>64</v>
      </c>
      <c r="N760" s="3"/>
      <c r="O760" s="3"/>
      <c r="P760" s="363"/>
      <c r="Q760" s="724">
        <v>250</v>
      </c>
      <c r="R760" s="6">
        <v>111</v>
      </c>
      <c r="S760" s="6">
        <v>18</v>
      </c>
      <c r="T760" s="6" t="s">
        <v>2099</v>
      </c>
      <c r="U760" s="357" t="s">
        <v>2104</v>
      </c>
      <c r="V760" s="6">
        <f>2*3*9*15</f>
        <v>810</v>
      </c>
      <c r="W760" s="3"/>
      <c r="X760" s="6">
        <v>810</v>
      </c>
      <c r="Y760" s="3"/>
      <c r="Z760" s="3"/>
      <c r="AA760" s="6">
        <v>14</v>
      </c>
      <c r="AB760" s="3"/>
    </row>
    <row r="761" spans="1:28" x14ac:dyDescent="0.55000000000000004">
      <c r="A761" s="8"/>
      <c r="B761" s="6">
        <v>18</v>
      </c>
      <c r="C761" s="5">
        <v>549</v>
      </c>
      <c r="D761" s="6" t="s">
        <v>49</v>
      </c>
      <c r="E761" s="6">
        <v>4057</v>
      </c>
      <c r="F761" s="6">
        <v>25</v>
      </c>
      <c r="G761" s="6"/>
      <c r="H761" s="6" t="s">
        <v>2098</v>
      </c>
      <c r="I761" s="6">
        <v>6</v>
      </c>
      <c r="J761" s="6">
        <v>3</v>
      </c>
      <c r="K761" s="6">
        <v>51</v>
      </c>
      <c r="L761" s="6">
        <f t="shared" si="12"/>
        <v>2751</v>
      </c>
      <c r="M761" s="6"/>
      <c r="N761" s="3"/>
      <c r="O761" s="3"/>
      <c r="P761" s="363"/>
      <c r="Q761" s="724">
        <v>100</v>
      </c>
      <c r="R761" s="6"/>
      <c r="S761" s="6">
        <v>18</v>
      </c>
      <c r="T761" s="6"/>
      <c r="U761" s="364"/>
      <c r="V761" s="6"/>
      <c r="W761" s="3"/>
      <c r="X761" s="6"/>
      <c r="Y761" s="3"/>
      <c r="Z761" s="3"/>
      <c r="AA761" s="6"/>
      <c r="AB761" s="3"/>
    </row>
    <row r="762" spans="1:28" x14ac:dyDescent="0.55000000000000004">
      <c r="A762" s="18"/>
      <c r="B762" s="15">
        <v>18</v>
      </c>
      <c r="C762" s="17">
        <v>550</v>
      </c>
      <c r="D762" s="15" t="s">
        <v>2097</v>
      </c>
      <c r="E762" s="15">
        <v>41497</v>
      </c>
      <c r="F762" s="15">
        <v>61</v>
      </c>
      <c r="G762" s="15">
        <v>3496</v>
      </c>
      <c r="H762" s="15" t="s">
        <v>39</v>
      </c>
      <c r="I762" s="15">
        <v>5</v>
      </c>
      <c r="J762" s="15">
        <v>2</v>
      </c>
      <c r="K762" s="15">
        <v>75</v>
      </c>
      <c r="L762" s="15">
        <f t="shared" si="12"/>
        <v>2275</v>
      </c>
      <c r="M762" s="15"/>
      <c r="N762" s="16"/>
      <c r="O762" s="16"/>
      <c r="P762" s="372"/>
      <c r="Q762" s="724">
        <v>100</v>
      </c>
      <c r="R762" s="15"/>
      <c r="S762" s="15">
        <v>18</v>
      </c>
      <c r="T762" s="15"/>
      <c r="U762" s="382"/>
      <c r="V762" s="15"/>
      <c r="W762" s="16"/>
      <c r="X762" s="15"/>
      <c r="Y762" s="16"/>
      <c r="Z762" s="16"/>
      <c r="AA762" s="15"/>
      <c r="AB762" s="16"/>
    </row>
    <row r="763" spans="1:28" x14ac:dyDescent="0.55000000000000004">
      <c r="A763" s="18"/>
      <c r="B763" s="15"/>
      <c r="C763" s="17">
        <v>551</v>
      </c>
      <c r="D763" s="15" t="s">
        <v>2097</v>
      </c>
      <c r="E763" s="15">
        <v>73011</v>
      </c>
      <c r="F763" s="15">
        <v>120</v>
      </c>
      <c r="G763" s="15">
        <v>5956</v>
      </c>
      <c r="H763" s="15" t="s">
        <v>39</v>
      </c>
      <c r="I763" s="15">
        <v>1</v>
      </c>
      <c r="J763" s="15">
        <v>1</v>
      </c>
      <c r="K763" s="15">
        <v>15</v>
      </c>
      <c r="L763" s="15">
        <f t="shared" si="12"/>
        <v>515</v>
      </c>
      <c r="M763" s="15"/>
      <c r="N763" s="16"/>
      <c r="O763" s="16"/>
      <c r="P763" s="372"/>
      <c r="Q763" s="724"/>
      <c r="R763" s="15"/>
      <c r="S763" s="15"/>
      <c r="T763" s="15"/>
      <c r="U763" s="382"/>
      <c r="V763" s="15"/>
      <c r="W763" s="16"/>
      <c r="X763" s="15"/>
      <c r="Y763" s="16"/>
      <c r="Z763" s="16"/>
      <c r="AA763" s="15"/>
      <c r="AB763" s="16"/>
    </row>
    <row r="764" spans="1:28" x14ac:dyDescent="0.55000000000000004">
      <c r="A764" s="18"/>
      <c r="B764" s="15"/>
      <c r="C764" s="17">
        <v>552</v>
      </c>
      <c r="D764" s="15" t="s">
        <v>2097</v>
      </c>
      <c r="E764" s="15">
        <v>42889</v>
      </c>
      <c r="F764" s="15">
        <v>202</v>
      </c>
      <c r="G764" s="15">
        <v>3553</v>
      </c>
      <c r="H764" s="15" t="s">
        <v>1150</v>
      </c>
      <c r="I764" s="15">
        <v>1</v>
      </c>
      <c r="J764" s="15">
        <v>2</v>
      </c>
      <c r="K764" s="15">
        <v>54</v>
      </c>
      <c r="L764" s="15">
        <f t="shared" si="12"/>
        <v>654</v>
      </c>
      <c r="M764" s="15"/>
      <c r="N764" s="16"/>
      <c r="O764" s="16"/>
      <c r="P764" s="372"/>
      <c r="Q764" s="724">
        <v>175</v>
      </c>
      <c r="R764" s="15"/>
      <c r="S764" s="15"/>
      <c r="T764" s="15"/>
      <c r="U764" s="382"/>
      <c r="V764" s="15"/>
      <c r="W764" s="16"/>
      <c r="X764" s="15"/>
      <c r="Y764" s="16"/>
      <c r="Z764" s="16"/>
      <c r="AA764" s="15"/>
      <c r="AB764" s="16"/>
    </row>
    <row r="765" spans="1:28" x14ac:dyDescent="0.55000000000000004">
      <c r="A765" s="18"/>
      <c r="B765" s="15"/>
      <c r="C765" s="17">
        <v>553</v>
      </c>
      <c r="D765" s="15" t="s">
        <v>2097</v>
      </c>
      <c r="E765" s="15">
        <v>42890</v>
      </c>
      <c r="F765" s="15">
        <v>203</v>
      </c>
      <c r="G765" s="15">
        <v>3554</v>
      </c>
      <c r="H765" s="15" t="s">
        <v>1693</v>
      </c>
      <c r="I765" s="15">
        <v>3</v>
      </c>
      <c r="J765" s="15"/>
      <c r="K765" s="15">
        <v>79</v>
      </c>
      <c r="L765" s="15">
        <f t="shared" si="12"/>
        <v>1279</v>
      </c>
      <c r="M765" s="15"/>
      <c r="N765" s="16"/>
      <c r="O765" s="16"/>
      <c r="P765" s="372"/>
      <c r="Q765" s="724">
        <v>250</v>
      </c>
      <c r="R765" s="15"/>
      <c r="S765" s="15"/>
      <c r="T765" s="15"/>
      <c r="U765" s="382"/>
      <c r="V765" s="15"/>
      <c r="W765" s="16"/>
      <c r="X765" s="15"/>
      <c r="Y765" s="16"/>
      <c r="Z765" s="16"/>
      <c r="AA765" s="15"/>
      <c r="AB765" s="16"/>
    </row>
    <row r="766" spans="1:28" x14ac:dyDescent="0.55000000000000004">
      <c r="A766" s="18"/>
      <c r="B766" s="15"/>
      <c r="C766" s="17"/>
      <c r="D766" s="15"/>
      <c r="E766" s="15"/>
      <c r="F766" s="15"/>
      <c r="G766" s="15"/>
      <c r="H766" s="15"/>
      <c r="I766" s="15"/>
      <c r="J766" s="15"/>
      <c r="K766" s="15"/>
      <c r="L766" s="15"/>
      <c r="M766" s="15"/>
      <c r="N766" s="16"/>
      <c r="O766" s="16"/>
      <c r="P766" s="372"/>
      <c r="Q766" s="724"/>
      <c r="R766" s="15"/>
      <c r="S766" s="15"/>
      <c r="T766" s="15"/>
      <c r="U766" s="382"/>
      <c r="V766" s="15"/>
      <c r="W766" s="16"/>
      <c r="X766" s="15"/>
      <c r="Y766" s="16"/>
      <c r="Z766" s="16"/>
      <c r="AA766" s="15"/>
      <c r="AB766" s="16"/>
    </row>
    <row r="767" spans="1:28" x14ac:dyDescent="0.55000000000000004">
      <c r="A767" s="18" t="s">
        <v>2393</v>
      </c>
      <c r="B767" s="15">
        <v>145</v>
      </c>
      <c r="C767" s="17">
        <v>554</v>
      </c>
      <c r="D767" s="15" t="s">
        <v>2097</v>
      </c>
      <c r="E767" s="15">
        <v>72428</v>
      </c>
      <c r="F767" s="15">
        <v>319</v>
      </c>
      <c r="G767" s="15">
        <v>6204</v>
      </c>
      <c r="H767" s="15" t="s">
        <v>39</v>
      </c>
      <c r="I767" s="15"/>
      <c r="J767" s="15">
        <v>1</v>
      </c>
      <c r="K767" s="15">
        <v>62</v>
      </c>
      <c r="L767" s="15"/>
      <c r="M767" s="17">
        <f>I767*400+J767*100+K767</f>
        <v>162</v>
      </c>
      <c r="N767" s="16"/>
      <c r="O767" s="16"/>
      <c r="P767" s="372"/>
      <c r="Q767" s="724"/>
      <c r="R767" s="15">
        <v>112</v>
      </c>
      <c r="S767" s="15">
        <v>145</v>
      </c>
      <c r="T767" s="15" t="s">
        <v>2099</v>
      </c>
      <c r="U767" s="373" t="s">
        <v>2104</v>
      </c>
      <c r="V767" s="15">
        <f>2*6*12</f>
        <v>144</v>
      </c>
      <c r="W767" s="16"/>
      <c r="X767" s="15">
        <v>144</v>
      </c>
      <c r="Y767" s="16"/>
      <c r="Z767" s="16"/>
      <c r="AA767" s="15">
        <v>20</v>
      </c>
      <c r="AB767" s="16"/>
    </row>
    <row r="768" spans="1:28" x14ac:dyDescent="0.55000000000000004">
      <c r="A768" s="18" t="s">
        <v>836</v>
      </c>
      <c r="B768" s="15"/>
      <c r="C768" s="17">
        <v>555</v>
      </c>
      <c r="D768" s="15" t="s">
        <v>2097</v>
      </c>
      <c r="E768" s="15">
        <v>25320</v>
      </c>
      <c r="F768" s="15">
        <v>25</v>
      </c>
      <c r="G768" s="15">
        <v>1325</v>
      </c>
      <c r="H768" s="15" t="s">
        <v>39</v>
      </c>
      <c r="I768" s="15">
        <v>8</v>
      </c>
      <c r="J768" s="15">
        <v>1</v>
      </c>
      <c r="K768" s="15">
        <v>3</v>
      </c>
      <c r="L768" s="15">
        <f>I768*400+J768*100+K768</f>
        <v>3303</v>
      </c>
      <c r="M768" s="15"/>
      <c r="N768" s="16"/>
      <c r="O768" s="16"/>
      <c r="P768" s="372"/>
      <c r="Q768" s="724">
        <v>250</v>
      </c>
      <c r="R768" s="15"/>
      <c r="S768" s="15"/>
      <c r="T768" s="15"/>
      <c r="U768" s="382"/>
      <c r="V768" s="15"/>
      <c r="W768" s="16"/>
      <c r="X768" s="15"/>
      <c r="Y768" s="16"/>
      <c r="Z768" s="16"/>
      <c r="AA768" s="15"/>
      <c r="AB768" s="16"/>
    </row>
    <row r="769" spans="1:28" x14ac:dyDescent="0.55000000000000004">
      <c r="A769" s="18"/>
      <c r="B769" s="15"/>
      <c r="C769" s="17"/>
      <c r="D769" s="390"/>
      <c r="E769" s="15"/>
      <c r="F769" s="15"/>
      <c r="G769" s="15"/>
      <c r="H769" s="15"/>
      <c r="I769" s="15"/>
      <c r="J769" s="15"/>
      <c r="K769" s="15"/>
      <c r="L769" s="15"/>
      <c r="M769" s="15"/>
      <c r="N769" s="16"/>
      <c r="O769" s="16"/>
      <c r="P769" s="372"/>
      <c r="Q769" s="724"/>
      <c r="R769" s="15"/>
      <c r="S769" s="15"/>
      <c r="T769" s="15"/>
      <c r="U769" s="382"/>
      <c r="V769" s="15"/>
      <c r="W769" s="16"/>
      <c r="X769" s="15"/>
      <c r="Y769" s="16"/>
      <c r="Z769" s="16"/>
      <c r="AA769" s="15"/>
      <c r="AB769" s="16"/>
    </row>
    <row r="770" spans="1:28" x14ac:dyDescent="0.55000000000000004">
      <c r="A770" s="18" t="s">
        <v>2340</v>
      </c>
      <c r="B770" s="15"/>
      <c r="C770" s="17">
        <v>556</v>
      </c>
      <c r="D770" s="15" t="s">
        <v>2097</v>
      </c>
      <c r="E770" s="15">
        <v>75656</v>
      </c>
      <c r="F770" s="15">
        <v>389</v>
      </c>
      <c r="G770" s="15">
        <v>6552</v>
      </c>
      <c r="H770" s="15" t="s">
        <v>2098</v>
      </c>
      <c r="I770" s="15">
        <v>7</v>
      </c>
      <c r="J770" s="15">
        <v>2</v>
      </c>
      <c r="K770" s="15">
        <v>75</v>
      </c>
      <c r="L770" s="15">
        <f>I770*400+J770*100+K770</f>
        <v>3075</v>
      </c>
      <c r="M770" s="15"/>
      <c r="N770" s="16"/>
      <c r="O770" s="16"/>
      <c r="P770" s="372"/>
      <c r="Q770" s="724">
        <v>152</v>
      </c>
      <c r="R770" s="15"/>
      <c r="S770" s="15"/>
      <c r="T770" s="15"/>
      <c r="U770" s="382"/>
      <c r="V770" s="15"/>
      <c r="W770" s="16"/>
      <c r="X770" s="15"/>
      <c r="Y770" s="16"/>
      <c r="Z770" s="16"/>
      <c r="AA770" s="15"/>
      <c r="AB770" s="16"/>
    </row>
    <row r="771" spans="1:28" s="347" customFormat="1" x14ac:dyDescent="0.55000000000000004">
      <c r="A771" s="18"/>
      <c r="B771" s="15">
        <v>21</v>
      </c>
      <c r="C771" s="17">
        <v>557</v>
      </c>
      <c r="D771" s="15" t="s">
        <v>2097</v>
      </c>
      <c r="E771" s="15">
        <v>13776</v>
      </c>
      <c r="F771" s="15">
        <v>124</v>
      </c>
      <c r="G771" s="15">
        <v>193</v>
      </c>
      <c r="H771" s="17" t="s">
        <v>39</v>
      </c>
      <c r="I771" s="15"/>
      <c r="J771" s="15"/>
      <c r="K771" s="15">
        <v>30</v>
      </c>
      <c r="L771" s="15"/>
      <c r="M771" s="17">
        <f>I771*400+J771*100+K771</f>
        <v>30</v>
      </c>
      <c r="N771" s="16"/>
      <c r="O771" s="16"/>
      <c r="P771" s="372"/>
      <c r="Q771" s="724"/>
      <c r="R771" s="15">
        <v>113</v>
      </c>
      <c r="S771" s="15">
        <v>21</v>
      </c>
      <c r="T771" s="15" t="s">
        <v>2099</v>
      </c>
      <c r="U771" s="373" t="s">
        <v>2104</v>
      </c>
      <c r="V771" s="15">
        <v>144</v>
      </c>
      <c r="W771" s="16"/>
      <c r="X771" s="15">
        <v>144</v>
      </c>
      <c r="Y771" s="16"/>
      <c r="Z771" s="16"/>
      <c r="AA771" s="15">
        <v>21</v>
      </c>
      <c r="AB771" s="16"/>
    </row>
    <row r="772" spans="1:28" x14ac:dyDescent="0.55000000000000004">
      <c r="A772" s="22" t="s">
        <v>2395</v>
      </c>
      <c r="B772" s="6">
        <v>103</v>
      </c>
      <c r="C772" s="5">
        <v>558</v>
      </c>
      <c r="D772" s="15" t="s">
        <v>2097</v>
      </c>
      <c r="E772" s="6">
        <v>21617</v>
      </c>
      <c r="F772" s="6">
        <v>54</v>
      </c>
      <c r="G772" s="6">
        <v>1609</v>
      </c>
      <c r="H772" s="6" t="s">
        <v>2394</v>
      </c>
      <c r="I772" s="6">
        <v>25</v>
      </c>
      <c r="J772" s="6"/>
      <c r="K772" s="6">
        <v>30</v>
      </c>
      <c r="L772" s="6">
        <v>10030</v>
      </c>
      <c r="M772" s="6"/>
      <c r="N772" s="3"/>
      <c r="O772" s="3"/>
      <c r="P772" s="363"/>
      <c r="Q772" s="724">
        <v>150</v>
      </c>
      <c r="R772" s="6"/>
      <c r="S772" s="6">
        <v>103</v>
      </c>
      <c r="T772" s="6"/>
      <c r="U772" s="364"/>
      <c r="V772" s="6"/>
      <c r="W772" s="3"/>
      <c r="X772" s="6"/>
      <c r="Y772" s="3"/>
      <c r="Z772" s="3"/>
      <c r="AA772" s="6"/>
      <c r="AB772" s="3"/>
    </row>
    <row r="773" spans="1:28" x14ac:dyDescent="0.55000000000000004">
      <c r="A773" s="22"/>
      <c r="B773" s="6"/>
      <c r="C773" s="5"/>
      <c r="D773" s="15"/>
      <c r="E773" s="6"/>
      <c r="F773" s="6"/>
      <c r="G773" s="6"/>
      <c r="H773" s="6"/>
      <c r="I773" s="6"/>
      <c r="J773" s="6"/>
      <c r="K773" s="6"/>
      <c r="L773" s="6"/>
      <c r="M773" s="6"/>
      <c r="N773" s="3"/>
      <c r="O773" s="3"/>
      <c r="P773" s="363"/>
      <c r="Q773" s="724"/>
      <c r="R773" s="6"/>
      <c r="S773" s="6"/>
      <c r="T773" s="6"/>
      <c r="U773" s="364"/>
      <c r="V773" s="6"/>
      <c r="W773" s="3"/>
      <c r="X773" s="6"/>
      <c r="Y773" s="3"/>
      <c r="Z773" s="3"/>
      <c r="AA773" s="6"/>
      <c r="AB773" s="3"/>
    </row>
    <row r="774" spans="1:28" x14ac:dyDescent="0.55000000000000004">
      <c r="A774" s="22" t="s">
        <v>2396</v>
      </c>
      <c r="B774" s="6">
        <v>241</v>
      </c>
      <c r="C774" s="5">
        <v>559</v>
      </c>
      <c r="D774" s="15" t="s">
        <v>2097</v>
      </c>
      <c r="E774" s="6">
        <v>97332</v>
      </c>
      <c r="F774" s="6">
        <v>753</v>
      </c>
      <c r="G774" s="6">
        <v>7834</v>
      </c>
      <c r="H774" s="6" t="s">
        <v>2394</v>
      </c>
      <c r="I774" s="6"/>
      <c r="J774" s="6">
        <v>2</v>
      </c>
      <c r="K774" s="6">
        <v>31</v>
      </c>
      <c r="L774" s="6"/>
      <c r="M774" s="6">
        <v>231</v>
      </c>
      <c r="N774" s="3"/>
      <c r="O774" s="3"/>
      <c r="P774" s="363"/>
      <c r="Q774" s="724">
        <v>250</v>
      </c>
      <c r="R774" s="6">
        <v>114</v>
      </c>
      <c r="S774" s="6">
        <v>241</v>
      </c>
      <c r="T774" s="15" t="s">
        <v>2099</v>
      </c>
      <c r="U774" s="373" t="s">
        <v>2104</v>
      </c>
      <c r="V774" s="6">
        <v>108</v>
      </c>
      <c r="W774" s="3"/>
      <c r="X774" s="6">
        <v>108</v>
      </c>
      <c r="Y774" s="3"/>
      <c r="Z774" s="3"/>
      <c r="AA774" s="6">
        <v>30</v>
      </c>
      <c r="AB774" s="3"/>
    </row>
    <row r="775" spans="1:28" x14ac:dyDescent="0.55000000000000004">
      <c r="A775" s="22" t="s">
        <v>2396</v>
      </c>
      <c r="B775" s="6">
        <v>241</v>
      </c>
      <c r="C775" s="5">
        <v>560</v>
      </c>
      <c r="D775" s="15" t="s">
        <v>2097</v>
      </c>
      <c r="E775" s="6">
        <v>35376</v>
      </c>
      <c r="F775" s="6">
        <v>40</v>
      </c>
      <c r="G775" s="6">
        <v>2452</v>
      </c>
      <c r="H775" s="6" t="s">
        <v>2394</v>
      </c>
      <c r="I775" s="6">
        <v>4</v>
      </c>
      <c r="J775" s="6"/>
      <c r="K775" s="6">
        <v>77</v>
      </c>
      <c r="L775" s="6">
        <v>1677</v>
      </c>
      <c r="M775" s="6"/>
      <c r="N775" s="3"/>
      <c r="O775" s="3"/>
      <c r="P775" s="363"/>
      <c r="Q775" s="724">
        <v>150</v>
      </c>
      <c r="R775" s="6"/>
      <c r="S775" s="6">
        <v>241</v>
      </c>
      <c r="T775" s="6"/>
      <c r="U775" s="364"/>
      <c r="V775" s="6"/>
      <c r="W775" s="3"/>
      <c r="X775" s="6"/>
      <c r="Y775" s="3"/>
      <c r="Z775" s="3"/>
      <c r="AA775" s="6"/>
      <c r="AB775" s="3"/>
    </row>
    <row r="776" spans="1:28" x14ac:dyDescent="0.55000000000000004">
      <c r="A776" s="22" t="s">
        <v>2396</v>
      </c>
      <c r="B776" s="6">
        <v>241</v>
      </c>
      <c r="C776" s="5">
        <v>561</v>
      </c>
      <c r="D776" s="15" t="s">
        <v>2097</v>
      </c>
      <c r="E776" s="6">
        <v>97335</v>
      </c>
      <c r="F776" s="6">
        <v>754</v>
      </c>
      <c r="G776" s="6">
        <v>7837</v>
      </c>
      <c r="H776" s="6" t="s">
        <v>2394</v>
      </c>
      <c r="I776" s="6">
        <v>5</v>
      </c>
      <c r="J776" s="6">
        <v>2</v>
      </c>
      <c r="K776" s="6">
        <v>25</v>
      </c>
      <c r="L776" s="6">
        <v>2225</v>
      </c>
      <c r="M776" s="6"/>
      <c r="N776" s="3"/>
      <c r="O776" s="3"/>
      <c r="P776" s="363"/>
      <c r="Q776" s="724">
        <v>150</v>
      </c>
      <c r="R776" s="6"/>
      <c r="S776" s="6">
        <v>241</v>
      </c>
      <c r="T776" s="6"/>
      <c r="U776" s="364"/>
      <c r="V776" s="6"/>
      <c r="W776" s="3"/>
      <c r="X776" s="6"/>
      <c r="Y776" s="3"/>
      <c r="Z776" s="3"/>
      <c r="AA776" s="6"/>
      <c r="AB776" s="3"/>
    </row>
    <row r="777" spans="1:28" x14ac:dyDescent="0.55000000000000004">
      <c r="A777" s="22" t="s">
        <v>2396</v>
      </c>
      <c r="B777" s="6">
        <v>241</v>
      </c>
      <c r="C777" s="5">
        <v>562</v>
      </c>
      <c r="D777" s="15" t="s">
        <v>2097</v>
      </c>
      <c r="E777" s="6">
        <v>41774</v>
      </c>
      <c r="F777" s="6">
        <v>200</v>
      </c>
      <c r="G777" s="6">
        <v>7672</v>
      </c>
      <c r="H777" s="6" t="s">
        <v>2394</v>
      </c>
      <c r="I777" s="6">
        <v>2</v>
      </c>
      <c r="J777" s="6">
        <v>3</v>
      </c>
      <c r="K777" s="6">
        <v>86</v>
      </c>
      <c r="L777" s="6">
        <v>1186</v>
      </c>
      <c r="M777" s="6"/>
      <c r="N777" s="3"/>
      <c r="O777" s="3"/>
      <c r="P777" s="363"/>
      <c r="Q777" s="724">
        <v>150</v>
      </c>
      <c r="R777" s="6"/>
      <c r="S777" s="6">
        <v>241</v>
      </c>
      <c r="T777" s="6"/>
      <c r="U777" s="364"/>
      <c r="V777" s="6"/>
      <c r="W777" s="3"/>
      <c r="X777" s="6"/>
      <c r="Y777" s="3"/>
      <c r="Z777" s="3"/>
      <c r="AA777" s="6"/>
      <c r="AB777" s="3"/>
    </row>
    <row r="778" spans="1:28" x14ac:dyDescent="0.55000000000000004">
      <c r="A778" s="22"/>
      <c r="B778" s="6"/>
      <c r="C778" s="5"/>
      <c r="D778" s="15"/>
      <c r="E778" s="6"/>
      <c r="F778" s="6"/>
      <c r="G778" s="6"/>
      <c r="H778" s="6"/>
      <c r="I778" s="6"/>
      <c r="J778" s="6"/>
      <c r="K778" s="6"/>
      <c r="L778" s="6"/>
      <c r="M778" s="6"/>
      <c r="N778" s="3"/>
      <c r="O778" s="3"/>
      <c r="P778" s="363"/>
      <c r="Q778" s="724"/>
      <c r="R778" s="6"/>
      <c r="S778" s="6"/>
      <c r="T778" s="6"/>
      <c r="U778" s="364"/>
      <c r="V778" s="6"/>
      <c r="W778" s="3"/>
      <c r="X778" s="6"/>
      <c r="Y778" s="3"/>
      <c r="Z778" s="3"/>
      <c r="AA778" s="6"/>
      <c r="AB778" s="3"/>
    </row>
    <row r="779" spans="1:28" x14ac:dyDescent="0.55000000000000004">
      <c r="A779" s="22" t="s">
        <v>2397</v>
      </c>
      <c r="B779" s="6">
        <v>239</v>
      </c>
      <c r="C779" s="5">
        <v>563</v>
      </c>
      <c r="D779" s="15" t="s">
        <v>2097</v>
      </c>
      <c r="E779" s="6">
        <v>41939</v>
      </c>
      <c r="F779" s="6">
        <v>165</v>
      </c>
      <c r="G779" s="6">
        <v>3751</v>
      </c>
      <c r="H779" s="6" t="s">
        <v>2394</v>
      </c>
      <c r="I779" s="6"/>
      <c r="J779" s="6">
        <v>1</v>
      </c>
      <c r="K779" s="6">
        <v>92</v>
      </c>
      <c r="L779" s="6">
        <v>192</v>
      </c>
      <c r="M779" s="6"/>
      <c r="N779" s="3"/>
      <c r="O779" s="3"/>
      <c r="P779" s="363"/>
      <c r="Q779" s="724">
        <v>150</v>
      </c>
      <c r="R779" s="6"/>
      <c r="S779" s="6">
        <v>239</v>
      </c>
      <c r="T779" s="6"/>
      <c r="U779" s="364"/>
      <c r="V779" s="6"/>
      <c r="W779" s="3"/>
      <c r="X779" s="6"/>
      <c r="Y779" s="3"/>
      <c r="Z779" s="3"/>
      <c r="AA779" s="6"/>
      <c r="AB779" s="3"/>
    </row>
    <row r="780" spans="1:28" x14ac:dyDescent="0.55000000000000004">
      <c r="A780" s="22" t="s">
        <v>2397</v>
      </c>
      <c r="B780" s="6">
        <v>239</v>
      </c>
      <c r="C780" s="5">
        <v>564</v>
      </c>
      <c r="D780" s="15" t="s">
        <v>2097</v>
      </c>
      <c r="E780" s="6">
        <v>35376</v>
      </c>
      <c r="F780" s="6">
        <v>40</v>
      </c>
      <c r="G780" s="6">
        <v>2452</v>
      </c>
      <c r="H780" s="6" t="s">
        <v>2394</v>
      </c>
      <c r="I780" s="6">
        <v>4</v>
      </c>
      <c r="J780" s="6"/>
      <c r="K780" s="6">
        <v>77</v>
      </c>
      <c r="L780" s="6">
        <v>1677</v>
      </c>
      <c r="M780" s="6"/>
      <c r="N780" s="3"/>
      <c r="O780" s="3"/>
      <c r="P780" s="363"/>
      <c r="Q780" s="724">
        <v>100</v>
      </c>
      <c r="R780" s="6"/>
      <c r="S780" s="6">
        <v>239</v>
      </c>
      <c r="T780" s="6"/>
      <c r="U780" s="364"/>
      <c r="V780" s="6"/>
      <c r="W780" s="3"/>
      <c r="X780" s="6"/>
      <c r="Y780" s="3"/>
      <c r="Z780" s="3"/>
      <c r="AA780" s="6"/>
      <c r="AB780" s="3"/>
    </row>
    <row r="781" spans="1:28" x14ac:dyDescent="0.55000000000000004">
      <c r="A781" s="22" t="s">
        <v>2397</v>
      </c>
      <c r="B781" s="6">
        <v>239</v>
      </c>
      <c r="C781" s="5">
        <v>565</v>
      </c>
      <c r="D781" s="15" t="s">
        <v>2097</v>
      </c>
      <c r="E781" s="6">
        <v>47816</v>
      </c>
      <c r="F781" s="6">
        <v>290</v>
      </c>
      <c r="G781" s="6">
        <v>4344</v>
      </c>
      <c r="H781" s="6" t="s">
        <v>2394</v>
      </c>
      <c r="I781" s="6"/>
      <c r="J781" s="6">
        <v>1</v>
      </c>
      <c r="K781" s="6">
        <v>40</v>
      </c>
      <c r="L781" s="6"/>
      <c r="M781" s="6">
        <v>140</v>
      </c>
      <c r="N781" s="3"/>
      <c r="O781" s="3"/>
      <c r="P781" s="363"/>
      <c r="Q781" s="724">
        <v>250</v>
      </c>
      <c r="R781" s="6">
        <v>115</v>
      </c>
      <c r="S781" s="6">
        <v>239</v>
      </c>
      <c r="T781" s="15" t="s">
        <v>2099</v>
      </c>
      <c r="U781" s="373" t="s">
        <v>2104</v>
      </c>
      <c r="V781" s="6">
        <v>120</v>
      </c>
      <c r="W781" s="3"/>
      <c r="X781" s="6">
        <v>120</v>
      </c>
      <c r="Y781" s="3"/>
      <c r="Z781" s="3"/>
      <c r="AA781" s="6">
        <v>20</v>
      </c>
      <c r="AB781" s="3"/>
    </row>
    <row r="782" spans="1:28" x14ac:dyDescent="0.55000000000000004">
      <c r="A782" s="22" t="s">
        <v>2397</v>
      </c>
      <c r="B782" s="6">
        <v>239</v>
      </c>
      <c r="C782" s="5">
        <v>566</v>
      </c>
      <c r="D782" s="15" t="s">
        <v>2097</v>
      </c>
      <c r="E782" s="6">
        <v>47815</v>
      </c>
      <c r="F782" s="6">
        <v>289</v>
      </c>
      <c r="G782" s="6">
        <v>4343</v>
      </c>
      <c r="H782" s="6" t="s">
        <v>2394</v>
      </c>
      <c r="I782" s="6"/>
      <c r="J782" s="6">
        <v>1</v>
      </c>
      <c r="K782" s="6">
        <v>51</v>
      </c>
      <c r="L782" s="6"/>
      <c r="M782" s="6">
        <v>151</v>
      </c>
      <c r="N782" s="3"/>
      <c r="O782" s="3"/>
      <c r="P782" s="363"/>
      <c r="Q782" s="724">
        <v>250</v>
      </c>
      <c r="R782" s="6">
        <v>116</v>
      </c>
      <c r="S782" s="6">
        <v>239</v>
      </c>
      <c r="T782" s="15" t="s">
        <v>2099</v>
      </c>
      <c r="U782" s="357" t="s">
        <v>1024</v>
      </c>
      <c r="V782" s="6">
        <v>16</v>
      </c>
      <c r="W782" s="3"/>
      <c r="X782" s="6">
        <v>16</v>
      </c>
      <c r="Y782" s="3"/>
      <c r="Z782" s="3"/>
      <c r="AA782" s="6">
        <v>20</v>
      </c>
      <c r="AB782" s="3"/>
    </row>
    <row r="783" spans="1:28" x14ac:dyDescent="0.55000000000000004">
      <c r="A783" s="22"/>
      <c r="B783" s="6"/>
      <c r="C783" s="5"/>
      <c r="D783" s="15"/>
      <c r="E783" s="6"/>
      <c r="F783" s="6"/>
      <c r="G783" s="6"/>
      <c r="H783" s="6"/>
      <c r="I783" s="6"/>
      <c r="J783" s="6"/>
      <c r="K783" s="6"/>
      <c r="L783" s="6"/>
      <c r="M783" s="6"/>
      <c r="N783" s="3"/>
      <c r="O783" s="3"/>
      <c r="P783" s="363"/>
      <c r="Q783" s="724"/>
      <c r="R783" s="6"/>
      <c r="S783" s="6"/>
      <c r="T783" s="15"/>
      <c r="U783" s="357"/>
      <c r="V783" s="6"/>
      <c r="W783" s="3"/>
      <c r="X783" s="6"/>
      <c r="Y783" s="3"/>
      <c r="Z783" s="3"/>
      <c r="AA783" s="6"/>
      <c r="AB783" s="3"/>
    </row>
    <row r="784" spans="1:28" x14ac:dyDescent="0.55000000000000004">
      <c r="A784" s="22" t="s">
        <v>2398</v>
      </c>
      <c r="B784" s="6"/>
      <c r="C784" s="5">
        <v>567</v>
      </c>
      <c r="D784" s="15" t="s">
        <v>2097</v>
      </c>
      <c r="E784" s="6">
        <v>35340</v>
      </c>
      <c r="F784" s="6">
        <v>9</v>
      </c>
      <c r="G784" s="6">
        <v>2515</v>
      </c>
      <c r="H784" s="6" t="s">
        <v>2394</v>
      </c>
      <c r="I784" s="6">
        <v>7</v>
      </c>
      <c r="J784" s="6">
        <v>1</v>
      </c>
      <c r="K784" s="6">
        <v>38</v>
      </c>
      <c r="L784" s="6">
        <v>2938</v>
      </c>
      <c r="M784" s="6"/>
      <c r="N784" s="3"/>
      <c r="O784" s="3"/>
      <c r="P784" s="363"/>
      <c r="Q784" s="724">
        <v>150</v>
      </c>
      <c r="R784" s="6"/>
      <c r="S784" s="6"/>
      <c r="T784" s="6"/>
      <c r="U784" s="364"/>
      <c r="V784" s="6"/>
      <c r="W784" s="3"/>
      <c r="X784" s="6"/>
      <c r="Y784" s="3"/>
      <c r="Z784" s="3"/>
      <c r="AA784" s="6"/>
      <c r="AB784" s="3"/>
    </row>
    <row r="785" spans="1:28" x14ac:dyDescent="0.55000000000000004">
      <c r="A785" s="22" t="s">
        <v>2398</v>
      </c>
      <c r="B785" s="6"/>
      <c r="C785" s="5">
        <v>568</v>
      </c>
      <c r="D785" s="15" t="s">
        <v>2097</v>
      </c>
      <c r="E785" s="6">
        <v>72443</v>
      </c>
      <c r="F785" s="6">
        <v>334</v>
      </c>
      <c r="G785" s="6">
        <v>6219</v>
      </c>
      <c r="H785" s="6" t="s">
        <v>2394</v>
      </c>
      <c r="I785" s="6">
        <v>19</v>
      </c>
      <c r="J785" s="6">
        <v>3</v>
      </c>
      <c r="K785" s="6">
        <v>78</v>
      </c>
      <c r="L785" s="6">
        <v>7978</v>
      </c>
      <c r="M785" s="6"/>
      <c r="N785" s="3"/>
      <c r="O785" s="3"/>
      <c r="P785" s="363"/>
      <c r="Q785" s="724">
        <v>150</v>
      </c>
      <c r="R785" s="6"/>
      <c r="S785" s="6"/>
      <c r="T785" s="6"/>
      <c r="U785" s="364"/>
      <c r="V785" s="6"/>
      <c r="W785" s="3"/>
      <c r="X785" s="6"/>
      <c r="Y785" s="3"/>
      <c r="Z785" s="3"/>
      <c r="AA785" s="6"/>
      <c r="AB785" s="3"/>
    </row>
    <row r="786" spans="1:28" x14ac:dyDescent="0.55000000000000004">
      <c r="A786" s="22"/>
      <c r="B786" s="6"/>
      <c r="C786" s="5"/>
      <c r="D786" s="6"/>
      <c r="E786" s="6"/>
      <c r="F786" s="6"/>
      <c r="G786" s="6"/>
      <c r="H786" s="6"/>
      <c r="I786" s="6"/>
      <c r="J786" s="6"/>
      <c r="K786" s="6"/>
      <c r="L786" s="6"/>
      <c r="M786" s="6"/>
      <c r="N786" s="3"/>
      <c r="O786" s="3"/>
      <c r="P786" s="363"/>
      <c r="Q786" s="724"/>
      <c r="R786" s="6"/>
      <c r="S786" s="6"/>
      <c r="T786" s="6"/>
      <c r="U786" s="364"/>
      <c r="V786" s="6"/>
      <c r="W786" s="3"/>
      <c r="X786" s="6"/>
      <c r="Y786" s="3"/>
      <c r="Z786" s="3"/>
      <c r="AA786" s="6"/>
      <c r="AB786" s="3"/>
    </row>
    <row r="787" spans="1:28" x14ac:dyDescent="0.55000000000000004">
      <c r="A787" s="22" t="s">
        <v>2399</v>
      </c>
      <c r="B787" s="6">
        <v>5</v>
      </c>
      <c r="C787" s="5">
        <v>569</v>
      </c>
      <c r="D787" s="15" t="s">
        <v>2097</v>
      </c>
      <c r="E787" s="6">
        <v>50744</v>
      </c>
      <c r="F787" s="6">
        <v>243</v>
      </c>
      <c r="G787" s="6">
        <v>4835</v>
      </c>
      <c r="H787" s="6" t="s">
        <v>2394</v>
      </c>
      <c r="I787" s="6">
        <v>6</v>
      </c>
      <c r="J787" s="6">
        <v>3</v>
      </c>
      <c r="K787" s="6">
        <v>49</v>
      </c>
      <c r="L787" s="6">
        <v>2749</v>
      </c>
      <c r="M787" s="6"/>
      <c r="N787" s="3"/>
      <c r="O787" s="3"/>
      <c r="P787" s="363"/>
      <c r="Q787" s="724">
        <v>150</v>
      </c>
      <c r="R787" s="6"/>
      <c r="S787" s="6">
        <v>5</v>
      </c>
      <c r="T787" s="6"/>
      <c r="U787" s="364"/>
      <c r="V787" s="6"/>
      <c r="W787" s="3"/>
      <c r="X787" s="6"/>
      <c r="Y787" s="3"/>
      <c r="Z787" s="3"/>
      <c r="AA787" s="6"/>
      <c r="AB787" s="3"/>
    </row>
    <row r="788" spans="1:28" x14ac:dyDescent="0.55000000000000004">
      <c r="A788" s="22" t="s">
        <v>2399</v>
      </c>
      <c r="B788" s="6">
        <v>5</v>
      </c>
      <c r="C788" s="5">
        <v>570</v>
      </c>
      <c r="D788" s="6" t="s">
        <v>49</v>
      </c>
      <c r="E788" s="6">
        <v>21652</v>
      </c>
      <c r="F788" s="6">
        <v>21</v>
      </c>
      <c r="G788" s="6"/>
      <c r="H788" s="6" t="s">
        <v>2394</v>
      </c>
      <c r="I788" s="6">
        <v>9</v>
      </c>
      <c r="J788" s="6">
        <v>2</v>
      </c>
      <c r="K788" s="6">
        <v>5</v>
      </c>
      <c r="L788" s="6">
        <v>3805</v>
      </c>
      <c r="M788" s="6"/>
      <c r="N788" s="3"/>
      <c r="O788" s="3"/>
      <c r="P788" s="363"/>
      <c r="Q788" s="724">
        <v>150</v>
      </c>
      <c r="R788" s="6"/>
      <c r="S788" s="6">
        <v>5</v>
      </c>
      <c r="T788" s="6"/>
      <c r="U788" s="364"/>
      <c r="V788" s="6"/>
      <c r="W788" s="3"/>
      <c r="X788" s="6"/>
      <c r="Y788" s="3"/>
      <c r="Z788" s="3"/>
      <c r="AA788" s="6"/>
      <c r="AB788" s="3"/>
    </row>
    <row r="789" spans="1:28" x14ac:dyDescent="0.55000000000000004">
      <c r="A789" s="22"/>
      <c r="B789" s="6"/>
      <c r="C789" s="5"/>
      <c r="D789" s="6"/>
      <c r="E789" s="6"/>
      <c r="F789" s="6"/>
      <c r="G789" s="6"/>
      <c r="H789" s="6"/>
      <c r="I789" s="6"/>
      <c r="J789" s="6"/>
      <c r="K789" s="6"/>
      <c r="L789" s="6"/>
      <c r="M789" s="6"/>
      <c r="N789" s="3"/>
      <c r="O789" s="3"/>
      <c r="P789" s="363"/>
      <c r="Q789" s="724"/>
      <c r="R789" s="6"/>
      <c r="S789" s="6"/>
      <c r="T789" s="6"/>
      <c r="U789" s="364"/>
      <c r="V789" s="6"/>
      <c r="W789" s="3"/>
      <c r="X789" s="6"/>
      <c r="Y789" s="3"/>
      <c r="Z789" s="3"/>
      <c r="AA789" s="6"/>
      <c r="AB789" s="3"/>
    </row>
    <row r="790" spans="1:28" x14ac:dyDescent="0.55000000000000004">
      <c r="A790" s="22" t="s">
        <v>2400</v>
      </c>
      <c r="B790" s="6"/>
      <c r="C790" s="5">
        <v>571</v>
      </c>
      <c r="D790" s="15" t="s">
        <v>2097</v>
      </c>
      <c r="E790" s="6">
        <v>49050</v>
      </c>
      <c r="F790" s="6">
        <v>293</v>
      </c>
      <c r="G790" s="6">
        <v>4347</v>
      </c>
      <c r="H790" s="6" t="s">
        <v>2394</v>
      </c>
      <c r="I790" s="6">
        <v>10</v>
      </c>
      <c r="J790" s="6">
        <v>3</v>
      </c>
      <c r="K790" s="6">
        <v>26</v>
      </c>
      <c r="L790" s="6">
        <v>4326</v>
      </c>
      <c r="M790" s="6"/>
      <c r="N790" s="3"/>
      <c r="O790" s="3"/>
      <c r="P790" s="363"/>
      <c r="Q790" s="724">
        <v>100</v>
      </c>
      <c r="R790" s="6"/>
      <c r="S790" s="6"/>
      <c r="T790" s="6"/>
      <c r="U790" s="364"/>
      <c r="V790" s="6"/>
      <c r="W790" s="3"/>
      <c r="X790" s="6"/>
      <c r="Y790" s="3"/>
      <c r="Z790" s="3"/>
      <c r="AA790" s="6"/>
      <c r="AB790" s="3"/>
    </row>
    <row r="791" spans="1:28" x14ac:dyDescent="0.55000000000000004">
      <c r="A791" s="22" t="s">
        <v>2400</v>
      </c>
      <c r="B791" s="6">
        <v>98</v>
      </c>
      <c r="C791" s="5">
        <v>572</v>
      </c>
      <c r="D791" s="15" t="s">
        <v>2097</v>
      </c>
      <c r="E791" s="6">
        <v>15177</v>
      </c>
      <c r="F791" s="6">
        <v>204</v>
      </c>
      <c r="G791" s="6">
        <v>372</v>
      </c>
      <c r="H791" s="6" t="s">
        <v>2394</v>
      </c>
      <c r="I791" s="6"/>
      <c r="J791" s="6">
        <v>2</v>
      </c>
      <c r="K791" s="6">
        <v>55</v>
      </c>
      <c r="L791" s="6"/>
      <c r="M791" s="6">
        <v>255</v>
      </c>
      <c r="N791" s="3"/>
      <c r="O791" s="3"/>
      <c r="P791" s="363"/>
      <c r="Q791" s="724">
        <v>250</v>
      </c>
      <c r="R791" s="6">
        <v>117</v>
      </c>
      <c r="S791" s="6">
        <v>98</v>
      </c>
      <c r="T791" s="15" t="s">
        <v>2099</v>
      </c>
      <c r="U791" s="373" t="s">
        <v>2104</v>
      </c>
      <c r="V791" s="6">
        <v>108</v>
      </c>
      <c r="W791" s="3"/>
      <c r="X791" s="6">
        <v>108</v>
      </c>
      <c r="Y791" s="3"/>
      <c r="Z791" s="3"/>
      <c r="AA791" s="6">
        <v>15</v>
      </c>
      <c r="AB791" s="3"/>
    </row>
    <row r="792" spans="1:28" x14ac:dyDescent="0.55000000000000004">
      <c r="A792" s="22" t="s">
        <v>2401</v>
      </c>
      <c r="B792" s="6">
        <v>97</v>
      </c>
      <c r="C792" s="5"/>
      <c r="D792" s="6"/>
      <c r="E792" s="6"/>
      <c r="F792" s="6"/>
      <c r="G792" s="6"/>
      <c r="H792" s="6"/>
      <c r="I792" s="6"/>
      <c r="J792" s="6"/>
      <c r="K792" s="6"/>
      <c r="L792" s="6"/>
      <c r="M792" s="6"/>
      <c r="N792" s="3"/>
      <c r="O792" s="3"/>
      <c r="P792" s="363"/>
      <c r="Q792" s="724"/>
      <c r="R792" s="6"/>
      <c r="S792" s="6">
        <v>97</v>
      </c>
      <c r="T792" s="15" t="s">
        <v>2099</v>
      </c>
      <c r="U792" s="373" t="s">
        <v>2104</v>
      </c>
      <c r="V792" s="6">
        <v>192</v>
      </c>
      <c r="W792" s="3"/>
      <c r="X792" s="6">
        <v>192</v>
      </c>
      <c r="Y792" s="3"/>
      <c r="Z792" s="3"/>
      <c r="AA792" s="6">
        <v>30</v>
      </c>
      <c r="AB792" s="3"/>
    </row>
    <row r="793" spans="1:28" x14ac:dyDescent="0.55000000000000004">
      <c r="A793" s="22" t="s">
        <v>2402</v>
      </c>
      <c r="B793" s="6">
        <v>96</v>
      </c>
      <c r="C793" s="5"/>
      <c r="D793" s="6"/>
      <c r="E793" s="6"/>
      <c r="F793" s="6"/>
      <c r="G793" s="6"/>
      <c r="H793" s="6"/>
      <c r="I793" s="6"/>
      <c r="J793" s="6"/>
      <c r="K793" s="6"/>
      <c r="L793" s="6"/>
      <c r="M793" s="6"/>
      <c r="N793" s="3"/>
      <c r="O793" s="3"/>
      <c r="P793" s="363"/>
      <c r="Q793" s="724"/>
      <c r="R793" s="6"/>
      <c r="S793" s="6">
        <v>96</v>
      </c>
      <c r="T793" s="15" t="s">
        <v>2099</v>
      </c>
      <c r="U793" s="373" t="s">
        <v>2104</v>
      </c>
      <c r="V793" s="6">
        <v>216</v>
      </c>
      <c r="W793" s="3"/>
      <c r="X793" s="6">
        <v>216</v>
      </c>
      <c r="Y793" s="3"/>
      <c r="Z793" s="3"/>
      <c r="AA793" s="6">
        <v>12</v>
      </c>
      <c r="AB793" s="3"/>
    </row>
    <row r="794" spans="1:28" x14ac:dyDescent="0.55000000000000004">
      <c r="A794" s="22"/>
      <c r="B794" s="6"/>
      <c r="C794" s="5"/>
      <c r="D794" s="6"/>
      <c r="E794" s="6"/>
      <c r="F794" s="6"/>
      <c r="G794" s="6"/>
      <c r="H794" s="6"/>
      <c r="I794" s="6"/>
      <c r="J794" s="6"/>
      <c r="K794" s="6"/>
      <c r="L794" s="6"/>
      <c r="M794" s="6"/>
      <c r="N794" s="3"/>
      <c r="O794" s="3"/>
      <c r="P794" s="363"/>
      <c r="Q794" s="724"/>
      <c r="R794" s="6"/>
      <c r="S794" s="6"/>
      <c r="T794" s="15"/>
      <c r="U794" s="373"/>
      <c r="V794" s="6"/>
      <c r="W794" s="3"/>
      <c r="X794" s="6"/>
      <c r="Y794" s="3"/>
      <c r="Z794" s="3"/>
      <c r="AA794" s="6"/>
      <c r="AB794" s="3"/>
    </row>
    <row r="795" spans="1:28" x14ac:dyDescent="0.55000000000000004">
      <c r="A795" s="22" t="s">
        <v>2400</v>
      </c>
      <c r="B795" s="6"/>
      <c r="C795" s="5">
        <v>573</v>
      </c>
      <c r="D795" s="15" t="s">
        <v>2097</v>
      </c>
      <c r="E795" s="6">
        <v>48890</v>
      </c>
      <c r="F795" s="6">
        <v>292</v>
      </c>
      <c r="G795" s="6">
        <v>4346</v>
      </c>
      <c r="H795" s="6" t="s">
        <v>2394</v>
      </c>
      <c r="I795" s="6">
        <v>10</v>
      </c>
      <c r="J795" s="6">
        <v>3</v>
      </c>
      <c r="K795" s="6">
        <v>26</v>
      </c>
      <c r="L795" s="6">
        <v>4326</v>
      </c>
      <c r="M795" s="6"/>
      <c r="N795" s="3"/>
      <c r="O795" s="3"/>
      <c r="P795" s="363"/>
      <c r="Q795" s="724">
        <v>150</v>
      </c>
      <c r="R795" s="6"/>
      <c r="S795" s="6"/>
      <c r="T795" s="6"/>
      <c r="U795" s="364"/>
      <c r="V795" s="6"/>
      <c r="W795" s="3"/>
      <c r="X795" s="6"/>
      <c r="Y795" s="3"/>
      <c r="Z795" s="3"/>
      <c r="AA795" s="6"/>
      <c r="AB795" s="3"/>
    </row>
    <row r="796" spans="1:28" x14ac:dyDescent="0.55000000000000004">
      <c r="A796" s="22"/>
      <c r="B796" s="6"/>
      <c r="C796" s="5"/>
      <c r="D796" s="6"/>
      <c r="E796" s="6"/>
      <c r="F796" s="6"/>
      <c r="G796" s="6"/>
      <c r="H796" s="6"/>
      <c r="I796" s="6"/>
      <c r="J796" s="6"/>
      <c r="K796" s="6"/>
      <c r="L796" s="6"/>
      <c r="M796" s="6"/>
      <c r="N796" s="3"/>
      <c r="O796" s="3"/>
      <c r="P796" s="363"/>
      <c r="Q796" s="724"/>
      <c r="R796" s="6"/>
      <c r="S796" s="6"/>
      <c r="T796" s="6"/>
      <c r="U796" s="364"/>
      <c r="V796" s="6"/>
      <c r="W796" s="3"/>
      <c r="X796" s="6"/>
      <c r="Y796" s="3"/>
      <c r="Z796" s="3"/>
      <c r="AA796" s="6"/>
      <c r="AB796" s="3"/>
    </row>
    <row r="797" spans="1:28" x14ac:dyDescent="0.55000000000000004">
      <c r="A797" s="22" t="s">
        <v>2403</v>
      </c>
      <c r="B797" s="6">
        <v>29</v>
      </c>
      <c r="C797" s="5">
        <v>574</v>
      </c>
      <c r="D797" s="15" t="s">
        <v>2097</v>
      </c>
      <c r="E797" s="6">
        <v>92912</v>
      </c>
      <c r="F797" s="6">
        <v>255</v>
      </c>
      <c r="G797" s="6">
        <v>7454</v>
      </c>
      <c r="H797" s="6" t="s">
        <v>2394</v>
      </c>
      <c r="I797" s="6">
        <v>6</v>
      </c>
      <c r="J797" s="6"/>
      <c r="K797" s="6">
        <v>42</v>
      </c>
      <c r="L797" s="6">
        <v>2442</v>
      </c>
      <c r="M797" s="6"/>
      <c r="N797" s="3"/>
      <c r="O797" s="3"/>
      <c r="P797" s="363"/>
      <c r="Q797" s="724">
        <v>150</v>
      </c>
      <c r="R797" s="6"/>
      <c r="S797" s="6">
        <v>29</v>
      </c>
      <c r="T797" s="6"/>
      <c r="U797" s="364"/>
      <c r="V797" s="6"/>
      <c r="W797" s="3"/>
      <c r="X797" s="6"/>
      <c r="Y797" s="3"/>
      <c r="Z797" s="3"/>
      <c r="AA797" s="6"/>
      <c r="AB797" s="3"/>
    </row>
    <row r="798" spans="1:28" x14ac:dyDescent="0.55000000000000004">
      <c r="A798" s="22" t="s">
        <v>2403</v>
      </c>
      <c r="B798" s="6">
        <v>29</v>
      </c>
      <c r="C798" s="5">
        <v>575</v>
      </c>
      <c r="D798" s="15" t="s">
        <v>2097</v>
      </c>
      <c r="E798" s="6">
        <v>25333</v>
      </c>
      <c r="F798" s="6">
        <v>28</v>
      </c>
      <c r="G798" s="6">
        <v>1789</v>
      </c>
      <c r="H798" s="6" t="s">
        <v>2394</v>
      </c>
      <c r="I798" s="6">
        <v>7</v>
      </c>
      <c r="J798" s="6">
        <v>2</v>
      </c>
      <c r="K798" s="6"/>
      <c r="L798" s="6">
        <v>3000</v>
      </c>
      <c r="M798" s="6"/>
      <c r="N798" s="3"/>
      <c r="O798" s="3"/>
      <c r="P798" s="363"/>
      <c r="Q798" s="724">
        <v>150</v>
      </c>
      <c r="R798" s="6"/>
      <c r="S798" s="6">
        <v>29</v>
      </c>
      <c r="T798" s="6"/>
      <c r="U798" s="364"/>
      <c r="V798" s="6"/>
      <c r="W798" s="3"/>
      <c r="X798" s="6"/>
      <c r="Y798" s="3"/>
      <c r="Z798" s="3"/>
      <c r="AA798" s="6"/>
      <c r="AB798" s="3"/>
    </row>
    <row r="799" spans="1:28" x14ac:dyDescent="0.55000000000000004">
      <c r="A799" s="22"/>
      <c r="B799" s="6"/>
      <c r="C799" s="5">
        <v>576</v>
      </c>
      <c r="D799" s="6" t="s">
        <v>49</v>
      </c>
      <c r="E799" s="6">
        <v>3532</v>
      </c>
      <c r="F799" s="6">
        <v>36</v>
      </c>
      <c r="G799" s="6"/>
      <c r="H799" s="6" t="s">
        <v>2394</v>
      </c>
      <c r="I799" s="6">
        <v>12</v>
      </c>
      <c r="J799" s="6">
        <v>1</v>
      </c>
      <c r="K799" s="6">
        <v>18</v>
      </c>
      <c r="L799" s="6">
        <v>4918</v>
      </c>
      <c r="M799" s="6"/>
      <c r="N799" s="3"/>
      <c r="O799" s="3"/>
      <c r="P799" s="363"/>
      <c r="Q799" s="724"/>
      <c r="R799" s="6"/>
      <c r="S799" s="6"/>
      <c r="T799" s="6"/>
      <c r="U799" s="364"/>
      <c r="V799" s="6"/>
      <c r="W799" s="3"/>
      <c r="X799" s="6"/>
      <c r="Y799" s="3"/>
      <c r="Z799" s="3"/>
      <c r="AA799" s="6"/>
      <c r="AB799" s="3"/>
    </row>
    <row r="800" spans="1:28" x14ac:dyDescent="0.55000000000000004">
      <c r="A800" s="22"/>
      <c r="B800" s="6"/>
      <c r="C800" s="5"/>
      <c r="D800" s="6"/>
      <c r="E800" s="6"/>
      <c r="F800" s="6"/>
      <c r="G800" s="6"/>
      <c r="H800" s="6"/>
      <c r="I800" s="6"/>
      <c r="J800" s="6"/>
      <c r="K800" s="6"/>
      <c r="L800" s="6"/>
      <c r="M800" s="6"/>
      <c r="N800" s="3"/>
      <c r="O800" s="3"/>
      <c r="P800" s="363"/>
      <c r="Q800" s="724"/>
      <c r="R800" s="6"/>
      <c r="S800" s="6"/>
      <c r="T800" s="6"/>
      <c r="U800" s="364"/>
      <c r="V800" s="6"/>
      <c r="W800" s="3"/>
      <c r="X800" s="6"/>
      <c r="Y800" s="3"/>
      <c r="Z800" s="3"/>
      <c r="AA800" s="6"/>
      <c r="AB800" s="3"/>
    </row>
    <row r="801" spans="1:28" x14ac:dyDescent="0.55000000000000004">
      <c r="A801" s="22" t="s">
        <v>2404</v>
      </c>
      <c r="B801" s="6">
        <v>209</v>
      </c>
      <c r="C801" s="5">
        <v>577</v>
      </c>
      <c r="D801" s="15" t="s">
        <v>2097</v>
      </c>
      <c r="E801" s="6">
        <v>41917</v>
      </c>
      <c r="F801" s="6">
        <v>238</v>
      </c>
      <c r="G801" s="6">
        <v>3729</v>
      </c>
      <c r="H801" s="6" t="s">
        <v>2394</v>
      </c>
      <c r="I801" s="6">
        <v>6</v>
      </c>
      <c r="J801" s="6">
        <v>3</v>
      </c>
      <c r="K801" s="6">
        <v>84</v>
      </c>
      <c r="L801" s="6">
        <v>2784</v>
      </c>
      <c r="M801" s="6"/>
      <c r="N801" s="3"/>
      <c r="O801" s="3"/>
      <c r="P801" s="363"/>
      <c r="Q801" s="724">
        <v>100</v>
      </c>
      <c r="R801" s="6"/>
      <c r="S801" s="6">
        <v>209</v>
      </c>
      <c r="T801" s="6"/>
      <c r="U801" s="364"/>
      <c r="V801" s="6"/>
      <c r="W801" s="3"/>
      <c r="X801" s="6"/>
      <c r="Y801" s="3"/>
      <c r="Z801" s="3"/>
      <c r="AA801" s="6"/>
      <c r="AB801" s="3"/>
    </row>
    <row r="802" spans="1:28" x14ac:dyDescent="0.55000000000000004">
      <c r="A802" s="22"/>
      <c r="B802" s="6"/>
      <c r="C802" s="5"/>
      <c r="D802" s="6"/>
      <c r="E802" s="6"/>
      <c r="F802" s="6"/>
      <c r="G802" s="6"/>
      <c r="H802" s="6"/>
      <c r="I802" s="6"/>
      <c r="J802" s="6"/>
      <c r="K802" s="6"/>
      <c r="L802" s="6"/>
      <c r="M802" s="6"/>
      <c r="N802" s="3"/>
      <c r="O802" s="3"/>
      <c r="P802" s="363"/>
      <c r="Q802" s="724"/>
      <c r="R802" s="6"/>
      <c r="S802" s="6"/>
      <c r="T802" s="6"/>
      <c r="U802" s="364"/>
      <c r="V802" s="6"/>
      <c r="W802" s="3"/>
      <c r="X802" s="6"/>
      <c r="Y802" s="3"/>
      <c r="Z802" s="3"/>
      <c r="AA802" s="6"/>
      <c r="AB802" s="3"/>
    </row>
    <row r="803" spans="1:28" s="388" customFormat="1" x14ac:dyDescent="0.55000000000000004">
      <c r="A803" s="387" t="s">
        <v>2406</v>
      </c>
      <c r="B803" s="9">
        <v>175</v>
      </c>
      <c r="C803" s="790">
        <v>578</v>
      </c>
      <c r="D803" s="9" t="s">
        <v>2097</v>
      </c>
      <c r="E803" s="9">
        <v>41536</v>
      </c>
      <c r="F803" s="9">
        <v>120</v>
      </c>
      <c r="G803" s="9">
        <v>3535</v>
      </c>
      <c r="H803" s="9" t="s">
        <v>2394</v>
      </c>
      <c r="I803" s="9"/>
      <c r="J803" s="9">
        <v>1</v>
      </c>
      <c r="K803" s="9">
        <v>26</v>
      </c>
      <c r="L803" s="9"/>
      <c r="M803" s="9"/>
      <c r="N803" s="11">
        <v>126</v>
      </c>
      <c r="O803" s="11"/>
      <c r="P803" s="385"/>
      <c r="Q803" s="724">
        <v>300</v>
      </c>
      <c r="R803" s="9">
        <v>118</v>
      </c>
      <c r="S803" s="9">
        <v>175</v>
      </c>
      <c r="T803" s="9" t="s">
        <v>2099</v>
      </c>
      <c r="U803" s="386" t="s">
        <v>2104</v>
      </c>
      <c r="V803" s="9">
        <v>144</v>
      </c>
      <c r="W803" s="11"/>
      <c r="X803" s="9">
        <v>113.74</v>
      </c>
      <c r="Y803" s="11">
        <v>30.24</v>
      </c>
      <c r="Z803" s="11"/>
      <c r="AA803" s="9">
        <v>30</v>
      </c>
      <c r="AB803" s="11" t="s">
        <v>2405</v>
      </c>
    </row>
    <row r="804" spans="1:28" x14ac:dyDescent="0.55000000000000004">
      <c r="A804" s="22" t="s">
        <v>2406</v>
      </c>
      <c r="B804" s="6">
        <v>175</v>
      </c>
      <c r="C804" s="5">
        <v>579</v>
      </c>
      <c r="D804" s="15" t="s">
        <v>2097</v>
      </c>
      <c r="E804" s="6">
        <v>53029</v>
      </c>
      <c r="F804" s="6">
        <v>254</v>
      </c>
      <c r="G804" s="6">
        <v>2689</v>
      </c>
      <c r="H804" s="6" t="s">
        <v>2394</v>
      </c>
      <c r="I804" s="6">
        <v>8</v>
      </c>
      <c r="J804" s="6">
        <v>1</v>
      </c>
      <c r="K804" s="6">
        <v>18</v>
      </c>
      <c r="L804" s="6">
        <v>3318</v>
      </c>
      <c r="M804" s="6"/>
      <c r="N804" s="3"/>
      <c r="O804" s="3"/>
      <c r="P804" s="363"/>
      <c r="Q804" s="724">
        <v>150</v>
      </c>
      <c r="R804" s="6"/>
      <c r="S804" s="6">
        <v>175</v>
      </c>
      <c r="T804" s="6"/>
      <c r="U804" s="364"/>
      <c r="V804" s="6"/>
      <c r="W804" s="3"/>
      <c r="X804" s="6"/>
      <c r="Y804" s="3"/>
      <c r="Z804" s="3"/>
      <c r="AA804" s="6"/>
      <c r="AB804" s="3"/>
    </row>
    <row r="805" spans="1:28" x14ac:dyDescent="0.55000000000000004">
      <c r="A805" s="22" t="s">
        <v>2406</v>
      </c>
      <c r="B805" s="6">
        <v>175</v>
      </c>
      <c r="C805" s="5">
        <v>580</v>
      </c>
      <c r="D805" s="6" t="s">
        <v>47</v>
      </c>
      <c r="E805" s="6">
        <v>1977</v>
      </c>
      <c r="F805" s="6">
        <v>56</v>
      </c>
      <c r="G805" s="6"/>
      <c r="H805" s="6" t="s">
        <v>2394</v>
      </c>
      <c r="I805" s="6">
        <v>4</v>
      </c>
      <c r="J805" s="6">
        <v>3</v>
      </c>
      <c r="K805" s="6">
        <v>47</v>
      </c>
      <c r="L805" s="6">
        <v>1947</v>
      </c>
      <c r="M805" s="6"/>
      <c r="N805" s="3"/>
      <c r="O805" s="3"/>
      <c r="P805" s="363"/>
      <c r="Q805" s="724">
        <v>150</v>
      </c>
      <c r="R805" s="6"/>
      <c r="S805" s="6">
        <v>175</v>
      </c>
      <c r="T805" s="6"/>
      <c r="U805" s="364"/>
      <c r="V805" s="6"/>
      <c r="W805" s="3"/>
      <c r="X805" s="6"/>
      <c r="Y805" s="3"/>
      <c r="Z805" s="3"/>
      <c r="AA805" s="6"/>
      <c r="AB805" s="3"/>
    </row>
    <row r="806" spans="1:28" x14ac:dyDescent="0.55000000000000004">
      <c r="A806" s="22" t="s">
        <v>2406</v>
      </c>
      <c r="B806" s="6">
        <v>175</v>
      </c>
      <c r="C806" s="5">
        <v>581</v>
      </c>
      <c r="D806" s="6" t="s">
        <v>47</v>
      </c>
      <c r="E806" s="6">
        <v>1982</v>
      </c>
      <c r="F806" s="6">
        <v>16</v>
      </c>
      <c r="G806" s="6"/>
      <c r="H806" s="6" t="s">
        <v>2394</v>
      </c>
      <c r="I806" s="6">
        <v>4</v>
      </c>
      <c r="J806" s="6">
        <v>2</v>
      </c>
      <c r="K806" s="6">
        <v>40</v>
      </c>
      <c r="L806" s="6">
        <v>1840</v>
      </c>
      <c r="M806" s="6"/>
      <c r="N806" s="3"/>
      <c r="O806" s="3"/>
      <c r="P806" s="363"/>
      <c r="Q806" s="724">
        <v>100</v>
      </c>
      <c r="R806" s="6"/>
      <c r="S806" s="6">
        <v>175</v>
      </c>
      <c r="T806" s="6"/>
      <c r="U806" s="364"/>
      <c r="V806" s="6"/>
      <c r="W806" s="3"/>
      <c r="X806" s="6"/>
      <c r="Y806" s="3"/>
      <c r="Z806" s="3"/>
      <c r="AA806" s="6"/>
      <c r="AB806" s="3"/>
    </row>
    <row r="807" spans="1:28" x14ac:dyDescent="0.55000000000000004">
      <c r="A807" s="22"/>
      <c r="B807" s="6"/>
      <c r="C807" s="5"/>
      <c r="D807" s="6"/>
      <c r="E807" s="6"/>
      <c r="F807" s="6"/>
      <c r="G807" s="6"/>
      <c r="H807" s="6"/>
      <c r="I807" s="6"/>
      <c r="J807" s="6"/>
      <c r="K807" s="6"/>
      <c r="L807" s="6"/>
      <c r="M807" s="6"/>
      <c r="N807" s="3"/>
      <c r="O807" s="3"/>
      <c r="P807" s="363"/>
      <c r="Q807" s="724"/>
      <c r="R807" s="6"/>
      <c r="S807" s="6"/>
      <c r="T807" s="6"/>
      <c r="U807" s="364"/>
      <c r="V807" s="6"/>
      <c r="W807" s="3"/>
      <c r="X807" s="6"/>
      <c r="Y807" s="3"/>
      <c r="Z807" s="3"/>
      <c r="AA807" s="6"/>
      <c r="AB807" s="3"/>
    </row>
    <row r="808" spans="1:28" s="388" customFormat="1" x14ac:dyDescent="0.55000000000000004">
      <c r="A808" s="387" t="s">
        <v>2408</v>
      </c>
      <c r="B808" s="9">
        <v>316</v>
      </c>
      <c r="C808" s="790">
        <v>582</v>
      </c>
      <c r="D808" s="9" t="s">
        <v>2097</v>
      </c>
      <c r="E808" s="9">
        <v>13818</v>
      </c>
      <c r="F808" s="9">
        <v>140</v>
      </c>
      <c r="G808" s="9">
        <v>235</v>
      </c>
      <c r="H808" s="9" t="s">
        <v>2394</v>
      </c>
      <c r="I808" s="9"/>
      <c r="J808" s="9"/>
      <c r="K808" s="9">
        <v>67</v>
      </c>
      <c r="L808" s="9"/>
      <c r="M808" s="9">
        <v>67</v>
      </c>
      <c r="N808" s="11"/>
      <c r="O808" s="11"/>
      <c r="P808" s="385"/>
      <c r="Q808" s="724">
        <v>250</v>
      </c>
      <c r="R808" s="9">
        <v>119</v>
      </c>
      <c r="S808" s="9">
        <v>316</v>
      </c>
      <c r="T808" s="9" t="s">
        <v>2099</v>
      </c>
      <c r="U808" s="386" t="s">
        <v>2104</v>
      </c>
      <c r="V808" s="9">
        <v>108</v>
      </c>
      <c r="W808" s="11"/>
      <c r="X808" s="9">
        <v>92</v>
      </c>
      <c r="Y808" s="11">
        <v>16</v>
      </c>
      <c r="Z808" s="11"/>
      <c r="AA808" s="9"/>
      <c r="AB808" s="11" t="s">
        <v>2407</v>
      </c>
    </row>
    <row r="809" spans="1:28" x14ac:dyDescent="0.55000000000000004">
      <c r="A809" s="22" t="s">
        <v>2408</v>
      </c>
      <c r="B809" s="6"/>
      <c r="C809" s="5">
        <v>583</v>
      </c>
      <c r="D809" s="15" t="s">
        <v>2097</v>
      </c>
      <c r="E809" s="6">
        <v>35380</v>
      </c>
      <c r="F809" s="6">
        <v>32</v>
      </c>
      <c r="G809" s="6">
        <v>2456</v>
      </c>
      <c r="H809" s="6"/>
      <c r="I809" s="6">
        <v>5</v>
      </c>
      <c r="J809" s="6">
        <v>3</v>
      </c>
      <c r="K809" s="6"/>
      <c r="L809" s="6">
        <v>2300</v>
      </c>
      <c r="M809" s="6"/>
      <c r="N809" s="3"/>
      <c r="O809" s="3"/>
      <c r="P809" s="363"/>
      <c r="Q809" s="724">
        <v>100</v>
      </c>
      <c r="R809" s="6"/>
      <c r="S809" s="6"/>
      <c r="T809" s="6"/>
      <c r="U809" s="364"/>
      <c r="V809" s="6"/>
      <c r="W809" s="3"/>
      <c r="X809" s="6"/>
      <c r="Y809" s="3"/>
      <c r="Z809" s="3"/>
      <c r="AA809" s="6"/>
      <c r="AB809" s="3"/>
    </row>
    <row r="810" spans="1:28" x14ac:dyDescent="0.55000000000000004">
      <c r="A810" s="22"/>
      <c r="B810" s="6"/>
      <c r="C810" s="5"/>
      <c r="D810" s="6"/>
      <c r="E810" s="6"/>
      <c r="F810" s="6"/>
      <c r="G810" s="6"/>
      <c r="H810" s="6"/>
      <c r="I810" s="6"/>
      <c r="J810" s="6"/>
      <c r="K810" s="6"/>
      <c r="L810" s="6"/>
      <c r="M810" s="6"/>
      <c r="N810" s="3"/>
      <c r="O810" s="3"/>
      <c r="P810" s="363"/>
      <c r="Q810" s="724"/>
      <c r="R810" s="6"/>
      <c r="S810" s="6"/>
      <c r="T810" s="6"/>
      <c r="U810" s="364"/>
      <c r="V810" s="6"/>
      <c r="W810" s="3"/>
      <c r="X810" s="6"/>
      <c r="Y810" s="3"/>
      <c r="Z810" s="3"/>
      <c r="AA810" s="6"/>
      <c r="AB810" s="3"/>
    </row>
    <row r="811" spans="1:28" s="388" customFormat="1" x14ac:dyDescent="0.55000000000000004">
      <c r="A811" s="387" t="s">
        <v>2410</v>
      </c>
      <c r="B811" s="9"/>
      <c r="C811" s="790">
        <v>584</v>
      </c>
      <c r="D811" s="9" t="s">
        <v>2097</v>
      </c>
      <c r="E811" s="9">
        <v>91328</v>
      </c>
      <c r="F811" s="9">
        <v>418</v>
      </c>
      <c r="G811" s="9">
        <v>7371</v>
      </c>
      <c r="H811" s="9" t="s">
        <v>2394</v>
      </c>
      <c r="I811" s="9">
        <v>4</v>
      </c>
      <c r="J811" s="9">
        <v>3</v>
      </c>
      <c r="K811" s="9">
        <v>10</v>
      </c>
      <c r="L811" s="9">
        <v>1710</v>
      </c>
      <c r="M811" s="9">
        <v>200</v>
      </c>
      <c r="N811" s="11"/>
      <c r="O811" s="11"/>
      <c r="P811" s="385"/>
      <c r="Q811" s="724">
        <v>100</v>
      </c>
      <c r="R811" s="9">
        <v>120</v>
      </c>
      <c r="S811" s="9"/>
      <c r="T811" s="9"/>
      <c r="U811" s="391"/>
      <c r="V811" s="9"/>
      <c r="W811" s="11"/>
      <c r="X811" s="9"/>
      <c r="Y811" s="11"/>
      <c r="Z811" s="11"/>
      <c r="AA811" s="9"/>
      <c r="AB811" s="11" t="s">
        <v>2409</v>
      </c>
    </row>
    <row r="812" spans="1:28" x14ac:dyDescent="0.55000000000000004">
      <c r="A812" s="22" t="s">
        <v>2410</v>
      </c>
      <c r="B812" s="6"/>
      <c r="C812" s="5">
        <v>585</v>
      </c>
      <c r="D812" s="15" t="s">
        <v>2097</v>
      </c>
      <c r="E812" s="6">
        <v>41314</v>
      </c>
      <c r="F812" s="6">
        <v>116</v>
      </c>
      <c r="G812" s="6">
        <v>3411</v>
      </c>
      <c r="H812" s="6" t="s">
        <v>2394</v>
      </c>
      <c r="I812" s="6">
        <v>1</v>
      </c>
      <c r="J812" s="6">
        <v>2</v>
      </c>
      <c r="K812" s="6">
        <v>82</v>
      </c>
      <c r="L812" s="6">
        <v>682</v>
      </c>
      <c r="M812" s="6"/>
      <c r="N812" s="3"/>
      <c r="O812" s="3"/>
      <c r="P812" s="363"/>
      <c r="Q812" s="724">
        <v>250</v>
      </c>
      <c r="R812" s="6"/>
      <c r="S812" s="6"/>
      <c r="T812" s="6"/>
      <c r="U812" s="364"/>
      <c r="V812" s="6"/>
      <c r="W812" s="3"/>
      <c r="X812" s="6"/>
      <c r="Y812" s="3"/>
      <c r="Z812" s="3"/>
      <c r="AA812" s="6"/>
      <c r="AB812" s="3"/>
    </row>
    <row r="813" spans="1:28" x14ac:dyDescent="0.55000000000000004">
      <c r="A813" s="22"/>
      <c r="B813" s="6"/>
      <c r="C813" s="5"/>
      <c r="D813" s="6"/>
      <c r="E813" s="6"/>
      <c r="F813" s="6"/>
      <c r="G813" s="6"/>
      <c r="H813" s="6"/>
      <c r="I813" s="6"/>
      <c r="J813" s="6"/>
      <c r="K813" s="6"/>
      <c r="L813" s="6"/>
      <c r="M813" s="6"/>
      <c r="N813" s="3"/>
      <c r="O813" s="3"/>
      <c r="P813" s="363"/>
      <c r="Q813" s="724"/>
      <c r="R813" s="6"/>
      <c r="S813" s="6"/>
      <c r="T813" s="6"/>
      <c r="U813" s="364"/>
      <c r="V813" s="6"/>
      <c r="W813" s="3"/>
      <c r="X813" s="6"/>
      <c r="Y813" s="3"/>
      <c r="Z813" s="3"/>
      <c r="AA813" s="6"/>
      <c r="AB813" s="3"/>
    </row>
    <row r="814" spans="1:28" x14ac:dyDescent="0.55000000000000004">
      <c r="A814" s="22" t="s">
        <v>2411</v>
      </c>
      <c r="B814" s="6"/>
      <c r="C814" s="5">
        <v>586</v>
      </c>
      <c r="D814" s="15" t="s">
        <v>2097</v>
      </c>
      <c r="E814" s="6">
        <v>41353</v>
      </c>
      <c r="F814" s="6">
        <v>159</v>
      </c>
      <c r="G814" s="6">
        <v>3450</v>
      </c>
      <c r="H814" s="6" t="s">
        <v>2394</v>
      </c>
      <c r="I814" s="6">
        <v>1</v>
      </c>
      <c r="J814" s="6">
        <v>1</v>
      </c>
      <c r="K814" s="6">
        <v>90</v>
      </c>
      <c r="L814" s="6">
        <v>590</v>
      </c>
      <c r="M814" s="6"/>
      <c r="N814" s="3"/>
      <c r="O814" s="3"/>
      <c r="P814" s="363"/>
      <c r="Q814" s="724">
        <v>175</v>
      </c>
      <c r="R814" s="6"/>
      <c r="S814" s="6"/>
      <c r="T814" s="6"/>
      <c r="U814" s="364"/>
      <c r="V814" s="6"/>
      <c r="W814" s="3"/>
      <c r="X814" s="6"/>
      <c r="Y814" s="3"/>
      <c r="Z814" s="3"/>
      <c r="AA814" s="6"/>
      <c r="AB814" s="3"/>
    </row>
    <row r="815" spans="1:28" x14ac:dyDescent="0.55000000000000004">
      <c r="A815" s="22" t="s">
        <v>2411</v>
      </c>
      <c r="B815" s="6"/>
      <c r="C815" s="5">
        <v>587</v>
      </c>
      <c r="D815" s="15" t="s">
        <v>2097</v>
      </c>
      <c r="E815" s="6">
        <v>41354</v>
      </c>
      <c r="F815" s="6">
        <v>160</v>
      </c>
      <c r="G815" s="6">
        <v>3451</v>
      </c>
      <c r="H815" s="6" t="s">
        <v>2394</v>
      </c>
      <c r="I815" s="6">
        <v>1</v>
      </c>
      <c r="J815" s="6">
        <v>2</v>
      </c>
      <c r="K815" s="6">
        <v>54</v>
      </c>
      <c r="L815" s="6">
        <v>654</v>
      </c>
      <c r="M815" s="6"/>
      <c r="N815" s="3"/>
      <c r="O815" s="3"/>
      <c r="P815" s="363"/>
      <c r="Q815" s="724">
        <v>175</v>
      </c>
      <c r="R815" s="6"/>
      <c r="S815" s="6"/>
      <c r="T815" s="6"/>
      <c r="U815" s="364"/>
      <c r="V815" s="6"/>
      <c r="W815" s="3"/>
      <c r="X815" s="6"/>
      <c r="Y815" s="3"/>
      <c r="Z815" s="3"/>
      <c r="AA815" s="6"/>
      <c r="AB815" s="3"/>
    </row>
    <row r="816" spans="1:28" s="388" customFormat="1" x14ac:dyDescent="0.55000000000000004">
      <c r="A816" s="387" t="s">
        <v>2411</v>
      </c>
      <c r="B816" s="9"/>
      <c r="C816" s="790">
        <v>588</v>
      </c>
      <c r="D816" s="9" t="s">
        <v>2097</v>
      </c>
      <c r="E816" s="9">
        <v>71809</v>
      </c>
      <c r="F816" s="9">
        <v>27</v>
      </c>
      <c r="G816" s="9">
        <v>5949</v>
      </c>
      <c r="H816" s="9" t="s">
        <v>2394</v>
      </c>
      <c r="I816" s="9"/>
      <c r="J816" s="9">
        <v>2</v>
      </c>
      <c r="K816" s="9">
        <v>49</v>
      </c>
      <c r="L816" s="9"/>
      <c r="M816" s="9">
        <v>249</v>
      </c>
      <c r="N816" s="11"/>
      <c r="O816" s="11"/>
      <c r="P816" s="385"/>
      <c r="Q816" s="724"/>
      <c r="R816" s="9">
        <v>121</v>
      </c>
      <c r="S816" s="9"/>
      <c r="T816" s="9"/>
      <c r="U816" s="391"/>
      <c r="V816" s="9"/>
      <c r="W816" s="11"/>
      <c r="X816" s="9"/>
      <c r="Y816" s="11"/>
      <c r="Z816" s="11"/>
      <c r="AA816" s="9"/>
      <c r="AB816" s="11" t="s">
        <v>132</v>
      </c>
    </row>
    <row r="817" spans="1:28" x14ac:dyDescent="0.55000000000000004">
      <c r="A817" s="22" t="s">
        <v>2411</v>
      </c>
      <c r="B817" s="6"/>
      <c r="C817" s="5">
        <v>589</v>
      </c>
      <c r="D817" s="15" t="s">
        <v>2097</v>
      </c>
      <c r="E817" s="6">
        <v>75000</v>
      </c>
      <c r="F817" s="6">
        <v>397</v>
      </c>
      <c r="G817" s="6">
        <v>6648</v>
      </c>
      <c r="H817" s="6" t="s">
        <v>2394</v>
      </c>
      <c r="I817" s="6">
        <v>4</v>
      </c>
      <c r="J817" s="6">
        <v>1</v>
      </c>
      <c r="K817" s="6">
        <v>42</v>
      </c>
      <c r="L817" s="6">
        <v>1742</v>
      </c>
      <c r="M817" s="6"/>
      <c r="N817" s="3"/>
      <c r="O817" s="3"/>
      <c r="P817" s="363"/>
      <c r="Q817" s="724">
        <v>200</v>
      </c>
      <c r="R817" s="6"/>
      <c r="S817" s="6"/>
      <c r="T817" s="6"/>
      <c r="U817" s="364"/>
      <c r="V817" s="6"/>
      <c r="W817" s="3"/>
      <c r="X817" s="6"/>
      <c r="Y817" s="3"/>
      <c r="Z817" s="3"/>
      <c r="AA817" s="6"/>
      <c r="AB817" s="3"/>
    </row>
    <row r="818" spans="1:28" x14ac:dyDescent="0.55000000000000004">
      <c r="A818" s="22"/>
      <c r="B818" s="6"/>
      <c r="C818" s="5"/>
      <c r="D818" s="6"/>
      <c r="E818" s="6"/>
      <c r="F818" s="6"/>
      <c r="G818" s="6"/>
      <c r="H818" s="6"/>
      <c r="I818" s="6"/>
      <c r="J818" s="6"/>
      <c r="K818" s="6"/>
      <c r="L818" s="6"/>
      <c r="M818" s="6"/>
      <c r="N818" s="3"/>
      <c r="O818" s="3"/>
      <c r="P818" s="363"/>
      <c r="Q818" s="724"/>
      <c r="R818" s="6"/>
      <c r="S818" s="6"/>
      <c r="T818" s="6"/>
      <c r="U818" s="364"/>
      <c r="V818" s="6"/>
      <c r="W818" s="3"/>
      <c r="X818" s="6"/>
      <c r="Y818" s="3"/>
      <c r="Z818" s="3"/>
      <c r="AA818" s="6"/>
      <c r="AB818" s="3"/>
    </row>
    <row r="819" spans="1:28" x14ac:dyDescent="0.55000000000000004">
      <c r="A819" s="22" t="s">
        <v>2412</v>
      </c>
      <c r="B819" s="6"/>
      <c r="C819" s="5">
        <v>590</v>
      </c>
      <c r="D819" s="15" t="s">
        <v>2097</v>
      </c>
      <c r="E819" s="6">
        <v>72935</v>
      </c>
      <c r="F819" s="6">
        <v>377</v>
      </c>
      <c r="G819" s="6">
        <v>6333</v>
      </c>
      <c r="H819" s="6" t="s">
        <v>2394</v>
      </c>
      <c r="I819" s="6">
        <v>2</v>
      </c>
      <c r="J819" s="6">
        <v>0</v>
      </c>
      <c r="K819" s="6">
        <v>68</v>
      </c>
      <c r="L819" s="6">
        <v>868</v>
      </c>
      <c r="M819" s="6"/>
      <c r="N819" s="3"/>
      <c r="O819" s="3"/>
      <c r="P819" s="363"/>
      <c r="Q819" s="724">
        <v>100</v>
      </c>
      <c r="R819" s="6"/>
      <c r="S819" s="6"/>
      <c r="T819" s="6"/>
      <c r="U819" s="364"/>
      <c r="V819" s="6"/>
      <c r="W819" s="3"/>
      <c r="X819" s="6"/>
      <c r="Y819" s="3"/>
      <c r="Z819" s="3"/>
      <c r="AA819" s="6"/>
      <c r="AB819" s="3"/>
    </row>
    <row r="820" spans="1:28" x14ac:dyDescent="0.55000000000000004">
      <c r="A820" s="22"/>
      <c r="B820" s="6"/>
      <c r="C820" s="5"/>
      <c r="D820" s="6"/>
      <c r="E820" s="6"/>
      <c r="F820" s="6"/>
      <c r="G820" s="6"/>
      <c r="H820" s="6"/>
      <c r="I820" s="6"/>
      <c r="J820" s="6"/>
      <c r="K820" s="6"/>
      <c r="L820" s="6"/>
      <c r="M820" s="6"/>
      <c r="N820" s="3"/>
      <c r="O820" s="3"/>
      <c r="P820" s="363"/>
      <c r="Q820" s="724"/>
      <c r="R820" s="6"/>
      <c r="S820" s="6"/>
      <c r="T820" s="6"/>
      <c r="U820" s="364"/>
      <c r="V820" s="6"/>
      <c r="W820" s="3"/>
      <c r="X820" s="6"/>
      <c r="Y820" s="3"/>
      <c r="Z820" s="3"/>
      <c r="AA820" s="6"/>
      <c r="AB820" s="3"/>
    </row>
    <row r="821" spans="1:28" s="388" customFormat="1" x14ac:dyDescent="0.55000000000000004">
      <c r="A821" s="387" t="s">
        <v>2414</v>
      </c>
      <c r="B821" s="9">
        <v>117</v>
      </c>
      <c r="C821" s="790">
        <v>591</v>
      </c>
      <c r="D821" s="9" t="s">
        <v>2097</v>
      </c>
      <c r="E821" s="9">
        <v>60904</v>
      </c>
      <c r="F821" s="9">
        <v>311</v>
      </c>
      <c r="G821" s="9">
        <v>5587</v>
      </c>
      <c r="H821" s="9" t="s">
        <v>2394</v>
      </c>
      <c r="I821" s="9"/>
      <c r="J821" s="9">
        <v>1</v>
      </c>
      <c r="K821" s="9">
        <v>18</v>
      </c>
      <c r="L821" s="9"/>
      <c r="M821" s="9"/>
      <c r="N821" s="11">
        <v>118</v>
      </c>
      <c r="O821" s="11"/>
      <c r="P821" s="385"/>
      <c r="Q821" s="724">
        <v>250</v>
      </c>
      <c r="R821" s="9">
        <v>122</v>
      </c>
      <c r="S821" s="9">
        <v>117</v>
      </c>
      <c r="T821" s="9" t="s">
        <v>2099</v>
      </c>
      <c r="U821" s="386" t="s">
        <v>2104</v>
      </c>
      <c r="V821" s="9">
        <v>108</v>
      </c>
      <c r="W821" s="11"/>
      <c r="X821" s="9">
        <v>58.72</v>
      </c>
      <c r="Y821" s="11">
        <v>49.286999999999999</v>
      </c>
      <c r="Z821" s="11"/>
      <c r="AA821" s="9"/>
      <c r="AB821" s="11" t="s">
        <v>2413</v>
      </c>
    </row>
    <row r="822" spans="1:28" ht="24" customHeight="1" x14ac:dyDescent="0.55000000000000004">
      <c r="A822" s="22"/>
      <c r="B822" s="6"/>
      <c r="C822" s="5"/>
      <c r="D822" s="6"/>
      <c r="E822" s="6"/>
      <c r="F822" s="6"/>
      <c r="G822" s="6"/>
      <c r="H822" s="6"/>
      <c r="I822" s="6"/>
      <c r="J822" s="6"/>
      <c r="K822" s="6"/>
      <c r="L822" s="6"/>
      <c r="M822" s="6"/>
      <c r="N822" s="3"/>
      <c r="O822" s="3"/>
      <c r="P822" s="363"/>
      <c r="Q822" s="724"/>
      <c r="R822" s="6"/>
      <c r="S822" s="6"/>
      <c r="T822" s="6"/>
      <c r="U822" s="364"/>
      <c r="V822" s="6"/>
      <c r="W822" s="3"/>
      <c r="X822" s="6"/>
      <c r="Y822" s="3"/>
      <c r="Z822" s="3"/>
      <c r="AA822" s="6"/>
      <c r="AB822" s="3"/>
    </row>
    <row r="823" spans="1:28" s="388" customFormat="1" ht="25.5" customHeight="1" x14ac:dyDescent="0.55000000000000004">
      <c r="A823" s="387"/>
      <c r="B823" s="9">
        <v>44</v>
      </c>
      <c r="C823" s="790">
        <v>592</v>
      </c>
      <c r="D823" s="9" t="s">
        <v>2097</v>
      </c>
      <c r="E823" s="9">
        <v>13768</v>
      </c>
      <c r="F823" s="9">
        <v>115</v>
      </c>
      <c r="G823" s="9">
        <v>185</v>
      </c>
      <c r="H823" s="9" t="s">
        <v>2394</v>
      </c>
      <c r="I823" s="9"/>
      <c r="J823" s="9"/>
      <c r="K823" s="9">
        <v>39</v>
      </c>
      <c r="L823" s="9"/>
      <c r="M823" s="9"/>
      <c r="N823" s="11">
        <v>39</v>
      </c>
      <c r="O823" s="11"/>
      <c r="P823" s="385"/>
      <c r="Q823" s="724">
        <v>250</v>
      </c>
      <c r="R823" s="9">
        <v>123</v>
      </c>
      <c r="S823" s="9">
        <v>44</v>
      </c>
      <c r="T823" s="9"/>
      <c r="U823" s="391"/>
      <c r="V823" s="9" t="s">
        <v>2415</v>
      </c>
      <c r="W823" s="11"/>
      <c r="X823" s="9">
        <v>91.2</v>
      </c>
      <c r="Y823" s="11">
        <v>16.8</v>
      </c>
      <c r="Z823" s="11"/>
      <c r="AA823" s="9"/>
      <c r="AB823" s="11" t="s">
        <v>2416</v>
      </c>
    </row>
    <row r="824" spans="1:28" ht="24.75" customHeight="1" x14ac:dyDescent="0.55000000000000004">
      <c r="A824" s="22"/>
      <c r="B824" s="6"/>
      <c r="C824" s="5">
        <v>593</v>
      </c>
      <c r="D824" s="15" t="s">
        <v>2097</v>
      </c>
      <c r="E824" s="6">
        <v>25334</v>
      </c>
      <c r="F824" s="6">
        <v>27</v>
      </c>
      <c r="G824" s="6">
        <v>1790</v>
      </c>
      <c r="H824" s="6"/>
      <c r="I824" s="6">
        <v>13</v>
      </c>
      <c r="J824" s="6">
        <v>2</v>
      </c>
      <c r="K824" s="6">
        <v>70</v>
      </c>
      <c r="L824" s="6"/>
      <c r="M824" s="6"/>
      <c r="N824" s="3"/>
      <c r="O824" s="3"/>
      <c r="P824" s="363"/>
      <c r="Q824" s="724">
        <v>150</v>
      </c>
      <c r="R824" s="6"/>
      <c r="S824" s="6"/>
      <c r="T824" s="6"/>
      <c r="U824" s="364"/>
      <c r="V824" s="6"/>
      <c r="W824" s="3"/>
      <c r="X824" s="6"/>
      <c r="Y824" s="3"/>
      <c r="Z824" s="3"/>
      <c r="AA824" s="6"/>
      <c r="AB824" s="3"/>
    </row>
    <row r="825" spans="1:28" ht="24.75" customHeight="1" x14ac:dyDescent="0.55000000000000004">
      <c r="A825" s="22"/>
      <c r="B825" s="6"/>
      <c r="C825" s="5"/>
      <c r="D825" s="6"/>
      <c r="E825" s="6"/>
      <c r="F825" s="6"/>
      <c r="G825" s="6"/>
      <c r="H825" s="6"/>
      <c r="I825" s="6"/>
      <c r="J825" s="6"/>
      <c r="K825" s="6"/>
      <c r="L825" s="6"/>
      <c r="M825" s="6"/>
      <c r="N825" s="3"/>
      <c r="O825" s="3"/>
      <c r="P825" s="363"/>
      <c r="Q825" s="724"/>
      <c r="R825" s="6"/>
      <c r="S825" s="6"/>
      <c r="T825" s="6"/>
      <c r="U825" s="364"/>
      <c r="V825" s="6"/>
      <c r="W825" s="3"/>
      <c r="X825" s="6"/>
      <c r="Y825" s="3"/>
      <c r="Z825" s="3"/>
      <c r="AA825" s="6"/>
      <c r="AB825" s="3"/>
    </row>
    <row r="826" spans="1:28" s="388" customFormat="1" ht="26.25" customHeight="1" x14ac:dyDescent="0.55000000000000004">
      <c r="A826" s="387" t="s">
        <v>2418</v>
      </c>
      <c r="B826" s="9">
        <v>348</v>
      </c>
      <c r="C826" s="790">
        <v>594</v>
      </c>
      <c r="D826" s="9" t="s">
        <v>2097</v>
      </c>
      <c r="E826" s="9">
        <v>62330</v>
      </c>
      <c r="F826" s="9">
        <v>240</v>
      </c>
      <c r="G826" s="9">
        <v>3617</v>
      </c>
      <c r="H826" s="9" t="s">
        <v>2394</v>
      </c>
      <c r="I826" s="9"/>
      <c r="J826" s="9">
        <v>1</v>
      </c>
      <c r="K826" s="9">
        <v>3</v>
      </c>
      <c r="L826" s="9">
        <v>50</v>
      </c>
      <c r="M826" s="9"/>
      <c r="N826" s="11">
        <v>53</v>
      </c>
      <c r="O826" s="11"/>
      <c r="P826" s="385"/>
      <c r="Q826" s="724">
        <v>300</v>
      </c>
      <c r="R826" s="9">
        <v>124</v>
      </c>
      <c r="S826" s="9">
        <v>348</v>
      </c>
      <c r="T826" s="9"/>
      <c r="U826" s="391"/>
      <c r="V826" s="9">
        <v>72</v>
      </c>
      <c r="W826" s="11"/>
      <c r="X826" s="9">
        <v>42</v>
      </c>
      <c r="Y826" s="11">
        <v>30</v>
      </c>
      <c r="Z826" s="11"/>
      <c r="AA826" s="9"/>
      <c r="AB826" s="11" t="s">
        <v>2417</v>
      </c>
    </row>
    <row r="827" spans="1:28" x14ac:dyDescent="0.55000000000000004">
      <c r="A827" s="22"/>
      <c r="B827" s="6"/>
      <c r="C827" s="5"/>
      <c r="D827" s="6"/>
      <c r="E827" s="6"/>
      <c r="F827" s="6"/>
      <c r="G827" s="6"/>
      <c r="H827" s="6"/>
      <c r="I827" s="6"/>
      <c r="J827" s="6"/>
      <c r="K827" s="6"/>
      <c r="L827" s="6"/>
      <c r="M827" s="6"/>
      <c r="N827" s="3"/>
      <c r="O827" s="3"/>
      <c r="P827" s="363"/>
      <c r="Q827" s="724"/>
      <c r="R827" s="6"/>
      <c r="S827" s="6"/>
      <c r="T827" s="6"/>
      <c r="U827" s="364"/>
      <c r="V827" s="6"/>
      <c r="W827" s="3"/>
      <c r="X827" s="6"/>
      <c r="Y827" s="3"/>
      <c r="Z827" s="3"/>
      <c r="AA827" s="6"/>
      <c r="AB827" s="3"/>
    </row>
    <row r="828" spans="1:28" s="388" customFormat="1" x14ac:dyDescent="0.55000000000000004">
      <c r="A828" s="387" t="s">
        <v>2420</v>
      </c>
      <c r="B828" s="9">
        <v>346</v>
      </c>
      <c r="C828" s="790">
        <v>595</v>
      </c>
      <c r="D828" s="9" t="s">
        <v>2097</v>
      </c>
      <c r="E828" s="9">
        <v>62362</v>
      </c>
      <c r="F828" s="9">
        <v>188</v>
      </c>
      <c r="G828" s="9">
        <v>3649</v>
      </c>
      <c r="H828" s="9" t="s">
        <v>2394</v>
      </c>
      <c r="I828" s="9"/>
      <c r="J828" s="9">
        <v>2</v>
      </c>
      <c r="K828" s="9">
        <v>35</v>
      </c>
      <c r="L828" s="9">
        <v>100</v>
      </c>
      <c r="M828" s="9"/>
      <c r="N828" s="11">
        <v>135</v>
      </c>
      <c r="O828" s="11"/>
      <c r="P828" s="385"/>
      <c r="Q828" s="724">
        <v>300</v>
      </c>
      <c r="R828" s="9">
        <v>125</v>
      </c>
      <c r="S828" s="9">
        <v>346</v>
      </c>
      <c r="T828" s="9"/>
      <c r="U828" s="391"/>
      <c r="V828" s="9">
        <v>54</v>
      </c>
      <c r="W828" s="11"/>
      <c r="X828" s="9">
        <v>8.5</v>
      </c>
      <c r="Y828" s="11">
        <v>45.5</v>
      </c>
      <c r="Z828" s="11"/>
      <c r="AA828" s="9"/>
      <c r="AB828" s="11" t="s">
        <v>2419</v>
      </c>
    </row>
    <row r="829" spans="1:28" x14ac:dyDescent="0.55000000000000004">
      <c r="A829" s="22"/>
      <c r="B829" s="6"/>
      <c r="C829" s="5"/>
      <c r="D829" s="6"/>
      <c r="E829" s="6"/>
      <c r="F829" s="6"/>
      <c r="G829" s="6"/>
      <c r="H829" s="6"/>
      <c r="I829" s="6"/>
      <c r="J829" s="6"/>
      <c r="K829" s="6"/>
      <c r="L829" s="6"/>
      <c r="M829" s="6"/>
      <c r="N829" s="3"/>
      <c r="O829" s="3"/>
      <c r="P829" s="363"/>
      <c r="Q829" s="724"/>
      <c r="R829" s="6"/>
      <c r="S829" s="6"/>
      <c r="T829" s="6"/>
      <c r="U829" s="364"/>
      <c r="V829" s="6"/>
      <c r="W829" s="3"/>
      <c r="X829" s="6"/>
      <c r="Y829" s="3"/>
      <c r="Z829" s="3"/>
      <c r="AA829" s="6"/>
      <c r="AB829" s="3"/>
    </row>
    <row r="830" spans="1:28" s="388" customFormat="1" x14ac:dyDescent="0.55000000000000004">
      <c r="A830" s="387" t="s">
        <v>2422</v>
      </c>
      <c r="B830" s="9"/>
      <c r="C830" s="790">
        <v>596</v>
      </c>
      <c r="D830" s="9" t="s">
        <v>2097</v>
      </c>
      <c r="E830" s="9">
        <v>72492</v>
      </c>
      <c r="F830" s="9">
        <v>337</v>
      </c>
      <c r="G830" s="9">
        <v>6261</v>
      </c>
      <c r="H830" s="9" t="s">
        <v>2394</v>
      </c>
      <c r="I830" s="9"/>
      <c r="J830" s="9"/>
      <c r="K830" s="9">
        <v>90</v>
      </c>
      <c r="L830" s="9"/>
      <c r="M830" s="9"/>
      <c r="N830" s="11">
        <v>90</v>
      </c>
      <c r="O830" s="11"/>
      <c r="P830" s="385"/>
      <c r="Q830" s="724">
        <v>250</v>
      </c>
      <c r="R830" s="9"/>
      <c r="S830" s="9"/>
      <c r="T830" s="9"/>
      <c r="U830" s="391"/>
      <c r="V830" s="9"/>
      <c r="W830" s="11"/>
      <c r="X830" s="9"/>
      <c r="Y830" s="11"/>
      <c r="Z830" s="11"/>
      <c r="AA830" s="9"/>
      <c r="AB830" s="11" t="s">
        <v>2421</v>
      </c>
    </row>
    <row r="831" spans="1:28" s="388" customFormat="1" x14ac:dyDescent="0.55000000000000004">
      <c r="A831" s="387" t="s">
        <v>2423</v>
      </c>
      <c r="B831" s="9"/>
      <c r="C831" s="790">
        <v>597</v>
      </c>
      <c r="D831" s="9" t="s">
        <v>2097</v>
      </c>
      <c r="E831" s="9">
        <v>72494</v>
      </c>
      <c r="F831" s="9">
        <v>339</v>
      </c>
      <c r="G831" s="9">
        <v>6263</v>
      </c>
      <c r="H831" s="9"/>
      <c r="I831" s="9"/>
      <c r="J831" s="9"/>
      <c r="K831" s="9">
        <v>90</v>
      </c>
      <c r="L831" s="9"/>
      <c r="M831" s="9"/>
      <c r="N831" s="11">
        <v>90</v>
      </c>
      <c r="O831" s="11"/>
      <c r="P831" s="385"/>
      <c r="Q831" s="724">
        <v>250</v>
      </c>
      <c r="R831" s="9"/>
      <c r="S831" s="9"/>
      <c r="T831" s="9"/>
      <c r="U831" s="391"/>
      <c r="V831" s="9"/>
      <c r="W831" s="11"/>
      <c r="X831" s="9"/>
      <c r="Y831" s="11"/>
      <c r="Z831" s="11"/>
      <c r="AA831" s="9"/>
      <c r="AB831" s="11" t="s">
        <v>836</v>
      </c>
    </row>
    <row r="832" spans="1:28" x14ac:dyDescent="0.55000000000000004">
      <c r="A832" s="22"/>
      <c r="B832" s="6"/>
      <c r="C832" s="5"/>
      <c r="D832" s="6"/>
      <c r="E832" s="6"/>
      <c r="F832" s="6"/>
      <c r="G832" s="6"/>
      <c r="H832" s="6"/>
      <c r="I832" s="6"/>
      <c r="J832" s="6"/>
      <c r="K832" s="6"/>
      <c r="L832" s="6"/>
      <c r="M832" s="6"/>
      <c r="N832" s="3"/>
      <c r="O832" s="3"/>
      <c r="P832" s="363"/>
      <c r="Q832" s="724"/>
      <c r="R832" s="6"/>
      <c r="S832" s="6"/>
      <c r="T832" s="6"/>
      <c r="U832" s="364"/>
      <c r="V832" s="6"/>
      <c r="W832" s="3"/>
      <c r="X832" s="6"/>
      <c r="Y832" s="3"/>
      <c r="Z832" s="3"/>
      <c r="AA832" s="6"/>
      <c r="AB832" s="3"/>
    </row>
    <row r="833" spans="1:28" s="388" customFormat="1" x14ac:dyDescent="0.55000000000000004">
      <c r="A833" s="387" t="s">
        <v>2426</v>
      </c>
      <c r="B833" s="9"/>
      <c r="C833" s="790">
        <v>598</v>
      </c>
      <c r="D833" s="9" t="s">
        <v>2424</v>
      </c>
      <c r="E833" s="9">
        <v>1391</v>
      </c>
      <c r="F833" s="9"/>
      <c r="G833" s="9"/>
      <c r="H833" s="9" t="s">
        <v>2394</v>
      </c>
      <c r="I833" s="9"/>
      <c r="J833" s="9"/>
      <c r="K833" s="9">
        <v>62</v>
      </c>
      <c r="L833" s="9"/>
      <c r="M833" s="9"/>
      <c r="N833" s="11">
        <v>62</v>
      </c>
      <c r="O833" s="11"/>
      <c r="P833" s="385"/>
      <c r="Q833" s="724">
        <v>250</v>
      </c>
      <c r="R833" s="9">
        <v>126</v>
      </c>
      <c r="S833" s="9"/>
      <c r="T833" s="9" t="s">
        <v>2099</v>
      </c>
      <c r="U833" s="386" t="s">
        <v>37</v>
      </c>
      <c r="V833" s="9">
        <v>44.1</v>
      </c>
      <c r="W833" s="11"/>
      <c r="X833" s="9"/>
      <c r="Y833" s="11">
        <v>44.1</v>
      </c>
      <c r="Z833" s="11"/>
      <c r="AA833" s="9"/>
      <c r="AB833" s="11" t="s">
        <v>2425</v>
      </c>
    </row>
    <row r="834" spans="1:28" x14ac:dyDescent="0.55000000000000004">
      <c r="A834" s="22"/>
      <c r="B834" s="6"/>
      <c r="C834" s="5"/>
      <c r="D834" s="6"/>
      <c r="E834" s="6"/>
      <c r="F834" s="6"/>
      <c r="G834" s="6"/>
      <c r="H834" s="6"/>
      <c r="I834" s="6"/>
      <c r="J834" s="6"/>
      <c r="K834" s="6"/>
      <c r="L834" s="6"/>
      <c r="M834" s="6"/>
      <c r="N834" s="3"/>
      <c r="O834" s="3"/>
      <c r="P834" s="363"/>
      <c r="Q834" s="724"/>
      <c r="R834" s="6"/>
      <c r="S834" s="6"/>
      <c r="T834" s="15"/>
      <c r="U834" s="373"/>
      <c r="V834" s="6"/>
      <c r="W834" s="3"/>
      <c r="X834" s="6"/>
      <c r="Y834" s="3"/>
      <c r="Z834" s="3"/>
      <c r="AA834" s="6"/>
      <c r="AB834" s="3"/>
    </row>
    <row r="835" spans="1:28" x14ac:dyDescent="0.55000000000000004">
      <c r="A835" s="28" t="s">
        <v>2427</v>
      </c>
      <c r="B835" s="26">
        <v>360</v>
      </c>
      <c r="C835" s="119">
        <v>599</v>
      </c>
      <c r="D835" s="26" t="s">
        <v>34</v>
      </c>
      <c r="E835" s="27">
        <v>93255</v>
      </c>
      <c r="F835" s="27">
        <v>325</v>
      </c>
      <c r="G835" s="27">
        <v>7532</v>
      </c>
      <c r="H835" s="9" t="s">
        <v>2394</v>
      </c>
      <c r="I835" s="27"/>
      <c r="J835" s="26"/>
      <c r="K835" s="26">
        <v>39</v>
      </c>
      <c r="L835" s="27"/>
      <c r="M835" s="26"/>
      <c r="N835" s="27">
        <v>39</v>
      </c>
      <c r="O835" s="27"/>
      <c r="P835" s="374"/>
      <c r="Q835" s="724">
        <v>250</v>
      </c>
      <c r="R835" s="26"/>
      <c r="S835" s="26">
        <v>360</v>
      </c>
      <c r="T835" s="26"/>
      <c r="U835" s="118"/>
      <c r="V835" s="26"/>
      <c r="W835" s="27"/>
      <c r="X835" s="27"/>
      <c r="Y835" s="27"/>
      <c r="Z835" s="27"/>
      <c r="AA835" s="27"/>
      <c r="AB835" s="27"/>
    </row>
    <row r="836" spans="1:28" x14ac:dyDescent="0.55000000000000004">
      <c r="A836" s="8" t="s">
        <v>2429</v>
      </c>
      <c r="B836" s="26"/>
      <c r="C836" s="5"/>
      <c r="D836" s="6"/>
      <c r="E836" s="3"/>
      <c r="F836" s="3"/>
      <c r="G836" s="3"/>
      <c r="H836" s="5"/>
      <c r="I836" s="3"/>
      <c r="J836" s="6"/>
      <c r="K836" s="6"/>
      <c r="L836" s="3"/>
      <c r="M836" s="6"/>
      <c r="N836" s="3"/>
      <c r="O836" s="3"/>
      <c r="P836" s="363"/>
      <c r="Q836" s="724">
        <v>250</v>
      </c>
      <c r="R836" s="26">
        <v>127</v>
      </c>
      <c r="S836" s="26"/>
      <c r="T836" s="26" t="s">
        <v>36</v>
      </c>
      <c r="U836" s="118" t="s">
        <v>37</v>
      </c>
      <c r="V836" s="26">
        <v>94.5</v>
      </c>
      <c r="W836" s="27"/>
      <c r="X836" s="27">
        <v>31.5</v>
      </c>
      <c r="Y836" s="27">
        <v>631</v>
      </c>
      <c r="Z836" s="27"/>
      <c r="AA836" s="27"/>
      <c r="AB836" s="120" t="s">
        <v>2428</v>
      </c>
    </row>
    <row r="837" spans="1:28" s="376" customFormat="1" x14ac:dyDescent="0.55000000000000004">
      <c r="A837" s="28" t="s">
        <v>2431</v>
      </c>
      <c r="B837" s="392"/>
      <c r="C837" s="119">
        <v>600</v>
      </c>
      <c r="D837" s="26" t="s">
        <v>34</v>
      </c>
      <c r="E837" s="27">
        <v>13772</v>
      </c>
      <c r="F837" s="27">
        <v>119</v>
      </c>
      <c r="G837" s="27">
        <v>189</v>
      </c>
      <c r="H837" s="9" t="s">
        <v>2394</v>
      </c>
      <c r="I837" s="27"/>
      <c r="J837" s="26"/>
      <c r="K837" s="26">
        <v>80</v>
      </c>
      <c r="L837" s="27"/>
      <c r="M837" s="26"/>
      <c r="N837" s="27">
        <v>80</v>
      </c>
      <c r="O837" s="27"/>
      <c r="P837" s="374"/>
      <c r="Q837" s="724">
        <v>250</v>
      </c>
      <c r="R837" s="26">
        <v>128</v>
      </c>
      <c r="S837" s="392"/>
      <c r="T837" s="26" t="s">
        <v>36</v>
      </c>
      <c r="U837" s="118" t="s">
        <v>37</v>
      </c>
      <c r="V837" s="26">
        <v>72</v>
      </c>
      <c r="W837" s="27"/>
      <c r="X837" s="27">
        <v>32</v>
      </c>
      <c r="Y837" s="27">
        <v>40</v>
      </c>
      <c r="Z837" s="27"/>
      <c r="AA837" s="27"/>
      <c r="AB837" s="27" t="s">
        <v>2430</v>
      </c>
    </row>
    <row r="838" spans="1:28" x14ac:dyDescent="0.55000000000000004">
      <c r="A838" s="8"/>
      <c r="B838" s="6"/>
      <c r="C838" s="5">
        <v>601</v>
      </c>
      <c r="D838" s="6" t="s">
        <v>34</v>
      </c>
      <c r="E838" s="3">
        <v>13771</v>
      </c>
      <c r="F838" s="3">
        <v>118</v>
      </c>
      <c r="G838" s="3">
        <v>188</v>
      </c>
      <c r="H838" s="5"/>
      <c r="I838" s="3"/>
      <c r="J838" s="6"/>
      <c r="K838" s="6">
        <v>84</v>
      </c>
      <c r="L838" s="3">
        <v>84</v>
      </c>
      <c r="M838" s="6"/>
      <c r="N838" s="3"/>
      <c r="O838" s="3"/>
      <c r="P838" s="363"/>
      <c r="Q838" s="724"/>
      <c r="R838" s="6"/>
      <c r="S838" s="6"/>
      <c r="T838" s="6"/>
      <c r="U838" s="2"/>
      <c r="V838" s="6"/>
      <c r="W838" s="3"/>
      <c r="X838" s="3"/>
      <c r="Y838" s="16"/>
      <c r="Z838" s="3"/>
      <c r="AA838" s="3"/>
      <c r="AB838" s="3" t="s">
        <v>2432</v>
      </c>
    </row>
    <row r="839" spans="1:28" x14ac:dyDescent="0.55000000000000004">
      <c r="A839" s="22"/>
      <c r="B839" s="6"/>
      <c r="C839" s="5"/>
      <c r="D839" s="6"/>
      <c r="E839" s="6"/>
      <c r="F839" s="6"/>
      <c r="G839" s="6"/>
      <c r="H839" s="6"/>
      <c r="I839" s="6"/>
      <c r="J839" s="6"/>
      <c r="K839" s="6"/>
      <c r="L839" s="6"/>
      <c r="M839" s="6"/>
      <c r="N839" s="3"/>
      <c r="O839" s="3"/>
      <c r="P839" s="363"/>
      <c r="Q839" s="724"/>
      <c r="R839" s="6"/>
      <c r="S839" s="6"/>
      <c r="T839" s="6"/>
      <c r="U839" s="364"/>
      <c r="V839" s="6"/>
      <c r="W839" s="3"/>
      <c r="X839" s="6"/>
      <c r="Y839" s="3"/>
      <c r="Z839" s="3"/>
      <c r="AA839" s="6"/>
      <c r="AB839" s="3"/>
    </row>
    <row r="840" spans="1:28" x14ac:dyDescent="0.55000000000000004">
      <c r="A840" s="22" t="s">
        <v>2434</v>
      </c>
      <c r="B840" s="6"/>
      <c r="C840" s="5">
        <v>602</v>
      </c>
      <c r="D840" s="6" t="s">
        <v>34</v>
      </c>
      <c r="E840" s="6">
        <v>100381</v>
      </c>
      <c r="F840" s="6">
        <v>302</v>
      </c>
      <c r="G840" s="6">
        <v>7744</v>
      </c>
      <c r="H840" s="6" t="s">
        <v>2394</v>
      </c>
      <c r="I840" s="6">
        <v>2</v>
      </c>
      <c r="J840" s="6">
        <v>1</v>
      </c>
      <c r="K840" s="6" t="s">
        <v>2433</v>
      </c>
      <c r="L840" s="6">
        <v>987</v>
      </c>
      <c r="M840" s="6"/>
      <c r="N840" s="3"/>
      <c r="O840" s="3"/>
      <c r="P840" s="363"/>
      <c r="Q840" s="724">
        <v>150</v>
      </c>
      <c r="R840" s="6"/>
      <c r="S840" s="6"/>
      <c r="T840" s="6"/>
      <c r="U840" s="364"/>
      <c r="V840" s="6"/>
      <c r="W840" s="3"/>
      <c r="X840" s="6"/>
      <c r="Y840" s="3"/>
      <c r="Z840" s="3"/>
      <c r="AA840" s="6"/>
      <c r="AB840" s="3"/>
    </row>
    <row r="841" spans="1:28" x14ac:dyDescent="0.55000000000000004">
      <c r="A841" s="22"/>
      <c r="B841" s="6"/>
      <c r="C841" s="5"/>
      <c r="D841" s="6"/>
      <c r="E841" s="6"/>
      <c r="F841" s="6"/>
      <c r="G841" s="6"/>
      <c r="H841" s="6"/>
      <c r="I841" s="6"/>
      <c r="J841" s="6"/>
      <c r="K841" s="6"/>
      <c r="L841" s="6"/>
      <c r="M841" s="6"/>
      <c r="N841" s="3"/>
      <c r="O841" s="3"/>
      <c r="P841" s="363"/>
      <c r="Q841" s="724"/>
      <c r="R841" s="6"/>
      <c r="S841" s="6"/>
      <c r="T841" s="6"/>
      <c r="U841" s="364"/>
      <c r="V841" s="6"/>
      <c r="W841" s="3"/>
      <c r="X841" s="6"/>
      <c r="Y841" s="3"/>
      <c r="Z841" s="3"/>
      <c r="AA841" s="6"/>
      <c r="AB841" s="3"/>
    </row>
    <row r="842" spans="1:28" x14ac:dyDescent="0.55000000000000004">
      <c r="A842" s="22" t="s">
        <v>2435</v>
      </c>
      <c r="B842" s="6"/>
      <c r="C842" s="5">
        <v>603</v>
      </c>
      <c r="D842" s="6" t="s">
        <v>34</v>
      </c>
      <c r="E842" s="6">
        <v>57713</v>
      </c>
      <c r="F842" s="6">
        <v>86</v>
      </c>
      <c r="G842" s="6">
        <v>4705</v>
      </c>
      <c r="H842" s="6" t="s">
        <v>2394</v>
      </c>
      <c r="I842" s="6">
        <v>5</v>
      </c>
      <c r="J842" s="6">
        <v>1</v>
      </c>
      <c r="K842" s="6">
        <v>81</v>
      </c>
      <c r="L842" s="6">
        <v>2181</v>
      </c>
      <c r="M842" s="6"/>
      <c r="N842" s="3"/>
      <c r="O842" s="3"/>
      <c r="P842" s="363"/>
      <c r="Q842" s="724">
        <v>200</v>
      </c>
      <c r="R842" s="6"/>
      <c r="S842" s="6"/>
      <c r="T842" s="6"/>
      <c r="U842" s="364"/>
      <c r="V842" s="6"/>
      <c r="W842" s="3"/>
      <c r="X842" s="6"/>
      <c r="Y842" s="3"/>
      <c r="Z842" s="3"/>
      <c r="AA842" s="6"/>
      <c r="AB842" s="3"/>
    </row>
    <row r="843" spans="1:28" x14ac:dyDescent="0.55000000000000004">
      <c r="A843" s="22"/>
      <c r="B843" s="6"/>
      <c r="C843" s="5"/>
      <c r="D843" s="6"/>
      <c r="E843" s="6"/>
      <c r="F843" s="6"/>
      <c r="G843" s="6"/>
      <c r="H843" s="6"/>
      <c r="I843" s="6"/>
      <c r="J843" s="6"/>
      <c r="K843" s="6"/>
      <c r="L843" s="6"/>
      <c r="M843" s="6"/>
      <c r="N843" s="3"/>
      <c r="O843" s="3"/>
      <c r="P843" s="363"/>
      <c r="Q843" s="724"/>
      <c r="R843" s="6"/>
      <c r="S843" s="6"/>
      <c r="T843" s="6"/>
      <c r="U843" s="364"/>
      <c r="V843" s="6"/>
      <c r="W843" s="3"/>
      <c r="X843" s="6"/>
      <c r="Y843" s="3"/>
      <c r="Z843" s="3"/>
      <c r="AA843" s="6"/>
      <c r="AB843" s="3"/>
    </row>
    <row r="844" spans="1:28" x14ac:dyDescent="0.55000000000000004">
      <c r="A844" s="22" t="s">
        <v>2436</v>
      </c>
      <c r="B844" s="6"/>
      <c r="C844" s="5">
        <v>604</v>
      </c>
      <c r="D844" s="6" t="s">
        <v>34</v>
      </c>
      <c r="E844" s="6">
        <v>52671</v>
      </c>
      <c r="F844" s="6">
        <v>157</v>
      </c>
      <c r="G844" s="6">
        <v>5133</v>
      </c>
      <c r="H844" s="6" t="s">
        <v>2394</v>
      </c>
      <c r="I844" s="6">
        <v>7</v>
      </c>
      <c r="J844" s="6">
        <v>2</v>
      </c>
      <c r="K844" s="6">
        <v>22</v>
      </c>
      <c r="L844" s="6">
        <v>3022</v>
      </c>
      <c r="M844" s="6"/>
      <c r="N844" s="3"/>
      <c r="O844" s="3"/>
      <c r="P844" s="363"/>
      <c r="Q844" s="724">
        <v>150</v>
      </c>
      <c r="R844" s="6"/>
      <c r="S844" s="6"/>
      <c r="T844" s="6"/>
      <c r="U844" s="364"/>
      <c r="V844" s="6"/>
      <c r="W844" s="3"/>
      <c r="X844" s="6"/>
      <c r="Y844" s="3"/>
      <c r="Z844" s="3"/>
      <c r="AA844" s="6"/>
      <c r="AB844" s="3"/>
    </row>
    <row r="845" spans="1:28" x14ac:dyDescent="0.55000000000000004">
      <c r="A845" s="22"/>
      <c r="B845" s="6"/>
      <c r="C845" s="5"/>
      <c r="D845" s="6"/>
      <c r="E845" s="6"/>
      <c r="F845" s="6"/>
      <c r="G845" s="6"/>
      <c r="H845" s="6"/>
      <c r="I845" s="6"/>
      <c r="J845" s="6"/>
      <c r="K845" s="6"/>
      <c r="L845" s="6"/>
      <c r="M845" s="6"/>
      <c r="N845" s="3"/>
      <c r="O845" s="3"/>
      <c r="P845" s="363"/>
      <c r="Q845" s="724"/>
      <c r="R845" s="6"/>
      <c r="S845" s="6"/>
      <c r="T845" s="6"/>
      <c r="U845" s="364"/>
      <c r="V845" s="6"/>
      <c r="W845" s="3"/>
      <c r="X845" s="6"/>
      <c r="Y845" s="3"/>
      <c r="Z845" s="3"/>
      <c r="AA845" s="6"/>
      <c r="AB845" s="3"/>
    </row>
    <row r="846" spans="1:28" x14ac:dyDescent="0.55000000000000004">
      <c r="A846" s="22" t="s">
        <v>2437</v>
      </c>
      <c r="B846" s="6"/>
      <c r="C846" s="5">
        <v>605</v>
      </c>
      <c r="D846" s="6" t="s">
        <v>34</v>
      </c>
      <c r="E846" s="6">
        <v>41523</v>
      </c>
      <c r="F846" s="6">
        <v>144</v>
      </c>
      <c r="G846" s="6">
        <v>3522</v>
      </c>
      <c r="H846" s="6" t="s">
        <v>2394</v>
      </c>
      <c r="I846" s="6"/>
      <c r="J846" s="6"/>
      <c r="K846" s="6">
        <v>70</v>
      </c>
      <c r="L846" s="6">
        <v>70</v>
      </c>
      <c r="M846" s="6"/>
      <c r="N846" s="3"/>
      <c r="O846" s="3"/>
      <c r="P846" s="363"/>
      <c r="Q846" s="724">
        <v>100</v>
      </c>
      <c r="R846" s="6"/>
      <c r="S846" s="6"/>
      <c r="T846" s="6"/>
      <c r="U846" s="364"/>
      <c r="V846" s="6"/>
      <c r="W846" s="3"/>
      <c r="X846" s="6"/>
      <c r="Y846" s="3"/>
      <c r="Z846" s="3"/>
      <c r="AA846" s="6"/>
      <c r="AB846" s="3"/>
    </row>
    <row r="847" spans="1:28" x14ac:dyDescent="0.55000000000000004">
      <c r="A847" s="22"/>
      <c r="B847" s="6"/>
      <c r="C847" s="5"/>
      <c r="D847" s="6"/>
      <c r="E847" s="6"/>
      <c r="F847" s="6"/>
      <c r="G847" s="6"/>
      <c r="H847" s="6"/>
      <c r="I847" s="6"/>
      <c r="J847" s="6"/>
      <c r="K847" s="6"/>
      <c r="L847" s="6"/>
      <c r="M847" s="6"/>
      <c r="N847" s="3"/>
      <c r="O847" s="3"/>
      <c r="P847" s="363"/>
      <c r="R847" s="6"/>
      <c r="S847" s="6"/>
      <c r="T847" s="6"/>
      <c r="U847" s="364"/>
      <c r="V847" s="6"/>
      <c r="W847" s="3"/>
      <c r="X847" s="6"/>
      <c r="Y847" s="3"/>
      <c r="Z847" s="3"/>
      <c r="AA847" s="6"/>
      <c r="AB847" s="3"/>
    </row>
    <row r="848" spans="1:28" x14ac:dyDescent="0.55000000000000004">
      <c r="A848" s="22" t="s">
        <v>2438</v>
      </c>
      <c r="B848" s="6">
        <v>100</v>
      </c>
      <c r="C848" s="5">
        <v>606</v>
      </c>
      <c r="D848" s="6" t="s">
        <v>34</v>
      </c>
      <c r="E848" s="6">
        <v>80100</v>
      </c>
      <c r="F848" s="6">
        <v>215</v>
      </c>
      <c r="G848" s="6">
        <v>1145</v>
      </c>
      <c r="H848" s="15" t="s">
        <v>39</v>
      </c>
      <c r="I848" s="6"/>
      <c r="J848" s="6">
        <v>3</v>
      </c>
      <c r="K848" s="6"/>
      <c r="L848" s="6"/>
      <c r="M848" s="6"/>
      <c r="N848" s="3"/>
      <c r="O848" s="3"/>
      <c r="P848" s="363"/>
      <c r="Q848" s="724">
        <v>100</v>
      </c>
      <c r="R848" s="6"/>
      <c r="S848" s="6">
        <v>100</v>
      </c>
      <c r="T848" s="6"/>
      <c r="U848" s="364"/>
      <c r="V848" s="6"/>
      <c r="W848" s="3"/>
      <c r="X848" s="6"/>
      <c r="Y848" s="3"/>
      <c r="Z848" s="3"/>
      <c r="AA848" s="6"/>
      <c r="AB848" s="3"/>
    </row>
    <row r="849" spans="1:28" x14ac:dyDescent="0.55000000000000004">
      <c r="A849" s="22"/>
      <c r="B849" s="6">
        <v>100</v>
      </c>
      <c r="C849" s="5">
        <v>607</v>
      </c>
      <c r="D849" s="6" t="s">
        <v>34</v>
      </c>
      <c r="E849" s="6">
        <v>38040</v>
      </c>
      <c r="F849" s="6">
        <v>59</v>
      </c>
      <c r="G849" s="6">
        <v>2415</v>
      </c>
      <c r="H849" s="15" t="s">
        <v>39</v>
      </c>
      <c r="I849" s="6"/>
      <c r="J849" s="6"/>
      <c r="K849" s="6">
        <v>31</v>
      </c>
      <c r="L849" s="6"/>
      <c r="M849" s="6"/>
      <c r="N849" s="3"/>
      <c r="O849" s="3"/>
      <c r="P849" s="363"/>
      <c r="Q849" s="724">
        <v>250</v>
      </c>
      <c r="R849" s="6"/>
      <c r="S849" s="6">
        <v>100</v>
      </c>
      <c r="T849" s="6"/>
      <c r="U849" s="364"/>
      <c r="V849" s="6"/>
      <c r="W849" s="3"/>
      <c r="X849" s="6"/>
      <c r="Y849" s="3"/>
      <c r="Z849" s="3"/>
      <c r="AA849" s="6"/>
      <c r="AB849" s="3"/>
    </row>
    <row r="850" spans="1:28" x14ac:dyDescent="0.55000000000000004">
      <c r="A850" s="22"/>
      <c r="B850" s="6"/>
      <c r="C850" s="5"/>
      <c r="D850" s="6"/>
      <c r="E850" s="6"/>
      <c r="F850" s="6"/>
      <c r="G850" s="6"/>
      <c r="H850" s="6"/>
      <c r="I850" s="6"/>
      <c r="J850" s="6"/>
      <c r="K850" s="6"/>
      <c r="L850" s="6"/>
      <c r="M850" s="6"/>
      <c r="N850" s="3"/>
      <c r="O850" s="3"/>
      <c r="P850" s="363"/>
      <c r="R850" s="6"/>
      <c r="S850" s="6"/>
      <c r="T850" s="6"/>
      <c r="U850" s="364"/>
      <c r="V850" s="6"/>
      <c r="W850" s="3"/>
      <c r="X850" s="6"/>
      <c r="Y850" s="3"/>
      <c r="Z850" s="3"/>
      <c r="AA850" s="6"/>
      <c r="AB850" s="3"/>
    </row>
    <row r="851" spans="1:28" x14ac:dyDescent="0.55000000000000004">
      <c r="A851" s="22" t="s">
        <v>3223</v>
      </c>
      <c r="B851" s="6">
        <v>210</v>
      </c>
      <c r="C851" s="5">
        <v>608</v>
      </c>
      <c r="D851" s="6" t="s">
        <v>49</v>
      </c>
      <c r="E851" s="6">
        <v>4123</v>
      </c>
      <c r="F851" s="6">
        <v>4</v>
      </c>
      <c r="G851" s="6"/>
      <c r="H851" s="6" t="s">
        <v>2394</v>
      </c>
      <c r="I851" s="6">
        <v>8</v>
      </c>
      <c r="J851" s="6">
        <v>3</v>
      </c>
      <c r="K851" s="6">
        <v>70</v>
      </c>
      <c r="L851" s="6">
        <v>3580</v>
      </c>
      <c r="M851" s="6"/>
      <c r="N851" s="3"/>
      <c r="O851" s="3"/>
      <c r="P851" s="363"/>
      <c r="Q851" s="726">
        <v>150</v>
      </c>
      <c r="R851" s="6"/>
      <c r="S851" s="6"/>
      <c r="T851" s="6"/>
      <c r="U851" s="364"/>
      <c r="V851" s="6"/>
      <c r="W851" s="3"/>
      <c r="X851" s="6"/>
      <c r="Y851" s="3"/>
      <c r="Z851" s="3"/>
      <c r="AA851" s="6"/>
      <c r="AB851" s="3"/>
    </row>
    <row r="852" spans="1:28" s="186" customFormat="1" x14ac:dyDescent="0.55000000000000004">
      <c r="A852" s="18"/>
      <c r="B852" s="15"/>
      <c r="C852" s="17"/>
      <c r="D852" s="15"/>
      <c r="E852" s="15"/>
      <c r="F852" s="15"/>
      <c r="G852" s="15"/>
      <c r="H852" s="15"/>
      <c r="I852" s="15"/>
      <c r="J852" s="15"/>
      <c r="K852" s="15"/>
      <c r="L852" s="15"/>
      <c r="M852" s="15"/>
      <c r="N852" s="16"/>
      <c r="O852" s="16"/>
      <c r="P852" s="372"/>
      <c r="Q852" s="726"/>
      <c r="R852" s="15"/>
      <c r="S852" s="15"/>
      <c r="T852" s="15"/>
      <c r="U852" s="382"/>
      <c r="V852" s="15"/>
      <c r="W852" s="16"/>
      <c r="X852" s="15"/>
      <c r="Y852" s="16"/>
      <c r="Z852" s="16"/>
      <c r="AA852" s="15"/>
      <c r="AB852" s="16"/>
    </row>
    <row r="853" spans="1:28" x14ac:dyDescent="0.55000000000000004">
      <c r="A853" s="8" t="s">
        <v>3250</v>
      </c>
      <c r="B853" s="6">
        <v>174</v>
      </c>
      <c r="C853" s="5">
        <v>609</v>
      </c>
      <c r="D853" s="6" t="s">
        <v>34</v>
      </c>
      <c r="E853" s="6">
        <v>41532</v>
      </c>
      <c r="F853" s="6">
        <v>132</v>
      </c>
      <c r="G853" s="6">
        <v>3531</v>
      </c>
      <c r="H853" s="6" t="s">
        <v>2394</v>
      </c>
      <c r="I853" s="6"/>
      <c r="J853" s="6"/>
      <c r="K853" s="6">
        <v>94</v>
      </c>
      <c r="L853" s="6"/>
      <c r="M853" s="6">
        <v>94</v>
      </c>
      <c r="N853" s="3"/>
      <c r="O853" s="3"/>
      <c r="P853" s="363"/>
      <c r="Q853" s="726">
        <v>250</v>
      </c>
      <c r="R853" s="6"/>
      <c r="S853" s="6"/>
      <c r="T853" s="6"/>
      <c r="U853" s="364"/>
      <c r="V853" s="6"/>
      <c r="W853" s="3"/>
      <c r="X853" s="6"/>
      <c r="Y853" s="3"/>
      <c r="Z853" s="3"/>
      <c r="AA853" s="6"/>
      <c r="AB853" s="3"/>
    </row>
    <row r="854" spans="1:28" x14ac:dyDescent="0.55000000000000004">
      <c r="A854" s="8" t="s">
        <v>3250</v>
      </c>
      <c r="B854" s="6"/>
      <c r="C854" s="5">
        <v>610</v>
      </c>
      <c r="D854" s="6" t="s">
        <v>34</v>
      </c>
      <c r="E854" s="6">
        <v>41540</v>
      </c>
      <c r="F854" s="6">
        <v>122</v>
      </c>
      <c r="G854" s="6">
        <v>3539</v>
      </c>
      <c r="H854" s="6" t="s">
        <v>3420</v>
      </c>
      <c r="I854" s="6"/>
      <c r="J854" s="6">
        <v>2</v>
      </c>
      <c r="K854" s="6"/>
      <c r="L854" s="6"/>
      <c r="M854" s="6">
        <v>200</v>
      </c>
      <c r="N854" s="3"/>
      <c r="O854" s="3"/>
      <c r="P854" s="363"/>
      <c r="Q854" s="726">
        <v>250</v>
      </c>
      <c r="R854" s="6"/>
      <c r="S854" s="6"/>
      <c r="T854" s="6"/>
      <c r="U854" s="364"/>
      <c r="V854" s="6"/>
      <c r="W854" s="3"/>
      <c r="X854" s="6"/>
      <c r="Y854" s="3"/>
      <c r="Z854" s="3"/>
      <c r="AA854" s="6"/>
      <c r="AB854" s="3"/>
    </row>
    <row r="855" spans="1:28" x14ac:dyDescent="0.55000000000000004">
      <c r="A855" s="8" t="s">
        <v>3250</v>
      </c>
      <c r="B855" s="6"/>
      <c r="C855" s="5">
        <v>611</v>
      </c>
      <c r="D855" s="6" t="s">
        <v>34</v>
      </c>
      <c r="E855" s="6">
        <v>35395</v>
      </c>
      <c r="F855" s="6">
        <v>15</v>
      </c>
      <c r="G855" s="6">
        <v>2471</v>
      </c>
      <c r="H855" s="6" t="s">
        <v>2394</v>
      </c>
      <c r="I855" s="6">
        <v>16</v>
      </c>
      <c r="J855" s="6">
        <v>2</v>
      </c>
      <c r="K855" s="6">
        <v>70</v>
      </c>
      <c r="L855" s="6">
        <v>6670</v>
      </c>
      <c r="M855" s="6"/>
      <c r="N855" s="3"/>
      <c r="O855" s="3"/>
      <c r="P855" s="363"/>
      <c r="Q855" s="726">
        <v>100</v>
      </c>
      <c r="R855" s="6"/>
      <c r="S855" s="6"/>
      <c r="T855" s="6"/>
      <c r="U855" s="364"/>
      <c r="V855" s="6"/>
      <c r="W855" s="3"/>
      <c r="X855" s="6"/>
      <c r="Y855" s="3"/>
      <c r="Z855" s="3"/>
      <c r="AA855" s="6"/>
      <c r="AB855" s="3"/>
    </row>
    <row r="856" spans="1:28" x14ac:dyDescent="0.55000000000000004">
      <c r="A856" s="22"/>
      <c r="B856" s="6"/>
      <c r="C856" s="5"/>
      <c r="D856" s="6"/>
      <c r="E856" s="6"/>
      <c r="F856" s="6"/>
      <c r="G856" s="6"/>
      <c r="H856" s="6"/>
      <c r="I856" s="6"/>
      <c r="J856" s="6"/>
      <c r="K856" s="6"/>
      <c r="L856" s="6"/>
      <c r="M856" s="6"/>
      <c r="N856" s="3"/>
      <c r="O856" s="3"/>
      <c r="P856" s="363"/>
      <c r="R856" s="6"/>
      <c r="S856" s="6"/>
      <c r="T856" s="6"/>
      <c r="U856" s="364"/>
      <c r="V856" s="6"/>
      <c r="W856" s="3"/>
      <c r="X856" s="6"/>
      <c r="Y856" s="3"/>
      <c r="Z856" s="3"/>
      <c r="AA856" s="6"/>
      <c r="AB856" s="3"/>
    </row>
    <row r="857" spans="1:28" x14ac:dyDescent="0.55000000000000004">
      <c r="A857" s="22" t="s">
        <v>3382</v>
      </c>
      <c r="B857" s="6">
        <v>166</v>
      </c>
      <c r="C857" s="5">
        <v>612</v>
      </c>
      <c r="D857" s="6" t="s">
        <v>34</v>
      </c>
      <c r="E857" s="6">
        <v>41769</v>
      </c>
      <c r="F857" s="6">
        <v>195</v>
      </c>
      <c r="G857" s="6">
        <v>7667</v>
      </c>
      <c r="H857" s="6" t="s">
        <v>2394</v>
      </c>
      <c r="I857" s="6">
        <v>1</v>
      </c>
      <c r="J857" s="6">
        <v>1</v>
      </c>
      <c r="K857" s="6">
        <v>94</v>
      </c>
      <c r="L857" s="6">
        <v>594</v>
      </c>
      <c r="M857" s="6"/>
      <c r="N857" s="3"/>
      <c r="O857" s="3"/>
      <c r="P857" s="363"/>
      <c r="Q857" s="726">
        <v>150</v>
      </c>
      <c r="R857" s="6"/>
      <c r="S857" s="6"/>
      <c r="T857" s="6"/>
      <c r="U857" s="364"/>
      <c r="V857" s="6"/>
      <c r="W857" s="3"/>
      <c r="X857" s="6"/>
      <c r="Y857" s="3"/>
      <c r="Z857" s="3"/>
      <c r="AA857" s="6"/>
      <c r="AB857" s="3"/>
    </row>
    <row r="858" spans="1:28" x14ac:dyDescent="0.55000000000000004">
      <c r="A858" s="22" t="s">
        <v>3382</v>
      </c>
      <c r="B858" s="6"/>
      <c r="C858" s="5">
        <v>613</v>
      </c>
      <c r="D858" s="6" t="s">
        <v>34</v>
      </c>
      <c r="E858" s="6">
        <v>101093</v>
      </c>
      <c r="F858" s="6">
        <v>688</v>
      </c>
      <c r="G858" s="6"/>
      <c r="H858" s="6" t="s">
        <v>2394</v>
      </c>
      <c r="I858" s="6"/>
      <c r="J858" s="6"/>
      <c r="K858" s="6">
        <v>55</v>
      </c>
      <c r="L858" s="6"/>
      <c r="M858" s="6">
        <v>55</v>
      </c>
      <c r="N858" s="3"/>
      <c r="O858" s="3"/>
      <c r="P858" s="363"/>
      <c r="Q858" s="726">
        <v>250</v>
      </c>
      <c r="R858" s="6">
        <v>129</v>
      </c>
      <c r="S858" s="6">
        <v>166</v>
      </c>
      <c r="T858" s="15" t="s">
        <v>2099</v>
      </c>
      <c r="U858" s="373" t="s">
        <v>2104</v>
      </c>
      <c r="V858" s="6">
        <v>108</v>
      </c>
      <c r="W858" s="3"/>
      <c r="X858" s="6"/>
      <c r="Y858" s="3"/>
      <c r="Z858" s="3"/>
      <c r="AA858" s="6"/>
      <c r="AB858" s="3"/>
    </row>
    <row r="859" spans="1:28" x14ac:dyDescent="0.55000000000000004">
      <c r="A859" s="22" t="s">
        <v>3382</v>
      </c>
      <c r="B859" s="6"/>
      <c r="C859" s="5">
        <v>614</v>
      </c>
      <c r="D859" s="6" t="s">
        <v>49</v>
      </c>
      <c r="E859" s="6">
        <v>5367</v>
      </c>
      <c r="F859" s="6">
        <v>25</v>
      </c>
      <c r="G859" s="6"/>
      <c r="H859" s="6" t="s">
        <v>2394</v>
      </c>
      <c r="I859" s="6">
        <v>9</v>
      </c>
      <c r="J859" s="6">
        <v>0</v>
      </c>
      <c r="K859" s="6">
        <v>12</v>
      </c>
      <c r="L859" s="6">
        <v>3612</v>
      </c>
      <c r="M859" s="6"/>
      <c r="N859" s="3"/>
      <c r="O859" s="3"/>
      <c r="P859" s="363"/>
      <c r="Q859" s="726">
        <v>100</v>
      </c>
      <c r="R859" s="6"/>
      <c r="S859" s="6"/>
      <c r="T859" s="6"/>
      <c r="U859" s="364"/>
      <c r="V859" s="6"/>
      <c r="W859" s="3"/>
      <c r="X859" s="6"/>
      <c r="Y859" s="3"/>
      <c r="Z859" s="3"/>
      <c r="AA859" s="6"/>
      <c r="AB859" s="3"/>
    </row>
    <row r="860" spans="1:28" x14ac:dyDescent="0.55000000000000004">
      <c r="A860" s="22"/>
      <c r="B860" s="6"/>
      <c r="C860" s="5"/>
      <c r="D860" s="6"/>
      <c r="E860" s="6"/>
      <c r="F860" s="6"/>
      <c r="G860" s="6"/>
      <c r="H860" s="6"/>
      <c r="I860" s="6"/>
      <c r="J860" s="6"/>
      <c r="K860" s="6"/>
      <c r="L860" s="6"/>
      <c r="M860" s="6"/>
      <c r="N860" s="3"/>
      <c r="O860" s="3"/>
      <c r="P860" s="363"/>
      <c r="R860" s="6"/>
      <c r="S860" s="6"/>
      <c r="T860" s="6"/>
      <c r="U860" s="364"/>
      <c r="V860" s="6"/>
      <c r="W860" s="3"/>
      <c r="X860" s="6"/>
      <c r="Y860" s="3"/>
      <c r="Z860" s="3"/>
      <c r="AA860" s="6"/>
      <c r="AB860" s="3"/>
    </row>
    <row r="861" spans="1:28" s="186" customFormat="1" x14ac:dyDescent="0.55000000000000004">
      <c r="A861" s="18" t="s">
        <v>3417</v>
      </c>
      <c r="B861" s="15"/>
      <c r="C861" s="17">
        <v>616</v>
      </c>
      <c r="D861" s="15" t="s">
        <v>49</v>
      </c>
      <c r="E861" s="15">
        <v>2934</v>
      </c>
      <c r="F861" s="15"/>
      <c r="G861" s="15"/>
      <c r="H861" s="15" t="s">
        <v>2394</v>
      </c>
      <c r="I861" s="15">
        <v>8</v>
      </c>
      <c r="J861" s="15">
        <v>3</v>
      </c>
      <c r="K861" s="15">
        <v>53</v>
      </c>
      <c r="L861" s="15">
        <v>3553</v>
      </c>
      <c r="M861" s="15"/>
      <c r="N861" s="16"/>
      <c r="O861" s="16"/>
      <c r="P861" s="372"/>
      <c r="Q861" s="726"/>
      <c r="R861" s="15"/>
      <c r="S861" s="15"/>
      <c r="T861" s="15"/>
      <c r="U861" s="382"/>
      <c r="V861" s="15"/>
      <c r="W861" s="16"/>
      <c r="X861" s="15"/>
      <c r="Y861" s="16"/>
      <c r="Z861" s="16"/>
      <c r="AA861" s="15"/>
      <c r="AB861" s="16"/>
    </row>
    <row r="862" spans="1:28" s="186" customFormat="1" x14ac:dyDescent="0.55000000000000004">
      <c r="A862" s="18"/>
      <c r="B862" s="15"/>
      <c r="C862" s="17"/>
      <c r="D862" s="15"/>
      <c r="E862" s="15"/>
      <c r="F862" s="15"/>
      <c r="G862" s="15"/>
      <c r="H862" s="15"/>
      <c r="I862" s="15"/>
      <c r="J862" s="15"/>
      <c r="K862" s="15"/>
      <c r="L862" s="15"/>
      <c r="M862" s="15"/>
      <c r="N862" s="16"/>
      <c r="O862" s="16"/>
      <c r="P862" s="372"/>
      <c r="Q862" s="726"/>
      <c r="R862" s="15"/>
      <c r="S862" s="15"/>
      <c r="T862" s="15"/>
      <c r="U862" s="382"/>
      <c r="V862" s="15"/>
      <c r="W862" s="16"/>
      <c r="X862" s="15"/>
      <c r="Y862" s="16"/>
      <c r="Z862" s="16"/>
      <c r="AA862" s="15"/>
      <c r="AB862" s="16"/>
    </row>
    <row r="863" spans="1:28" x14ac:dyDescent="0.55000000000000004">
      <c r="A863" s="22" t="s">
        <v>3418</v>
      </c>
      <c r="B863" s="6"/>
      <c r="C863" s="5">
        <v>617</v>
      </c>
      <c r="D863" s="6" t="s">
        <v>34</v>
      </c>
      <c r="E863" s="6">
        <v>21653</v>
      </c>
      <c r="F863" s="6"/>
      <c r="G863" s="6"/>
      <c r="H863" s="6" t="s">
        <v>2394</v>
      </c>
      <c r="I863" s="6">
        <v>8</v>
      </c>
      <c r="J863" s="6">
        <v>3</v>
      </c>
      <c r="K863" s="6">
        <v>80</v>
      </c>
      <c r="L863" s="6">
        <v>3580</v>
      </c>
      <c r="M863" s="6"/>
      <c r="N863" s="3"/>
      <c r="O863" s="3"/>
      <c r="P863" s="363"/>
      <c r="R863" s="6"/>
      <c r="S863" s="6"/>
      <c r="T863" s="6"/>
      <c r="U863" s="364"/>
      <c r="V863" s="6"/>
      <c r="W863" s="3"/>
      <c r="X863" s="6"/>
      <c r="Y863" s="3"/>
      <c r="Z863" s="3"/>
      <c r="AA863" s="6"/>
      <c r="AB863" s="3"/>
    </row>
    <row r="864" spans="1:28" x14ac:dyDescent="0.55000000000000004">
      <c r="A864" s="22"/>
      <c r="B864" s="6"/>
      <c r="C864" s="5"/>
      <c r="D864" s="6"/>
      <c r="E864" s="6"/>
      <c r="F864" s="6"/>
      <c r="G864" s="6"/>
      <c r="H864" s="6"/>
      <c r="I864" s="6"/>
      <c r="J864" s="6"/>
      <c r="K864" s="6"/>
      <c r="L864" s="6"/>
      <c r="M864" s="6"/>
      <c r="N864" s="3"/>
      <c r="O864" s="3"/>
      <c r="P864" s="363"/>
      <c r="R864" s="6"/>
      <c r="S864" s="6"/>
      <c r="T864" s="6"/>
      <c r="U864" s="364"/>
      <c r="V864" s="6"/>
      <c r="W864" s="3"/>
      <c r="X864" s="6"/>
      <c r="Y864" s="3"/>
      <c r="Z864" s="3"/>
      <c r="AA864" s="6"/>
      <c r="AB864" s="3"/>
    </row>
    <row r="865" spans="1:28" x14ac:dyDescent="0.55000000000000004">
      <c r="A865" s="22" t="s">
        <v>3419</v>
      </c>
      <c r="B865" s="6"/>
      <c r="C865" s="5">
        <v>618</v>
      </c>
      <c r="D865" s="6" t="s">
        <v>34</v>
      </c>
      <c r="E865" s="6">
        <v>21683</v>
      </c>
      <c r="F865" s="6"/>
      <c r="G865" s="6"/>
      <c r="H865" s="6" t="s">
        <v>2394</v>
      </c>
      <c r="I865" s="6">
        <v>14</v>
      </c>
      <c r="J865" s="6">
        <v>1</v>
      </c>
      <c r="K865" s="6">
        <v>40</v>
      </c>
      <c r="L865" s="6"/>
      <c r="M865" s="6"/>
      <c r="N865" s="3"/>
      <c r="O865" s="3"/>
      <c r="P865" s="363"/>
      <c r="R865" s="6"/>
      <c r="S865" s="6"/>
      <c r="T865" s="6"/>
      <c r="U865" s="364"/>
      <c r="V865" s="6"/>
      <c r="W865" s="3"/>
      <c r="X865" s="6"/>
      <c r="Y865" s="3"/>
      <c r="Z865" s="3"/>
      <c r="AA865" s="6"/>
      <c r="AB865" s="3"/>
    </row>
    <row r="866" spans="1:28" x14ac:dyDescent="0.55000000000000004">
      <c r="A866" s="22"/>
      <c r="B866" s="6"/>
      <c r="C866" s="5">
        <v>619</v>
      </c>
      <c r="D866" s="6" t="s">
        <v>34</v>
      </c>
      <c r="E866" s="6">
        <v>21682</v>
      </c>
      <c r="F866" s="6"/>
      <c r="G866" s="6"/>
      <c r="H866" s="6" t="s">
        <v>2394</v>
      </c>
      <c r="I866" s="6">
        <v>7</v>
      </c>
      <c r="J866" s="6">
        <v>1</v>
      </c>
      <c r="K866" s="6">
        <v>40</v>
      </c>
      <c r="L866" s="6">
        <v>2940</v>
      </c>
      <c r="M866" s="6"/>
      <c r="N866" s="3"/>
      <c r="O866" s="3"/>
      <c r="P866" s="363"/>
      <c r="R866" s="6"/>
      <c r="S866" s="6"/>
      <c r="T866" s="6"/>
      <c r="U866" s="364"/>
      <c r="V866" s="6"/>
      <c r="W866" s="3"/>
      <c r="X866" s="6"/>
      <c r="Y866" s="3"/>
      <c r="Z866" s="3"/>
      <c r="AA866" s="6"/>
      <c r="AB866" s="3"/>
    </row>
    <row r="867" spans="1:28" x14ac:dyDescent="0.55000000000000004">
      <c r="A867" s="22"/>
      <c r="B867" s="6"/>
      <c r="C867" s="5">
        <v>620</v>
      </c>
      <c r="D867" s="6" t="s">
        <v>34</v>
      </c>
      <c r="E867" s="6">
        <v>97378</v>
      </c>
      <c r="F867" s="6"/>
      <c r="G867" s="6"/>
      <c r="H867" s="6" t="s">
        <v>2394</v>
      </c>
      <c r="I867" s="6">
        <v>5</v>
      </c>
      <c r="J867" s="6">
        <v>1</v>
      </c>
      <c r="K867" s="6">
        <v>21</v>
      </c>
      <c r="L867" s="6">
        <v>2121</v>
      </c>
      <c r="M867" s="6"/>
      <c r="N867" s="3"/>
      <c r="O867" s="3"/>
      <c r="P867" s="363"/>
      <c r="R867" s="6"/>
      <c r="S867" s="6"/>
      <c r="T867" s="6"/>
      <c r="U867" s="364"/>
      <c r="V867" s="6"/>
      <c r="W867" s="3"/>
      <c r="X867" s="6"/>
      <c r="Y867" s="3"/>
      <c r="Z867" s="3"/>
      <c r="AA867" s="6"/>
      <c r="AB867" s="3"/>
    </row>
    <row r="868" spans="1:28" x14ac:dyDescent="0.55000000000000004">
      <c r="A868" s="22"/>
      <c r="B868" s="6"/>
      <c r="C868" s="5">
        <v>621</v>
      </c>
      <c r="D868" s="6" t="s">
        <v>34</v>
      </c>
      <c r="E868" s="6">
        <v>41333</v>
      </c>
      <c r="F868" s="6"/>
      <c r="G868" s="6"/>
      <c r="H868" s="6" t="s">
        <v>2394</v>
      </c>
      <c r="I868" s="6"/>
      <c r="J868" s="6">
        <v>3</v>
      </c>
      <c r="K868" s="6">
        <v>16</v>
      </c>
      <c r="L868" s="6">
        <v>316</v>
      </c>
      <c r="M868" s="6"/>
      <c r="N868" s="3"/>
      <c r="O868" s="3"/>
      <c r="P868" s="363"/>
      <c r="R868" s="6"/>
      <c r="S868" s="6"/>
      <c r="T868" s="6"/>
      <c r="U868" s="364"/>
      <c r="V868" s="6"/>
      <c r="W868" s="3"/>
      <c r="X868" s="6"/>
      <c r="Y868" s="3"/>
      <c r="Z868" s="3"/>
      <c r="AA868" s="6"/>
      <c r="AB868" s="3"/>
    </row>
    <row r="869" spans="1:28" x14ac:dyDescent="0.55000000000000004">
      <c r="A869" s="22"/>
      <c r="B869" s="6"/>
      <c r="C869" s="5"/>
      <c r="D869" s="6"/>
      <c r="E869" s="6"/>
      <c r="F869" s="6"/>
      <c r="G869" s="6"/>
      <c r="H869" s="6"/>
      <c r="I869" s="6"/>
      <c r="J869" s="6"/>
      <c r="K869" s="6"/>
      <c r="L869" s="6"/>
      <c r="M869" s="6"/>
      <c r="N869" s="3"/>
      <c r="O869" s="3"/>
      <c r="P869" s="363"/>
      <c r="R869" s="6"/>
      <c r="S869" s="6"/>
      <c r="T869" s="6"/>
      <c r="U869" s="364"/>
      <c r="V869" s="6"/>
      <c r="W869" s="3"/>
      <c r="X869" s="6"/>
      <c r="Y869" s="3"/>
      <c r="Z869" s="3"/>
      <c r="AA869" s="6"/>
      <c r="AB869" s="3"/>
    </row>
    <row r="870" spans="1:28" s="687" customFormat="1" x14ac:dyDescent="0.55000000000000004">
      <c r="A870" s="683" t="s">
        <v>3437</v>
      </c>
      <c r="B870" s="676">
        <v>45</v>
      </c>
      <c r="C870" s="691">
        <v>622</v>
      </c>
      <c r="D870" s="676" t="s">
        <v>34</v>
      </c>
      <c r="E870" s="676">
        <v>13754</v>
      </c>
      <c r="F870" s="676">
        <v>101</v>
      </c>
      <c r="G870" s="676">
        <v>171</v>
      </c>
      <c r="H870" s="676" t="s">
        <v>2394</v>
      </c>
      <c r="I870" s="676"/>
      <c r="J870" s="676"/>
      <c r="K870" s="676">
        <v>6</v>
      </c>
      <c r="L870" s="676"/>
      <c r="M870" s="676"/>
      <c r="N870" s="677">
        <v>6</v>
      </c>
      <c r="O870" s="677"/>
      <c r="P870" s="684"/>
      <c r="Q870" s="727"/>
      <c r="R870" s="676">
        <v>130</v>
      </c>
      <c r="S870" s="676">
        <v>45</v>
      </c>
      <c r="T870" s="676" t="s">
        <v>2099</v>
      </c>
      <c r="U870" s="688"/>
      <c r="V870" s="676">
        <v>20</v>
      </c>
      <c r="W870" s="677"/>
      <c r="X870" s="676"/>
      <c r="Y870" s="677"/>
      <c r="Z870" s="677"/>
      <c r="AA870" s="676"/>
      <c r="AB870" s="677" t="s">
        <v>491</v>
      </c>
    </row>
    <row r="871" spans="1:28" x14ac:dyDescent="0.55000000000000004">
      <c r="A871" s="22"/>
      <c r="B871" s="6"/>
      <c r="C871" s="5">
        <v>623</v>
      </c>
      <c r="D871" s="6" t="s">
        <v>34</v>
      </c>
      <c r="E871" s="6">
        <v>13753</v>
      </c>
      <c r="F871" s="6">
        <v>100</v>
      </c>
      <c r="G871" s="6">
        <v>170</v>
      </c>
      <c r="H871" s="6" t="s">
        <v>2394</v>
      </c>
      <c r="I871" s="6"/>
      <c r="J871" s="6"/>
      <c r="K871" s="6">
        <v>47</v>
      </c>
      <c r="L871" s="6"/>
      <c r="M871" s="6">
        <v>47</v>
      </c>
      <c r="N871" s="3"/>
      <c r="O871" s="3"/>
      <c r="P871" s="363"/>
      <c r="R871" s="6">
        <v>131</v>
      </c>
      <c r="S871" s="6">
        <v>45</v>
      </c>
      <c r="T871" s="15" t="s">
        <v>2099</v>
      </c>
      <c r="U871" s="373" t="s">
        <v>2104</v>
      </c>
      <c r="V871" s="6">
        <v>96</v>
      </c>
      <c r="W871" s="3"/>
      <c r="X871" s="6"/>
      <c r="Y871" s="3"/>
      <c r="Z871" s="3"/>
      <c r="AA871" s="6"/>
      <c r="AB871" s="3"/>
    </row>
    <row r="872" spans="1:28" x14ac:dyDescent="0.55000000000000004">
      <c r="A872" s="22"/>
      <c r="B872" s="6"/>
      <c r="C872" s="5">
        <v>624</v>
      </c>
      <c r="D872" s="6" t="s">
        <v>34</v>
      </c>
      <c r="E872" s="6">
        <v>10234</v>
      </c>
      <c r="F872" s="6">
        <v>315</v>
      </c>
      <c r="G872" s="6">
        <v>8256</v>
      </c>
      <c r="H872" s="6" t="s">
        <v>2394</v>
      </c>
      <c r="I872" s="6"/>
      <c r="J872" s="6">
        <v>3</v>
      </c>
      <c r="K872" s="6">
        <v>20</v>
      </c>
      <c r="L872" s="6">
        <v>320</v>
      </c>
      <c r="M872" s="6"/>
      <c r="N872" s="3"/>
      <c r="O872" s="3"/>
      <c r="P872" s="363"/>
      <c r="R872" s="6"/>
      <c r="S872" s="6"/>
      <c r="T872" s="6"/>
      <c r="U872" s="364"/>
      <c r="V872" s="6"/>
      <c r="W872" s="3"/>
      <c r="X872" s="6"/>
      <c r="Y872" s="3"/>
      <c r="Z872" s="3"/>
      <c r="AA872" s="6"/>
      <c r="AB872" s="3"/>
    </row>
    <row r="873" spans="1:28" x14ac:dyDescent="0.55000000000000004">
      <c r="A873" s="22"/>
      <c r="B873" s="6"/>
      <c r="C873" s="5">
        <v>625</v>
      </c>
      <c r="D873" s="6" t="s">
        <v>34</v>
      </c>
      <c r="E873" s="6">
        <v>102533</v>
      </c>
      <c r="F873" s="6">
        <v>324</v>
      </c>
      <c r="G873" s="6">
        <v>8255</v>
      </c>
      <c r="H873" s="6" t="s">
        <v>2394</v>
      </c>
      <c r="I873" s="6">
        <v>8</v>
      </c>
      <c r="J873" s="6"/>
      <c r="K873" s="6">
        <v>59</v>
      </c>
      <c r="L873" s="6">
        <v>3255</v>
      </c>
      <c r="M873" s="6"/>
      <c r="N873" s="3"/>
      <c r="O873" s="3"/>
      <c r="P873" s="363"/>
      <c r="R873" s="6"/>
      <c r="S873" s="6"/>
      <c r="T873" s="6"/>
      <c r="U873" s="364"/>
      <c r="V873" s="6"/>
      <c r="W873" s="3"/>
      <c r="X873" s="6"/>
      <c r="Y873" s="3"/>
      <c r="Z873" s="3"/>
      <c r="AA873" s="6"/>
      <c r="AB873" s="3"/>
    </row>
    <row r="874" spans="1:28" x14ac:dyDescent="0.55000000000000004">
      <c r="A874" s="22"/>
      <c r="B874" s="6"/>
      <c r="C874" s="5">
        <v>626</v>
      </c>
      <c r="D874" s="6" t="s">
        <v>34</v>
      </c>
      <c r="E874" s="6">
        <v>102532</v>
      </c>
      <c r="F874" s="6">
        <v>313</v>
      </c>
      <c r="G874" s="6">
        <v>8254</v>
      </c>
      <c r="H874" s="6" t="s">
        <v>2394</v>
      </c>
      <c r="I874" s="6">
        <v>5</v>
      </c>
      <c r="J874" s="6">
        <v>2</v>
      </c>
      <c r="K874" s="6">
        <v>59</v>
      </c>
      <c r="L874" s="6">
        <v>2259</v>
      </c>
      <c r="M874" s="6"/>
      <c r="N874" s="3"/>
      <c r="O874" s="3"/>
      <c r="P874" s="363"/>
      <c r="R874" s="6"/>
      <c r="S874" s="6"/>
      <c r="T874" s="6"/>
      <c r="U874" s="364"/>
      <c r="V874" s="6"/>
      <c r="W874" s="3"/>
      <c r="X874" s="6"/>
      <c r="Y874" s="3"/>
      <c r="Z874" s="3"/>
      <c r="AA874" s="6"/>
      <c r="AB874" s="3"/>
    </row>
    <row r="875" spans="1:28" x14ac:dyDescent="0.55000000000000004">
      <c r="A875" s="22"/>
      <c r="B875" s="6"/>
      <c r="C875" s="5">
        <v>627</v>
      </c>
      <c r="D875" s="6" t="s">
        <v>34</v>
      </c>
      <c r="E875" s="6">
        <v>102531</v>
      </c>
      <c r="F875" s="6">
        <v>312</v>
      </c>
      <c r="G875" s="6">
        <v>8253</v>
      </c>
      <c r="H875" s="6" t="s">
        <v>2394</v>
      </c>
      <c r="I875" s="6">
        <v>3</v>
      </c>
      <c r="J875" s="6">
        <v>3</v>
      </c>
      <c r="K875" s="6">
        <v>11</v>
      </c>
      <c r="L875" s="6">
        <v>1511</v>
      </c>
      <c r="M875" s="6"/>
      <c r="N875" s="3"/>
      <c r="O875" s="3"/>
      <c r="P875" s="363"/>
      <c r="R875" s="6"/>
      <c r="S875" s="6"/>
      <c r="T875" s="6"/>
      <c r="U875" s="364"/>
      <c r="V875" s="6"/>
      <c r="W875" s="3"/>
      <c r="X875" s="6"/>
      <c r="Y875" s="3"/>
      <c r="Z875" s="3"/>
      <c r="AA875" s="6"/>
      <c r="AB875" s="3"/>
    </row>
    <row r="876" spans="1:28" x14ac:dyDescent="0.55000000000000004">
      <c r="A876" s="22"/>
      <c r="B876" s="6"/>
      <c r="C876" s="5">
        <v>628</v>
      </c>
      <c r="D876" s="659" t="s">
        <v>3221</v>
      </c>
      <c r="E876" s="6"/>
      <c r="F876" s="6"/>
      <c r="G876" s="6"/>
      <c r="H876" s="6" t="s">
        <v>2394</v>
      </c>
      <c r="I876" s="6">
        <v>12</v>
      </c>
      <c r="J876" s="6">
        <v>3</v>
      </c>
      <c r="K876" s="6"/>
      <c r="L876" s="6">
        <v>5100</v>
      </c>
      <c r="M876" s="6"/>
      <c r="N876" s="3"/>
      <c r="O876" s="3"/>
      <c r="P876" s="363"/>
      <c r="R876" s="6"/>
      <c r="S876" s="6"/>
      <c r="T876" s="6"/>
      <c r="U876" s="364"/>
      <c r="V876" s="6"/>
      <c r="W876" s="3"/>
      <c r="X876" s="6"/>
      <c r="Y876" s="3"/>
      <c r="Z876" s="3"/>
      <c r="AA876" s="6"/>
      <c r="AB876" s="3"/>
    </row>
    <row r="877" spans="1:28" x14ac:dyDescent="0.55000000000000004">
      <c r="A877" s="22"/>
      <c r="B877" s="6"/>
      <c r="C877" s="5">
        <v>629</v>
      </c>
      <c r="D877" s="659" t="s">
        <v>3221</v>
      </c>
      <c r="E877" s="6"/>
      <c r="F877" s="6"/>
      <c r="G877" s="6"/>
      <c r="H877" s="6" t="s">
        <v>2394</v>
      </c>
      <c r="I877" s="6">
        <v>5</v>
      </c>
      <c r="J877" s="6">
        <v>0</v>
      </c>
      <c r="K877" s="6"/>
      <c r="L877" s="6">
        <v>2600</v>
      </c>
      <c r="M877" s="6"/>
      <c r="N877" s="3"/>
      <c r="O877" s="3"/>
      <c r="P877" s="363"/>
      <c r="R877" s="6"/>
      <c r="S877" s="6"/>
      <c r="T877" s="6"/>
      <c r="U877" s="364"/>
      <c r="V877" s="6"/>
      <c r="W877" s="3"/>
      <c r="X877" s="6"/>
      <c r="Y877" s="3"/>
      <c r="Z877" s="3"/>
      <c r="AA877" s="6"/>
      <c r="AB877" s="3"/>
    </row>
    <row r="878" spans="1:28" x14ac:dyDescent="0.55000000000000004">
      <c r="A878" s="22" t="s">
        <v>836</v>
      </c>
      <c r="B878" s="6"/>
      <c r="C878" s="5">
        <v>630</v>
      </c>
      <c r="D878" s="659" t="s">
        <v>3221</v>
      </c>
      <c r="E878" s="6"/>
      <c r="F878" s="6"/>
      <c r="G878" s="6"/>
      <c r="H878" s="6" t="s">
        <v>2394</v>
      </c>
      <c r="I878" s="6">
        <v>3</v>
      </c>
      <c r="J878" s="6"/>
      <c r="K878" s="6"/>
      <c r="L878" s="6">
        <v>1200</v>
      </c>
      <c r="M878" s="6"/>
      <c r="N878" s="3"/>
      <c r="O878" s="3"/>
      <c r="P878" s="363"/>
      <c r="R878" s="6"/>
      <c r="S878" s="6"/>
      <c r="T878" s="6"/>
      <c r="U878" s="364"/>
      <c r="V878" s="6"/>
      <c r="W878" s="3"/>
      <c r="X878" s="6"/>
      <c r="Y878" s="3"/>
      <c r="Z878" s="3"/>
      <c r="AA878" s="6"/>
      <c r="AB878" s="3"/>
    </row>
    <row r="879" spans="1:28" x14ac:dyDescent="0.55000000000000004">
      <c r="A879" s="22"/>
      <c r="B879" s="6"/>
      <c r="C879" s="5"/>
      <c r="D879" s="659"/>
      <c r="E879" s="6"/>
      <c r="F879" s="6"/>
      <c r="G879" s="6"/>
      <c r="H879" s="15"/>
      <c r="I879" s="6"/>
      <c r="J879" s="6"/>
      <c r="K879" s="6"/>
      <c r="L879" s="6"/>
      <c r="M879" s="6"/>
      <c r="N879" s="3"/>
      <c r="O879" s="3"/>
      <c r="P879" s="363"/>
      <c r="R879" s="6"/>
      <c r="S879" s="6"/>
      <c r="T879" s="6"/>
      <c r="U879" s="364"/>
      <c r="V879" s="6"/>
      <c r="W879" s="3"/>
      <c r="X879" s="6"/>
      <c r="Y879" s="3"/>
      <c r="Z879" s="3"/>
      <c r="AA879" s="6"/>
      <c r="AB879" s="3"/>
    </row>
    <row r="880" spans="1:28" s="687" customFormat="1" x14ac:dyDescent="0.55000000000000004">
      <c r="A880" s="683" t="s">
        <v>2406</v>
      </c>
      <c r="B880" s="676"/>
      <c r="C880" s="691">
        <v>632</v>
      </c>
      <c r="D880" s="676"/>
      <c r="E880" s="676">
        <v>41536</v>
      </c>
      <c r="F880" s="676">
        <v>120</v>
      </c>
      <c r="G880" s="676">
        <v>3535</v>
      </c>
      <c r="H880" s="15" t="s">
        <v>2394</v>
      </c>
      <c r="I880" s="676"/>
      <c r="J880" s="676">
        <v>1</v>
      </c>
      <c r="K880" s="676">
        <v>26</v>
      </c>
      <c r="L880" s="676"/>
      <c r="M880" s="676">
        <v>100</v>
      </c>
      <c r="N880" s="677">
        <v>26</v>
      </c>
      <c r="O880" s="677"/>
      <c r="P880" s="684"/>
      <c r="Q880" s="727"/>
      <c r="R880" s="676">
        <v>132</v>
      </c>
      <c r="S880" s="676">
        <v>175</v>
      </c>
      <c r="T880" s="676" t="s">
        <v>2099</v>
      </c>
      <c r="U880" s="686" t="s">
        <v>2104</v>
      </c>
      <c r="V880" s="676">
        <v>108</v>
      </c>
      <c r="W880" s="677"/>
      <c r="X880" s="676"/>
      <c r="Y880" s="677">
        <v>90</v>
      </c>
      <c r="Z880" s="677">
        <v>28</v>
      </c>
      <c r="AA880" s="676"/>
      <c r="AB880" s="677" t="s">
        <v>67</v>
      </c>
    </row>
    <row r="881" spans="1:28" x14ac:dyDescent="0.55000000000000004">
      <c r="A881" s="22" t="s">
        <v>3508</v>
      </c>
      <c r="B881" s="6"/>
      <c r="C881" s="5">
        <v>633</v>
      </c>
      <c r="D881" s="659" t="s">
        <v>3221</v>
      </c>
      <c r="E881" s="6"/>
      <c r="F881" s="6">
        <v>104</v>
      </c>
      <c r="G881" s="6"/>
      <c r="H881" s="15" t="s">
        <v>2394</v>
      </c>
      <c r="I881" s="6">
        <v>6</v>
      </c>
      <c r="J881" s="6"/>
      <c r="K881" s="6"/>
      <c r="L881" s="6">
        <v>2400</v>
      </c>
      <c r="M881" s="6"/>
      <c r="N881" s="3"/>
      <c r="O881" s="3"/>
      <c r="P881" s="363"/>
      <c r="R881" s="6"/>
      <c r="S881" s="6"/>
      <c r="T881" s="6"/>
      <c r="U881" s="364"/>
      <c r="V881" s="6"/>
      <c r="W881" s="3"/>
      <c r="X881" s="6"/>
      <c r="Y881" s="3"/>
      <c r="Z881" s="3"/>
      <c r="AA881" s="6"/>
      <c r="AB881" s="3"/>
    </row>
    <row r="882" spans="1:28" x14ac:dyDescent="0.55000000000000004">
      <c r="A882" s="22"/>
      <c r="B882" s="6"/>
      <c r="C882" s="5">
        <v>634</v>
      </c>
      <c r="D882" s="659" t="s">
        <v>3221</v>
      </c>
      <c r="E882" s="6"/>
      <c r="F882" s="6">
        <v>107</v>
      </c>
      <c r="G882" s="6"/>
      <c r="H882" s="15" t="s">
        <v>2394</v>
      </c>
      <c r="I882" s="6"/>
      <c r="J882" s="6">
        <v>2</v>
      </c>
      <c r="K882" s="6">
        <v>21</v>
      </c>
      <c r="L882" s="6">
        <v>221</v>
      </c>
      <c r="M882" s="6"/>
      <c r="N882" s="3"/>
      <c r="O882" s="3"/>
      <c r="P882" s="363"/>
      <c r="R882" s="6"/>
      <c r="S882" s="6"/>
      <c r="T882" s="6"/>
      <c r="U882" s="364"/>
      <c r="V882" s="6"/>
      <c r="W882" s="3"/>
      <c r="X882" s="6"/>
      <c r="Y882" s="3"/>
      <c r="Z882" s="3"/>
      <c r="AA882" s="6"/>
      <c r="AB882" s="3"/>
    </row>
    <row r="883" spans="1:28" x14ac:dyDescent="0.55000000000000004">
      <c r="A883" s="22"/>
      <c r="B883" s="6"/>
      <c r="C883" s="5">
        <v>635</v>
      </c>
      <c r="D883" s="659" t="s">
        <v>3221</v>
      </c>
      <c r="E883" s="6"/>
      <c r="F883" s="6">
        <v>106</v>
      </c>
      <c r="G883" s="6"/>
      <c r="H883" s="15" t="s">
        <v>2394</v>
      </c>
      <c r="I883" s="6">
        <v>4</v>
      </c>
      <c r="J883" s="6">
        <v>1</v>
      </c>
      <c r="K883" s="6"/>
      <c r="L883" s="6">
        <v>1700</v>
      </c>
      <c r="M883" s="6"/>
      <c r="N883" s="3"/>
      <c r="O883" s="3"/>
      <c r="P883" s="363"/>
      <c r="R883" s="6"/>
      <c r="S883" s="6"/>
      <c r="T883" s="6"/>
      <c r="U883" s="364"/>
      <c r="V883" s="6"/>
      <c r="W883" s="3"/>
      <c r="X883" s="6"/>
      <c r="Y883" s="3"/>
      <c r="Z883" s="3"/>
      <c r="AA883" s="6"/>
      <c r="AB883" s="3"/>
    </row>
    <row r="884" spans="1:28" x14ac:dyDescent="0.55000000000000004">
      <c r="A884" s="734"/>
      <c r="B884" s="214"/>
      <c r="C884" s="764">
        <v>636</v>
      </c>
      <c r="D884" s="1029" t="s">
        <v>3221</v>
      </c>
      <c r="E884" s="214"/>
      <c r="F884" s="214">
        <v>105</v>
      </c>
      <c r="G884" s="214"/>
      <c r="H884" s="15" t="s">
        <v>2394</v>
      </c>
      <c r="I884" s="214"/>
      <c r="J884" s="214">
        <v>1</v>
      </c>
      <c r="K884" s="214">
        <v>36</v>
      </c>
      <c r="L884" s="214">
        <v>136</v>
      </c>
      <c r="M884" s="214"/>
      <c r="N884" s="121"/>
      <c r="O884" s="121"/>
      <c r="P884" s="1030"/>
      <c r="Q884" s="1031"/>
      <c r="R884" s="214"/>
      <c r="S884" s="214"/>
      <c r="T884" s="214"/>
      <c r="U884" s="1032"/>
      <c r="V884" s="214"/>
      <c r="W884" s="121"/>
      <c r="X884" s="214"/>
      <c r="Y884" s="121"/>
      <c r="Z884" s="121"/>
      <c r="AA884" s="214"/>
      <c r="AB884" s="121"/>
    </row>
    <row r="885" spans="1:28" s="3" customFormat="1" x14ac:dyDescent="0.55000000000000004">
      <c r="A885" s="22" t="s">
        <v>3509</v>
      </c>
      <c r="B885" s="6"/>
      <c r="C885" s="5">
        <v>637</v>
      </c>
      <c r="D885" s="1029" t="s">
        <v>3221</v>
      </c>
      <c r="E885" s="6"/>
      <c r="F885" s="6">
        <v>109</v>
      </c>
      <c r="G885" s="6"/>
      <c r="H885" s="15" t="s">
        <v>2394</v>
      </c>
      <c r="I885" s="6">
        <v>4</v>
      </c>
      <c r="J885" s="6">
        <v>1</v>
      </c>
      <c r="K885" s="6"/>
      <c r="L885" s="6">
        <v>1700</v>
      </c>
      <c r="M885" s="6"/>
      <c r="Q885" s="212"/>
      <c r="R885" s="6"/>
      <c r="S885" s="6"/>
      <c r="T885" s="6"/>
      <c r="U885" s="364"/>
      <c r="V885" s="6"/>
      <c r="X885" s="6"/>
      <c r="AA885" s="6"/>
    </row>
    <row r="886" spans="1:28" s="3" customFormat="1" x14ac:dyDescent="0.55000000000000004">
      <c r="A886" s="22"/>
      <c r="B886" s="6"/>
      <c r="C886" s="5">
        <v>638</v>
      </c>
      <c r="D886" s="1029" t="s">
        <v>3221</v>
      </c>
      <c r="E886" s="6"/>
      <c r="F886" s="6">
        <v>108</v>
      </c>
      <c r="G886" s="6"/>
      <c r="H886" s="15" t="s">
        <v>2394</v>
      </c>
      <c r="I886" s="6">
        <v>4</v>
      </c>
      <c r="J886" s="6">
        <v>2</v>
      </c>
      <c r="K886" s="6">
        <v>30</v>
      </c>
      <c r="L886" s="6">
        <v>1830</v>
      </c>
      <c r="M886" s="6"/>
      <c r="Q886" s="212"/>
      <c r="R886" s="6"/>
      <c r="S886" s="6"/>
      <c r="T886" s="6"/>
      <c r="U886" s="364"/>
      <c r="V886" s="6"/>
      <c r="X886" s="6"/>
      <c r="AA886" s="6"/>
    </row>
    <row r="887" spans="1:28" s="3" customFormat="1" x14ac:dyDescent="0.55000000000000004">
      <c r="A887" s="1040" t="s">
        <v>3512</v>
      </c>
      <c r="B887" s="6">
        <v>180</v>
      </c>
      <c r="C887" s="5">
        <v>219</v>
      </c>
      <c r="D887" s="1029" t="s">
        <v>3221</v>
      </c>
      <c r="E887" s="6"/>
      <c r="F887" s="6">
        <v>96</v>
      </c>
      <c r="H887" s="15" t="s">
        <v>2394</v>
      </c>
      <c r="I887" s="6"/>
      <c r="J887" s="6">
        <v>1</v>
      </c>
      <c r="K887" s="6">
        <v>95</v>
      </c>
      <c r="L887" s="523"/>
      <c r="M887" s="6">
        <v>195</v>
      </c>
      <c r="Q887" s="212"/>
      <c r="R887" s="6"/>
      <c r="S887" s="6"/>
      <c r="T887" s="6"/>
      <c r="U887" s="364"/>
      <c r="V887" s="6"/>
      <c r="X887" s="6"/>
      <c r="AA887" s="6"/>
    </row>
    <row r="888" spans="1:28" s="3" customFormat="1" x14ac:dyDescent="0.55000000000000004">
      <c r="A888" s="22"/>
      <c r="B888" s="6"/>
      <c r="C888" s="5"/>
      <c r="D888" s="6"/>
      <c r="E888" s="6"/>
      <c r="F888" s="6"/>
      <c r="G888" s="6"/>
      <c r="H888" s="15"/>
      <c r="I888" s="6"/>
      <c r="J888" s="6"/>
      <c r="K888" s="6"/>
      <c r="L888" s="6"/>
      <c r="M888" s="6"/>
      <c r="Q888" s="212"/>
      <c r="R888" s="6"/>
      <c r="S888" s="6"/>
      <c r="T888" s="6"/>
      <c r="U888" s="364"/>
      <c r="V888" s="6"/>
      <c r="X888" s="6"/>
      <c r="AA888" s="6"/>
    </row>
    <row r="889" spans="1:28" s="3" customFormat="1" x14ac:dyDescent="0.55000000000000004">
      <c r="A889" s="22"/>
      <c r="B889" s="6"/>
      <c r="C889" s="5"/>
      <c r="D889" s="6"/>
      <c r="E889" s="6"/>
      <c r="F889" s="6"/>
      <c r="G889" s="6"/>
      <c r="H889" s="6"/>
      <c r="I889" s="6"/>
      <c r="J889" s="6"/>
      <c r="K889" s="6"/>
      <c r="L889" s="6"/>
      <c r="M889" s="6"/>
      <c r="Q889" s="212"/>
      <c r="R889" s="6"/>
      <c r="S889" s="6"/>
      <c r="T889" s="6"/>
      <c r="U889" s="364"/>
      <c r="V889" s="6"/>
      <c r="X889" s="6"/>
      <c r="AA889" s="6"/>
    </row>
    <row r="890" spans="1:28" s="3" customFormat="1" x14ac:dyDescent="0.55000000000000004">
      <c r="A890" s="22"/>
      <c r="B890" s="6"/>
      <c r="C890" s="5"/>
      <c r="D890" s="6"/>
      <c r="E890" s="6"/>
      <c r="F890" s="6"/>
      <c r="G890" s="6"/>
      <c r="H890" s="6"/>
      <c r="I890" s="6"/>
      <c r="J890" s="6"/>
      <c r="K890" s="6"/>
      <c r="L890" s="6"/>
      <c r="M890" s="6"/>
      <c r="Q890" s="212"/>
      <c r="R890" s="6"/>
      <c r="S890" s="6"/>
      <c r="T890" s="6"/>
      <c r="U890" s="364"/>
      <c r="V890" s="6"/>
      <c r="X890" s="6"/>
      <c r="AA890" s="6"/>
    </row>
    <row r="891" spans="1:28" s="3" customFormat="1" x14ac:dyDescent="0.55000000000000004">
      <c r="A891" s="22"/>
      <c r="B891" s="6"/>
      <c r="C891" s="5"/>
      <c r="D891" s="6"/>
      <c r="E891" s="6"/>
      <c r="F891" s="6"/>
      <c r="G891" s="6"/>
      <c r="H891" s="6"/>
      <c r="I891" s="6"/>
      <c r="J891" s="6"/>
      <c r="K891" s="6"/>
      <c r="L891" s="6"/>
      <c r="M891" s="6"/>
      <c r="Q891" s="212"/>
      <c r="R891" s="6"/>
      <c r="S891" s="6"/>
      <c r="T891" s="6"/>
      <c r="U891" s="364"/>
      <c r="V891" s="6"/>
      <c r="X891" s="6"/>
      <c r="AA891" s="6"/>
    </row>
    <row r="892" spans="1:28" s="3" customFormat="1" x14ac:dyDescent="0.55000000000000004">
      <c r="A892" s="22"/>
      <c r="B892" s="6"/>
      <c r="C892" s="5"/>
      <c r="D892" s="6"/>
      <c r="E892" s="6"/>
      <c r="F892" s="6"/>
      <c r="G892" s="6"/>
      <c r="H892" s="6"/>
      <c r="I892" s="6"/>
      <c r="J892" s="6"/>
      <c r="K892" s="6"/>
      <c r="L892" s="6"/>
      <c r="M892" s="6"/>
      <c r="Q892" s="212"/>
      <c r="R892" s="6"/>
      <c r="S892" s="6"/>
      <c r="T892" s="6"/>
      <c r="U892" s="364"/>
      <c r="V892" s="6"/>
      <c r="X892" s="6"/>
      <c r="AA892" s="6"/>
    </row>
    <row r="893" spans="1:28" s="3" customFormat="1" x14ac:dyDescent="0.55000000000000004">
      <c r="A893" s="22"/>
      <c r="B893" s="6"/>
      <c r="C893" s="5"/>
      <c r="D893" s="6"/>
      <c r="E893" s="6"/>
      <c r="F893" s="6"/>
      <c r="G893" s="6"/>
      <c r="H893" s="6"/>
      <c r="I893" s="6"/>
      <c r="J893" s="6"/>
      <c r="K893" s="6"/>
      <c r="L893" s="6"/>
      <c r="M893" s="6"/>
      <c r="Q893" s="212"/>
      <c r="R893" s="6"/>
      <c r="S893" s="6"/>
      <c r="T893" s="6"/>
      <c r="U893" s="364"/>
      <c r="V893" s="6"/>
      <c r="X893" s="6"/>
      <c r="AA893" s="6"/>
    </row>
    <row r="894" spans="1:28" s="3" customFormat="1" x14ac:dyDescent="0.55000000000000004">
      <c r="A894" s="22"/>
      <c r="B894" s="6"/>
      <c r="C894" s="5"/>
      <c r="D894" s="6"/>
      <c r="E894" s="6"/>
      <c r="F894" s="6"/>
      <c r="G894" s="6"/>
      <c r="H894" s="6"/>
      <c r="I894" s="6"/>
      <c r="J894" s="6"/>
      <c r="K894" s="6"/>
      <c r="L894" s="6"/>
      <c r="M894" s="6"/>
      <c r="Q894" s="212"/>
      <c r="R894" s="6"/>
      <c r="S894" s="6"/>
      <c r="T894" s="6"/>
      <c r="U894" s="364"/>
      <c r="V894" s="6"/>
      <c r="X894" s="6"/>
      <c r="AA894" s="6"/>
    </row>
    <row r="895" spans="1:28" x14ac:dyDescent="0.55000000000000004">
      <c r="Q895" s="1033"/>
    </row>
    <row r="1605" spans="17:17" x14ac:dyDescent="0.55000000000000004">
      <c r="Q1605" s="728"/>
    </row>
    <row r="1606" spans="17:17" x14ac:dyDescent="0.55000000000000004">
      <c r="Q1606" s="728"/>
    </row>
    <row r="1607" spans="17:17" x14ac:dyDescent="0.55000000000000004">
      <c r="Q1607" s="728"/>
    </row>
    <row r="1608" spans="17:17" x14ac:dyDescent="0.55000000000000004">
      <c r="Q1608" s="728"/>
    </row>
    <row r="1609" spans="17:17" x14ac:dyDescent="0.55000000000000004">
      <c r="Q1609" s="728"/>
    </row>
    <row r="1610" spans="17:17" x14ac:dyDescent="0.55000000000000004">
      <c r="Q1610" s="728"/>
    </row>
    <row r="1611" spans="17:17" x14ac:dyDescent="0.55000000000000004">
      <c r="Q1611" s="728"/>
    </row>
    <row r="1612" spans="17:17" x14ac:dyDescent="0.55000000000000004">
      <c r="Q1612" s="728"/>
    </row>
    <row r="1613" spans="17:17" x14ac:dyDescent="0.55000000000000004">
      <c r="Q1613" s="728"/>
    </row>
    <row r="1614" spans="17:17" x14ac:dyDescent="0.55000000000000004">
      <c r="Q1614" s="728"/>
    </row>
    <row r="1615" spans="17:17" x14ac:dyDescent="0.55000000000000004">
      <c r="Q1615" s="728"/>
    </row>
    <row r="1616" spans="17:17" x14ac:dyDescent="0.55000000000000004">
      <c r="Q1616" s="728"/>
    </row>
    <row r="1617" spans="17:17" x14ac:dyDescent="0.55000000000000004">
      <c r="Q1617" s="728"/>
    </row>
    <row r="1618" spans="17:17" x14ac:dyDescent="0.55000000000000004">
      <c r="Q1618" s="728"/>
    </row>
    <row r="1619" spans="17:17" x14ac:dyDescent="0.55000000000000004">
      <c r="Q1619" s="728"/>
    </row>
    <row r="1620" spans="17:17" x14ac:dyDescent="0.55000000000000004">
      <c r="Q1620" s="728"/>
    </row>
    <row r="1621" spans="17:17" x14ac:dyDescent="0.55000000000000004">
      <c r="Q1621" s="728"/>
    </row>
    <row r="1622" spans="17:17" x14ac:dyDescent="0.55000000000000004">
      <c r="Q1622" s="728"/>
    </row>
    <row r="1623" spans="17:17" x14ac:dyDescent="0.55000000000000004">
      <c r="Q1623" s="728"/>
    </row>
    <row r="1624" spans="17:17" x14ac:dyDescent="0.55000000000000004">
      <c r="Q1624" s="728"/>
    </row>
    <row r="1625" spans="17:17" x14ac:dyDescent="0.55000000000000004">
      <c r="Q1625" s="728"/>
    </row>
    <row r="1626" spans="17:17" x14ac:dyDescent="0.55000000000000004">
      <c r="Q1626" s="728"/>
    </row>
    <row r="1627" spans="17:17" x14ac:dyDescent="0.55000000000000004">
      <c r="Q1627" s="728"/>
    </row>
    <row r="1628" spans="17:17" x14ac:dyDescent="0.55000000000000004">
      <c r="Q1628" s="728"/>
    </row>
    <row r="1629" spans="17:17" x14ac:dyDescent="0.55000000000000004">
      <c r="Q1629" s="728"/>
    </row>
    <row r="1630" spans="17:17" x14ac:dyDescent="0.55000000000000004">
      <c r="Q1630" s="728"/>
    </row>
    <row r="1631" spans="17:17" x14ac:dyDescent="0.55000000000000004">
      <c r="Q1631" s="728"/>
    </row>
    <row r="1632" spans="17:17" x14ac:dyDescent="0.55000000000000004">
      <c r="Q1632" s="728"/>
    </row>
    <row r="1633" spans="17:17" x14ac:dyDescent="0.55000000000000004">
      <c r="Q1633" s="728"/>
    </row>
    <row r="1634" spans="17:17" x14ac:dyDescent="0.55000000000000004">
      <c r="Q1634" s="728"/>
    </row>
    <row r="1635" spans="17:17" x14ac:dyDescent="0.55000000000000004">
      <c r="Q1635" s="728"/>
    </row>
    <row r="1636" spans="17:17" x14ac:dyDescent="0.55000000000000004">
      <c r="Q1636" s="728"/>
    </row>
    <row r="1637" spans="17:17" x14ac:dyDescent="0.55000000000000004">
      <c r="Q1637" s="728"/>
    </row>
    <row r="1638" spans="17:17" x14ac:dyDescent="0.55000000000000004">
      <c r="Q1638" s="728"/>
    </row>
    <row r="1639" spans="17:17" x14ac:dyDescent="0.55000000000000004">
      <c r="Q1639" s="728"/>
    </row>
    <row r="1640" spans="17:17" x14ac:dyDescent="0.55000000000000004">
      <c r="Q1640" s="728"/>
    </row>
    <row r="1641" spans="17:17" x14ac:dyDescent="0.55000000000000004">
      <c r="Q1641" s="728"/>
    </row>
    <row r="1642" spans="17:17" x14ac:dyDescent="0.55000000000000004">
      <c r="Q1642" s="728"/>
    </row>
    <row r="1643" spans="17:17" x14ac:dyDescent="0.55000000000000004">
      <c r="Q1643" s="728"/>
    </row>
    <row r="1644" spans="17:17" x14ac:dyDescent="0.55000000000000004">
      <c r="Q1644" s="728"/>
    </row>
    <row r="1645" spans="17:17" x14ac:dyDescent="0.55000000000000004">
      <c r="Q1645" s="728"/>
    </row>
    <row r="1646" spans="17:17" x14ac:dyDescent="0.55000000000000004">
      <c r="Q1646" s="728"/>
    </row>
    <row r="1647" spans="17:17" x14ac:dyDescent="0.55000000000000004">
      <c r="Q1647" s="728"/>
    </row>
    <row r="1648" spans="17:17" x14ac:dyDescent="0.55000000000000004">
      <c r="Q1648" s="728"/>
    </row>
    <row r="1649" spans="17:17" x14ac:dyDescent="0.55000000000000004">
      <c r="Q1649" s="728"/>
    </row>
    <row r="1650" spans="17:17" x14ac:dyDescent="0.55000000000000004">
      <c r="Q1650" s="728"/>
    </row>
    <row r="1651" spans="17:17" x14ac:dyDescent="0.55000000000000004">
      <c r="Q1651" s="728"/>
    </row>
    <row r="1652" spans="17:17" x14ac:dyDescent="0.55000000000000004">
      <c r="Q1652" s="728"/>
    </row>
    <row r="1653" spans="17:17" x14ac:dyDescent="0.55000000000000004">
      <c r="Q1653" s="728"/>
    </row>
    <row r="1654" spans="17:17" x14ac:dyDescent="0.55000000000000004">
      <c r="Q1654" s="728"/>
    </row>
    <row r="1655" spans="17:17" x14ac:dyDescent="0.55000000000000004">
      <c r="Q1655" s="728"/>
    </row>
    <row r="1656" spans="17:17" x14ac:dyDescent="0.55000000000000004">
      <c r="Q1656" s="728"/>
    </row>
    <row r="1657" spans="17:17" x14ac:dyDescent="0.55000000000000004">
      <c r="Q1657" s="728"/>
    </row>
    <row r="1658" spans="17:17" x14ac:dyDescent="0.55000000000000004">
      <c r="Q1658" s="728"/>
    </row>
    <row r="1659" spans="17:17" x14ac:dyDescent="0.55000000000000004">
      <c r="Q1659" s="728"/>
    </row>
    <row r="1660" spans="17:17" x14ac:dyDescent="0.55000000000000004">
      <c r="Q1660" s="728"/>
    </row>
    <row r="1661" spans="17:17" x14ac:dyDescent="0.55000000000000004">
      <c r="Q1661" s="728"/>
    </row>
    <row r="1662" spans="17:17" x14ac:dyDescent="0.55000000000000004">
      <c r="Q1662" s="728"/>
    </row>
    <row r="1663" spans="17:17" x14ac:dyDescent="0.55000000000000004">
      <c r="Q1663" s="728"/>
    </row>
    <row r="1664" spans="17:17" x14ac:dyDescent="0.55000000000000004">
      <c r="Q1664" s="728"/>
    </row>
    <row r="1665" spans="17:17" x14ac:dyDescent="0.55000000000000004">
      <c r="Q1665" s="728"/>
    </row>
    <row r="1666" spans="17:17" x14ac:dyDescent="0.55000000000000004">
      <c r="Q1666" s="728"/>
    </row>
    <row r="1667" spans="17:17" x14ac:dyDescent="0.55000000000000004">
      <c r="Q1667" s="728"/>
    </row>
  </sheetData>
  <mergeCells count="37">
    <mergeCell ref="AA6:AA8"/>
    <mergeCell ref="AB6:AB8"/>
    <mergeCell ref="W7:W8"/>
    <mergeCell ref="X7:X8"/>
    <mergeCell ref="Y7:Y8"/>
    <mergeCell ref="Z7:Z8"/>
    <mergeCell ref="N1:P1"/>
    <mergeCell ref="C2:AB2"/>
    <mergeCell ref="C3:AB3"/>
    <mergeCell ref="C5:P5"/>
    <mergeCell ref="R5:AB5"/>
    <mergeCell ref="T6:T8"/>
    <mergeCell ref="U6:U8"/>
    <mergeCell ref="V6:V8"/>
    <mergeCell ref="W6:Z6"/>
    <mergeCell ref="L6:P6"/>
    <mergeCell ref="Q6:Q8"/>
    <mergeCell ref="R6:R8"/>
    <mergeCell ref="S6:S8"/>
    <mergeCell ref="M7:M8"/>
    <mergeCell ref="N7:N8"/>
    <mergeCell ref="O7:O8"/>
    <mergeCell ref="P7:P8"/>
    <mergeCell ref="J7:J8"/>
    <mergeCell ref="K7:K8"/>
    <mergeCell ref="H6:H8"/>
    <mergeCell ref="I6:K6"/>
    <mergeCell ref="L7:L8"/>
    <mergeCell ref="A5:A8"/>
    <mergeCell ref="B6:B8"/>
    <mergeCell ref="F7:F8"/>
    <mergeCell ref="G7:G8"/>
    <mergeCell ref="I7:I8"/>
    <mergeCell ref="C6:C8"/>
    <mergeCell ref="D6:D8"/>
    <mergeCell ref="E6:E8"/>
    <mergeCell ref="F6:G6"/>
  </mergeCells>
  <pageMargins left="0.25" right="0.25" top="0.75" bottom="0.75" header="0.3" footer="0.3"/>
  <pageSetup paperSize="5" scale="63" fitToHeight="0" orientation="landscape" r:id="rId1"/>
  <colBreaks count="1" manualBreakCount="1">
    <brk id="28"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[7]list!#REF!</xm:f>
          </x14:formula1>
          <xm:sqref>T839:U1048576 T1:U834 D834 D841 D843 D845 D847 D1:D832 D850:D852 D856 D869 D859:D862 D880 D888:D1048576</xm:sqref>
        </x14:dataValidation>
        <x14:dataValidation type="list" allowBlank="1" showInputMessage="1" showErrorMessage="1">
          <x14:formula1>
            <xm:f>[3]Sheet2!#REF!</xm:f>
          </x14:formula1>
          <xm:sqref>D835 D837:D840 D842 D844 D846 T835:T837 D848:D849 D853:D855 D857:D858 D870:D875 D863:D868</xm:sqref>
        </x14:dataValidation>
        <x14:dataValidation type="list" allowBlank="1" showInputMessage="1" showErrorMessage="1">
          <x14:formula1>
            <xm:f>[8]list!#REF!</xm:f>
          </x14:formula1>
          <xm:sqref>U835:U837 D836 T838:U838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04"/>
  <sheetViews>
    <sheetView view="pageBreakPreview" zoomScale="60" zoomScaleNormal="100" workbookViewId="0">
      <selection activeCell="T23" sqref="T23"/>
    </sheetView>
  </sheetViews>
  <sheetFormatPr defaultColWidth="8" defaultRowHeight="21.75" x14ac:dyDescent="0.5"/>
  <cols>
    <col min="1" max="1" width="16.75" style="315" bestFit="1" customWidth="1"/>
    <col min="2" max="2" width="7.375" style="533" customWidth="1"/>
    <col min="3" max="3" width="5" style="320" customWidth="1"/>
    <col min="4" max="4" width="12" style="320" customWidth="1"/>
    <col min="5" max="5" width="7.875" style="320" customWidth="1"/>
    <col min="6" max="6" width="6" style="320" customWidth="1"/>
    <col min="7" max="7" width="5.375" style="320" customWidth="1"/>
    <col min="8" max="8" width="12.125" style="320" customWidth="1"/>
    <col min="9" max="9" width="4.5" style="320" customWidth="1"/>
    <col min="10" max="10" width="4.625" style="320" customWidth="1"/>
    <col min="11" max="11" width="6.375" style="321" customWidth="1"/>
    <col min="12" max="12" width="7.75" style="320" customWidth="1"/>
    <col min="13" max="13" width="7.125" style="320" customWidth="1"/>
    <col min="14" max="14" width="6.125" style="320" customWidth="1"/>
    <col min="15" max="15" width="7" style="320" customWidth="1"/>
    <col min="16" max="16" width="7.625" style="320" customWidth="1"/>
    <col min="17" max="17" width="7.625" style="397" hidden="1" customWidth="1"/>
    <col min="18" max="18" width="4.875" style="320" customWidth="1"/>
    <col min="19" max="19" width="7.375" style="320" customWidth="1"/>
    <col min="20" max="20" width="11.625" style="320" customWidth="1"/>
    <col min="21" max="21" width="11.25" style="320" customWidth="1"/>
    <col min="22" max="22" width="9.75" style="320" customWidth="1"/>
    <col min="23" max="23" width="8.125" style="320" customWidth="1"/>
    <col min="24" max="24" width="5.875" style="320" customWidth="1"/>
    <col min="25" max="25" width="6.625" style="320" customWidth="1"/>
    <col min="26" max="26" width="8.375" style="320" customWidth="1"/>
    <col min="27" max="27" width="8.625" style="320" customWidth="1"/>
    <col min="28" max="28" width="14.125" style="320" customWidth="1"/>
    <col min="29" max="16384" width="8" style="323"/>
  </cols>
  <sheetData>
    <row r="1" spans="1:28" s="317" customFormat="1" ht="26.25" customHeight="1" x14ac:dyDescent="0.65">
      <c r="A1" s="315" t="s">
        <v>2</v>
      </c>
      <c r="B1" s="529"/>
      <c r="C1" s="510"/>
      <c r="D1" s="313"/>
      <c r="E1" s="313"/>
      <c r="F1" s="313"/>
      <c r="G1" s="313"/>
      <c r="H1" s="313"/>
      <c r="I1" s="313"/>
      <c r="J1" s="313"/>
      <c r="K1" s="314"/>
      <c r="L1" s="313" t="s">
        <v>1790</v>
      </c>
      <c r="M1" s="313"/>
      <c r="N1" s="878"/>
      <c r="O1" s="878"/>
      <c r="P1" s="878"/>
      <c r="Q1" s="157"/>
      <c r="R1" s="313"/>
      <c r="S1" s="313"/>
      <c r="T1" s="313"/>
      <c r="U1" s="313"/>
      <c r="V1" s="313"/>
      <c r="W1" s="313"/>
      <c r="X1" s="313"/>
      <c r="Y1" s="313"/>
      <c r="Z1" s="313"/>
      <c r="AA1" s="703" t="s">
        <v>1</v>
      </c>
      <c r="AB1" s="313"/>
    </row>
    <row r="2" spans="1:28" s="31" customFormat="1" ht="27.75" x14ac:dyDescent="0.65">
      <c r="A2" s="159"/>
      <c r="B2" s="530"/>
      <c r="C2" s="955" t="s">
        <v>3487</v>
      </c>
      <c r="D2" s="955"/>
      <c r="E2" s="955"/>
      <c r="F2" s="955"/>
      <c r="G2" s="955"/>
      <c r="H2" s="955"/>
      <c r="I2" s="955"/>
      <c r="J2" s="955"/>
      <c r="K2" s="955"/>
      <c r="L2" s="955"/>
      <c r="M2" s="955"/>
      <c r="N2" s="955"/>
      <c r="O2" s="955"/>
      <c r="P2" s="955"/>
      <c r="Q2" s="955"/>
      <c r="R2" s="955"/>
      <c r="S2" s="955"/>
      <c r="T2" s="955"/>
      <c r="U2" s="955"/>
      <c r="V2" s="955"/>
      <c r="W2" s="955"/>
      <c r="X2" s="955"/>
      <c r="Y2" s="955"/>
      <c r="Z2" s="955"/>
      <c r="AA2" s="955"/>
      <c r="AB2" s="955"/>
    </row>
    <row r="3" spans="1:28" s="158" customFormat="1" ht="27.75" x14ac:dyDescent="0.65">
      <c r="A3" s="511"/>
      <c r="B3" s="531"/>
      <c r="C3" s="956" t="s">
        <v>3488</v>
      </c>
      <c r="D3" s="956"/>
      <c r="E3" s="956"/>
      <c r="F3" s="956"/>
      <c r="G3" s="956"/>
      <c r="H3" s="956"/>
      <c r="I3" s="956"/>
      <c r="J3" s="956"/>
      <c r="K3" s="956"/>
      <c r="L3" s="956"/>
      <c r="M3" s="956"/>
      <c r="N3" s="956"/>
      <c r="O3" s="956"/>
      <c r="P3" s="956"/>
      <c r="Q3" s="956"/>
      <c r="R3" s="956"/>
      <c r="S3" s="956"/>
      <c r="T3" s="956"/>
      <c r="U3" s="956"/>
      <c r="V3" s="956"/>
      <c r="W3" s="956"/>
      <c r="X3" s="956"/>
      <c r="Y3" s="956"/>
      <c r="Z3" s="956"/>
      <c r="AA3" s="956"/>
      <c r="AB3" s="956"/>
    </row>
    <row r="4" spans="1:28" s="158" customFormat="1" ht="9" customHeight="1" x14ac:dyDescent="0.55000000000000004">
      <c r="A4" s="315"/>
      <c r="B4" s="532"/>
      <c r="C4" s="512"/>
      <c r="D4" s="512"/>
      <c r="E4" s="512"/>
      <c r="F4" s="512"/>
      <c r="G4" s="512"/>
      <c r="H4" s="512"/>
      <c r="I4" s="512"/>
      <c r="J4" s="512"/>
      <c r="K4" s="319"/>
      <c r="L4" s="512"/>
      <c r="M4" s="512"/>
      <c r="N4" s="512"/>
      <c r="O4" s="512"/>
      <c r="P4" s="512"/>
      <c r="Q4" s="160"/>
      <c r="R4" s="512"/>
      <c r="S4" s="512"/>
      <c r="T4" s="512"/>
      <c r="U4" s="512"/>
      <c r="V4" s="512"/>
      <c r="W4" s="512"/>
      <c r="X4" s="512"/>
      <c r="Y4" s="512"/>
      <c r="Z4" s="512"/>
      <c r="AA4" s="512"/>
      <c r="AB4" s="512"/>
    </row>
    <row r="5" spans="1:28" ht="12" customHeight="1" x14ac:dyDescent="0.5"/>
    <row r="6" spans="1:28" x14ac:dyDescent="0.5">
      <c r="A6" s="933" t="s">
        <v>5</v>
      </c>
      <c r="B6" s="935" t="s">
        <v>15</v>
      </c>
      <c r="C6" s="957" t="s">
        <v>6</v>
      </c>
      <c r="D6" s="958"/>
      <c r="E6" s="958"/>
      <c r="F6" s="958"/>
      <c r="G6" s="958"/>
      <c r="H6" s="958"/>
      <c r="I6" s="958"/>
      <c r="J6" s="958"/>
      <c r="K6" s="958"/>
      <c r="L6" s="958"/>
      <c r="M6" s="958"/>
      <c r="N6" s="958"/>
      <c r="O6" s="958"/>
      <c r="P6" s="958"/>
      <c r="Q6" s="959"/>
      <c r="R6" s="962" t="s">
        <v>7</v>
      </c>
      <c r="S6" s="963"/>
      <c r="T6" s="963"/>
      <c r="U6" s="963"/>
      <c r="V6" s="963"/>
      <c r="W6" s="963"/>
      <c r="X6" s="963"/>
      <c r="Y6" s="963"/>
      <c r="Z6" s="963"/>
      <c r="AA6" s="963"/>
      <c r="AB6" s="964"/>
    </row>
    <row r="7" spans="1:28" ht="18.75" customHeight="1" x14ac:dyDescent="0.5">
      <c r="A7" s="934"/>
      <c r="B7" s="935"/>
      <c r="C7" s="936" t="s">
        <v>8</v>
      </c>
      <c r="D7" s="936" t="s">
        <v>9</v>
      </c>
      <c r="E7" s="938" t="s">
        <v>10</v>
      </c>
      <c r="F7" s="940" t="s">
        <v>11</v>
      </c>
      <c r="G7" s="941"/>
      <c r="H7" s="936" t="s">
        <v>12</v>
      </c>
      <c r="I7" s="942" t="s">
        <v>13</v>
      </c>
      <c r="J7" s="943"/>
      <c r="K7" s="944"/>
      <c r="L7" s="945" t="s">
        <v>14</v>
      </c>
      <c r="M7" s="946"/>
      <c r="N7" s="946"/>
      <c r="O7" s="946"/>
      <c r="P7" s="946"/>
      <c r="Q7" s="960"/>
      <c r="R7" s="947" t="s">
        <v>8</v>
      </c>
      <c r="S7" s="947" t="s">
        <v>15</v>
      </c>
      <c r="T7" s="947" t="s">
        <v>16</v>
      </c>
      <c r="U7" s="947" t="s">
        <v>17</v>
      </c>
      <c r="V7" s="947" t="s">
        <v>18</v>
      </c>
      <c r="W7" s="965" t="s">
        <v>19</v>
      </c>
      <c r="X7" s="966"/>
      <c r="Y7" s="966"/>
      <c r="Z7" s="967"/>
      <c r="AA7" s="947" t="s">
        <v>20</v>
      </c>
      <c r="AB7" s="947" t="s">
        <v>21</v>
      </c>
    </row>
    <row r="8" spans="1:28" ht="18.75" customHeight="1" x14ac:dyDescent="0.5">
      <c r="A8" s="934"/>
      <c r="B8" s="935"/>
      <c r="C8" s="937"/>
      <c r="D8" s="937"/>
      <c r="E8" s="939"/>
      <c r="F8" s="936" t="s">
        <v>22</v>
      </c>
      <c r="G8" s="936" t="s">
        <v>23</v>
      </c>
      <c r="H8" s="937"/>
      <c r="I8" s="951" t="s">
        <v>24</v>
      </c>
      <c r="J8" s="951" t="s">
        <v>25</v>
      </c>
      <c r="K8" s="953" t="s">
        <v>26</v>
      </c>
      <c r="L8" s="936" t="s">
        <v>27</v>
      </c>
      <c r="M8" s="936" t="s">
        <v>28</v>
      </c>
      <c r="N8" s="936" t="s">
        <v>29</v>
      </c>
      <c r="O8" s="936" t="s">
        <v>30</v>
      </c>
      <c r="P8" s="938" t="s">
        <v>31</v>
      </c>
      <c r="Q8" s="960"/>
      <c r="R8" s="948"/>
      <c r="S8" s="948"/>
      <c r="T8" s="948"/>
      <c r="U8" s="948"/>
      <c r="V8" s="948"/>
      <c r="W8" s="968" t="s">
        <v>32</v>
      </c>
      <c r="X8" s="970" t="s">
        <v>28</v>
      </c>
      <c r="Y8" s="947" t="s">
        <v>29</v>
      </c>
      <c r="Z8" s="947" t="s">
        <v>33</v>
      </c>
      <c r="AA8" s="948"/>
      <c r="AB8" s="948"/>
    </row>
    <row r="9" spans="1:28" ht="34.5" customHeight="1" x14ac:dyDescent="0.5">
      <c r="A9" s="934"/>
      <c r="B9" s="935"/>
      <c r="C9" s="937"/>
      <c r="D9" s="937"/>
      <c r="E9" s="939"/>
      <c r="F9" s="937"/>
      <c r="G9" s="937"/>
      <c r="H9" s="937"/>
      <c r="I9" s="952"/>
      <c r="J9" s="952"/>
      <c r="K9" s="954"/>
      <c r="L9" s="937"/>
      <c r="M9" s="937"/>
      <c r="N9" s="937"/>
      <c r="O9" s="937"/>
      <c r="P9" s="939"/>
      <c r="Q9" s="960"/>
      <c r="R9" s="948"/>
      <c r="S9" s="948"/>
      <c r="T9" s="948"/>
      <c r="U9" s="948"/>
      <c r="V9" s="948"/>
      <c r="W9" s="969"/>
      <c r="X9" s="971"/>
      <c r="Y9" s="948"/>
      <c r="Z9" s="948"/>
      <c r="AA9" s="948"/>
      <c r="AB9" s="948"/>
    </row>
    <row r="10" spans="1:28" x14ac:dyDescent="0.5">
      <c r="A10" s="934"/>
      <c r="B10" s="935"/>
      <c r="C10" s="937"/>
      <c r="D10" s="937"/>
      <c r="E10" s="939"/>
      <c r="F10" s="950"/>
      <c r="G10" s="950"/>
      <c r="H10" s="937"/>
      <c r="I10" s="952"/>
      <c r="J10" s="952"/>
      <c r="K10" s="954"/>
      <c r="L10" s="937"/>
      <c r="M10" s="937"/>
      <c r="N10" s="937"/>
      <c r="O10" s="937"/>
      <c r="P10" s="939"/>
      <c r="Q10" s="961"/>
      <c r="R10" s="948"/>
      <c r="S10" s="948"/>
      <c r="T10" s="948"/>
      <c r="U10" s="948"/>
      <c r="V10" s="948"/>
      <c r="W10" s="969"/>
      <c r="X10" s="971"/>
      <c r="Y10" s="948"/>
      <c r="Z10" s="948"/>
      <c r="AA10" s="948"/>
      <c r="AB10" s="949"/>
    </row>
    <row r="11" spans="1:28" x14ac:dyDescent="0.5">
      <c r="A11" s="324" t="s">
        <v>2965</v>
      </c>
      <c r="B11" s="534">
        <v>41</v>
      </c>
      <c r="C11" s="230">
        <v>1</v>
      </c>
      <c r="D11" s="230" t="s">
        <v>34</v>
      </c>
      <c r="E11" s="230">
        <v>52546</v>
      </c>
      <c r="F11" s="230">
        <v>39</v>
      </c>
      <c r="G11" s="230">
        <v>5310</v>
      </c>
      <c r="H11" s="230" t="s">
        <v>1695</v>
      </c>
      <c r="I11" s="230"/>
      <c r="J11" s="230"/>
      <c r="K11" s="230">
        <v>57</v>
      </c>
      <c r="L11" s="230">
        <f xml:space="preserve"> I11*400+J11*100+K11</f>
        <v>57</v>
      </c>
      <c r="M11" s="231"/>
      <c r="N11" s="230"/>
      <c r="O11" s="230"/>
      <c r="P11" s="230"/>
      <c r="Q11" s="393">
        <v>150</v>
      </c>
      <c r="R11" s="230"/>
      <c r="S11" s="230">
        <v>41</v>
      </c>
      <c r="T11" s="230"/>
      <c r="U11" s="230"/>
      <c r="V11" s="230"/>
      <c r="W11" s="230"/>
      <c r="X11" s="230"/>
      <c r="Y11" s="230"/>
      <c r="Z11" s="230"/>
      <c r="AA11" s="230"/>
      <c r="AB11" s="230"/>
    </row>
    <row r="12" spans="1:28" x14ac:dyDescent="0.5">
      <c r="A12" s="324" t="s">
        <v>2966</v>
      </c>
      <c r="B12" s="534">
        <v>4</v>
      </c>
      <c r="C12" s="230">
        <v>2</v>
      </c>
      <c r="D12" s="230" t="s">
        <v>47</v>
      </c>
      <c r="E12" s="230">
        <v>2024</v>
      </c>
      <c r="F12" s="230">
        <v>66</v>
      </c>
      <c r="G12" s="230">
        <v>35</v>
      </c>
      <c r="H12" s="230" t="s">
        <v>1695</v>
      </c>
      <c r="I12" s="230"/>
      <c r="J12" s="230">
        <v>1</v>
      </c>
      <c r="K12" s="230">
        <v>66</v>
      </c>
      <c r="L12" s="230">
        <f xml:space="preserve"> I12*400+J12*100+K12</f>
        <v>166</v>
      </c>
      <c r="M12" s="231"/>
      <c r="N12" s="230"/>
      <c r="O12" s="230"/>
      <c r="P12" s="230"/>
      <c r="Q12" s="393">
        <v>200</v>
      </c>
      <c r="R12" s="230"/>
      <c r="S12" s="230">
        <v>4</v>
      </c>
      <c r="T12" s="230"/>
      <c r="U12" s="230"/>
      <c r="V12" s="230"/>
      <c r="W12" s="230"/>
      <c r="X12" s="230"/>
      <c r="Y12" s="230"/>
      <c r="Z12" s="230"/>
      <c r="AA12" s="230"/>
      <c r="AB12" s="230"/>
    </row>
    <row r="13" spans="1:28" x14ac:dyDescent="0.5">
      <c r="A13" s="324" t="s">
        <v>2968</v>
      </c>
      <c r="B13" s="534" t="s">
        <v>2967</v>
      </c>
      <c r="C13" s="230">
        <v>3</v>
      </c>
      <c r="D13" s="230" t="s">
        <v>34</v>
      </c>
      <c r="E13" s="230">
        <v>74186</v>
      </c>
      <c r="F13" s="230">
        <v>197</v>
      </c>
      <c r="G13" s="230">
        <v>86</v>
      </c>
      <c r="H13" s="230" t="s">
        <v>1695</v>
      </c>
      <c r="I13" s="230"/>
      <c r="J13" s="230"/>
      <c r="K13" s="230">
        <v>72</v>
      </c>
      <c r="L13" s="230">
        <f xml:space="preserve"> I13*400+J13*100+K13</f>
        <v>72</v>
      </c>
      <c r="M13" s="231"/>
      <c r="N13" s="230"/>
      <c r="O13" s="230"/>
      <c r="P13" s="230"/>
      <c r="Q13" s="393">
        <v>100</v>
      </c>
      <c r="R13" s="230"/>
      <c r="S13" s="230" t="s">
        <v>2967</v>
      </c>
      <c r="T13" s="230"/>
      <c r="U13" s="230"/>
      <c r="V13" s="230"/>
      <c r="W13" s="230"/>
      <c r="X13" s="230"/>
      <c r="Y13" s="230"/>
      <c r="Z13" s="230"/>
      <c r="AA13" s="230"/>
      <c r="AB13" s="230"/>
    </row>
    <row r="14" spans="1:28" x14ac:dyDescent="0.5">
      <c r="A14" s="324" t="s">
        <v>2969</v>
      </c>
      <c r="B14" s="534">
        <v>19</v>
      </c>
      <c r="C14" s="230">
        <v>4</v>
      </c>
      <c r="D14" s="230" t="s">
        <v>34</v>
      </c>
      <c r="E14" s="230">
        <v>7419</v>
      </c>
      <c r="F14" s="230">
        <v>202</v>
      </c>
      <c r="G14" s="230">
        <v>91</v>
      </c>
      <c r="H14" s="230" t="s">
        <v>1695</v>
      </c>
      <c r="I14" s="230"/>
      <c r="J14" s="230"/>
      <c r="K14" s="230">
        <v>82</v>
      </c>
      <c r="L14" s="231"/>
      <c r="M14" s="230">
        <f xml:space="preserve"> I14*400+J14*100+K14</f>
        <v>82</v>
      </c>
      <c r="N14" s="230"/>
      <c r="O14" s="230"/>
      <c r="P14" s="230"/>
      <c r="Q14" s="393">
        <v>250</v>
      </c>
      <c r="R14" s="230">
        <v>1</v>
      </c>
      <c r="S14" s="230">
        <v>19</v>
      </c>
      <c r="T14" s="230" t="s">
        <v>36</v>
      </c>
      <c r="U14" s="230" t="s">
        <v>1024</v>
      </c>
      <c r="V14" s="230">
        <v>54</v>
      </c>
      <c r="W14" s="230"/>
      <c r="X14" s="230">
        <v>54</v>
      </c>
      <c r="Y14" s="230"/>
      <c r="Z14" s="230"/>
      <c r="AA14" s="230">
        <v>20</v>
      </c>
      <c r="AB14" s="230"/>
    </row>
    <row r="15" spans="1:28" x14ac:dyDescent="0.5">
      <c r="A15" s="324" t="s">
        <v>2970</v>
      </c>
      <c r="B15" s="534">
        <v>250</v>
      </c>
      <c r="C15" s="230">
        <v>5</v>
      </c>
      <c r="D15" s="230" t="s">
        <v>49</v>
      </c>
      <c r="E15" s="230">
        <v>4894</v>
      </c>
      <c r="F15" s="230">
        <v>28</v>
      </c>
      <c r="G15" s="230"/>
      <c r="H15" s="230" t="s">
        <v>1695</v>
      </c>
      <c r="I15" s="230">
        <v>8</v>
      </c>
      <c r="J15" s="230"/>
      <c r="K15" s="230"/>
      <c r="L15" s="230">
        <f t="shared" ref="L15:L23" si="0" xml:space="preserve"> I15*400+J15*100+K15</f>
        <v>3200</v>
      </c>
      <c r="M15" s="231"/>
      <c r="N15" s="230"/>
      <c r="O15" s="230"/>
      <c r="P15" s="231"/>
      <c r="Q15" s="393">
        <v>200</v>
      </c>
      <c r="R15" s="230"/>
      <c r="S15" s="230">
        <v>250</v>
      </c>
      <c r="T15" s="230"/>
      <c r="U15" s="230"/>
      <c r="V15" s="230"/>
      <c r="W15" s="230"/>
      <c r="X15" s="230"/>
      <c r="Y15" s="230"/>
      <c r="Z15" s="230"/>
      <c r="AA15" s="230"/>
      <c r="AB15" s="230"/>
    </row>
    <row r="16" spans="1:28" x14ac:dyDescent="0.5">
      <c r="A16" s="324"/>
      <c r="B16" s="534">
        <v>250</v>
      </c>
      <c r="C16" s="230">
        <v>6</v>
      </c>
      <c r="D16" s="230" t="s">
        <v>49</v>
      </c>
      <c r="E16" s="230">
        <v>3839</v>
      </c>
      <c r="F16" s="230">
        <v>161</v>
      </c>
      <c r="G16" s="230"/>
      <c r="H16" s="230" t="s">
        <v>1695</v>
      </c>
      <c r="I16" s="230">
        <v>14</v>
      </c>
      <c r="J16" s="230">
        <v>1</v>
      </c>
      <c r="K16" s="230">
        <v>5</v>
      </c>
      <c r="L16" s="230">
        <f t="shared" si="0"/>
        <v>5705</v>
      </c>
      <c r="M16" s="231"/>
      <c r="N16" s="230"/>
      <c r="O16" s="230"/>
      <c r="P16" s="230"/>
      <c r="Q16" s="393">
        <v>250</v>
      </c>
      <c r="R16" s="230"/>
      <c r="S16" s="230">
        <v>250</v>
      </c>
      <c r="T16" s="230"/>
      <c r="U16" s="230"/>
      <c r="V16" s="230"/>
      <c r="W16" s="230"/>
      <c r="X16" s="230"/>
      <c r="Y16" s="230"/>
      <c r="Z16" s="230"/>
      <c r="AA16" s="230"/>
      <c r="AB16" s="230"/>
    </row>
    <row r="17" spans="1:28" x14ac:dyDescent="0.5">
      <c r="A17" s="324" t="s">
        <v>2971</v>
      </c>
      <c r="B17" s="534">
        <v>250</v>
      </c>
      <c r="C17" s="230">
        <v>7</v>
      </c>
      <c r="D17" s="230" t="s">
        <v>49</v>
      </c>
      <c r="E17" s="231">
        <v>4629</v>
      </c>
      <c r="F17" s="230">
        <v>118</v>
      </c>
      <c r="G17" s="230"/>
      <c r="H17" s="230" t="s">
        <v>1695</v>
      </c>
      <c r="I17" s="230">
        <v>7</v>
      </c>
      <c r="J17" s="230"/>
      <c r="K17" s="230">
        <v>84</v>
      </c>
      <c r="L17" s="230">
        <f t="shared" si="0"/>
        <v>2884</v>
      </c>
      <c r="M17" s="231"/>
      <c r="N17" s="230"/>
      <c r="O17" s="230"/>
      <c r="P17" s="230"/>
      <c r="Q17" s="393">
        <v>150</v>
      </c>
      <c r="R17" s="230"/>
      <c r="S17" s="230">
        <v>250</v>
      </c>
      <c r="T17" s="230"/>
      <c r="U17" s="230"/>
      <c r="V17" s="230"/>
      <c r="W17" s="230"/>
      <c r="X17" s="230"/>
      <c r="Y17" s="230"/>
      <c r="Z17" s="230"/>
      <c r="AA17" s="230"/>
      <c r="AB17" s="230"/>
    </row>
    <row r="18" spans="1:28" x14ac:dyDescent="0.5">
      <c r="A18" s="324" t="s">
        <v>2972</v>
      </c>
      <c r="B18" s="534">
        <v>71</v>
      </c>
      <c r="C18" s="230">
        <v>8</v>
      </c>
      <c r="D18" s="230" t="s">
        <v>49</v>
      </c>
      <c r="E18" s="231">
        <v>4931</v>
      </c>
      <c r="F18" s="230">
        <v>30</v>
      </c>
      <c r="G18" s="230"/>
      <c r="H18" s="230" t="s">
        <v>1695</v>
      </c>
      <c r="I18" s="230">
        <v>8</v>
      </c>
      <c r="J18" s="230"/>
      <c r="K18" s="230"/>
      <c r="L18" s="230">
        <f t="shared" si="0"/>
        <v>3200</v>
      </c>
      <c r="M18" s="231"/>
      <c r="N18" s="230"/>
      <c r="O18" s="230"/>
      <c r="P18" s="230"/>
      <c r="Q18" s="393">
        <v>100</v>
      </c>
      <c r="R18" s="230"/>
      <c r="S18" s="230">
        <v>71</v>
      </c>
      <c r="T18" s="230"/>
      <c r="U18" s="230"/>
      <c r="V18" s="230"/>
      <c r="W18" s="230"/>
      <c r="X18" s="230"/>
      <c r="Y18" s="230"/>
      <c r="Z18" s="230"/>
      <c r="AA18" s="230"/>
      <c r="AB18" s="230"/>
    </row>
    <row r="19" spans="1:28" x14ac:dyDescent="0.5">
      <c r="A19" s="324"/>
      <c r="B19" s="534">
        <v>71</v>
      </c>
      <c r="C19" s="230">
        <v>9</v>
      </c>
      <c r="D19" s="230" t="s">
        <v>49</v>
      </c>
      <c r="E19" s="231">
        <v>4691</v>
      </c>
      <c r="F19" s="230">
        <v>144</v>
      </c>
      <c r="G19" s="230"/>
      <c r="H19" s="230" t="s">
        <v>1695</v>
      </c>
      <c r="I19" s="230">
        <v>22</v>
      </c>
      <c r="J19" s="230">
        <v>3</v>
      </c>
      <c r="K19" s="230">
        <v>63</v>
      </c>
      <c r="L19" s="230">
        <f t="shared" si="0"/>
        <v>9163</v>
      </c>
      <c r="M19" s="231"/>
      <c r="N19" s="230"/>
      <c r="O19" s="230"/>
      <c r="P19" s="230"/>
      <c r="Q19" s="393">
        <v>150</v>
      </c>
      <c r="R19" s="230"/>
      <c r="S19" s="230">
        <v>71</v>
      </c>
      <c r="T19" s="230"/>
      <c r="U19" s="230"/>
      <c r="V19" s="230"/>
      <c r="W19" s="230"/>
      <c r="X19" s="230"/>
      <c r="Y19" s="230"/>
      <c r="Z19" s="230"/>
      <c r="AA19" s="230"/>
      <c r="AB19" s="230"/>
    </row>
    <row r="20" spans="1:28" x14ac:dyDescent="0.5">
      <c r="A20" s="324"/>
      <c r="B20" s="534">
        <v>71</v>
      </c>
      <c r="C20" s="230">
        <v>10</v>
      </c>
      <c r="D20" s="230" t="s">
        <v>49</v>
      </c>
      <c r="E20" s="230">
        <v>6696</v>
      </c>
      <c r="F20" s="230">
        <v>82</v>
      </c>
      <c r="G20" s="230"/>
      <c r="H20" s="230" t="s">
        <v>1695</v>
      </c>
      <c r="I20" s="230">
        <v>18</v>
      </c>
      <c r="J20" s="230">
        <v>1</v>
      </c>
      <c r="K20" s="230">
        <v>55</v>
      </c>
      <c r="L20" s="230">
        <f t="shared" si="0"/>
        <v>7355</v>
      </c>
      <c r="M20" s="231"/>
      <c r="N20" s="230"/>
      <c r="O20" s="230"/>
      <c r="P20" s="230"/>
      <c r="Q20" s="393">
        <v>150</v>
      </c>
      <c r="R20" s="230"/>
      <c r="S20" s="230">
        <v>71</v>
      </c>
      <c r="T20" s="230"/>
      <c r="U20" s="230"/>
      <c r="V20" s="230"/>
      <c r="W20" s="230"/>
      <c r="X20" s="230"/>
      <c r="Y20" s="230"/>
      <c r="Z20" s="230"/>
      <c r="AA20" s="230"/>
      <c r="AB20" s="230"/>
    </row>
    <row r="21" spans="1:28" x14ac:dyDescent="0.5">
      <c r="A21" s="324" t="s">
        <v>4</v>
      </c>
      <c r="B21" s="534">
        <v>65</v>
      </c>
      <c r="C21" s="230">
        <v>11</v>
      </c>
      <c r="D21" s="230" t="s">
        <v>34</v>
      </c>
      <c r="E21" s="230">
        <v>74991</v>
      </c>
      <c r="F21" s="230">
        <v>260</v>
      </c>
      <c r="G21" s="230">
        <v>6639</v>
      </c>
      <c r="H21" s="230" t="s">
        <v>1695</v>
      </c>
      <c r="I21" s="230">
        <v>8</v>
      </c>
      <c r="J21" s="230">
        <v>3</v>
      </c>
      <c r="K21" s="230">
        <v>57</v>
      </c>
      <c r="L21" s="230">
        <f t="shared" si="0"/>
        <v>3557</v>
      </c>
      <c r="M21" s="231"/>
      <c r="N21" s="230"/>
      <c r="O21" s="230"/>
      <c r="P21" s="230"/>
      <c r="Q21" s="393">
        <v>100</v>
      </c>
      <c r="R21" s="230"/>
      <c r="S21" s="230">
        <v>65</v>
      </c>
      <c r="T21" s="230"/>
      <c r="U21" s="230"/>
      <c r="V21" s="230"/>
      <c r="W21" s="230"/>
      <c r="X21" s="230"/>
      <c r="Y21" s="230"/>
      <c r="Z21" s="230"/>
      <c r="AA21" s="230"/>
      <c r="AB21" s="230"/>
    </row>
    <row r="22" spans="1:28" x14ac:dyDescent="0.5">
      <c r="A22" s="324" t="s">
        <v>2973</v>
      </c>
      <c r="B22" s="534">
        <v>20</v>
      </c>
      <c r="C22" s="230">
        <v>12</v>
      </c>
      <c r="D22" s="230" t="s">
        <v>1698</v>
      </c>
      <c r="E22" s="231">
        <v>20</v>
      </c>
      <c r="F22" s="230"/>
      <c r="G22" s="230"/>
      <c r="H22" s="230" t="s">
        <v>1695</v>
      </c>
      <c r="I22" s="230">
        <v>10</v>
      </c>
      <c r="J22" s="230"/>
      <c r="K22" s="230"/>
      <c r="L22" s="230">
        <f t="shared" si="0"/>
        <v>4000</v>
      </c>
      <c r="M22" s="231"/>
      <c r="N22" s="230"/>
      <c r="O22" s="230"/>
      <c r="P22" s="230"/>
      <c r="Q22" s="393">
        <v>100</v>
      </c>
      <c r="R22" s="230"/>
      <c r="S22" s="230">
        <v>20</v>
      </c>
      <c r="T22" s="230"/>
      <c r="U22" s="230"/>
      <c r="V22" s="230"/>
      <c r="W22" s="230"/>
      <c r="X22" s="230"/>
      <c r="Y22" s="230"/>
      <c r="Z22" s="230"/>
      <c r="AA22" s="230"/>
      <c r="AB22" s="230"/>
    </row>
    <row r="23" spans="1:28" x14ac:dyDescent="0.5">
      <c r="A23" s="231" t="s">
        <v>2974</v>
      </c>
      <c r="B23" s="534">
        <v>125</v>
      </c>
      <c r="C23" s="230">
        <v>13</v>
      </c>
      <c r="D23" s="230" t="s">
        <v>49</v>
      </c>
      <c r="E23" s="230">
        <v>4944</v>
      </c>
      <c r="F23" s="230">
        <v>158</v>
      </c>
      <c r="G23" s="231"/>
      <c r="H23" s="230" t="s">
        <v>1695</v>
      </c>
      <c r="I23" s="230">
        <v>4</v>
      </c>
      <c r="J23" s="230">
        <v>3</v>
      </c>
      <c r="K23" s="230">
        <v>30</v>
      </c>
      <c r="L23" s="230">
        <f t="shared" si="0"/>
        <v>1930</v>
      </c>
      <c r="M23" s="231"/>
      <c r="N23" s="230"/>
      <c r="O23" s="230"/>
      <c r="P23" s="230"/>
      <c r="Q23" s="393">
        <v>100</v>
      </c>
      <c r="R23" s="230"/>
      <c r="S23" s="230">
        <v>125</v>
      </c>
      <c r="T23" s="230"/>
      <c r="U23" s="230"/>
      <c r="V23" s="230"/>
      <c r="W23" s="230"/>
      <c r="X23" s="230"/>
      <c r="Y23" s="230"/>
      <c r="Z23" s="324"/>
      <c r="AA23" s="231"/>
      <c r="AB23" s="231"/>
    </row>
    <row r="24" spans="1:28" x14ac:dyDescent="0.5">
      <c r="A24" s="324" t="s">
        <v>2975</v>
      </c>
      <c r="B24" s="534">
        <v>113</v>
      </c>
      <c r="C24" s="230">
        <v>14</v>
      </c>
      <c r="D24" s="230" t="s">
        <v>34</v>
      </c>
      <c r="E24" s="230">
        <v>52084</v>
      </c>
      <c r="F24" s="230">
        <v>28</v>
      </c>
      <c r="G24" s="230">
        <v>5017</v>
      </c>
      <c r="H24" s="230" t="s">
        <v>1695</v>
      </c>
      <c r="I24" s="230"/>
      <c r="J24" s="230"/>
      <c r="K24" s="230">
        <v>29</v>
      </c>
      <c r="L24" s="231"/>
      <c r="M24" s="230">
        <f xml:space="preserve"> I24*400+J24*100+K24</f>
        <v>29</v>
      </c>
      <c r="N24" s="230"/>
      <c r="O24" s="230"/>
      <c r="P24" s="230"/>
      <c r="Q24" s="393">
        <v>250</v>
      </c>
      <c r="R24" s="230">
        <v>2</v>
      </c>
      <c r="S24" s="230">
        <v>113</v>
      </c>
      <c r="T24" s="230" t="s">
        <v>36</v>
      </c>
      <c r="U24" s="230" t="s">
        <v>45</v>
      </c>
      <c r="V24" s="231">
        <v>54</v>
      </c>
      <c r="W24" s="230"/>
      <c r="X24" s="230">
        <v>54</v>
      </c>
      <c r="Y24" s="230"/>
      <c r="Z24" s="230"/>
      <c r="AA24" s="230">
        <v>20</v>
      </c>
      <c r="AB24" s="230"/>
    </row>
    <row r="25" spans="1:28" x14ac:dyDescent="0.5">
      <c r="A25" s="324" t="s">
        <v>2976</v>
      </c>
      <c r="B25" s="534">
        <v>93</v>
      </c>
      <c r="C25" s="230">
        <v>15</v>
      </c>
      <c r="D25" s="230" t="s">
        <v>34</v>
      </c>
      <c r="E25" s="230">
        <v>52073</v>
      </c>
      <c r="F25" s="230">
        <v>16</v>
      </c>
      <c r="G25" s="230">
        <v>5006</v>
      </c>
      <c r="H25" s="230" t="s">
        <v>1695</v>
      </c>
      <c r="I25" s="230"/>
      <c r="J25" s="230"/>
      <c r="K25" s="230">
        <v>37</v>
      </c>
      <c r="L25" s="230">
        <f xml:space="preserve"> I25*400+J25*100+K25</f>
        <v>37</v>
      </c>
      <c r="M25" s="231"/>
      <c r="N25" s="230"/>
      <c r="O25" s="230"/>
      <c r="P25" s="230"/>
      <c r="Q25" s="393">
        <v>100</v>
      </c>
      <c r="R25" s="230"/>
      <c r="S25" s="230">
        <v>93</v>
      </c>
      <c r="T25" s="230"/>
      <c r="U25" s="230"/>
      <c r="V25" s="230"/>
      <c r="W25" s="230"/>
      <c r="X25" s="230"/>
      <c r="Y25" s="230"/>
      <c r="Z25" s="230"/>
      <c r="AA25" s="230"/>
      <c r="AB25" s="230"/>
    </row>
    <row r="26" spans="1:28" x14ac:dyDescent="0.5">
      <c r="A26" s="324" t="s">
        <v>2977</v>
      </c>
      <c r="B26" s="534">
        <v>113</v>
      </c>
      <c r="C26" s="230">
        <v>16</v>
      </c>
      <c r="D26" s="230" t="s">
        <v>34</v>
      </c>
      <c r="E26" s="230">
        <v>54118</v>
      </c>
      <c r="F26" s="230">
        <v>62</v>
      </c>
      <c r="G26" s="230">
        <v>5051</v>
      </c>
      <c r="H26" s="230" t="s">
        <v>1695</v>
      </c>
      <c r="I26" s="230"/>
      <c r="J26" s="230"/>
      <c r="K26" s="230">
        <v>46</v>
      </c>
      <c r="L26" s="231"/>
      <c r="M26" s="230">
        <f xml:space="preserve"> I26*400+J26*100+K26</f>
        <v>46</v>
      </c>
      <c r="N26" s="230"/>
      <c r="O26" s="230"/>
      <c r="P26" s="230"/>
      <c r="Q26" s="393">
        <v>250</v>
      </c>
      <c r="R26" s="230">
        <v>3</v>
      </c>
      <c r="S26" s="230">
        <v>113</v>
      </c>
      <c r="T26" s="230" t="s">
        <v>36</v>
      </c>
      <c r="U26" s="230" t="s">
        <v>45</v>
      </c>
      <c r="V26" s="230">
        <v>54</v>
      </c>
      <c r="W26" s="230"/>
      <c r="X26" s="230">
        <v>54</v>
      </c>
      <c r="Y26" s="230"/>
      <c r="Z26" s="230"/>
      <c r="AA26" s="230">
        <v>20</v>
      </c>
      <c r="AB26" s="230"/>
    </row>
    <row r="27" spans="1:28" x14ac:dyDescent="0.5">
      <c r="A27" s="324" t="s">
        <v>2978</v>
      </c>
      <c r="B27" s="534">
        <v>80</v>
      </c>
      <c r="C27" s="230">
        <v>17</v>
      </c>
      <c r="D27" s="230" t="s">
        <v>34</v>
      </c>
      <c r="E27" s="230">
        <v>52132</v>
      </c>
      <c r="F27" s="230">
        <v>8</v>
      </c>
      <c r="G27" s="230">
        <v>5065</v>
      </c>
      <c r="H27" s="230" t="s">
        <v>1695</v>
      </c>
      <c r="I27" s="230"/>
      <c r="J27" s="230"/>
      <c r="K27" s="230">
        <v>74</v>
      </c>
      <c r="L27" s="231"/>
      <c r="M27" s="230">
        <f xml:space="preserve"> I27*400+J27*100+K27</f>
        <v>74</v>
      </c>
      <c r="N27" s="230"/>
      <c r="O27" s="230"/>
      <c r="P27" s="230"/>
      <c r="Q27" s="393">
        <v>200</v>
      </c>
      <c r="R27" s="230">
        <v>4</v>
      </c>
      <c r="S27" s="230">
        <v>80</v>
      </c>
      <c r="T27" s="230" t="s">
        <v>36</v>
      </c>
      <c r="U27" s="230" t="s">
        <v>45</v>
      </c>
      <c r="V27" s="230">
        <v>72</v>
      </c>
      <c r="W27" s="230"/>
      <c r="X27" s="230">
        <v>72</v>
      </c>
      <c r="Y27" s="230"/>
      <c r="Z27" s="230"/>
      <c r="AA27" s="230">
        <v>10</v>
      </c>
      <c r="AB27" s="230"/>
    </row>
    <row r="28" spans="1:28" x14ac:dyDescent="0.5">
      <c r="A28" s="324" t="s">
        <v>2974</v>
      </c>
      <c r="B28" s="534">
        <v>125</v>
      </c>
      <c r="C28" s="230">
        <v>18</v>
      </c>
      <c r="D28" s="230" t="s">
        <v>34</v>
      </c>
      <c r="E28" s="230">
        <v>79203</v>
      </c>
      <c r="F28" s="230">
        <v>65</v>
      </c>
      <c r="G28" s="230">
        <v>6290</v>
      </c>
      <c r="H28" s="230" t="s">
        <v>1695</v>
      </c>
      <c r="I28" s="230"/>
      <c r="J28" s="230"/>
      <c r="K28" s="230">
        <v>34</v>
      </c>
      <c r="L28" s="231"/>
      <c r="M28" s="230">
        <f xml:space="preserve"> I28*400+J28*100+K28</f>
        <v>34</v>
      </c>
      <c r="N28" s="230"/>
      <c r="O28" s="230"/>
      <c r="P28" s="230"/>
      <c r="Q28" s="393">
        <v>250</v>
      </c>
      <c r="R28" s="230">
        <v>5</v>
      </c>
      <c r="S28" s="230">
        <v>125</v>
      </c>
      <c r="T28" s="230" t="s">
        <v>36</v>
      </c>
      <c r="U28" s="230" t="s">
        <v>1024</v>
      </c>
      <c r="V28" s="230">
        <v>72</v>
      </c>
      <c r="W28" s="230"/>
      <c r="X28" s="230">
        <v>72</v>
      </c>
      <c r="Y28" s="230"/>
      <c r="Z28" s="230"/>
      <c r="AA28" s="230">
        <v>20</v>
      </c>
      <c r="AB28" s="230"/>
    </row>
    <row r="29" spans="1:28" x14ac:dyDescent="0.5">
      <c r="A29" s="324"/>
      <c r="B29" s="534">
        <v>125</v>
      </c>
      <c r="C29" s="230">
        <v>19</v>
      </c>
      <c r="D29" s="230" t="s">
        <v>34</v>
      </c>
      <c r="E29" s="230">
        <v>79204</v>
      </c>
      <c r="F29" s="230">
        <v>66</v>
      </c>
      <c r="G29" s="230">
        <v>6291</v>
      </c>
      <c r="H29" s="230" t="s">
        <v>1695</v>
      </c>
      <c r="I29" s="230"/>
      <c r="J29" s="230"/>
      <c r="K29" s="230">
        <v>34</v>
      </c>
      <c r="L29" s="231"/>
      <c r="M29" s="230">
        <f xml:space="preserve"> I29*400+J29*100+K29</f>
        <v>34</v>
      </c>
      <c r="N29" s="230"/>
      <c r="O29" s="230"/>
      <c r="P29" s="230"/>
      <c r="Q29" s="393">
        <v>200</v>
      </c>
      <c r="R29" s="230">
        <v>6</v>
      </c>
      <c r="S29" s="230">
        <v>125</v>
      </c>
      <c r="T29" s="230" t="s">
        <v>36</v>
      </c>
      <c r="U29" s="230" t="s">
        <v>1024</v>
      </c>
      <c r="V29" s="230">
        <v>72</v>
      </c>
      <c r="W29" s="230"/>
      <c r="X29" s="230">
        <v>75</v>
      </c>
      <c r="Y29" s="230"/>
      <c r="Z29" s="230"/>
      <c r="AA29" s="230">
        <v>25</v>
      </c>
      <c r="AB29" s="230"/>
    </row>
    <row r="30" spans="1:28" x14ac:dyDescent="0.5">
      <c r="A30" s="324" t="s">
        <v>2979</v>
      </c>
      <c r="B30" s="534">
        <v>9</v>
      </c>
      <c r="C30" s="230">
        <v>20</v>
      </c>
      <c r="D30" s="230" t="s">
        <v>49</v>
      </c>
      <c r="E30" s="230">
        <v>46</v>
      </c>
      <c r="F30" s="230">
        <v>2963</v>
      </c>
      <c r="G30" s="230"/>
      <c r="H30" s="230" t="s">
        <v>1695</v>
      </c>
      <c r="I30" s="230">
        <v>20</v>
      </c>
      <c r="J30" s="230">
        <v>3</v>
      </c>
      <c r="K30" s="230">
        <v>62</v>
      </c>
      <c r="L30" s="230">
        <f xml:space="preserve"> I30*400+J30*100+K30</f>
        <v>8362</v>
      </c>
      <c r="M30" s="231"/>
      <c r="N30" s="230"/>
      <c r="O30" s="230"/>
      <c r="P30" s="230"/>
      <c r="Q30" s="393">
        <v>100</v>
      </c>
      <c r="R30" s="230"/>
      <c r="S30" s="230">
        <v>9</v>
      </c>
      <c r="T30" s="231"/>
      <c r="U30" s="230"/>
      <c r="V30" s="230"/>
      <c r="W30" s="230"/>
      <c r="X30" s="230"/>
      <c r="Y30" s="230"/>
      <c r="Z30" s="230"/>
      <c r="AA30" s="230"/>
      <c r="AB30" s="230"/>
    </row>
    <row r="31" spans="1:28" x14ac:dyDescent="0.5">
      <c r="A31" s="324" t="s">
        <v>2980</v>
      </c>
      <c r="B31" s="534">
        <v>32</v>
      </c>
      <c r="C31" s="230">
        <v>21</v>
      </c>
      <c r="D31" s="230" t="s">
        <v>34</v>
      </c>
      <c r="E31" s="230">
        <v>52414</v>
      </c>
      <c r="F31" s="230">
        <v>38</v>
      </c>
      <c r="G31" s="230">
        <v>5178</v>
      </c>
      <c r="H31" s="230" t="s">
        <v>1695</v>
      </c>
      <c r="I31" s="230"/>
      <c r="J31" s="230"/>
      <c r="K31" s="230">
        <v>87</v>
      </c>
      <c r="L31" s="230">
        <f t="shared" ref="L31:L97" si="1" xml:space="preserve"> I31*400+J31*100+K31</f>
        <v>87</v>
      </c>
      <c r="M31" s="230"/>
      <c r="N31" s="230"/>
      <c r="O31" s="230"/>
      <c r="P31" s="230"/>
      <c r="Q31" s="393">
        <v>200</v>
      </c>
      <c r="R31" s="230">
        <v>7</v>
      </c>
      <c r="S31" s="230">
        <v>32</v>
      </c>
      <c r="T31" s="231" t="s">
        <v>36</v>
      </c>
      <c r="U31" s="230" t="s">
        <v>45</v>
      </c>
      <c r="V31" s="230">
        <v>72</v>
      </c>
      <c r="W31" s="230"/>
      <c r="X31" s="230">
        <v>72</v>
      </c>
      <c r="Y31" s="230"/>
      <c r="Z31" s="230"/>
      <c r="AA31" s="230">
        <v>20</v>
      </c>
      <c r="AB31" s="230"/>
    </row>
    <row r="32" spans="1:28" x14ac:dyDescent="0.5">
      <c r="A32" s="324" t="s">
        <v>2981</v>
      </c>
      <c r="B32" s="534">
        <v>513</v>
      </c>
      <c r="C32" s="230">
        <v>22</v>
      </c>
      <c r="D32" s="230" t="s">
        <v>49</v>
      </c>
      <c r="E32" s="230">
        <v>4927</v>
      </c>
      <c r="F32" s="230">
        <v>142</v>
      </c>
      <c r="G32" s="230"/>
      <c r="H32" s="230" t="s">
        <v>1695</v>
      </c>
      <c r="I32" s="230">
        <v>13</v>
      </c>
      <c r="J32" s="230">
        <v>2</v>
      </c>
      <c r="K32" s="230">
        <v>58</v>
      </c>
      <c r="L32" s="230">
        <f t="shared" si="1"/>
        <v>5458</v>
      </c>
      <c r="M32" s="230"/>
      <c r="N32" s="230"/>
      <c r="O32" s="230"/>
      <c r="P32" s="230"/>
      <c r="Q32" s="393">
        <v>100</v>
      </c>
      <c r="R32" s="231"/>
      <c r="S32" s="230">
        <v>513</v>
      </c>
      <c r="T32" s="231"/>
      <c r="U32" s="230"/>
      <c r="V32" s="230"/>
      <c r="W32" s="230"/>
      <c r="X32" s="230"/>
      <c r="Y32" s="230"/>
      <c r="Z32" s="230"/>
      <c r="AA32" s="230"/>
      <c r="AB32" s="230"/>
    </row>
    <row r="33" spans="1:28" x14ac:dyDescent="0.5">
      <c r="A33" s="324" t="s">
        <v>2980</v>
      </c>
      <c r="B33" s="534">
        <v>32</v>
      </c>
      <c r="C33" s="230">
        <v>23</v>
      </c>
      <c r="D33" s="230" t="s">
        <v>49</v>
      </c>
      <c r="E33" s="230">
        <v>3852</v>
      </c>
      <c r="F33" s="230">
        <v>115</v>
      </c>
      <c r="G33" s="230"/>
      <c r="H33" s="230" t="s">
        <v>1695</v>
      </c>
      <c r="I33" s="230">
        <v>13</v>
      </c>
      <c r="J33" s="230">
        <v>2</v>
      </c>
      <c r="K33" s="230">
        <v>58</v>
      </c>
      <c r="L33" s="230">
        <f t="shared" si="1"/>
        <v>5458</v>
      </c>
      <c r="M33" s="230"/>
      <c r="N33" s="230"/>
      <c r="O33" s="230"/>
      <c r="P33" s="230"/>
      <c r="Q33" s="393">
        <v>100</v>
      </c>
      <c r="R33" s="231"/>
      <c r="S33" s="230">
        <v>32</v>
      </c>
      <c r="T33" s="231"/>
      <c r="U33" s="230"/>
      <c r="V33" s="230"/>
      <c r="W33" s="230"/>
      <c r="X33" s="230"/>
      <c r="Y33" s="230"/>
      <c r="Z33" s="230"/>
      <c r="AA33" s="230"/>
      <c r="AB33" s="230"/>
    </row>
    <row r="34" spans="1:28" x14ac:dyDescent="0.5">
      <c r="A34" s="324"/>
      <c r="B34" s="534">
        <v>32</v>
      </c>
      <c r="C34" s="230">
        <v>24</v>
      </c>
      <c r="D34" s="230" t="s">
        <v>49</v>
      </c>
      <c r="E34" s="230">
        <v>1120</v>
      </c>
      <c r="F34" s="230">
        <v>11</v>
      </c>
      <c r="G34" s="230"/>
      <c r="H34" s="230" t="s">
        <v>1695</v>
      </c>
      <c r="I34" s="230">
        <v>6</v>
      </c>
      <c r="J34" s="230">
        <v>2</v>
      </c>
      <c r="K34" s="230">
        <v>80</v>
      </c>
      <c r="L34" s="230">
        <f t="shared" si="1"/>
        <v>2680</v>
      </c>
      <c r="M34" s="230"/>
      <c r="N34" s="230"/>
      <c r="O34" s="230"/>
      <c r="P34" s="230"/>
      <c r="Q34" s="393">
        <v>100</v>
      </c>
      <c r="R34" s="231"/>
      <c r="S34" s="230">
        <v>32</v>
      </c>
      <c r="T34" s="231"/>
      <c r="U34" s="230"/>
      <c r="V34" s="230"/>
      <c r="W34" s="230"/>
      <c r="X34" s="230"/>
      <c r="Y34" s="230"/>
      <c r="Z34" s="230"/>
      <c r="AA34" s="230"/>
      <c r="AB34" s="230"/>
    </row>
    <row r="35" spans="1:28" x14ac:dyDescent="0.5">
      <c r="A35" s="324" t="s">
        <v>2982</v>
      </c>
      <c r="B35" s="534">
        <v>79</v>
      </c>
      <c r="C35" s="230">
        <v>25</v>
      </c>
      <c r="D35" s="230" t="s">
        <v>34</v>
      </c>
      <c r="E35" s="230">
        <v>49619</v>
      </c>
      <c r="F35" s="230">
        <v>109</v>
      </c>
      <c r="G35" s="230">
        <v>4596</v>
      </c>
      <c r="H35" s="230" t="s">
        <v>1695</v>
      </c>
      <c r="I35" s="230">
        <v>2</v>
      </c>
      <c r="J35" s="230">
        <v>3</v>
      </c>
      <c r="K35" s="230">
        <v>45</v>
      </c>
      <c r="L35" s="230">
        <f t="shared" si="1"/>
        <v>1145</v>
      </c>
      <c r="M35" s="230"/>
      <c r="N35" s="230"/>
      <c r="O35" s="230"/>
      <c r="P35" s="230"/>
      <c r="Q35" s="393">
        <v>250</v>
      </c>
      <c r="R35" s="231"/>
      <c r="S35" s="230">
        <v>79</v>
      </c>
      <c r="T35" s="231"/>
      <c r="U35" s="230"/>
      <c r="V35" s="230"/>
      <c r="W35" s="230"/>
      <c r="X35" s="230"/>
      <c r="Y35" s="230"/>
      <c r="Z35" s="230"/>
      <c r="AA35" s="230"/>
      <c r="AB35" s="230"/>
    </row>
    <row r="36" spans="1:28" x14ac:dyDescent="0.5">
      <c r="A36" s="324" t="s">
        <v>2984</v>
      </c>
      <c r="B36" s="534">
        <v>125</v>
      </c>
      <c r="C36" s="230">
        <v>26</v>
      </c>
      <c r="D36" s="230" t="s">
        <v>34</v>
      </c>
      <c r="E36" s="230">
        <v>52116</v>
      </c>
      <c r="F36" s="230">
        <v>60</v>
      </c>
      <c r="G36" s="230">
        <v>5049</v>
      </c>
      <c r="H36" s="230" t="s">
        <v>1695</v>
      </c>
      <c r="I36" s="230"/>
      <c r="J36" s="230">
        <v>2</v>
      </c>
      <c r="K36" s="230">
        <v>35</v>
      </c>
      <c r="L36" s="230"/>
      <c r="M36" s="230">
        <f xml:space="preserve"> I36*400+J36*100+K36</f>
        <v>235</v>
      </c>
      <c r="N36" s="230"/>
      <c r="O36" s="230"/>
      <c r="P36" s="230"/>
      <c r="Q36" s="393">
        <v>250</v>
      </c>
      <c r="R36" s="230">
        <v>8</v>
      </c>
      <c r="S36" s="230">
        <v>125</v>
      </c>
      <c r="T36" s="231" t="s">
        <v>2983</v>
      </c>
      <c r="U36" s="230" t="s">
        <v>45</v>
      </c>
      <c r="V36" s="230">
        <v>54</v>
      </c>
      <c r="W36" s="230"/>
      <c r="X36" s="230">
        <v>54</v>
      </c>
      <c r="Y36" s="230"/>
      <c r="Z36" s="230"/>
      <c r="AA36" s="230"/>
      <c r="AB36" s="230"/>
    </row>
    <row r="37" spans="1:28" x14ac:dyDescent="0.5">
      <c r="A37" s="324" t="s">
        <v>2985</v>
      </c>
      <c r="B37" s="534">
        <v>74</v>
      </c>
      <c r="C37" s="230">
        <v>27</v>
      </c>
      <c r="D37" s="230" t="s">
        <v>49</v>
      </c>
      <c r="E37" s="230">
        <v>1032</v>
      </c>
      <c r="F37" s="230">
        <v>36</v>
      </c>
      <c r="G37" s="230"/>
      <c r="H37" s="230" t="s">
        <v>1695</v>
      </c>
      <c r="I37" s="230">
        <v>19</v>
      </c>
      <c r="J37" s="230">
        <v>1</v>
      </c>
      <c r="K37" s="230">
        <v>40</v>
      </c>
      <c r="L37" s="230">
        <f t="shared" si="1"/>
        <v>7740</v>
      </c>
      <c r="M37" s="230"/>
      <c r="N37" s="230"/>
      <c r="O37" s="230"/>
      <c r="P37" s="230"/>
      <c r="Q37" s="393">
        <v>100</v>
      </c>
      <c r="R37" s="230"/>
      <c r="S37" s="230">
        <v>74</v>
      </c>
      <c r="T37" s="231"/>
      <c r="U37" s="230"/>
      <c r="V37" s="230"/>
      <c r="W37" s="230"/>
      <c r="X37" s="230"/>
      <c r="Y37" s="230"/>
      <c r="Z37" s="230"/>
      <c r="AA37" s="230"/>
      <c r="AB37" s="230"/>
    </row>
    <row r="38" spans="1:28" x14ac:dyDescent="0.5">
      <c r="A38" s="324" t="s">
        <v>2986</v>
      </c>
      <c r="B38" s="534">
        <v>42</v>
      </c>
      <c r="C38" s="230">
        <v>28</v>
      </c>
      <c r="D38" s="230" t="s">
        <v>49</v>
      </c>
      <c r="E38" s="230">
        <v>1025</v>
      </c>
      <c r="F38" s="230">
        <v>29</v>
      </c>
      <c r="G38" s="230"/>
      <c r="H38" s="230" t="s">
        <v>1695</v>
      </c>
      <c r="I38" s="230">
        <v>1</v>
      </c>
      <c r="J38" s="230">
        <v>2</v>
      </c>
      <c r="K38" s="230">
        <v>73</v>
      </c>
      <c r="L38" s="230">
        <f t="shared" si="1"/>
        <v>673</v>
      </c>
      <c r="M38" s="230"/>
      <c r="N38" s="230"/>
      <c r="O38" s="230"/>
      <c r="P38" s="230"/>
      <c r="Q38" s="393">
        <v>100</v>
      </c>
      <c r="R38" s="230"/>
      <c r="S38" s="230">
        <v>42</v>
      </c>
      <c r="T38" s="231"/>
      <c r="U38" s="230"/>
      <c r="V38" s="230"/>
      <c r="W38" s="230"/>
      <c r="X38" s="230"/>
      <c r="Y38" s="230"/>
      <c r="Z38" s="230"/>
      <c r="AA38" s="230"/>
      <c r="AB38" s="230"/>
    </row>
    <row r="39" spans="1:28" x14ac:dyDescent="0.5">
      <c r="A39" s="324" t="s">
        <v>2987</v>
      </c>
      <c r="B39" s="534">
        <v>67</v>
      </c>
      <c r="C39" s="230">
        <v>29</v>
      </c>
      <c r="D39" s="230" t="s">
        <v>49</v>
      </c>
      <c r="E39" s="230">
        <v>7462</v>
      </c>
      <c r="F39" s="230">
        <v>2</v>
      </c>
      <c r="G39" s="230"/>
      <c r="H39" s="230" t="s">
        <v>1695</v>
      </c>
      <c r="I39" s="230">
        <v>16</v>
      </c>
      <c r="J39" s="230">
        <v>3</v>
      </c>
      <c r="K39" s="230">
        <v>30</v>
      </c>
      <c r="L39" s="230">
        <f t="shared" si="1"/>
        <v>6730</v>
      </c>
      <c r="M39" s="230"/>
      <c r="N39" s="230"/>
      <c r="O39" s="230"/>
      <c r="P39" s="230"/>
      <c r="Q39" s="393">
        <v>150</v>
      </c>
      <c r="R39" s="230"/>
      <c r="S39" s="230">
        <v>67</v>
      </c>
      <c r="T39" s="231"/>
      <c r="U39" s="230"/>
      <c r="V39" s="230"/>
      <c r="W39" s="230"/>
      <c r="X39" s="230"/>
      <c r="Y39" s="230"/>
      <c r="Z39" s="230"/>
      <c r="AA39" s="230"/>
      <c r="AB39" s="230"/>
    </row>
    <row r="40" spans="1:28" x14ac:dyDescent="0.5">
      <c r="A40" s="324"/>
      <c r="B40" s="534">
        <v>67</v>
      </c>
      <c r="C40" s="230">
        <v>30</v>
      </c>
      <c r="D40" s="230" t="s">
        <v>49</v>
      </c>
      <c r="E40" s="230">
        <v>5315</v>
      </c>
      <c r="F40" s="230">
        <v>1</v>
      </c>
      <c r="G40" s="230"/>
      <c r="H40" s="230" t="s">
        <v>1695</v>
      </c>
      <c r="I40" s="230">
        <v>27</v>
      </c>
      <c r="J40" s="230">
        <v>1</v>
      </c>
      <c r="K40" s="230">
        <v>83</v>
      </c>
      <c r="L40" s="230">
        <f t="shared" si="1"/>
        <v>10983</v>
      </c>
      <c r="M40" s="230"/>
      <c r="N40" s="230"/>
      <c r="O40" s="230"/>
      <c r="P40" s="230"/>
      <c r="Q40" s="393">
        <v>150</v>
      </c>
      <c r="R40" s="230"/>
      <c r="S40" s="230">
        <v>67</v>
      </c>
      <c r="T40" s="231"/>
      <c r="U40" s="230"/>
      <c r="V40" s="230"/>
      <c r="W40" s="230"/>
      <c r="X40" s="230"/>
      <c r="Y40" s="230"/>
      <c r="Z40" s="230"/>
      <c r="AA40" s="230"/>
      <c r="AB40" s="230"/>
    </row>
    <row r="41" spans="1:28" x14ac:dyDescent="0.5">
      <c r="A41" s="324" t="s">
        <v>2988</v>
      </c>
      <c r="B41" s="534">
        <v>57</v>
      </c>
      <c r="C41" s="230">
        <v>31</v>
      </c>
      <c r="D41" s="230" t="s">
        <v>49</v>
      </c>
      <c r="E41" s="230">
        <v>3853</v>
      </c>
      <c r="F41" s="230">
        <v>143</v>
      </c>
      <c r="G41" s="230"/>
      <c r="H41" s="230" t="s">
        <v>1695</v>
      </c>
      <c r="I41" s="230">
        <v>13</v>
      </c>
      <c r="J41" s="230">
        <v>2</v>
      </c>
      <c r="K41" s="230">
        <v>58</v>
      </c>
      <c r="L41" s="230">
        <f t="shared" si="1"/>
        <v>5458</v>
      </c>
      <c r="M41" s="230"/>
      <c r="N41" s="230"/>
      <c r="O41" s="230"/>
      <c r="P41" s="230"/>
      <c r="Q41" s="393">
        <v>100</v>
      </c>
      <c r="R41" s="230"/>
      <c r="S41" s="230">
        <v>57</v>
      </c>
      <c r="T41" s="231"/>
      <c r="U41" s="230"/>
      <c r="V41" s="230"/>
      <c r="W41" s="230"/>
      <c r="X41" s="230"/>
      <c r="Y41" s="230"/>
      <c r="Z41" s="230"/>
      <c r="AA41" s="230"/>
      <c r="AB41" s="230"/>
    </row>
    <row r="42" spans="1:28" x14ac:dyDescent="0.5">
      <c r="A42" s="324" t="s">
        <v>2989</v>
      </c>
      <c r="B42" s="534">
        <v>57</v>
      </c>
      <c r="C42" s="230">
        <v>32</v>
      </c>
      <c r="D42" s="230" t="s">
        <v>34</v>
      </c>
      <c r="E42" s="230">
        <v>52411</v>
      </c>
      <c r="F42" s="230">
        <v>35</v>
      </c>
      <c r="G42" s="230">
        <v>5175</v>
      </c>
      <c r="H42" s="230" t="s">
        <v>1695</v>
      </c>
      <c r="I42" s="230"/>
      <c r="J42" s="230">
        <v>1</v>
      </c>
      <c r="K42" s="230">
        <v>8</v>
      </c>
      <c r="L42" s="230"/>
      <c r="M42" s="230">
        <f xml:space="preserve"> I42*400+J42*100+K42</f>
        <v>108</v>
      </c>
      <c r="N42" s="230"/>
      <c r="O42" s="230"/>
      <c r="P42" s="230"/>
      <c r="Q42" s="393">
        <v>200</v>
      </c>
      <c r="R42" s="230">
        <v>9</v>
      </c>
      <c r="S42" s="230">
        <v>57</v>
      </c>
      <c r="T42" s="231" t="s">
        <v>2983</v>
      </c>
      <c r="U42" s="230" t="s">
        <v>45</v>
      </c>
      <c r="V42" s="230">
        <v>72</v>
      </c>
      <c r="W42" s="230"/>
      <c r="X42" s="230">
        <v>72</v>
      </c>
      <c r="Y42" s="230"/>
      <c r="Z42" s="230"/>
      <c r="AA42" s="230">
        <v>30</v>
      </c>
      <c r="AB42" s="230"/>
    </row>
    <row r="43" spans="1:28" x14ac:dyDescent="0.5">
      <c r="A43" s="324" t="s">
        <v>2990</v>
      </c>
      <c r="B43" s="534">
        <v>31</v>
      </c>
      <c r="C43" s="230">
        <v>33</v>
      </c>
      <c r="D43" s="230" t="s">
        <v>49</v>
      </c>
      <c r="E43" s="230">
        <v>10027</v>
      </c>
      <c r="F43" s="230">
        <v>4</v>
      </c>
      <c r="G43" s="230"/>
      <c r="H43" s="230" t="s">
        <v>1695</v>
      </c>
      <c r="I43" s="230">
        <v>4</v>
      </c>
      <c r="J43" s="230">
        <v>3</v>
      </c>
      <c r="K43" s="230">
        <v>34</v>
      </c>
      <c r="L43" s="230">
        <f t="shared" si="1"/>
        <v>1934</v>
      </c>
      <c r="M43" s="230"/>
      <c r="N43" s="230"/>
      <c r="O43" s="230"/>
      <c r="P43" s="230"/>
      <c r="Q43" s="393">
        <v>100</v>
      </c>
      <c r="R43" s="230"/>
      <c r="S43" s="230">
        <v>31</v>
      </c>
      <c r="T43" s="230"/>
      <c r="U43" s="230"/>
      <c r="V43" s="230"/>
      <c r="W43" s="230"/>
      <c r="X43" s="230"/>
      <c r="Y43" s="230"/>
      <c r="Z43" s="230"/>
      <c r="AA43" s="230"/>
      <c r="AB43" s="230"/>
    </row>
    <row r="44" spans="1:28" x14ac:dyDescent="0.5">
      <c r="A44" s="324" t="s">
        <v>2992</v>
      </c>
      <c r="B44" s="534">
        <v>226</v>
      </c>
      <c r="C44" s="230">
        <v>34</v>
      </c>
      <c r="D44" s="230" t="s">
        <v>34</v>
      </c>
      <c r="E44" s="230">
        <v>52078</v>
      </c>
      <c r="F44" s="230">
        <v>22</v>
      </c>
      <c r="G44" s="230">
        <v>5011</v>
      </c>
      <c r="H44" s="230" t="s">
        <v>1695</v>
      </c>
      <c r="I44" s="230"/>
      <c r="J44" s="230">
        <v>1</v>
      </c>
      <c r="K44" s="230">
        <v>24</v>
      </c>
      <c r="L44" s="230"/>
      <c r="M44" s="230">
        <f xml:space="preserve"> I44*400+J44*100+K44</f>
        <v>124</v>
      </c>
      <c r="N44" s="230"/>
      <c r="O44" s="230"/>
      <c r="P44" s="230"/>
      <c r="Q44" s="393">
        <v>250</v>
      </c>
      <c r="R44" s="230">
        <v>10</v>
      </c>
      <c r="S44" s="230">
        <v>226</v>
      </c>
      <c r="T44" s="230" t="s">
        <v>2991</v>
      </c>
      <c r="U44" s="230" t="s">
        <v>45</v>
      </c>
      <c r="V44" s="230">
        <v>72</v>
      </c>
      <c r="W44" s="230"/>
      <c r="X44" s="230">
        <v>72</v>
      </c>
      <c r="Y44" s="230"/>
      <c r="Z44" s="230"/>
      <c r="AA44" s="230">
        <v>10</v>
      </c>
      <c r="AB44" s="230"/>
    </row>
    <row r="45" spans="1:28" x14ac:dyDescent="0.5">
      <c r="A45" s="324"/>
      <c r="B45" s="534">
        <v>226</v>
      </c>
      <c r="C45" s="230">
        <v>35</v>
      </c>
      <c r="D45" s="230" t="s">
        <v>49</v>
      </c>
      <c r="E45" s="230">
        <v>2999</v>
      </c>
      <c r="F45" s="230">
        <v>19</v>
      </c>
      <c r="G45" s="230"/>
      <c r="H45" s="230" t="s">
        <v>1695</v>
      </c>
      <c r="I45" s="230">
        <v>3</v>
      </c>
      <c r="J45" s="230">
        <v>1</v>
      </c>
      <c r="K45" s="230">
        <v>80</v>
      </c>
      <c r="L45" s="230">
        <f t="shared" si="1"/>
        <v>1380</v>
      </c>
      <c r="M45" s="230"/>
      <c r="N45" s="230"/>
      <c r="O45" s="230"/>
      <c r="P45" s="230"/>
      <c r="Q45" s="393">
        <v>200</v>
      </c>
      <c r="R45" s="230"/>
      <c r="S45" s="230">
        <v>226</v>
      </c>
      <c r="T45" s="230"/>
      <c r="U45" s="230"/>
      <c r="V45" s="230"/>
      <c r="W45" s="230"/>
      <c r="X45" s="230"/>
      <c r="Y45" s="230"/>
      <c r="Z45" s="230"/>
      <c r="AA45" s="230"/>
      <c r="AB45" s="230"/>
    </row>
    <row r="46" spans="1:28" x14ac:dyDescent="0.5">
      <c r="A46" s="324" t="s">
        <v>2993</v>
      </c>
      <c r="B46" s="534">
        <v>80</v>
      </c>
      <c r="C46" s="230">
        <v>36</v>
      </c>
      <c r="D46" s="230" t="s">
        <v>34</v>
      </c>
      <c r="E46" s="230">
        <v>89467</v>
      </c>
      <c r="F46" s="230">
        <v>295</v>
      </c>
      <c r="G46" s="230">
        <v>7142</v>
      </c>
      <c r="H46" s="230" t="s">
        <v>1695</v>
      </c>
      <c r="I46" s="230"/>
      <c r="J46" s="230">
        <v>2</v>
      </c>
      <c r="K46" s="230">
        <v>15</v>
      </c>
      <c r="L46" s="230">
        <f t="shared" si="1"/>
        <v>215</v>
      </c>
      <c r="M46" s="230"/>
      <c r="N46" s="230"/>
      <c r="O46" s="230"/>
      <c r="P46" s="230"/>
      <c r="Q46" s="393">
        <v>200</v>
      </c>
      <c r="R46" s="230"/>
      <c r="S46" s="230">
        <v>80</v>
      </c>
      <c r="T46" s="230"/>
      <c r="U46" s="230"/>
      <c r="V46" s="230"/>
      <c r="W46" s="230"/>
      <c r="X46" s="230"/>
      <c r="Y46" s="230"/>
      <c r="Z46" s="230"/>
      <c r="AA46" s="230"/>
      <c r="AB46" s="230"/>
    </row>
    <row r="47" spans="1:28" x14ac:dyDescent="0.5">
      <c r="A47" s="324" t="s">
        <v>2994</v>
      </c>
      <c r="B47" s="534">
        <v>11</v>
      </c>
      <c r="C47" s="230">
        <v>37</v>
      </c>
      <c r="D47" s="230" t="s">
        <v>34</v>
      </c>
      <c r="E47" s="230">
        <v>21427</v>
      </c>
      <c r="F47" s="230">
        <v>119</v>
      </c>
      <c r="G47" s="230">
        <v>1830</v>
      </c>
      <c r="H47" s="230" t="s">
        <v>1695</v>
      </c>
      <c r="I47" s="230">
        <v>16</v>
      </c>
      <c r="J47" s="230">
        <v>3</v>
      </c>
      <c r="K47" s="230">
        <v>13</v>
      </c>
      <c r="L47" s="230">
        <f t="shared" si="1"/>
        <v>6713</v>
      </c>
      <c r="M47" s="230"/>
      <c r="N47" s="230"/>
      <c r="O47" s="230"/>
      <c r="P47" s="230"/>
      <c r="Q47" s="393">
        <v>200</v>
      </c>
      <c r="R47" s="230"/>
      <c r="S47" s="230">
        <v>11</v>
      </c>
      <c r="T47" s="230"/>
      <c r="U47" s="230"/>
      <c r="V47" s="230"/>
      <c r="W47" s="230"/>
      <c r="X47" s="230"/>
      <c r="Y47" s="230"/>
      <c r="Z47" s="230"/>
      <c r="AA47" s="230"/>
      <c r="AB47" s="230"/>
    </row>
    <row r="48" spans="1:28" x14ac:dyDescent="0.5">
      <c r="A48" s="324"/>
      <c r="B48" s="534">
        <v>11</v>
      </c>
      <c r="C48" s="230">
        <v>38</v>
      </c>
      <c r="D48" s="230" t="s">
        <v>49</v>
      </c>
      <c r="E48" s="230">
        <v>3000</v>
      </c>
      <c r="F48" s="230">
        <v>60</v>
      </c>
      <c r="G48" s="230"/>
      <c r="H48" s="230" t="s">
        <v>1695</v>
      </c>
      <c r="I48" s="230">
        <v>6</v>
      </c>
      <c r="J48" s="230">
        <v>1</v>
      </c>
      <c r="K48" s="230">
        <v>25</v>
      </c>
      <c r="L48" s="230"/>
      <c r="M48" s="230">
        <f xml:space="preserve"> I48*400+J48*100+K48</f>
        <v>2525</v>
      </c>
      <c r="N48" s="230"/>
      <c r="O48" s="230"/>
      <c r="P48" s="230"/>
      <c r="Q48" s="393">
        <v>200</v>
      </c>
      <c r="R48" s="230">
        <v>11</v>
      </c>
      <c r="S48" s="230">
        <v>11</v>
      </c>
      <c r="T48" s="230" t="s">
        <v>2983</v>
      </c>
      <c r="U48" s="230" t="s">
        <v>45</v>
      </c>
      <c r="V48" s="230">
        <v>72</v>
      </c>
      <c r="W48" s="230"/>
      <c r="X48" s="230">
        <v>72</v>
      </c>
      <c r="Y48" s="230"/>
      <c r="Z48" s="230"/>
      <c r="AA48" s="230">
        <v>20</v>
      </c>
      <c r="AB48" s="230"/>
    </row>
    <row r="49" spans="1:28" x14ac:dyDescent="0.5">
      <c r="A49" s="324"/>
      <c r="B49" s="534">
        <v>11</v>
      </c>
      <c r="C49" s="230">
        <v>39</v>
      </c>
      <c r="D49" s="230" t="s">
        <v>49</v>
      </c>
      <c r="E49" s="230">
        <v>7115</v>
      </c>
      <c r="F49" s="230">
        <v>224</v>
      </c>
      <c r="G49" s="230"/>
      <c r="H49" s="230" t="s">
        <v>1695</v>
      </c>
      <c r="I49" s="230">
        <v>7</v>
      </c>
      <c r="J49" s="230">
        <v>2</v>
      </c>
      <c r="K49" s="230">
        <v>44</v>
      </c>
      <c r="L49" s="230">
        <f t="shared" si="1"/>
        <v>3044</v>
      </c>
      <c r="M49" s="230"/>
      <c r="N49" s="230"/>
      <c r="O49" s="230"/>
      <c r="P49" s="230"/>
      <c r="Q49" s="393">
        <v>150</v>
      </c>
      <c r="R49" s="230"/>
      <c r="S49" s="230">
        <v>11</v>
      </c>
      <c r="T49" s="230"/>
      <c r="U49" s="230"/>
      <c r="V49" s="230"/>
      <c r="W49" s="230"/>
      <c r="X49" s="230"/>
      <c r="Y49" s="230"/>
      <c r="Z49" s="230"/>
      <c r="AA49" s="230"/>
      <c r="AB49" s="230"/>
    </row>
    <row r="50" spans="1:28" x14ac:dyDescent="0.5">
      <c r="A50" s="324" t="s">
        <v>2995</v>
      </c>
      <c r="B50" s="534">
        <v>122</v>
      </c>
      <c r="C50" s="230">
        <v>40</v>
      </c>
      <c r="D50" s="230" t="s">
        <v>34</v>
      </c>
      <c r="E50" s="230">
        <v>52098</v>
      </c>
      <c r="F50" s="230">
        <v>58</v>
      </c>
      <c r="G50" s="230">
        <v>5031</v>
      </c>
      <c r="H50" s="230" t="s">
        <v>1695</v>
      </c>
      <c r="I50" s="230"/>
      <c r="J50" s="230"/>
      <c r="K50" s="230">
        <v>46</v>
      </c>
      <c r="L50" s="230"/>
      <c r="M50" s="230">
        <f xml:space="preserve"> I50*400+J50*100+K50</f>
        <v>46</v>
      </c>
      <c r="N50" s="230"/>
      <c r="O50" s="230"/>
      <c r="P50" s="230"/>
      <c r="Q50" s="393">
        <v>250</v>
      </c>
      <c r="R50" s="230">
        <v>12</v>
      </c>
      <c r="S50" s="230">
        <v>122</v>
      </c>
      <c r="T50" s="230" t="s">
        <v>2983</v>
      </c>
      <c r="U50" s="230" t="s">
        <v>45</v>
      </c>
      <c r="V50" s="230">
        <v>96</v>
      </c>
      <c r="W50" s="230"/>
      <c r="X50" s="230">
        <v>96</v>
      </c>
      <c r="Y50" s="230"/>
      <c r="Z50" s="230"/>
      <c r="AA50" s="230">
        <v>20</v>
      </c>
      <c r="AB50" s="230"/>
    </row>
    <row r="51" spans="1:28" x14ac:dyDescent="0.5">
      <c r="A51" s="324"/>
      <c r="B51" s="534">
        <v>122</v>
      </c>
      <c r="C51" s="230">
        <v>41</v>
      </c>
      <c r="D51" s="230" t="s">
        <v>49</v>
      </c>
      <c r="E51" s="230">
        <v>3556</v>
      </c>
      <c r="F51" s="230">
        <v>104</v>
      </c>
      <c r="G51" s="230"/>
      <c r="H51" s="230" t="s">
        <v>1695</v>
      </c>
      <c r="I51" s="230">
        <v>7</v>
      </c>
      <c r="J51" s="230">
        <v>1</v>
      </c>
      <c r="K51" s="230">
        <v>9</v>
      </c>
      <c r="L51" s="230">
        <f t="shared" si="1"/>
        <v>2909</v>
      </c>
      <c r="M51" s="230"/>
      <c r="N51" s="230"/>
      <c r="O51" s="230"/>
      <c r="P51" s="230"/>
      <c r="Q51" s="393">
        <v>100</v>
      </c>
      <c r="R51" s="230"/>
      <c r="S51" s="230">
        <v>122</v>
      </c>
      <c r="T51" s="230"/>
      <c r="U51" s="230"/>
      <c r="V51" s="230"/>
      <c r="W51" s="230"/>
      <c r="X51" s="230"/>
      <c r="Y51" s="230"/>
      <c r="Z51" s="230"/>
      <c r="AA51" s="230"/>
      <c r="AB51" s="230"/>
    </row>
    <row r="52" spans="1:28" x14ac:dyDescent="0.5">
      <c r="A52" s="324" t="s">
        <v>2996</v>
      </c>
      <c r="B52" s="534">
        <v>125</v>
      </c>
      <c r="C52" s="230">
        <v>42</v>
      </c>
      <c r="D52" s="230" t="s">
        <v>49</v>
      </c>
      <c r="E52" s="230">
        <v>4932</v>
      </c>
      <c r="F52" s="230">
        <v>160</v>
      </c>
      <c r="G52" s="230"/>
      <c r="H52" s="230" t="s">
        <v>1695</v>
      </c>
      <c r="I52" s="230">
        <v>4</v>
      </c>
      <c r="J52" s="230">
        <v>1</v>
      </c>
      <c r="K52" s="230">
        <v>33</v>
      </c>
      <c r="L52" s="230">
        <f t="shared" si="1"/>
        <v>1733</v>
      </c>
      <c r="M52" s="230"/>
      <c r="N52" s="230"/>
      <c r="O52" s="230"/>
      <c r="P52" s="230"/>
      <c r="Q52" s="393">
        <v>100</v>
      </c>
      <c r="R52" s="230"/>
      <c r="S52" s="230">
        <v>125</v>
      </c>
      <c r="T52" s="230"/>
      <c r="U52" s="230"/>
      <c r="V52" s="230"/>
      <c r="W52" s="230"/>
      <c r="X52" s="230"/>
      <c r="Y52" s="230"/>
      <c r="Z52" s="230"/>
      <c r="AA52" s="230"/>
      <c r="AB52" s="230"/>
    </row>
    <row r="53" spans="1:28" x14ac:dyDescent="0.5">
      <c r="A53" s="324"/>
      <c r="B53" s="534">
        <v>125</v>
      </c>
      <c r="C53" s="230">
        <v>43</v>
      </c>
      <c r="D53" s="230" t="s">
        <v>49</v>
      </c>
      <c r="E53" s="230">
        <v>4933</v>
      </c>
      <c r="F53" s="230">
        <v>166</v>
      </c>
      <c r="G53" s="230"/>
      <c r="H53" s="230" t="s">
        <v>1695</v>
      </c>
      <c r="I53" s="230">
        <v>10</v>
      </c>
      <c r="J53" s="230">
        <v>2</v>
      </c>
      <c r="K53" s="230">
        <v>93</v>
      </c>
      <c r="L53" s="230">
        <f t="shared" si="1"/>
        <v>4293</v>
      </c>
      <c r="M53" s="230"/>
      <c r="N53" s="230"/>
      <c r="O53" s="230"/>
      <c r="P53" s="230"/>
      <c r="Q53" s="393">
        <v>150</v>
      </c>
      <c r="R53" s="230"/>
      <c r="S53" s="230">
        <v>125</v>
      </c>
      <c r="T53" s="230"/>
      <c r="U53" s="230"/>
      <c r="V53" s="230"/>
      <c r="W53" s="230"/>
      <c r="X53" s="230"/>
      <c r="Y53" s="230"/>
      <c r="Z53" s="230"/>
      <c r="AA53" s="230"/>
      <c r="AB53" s="230"/>
    </row>
    <row r="54" spans="1:28" x14ac:dyDescent="0.5">
      <c r="A54" s="324" t="s">
        <v>2997</v>
      </c>
      <c r="B54" s="534">
        <v>155</v>
      </c>
      <c r="C54" s="230">
        <v>44</v>
      </c>
      <c r="D54" s="230" t="s">
        <v>49</v>
      </c>
      <c r="E54" s="230">
        <v>3835</v>
      </c>
      <c r="F54" s="230">
        <v>155</v>
      </c>
      <c r="G54" s="230"/>
      <c r="H54" s="230" t="s">
        <v>1695</v>
      </c>
      <c r="I54" s="230">
        <v>18</v>
      </c>
      <c r="J54" s="230">
        <v>1</v>
      </c>
      <c r="K54" s="230">
        <v>28</v>
      </c>
      <c r="L54" s="230">
        <f t="shared" si="1"/>
        <v>7328</v>
      </c>
      <c r="M54" s="230"/>
      <c r="N54" s="230"/>
      <c r="O54" s="230"/>
      <c r="P54" s="230"/>
      <c r="Q54" s="393">
        <v>150</v>
      </c>
      <c r="R54" s="230"/>
      <c r="S54" s="230">
        <v>155</v>
      </c>
      <c r="T54" s="230"/>
      <c r="U54" s="230"/>
      <c r="V54" s="230"/>
      <c r="W54" s="230"/>
      <c r="X54" s="230"/>
      <c r="Y54" s="230"/>
      <c r="Z54" s="230"/>
      <c r="AA54" s="230"/>
      <c r="AB54" s="230"/>
    </row>
    <row r="55" spans="1:28" x14ac:dyDescent="0.5">
      <c r="A55" s="324" t="s">
        <v>2998</v>
      </c>
      <c r="B55" s="534">
        <v>246</v>
      </c>
      <c r="C55" s="230">
        <v>45</v>
      </c>
      <c r="D55" s="230" t="s">
        <v>49</v>
      </c>
      <c r="E55" s="230">
        <v>1148</v>
      </c>
      <c r="F55" s="230">
        <v>16</v>
      </c>
      <c r="G55" s="230"/>
      <c r="H55" s="230" t="s">
        <v>1695</v>
      </c>
      <c r="I55" s="230">
        <v>4</v>
      </c>
      <c r="J55" s="230">
        <v>1</v>
      </c>
      <c r="K55" s="230">
        <v>47</v>
      </c>
      <c r="L55" s="230">
        <f t="shared" si="1"/>
        <v>1747</v>
      </c>
      <c r="M55" s="230"/>
      <c r="N55" s="230"/>
      <c r="O55" s="230"/>
      <c r="P55" s="230"/>
      <c r="Q55" s="393">
        <v>200</v>
      </c>
      <c r="R55" s="230"/>
      <c r="S55" s="230">
        <v>246</v>
      </c>
      <c r="T55" s="230"/>
      <c r="U55" s="230"/>
      <c r="V55" s="230"/>
      <c r="W55" s="230"/>
      <c r="X55" s="230"/>
      <c r="Y55" s="230"/>
      <c r="Z55" s="230"/>
      <c r="AA55" s="230"/>
      <c r="AB55" s="230"/>
    </row>
    <row r="56" spans="1:28" x14ac:dyDescent="0.5">
      <c r="A56" s="324" t="s">
        <v>2999</v>
      </c>
      <c r="B56" s="534">
        <v>57</v>
      </c>
      <c r="C56" s="230">
        <v>46</v>
      </c>
      <c r="D56" s="230" t="s">
        <v>49</v>
      </c>
      <c r="E56" s="230">
        <v>3854</v>
      </c>
      <c r="F56" s="230">
        <v>153</v>
      </c>
      <c r="G56" s="230"/>
      <c r="H56" s="230" t="s">
        <v>1695</v>
      </c>
      <c r="I56" s="230">
        <v>9</v>
      </c>
      <c r="J56" s="230"/>
      <c r="K56" s="230">
        <v>63</v>
      </c>
      <c r="L56" s="230">
        <f t="shared" si="1"/>
        <v>3663</v>
      </c>
      <c r="M56" s="230"/>
      <c r="N56" s="230"/>
      <c r="O56" s="230"/>
      <c r="P56" s="230"/>
      <c r="Q56" s="393">
        <v>150</v>
      </c>
      <c r="R56" s="230"/>
      <c r="S56" s="230">
        <v>57</v>
      </c>
      <c r="T56" s="230"/>
      <c r="U56" s="230"/>
      <c r="V56" s="230"/>
      <c r="W56" s="230"/>
      <c r="X56" s="230"/>
      <c r="Y56" s="230"/>
      <c r="Z56" s="230"/>
      <c r="AA56" s="230"/>
      <c r="AB56" s="230"/>
    </row>
    <row r="57" spans="1:28" x14ac:dyDescent="0.5">
      <c r="A57" s="324" t="s">
        <v>3000</v>
      </c>
      <c r="B57" s="534">
        <v>8</v>
      </c>
      <c r="C57" s="230">
        <v>47</v>
      </c>
      <c r="D57" s="230" t="s">
        <v>49</v>
      </c>
      <c r="E57" s="230">
        <v>1010</v>
      </c>
      <c r="F57" s="230">
        <v>10</v>
      </c>
      <c r="G57" s="230"/>
      <c r="H57" s="230" t="s">
        <v>1695</v>
      </c>
      <c r="I57" s="230">
        <v>3</v>
      </c>
      <c r="J57" s="230"/>
      <c r="K57" s="230">
        <v>51</v>
      </c>
      <c r="L57" s="230">
        <f t="shared" si="1"/>
        <v>1251</v>
      </c>
      <c r="M57" s="230"/>
      <c r="N57" s="230"/>
      <c r="O57" s="230"/>
      <c r="P57" s="230"/>
      <c r="Q57" s="393">
        <v>200</v>
      </c>
      <c r="R57" s="230"/>
      <c r="S57" s="230">
        <v>8</v>
      </c>
      <c r="T57" s="230"/>
      <c r="U57" s="230"/>
      <c r="V57" s="230"/>
      <c r="W57" s="230"/>
      <c r="X57" s="230"/>
      <c r="Y57" s="230"/>
      <c r="Z57" s="230"/>
      <c r="AA57" s="230"/>
      <c r="AB57" s="230"/>
    </row>
    <row r="58" spans="1:28" x14ac:dyDescent="0.5">
      <c r="A58" s="324"/>
      <c r="B58" s="534">
        <v>8</v>
      </c>
      <c r="C58" s="230">
        <v>48</v>
      </c>
      <c r="D58" s="230" t="s">
        <v>34</v>
      </c>
      <c r="E58" s="230">
        <v>52441</v>
      </c>
      <c r="F58" s="230">
        <v>83</v>
      </c>
      <c r="G58" s="230">
        <v>5205</v>
      </c>
      <c r="H58" s="230" t="s">
        <v>1695</v>
      </c>
      <c r="I58" s="230"/>
      <c r="J58" s="230"/>
      <c r="K58" s="230">
        <v>71</v>
      </c>
      <c r="L58" s="230"/>
      <c r="M58" s="230">
        <f xml:space="preserve"> I58*400+J58*100+K58</f>
        <v>71</v>
      </c>
      <c r="N58" s="230"/>
      <c r="O58" s="230"/>
      <c r="P58" s="230"/>
      <c r="Q58" s="393">
        <v>150</v>
      </c>
      <c r="R58" s="230">
        <v>13</v>
      </c>
      <c r="S58" s="230">
        <v>8</v>
      </c>
      <c r="T58" s="230" t="s">
        <v>36</v>
      </c>
      <c r="U58" s="230" t="s">
        <v>45</v>
      </c>
      <c r="V58" s="230">
        <v>72</v>
      </c>
      <c r="W58" s="230"/>
      <c r="X58" s="230">
        <v>72</v>
      </c>
      <c r="Y58" s="230"/>
      <c r="Z58" s="230"/>
      <c r="AA58" s="230">
        <v>30</v>
      </c>
      <c r="AB58" s="230"/>
    </row>
    <row r="59" spans="1:28" x14ac:dyDescent="0.5">
      <c r="A59" s="324" t="s">
        <v>3001</v>
      </c>
      <c r="B59" s="534">
        <v>67</v>
      </c>
      <c r="C59" s="230">
        <v>49</v>
      </c>
      <c r="D59" s="230" t="s">
        <v>49</v>
      </c>
      <c r="E59" s="230">
        <v>3736</v>
      </c>
      <c r="F59" s="230">
        <v>2</v>
      </c>
      <c r="G59" s="230"/>
      <c r="H59" s="230" t="s">
        <v>1695</v>
      </c>
      <c r="I59" s="230">
        <v>21</v>
      </c>
      <c r="J59" s="230">
        <v>3</v>
      </c>
      <c r="K59" s="230">
        <v>58</v>
      </c>
      <c r="L59" s="230">
        <f t="shared" si="1"/>
        <v>8758</v>
      </c>
      <c r="M59" s="230"/>
      <c r="N59" s="230"/>
      <c r="O59" s="230"/>
      <c r="P59" s="230"/>
      <c r="Q59" s="393">
        <v>100</v>
      </c>
      <c r="R59" s="230"/>
      <c r="S59" s="230">
        <v>67</v>
      </c>
      <c r="T59" s="230"/>
      <c r="U59" s="230"/>
      <c r="V59" s="230"/>
      <c r="W59" s="230"/>
      <c r="X59" s="230"/>
      <c r="Y59" s="230"/>
      <c r="Z59" s="230"/>
      <c r="AA59" s="230"/>
      <c r="AB59" s="230"/>
    </row>
    <row r="60" spans="1:28" x14ac:dyDescent="0.5">
      <c r="A60" s="324" t="s">
        <v>3002</v>
      </c>
      <c r="B60" s="534">
        <v>142</v>
      </c>
      <c r="C60" s="230">
        <v>50</v>
      </c>
      <c r="D60" s="230" t="s">
        <v>49</v>
      </c>
      <c r="E60" s="231">
        <v>1011</v>
      </c>
      <c r="F60" s="230">
        <v>11</v>
      </c>
      <c r="G60" s="230"/>
      <c r="H60" s="230" t="s">
        <v>1695</v>
      </c>
      <c r="I60" s="230">
        <v>3</v>
      </c>
      <c r="J60" s="230">
        <v>3</v>
      </c>
      <c r="K60" s="230">
        <v>88</v>
      </c>
      <c r="L60" s="230">
        <f t="shared" si="1"/>
        <v>1588</v>
      </c>
      <c r="M60" s="230"/>
      <c r="N60" s="230"/>
      <c r="O60" s="230"/>
      <c r="P60" s="230"/>
      <c r="Q60" s="393">
        <v>200</v>
      </c>
      <c r="R60" s="230"/>
      <c r="S60" s="230">
        <v>142</v>
      </c>
      <c r="T60" s="230"/>
      <c r="U60" s="230"/>
      <c r="V60" s="230"/>
      <c r="W60" s="230"/>
      <c r="X60" s="230"/>
      <c r="Y60" s="230"/>
      <c r="Z60" s="230"/>
      <c r="AA60" s="230"/>
      <c r="AB60" s="230"/>
    </row>
    <row r="61" spans="1:28" x14ac:dyDescent="0.5">
      <c r="A61" s="324" t="s">
        <v>3003</v>
      </c>
      <c r="B61" s="534">
        <v>128</v>
      </c>
      <c r="C61" s="230">
        <v>51</v>
      </c>
      <c r="D61" s="230" t="s">
        <v>34</v>
      </c>
      <c r="E61" s="230">
        <v>74232</v>
      </c>
      <c r="F61" s="230">
        <v>229</v>
      </c>
      <c r="G61" s="230">
        <v>6509</v>
      </c>
      <c r="H61" s="230" t="s">
        <v>1695</v>
      </c>
      <c r="I61" s="230"/>
      <c r="J61" s="230"/>
      <c r="K61" s="230">
        <v>32</v>
      </c>
      <c r="L61" s="230"/>
      <c r="M61" s="230">
        <f xml:space="preserve"> I61*400+J61*100+K61</f>
        <v>32</v>
      </c>
      <c r="N61" s="230"/>
      <c r="O61" s="230"/>
      <c r="P61" s="230"/>
      <c r="Q61" s="393">
        <v>250</v>
      </c>
      <c r="R61" s="230">
        <v>14</v>
      </c>
      <c r="S61" s="230">
        <v>128</v>
      </c>
      <c r="T61" s="230" t="s">
        <v>36</v>
      </c>
      <c r="U61" s="230" t="s">
        <v>45</v>
      </c>
      <c r="V61" s="230">
        <v>60</v>
      </c>
      <c r="W61" s="230"/>
      <c r="X61" s="230">
        <v>60</v>
      </c>
      <c r="Y61" s="230"/>
      <c r="Z61" s="230"/>
      <c r="AA61" s="230">
        <v>10</v>
      </c>
      <c r="AB61" s="230"/>
    </row>
    <row r="62" spans="1:28" x14ac:dyDescent="0.5">
      <c r="A62" s="324" t="s">
        <v>3005</v>
      </c>
      <c r="B62" s="534">
        <v>236</v>
      </c>
      <c r="C62" s="230">
        <v>52</v>
      </c>
      <c r="D62" s="230" t="s">
        <v>3004</v>
      </c>
      <c r="E62" s="230">
        <v>2024</v>
      </c>
      <c r="F62" s="230">
        <v>2076</v>
      </c>
      <c r="G62" s="230"/>
      <c r="H62" s="230" t="s">
        <v>1695</v>
      </c>
      <c r="I62" s="230"/>
      <c r="J62" s="230"/>
      <c r="K62" s="230">
        <v>87</v>
      </c>
      <c r="L62" s="230"/>
      <c r="M62" s="230">
        <f xml:space="preserve"> I62*400+J62*100+K62</f>
        <v>87</v>
      </c>
      <c r="N62" s="230"/>
      <c r="O62" s="230"/>
      <c r="P62" s="230"/>
      <c r="Q62" s="393">
        <v>150</v>
      </c>
      <c r="R62" s="230">
        <v>15</v>
      </c>
      <c r="S62" s="230">
        <v>236</v>
      </c>
      <c r="T62" s="230" t="s">
        <v>36</v>
      </c>
      <c r="U62" s="230" t="s">
        <v>45</v>
      </c>
      <c r="V62" s="230">
        <v>18</v>
      </c>
      <c r="W62" s="230"/>
      <c r="X62" s="230">
        <v>18</v>
      </c>
      <c r="Y62" s="230"/>
      <c r="Z62" s="230"/>
      <c r="AA62" s="230">
        <v>15</v>
      </c>
      <c r="AB62" s="230"/>
    </row>
    <row r="63" spans="1:28" x14ac:dyDescent="0.5">
      <c r="A63" s="324" t="s">
        <v>3006</v>
      </c>
      <c r="B63" s="534">
        <v>252</v>
      </c>
      <c r="C63" s="230">
        <v>53</v>
      </c>
      <c r="D63" s="230" t="s">
        <v>34</v>
      </c>
      <c r="E63" s="230">
        <v>33147</v>
      </c>
      <c r="F63" s="230">
        <v>6</v>
      </c>
      <c r="G63" s="230">
        <v>2565</v>
      </c>
      <c r="H63" s="230" t="s">
        <v>1695</v>
      </c>
      <c r="I63" s="230">
        <v>13</v>
      </c>
      <c r="J63" s="230">
        <v>2</v>
      </c>
      <c r="K63" s="230">
        <v>40</v>
      </c>
      <c r="L63" s="230">
        <f t="shared" si="1"/>
        <v>5440</v>
      </c>
      <c r="M63" s="230"/>
      <c r="N63" s="230"/>
      <c r="O63" s="230"/>
      <c r="P63" s="230"/>
      <c r="Q63" s="393">
        <v>300</v>
      </c>
      <c r="R63" s="230"/>
      <c r="S63" s="230">
        <v>252</v>
      </c>
      <c r="T63" s="230"/>
      <c r="U63" s="230"/>
      <c r="V63" s="230"/>
      <c r="W63" s="230"/>
      <c r="X63" s="230"/>
      <c r="Y63" s="230"/>
      <c r="Z63" s="230"/>
      <c r="AA63" s="230"/>
      <c r="AB63" s="230"/>
    </row>
    <row r="64" spans="1:28" x14ac:dyDescent="0.5">
      <c r="A64" s="324" t="s">
        <v>2988</v>
      </c>
      <c r="B64" s="534">
        <v>57</v>
      </c>
      <c r="C64" s="230">
        <v>54</v>
      </c>
      <c r="D64" s="230" t="s">
        <v>49</v>
      </c>
      <c r="E64" s="230">
        <v>5682</v>
      </c>
      <c r="F64" s="230">
        <v>15</v>
      </c>
      <c r="G64" s="230"/>
      <c r="H64" s="230" t="s">
        <v>1695</v>
      </c>
      <c r="I64" s="230">
        <v>7</v>
      </c>
      <c r="J64" s="230">
        <v>1</v>
      </c>
      <c r="K64" s="230">
        <v>55</v>
      </c>
      <c r="L64" s="230">
        <f t="shared" si="1"/>
        <v>2955</v>
      </c>
      <c r="M64" s="230"/>
      <c r="N64" s="230"/>
      <c r="O64" s="230"/>
      <c r="P64" s="230"/>
      <c r="Q64" s="393">
        <v>100</v>
      </c>
      <c r="R64" s="230"/>
      <c r="S64" s="230">
        <v>57</v>
      </c>
      <c r="T64" s="230"/>
      <c r="U64" s="230"/>
      <c r="V64" s="230"/>
      <c r="W64" s="230"/>
      <c r="X64" s="230"/>
      <c r="Y64" s="230"/>
      <c r="Z64" s="230"/>
      <c r="AA64" s="230"/>
      <c r="AB64" s="230"/>
    </row>
    <row r="65" spans="1:28" x14ac:dyDescent="0.5">
      <c r="A65" s="324" t="s">
        <v>3008</v>
      </c>
      <c r="B65" s="535" t="s">
        <v>3007</v>
      </c>
      <c r="C65" s="230">
        <v>55</v>
      </c>
      <c r="D65" s="230" t="s">
        <v>34</v>
      </c>
      <c r="E65" s="230">
        <v>52442</v>
      </c>
      <c r="F65" s="230">
        <v>52</v>
      </c>
      <c r="G65" s="230">
        <v>5206</v>
      </c>
      <c r="H65" s="230" t="s">
        <v>1695</v>
      </c>
      <c r="I65" s="230"/>
      <c r="J65" s="230"/>
      <c r="K65" s="230">
        <v>61</v>
      </c>
      <c r="L65" s="230"/>
      <c r="M65" s="230">
        <f xml:space="preserve"> I65*400+J65*100+K65</f>
        <v>61</v>
      </c>
      <c r="N65" s="230"/>
      <c r="O65" s="230"/>
      <c r="P65" s="230"/>
      <c r="Q65" s="393">
        <v>250</v>
      </c>
      <c r="R65" s="230">
        <v>16</v>
      </c>
      <c r="S65" s="330" t="s">
        <v>3007</v>
      </c>
      <c r="T65" s="230" t="s">
        <v>36</v>
      </c>
      <c r="U65" s="230" t="s">
        <v>45</v>
      </c>
      <c r="V65" s="230">
        <v>72</v>
      </c>
      <c r="W65" s="230"/>
      <c r="X65" s="230">
        <v>72</v>
      </c>
      <c r="Y65" s="230"/>
      <c r="Z65" s="230"/>
      <c r="AA65" s="230">
        <v>15</v>
      </c>
      <c r="AB65" s="230"/>
    </row>
    <row r="66" spans="1:28" x14ac:dyDescent="0.5">
      <c r="A66" s="324" t="s">
        <v>3009</v>
      </c>
      <c r="B66" s="534">
        <v>96</v>
      </c>
      <c r="C66" s="230">
        <v>56</v>
      </c>
      <c r="D66" s="230" t="s">
        <v>34</v>
      </c>
      <c r="E66" s="230">
        <v>52076</v>
      </c>
      <c r="F66" s="230">
        <v>19</v>
      </c>
      <c r="G66" s="230">
        <v>5009</v>
      </c>
      <c r="H66" s="230" t="s">
        <v>1695</v>
      </c>
      <c r="I66" s="230"/>
      <c r="J66" s="230"/>
      <c r="K66" s="230">
        <v>43</v>
      </c>
      <c r="L66" s="230">
        <f t="shared" si="1"/>
        <v>43</v>
      </c>
      <c r="M66" s="230"/>
      <c r="N66" s="230"/>
      <c r="O66" s="230"/>
      <c r="P66" s="230"/>
      <c r="Q66" s="393">
        <v>100</v>
      </c>
      <c r="R66" s="230"/>
      <c r="S66" s="230">
        <v>96</v>
      </c>
      <c r="T66" s="230"/>
      <c r="U66" s="230"/>
      <c r="V66" s="230"/>
      <c r="W66" s="230"/>
      <c r="X66" s="230"/>
      <c r="Y66" s="230"/>
      <c r="Z66" s="230"/>
      <c r="AA66" s="230"/>
      <c r="AB66" s="230"/>
    </row>
    <row r="67" spans="1:28" x14ac:dyDescent="0.5">
      <c r="A67" s="324"/>
      <c r="B67" s="534">
        <v>96</v>
      </c>
      <c r="C67" s="230">
        <v>57</v>
      </c>
      <c r="D67" s="230" t="s">
        <v>34</v>
      </c>
      <c r="E67" s="230">
        <v>52088</v>
      </c>
      <c r="F67" s="230">
        <v>32</v>
      </c>
      <c r="G67" s="230">
        <v>5021</v>
      </c>
      <c r="H67" s="230" t="s">
        <v>1695</v>
      </c>
      <c r="I67" s="230"/>
      <c r="J67" s="230"/>
      <c r="K67" s="230">
        <v>36</v>
      </c>
      <c r="L67" s="230"/>
      <c r="M67" s="230">
        <f xml:space="preserve"> I67*400+J67*100+K67</f>
        <v>36</v>
      </c>
      <c r="N67" s="230"/>
      <c r="O67" s="230"/>
      <c r="P67" s="230"/>
      <c r="Q67" s="393">
        <v>250</v>
      </c>
      <c r="R67" s="230">
        <v>17</v>
      </c>
      <c r="S67" s="230">
        <v>96</v>
      </c>
      <c r="T67" s="230" t="s">
        <v>36</v>
      </c>
      <c r="U67" s="230" t="s">
        <v>45</v>
      </c>
      <c r="V67" s="230">
        <v>72</v>
      </c>
      <c r="W67" s="230"/>
      <c r="X67" s="230">
        <v>72</v>
      </c>
      <c r="Y67" s="230"/>
      <c r="Z67" s="230"/>
      <c r="AA67" s="230">
        <v>20</v>
      </c>
      <c r="AB67" s="230"/>
    </row>
    <row r="68" spans="1:28" x14ac:dyDescent="0.5">
      <c r="A68" s="324"/>
      <c r="B68" s="534">
        <v>96</v>
      </c>
      <c r="C68" s="230">
        <v>58</v>
      </c>
      <c r="D68" s="230" t="s">
        <v>49</v>
      </c>
      <c r="E68" s="230">
        <v>7117</v>
      </c>
      <c r="F68" s="230">
        <v>222</v>
      </c>
      <c r="G68" s="230"/>
      <c r="H68" s="230" t="s">
        <v>1695</v>
      </c>
      <c r="I68" s="230">
        <v>4</v>
      </c>
      <c r="J68" s="230">
        <v>3</v>
      </c>
      <c r="K68" s="230">
        <v>38</v>
      </c>
      <c r="L68" s="230">
        <f t="shared" si="1"/>
        <v>1938</v>
      </c>
      <c r="M68" s="230"/>
      <c r="N68" s="230"/>
      <c r="O68" s="230"/>
      <c r="P68" s="230"/>
      <c r="Q68" s="393">
        <v>150</v>
      </c>
      <c r="R68" s="230"/>
      <c r="S68" s="230">
        <v>96</v>
      </c>
      <c r="T68" s="230"/>
      <c r="U68" s="230"/>
      <c r="V68" s="230"/>
      <c r="W68" s="230"/>
      <c r="X68" s="230"/>
      <c r="Y68" s="230"/>
      <c r="Z68" s="230"/>
      <c r="AA68" s="230"/>
      <c r="AB68" s="230"/>
    </row>
    <row r="69" spans="1:28" x14ac:dyDescent="0.5">
      <c r="A69" s="324" t="s">
        <v>3010</v>
      </c>
      <c r="B69" s="534">
        <v>98</v>
      </c>
      <c r="C69" s="230">
        <v>59</v>
      </c>
      <c r="D69" s="230" t="s">
        <v>49</v>
      </c>
      <c r="E69" s="230">
        <v>4657</v>
      </c>
      <c r="F69" s="230">
        <v>9</v>
      </c>
      <c r="G69" s="230"/>
      <c r="H69" s="230" t="s">
        <v>1695</v>
      </c>
      <c r="I69" s="230">
        <v>21</v>
      </c>
      <c r="J69" s="230">
        <v>3</v>
      </c>
      <c r="K69" s="230">
        <v>52</v>
      </c>
      <c r="L69" s="230">
        <f t="shared" si="1"/>
        <v>8752</v>
      </c>
      <c r="M69" s="230"/>
      <c r="N69" s="230"/>
      <c r="O69" s="230"/>
      <c r="P69" s="230"/>
      <c r="Q69" s="393">
        <v>200</v>
      </c>
      <c r="R69" s="230"/>
      <c r="S69" s="230">
        <v>98</v>
      </c>
      <c r="T69" s="230"/>
      <c r="U69" s="230"/>
      <c r="V69" s="230"/>
      <c r="W69" s="230"/>
      <c r="X69" s="230"/>
      <c r="Y69" s="230"/>
      <c r="Z69" s="230"/>
      <c r="AA69" s="230"/>
      <c r="AB69" s="230"/>
    </row>
    <row r="70" spans="1:28" x14ac:dyDescent="0.5">
      <c r="A70" s="324" t="s">
        <v>3011</v>
      </c>
      <c r="B70" s="534">
        <v>115</v>
      </c>
      <c r="C70" s="230">
        <v>60</v>
      </c>
      <c r="D70" s="230" t="s">
        <v>34</v>
      </c>
      <c r="E70" s="230">
        <v>61251</v>
      </c>
      <c r="F70" s="230">
        <v>63</v>
      </c>
      <c r="G70" s="230">
        <v>5462</v>
      </c>
      <c r="H70" s="230" t="s">
        <v>1695</v>
      </c>
      <c r="I70" s="230"/>
      <c r="J70" s="230"/>
      <c r="K70" s="230">
        <v>27</v>
      </c>
      <c r="L70" s="230"/>
      <c r="M70" s="230">
        <f xml:space="preserve"> I70*400+J70*100+K70</f>
        <v>27</v>
      </c>
      <c r="N70" s="230"/>
      <c r="O70" s="230"/>
      <c r="P70" s="230"/>
      <c r="Q70" s="393">
        <v>250</v>
      </c>
      <c r="R70" s="230">
        <v>18</v>
      </c>
      <c r="S70" s="230">
        <v>115</v>
      </c>
      <c r="T70" s="230" t="s">
        <v>36</v>
      </c>
      <c r="U70" s="230" t="s">
        <v>1024</v>
      </c>
      <c r="V70" s="230">
        <v>54</v>
      </c>
      <c r="W70" s="230"/>
      <c r="X70" s="230">
        <v>54</v>
      </c>
      <c r="Y70" s="230"/>
      <c r="Z70" s="230"/>
      <c r="AA70" s="230">
        <v>20</v>
      </c>
      <c r="AB70" s="230"/>
    </row>
    <row r="71" spans="1:28" x14ac:dyDescent="0.5">
      <c r="A71" s="324" t="s">
        <v>3012</v>
      </c>
      <c r="B71" s="534">
        <v>107</v>
      </c>
      <c r="C71" s="230">
        <v>61</v>
      </c>
      <c r="D71" s="230" t="s">
        <v>34</v>
      </c>
      <c r="E71" s="230">
        <v>52092</v>
      </c>
      <c r="F71" s="230">
        <v>36</v>
      </c>
      <c r="G71" s="230">
        <v>5025</v>
      </c>
      <c r="H71" s="230" t="s">
        <v>1695</v>
      </c>
      <c r="I71" s="230"/>
      <c r="J71" s="230"/>
      <c r="K71" s="230">
        <v>89</v>
      </c>
      <c r="L71" s="230"/>
      <c r="M71" s="230">
        <f xml:space="preserve"> I71*400+J71*100+K71</f>
        <v>89</v>
      </c>
      <c r="N71" s="230"/>
      <c r="O71" s="230"/>
      <c r="P71" s="230"/>
      <c r="Q71" s="393">
        <v>250</v>
      </c>
      <c r="R71" s="230">
        <v>19</v>
      </c>
      <c r="S71" s="230">
        <v>107</v>
      </c>
      <c r="T71" s="230" t="s">
        <v>36</v>
      </c>
      <c r="U71" s="230" t="s">
        <v>45</v>
      </c>
      <c r="V71" s="230">
        <v>72</v>
      </c>
      <c r="W71" s="230"/>
      <c r="X71" s="230">
        <v>72</v>
      </c>
      <c r="Y71" s="230"/>
      <c r="Z71" s="230"/>
      <c r="AA71" s="230">
        <v>20</v>
      </c>
      <c r="AB71" s="230"/>
    </row>
    <row r="72" spans="1:28" x14ac:dyDescent="0.5">
      <c r="A72" s="324" t="s">
        <v>3013</v>
      </c>
      <c r="B72" s="534">
        <v>131</v>
      </c>
      <c r="C72" s="230">
        <v>62</v>
      </c>
      <c r="D72" s="230" t="s">
        <v>49</v>
      </c>
      <c r="E72" s="230">
        <v>4728</v>
      </c>
      <c r="F72" s="230">
        <v>100</v>
      </c>
      <c r="G72" s="230"/>
      <c r="H72" s="230" t="s">
        <v>1695</v>
      </c>
      <c r="I72" s="230">
        <v>4</v>
      </c>
      <c r="J72" s="230">
        <v>1</v>
      </c>
      <c r="K72" s="230">
        <v>30</v>
      </c>
      <c r="L72" s="230">
        <f t="shared" si="1"/>
        <v>1730</v>
      </c>
      <c r="M72" s="230"/>
      <c r="N72" s="230"/>
      <c r="O72" s="230"/>
      <c r="P72" s="230"/>
      <c r="Q72" s="393">
        <v>100</v>
      </c>
      <c r="R72" s="230"/>
      <c r="S72" s="230">
        <v>131</v>
      </c>
      <c r="T72" s="230"/>
      <c r="U72" s="230"/>
      <c r="V72" s="230"/>
      <c r="W72" s="230"/>
      <c r="X72" s="230"/>
      <c r="Y72" s="230"/>
      <c r="Z72" s="230"/>
      <c r="AA72" s="230"/>
      <c r="AB72" s="230"/>
    </row>
    <row r="73" spans="1:28" x14ac:dyDescent="0.5">
      <c r="A73" s="324"/>
      <c r="B73" s="534">
        <v>131</v>
      </c>
      <c r="C73" s="230">
        <v>63</v>
      </c>
      <c r="D73" s="230" t="s">
        <v>34</v>
      </c>
      <c r="E73" s="230">
        <v>74229</v>
      </c>
      <c r="F73" s="230">
        <v>226</v>
      </c>
      <c r="G73" s="230">
        <v>6506</v>
      </c>
      <c r="H73" s="230" t="s">
        <v>1695</v>
      </c>
      <c r="I73" s="230"/>
      <c r="J73" s="230"/>
      <c r="K73" s="230">
        <v>44</v>
      </c>
      <c r="L73" s="230">
        <f t="shared" si="1"/>
        <v>44</v>
      </c>
      <c r="M73" s="230"/>
      <c r="N73" s="230"/>
      <c r="O73" s="230"/>
      <c r="P73" s="230"/>
      <c r="Q73" s="393">
        <v>200</v>
      </c>
      <c r="R73" s="230"/>
      <c r="S73" s="230">
        <v>131</v>
      </c>
      <c r="T73" s="230"/>
      <c r="U73" s="230"/>
      <c r="V73" s="230"/>
      <c r="W73" s="230"/>
      <c r="X73" s="230"/>
      <c r="Y73" s="230"/>
      <c r="Z73" s="230"/>
      <c r="AA73" s="230"/>
      <c r="AB73" s="230"/>
    </row>
    <row r="74" spans="1:28" x14ac:dyDescent="0.5">
      <c r="A74" s="324" t="s">
        <v>3014</v>
      </c>
      <c r="B74" s="534">
        <v>36</v>
      </c>
      <c r="C74" s="230">
        <v>64</v>
      </c>
      <c r="D74" s="230" t="s">
        <v>34</v>
      </c>
      <c r="E74" s="230">
        <v>74173</v>
      </c>
      <c r="F74" s="230">
        <v>184</v>
      </c>
      <c r="G74" s="230">
        <v>6464</v>
      </c>
      <c r="H74" s="230" t="s">
        <v>1695</v>
      </c>
      <c r="I74" s="230"/>
      <c r="J74" s="230"/>
      <c r="K74" s="230">
        <v>70</v>
      </c>
      <c r="L74" s="230">
        <f t="shared" si="1"/>
        <v>70</v>
      </c>
      <c r="M74" s="230"/>
      <c r="N74" s="230"/>
      <c r="O74" s="230"/>
      <c r="P74" s="230"/>
      <c r="Q74" s="393">
        <v>100</v>
      </c>
      <c r="R74" s="230">
        <v>20</v>
      </c>
      <c r="S74" s="230">
        <v>36</v>
      </c>
      <c r="T74" s="230" t="s">
        <v>36</v>
      </c>
      <c r="U74" s="230" t="s">
        <v>45</v>
      </c>
      <c r="V74" s="230">
        <v>72</v>
      </c>
      <c r="W74" s="230"/>
      <c r="X74" s="230">
        <v>72</v>
      </c>
      <c r="Y74" s="230"/>
      <c r="Z74" s="230"/>
      <c r="AA74" s="230">
        <v>20</v>
      </c>
      <c r="AB74" s="230"/>
    </row>
    <row r="75" spans="1:28" x14ac:dyDescent="0.5">
      <c r="A75" s="324" t="s">
        <v>2994</v>
      </c>
      <c r="B75" s="534">
        <v>11</v>
      </c>
      <c r="C75" s="230">
        <v>65</v>
      </c>
      <c r="D75" s="230" t="s">
        <v>34</v>
      </c>
      <c r="E75" s="230">
        <v>74183</v>
      </c>
      <c r="F75" s="230">
        <v>194</v>
      </c>
      <c r="G75" s="230">
        <v>6474</v>
      </c>
      <c r="H75" s="230" t="s">
        <v>1695</v>
      </c>
      <c r="I75" s="230"/>
      <c r="J75" s="230">
        <v>1</v>
      </c>
      <c r="K75" s="230">
        <v>16</v>
      </c>
      <c r="L75" s="230">
        <f t="shared" si="1"/>
        <v>116</v>
      </c>
      <c r="M75" s="230"/>
      <c r="N75" s="230"/>
      <c r="O75" s="230"/>
      <c r="P75" s="230"/>
      <c r="Q75" s="393">
        <v>250</v>
      </c>
      <c r="R75" s="230">
        <v>21</v>
      </c>
      <c r="S75" s="230">
        <v>11</v>
      </c>
      <c r="T75" s="230" t="s">
        <v>36</v>
      </c>
      <c r="U75" s="230" t="s">
        <v>45</v>
      </c>
      <c r="V75" s="230">
        <v>72</v>
      </c>
      <c r="W75" s="230"/>
      <c r="X75" s="230">
        <v>72</v>
      </c>
      <c r="Y75" s="230"/>
      <c r="Z75" s="230"/>
      <c r="AA75" s="230">
        <v>20</v>
      </c>
      <c r="AB75" s="230"/>
    </row>
    <row r="76" spans="1:28" x14ac:dyDescent="0.5">
      <c r="A76" s="324" t="s">
        <v>3015</v>
      </c>
      <c r="B76" s="534">
        <v>42</v>
      </c>
      <c r="C76" s="230">
        <v>66</v>
      </c>
      <c r="D76" s="230" t="s">
        <v>49</v>
      </c>
      <c r="E76" s="230">
        <v>5374</v>
      </c>
      <c r="F76" s="230">
        <v>77</v>
      </c>
      <c r="G76" s="230"/>
      <c r="H76" s="230" t="s">
        <v>1695</v>
      </c>
      <c r="I76" s="230">
        <v>7</v>
      </c>
      <c r="J76" s="230">
        <v>1</v>
      </c>
      <c r="K76" s="230">
        <v>62</v>
      </c>
      <c r="L76" s="230">
        <f t="shared" si="1"/>
        <v>2962</v>
      </c>
      <c r="M76" s="230"/>
      <c r="N76" s="230"/>
      <c r="O76" s="230"/>
      <c r="P76" s="230"/>
      <c r="Q76" s="393">
        <v>250</v>
      </c>
      <c r="R76" s="230"/>
      <c r="S76" s="230">
        <v>42</v>
      </c>
      <c r="T76" s="230"/>
      <c r="U76" s="230"/>
      <c r="V76" s="230"/>
      <c r="W76" s="230"/>
      <c r="X76" s="230"/>
      <c r="Y76" s="230"/>
      <c r="Z76" s="230"/>
      <c r="AA76" s="230"/>
      <c r="AB76" s="230"/>
    </row>
    <row r="77" spans="1:28" x14ac:dyDescent="0.5">
      <c r="A77" s="324" t="s">
        <v>2986</v>
      </c>
      <c r="B77" s="534">
        <v>42</v>
      </c>
      <c r="C77" s="230">
        <v>67</v>
      </c>
      <c r="D77" s="230" t="s">
        <v>34</v>
      </c>
      <c r="E77" s="230">
        <v>100153</v>
      </c>
      <c r="F77" s="230">
        <v>343</v>
      </c>
      <c r="G77" s="230">
        <v>5070</v>
      </c>
      <c r="H77" s="230" t="s">
        <v>1695</v>
      </c>
      <c r="I77" s="230">
        <v>5</v>
      </c>
      <c r="J77" s="230"/>
      <c r="K77" s="230">
        <v>53</v>
      </c>
      <c r="L77" s="230">
        <f t="shared" si="1"/>
        <v>2053</v>
      </c>
      <c r="M77" s="230"/>
      <c r="N77" s="230"/>
      <c r="O77" s="230"/>
      <c r="P77" s="230"/>
      <c r="Q77" s="393">
        <v>300</v>
      </c>
      <c r="R77" s="230"/>
      <c r="S77" s="230">
        <v>42</v>
      </c>
      <c r="T77" s="230"/>
      <c r="U77" s="230"/>
      <c r="V77" s="230"/>
      <c r="W77" s="230"/>
      <c r="X77" s="230"/>
      <c r="Y77" s="230"/>
      <c r="Z77" s="230"/>
      <c r="AA77" s="230"/>
      <c r="AB77" s="230"/>
    </row>
    <row r="78" spans="1:28" x14ac:dyDescent="0.5">
      <c r="A78" s="324" t="s">
        <v>3016</v>
      </c>
      <c r="B78" s="534">
        <v>260</v>
      </c>
      <c r="C78" s="230">
        <v>68</v>
      </c>
      <c r="D78" s="230" t="s">
        <v>49</v>
      </c>
      <c r="E78" s="230">
        <v>4940</v>
      </c>
      <c r="F78" s="230">
        <v>122</v>
      </c>
      <c r="G78" s="230"/>
      <c r="H78" s="230" t="s">
        <v>1695</v>
      </c>
      <c r="I78" s="230">
        <v>10</v>
      </c>
      <c r="J78" s="230">
        <v>3</v>
      </c>
      <c r="K78" s="230">
        <v>4</v>
      </c>
      <c r="L78" s="230">
        <f t="shared" si="1"/>
        <v>4304</v>
      </c>
      <c r="M78" s="230"/>
      <c r="N78" s="230"/>
      <c r="O78" s="230"/>
      <c r="P78" s="230"/>
      <c r="Q78" s="393">
        <v>100</v>
      </c>
      <c r="R78" s="230"/>
      <c r="S78" s="230">
        <v>260</v>
      </c>
      <c r="T78" s="230"/>
      <c r="U78" s="230"/>
      <c r="V78" s="230"/>
      <c r="W78" s="230"/>
      <c r="X78" s="230"/>
      <c r="Y78" s="230"/>
      <c r="Z78" s="230"/>
      <c r="AA78" s="230"/>
      <c r="AB78" s="230"/>
    </row>
    <row r="79" spans="1:28" x14ac:dyDescent="0.5">
      <c r="A79" s="324" t="s">
        <v>3017</v>
      </c>
      <c r="B79" s="534">
        <v>65</v>
      </c>
      <c r="C79" s="230">
        <v>69</v>
      </c>
      <c r="D79" s="230" t="s">
        <v>34</v>
      </c>
      <c r="E79" s="230">
        <v>74988</v>
      </c>
      <c r="F79" s="230">
        <v>257</v>
      </c>
      <c r="G79" s="230">
        <v>6636</v>
      </c>
      <c r="H79" s="230" t="s">
        <v>1695</v>
      </c>
      <c r="I79" s="230">
        <v>5</v>
      </c>
      <c r="J79" s="230">
        <v>3</v>
      </c>
      <c r="K79" s="230">
        <v>49</v>
      </c>
      <c r="L79" s="230">
        <f t="shared" si="1"/>
        <v>2349</v>
      </c>
      <c r="M79" s="230"/>
      <c r="N79" s="230"/>
      <c r="O79" s="230"/>
      <c r="P79" s="230"/>
      <c r="Q79" s="393">
        <v>250</v>
      </c>
      <c r="R79" s="230"/>
      <c r="S79" s="230">
        <v>65</v>
      </c>
      <c r="T79" s="230"/>
      <c r="U79" s="230"/>
      <c r="V79" s="230"/>
      <c r="W79" s="230"/>
      <c r="X79" s="230"/>
      <c r="Y79" s="230"/>
      <c r="Z79" s="230"/>
      <c r="AA79" s="230"/>
      <c r="AB79" s="230"/>
    </row>
    <row r="80" spans="1:28" x14ac:dyDescent="0.5">
      <c r="A80" s="324" t="s">
        <v>3018</v>
      </c>
      <c r="B80" s="534">
        <v>42</v>
      </c>
      <c r="C80" s="230">
        <v>70</v>
      </c>
      <c r="D80" s="230" t="s">
        <v>49</v>
      </c>
      <c r="E80" s="230">
        <v>19578</v>
      </c>
      <c r="F80" s="230">
        <v>30</v>
      </c>
      <c r="G80" s="230"/>
      <c r="H80" s="230" t="s">
        <v>1695</v>
      </c>
      <c r="I80" s="230">
        <v>9</v>
      </c>
      <c r="J80" s="230">
        <v>1</v>
      </c>
      <c r="K80" s="230">
        <v>87</v>
      </c>
      <c r="L80" s="230">
        <f t="shared" si="1"/>
        <v>3787</v>
      </c>
      <c r="M80" s="230"/>
      <c r="N80" s="230"/>
      <c r="O80" s="230"/>
      <c r="P80" s="230"/>
      <c r="Q80" s="393">
        <v>100</v>
      </c>
      <c r="R80" s="230"/>
      <c r="S80" s="230">
        <v>42</v>
      </c>
      <c r="T80" s="230"/>
      <c r="U80" s="230"/>
      <c r="V80" s="230"/>
      <c r="W80" s="230"/>
      <c r="X80" s="230"/>
      <c r="Y80" s="230"/>
      <c r="Z80" s="230"/>
      <c r="AA80" s="230"/>
      <c r="AB80" s="230"/>
    </row>
    <row r="81" spans="1:28" x14ac:dyDescent="0.5">
      <c r="A81" s="324"/>
      <c r="B81" s="534">
        <v>42</v>
      </c>
      <c r="C81" s="230">
        <v>71</v>
      </c>
      <c r="D81" s="230" t="s">
        <v>34</v>
      </c>
      <c r="E81" s="230">
        <v>32748</v>
      </c>
      <c r="F81" s="230">
        <v>4</v>
      </c>
      <c r="G81" s="230">
        <v>2486</v>
      </c>
      <c r="H81" s="230" t="s">
        <v>1695</v>
      </c>
      <c r="I81" s="230">
        <v>15</v>
      </c>
      <c r="J81" s="230"/>
      <c r="K81" s="230">
        <v>92</v>
      </c>
      <c r="L81" s="230">
        <f t="shared" si="1"/>
        <v>6092</v>
      </c>
      <c r="M81" s="230"/>
      <c r="N81" s="230"/>
      <c r="O81" s="230"/>
      <c r="P81" s="230"/>
      <c r="Q81" s="393">
        <v>100</v>
      </c>
      <c r="R81" s="230"/>
      <c r="S81" s="230">
        <v>42</v>
      </c>
      <c r="T81" s="230"/>
      <c r="U81" s="230"/>
      <c r="V81" s="230"/>
      <c r="W81" s="230"/>
      <c r="X81" s="230"/>
      <c r="Y81" s="230"/>
      <c r="Z81" s="230"/>
      <c r="AA81" s="230"/>
      <c r="AB81" s="230"/>
    </row>
    <row r="82" spans="1:28" x14ac:dyDescent="0.5">
      <c r="A82" s="324" t="s">
        <v>3019</v>
      </c>
      <c r="B82" s="534">
        <v>65</v>
      </c>
      <c r="C82" s="230">
        <v>72</v>
      </c>
      <c r="D82" s="230" t="s">
        <v>34</v>
      </c>
      <c r="E82" s="230">
        <v>74990</v>
      </c>
      <c r="F82" s="230">
        <v>259</v>
      </c>
      <c r="G82" s="230">
        <v>6638</v>
      </c>
      <c r="H82" s="230" t="s">
        <v>1695</v>
      </c>
      <c r="I82" s="230">
        <v>4</v>
      </c>
      <c r="J82" s="230">
        <v>1</v>
      </c>
      <c r="K82" s="230">
        <v>79</v>
      </c>
      <c r="L82" s="230">
        <f t="shared" si="1"/>
        <v>1779</v>
      </c>
      <c r="M82" s="230"/>
      <c r="N82" s="230"/>
      <c r="O82" s="230"/>
      <c r="P82" s="230"/>
      <c r="Q82" s="393">
        <v>150</v>
      </c>
      <c r="R82" s="230"/>
      <c r="S82" s="230">
        <v>65</v>
      </c>
      <c r="T82" s="230"/>
      <c r="U82" s="230"/>
      <c r="V82" s="230"/>
      <c r="W82" s="230"/>
      <c r="X82" s="230"/>
      <c r="Y82" s="230"/>
      <c r="Z82" s="230"/>
      <c r="AA82" s="230"/>
      <c r="AB82" s="230"/>
    </row>
    <row r="83" spans="1:28" x14ac:dyDescent="0.5">
      <c r="A83" s="324" t="s">
        <v>2986</v>
      </c>
      <c r="B83" s="534">
        <v>42</v>
      </c>
      <c r="C83" s="230">
        <v>73</v>
      </c>
      <c r="D83" s="230" t="s">
        <v>34</v>
      </c>
      <c r="E83" s="230">
        <v>32750</v>
      </c>
      <c r="F83" s="230">
        <v>6</v>
      </c>
      <c r="G83" s="230">
        <v>2488</v>
      </c>
      <c r="H83" s="230" t="s">
        <v>1695</v>
      </c>
      <c r="I83" s="230">
        <v>14</v>
      </c>
      <c r="J83" s="230">
        <v>2</v>
      </c>
      <c r="K83" s="230">
        <v>60</v>
      </c>
      <c r="L83" s="230">
        <f t="shared" si="1"/>
        <v>5860</v>
      </c>
      <c r="M83" s="230"/>
      <c r="N83" s="230"/>
      <c r="O83" s="230"/>
      <c r="P83" s="230"/>
      <c r="Q83" s="393">
        <v>100</v>
      </c>
      <c r="R83" s="230"/>
      <c r="S83" s="230">
        <v>42</v>
      </c>
      <c r="T83" s="230"/>
      <c r="U83" s="230"/>
      <c r="V83" s="230"/>
      <c r="W83" s="230"/>
      <c r="X83" s="230"/>
      <c r="Y83" s="230"/>
      <c r="Z83" s="230"/>
      <c r="AA83" s="230"/>
      <c r="AB83" s="230"/>
    </row>
    <row r="84" spans="1:28" x14ac:dyDescent="0.5">
      <c r="A84" s="324" t="s">
        <v>3020</v>
      </c>
      <c r="B84" s="534">
        <v>48</v>
      </c>
      <c r="C84" s="230">
        <v>74</v>
      </c>
      <c r="D84" s="230" t="s">
        <v>49</v>
      </c>
      <c r="E84" s="230">
        <v>3821</v>
      </c>
      <c r="F84" s="230">
        <v>121</v>
      </c>
      <c r="G84" s="230"/>
      <c r="H84" s="230" t="s">
        <v>1695</v>
      </c>
      <c r="I84" s="230">
        <v>7</v>
      </c>
      <c r="J84" s="230">
        <v>1</v>
      </c>
      <c r="K84" s="230">
        <v>26</v>
      </c>
      <c r="L84" s="230">
        <f t="shared" si="1"/>
        <v>2926</v>
      </c>
      <c r="M84" s="230"/>
      <c r="N84" s="230"/>
      <c r="O84" s="230"/>
      <c r="P84" s="230"/>
      <c r="Q84" s="393">
        <v>100</v>
      </c>
      <c r="R84" s="230"/>
      <c r="S84" s="230">
        <v>48</v>
      </c>
      <c r="T84" s="230"/>
      <c r="U84" s="230"/>
      <c r="V84" s="230"/>
      <c r="W84" s="230"/>
      <c r="X84" s="230"/>
      <c r="Y84" s="230"/>
      <c r="Z84" s="230"/>
      <c r="AA84" s="230"/>
      <c r="AB84" s="230"/>
    </row>
    <row r="85" spans="1:28" x14ac:dyDescent="0.5">
      <c r="A85" s="324"/>
      <c r="B85" s="534">
        <v>48</v>
      </c>
      <c r="C85" s="230">
        <v>75</v>
      </c>
      <c r="D85" s="230" t="s">
        <v>34</v>
      </c>
      <c r="E85" s="230">
        <v>52419</v>
      </c>
      <c r="F85" s="230">
        <v>13</v>
      </c>
      <c r="G85" s="230">
        <v>5183</v>
      </c>
      <c r="H85" s="230" t="s">
        <v>1695</v>
      </c>
      <c r="I85" s="230"/>
      <c r="J85" s="230"/>
      <c r="K85" s="230">
        <v>69</v>
      </c>
      <c r="L85" s="230"/>
      <c r="M85" s="230">
        <f xml:space="preserve"> I85*400+J85*100+K85</f>
        <v>69</v>
      </c>
      <c r="N85" s="230"/>
      <c r="O85" s="230"/>
      <c r="P85" s="230"/>
      <c r="Q85" s="393">
        <v>100</v>
      </c>
      <c r="R85" s="230">
        <v>22</v>
      </c>
      <c r="S85" s="230">
        <v>48</v>
      </c>
      <c r="T85" s="230" t="s">
        <v>36</v>
      </c>
      <c r="U85" s="230" t="s">
        <v>45</v>
      </c>
      <c r="V85" s="230">
        <v>72</v>
      </c>
      <c r="W85" s="230"/>
      <c r="X85" s="230">
        <v>72</v>
      </c>
      <c r="Y85" s="230"/>
      <c r="Z85" s="230"/>
      <c r="AA85" s="230">
        <v>10</v>
      </c>
      <c r="AB85" s="230"/>
    </row>
    <row r="86" spans="1:28" x14ac:dyDescent="0.5">
      <c r="A86" s="324" t="s">
        <v>2986</v>
      </c>
      <c r="B86" s="534">
        <v>42</v>
      </c>
      <c r="C86" s="230">
        <v>76</v>
      </c>
      <c r="D86" s="230" t="s">
        <v>34</v>
      </c>
      <c r="E86" s="230">
        <v>32751</v>
      </c>
      <c r="F86" s="230">
        <v>7</v>
      </c>
      <c r="G86" s="230">
        <v>2429</v>
      </c>
      <c r="H86" s="230" t="s">
        <v>1695</v>
      </c>
      <c r="I86" s="230">
        <v>17</v>
      </c>
      <c r="J86" s="230">
        <v>1</v>
      </c>
      <c r="K86" s="230">
        <v>93</v>
      </c>
      <c r="L86" s="230">
        <f t="shared" si="1"/>
        <v>6993</v>
      </c>
      <c r="M86" s="230"/>
      <c r="N86" s="230"/>
      <c r="O86" s="230"/>
      <c r="P86" s="230"/>
      <c r="Q86" s="393">
        <v>100</v>
      </c>
      <c r="R86" s="230"/>
      <c r="S86" s="230">
        <v>42</v>
      </c>
      <c r="T86" s="230"/>
      <c r="U86" s="230"/>
      <c r="V86" s="230"/>
      <c r="W86" s="230"/>
      <c r="X86" s="230"/>
      <c r="Y86" s="230"/>
      <c r="Z86" s="230"/>
      <c r="AA86" s="230"/>
      <c r="AB86" s="230"/>
    </row>
    <row r="87" spans="1:28" x14ac:dyDescent="0.5">
      <c r="A87" s="324"/>
      <c r="B87" s="534">
        <v>42</v>
      </c>
      <c r="C87" s="230">
        <v>77</v>
      </c>
      <c r="D87" s="230" t="s">
        <v>49</v>
      </c>
      <c r="E87" s="230">
        <v>1026</v>
      </c>
      <c r="F87" s="230">
        <v>30</v>
      </c>
      <c r="G87" s="230"/>
      <c r="H87" s="230" t="s">
        <v>1695</v>
      </c>
      <c r="I87" s="230">
        <v>1</v>
      </c>
      <c r="J87" s="230">
        <v>3</v>
      </c>
      <c r="K87" s="230">
        <v>90</v>
      </c>
      <c r="L87" s="230">
        <f t="shared" si="1"/>
        <v>790</v>
      </c>
      <c r="M87" s="230"/>
      <c r="N87" s="230"/>
      <c r="O87" s="230"/>
      <c r="P87" s="230"/>
      <c r="Q87" s="393">
        <v>100</v>
      </c>
      <c r="R87" s="230"/>
      <c r="S87" s="230">
        <v>42</v>
      </c>
      <c r="T87" s="230"/>
      <c r="U87" s="230"/>
      <c r="V87" s="230"/>
      <c r="W87" s="230"/>
      <c r="X87" s="230"/>
      <c r="Y87" s="230"/>
      <c r="Z87" s="230"/>
      <c r="AA87" s="230"/>
      <c r="AB87" s="230"/>
    </row>
    <row r="88" spans="1:28" x14ac:dyDescent="0.5">
      <c r="A88" s="324" t="s">
        <v>3017</v>
      </c>
      <c r="B88" s="534">
        <v>65</v>
      </c>
      <c r="C88" s="230">
        <v>78</v>
      </c>
      <c r="D88" s="230" t="s">
        <v>34</v>
      </c>
      <c r="E88" s="230">
        <v>74989</v>
      </c>
      <c r="F88" s="230">
        <v>258</v>
      </c>
      <c r="G88" s="230">
        <v>6637</v>
      </c>
      <c r="H88" s="230" t="s">
        <v>1695</v>
      </c>
      <c r="I88" s="230">
        <v>6</v>
      </c>
      <c r="J88" s="230"/>
      <c r="K88" s="230">
        <v>51</v>
      </c>
      <c r="L88" s="230">
        <f t="shared" si="1"/>
        <v>2451</v>
      </c>
      <c r="M88" s="230"/>
      <c r="N88" s="230"/>
      <c r="O88" s="230"/>
      <c r="P88" s="230"/>
      <c r="Q88" s="393">
        <v>150</v>
      </c>
      <c r="R88" s="230"/>
      <c r="S88" s="230">
        <v>65</v>
      </c>
      <c r="T88" s="230"/>
      <c r="U88" s="230"/>
      <c r="V88" s="230"/>
      <c r="W88" s="230"/>
      <c r="X88" s="230"/>
      <c r="Y88" s="230"/>
      <c r="Z88" s="230"/>
      <c r="AA88" s="230"/>
      <c r="AB88" s="230"/>
    </row>
    <row r="89" spans="1:28" x14ac:dyDescent="0.5">
      <c r="A89" s="324" t="s">
        <v>3021</v>
      </c>
      <c r="B89" s="534">
        <v>57</v>
      </c>
      <c r="C89" s="230">
        <v>79</v>
      </c>
      <c r="D89" s="230" t="s">
        <v>49</v>
      </c>
      <c r="E89" s="230">
        <v>3851</v>
      </c>
      <c r="F89" s="230">
        <v>114</v>
      </c>
      <c r="G89" s="230"/>
      <c r="H89" s="230" t="s">
        <v>1695</v>
      </c>
      <c r="I89" s="230">
        <v>9</v>
      </c>
      <c r="J89" s="230"/>
      <c r="K89" s="230">
        <v>63</v>
      </c>
      <c r="L89" s="230">
        <f t="shared" si="1"/>
        <v>3663</v>
      </c>
      <c r="M89" s="230"/>
      <c r="N89" s="230"/>
      <c r="O89" s="230"/>
      <c r="P89" s="230"/>
      <c r="Q89" s="393">
        <v>150</v>
      </c>
      <c r="R89" s="230"/>
      <c r="S89" s="230">
        <v>57</v>
      </c>
      <c r="T89" s="230"/>
      <c r="U89" s="230"/>
      <c r="V89" s="230"/>
      <c r="W89" s="230"/>
      <c r="X89" s="230"/>
      <c r="Y89" s="230"/>
      <c r="Z89" s="230"/>
      <c r="AA89" s="230"/>
      <c r="AB89" s="230"/>
    </row>
    <row r="90" spans="1:28" x14ac:dyDescent="0.5">
      <c r="A90" s="324" t="s">
        <v>3022</v>
      </c>
      <c r="B90" s="534">
        <v>260</v>
      </c>
      <c r="C90" s="230">
        <v>80</v>
      </c>
      <c r="D90" s="230" t="s">
        <v>3004</v>
      </c>
      <c r="E90" s="230">
        <v>2024</v>
      </c>
      <c r="F90" s="230">
        <v>8090</v>
      </c>
      <c r="G90" s="230"/>
      <c r="H90" s="230" t="s">
        <v>1695</v>
      </c>
      <c r="I90" s="230"/>
      <c r="J90" s="230">
        <v>1</v>
      </c>
      <c r="K90" s="230">
        <v>44</v>
      </c>
      <c r="L90" s="230"/>
      <c r="M90" s="230">
        <f t="shared" ref="M90:M96" si="2" xml:space="preserve"> I90*400+J90*100+K90</f>
        <v>144</v>
      </c>
      <c r="N90" s="230"/>
      <c r="O90" s="230"/>
      <c r="P90" s="230"/>
      <c r="Q90" s="393">
        <v>100</v>
      </c>
      <c r="R90" s="230">
        <v>23</v>
      </c>
      <c r="S90" s="230">
        <v>260</v>
      </c>
      <c r="T90" s="230" t="s">
        <v>36</v>
      </c>
      <c r="U90" s="230" t="s">
        <v>45</v>
      </c>
      <c r="V90" s="230">
        <v>54</v>
      </c>
      <c r="W90" s="230"/>
      <c r="X90" s="230">
        <v>54</v>
      </c>
      <c r="Y90" s="230"/>
      <c r="Z90" s="230"/>
      <c r="AA90" s="230">
        <v>10</v>
      </c>
      <c r="AB90" s="230"/>
    </row>
    <row r="91" spans="1:28" x14ac:dyDescent="0.5">
      <c r="A91" s="324" t="s">
        <v>3017</v>
      </c>
      <c r="B91" s="534">
        <v>65</v>
      </c>
      <c r="C91" s="230">
        <v>81</v>
      </c>
      <c r="D91" s="230" t="s">
        <v>34</v>
      </c>
      <c r="E91" s="230">
        <v>52145</v>
      </c>
      <c r="F91" s="230">
        <v>3</v>
      </c>
      <c r="G91" s="230">
        <v>5160</v>
      </c>
      <c r="H91" s="230" t="s">
        <v>1695</v>
      </c>
      <c r="I91" s="230"/>
      <c r="J91" s="230"/>
      <c r="K91" s="230">
        <v>47</v>
      </c>
      <c r="L91" s="230"/>
      <c r="M91" s="230">
        <f t="shared" si="2"/>
        <v>47</v>
      </c>
      <c r="N91" s="230"/>
      <c r="O91" s="230"/>
      <c r="P91" s="230"/>
      <c r="Q91" s="393">
        <v>250</v>
      </c>
      <c r="R91" s="230">
        <v>24</v>
      </c>
      <c r="S91" s="230">
        <v>65</v>
      </c>
      <c r="T91" s="230" t="s">
        <v>36</v>
      </c>
      <c r="U91" s="230" t="s">
        <v>45</v>
      </c>
      <c r="V91" s="230">
        <v>72</v>
      </c>
      <c r="W91" s="230"/>
      <c r="X91" s="230">
        <v>72</v>
      </c>
      <c r="Y91" s="230"/>
      <c r="Z91" s="230"/>
      <c r="AA91" s="230">
        <v>30</v>
      </c>
      <c r="AB91" s="230"/>
    </row>
    <row r="92" spans="1:28" x14ac:dyDescent="0.5">
      <c r="A92" s="324" t="s">
        <v>3023</v>
      </c>
      <c r="B92" s="534">
        <v>42</v>
      </c>
      <c r="C92" s="230">
        <v>82</v>
      </c>
      <c r="D92" s="230" t="s">
        <v>34</v>
      </c>
      <c r="E92" s="230">
        <v>52430</v>
      </c>
      <c r="F92" s="230">
        <v>24</v>
      </c>
      <c r="G92" s="230">
        <v>5194</v>
      </c>
      <c r="H92" s="230" t="s">
        <v>1695</v>
      </c>
      <c r="I92" s="230"/>
      <c r="J92" s="230"/>
      <c r="K92" s="230">
        <v>65</v>
      </c>
      <c r="L92" s="230"/>
      <c r="M92" s="230">
        <f t="shared" si="2"/>
        <v>65</v>
      </c>
      <c r="N92" s="230"/>
      <c r="O92" s="230"/>
      <c r="P92" s="230"/>
      <c r="Q92" s="393">
        <v>250</v>
      </c>
      <c r="R92" s="230">
        <v>25</v>
      </c>
      <c r="S92" s="230">
        <v>42</v>
      </c>
      <c r="T92" s="230" t="s">
        <v>36</v>
      </c>
      <c r="U92" s="230" t="s">
        <v>1024</v>
      </c>
      <c r="V92" s="230">
        <v>128</v>
      </c>
      <c r="W92" s="230"/>
      <c r="X92" s="230">
        <v>128</v>
      </c>
      <c r="Y92" s="230"/>
      <c r="Z92" s="230"/>
      <c r="AA92" s="230">
        <v>50</v>
      </c>
      <c r="AB92" s="230"/>
    </row>
    <row r="93" spans="1:28" x14ac:dyDescent="0.5">
      <c r="A93" s="324"/>
      <c r="B93" s="534">
        <v>42</v>
      </c>
      <c r="C93" s="230">
        <v>83</v>
      </c>
      <c r="D93" s="230" t="s">
        <v>34</v>
      </c>
      <c r="E93" s="230">
        <v>52431</v>
      </c>
      <c r="F93" s="230">
        <v>25</v>
      </c>
      <c r="G93" s="230">
        <v>5195</v>
      </c>
      <c r="H93" s="230" t="s">
        <v>1695</v>
      </c>
      <c r="I93" s="230"/>
      <c r="J93" s="230"/>
      <c r="K93" s="230">
        <v>46</v>
      </c>
      <c r="L93" s="230"/>
      <c r="M93" s="230">
        <f t="shared" si="2"/>
        <v>46</v>
      </c>
      <c r="N93" s="230"/>
      <c r="O93" s="230"/>
      <c r="P93" s="230"/>
      <c r="Q93" s="393">
        <v>250</v>
      </c>
      <c r="R93" s="230">
        <v>26</v>
      </c>
      <c r="S93" s="230">
        <v>42</v>
      </c>
      <c r="T93" s="230" t="s">
        <v>36</v>
      </c>
      <c r="U93" s="230" t="s">
        <v>45</v>
      </c>
      <c r="V93" s="230">
        <v>72</v>
      </c>
      <c r="W93" s="230"/>
      <c r="X93" s="230">
        <v>72</v>
      </c>
      <c r="Y93" s="230"/>
      <c r="Z93" s="230"/>
      <c r="AA93" s="230">
        <v>20</v>
      </c>
      <c r="AB93" s="230"/>
    </row>
    <row r="94" spans="1:28" x14ac:dyDescent="0.5">
      <c r="A94" s="324" t="s">
        <v>3024</v>
      </c>
      <c r="B94" s="534">
        <v>244</v>
      </c>
      <c r="C94" s="230">
        <v>84</v>
      </c>
      <c r="D94" s="230" t="s">
        <v>49</v>
      </c>
      <c r="E94" s="230">
        <v>7302</v>
      </c>
      <c r="F94" s="230">
        <v>220</v>
      </c>
      <c r="G94" s="230"/>
      <c r="H94" s="230" t="s">
        <v>1695</v>
      </c>
      <c r="I94" s="230">
        <v>4</v>
      </c>
      <c r="J94" s="230">
        <v>1</v>
      </c>
      <c r="K94" s="230"/>
      <c r="L94" s="230"/>
      <c r="M94" s="230">
        <f t="shared" si="2"/>
        <v>1700</v>
      </c>
      <c r="N94" s="230"/>
      <c r="O94" s="230"/>
      <c r="P94" s="230"/>
      <c r="Q94" s="393">
        <v>150</v>
      </c>
      <c r="R94" s="230">
        <v>27</v>
      </c>
      <c r="S94" s="230">
        <v>244</v>
      </c>
      <c r="T94" s="230" t="s">
        <v>36</v>
      </c>
      <c r="U94" s="230" t="s">
        <v>45</v>
      </c>
      <c r="V94" s="230">
        <v>80</v>
      </c>
      <c r="W94" s="230"/>
      <c r="X94" s="230">
        <v>80</v>
      </c>
      <c r="Y94" s="230"/>
      <c r="Z94" s="230"/>
      <c r="AA94" s="230">
        <v>10</v>
      </c>
      <c r="AB94" s="230"/>
    </row>
    <row r="95" spans="1:28" x14ac:dyDescent="0.5">
      <c r="A95" s="324" t="s">
        <v>3025</v>
      </c>
      <c r="B95" s="534">
        <v>244</v>
      </c>
      <c r="C95" s="230">
        <v>85</v>
      </c>
      <c r="D95" s="230" t="s">
        <v>49</v>
      </c>
      <c r="E95" s="230">
        <v>3425</v>
      </c>
      <c r="F95" s="230">
        <v>99</v>
      </c>
      <c r="G95" s="230"/>
      <c r="H95" s="230" t="s">
        <v>1695</v>
      </c>
      <c r="I95" s="230">
        <v>15</v>
      </c>
      <c r="J95" s="230">
        <v>1</v>
      </c>
      <c r="K95" s="230">
        <v>98</v>
      </c>
      <c r="L95" s="230"/>
      <c r="M95" s="230">
        <f t="shared" si="2"/>
        <v>6198</v>
      </c>
      <c r="N95" s="230"/>
      <c r="O95" s="230"/>
      <c r="P95" s="230"/>
      <c r="Q95" s="393">
        <v>250</v>
      </c>
      <c r="R95" s="230">
        <v>28</v>
      </c>
      <c r="S95" s="230">
        <v>244</v>
      </c>
      <c r="T95" s="230" t="s">
        <v>36</v>
      </c>
      <c r="U95" s="230" t="s">
        <v>45</v>
      </c>
      <c r="V95" s="230">
        <v>140</v>
      </c>
      <c r="W95" s="230"/>
      <c r="X95" s="230">
        <v>140</v>
      </c>
      <c r="Y95" s="230"/>
      <c r="Z95" s="230"/>
      <c r="AA95" s="230">
        <v>10</v>
      </c>
      <c r="AB95" s="230"/>
    </row>
    <row r="96" spans="1:28" x14ac:dyDescent="0.5">
      <c r="A96" s="324" t="s">
        <v>3026</v>
      </c>
      <c r="B96" s="534">
        <v>45</v>
      </c>
      <c r="C96" s="230">
        <v>86</v>
      </c>
      <c r="D96" s="230" t="s">
        <v>34</v>
      </c>
      <c r="E96" s="230">
        <v>52425</v>
      </c>
      <c r="F96" s="230">
        <v>18</v>
      </c>
      <c r="G96" s="230">
        <v>5189</v>
      </c>
      <c r="H96" s="230" t="s">
        <v>1695</v>
      </c>
      <c r="I96" s="230"/>
      <c r="J96" s="230"/>
      <c r="K96" s="230">
        <v>47</v>
      </c>
      <c r="L96" s="230"/>
      <c r="M96" s="230">
        <f t="shared" si="2"/>
        <v>47</v>
      </c>
      <c r="N96" s="230"/>
      <c r="O96" s="230"/>
      <c r="P96" s="230"/>
      <c r="Q96" s="393">
        <v>250</v>
      </c>
      <c r="R96" s="230">
        <v>29</v>
      </c>
      <c r="S96" s="230">
        <v>45</v>
      </c>
      <c r="T96" s="230" t="s">
        <v>36</v>
      </c>
      <c r="U96" s="230" t="s">
        <v>45</v>
      </c>
      <c r="V96" s="230">
        <v>90</v>
      </c>
      <c r="W96" s="230"/>
      <c r="X96" s="230">
        <v>90</v>
      </c>
      <c r="Y96" s="230"/>
      <c r="Z96" s="230"/>
      <c r="AA96" s="230">
        <v>30</v>
      </c>
      <c r="AB96" s="230"/>
    </row>
    <row r="97" spans="1:28" x14ac:dyDescent="0.5">
      <c r="A97" s="324"/>
      <c r="B97" s="534">
        <v>45</v>
      </c>
      <c r="C97" s="230">
        <v>87</v>
      </c>
      <c r="D97" s="230" t="s">
        <v>1698</v>
      </c>
      <c r="E97" s="230">
        <v>98</v>
      </c>
      <c r="F97" s="230"/>
      <c r="G97" s="230"/>
      <c r="H97" s="230" t="s">
        <v>1695</v>
      </c>
      <c r="I97" s="230">
        <v>8</v>
      </c>
      <c r="J97" s="230"/>
      <c r="K97" s="230"/>
      <c r="L97" s="230">
        <f t="shared" si="1"/>
        <v>3200</v>
      </c>
      <c r="M97" s="230"/>
      <c r="N97" s="230"/>
      <c r="O97" s="230"/>
      <c r="P97" s="230"/>
      <c r="Q97" s="393">
        <v>100</v>
      </c>
      <c r="R97" s="230"/>
      <c r="S97" s="230">
        <v>45</v>
      </c>
      <c r="T97" s="230"/>
      <c r="U97" s="230"/>
      <c r="V97" s="230"/>
      <c r="W97" s="230"/>
      <c r="X97" s="230"/>
      <c r="Y97" s="230"/>
      <c r="Z97" s="230"/>
      <c r="AA97" s="230"/>
      <c r="AB97" s="230"/>
    </row>
    <row r="98" spans="1:28" x14ac:dyDescent="0.5">
      <c r="A98" s="324"/>
      <c r="B98" s="534">
        <v>45</v>
      </c>
      <c r="C98" s="230">
        <v>88</v>
      </c>
      <c r="D98" s="230" t="s">
        <v>3004</v>
      </c>
      <c r="E98" s="230">
        <v>2089</v>
      </c>
      <c r="F98" s="230">
        <v>70</v>
      </c>
      <c r="G98" s="230"/>
      <c r="H98" s="230" t="s">
        <v>1695</v>
      </c>
      <c r="I98" s="230"/>
      <c r="J98" s="230">
        <v>2</v>
      </c>
      <c r="K98" s="230">
        <v>17</v>
      </c>
      <c r="L98" s="230"/>
      <c r="M98" s="230">
        <f xml:space="preserve"> I98*400+J98*100+K98</f>
        <v>217</v>
      </c>
      <c r="N98" s="230"/>
      <c r="O98" s="230"/>
      <c r="P98" s="230"/>
      <c r="Q98" s="393">
        <v>100</v>
      </c>
      <c r="R98" s="230">
        <v>30</v>
      </c>
      <c r="S98" s="230">
        <v>45</v>
      </c>
      <c r="T98" s="230" t="s">
        <v>36</v>
      </c>
      <c r="U98" s="230" t="s">
        <v>1024</v>
      </c>
      <c r="V98" s="230">
        <v>32</v>
      </c>
      <c r="W98" s="230"/>
      <c r="X98" s="230">
        <v>32</v>
      </c>
      <c r="Y98" s="230"/>
      <c r="Z98" s="230"/>
      <c r="AA98" s="230">
        <v>3</v>
      </c>
      <c r="AB98" s="230"/>
    </row>
    <row r="99" spans="1:28" x14ac:dyDescent="0.5">
      <c r="A99" s="324" t="s">
        <v>3027</v>
      </c>
      <c r="B99" s="534">
        <v>157</v>
      </c>
      <c r="C99" s="230">
        <v>89</v>
      </c>
      <c r="D99" s="230" t="s">
        <v>34</v>
      </c>
      <c r="E99" s="230">
        <v>52103</v>
      </c>
      <c r="F99" s="230">
        <v>26</v>
      </c>
      <c r="G99" s="230">
        <v>5036</v>
      </c>
      <c r="H99" s="230" t="s">
        <v>1695</v>
      </c>
      <c r="I99" s="230"/>
      <c r="J99" s="230"/>
      <c r="K99" s="230">
        <v>66</v>
      </c>
      <c r="L99" s="230"/>
      <c r="M99" s="230">
        <f xml:space="preserve"> I99*400+J99*100+K99</f>
        <v>66</v>
      </c>
      <c r="N99" s="230"/>
      <c r="O99" s="230"/>
      <c r="P99" s="230"/>
      <c r="Q99" s="393">
        <v>250</v>
      </c>
      <c r="R99" s="230">
        <v>31</v>
      </c>
      <c r="S99" s="230">
        <v>157</v>
      </c>
      <c r="T99" s="230" t="s">
        <v>36</v>
      </c>
      <c r="U99" s="230" t="s">
        <v>1024</v>
      </c>
      <c r="V99" s="230">
        <v>15</v>
      </c>
      <c r="W99" s="230"/>
      <c r="X99" s="230">
        <v>15</v>
      </c>
      <c r="Y99" s="230"/>
      <c r="Z99" s="230"/>
      <c r="AA99" s="230">
        <v>30</v>
      </c>
      <c r="AB99" s="230"/>
    </row>
    <row r="100" spans="1:28" x14ac:dyDescent="0.5">
      <c r="A100" s="324" t="s">
        <v>3028</v>
      </c>
      <c r="B100" s="534">
        <v>157</v>
      </c>
      <c r="C100" s="230">
        <v>90</v>
      </c>
      <c r="D100" s="230" t="s">
        <v>34</v>
      </c>
      <c r="E100" s="230">
        <v>52131</v>
      </c>
      <c r="F100" s="230">
        <v>7</v>
      </c>
      <c r="G100" s="230">
        <v>5064</v>
      </c>
      <c r="H100" s="230" t="s">
        <v>1695</v>
      </c>
      <c r="I100" s="230"/>
      <c r="J100" s="230"/>
      <c r="K100" s="230">
        <v>86</v>
      </c>
      <c r="L100" s="230"/>
      <c r="M100" s="230">
        <f xml:space="preserve"> I100*400+J100*100+K100</f>
        <v>86</v>
      </c>
      <c r="N100" s="230"/>
      <c r="O100" s="230"/>
      <c r="P100" s="230"/>
      <c r="Q100" s="393">
        <v>250</v>
      </c>
      <c r="R100" s="230">
        <v>32</v>
      </c>
      <c r="S100" s="230">
        <v>157</v>
      </c>
      <c r="T100" s="230" t="s">
        <v>36</v>
      </c>
      <c r="U100" s="230" t="s">
        <v>1024</v>
      </c>
      <c r="V100" s="230">
        <v>54</v>
      </c>
      <c r="W100" s="230"/>
      <c r="X100" s="230">
        <v>54</v>
      </c>
      <c r="Y100" s="230"/>
      <c r="Z100" s="230"/>
      <c r="AA100" s="230">
        <v>30</v>
      </c>
      <c r="AB100" s="230"/>
    </row>
    <row r="101" spans="1:28" x14ac:dyDescent="0.5">
      <c r="A101" s="324" t="s">
        <v>3027</v>
      </c>
      <c r="B101" s="534">
        <v>157</v>
      </c>
      <c r="C101" s="230">
        <v>91</v>
      </c>
      <c r="D101" s="230" t="s">
        <v>49</v>
      </c>
      <c r="E101" s="230">
        <v>3557</v>
      </c>
      <c r="F101" s="230">
        <v>105</v>
      </c>
      <c r="G101" s="230"/>
      <c r="H101" s="230" t="s">
        <v>1695</v>
      </c>
      <c r="I101" s="230">
        <v>5</v>
      </c>
      <c r="J101" s="230">
        <v>2</v>
      </c>
      <c r="K101" s="230">
        <v>50</v>
      </c>
      <c r="L101" s="230"/>
      <c r="M101" s="230">
        <f xml:space="preserve"> I101*400+J101*100+K101</f>
        <v>2250</v>
      </c>
      <c r="N101" s="230"/>
      <c r="O101" s="230"/>
      <c r="P101" s="230"/>
      <c r="Q101" s="393">
        <v>200</v>
      </c>
      <c r="R101" s="230">
        <v>33</v>
      </c>
      <c r="S101" s="230">
        <v>157</v>
      </c>
      <c r="T101" s="230" t="s">
        <v>36</v>
      </c>
      <c r="U101" s="230" t="s">
        <v>45</v>
      </c>
      <c r="V101" s="230">
        <v>110</v>
      </c>
      <c r="W101" s="230"/>
      <c r="X101" s="230">
        <v>110</v>
      </c>
      <c r="Y101" s="230"/>
      <c r="Z101" s="230"/>
      <c r="AA101" s="230">
        <v>6</v>
      </c>
      <c r="AB101" s="230"/>
    </row>
    <row r="102" spans="1:28" x14ac:dyDescent="0.5">
      <c r="A102" s="324"/>
      <c r="B102" s="534">
        <v>157</v>
      </c>
      <c r="C102" s="230">
        <v>92</v>
      </c>
      <c r="D102" s="230" t="s">
        <v>49</v>
      </c>
      <c r="E102" s="230">
        <v>3017</v>
      </c>
      <c r="F102" s="230">
        <v>142</v>
      </c>
      <c r="G102" s="230"/>
      <c r="H102" s="230" t="s">
        <v>1695</v>
      </c>
      <c r="I102" s="230">
        <v>19</v>
      </c>
      <c r="J102" s="230">
        <v>1</v>
      </c>
      <c r="K102" s="230">
        <v>98</v>
      </c>
      <c r="L102" s="230">
        <f t="shared" ref="L102:L164" si="3" xml:space="preserve"> I102*400+J102*100+K102</f>
        <v>7798</v>
      </c>
      <c r="M102" s="230"/>
      <c r="N102" s="230"/>
      <c r="O102" s="230"/>
      <c r="P102" s="230"/>
      <c r="Q102" s="393">
        <v>200</v>
      </c>
      <c r="R102" s="230"/>
      <c r="S102" s="230">
        <v>157</v>
      </c>
      <c r="T102" s="230"/>
      <c r="U102" s="230"/>
      <c r="V102" s="230"/>
      <c r="W102" s="230"/>
      <c r="X102" s="230"/>
      <c r="Y102" s="230"/>
      <c r="Z102" s="230"/>
      <c r="AA102" s="230"/>
      <c r="AB102" s="230"/>
    </row>
    <row r="103" spans="1:28" x14ac:dyDescent="0.5">
      <c r="A103" s="324" t="s">
        <v>3029</v>
      </c>
      <c r="B103" s="534">
        <v>124</v>
      </c>
      <c r="C103" s="230">
        <v>93</v>
      </c>
      <c r="D103" s="230" t="s">
        <v>34</v>
      </c>
      <c r="E103" s="230">
        <v>52099</v>
      </c>
      <c r="F103" s="230">
        <v>59</v>
      </c>
      <c r="G103" s="230">
        <v>5032</v>
      </c>
      <c r="H103" s="230" t="s">
        <v>1695</v>
      </c>
      <c r="I103" s="230"/>
      <c r="J103" s="230">
        <v>1</v>
      </c>
      <c r="K103" s="230">
        <v>25</v>
      </c>
      <c r="L103" s="230">
        <f t="shared" si="3"/>
        <v>125</v>
      </c>
      <c r="M103" s="230"/>
      <c r="N103" s="230"/>
      <c r="O103" s="230"/>
      <c r="P103" s="230"/>
      <c r="Q103" s="393">
        <v>250</v>
      </c>
      <c r="R103" s="230"/>
      <c r="S103" s="230">
        <v>124</v>
      </c>
      <c r="T103" s="230"/>
      <c r="U103" s="230"/>
      <c r="V103" s="230"/>
      <c r="W103" s="230"/>
      <c r="X103" s="230"/>
      <c r="Y103" s="230"/>
      <c r="Z103" s="230"/>
      <c r="AA103" s="230"/>
      <c r="AB103" s="230"/>
    </row>
    <row r="104" spans="1:28" x14ac:dyDescent="0.5">
      <c r="A104" s="324" t="s">
        <v>3030</v>
      </c>
      <c r="B104" s="534">
        <v>119</v>
      </c>
      <c r="C104" s="230">
        <v>94</v>
      </c>
      <c r="D104" s="230" t="s">
        <v>49</v>
      </c>
      <c r="E104" s="230">
        <v>1167</v>
      </c>
      <c r="F104" s="230">
        <v>45</v>
      </c>
      <c r="G104" s="230"/>
      <c r="H104" s="230" t="s">
        <v>1695</v>
      </c>
      <c r="I104" s="230">
        <v>10</v>
      </c>
      <c r="J104" s="230">
        <v>1</v>
      </c>
      <c r="K104" s="230">
        <v>76</v>
      </c>
      <c r="L104" s="230">
        <f t="shared" si="3"/>
        <v>4176</v>
      </c>
      <c r="M104" s="230"/>
      <c r="N104" s="230"/>
      <c r="O104" s="230"/>
      <c r="P104" s="230"/>
      <c r="Q104" s="393">
        <v>150</v>
      </c>
      <c r="R104" s="230"/>
      <c r="S104" s="230">
        <v>119</v>
      </c>
      <c r="T104" s="230"/>
      <c r="U104" s="230"/>
      <c r="V104" s="230"/>
      <c r="W104" s="230"/>
      <c r="X104" s="230"/>
      <c r="Y104" s="230"/>
      <c r="Z104" s="230"/>
      <c r="AA104" s="230"/>
      <c r="AB104" s="230"/>
    </row>
    <row r="105" spans="1:28" x14ac:dyDescent="0.5">
      <c r="A105" s="331" t="s">
        <v>3031</v>
      </c>
      <c r="B105" s="534">
        <v>87</v>
      </c>
      <c r="C105" s="230">
        <v>95</v>
      </c>
      <c r="D105" s="230" t="s">
        <v>3004</v>
      </c>
      <c r="E105" s="230">
        <v>273</v>
      </c>
      <c r="F105" s="230"/>
      <c r="G105" s="230"/>
      <c r="H105" s="230" t="s">
        <v>1695</v>
      </c>
      <c r="I105" s="230">
        <v>32</v>
      </c>
      <c r="J105" s="230">
        <v>2</v>
      </c>
      <c r="K105" s="230">
        <v>80</v>
      </c>
      <c r="L105" s="230">
        <f t="shared" si="3"/>
        <v>13080</v>
      </c>
      <c r="M105" s="230"/>
      <c r="N105" s="230"/>
      <c r="O105" s="230"/>
      <c r="P105" s="230"/>
      <c r="Q105" s="393">
        <v>150</v>
      </c>
      <c r="R105" s="230"/>
      <c r="S105" s="230">
        <v>87</v>
      </c>
      <c r="T105" s="230"/>
      <c r="U105" s="230"/>
      <c r="V105" s="230"/>
      <c r="W105" s="230"/>
      <c r="X105" s="230"/>
      <c r="Y105" s="230"/>
      <c r="Z105" s="230"/>
      <c r="AA105" s="230"/>
      <c r="AB105" s="230"/>
    </row>
    <row r="106" spans="1:28" x14ac:dyDescent="0.5">
      <c r="A106" s="331" t="s">
        <v>3032</v>
      </c>
      <c r="B106" s="534">
        <v>5</v>
      </c>
      <c r="C106" s="230">
        <v>96</v>
      </c>
      <c r="D106" s="230" t="s">
        <v>34</v>
      </c>
      <c r="E106" s="230">
        <v>49615</v>
      </c>
      <c r="F106" s="230">
        <v>113</v>
      </c>
      <c r="G106" s="230">
        <v>4592</v>
      </c>
      <c r="H106" s="230" t="s">
        <v>1695</v>
      </c>
      <c r="I106" s="230">
        <v>15</v>
      </c>
      <c r="J106" s="230">
        <v>1</v>
      </c>
      <c r="K106" s="230">
        <v>2</v>
      </c>
      <c r="L106" s="230">
        <f t="shared" si="3"/>
        <v>6102</v>
      </c>
      <c r="M106" s="230"/>
      <c r="N106" s="230"/>
      <c r="O106" s="230"/>
      <c r="P106" s="230"/>
      <c r="Q106" s="393">
        <v>100</v>
      </c>
      <c r="R106" s="230"/>
      <c r="S106" s="230">
        <v>5</v>
      </c>
      <c r="T106" s="230"/>
      <c r="U106" s="230"/>
      <c r="V106" s="230"/>
      <c r="W106" s="230"/>
      <c r="X106" s="230"/>
      <c r="Y106" s="230"/>
      <c r="Z106" s="230"/>
      <c r="AA106" s="230"/>
      <c r="AB106" s="230"/>
    </row>
    <row r="107" spans="1:28" x14ac:dyDescent="0.5">
      <c r="A107" s="324"/>
      <c r="B107" s="534">
        <v>5</v>
      </c>
      <c r="C107" s="230">
        <v>97</v>
      </c>
      <c r="D107" s="230" t="s">
        <v>34</v>
      </c>
      <c r="E107" s="230">
        <v>33160</v>
      </c>
      <c r="F107" s="230">
        <v>19</v>
      </c>
      <c r="G107" s="230">
        <v>2578</v>
      </c>
      <c r="H107" s="230" t="s">
        <v>1695</v>
      </c>
      <c r="I107" s="230">
        <v>16</v>
      </c>
      <c r="J107" s="230">
        <v>3</v>
      </c>
      <c r="K107" s="230"/>
      <c r="L107" s="230">
        <f t="shared" si="3"/>
        <v>6700</v>
      </c>
      <c r="M107" s="230"/>
      <c r="N107" s="230"/>
      <c r="O107" s="230"/>
      <c r="P107" s="230"/>
      <c r="Q107" s="393">
        <v>100</v>
      </c>
      <c r="R107" s="230"/>
      <c r="S107" s="230">
        <v>5</v>
      </c>
      <c r="T107" s="230"/>
      <c r="U107" s="230"/>
      <c r="V107" s="230"/>
      <c r="W107" s="230"/>
      <c r="X107" s="230"/>
      <c r="Y107" s="230"/>
      <c r="Z107" s="230"/>
      <c r="AA107" s="230"/>
      <c r="AB107" s="230"/>
    </row>
    <row r="108" spans="1:28" x14ac:dyDescent="0.5">
      <c r="A108" s="324" t="s">
        <v>3033</v>
      </c>
      <c r="B108" s="534">
        <v>47</v>
      </c>
      <c r="C108" s="230">
        <v>98</v>
      </c>
      <c r="D108" s="230" t="s">
        <v>34</v>
      </c>
      <c r="E108" s="230">
        <v>52410</v>
      </c>
      <c r="F108" s="230">
        <v>14</v>
      </c>
      <c r="G108" s="230">
        <v>5174</v>
      </c>
      <c r="H108" s="230" t="s">
        <v>1695</v>
      </c>
      <c r="I108" s="230"/>
      <c r="J108" s="230"/>
      <c r="K108" s="230">
        <v>64</v>
      </c>
      <c r="L108" s="230"/>
      <c r="M108" s="230">
        <f xml:space="preserve"> I108*400+J108*100+K108</f>
        <v>64</v>
      </c>
      <c r="N108" s="230"/>
      <c r="O108" s="230"/>
      <c r="P108" s="230"/>
      <c r="Q108" s="393">
        <v>250</v>
      </c>
      <c r="R108" s="230">
        <v>34</v>
      </c>
      <c r="S108" s="230">
        <v>47</v>
      </c>
      <c r="T108" s="230" t="s">
        <v>36</v>
      </c>
      <c r="U108" s="230" t="s">
        <v>45</v>
      </c>
      <c r="V108" s="230">
        <v>90</v>
      </c>
      <c r="W108" s="230"/>
      <c r="X108" s="230">
        <v>90</v>
      </c>
      <c r="Y108" s="230"/>
      <c r="Z108" s="230"/>
      <c r="AA108" s="230">
        <v>30</v>
      </c>
      <c r="AB108" s="230"/>
    </row>
    <row r="109" spans="1:28" x14ac:dyDescent="0.5">
      <c r="A109" s="324" t="s">
        <v>3034</v>
      </c>
      <c r="B109" s="534">
        <v>43</v>
      </c>
      <c r="C109" s="230">
        <v>99</v>
      </c>
      <c r="D109" s="230" t="s">
        <v>34</v>
      </c>
      <c r="E109" s="230">
        <v>32749</v>
      </c>
      <c r="F109" s="230">
        <v>5</v>
      </c>
      <c r="G109" s="230">
        <v>6487</v>
      </c>
      <c r="H109" s="230" t="s">
        <v>1695</v>
      </c>
      <c r="I109" s="230">
        <v>13</v>
      </c>
      <c r="J109" s="230">
        <v>2</v>
      </c>
      <c r="K109" s="230">
        <v>14</v>
      </c>
      <c r="L109" s="230">
        <f t="shared" si="3"/>
        <v>5414</v>
      </c>
      <c r="M109" s="230"/>
      <c r="N109" s="230"/>
      <c r="O109" s="230"/>
      <c r="P109" s="230"/>
      <c r="Q109" s="393">
        <v>100</v>
      </c>
      <c r="R109" s="230"/>
      <c r="S109" s="230">
        <v>43</v>
      </c>
      <c r="T109" s="230"/>
      <c r="U109" s="230"/>
      <c r="V109" s="230"/>
      <c r="W109" s="230"/>
      <c r="X109" s="230"/>
      <c r="Y109" s="230"/>
      <c r="Z109" s="230"/>
      <c r="AA109" s="230"/>
      <c r="AB109" s="230"/>
    </row>
    <row r="110" spans="1:28" x14ac:dyDescent="0.5">
      <c r="A110" s="324"/>
      <c r="B110" s="534">
        <v>43</v>
      </c>
      <c r="C110" s="230">
        <v>100</v>
      </c>
      <c r="D110" s="230" t="s">
        <v>34</v>
      </c>
      <c r="E110" s="230">
        <v>52428</v>
      </c>
      <c r="F110" s="230">
        <v>22</v>
      </c>
      <c r="G110" s="230">
        <v>5192</v>
      </c>
      <c r="H110" s="230" t="s">
        <v>1695</v>
      </c>
      <c r="I110" s="230"/>
      <c r="J110" s="230"/>
      <c r="K110" s="230">
        <v>61</v>
      </c>
      <c r="L110" s="230"/>
      <c r="M110" s="230">
        <f xml:space="preserve"> I110*400+J110*100+K110</f>
        <v>61</v>
      </c>
      <c r="N110" s="230"/>
      <c r="O110" s="230"/>
      <c r="P110" s="230"/>
      <c r="Q110" s="393">
        <v>250</v>
      </c>
      <c r="R110" s="230">
        <v>35</v>
      </c>
      <c r="S110" s="230">
        <v>43</v>
      </c>
      <c r="T110" s="230" t="s">
        <v>36</v>
      </c>
      <c r="U110" s="230" t="s">
        <v>1024</v>
      </c>
      <c r="V110" s="230">
        <v>54</v>
      </c>
      <c r="W110" s="230"/>
      <c r="X110" s="230">
        <v>54</v>
      </c>
      <c r="Y110" s="230"/>
      <c r="Z110" s="230"/>
      <c r="AA110" s="230">
        <v>40</v>
      </c>
      <c r="AB110" s="230"/>
    </row>
    <row r="111" spans="1:28" x14ac:dyDescent="0.5">
      <c r="A111" s="324" t="s">
        <v>3035</v>
      </c>
      <c r="B111" s="534">
        <v>120</v>
      </c>
      <c r="C111" s="230">
        <v>101</v>
      </c>
      <c r="D111" s="230" t="s">
        <v>49</v>
      </c>
      <c r="E111" s="230">
        <v>3555</v>
      </c>
      <c r="F111" s="230">
        <v>103</v>
      </c>
      <c r="G111" s="230"/>
      <c r="H111" s="230" t="s">
        <v>1695</v>
      </c>
      <c r="I111" s="230">
        <v>15</v>
      </c>
      <c r="J111" s="230"/>
      <c r="K111" s="230">
        <v>62</v>
      </c>
      <c r="L111" s="230">
        <f t="shared" si="3"/>
        <v>6062</v>
      </c>
      <c r="M111" s="230"/>
      <c r="N111" s="230"/>
      <c r="O111" s="230"/>
      <c r="P111" s="230"/>
      <c r="Q111" s="393">
        <v>300</v>
      </c>
      <c r="R111" s="230"/>
      <c r="S111" s="230">
        <v>120</v>
      </c>
      <c r="T111" s="230"/>
      <c r="U111" s="230"/>
      <c r="V111" s="230"/>
      <c r="W111" s="230"/>
      <c r="X111" s="230"/>
      <c r="Y111" s="230"/>
      <c r="Z111" s="230"/>
      <c r="AA111" s="230"/>
      <c r="AB111" s="230"/>
    </row>
    <row r="112" spans="1:28" x14ac:dyDescent="0.5">
      <c r="A112" s="324" t="s">
        <v>3036</v>
      </c>
      <c r="B112" s="534">
        <v>142</v>
      </c>
      <c r="C112" s="230">
        <v>102</v>
      </c>
      <c r="D112" s="230" t="s">
        <v>34</v>
      </c>
      <c r="E112" s="230">
        <v>52552</v>
      </c>
      <c r="F112" s="230">
        <v>30</v>
      </c>
      <c r="G112" s="230">
        <v>5316</v>
      </c>
      <c r="H112" s="230" t="s">
        <v>1695</v>
      </c>
      <c r="I112" s="230"/>
      <c r="J112" s="230">
        <v>3</v>
      </c>
      <c r="K112" s="230">
        <v>29</v>
      </c>
      <c r="L112" s="230"/>
      <c r="M112" s="230">
        <f xml:space="preserve"> I112*400+J112*100+K112</f>
        <v>329</v>
      </c>
      <c r="N112" s="230"/>
      <c r="O112" s="230"/>
      <c r="P112" s="230"/>
      <c r="Q112" s="393">
        <v>250</v>
      </c>
      <c r="R112" s="230">
        <v>36</v>
      </c>
      <c r="S112" s="230">
        <v>142</v>
      </c>
      <c r="T112" s="230" t="s">
        <v>36</v>
      </c>
      <c r="U112" s="230" t="s">
        <v>45</v>
      </c>
      <c r="V112" s="230">
        <v>108</v>
      </c>
      <c r="W112" s="230"/>
      <c r="X112" s="230">
        <v>108</v>
      </c>
      <c r="Y112" s="230"/>
      <c r="Z112" s="230"/>
      <c r="AA112" s="230">
        <v>40</v>
      </c>
      <c r="AB112" s="230"/>
    </row>
    <row r="113" spans="1:28" x14ac:dyDescent="0.5">
      <c r="A113" s="324"/>
      <c r="B113" s="534">
        <v>142</v>
      </c>
      <c r="C113" s="230">
        <v>103</v>
      </c>
      <c r="D113" s="230" t="s">
        <v>49</v>
      </c>
      <c r="E113" s="230">
        <v>1425</v>
      </c>
      <c r="F113" s="230">
        <v>126</v>
      </c>
      <c r="G113" s="230"/>
      <c r="H113" s="230" t="s">
        <v>1695</v>
      </c>
      <c r="I113" s="230">
        <v>5</v>
      </c>
      <c r="J113" s="230">
        <v>1</v>
      </c>
      <c r="K113" s="230">
        <v>88</v>
      </c>
      <c r="L113" s="230">
        <f t="shared" si="3"/>
        <v>2188</v>
      </c>
      <c r="M113" s="230"/>
      <c r="N113" s="230"/>
      <c r="O113" s="230"/>
      <c r="P113" s="230"/>
      <c r="Q113" s="393">
        <v>150</v>
      </c>
      <c r="R113" s="230"/>
      <c r="S113" s="230">
        <v>142</v>
      </c>
      <c r="T113" s="230"/>
      <c r="U113" s="230"/>
      <c r="V113" s="230"/>
      <c r="W113" s="230"/>
      <c r="X113" s="230"/>
      <c r="Y113" s="230"/>
      <c r="Z113" s="230"/>
      <c r="AA113" s="230"/>
      <c r="AB113" s="230"/>
    </row>
    <row r="114" spans="1:28" x14ac:dyDescent="0.5">
      <c r="A114" s="324"/>
      <c r="B114" s="534">
        <v>142</v>
      </c>
      <c r="C114" s="230">
        <v>104</v>
      </c>
      <c r="D114" s="230" t="s">
        <v>34</v>
      </c>
      <c r="E114" s="230">
        <v>74210</v>
      </c>
      <c r="F114" s="230">
        <v>207</v>
      </c>
      <c r="G114" s="230">
        <v>6487</v>
      </c>
      <c r="H114" s="230" t="s">
        <v>1695</v>
      </c>
      <c r="I114" s="230">
        <v>8</v>
      </c>
      <c r="J114" s="230">
        <v>3</v>
      </c>
      <c r="K114" s="230">
        <v>4</v>
      </c>
      <c r="L114" s="230">
        <f t="shared" si="3"/>
        <v>3504</v>
      </c>
      <c r="M114" s="230"/>
      <c r="N114" s="230"/>
      <c r="O114" s="230"/>
      <c r="P114" s="230"/>
      <c r="Q114" s="393">
        <v>150</v>
      </c>
      <c r="R114" s="230"/>
      <c r="S114" s="230">
        <v>142</v>
      </c>
      <c r="T114" s="230"/>
      <c r="U114" s="230"/>
      <c r="V114" s="230"/>
      <c r="W114" s="230"/>
      <c r="X114" s="230"/>
      <c r="Y114" s="230"/>
      <c r="Z114" s="230"/>
      <c r="AA114" s="230"/>
      <c r="AB114" s="230"/>
    </row>
    <row r="115" spans="1:28" x14ac:dyDescent="0.5">
      <c r="A115" s="324" t="s">
        <v>3037</v>
      </c>
      <c r="B115" s="534">
        <v>71</v>
      </c>
      <c r="C115" s="230">
        <v>105</v>
      </c>
      <c r="D115" s="230" t="s">
        <v>49</v>
      </c>
      <c r="E115" s="230">
        <v>1028</v>
      </c>
      <c r="F115" s="230">
        <v>32</v>
      </c>
      <c r="G115" s="230"/>
      <c r="H115" s="230" t="s">
        <v>1695</v>
      </c>
      <c r="I115" s="230">
        <v>2</v>
      </c>
      <c r="J115" s="230"/>
      <c r="K115" s="230">
        <v>2</v>
      </c>
      <c r="L115" s="230">
        <f t="shared" si="3"/>
        <v>802</v>
      </c>
      <c r="M115" s="230"/>
      <c r="N115" s="230"/>
      <c r="O115" s="230"/>
      <c r="P115" s="230"/>
      <c r="Q115" s="393">
        <v>100</v>
      </c>
      <c r="R115" s="230"/>
      <c r="S115" s="230">
        <v>71</v>
      </c>
      <c r="T115" s="230"/>
      <c r="U115" s="230"/>
      <c r="V115" s="230"/>
      <c r="W115" s="230"/>
      <c r="X115" s="230"/>
      <c r="Y115" s="230"/>
      <c r="Z115" s="230"/>
      <c r="AA115" s="230"/>
      <c r="AB115" s="230"/>
    </row>
    <row r="116" spans="1:28" x14ac:dyDescent="0.5">
      <c r="A116" s="324" t="s">
        <v>3036</v>
      </c>
      <c r="B116" s="534">
        <v>142</v>
      </c>
      <c r="C116" s="230">
        <v>106</v>
      </c>
      <c r="D116" s="230" t="s">
        <v>49</v>
      </c>
      <c r="E116" s="230">
        <v>2987</v>
      </c>
      <c r="F116" s="230">
        <v>90</v>
      </c>
      <c r="G116" s="230"/>
      <c r="H116" s="230" t="s">
        <v>1695</v>
      </c>
      <c r="I116" s="230">
        <v>10</v>
      </c>
      <c r="J116" s="230">
        <v>3</v>
      </c>
      <c r="K116" s="230">
        <v>1</v>
      </c>
      <c r="L116" s="230">
        <f t="shared" si="3"/>
        <v>4301</v>
      </c>
      <c r="M116" s="230"/>
      <c r="N116" s="230"/>
      <c r="O116" s="230"/>
      <c r="P116" s="230"/>
      <c r="Q116" s="393">
        <v>150</v>
      </c>
      <c r="R116" s="230"/>
      <c r="S116" s="230">
        <v>142</v>
      </c>
      <c r="T116" s="230"/>
      <c r="U116" s="230"/>
      <c r="V116" s="230"/>
      <c r="W116" s="230"/>
      <c r="X116" s="230"/>
      <c r="Y116" s="230"/>
      <c r="Z116" s="230"/>
      <c r="AA116" s="230"/>
      <c r="AB116" s="230"/>
    </row>
    <row r="117" spans="1:28" x14ac:dyDescent="0.5">
      <c r="A117" s="324" t="s">
        <v>3038</v>
      </c>
      <c r="B117" s="534">
        <v>120</v>
      </c>
      <c r="C117" s="230">
        <v>107</v>
      </c>
      <c r="D117" s="230" t="s">
        <v>49</v>
      </c>
      <c r="E117" s="230">
        <v>5647</v>
      </c>
      <c r="F117" s="230">
        <v>14</v>
      </c>
      <c r="G117" s="230"/>
      <c r="H117" s="230" t="s">
        <v>1695</v>
      </c>
      <c r="I117" s="230">
        <v>3</v>
      </c>
      <c r="J117" s="230"/>
      <c r="K117" s="230">
        <v>88</v>
      </c>
      <c r="L117" s="230">
        <f t="shared" si="3"/>
        <v>1288</v>
      </c>
      <c r="M117" s="230"/>
      <c r="N117" s="230"/>
      <c r="O117" s="230"/>
      <c r="P117" s="230"/>
      <c r="Q117" s="393">
        <v>100</v>
      </c>
      <c r="R117" s="230"/>
      <c r="S117" s="230">
        <v>120</v>
      </c>
      <c r="T117" s="230"/>
      <c r="U117" s="230"/>
      <c r="V117" s="230"/>
      <c r="W117" s="230"/>
      <c r="X117" s="230"/>
      <c r="Y117" s="230"/>
      <c r="Z117" s="230"/>
      <c r="AA117" s="230"/>
      <c r="AB117" s="230"/>
    </row>
    <row r="118" spans="1:28" x14ac:dyDescent="0.5">
      <c r="A118" s="324" t="s">
        <v>3039</v>
      </c>
      <c r="B118" s="534">
        <v>219</v>
      </c>
      <c r="C118" s="230">
        <v>108</v>
      </c>
      <c r="D118" s="230" t="s">
        <v>34</v>
      </c>
      <c r="E118" s="230">
        <v>49620</v>
      </c>
      <c r="F118" s="230">
        <v>108</v>
      </c>
      <c r="G118" s="230">
        <v>4597</v>
      </c>
      <c r="H118" s="230" t="s">
        <v>1695</v>
      </c>
      <c r="I118" s="230">
        <v>4</v>
      </c>
      <c r="J118" s="230">
        <v>3</v>
      </c>
      <c r="K118" s="230">
        <v>28</v>
      </c>
      <c r="L118" s="230">
        <f t="shared" si="3"/>
        <v>1928</v>
      </c>
      <c r="M118" s="230"/>
      <c r="N118" s="230"/>
      <c r="O118" s="230"/>
      <c r="P118" s="230"/>
      <c r="Q118" s="393">
        <v>300</v>
      </c>
      <c r="R118" s="230"/>
      <c r="S118" s="230">
        <v>219</v>
      </c>
      <c r="T118" s="230"/>
      <c r="U118" s="230"/>
      <c r="V118" s="230"/>
      <c r="W118" s="230"/>
      <c r="X118" s="230"/>
      <c r="Y118" s="230"/>
      <c r="Z118" s="230"/>
      <c r="AA118" s="230"/>
      <c r="AB118" s="230"/>
    </row>
    <row r="119" spans="1:28" x14ac:dyDescent="0.5">
      <c r="A119" s="324"/>
      <c r="B119" s="534">
        <v>249</v>
      </c>
      <c r="C119" s="230">
        <v>109</v>
      </c>
      <c r="D119" s="230" t="s">
        <v>3004</v>
      </c>
      <c r="E119" s="230">
        <v>2086</v>
      </c>
      <c r="F119" s="230">
        <v>67</v>
      </c>
      <c r="G119" s="230"/>
      <c r="H119" s="230" t="s">
        <v>1695</v>
      </c>
      <c r="I119" s="230"/>
      <c r="J119" s="230">
        <v>1</v>
      </c>
      <c r="K119" s="230">
        <v>11</v>
      </c>
      <c r="L119" s="230"/>
      <c r="M119" s="230"/>
      <c r="N119" s="230"/>
      <c r="O119" s="230"/>
      <c r="P119" s="230"/>
      <c r="Q119" s="393">
        <v>100</v>
      </c>
      <c r="R119" s="230"/>
      <c r="S119" s="230">
        <v>249</v>
      </c>
      <c r="T119" s="230"/>
      <c r="U119" s="230"/>
      <c r="V119" s="230"/>
      <c r="W119" s="230"/>
      <c r="X119" s="230"/>
      <c r="Y119" s="230"/>
      <c r="Z119" s="230"/>
      <c r="AA119" s="230"/>
      <c r="AB119" s="230"/>
    </row>
    <row r="120" spans="1:28" x14ac:dyDescent="0.5">
      <c r="A120" s="324" t="s">
        <v>3040</v>
      </c>
      <c r="B120" s="534">
        <v>249</v>
      </c>
      <c r="C120" s="230">
        <v>110</v>
      </c>
      <c r="D120" s="230" t="s">
        <v>34</v>
      </c>
      <c r="E120" s="230">
        <v>86949</v>
      </c>
      <c r="F120" s="230">
        <v>40</v>
      </c>
      <c r="G120" s="230">
        <v>7068</v>
      </c>
      <c r="H120" s="230" t="s">
        <v>1695</v>
      </c>
      <c r="I120" s="230">
        <v>5</v>
      </c>
      <c r="J120" s="230">
        <v>2</v>
      </c>
      <c r="K120" s="230">
        <v>66</v>
      </c>
      <c r="L120" s="230"/>
      <c r="M120" s="230">
        <f xml:space="preserve"> I120*400+J120*100+K120</f>
        <v>2266</v>
      </c>
      <c r="N120" s="230"/>
      <c r="O120" s="230"/>
      <c r="P120" s="230"/>
      <c r="Q120" s="393">
        <v>100</v>
      </c>
      <c r="R120" s="230">
        <v>37</v>
      </c>
      <c r="S120" s="230">
        <v>249</v>
      </c>
      <c r="T120" s="230" t="s">
        <v>36</v>
      </c>
      <c r="U120" s="230" t="s">
        <v>45</v>
      </c>
      <c r="V120" s="230">
        <v>54</v>
      </c>
      <c r="W120" s="230"/>
      <c r="X120" s="230">
        <v>54</v>
      </c>
      <c r="Y120" s="230"/>
      <c r="Z120" s="230"/>
      <c r="AA120" s="230">
        <v>10</v>
      </c>
      <c r="AB120" s="230"/>
    </row>
    <row r="121" spans="1:28" x14ac:dyDescent="0.5">
      <c r="A121" s="324" t="s">
        <v>3041</v>
      </c>
      <c r="B121" s="534">
        <v>40</v>
      </c>
      <c r="C121" s="230">
        <v>111</v>
      </c>
      <c r="D121" s="230" t="s">
        <v>34</v>
      </c>
      <c r="E121" s="230">
        <v>74970</v>
      </c>
      <c r="F121" s="230">
        <v>16</v>
      </c>
      <c r="G121" s="230">
        <v>6613</v>
      </c>
      <c r="H121" s="230" t="s">
        <v>1695</v>
      </c>
      <c r="I121" s="230">
        <v>8</v>
      </c>
      <c r="J121" s="230"/>
      <c r="K121" s="230">
        <v>2</v>
      </c>
      <c r="L121" s="230">
        <f t="shared" si="3"/>
        <v>3202</v>
      </c>
      <c r="M121" s="230"/>
      <c r="N121" s="230"/>
      <c r="O121" s="230"/>
      <c r="P121" s="230"/>
      <c r="Q121" s="393">
        <v>300</v>
      </c>
      <c r="R121" s="230"/>
      <c r="S121" s="230">
        <v>40</v>
      </c>
      <c r="T121" s="230"/>
      <c r="U121" s="230"/>
      <c r="V121" s="230"/>
      <c r="W121" s="230"/>
      <c r="X121" s="230"/>
      <c r="Y121" s="230"/>
      <c r="Z121" s="230"/>
      <c r="AA121" s="230"/>
      <c r="AB121" s="230"/>
    </row>
    <row r="122" spans="1:28" x14ac:dyDescent="0.5">
      <c r="A122" s="324"/>
      <c r="B122" s="534">
        <v>40</v>
      </c>
      <c r="C122" s="230">
        <v>112</v>
      </c>
      <c r="D122" s="230" t="s">
        <v>49</v>
      </c>
      <c r="E122" s="230">
        <v>6925</v>
      </c>
      <c r="F122" s="230">
        <v>83</v>
      </c>
      <c r="G122" s="230"/>
      <c r="H122" s="230" t="s">
        <v>1695</v>
      </c>
      <c r="I122" s="230">
        <v>5</v>
      </c>
      <c r="J122" s="230">
        <v>3</v>
      </c>
      <c r="K122" s="230">
        <v>34</v>
      </c>
      <c r="L122" s="230">
        <f t="shared" si="3"/>
        <v>2334</v>
      </c>
      <c r="M122" s="230"/>
      <c r="N122" s="230"/>
      <c r="O122" s="230"/>
      <c r="P122" s="230"/>
      <c r="Q122" s="393">
        <v>200</v>
      </c>
      <c r="R122" s="230"/>
      <c r="S122" s="230">
        <v>40</v>
      </c>
      <c r="T122" s="230"/>
      <c r="U122" s="230"/>
      <c r="V122" s="230"/>
      <c r="W122" s="230"/>
      <c r="X122" s="230"/>
      <c r="Y122" s="230"/>
      <c r="Z122" s="230"/>
      <c r="AA122" s="230"/>
      <c r="AB122" s="230"/>
    </row>
    <row r="123" spans="1:28" x14ac:dyDescent="0.5">
      <c r="A123" s="324" t="s">
        <v>3042</v>
      </c>
      <c r="B123" s="534">
        <v>66</v>
      </c>
      <c r="C123" s="230">
        <v>113</v>
      </c>
      <c r="D123" s="230" t="s">
        <v>49</v>
      </c>
      <c r="E123" s="230">
        <v>6796</v>
      </c>
      <c r="F123" s="230">
        <v>215</v>
      </c>
      <c r="G123" s="230"/>
      <c r="H123" s="230" t="s">
        <v>1695</v>
      </c>
      <c r="I123" s="230">
        <v>11</v>
      </c>
      <c r="J123" s="230">
        <v>3</v>
      </c>
      <c r="K123" s="230">
        <v>69</v>
      </c>
      <c r="L123" s="230">
        <f t="shared" si="3"/>
        <v>4769</v>
      </c>
      <c r="M123" s="230"/>
      <c r="N123" s="230"/>
      <c r="O123" s="230"/>
      <c r="P123" s="230"/>
      <c r="Q123" s="393">
        <v>200</v>
      </c>
      <c r="R123" s="230"/>
      <c r="S123" s="230">
        <v>66</v>
      </c>
      <c r="T123" s="230"/>
      <c r="U123" s="230"/>
      <c r="V123" s="230"/>
      <c r="W123" s="230"/>
      <c r="X123" s="230"/>
      <c r="Y123" s="230"/>
      <c r="Z123" s="230"/>
      <c r="AA123" s="230"/>
      <c r="AB123" s="230"/>
    </row>
    <row r="124" spans="1:28" x14ac:dyDescent="0.5">
      <c r="A124" s="324" t="s">
        <v>3043</v>
      </c>
      <c r="B124" s="534">
        <v>66</v>
      </c>
      <c r="C124" s="230">
        <v>114</v>
      </c>
      <c r="D124" s="230" t="s">
        <v>34</v>
      </c>
      <c r="E124" s="230">
        <v>74982</v>
      </c>
      <c r="F124" s="230">
        <v>251</v>
      </c>
      <c r="G124" s="230">
        <v>6630</v>
      </c>
      <c r="H124" s="230" t="s">
        <v>1695</v>
      </c>
      <c r="I124" s="230">
        <v>6</v>
      </c>
      <c r="J124" s="230">
        <v>2</v>
      </c>
      <c r="K124" s="230">
        <v>63</v>
      </c>
      <c r="L124" s="230">
        <f t="shared" si="3"/>
        <v>2663</v>
      </c>
      <c r="M124" s="230"/>
      <c r="N124" s="230"/>
      <c r="O124" s="230"/>
      <c r="P124" s="230"/>
      <c r="Q124" s="393">
        <v>300</v>
      </c>
      <c r="R124" s="230"/>
      <c r="S124" s="230">
        <v>66</v>
      </c>
      <c r="T124" s="230"/>
      <c r="U124" s="230"/>
      <c r="V124" s="230"/>
      <c r="W124" s="230"/>
      <c r="X124" s="230"/>
      <c r="Y124" s="230"/>
      <c r="Z124" s="230"/>
      <c r="AA124" s="230"/>
      <c r="AB124" s="230"/>
    </row>
    <row r="125" spans="1:28" x14ac:dyDescent="0.5">
      <c r="A125" s="324" t="s">
        <v>3044</v>
      </c>
      <c r="B125" s="534">
        <v>52</v>
      </c>
      <c r="C125" s="230">
        <v>115</v>
      </c>
      <c r="D125" s="230" t="s">
        <v>34</v>
      </c>
      <c r="E125" s="230">
        <v>52406</v>
      </c>
      <c r="F125" s="230">
        <v>34</v>
      </c>
      <c r="G125" s="230">
        <v>5170</v>
      </c>
      <c r="H125" s="230" t="s">
        <v>1695</v>
      </c>
      <c r="I125" s="230"/>
      <c r="J125" s="230"/>
      <c r="K125" s="230">
        <v>47</v>
      </c>
      <c r="L125" s="230"/>
      <c r="M125" s="230">
        <f xml:space="preserve"> I125*400+J125*100+K125</f>
        <v>47</v>
      </c>
      <c r="N125" s="230"/>
      <c r="O125" s="230"/>
      <c r="P125" s="230"/>
      <c r="Q125" s="393">
        <v>250</v>
      </c>
      <c r="R125" s="230">
        <v>38</v>
      </c>
      <c r="S125" s="230">
        <v>52</v>
      </c>
      <c r="T125" s="230" t="s">
        <v>36</v>
      </c>
      <c r="U125" s="230" t="s">
        <v>1024</v>
      </c>
      <c r="V125" s="230">
        <v>108</v>
      </c>
      <c r="W125" s="230"/>
      <c r="X125" s="230">
        <v>108</v>
      </c>
      <c r="Y125" s="230"/>
      <c r="Z125" s="230"/>
      <c r="AA125" s="230">
        <v>40</v>
      </c>
      <c r="AB125" s="230"/>
    </row>
    <row r="126" spans="1:28" x14ac:dyDescent="0.5">
      <c r="A126" s="324"/>
      <c r="B126" s="534">
        <v>52</v>
      </c>
      <c r="C126" s="230">
        <v>116</v>
      </c>
      <c r="D126" s="230" t="s">
        <v>49</v>
      </c>
      <c r="E126" s="230">
        <v>4683</v>
      </c>
      <c r="F126" s="230">
        <v>98</v>
      </c>
      <c r="G126" s="230"/>
      <c r="H126" s="230" t="s">
        <v>1695</v>
      </c>
      <c r="I126" s="230">
        <v>20</v>
      </c>
      <c r="J126" s="230">
        <v>2</v>
      </c>
      <c r="K126" s="230">
        <v>37</v>
      </c>
      <c r="L126" s="230">
        <f t="shared" si="3"/>
        <v>8237</v>
      </c>
      <c r="M126" s="230"/>
      <c r="N126" s="230"/>
      <c r="O126" s="230"/>
      <c r="P126" s="230"/>
      <c r="Q126" s="393">
        <v>300</v>
      </c>
      <c r="R126" s="230"/>
      <c r="S126" s="230">
        <v>52</v>
      </c>
      <c r="T126" s="230"/>
      <c r="U126" s="230"/>
      <c r="V126" s="230"/>
      <c r="W126" s="230"/>
      <c r="X126" s="230"/>
      <c r="Y126" s="230"/>
      <c r="Z126" s="230"/>
      <c r="AA126" s="230"/>
      <c r="AB126" s="230"/>
    </row>
    <row r="127" spans="1:28" x14ac:dyDescent="0.5">
      <c r="A127" s="324" t="s">
        <v>3045</v>
      </c>
      <c r="B127" s="534">
        <v>237</v>
      </c>
      <c r="C127" s="230">
        <v>117</v>
      </c>
      <c r="D127" s="230" t="s">
        <v>34</v>
      </c>
      <c r="E127" s="230">
        <v>32754</v>
      </c>
      <c r="F127" s="230">
        <v>36</v>
      </c>
      <c r="G127" s="230">
        <v>2492</v>
      </c>
      <c r="H127" s="230" t="s">
        <v>1695</v>
      </c>
      <c r="I127" s="230">
        <v>28</v>
      </c>
      <c r="J127" s="230"/>
      <c r="K127" s="230">
        <v>90</v>
      </c>
      <c r="L127" s="230">
        <f t="shared" si="3"/>
        <v>11290</v>
      </c>
      <c r="M127" s="230"/>
      <c r="N127" s="230"/>
      <c r="O127" s="230"/>
      <c r="P127" s="230"/>
      <c r="Q127" s="393">
        <v>100</v>
      </c>
      <c r="R127" s="230"/>
      <c r="S127" s="230">
        <v>237</v>
      </c>
      <c r="T127" s="230"/>
      <c r="U127" s="230"/>
      <c r="V127" s="230"/>
      <c r="W127" s="230"/>
      <c r="X127" s="230"/>
      <c r="Y127" s="230"/>
      <c r="Z127" s="230"/>
      <c r="AA127" s="230"/>
      <c r="AB127" s="230"/>
    </row>
    <row r="128" spans="1:28" x14ac:dyDescent="0.5">
      <c r="A128" s="324" t="s">
        <v>3042</v>
      </c>
      <c r="B128" s="534">
        <v>66</v>
      </c>
      <c r="C128" s="230">
        <v>118</v>
      </c>
      <c r="D128" s="230" t="s">
        <v>34</v>
      </c>
      <c r="E128" s="230">
        <v>74981</v>
      </c>
      <c r="F128" s="230">
        <v>250</v>
      </c>
      <c r="G128" s="230">
        <v>6629</v>
      </c>
      <c r="H128" s="230" t="s">
        <v>1695</v>
      </c>
      <c r="I128" s="230">
        <v>19</v>
      </c>
      <c r="J128" s="230"/>
      <c r="K128" s="230">
        <v>4</v>
      </c>
      <c r="L128" s="230">
        <f t="shared" si="3"/>
        <v>7604</v>
      </c>
      <c r="M128" s="230"/>
      <c r="N128" s="230"/>
      <c r="O128" s="230"/>
      <c r="P128" s="230"/>
      <c r="Q128" s="393">
        <v>300</v>
      </c>
      <c r="R128" s="230"/>
      <c r="S128" s="230">
        <v>66</v>
      </c>
      <c r="T128" s="230"/>
      <c r="U128" s="230"/>
      <c r="V128" s="230"/>
      <c r="W128" s="230"/>
      <c r="X128" s="230"/>
      <c r="Y128" s="230"/>
      <c r="Z128" s="230"/>
      <c r="AA128" s="230"/>
      <c r="AB128" s="230"/>
    </row>
    <row r="129" spans="1:28" x14ac:dyDescent="0.5">
      <c r="A129" s="324" t="s">
        <v>3045</v>
      </c>
      <c r="B129" s="534">
        <v>237</v>
      </c>
      <c r="C129" s="230">
        <v>119</v>
      </c>
      <c r="D129" s="230" t="s">
        <v>34</v>
      </c>
      <c r="E129" s="230">
        <v>32753</v>
      </c>
      <c r="F129" s="230">
        <v>1</v>
      </c>
      <c r="G129" s="230">
        <v>2491</v>
      </c>
      <c r="H129" s="230" t="s">
        <v>1695</v>
      </c>
      <c r="I129" s="230">
        <v>14</v>
      </c>
      <c r="J129" s="230"/>
      <c r="K129" s="230">
        <v>79</v>
      </c>
      <c r="L129" s="230">
        <f t="shared" si="3"/>
        <v>5679</v>
      </c>
      <c r="M129" s="230"/>
      <c r="N129" s="230"/>
      <c r="O129" s="230"/>
      <c r="P129" s="230"/>
      <c r="Q129" s="393">
        <v>100</v>
      </c>
      <c r="R129" s="230"/>
      <c r="S129" s="230">
        <v>237</v>
      </c>
      <c r="T129" s="230"/>
      <c r="U129" s="230"/>
      <c r="V129" s="230"/>
      <c r="W129" s="230"/>
      <c r="X129" s="230"/>
      <c r="Y129" s="230"/>
      <c r="Z129" s="230"/>
      <c r="AA129" s="230"/>
      <c r="AB129" s="230"/>
    </row>
    <row r="130" spans="1:28" x14ac:dyDescent="0.5">
      <c r="A130" s="324"/>
      <c r="B130" s="534">
        <v>237</v>
      </c>
      <c r="C130" s="230">
        <v>120</v>
      </c>
      <c r="D130" s="230" t="s">
        <v>34</v>
      </c>
      <c r="E130" s="230">
        <v>52141</v>
      </c>
      <c r="F130" s="230">
        <v>49</v>
      </c>
      <c r="G130" s="230">
        <v>5156</v>
      </c>
      <c r="H130" s="230" t="s">
        <v>1695</v>
      </c>
      <c r="I130" s="230"/>
      <c r="J130" s="230"/>
      <c r="K130" s="230">
        <v>85</v>
      </c>
      <c r="L130" s="230"/>
      <c r="M130" s="230">
        <f xml:space="preserve"> I130*400+J130*100+K130</f>
        <v>85</v>
      </c>
      <c r="N130" s="230"/>
      <c r="O130" s="230"/>
      <c r="P130" s="230"/>
      <c r="Q130" s="393">
        <v>100</v>
      </c>
      <c r="R130" s="230">
        <v>39</v>
      </c>
      <c r="S130" s="230">
        <v>237</v>
      </c>
      <c r="T130" s="230" t="s">
        <v>36</v>
      </c>
      <c r="U130" s="230" t="s">
        <v>45</v>
      </c>
      <c r="V130" s="230">
        <v>120</v>
      </c>
      <c r="W130" s="230"/>
      <c r="X130" s="230">
        <v>120</v>
      </c>
      <c r="Y130" s="230"/>
      <c r="Z130" s="230"/>
      <c r="AA130" s="230">
        <v>20</v>
      </c>
      <c r="AB130" s="230"/>
    </row>
    <row r="131" spans="1:28" x14ac:dyDescent="0.5">
      <c r="A131" s="324"/>
      <c r="B131" s="534">
        <v>237</v>
      </c>
      <c r="C131" s="230">
        <v>121</v>
      </c>
      <c r="D131" s="230" t="s">
        <v>34</v>
      </c>
      <c r="E131" s="230">
        <v>52144</v>
      </c>
      <c r="F131" s="230">
        <v>50</v>
      </c>
      <c r="G131" s="230">
        <v>5159</v>
      </c>
      <c r="H131" s="230" t="s">
        <v>1695</v>
      </c>
      <c r="I131" s="230"/>
      <c r="J131" s="230"/>
      <c r="K131" s="230">
        <v>64</v>
      </c>
      <c r="L131" s="230">
        <f t="shared" si="3"/>
        <v>64</v>
      </c>
      <c r="M131" s="230"/>
      <c r="N131" s="230"/>
      <c r="O131" s="230"/>
      <c r="P131" s="230"/>
      <c r="Q131" s="393">
        <v>250</v>
      </c>
      <c r="R131" s="230"/>
      <c r="S131" s="230">
        <v>237</v>
      </c>
      <c r="T131" s="230"/>
      <c r="U131" s="230"/>
      <c r="V131" s="230"/>
      <c r="W131" s="230"/>
      <c r="X131" s="230"/>
      <c r="Y131" s="230"/>
      <c r="Z131" s="230"/>
      <c r="AA131" s="230"/>
      <c r="AB131" s="230"/>
    </row>
    <row r="132" spans="1:28" x14ac:dyDescent="0.5">
      <c r="A132" s="324" t="s">
        <v>3042</v>
      </c>
      <c r="B132" s="534">
        <v>66</v>
      </c>
      <c r="C132" s="230">
        <v>122</v>
      </c>
      <c r="D132" s="230" t="s">
        <v>3004</v>
      </c>
      <c r="E132" s="230">
        <v>525143</v>
      </c>
      <c r="F132" s="230">
        <v>51</v>
      </c>
      <c r="G132" s="230">
        <v>5158</v>
      </c>
      <c r="H132" s="230" t="s">
        <v>1695</v>
      </c>
      <c r="I132" s="230"/>
      <c r="J132" s="230"/>
      <c r="K132" s="230">
        <v>46</v>
      </c>
      <c r="L132" s="230"/>
      <c r="M132" s="230">
        <f xml:space="preserve"> I132*400+J132*100+K132</f>
        <v>46</v>
      </c>
      <c r="N132" s="230"/>
      <c r="O132" s="230"/>
      <c r="P132" s="230"/>
      <c r="Q132" s="393">
        <v>250</v>
      </c>
      <c r="R132" s="230">
        <v>40</v>
      </c>
      <c r="S132" s="230">
        <v>66</v>
      </c>
      <c r="T132" s="230" t="s">
        <v>36</v>
      </c>
      <c r="U132" s="230" t="s">
        <v>1024</v>
      </c>
      <c r="V132" s="230">
        <v>255</v>
      </c>
      <c r="W132" s="230"/>
      <c r="X132" s="230">
        <v>255</v>
      </c>
      <c r="Y132" s="230"/>
      <c r="Z132" s="230"/>
      <c r="AA132" s="230">
        <v>41</v>
      </c>
      <c r="AB132" s="230"/>
    </row>
    <row r="133" spans="1:28" x14ac:dyDescent="0.5">
      <c r="A133" s="324" t="s">
        <v>3046</v>
      </c>
      <c r="B133" s="534">
        <v>15</v>
      </c>
      <c r="C133" s="230">
        <v>123</v>
      </c>
      <c r="D133" s="230" t="s">
        <v>34</v>
      </c>
      <c r="E133" s="230">
        <v>74187</v>
      </c>
      <c r="F133" s="230">
        <v>198</v>
      </c>
      <c r="G133" s="230">
        <v>6478</v>
      </c>
      <c r="H133" s="230" t="s">
        <v>1695</v>
      </c>
      <c r="I133" s="230"/>
      <c r="J133" s="230"/>
      <c r="K133" s="230">
        <v>60</v>
      </c>
      <c r="L133" s="230"/>
      <c r="M133" s="230">
        <f xml:space="preserve"> I133*400+J133*100+K133</f>
        <v>60</v>
      </c>
      <c r="N133" s="230"/>
      <c r="O133" s="230"/>
      <c r="P133" s="230"/>
      <c r="Q133" s="393">
        <v>300</v>
      </c>
      <c r="R133" s="230">
        <v>41</v>
      </c>
      <c r="S133" s="230">
        <v>15</v>
      </c>
      <c r="T133" s="230" t="s">
        <v>36</v>
      </c>
      <c r="U133" s="230" t="s">
        <v>1024</v>
      </c>
      <c r="V133" s="230">
        <v>108</v>
      </c>
      <c r="W133" s="230"/>
      <c r="X133" s="230">
        <v>108</v>
      </c>
      <c r="Y133" s="230"/>
      <c r="Z133" s="230"/>
      <c r="AA133" s="230">
        <v>30</v>
      </c>
      <c r="AB133" s="230"/>
    </row>
    <row r="134" spans="1:28" x14ac:dyDescent="0.5">
      <c r="A134" s="324"/>
      <c r="B134" s="534">
        <v>15</v>
      </c>
      <c r="C134" s="230">
        <v>124</v>
      </c>
      <c r="D134" s="230" t="s">
        <v>49</v>
      </c>
      <c r="E134" s="230">
        <v>2991</v>
      </c>
      <c r="F134" s="230">
        <v>101</v>
      </c>
      <c r="G134" s="230"/>
      <c r="H134" s="230" t="s">
        <v>1695</v>
      </c>
      <c r="I134" s="230">
        <v>23</v>
      </c>
      <c r="J134" s="230">
        <v>3</v>
      </c>
      <c r="K134" s="230">
        <v>79</v>
      </c>
      <c r="L134" s="230">
        <f t="shared" si="3"/>
        <v>9579</v>
      </c>
      <c r="M134" s="230"/>
      <c r="N134" s="230"/>
      <c r="O134" s="230"/>
      <c r="P134" s="230"/>
      <c r="Q134" s="393">
        <v>300</v>
      </c>
      <c r="R134" s="230"/>
      <c r="S134" s="230">
        <v>15</v>
      </c>
      <c r="T134" s="230"/>
      <c r="U134" s="230"/>
      <c r="V134" s="230"/>
      <c r="W134" s="230"/>
      <c r="X134" s="230"/>
      <c r="Y134" s="230"/>
      <c r="Z134" s="230"/>
      <c r="AA134" s="230"/>
      <c r="AB134" s="230"/>
    </row>
    <row r="135" spans="1:28" x14ac:dyDescent="0.5">
      <c r="A135" s="324" t="s">
        <v>3047</v>
      </c>
      <c r="B135" s="534">
        <v>76</v>
      </c>
      <c r="C135" s="230">
        <v>125</v>
      </c>
      <c r="D135" s="230" t="s">
        <v>49</v>
      </c>
      <c r="E135" s="230">
        <v>3838</v>
      </c>
      <c r="F135" s="230">
        <v>151</v>
      </c>
      <c r="G135" s="230"/>
      <c r="H135" s="230" t="s">
        <v>1693</v>
      </c>
      <c r="I135" s="230">
        <v>10</v>
      </c>
      <c r="J135" s="230">
        <v>2</v>
      </c>
      <c r="K135" s="230">
        <v>83</v>
      </c>
      <c r="L135" s="230">
        <f t="shared" si="3"/>
        <v>4283</v>
      </c>
      <c r="M135" s="230"/>
      <c r="N135" s="230"/>
      <c r="O135" s="230"/>
      <c r="P135" s="230"/>
      <c r="Q135" s="393">
        <v>100</v>
      </c>
      <c r="R135" s="230"/>
      <c r="S135" s="230">
        <v>76</v>
      </c>
      <c r="T135" s="230"/>
      <c r="U135" s="230"/>
      <c r="V135" s="230"/>
      <c r="W135" s="230"/>
      <c r="X135" s="230"/>
      <c r="Y135" s="230"/>
      <c r="Z135" s="230"/>
      <c r="AA135" s="230"/>
      <c r="AB135" s="230"/>
    </row>
    <row r="136" spans="1:28" x14ac:dyDescent="0.5">
      <c r="A136" s="324"/>
      <c r="B136" s="534">
        <v>76</v>
      </c>
      <c r="C136" s="230">
        <v>126</v>
      </c>
      <c r="D136" s="230" t="s">
        <v>34</v>
      </c>
      <c r="E136" s="230">
        <v>52542</v>
      </c>
      <c r="F136" s="230">
        <v>35</v>
      </c>
      <c r="G136" s="230">
        <v>5306</v>
      </c>
      <c r="H136" s="230" t="s">
        <v>1693</v>
      </c>
      <c r="I136" s="230"/>
      <c r="J136" s="230"/>
      <c r="K136" s="230">
        <v>80</v>
      </c>
      <c r="L136" s="230"/>
      <c r="M136" s="230">
        <f xml:space="preserve"> I136*400+J136*100+K136</f>
        <v>80</v>
      </c>
      <c r="N136" s="230"/>
      <c r="O136" s="230"/>
      <c r="P136" s="230"/>
      <c r="Q136" s="393">
        <v>250</v>
      </c>
      <c r="R136" s="230">
        <v>42</v>
      </c>
      <c r="S136" s="230">
        <v>76</v>
      </c>
      <c r="T136" s="230" t="s">
        <v>36</v>
      </c>
      <c r="U136" s="230" t="s">
        <v>45</v>
      </c>
      <c r="V136" s="230">
        <v>72</v>
      </c>
      <c r="W136" s="230"/>
      <c r="X136" s="230">
        <v>72</v>
      </c>
      <c r="Y136" s="230"/>
      <c r="Z136" s="230"/>
      <c r="AA136" s="230">
        <v>20</v>
      </c>
      <c r="AB136" s="230"/>
    </row>
    <row r="137" spans="1:28" x14ac:dyDescent="0.5">
      <c r="A137" s="324"/>
      <c r="B137" s="534">
        <v>76</v>
      </c>
      <c r="C137" s="230">
        <v>127</v>
      </c>
      <c r="D137" s="230" t="s">
        <v>49</v>
      </c>
      <c r="E137" s="230">
        <v>7111</v>
      </c>
      <c r="F137" s="230">
        <v>167</v>
      </c>
      <c r="G137" s="230"/>
      <c r="H137" s="230" t="s">
        <v>1693</v>
      </c>
      <c r="I137" s="230">
        <v>5</v>
      </c>
      <c r="J137" s="230"/>
      <c r="K137" s="230">
        <v>73</v>
      </c>
      <c r="L137" s="230">
        <f t="shared" si="3"/>
        <v>2073</v>
      </c>
      <c r="M137" s="230"/>
      <c r="N137" s="230"/>
      <c r="O137" s="230"/>
      <c r="P137" s="230"/>
      <c r="Q137" s="393">
        <v>200</v>
      </c>
      <c r="R137" s="230"/>
      <c r="S137" s="230">
        <v>76</v>
      </c>
      <c r="T137" s="230"/>
      <c r="U137" s="230"/>
      <c r="V137" s="230"/>
      <c r="W137" s="230"/>
      <c r="X137" s="230"/>
      <c r="Y137" s="230"/>
      <c r="Z137" s="230"/>
      <c r="AA137" s="230"/>
      <c r="AB137" s="230"/>
    </row>
    <row r="138" spans="1:28" x14ac:dyDescent="0.5">
      <c r="A138" s="324"/>
      <c r="B138" s="534">
        <v>76</v>
      </c>
      <c r="C138" s="230">
        <v>128</v>
      </c>
      <c r="D138" s="230" t="s">
        <v>49</v>
      </c>
      <c r="E138" s="230">
        <v>1139</v>
      </c>
      <c r="F138" s="230">
        <v>5</v>
      </c>
      <c r="G138" s="230"/>
      <c r="H138" s="230" t="s">
        <v>1693</v>
      </c>
      <c r="I138" s="230">
        <v>4</v>
      </c>
      <c r="J138" s="230">
        <v>1</v>
      </c>
      <c r="K138" s="230">
        <v>94</v>
      </c>
      <c r="L138" s="230">
        <f t="shared" si="3"/>
        <v>1794</v>
      </c>
      <c r="M138" s="230"/>
      <c r="N138" s="230"/>
      <c r="O138" s="230"/>
      <c r="P138" s="230"/>
      <c r="Q138" s="393">
        <v>100</v>
      </c>
      <c r="R138" s="230"/>
      <c r="S138" s="230">
        <v>76</v>
      </c>
      <c r="T138" s="230"/>
      <c r="U138" s="230"/>
      <c r="V138" s="230"/>
      <c r="W138" s="230"/>
      <c r="X138" s="230"/>
      <c r="Y138" s="230"/>
      <c r="Z138" s="230"/>
      <c r="AA138" s="230"/>
      <c r="AB138" s="230"/>
    </row>
    <row r="139" spans="1:28" x14ac:dyDescent="0.5">
      <c r="A139" s="324" t="s">
        <v>3048</v>
      </c>
      <c r="B139" s="534">
        <v>133</v>
      </c>
      <c r="C139" s="230">
        <v>129</v>
      </c>
      <c r="D139" s="230" t="s">
        <v>49</v>
      </c>
      <c r="E139" s="230">
        <v>19601</v>
      </c>
      <c r="F139" s="230">
        <v>145</v>
      </c>
      <c r="G139" s="230"/>
      <c r="H139" s="230" t="s">
        <v>1695</v>
      </c>
      <c r="I139" s="230">
        <v>4</v>
      </c>
      <c r="J139" s="230">
        <v>3</v>
      </c>
      <c r="K139" s="230">
        <v>85</v>
      </c>
      <c r="L139" s="230"/>
      <c r="M139" s="230">
        <f xml:space="preserve"> I139*400+J139*100+K139</f>
        <v>1985</v>
      </c>
      <c r="N139" s="230"/>
      <c r="O139" s="230"/>
      <c r="P139" s="230"/>
      <c r="Q139" s="393">
        <v>250</v>
      </c>
      <c r="R139" s="230">
        <v>43</v>
      </c>
      <c r="S139" s="230">
        <v>133</v>
      </c>
      <c r="T139" s="230" t="s">
        <v>36</v>
      </c>
      <c r="U139" s="230" t="s">
        <v>45</v>
      </c>
      <c r="V139" s="230">
        <v>36</v>
      </c>
      <c r="W139" s="230"/>
      <c r="X139" s="230">
        <v>36</v>
      </c>
      <c r="Y139" s="230"/>
      <c r="Z139" s="230"/>
      <c r="AA139" s="230">
        <v>15</v>
      </c>
      <c r="AB139" s="230"/>
    </row>
    <row r="140" spans="1:28" x14ac:dyDescent="0.5">
      <c r="A140" s="324" t="s">
        <v>3049</v>
      </c>
      <c r="B140" s="534">
        <v>59</v>
      </c>
      <c r="C140" s="230">
        <v>130</v>
      </c>
      <c r="D140" s="230" t="s">
        <v>34</v>
      </c>
      <c r="E140" s="230">
        <v>74240</v>
      </c>
      <c r="F140" s="230">
        <v>22</v>
      </c>
      <c r="G140" s="230">
        <v>6517</v>
      </c>
      <c r="H140" s="230" t="s">
        <v>1695</v>
      </c>
      <c r="I140" s="230"/>
      <c r="J140" s="230"/>
      <c r="K140" s="230">
        <v>93</v>
      </c>
      <c r="L140" s="230"/>
      <c r="M140" s="230">
        <f xml:space="preserve"> I140*400+J140*100+K140</f>
        <v>93</v>
      </c>
      <c r="N140" s="230"/>
      <c r="O140" s="230"/>
      <c r="P140" s="230"/>
      <c r="Q140" s="393">
        <v>250</v>
      </c>
      <c r="R140" s="230">
        <v>44</v>
      </c>
      <c r="S140" s="230">
        <v>59</v>
      </c>
      <c r="T140" s="230" t="s">
        <v>36</v>
      </c>
      <c r="U140" s="230" t="s">
        <v>1024</v>
      </c>
      <c r="V140" s="230">
        <v>72</v>
      </c>
      <c r="W140" s="230"/>
      <c r="X140" s="230">
        <v>72</v>
      </c>
      <c r="Y140" s="230"/>
      <c r="Z140" s="230"/>
      <c r="AA140" s="230">
        <v>20</v>
      </c>
      <c r="AB140" s="230"/>
    </row>
    <row r="141" spans="1:28" x14ac:dyDescent="0.5">
      <c r="A141" s="324"/>
      <c r="B141" s="534">
        <v>59</v>
      </c>
      <c r="C141" s="230">
        <v>131</v>
      </c>
      <c r="D141" s="230" t="s">
        <v>49</v>
      </c>
      <c r="E141" s="230">
        <v>5373</v>
      </c>
      <c r="F141" s="230">
        <v>33</v>
      </c>
      <c r="G141" s="230"/>
      <c r="H141" s="230" t="s">
        <v>1695</v>
      </c>
      <c r="I141" s="230">
        <v>5</v>
      </c>
      <c r="J141" s="230">
        <v>2</v>
      </c>
      <c r="K141" s="230">
        <v>79</v>
      </c>
      <c r="L141" s="230">
        <f t="shared" si="3"/>
        <v>2279</v>
      </c>
      <c r="M141" s="230"/>
      <c r="N141" s="230"/>
      <c r="O141" s="230"/>
      <c r="P141" s="230"/>
      <c r="Q141" s="393">
        <v>200</v>
      </c>
      <c r="R141" s="230"/>
      <c r="S141" s="230">
        <v>59</v>
      </c>
      <c r="T141" s="230"/>
      <c r="U141" s="230"/>
      <c r="V141" s="230"/>
      <c r="W141" s="230"/>
      <c r="X141" s="230"/>
      <c r="Y141" s="230"/>
      <c r="Z141" s="230"/>
      <c r="AA141" s="230"/>
      <c r="AB141" s="230"/>
    </row>
    <row r="142" spans="1:28" x14ac:dyDescent="0.5">
      <c r="A142" s="324"/>
      <c r="B142" s="534">
        <v>59</v>
      </c>
      <c r="C142" s="230">
        <v>132</v>
      </c>
      <c r="D142" s="230" t="s">
        <v>49</v>
      </c>
      <c r="E142" s="230">
        <v>19567</v>
      </c>
      <c r="F142" s="230">
        <v>38</v>
      </c>
      <c r="G142" s="230"/>
      <c r="H142" s="230" t="s">
        <v>1695</v>
      </c>
      <c r="I142" s="230">
        <v>20</v>
      </c>
      <c r="J142" s="230">
        <v>3</v>
      </c>
      <c r="K142" s="230">
        <v>57</v>
      </c>
      <c r="L142" s="230">
        <f t="shared" si="3"/>
        <v>8357</v>
      </c>
      <c r="M142" s="230"/>
      <c r="N142" s="230"/>
      <c r="O142" s="230"/>
      <c r="P142" s="230"/>
      <c r="Q142" s="393">
        <v>100</v>
      </c>
      <c r="R142" s="230"/>
      <c r="S142" s="230">
        <v>59</v>
      </c>
      <c r="T142" s="230"/>
      <c r="U142" s="230"/>
      <c r="V142" s="230"/>
      <c r="W142" s="230"/>
      <c r="X142" s="230"/>
      <c r="Y142" s="230"/>
      <c r="Z142" s="230"/>
      <c r="AA142" s="230"/>
      <c r="AB142" s="230"/>
    </row>
    <row r="143" spans="1:28" x14ac:dyDescent="0.5">
      <c r="A143" s="324" t="s">
        <v>3050</v>
      </c>
      <c r="B143" s="534">
        <v>12</v>
      </c>
      <c r="C143" s="230">
        <v>133</v>
      </c>
      <c r="D143" s="230" t="s">
        <v>34</v>
      </c>
      <c r="E143" s="230">
        <v>74181</v>
      </c>
      <c r="F143" s="230">
        <v>192</v>
      </c>
      <c r="G143" s="230">
        <v>6472</v>
      </c>
      <c r="H143" s="230" t="s">
        <v>1695</v>
      </c>
      <c r="I143" s="230"/>
      <c r="J143" s="230"/>
      <c r="K143" s="230">
        <v>71</v>
      </c>
      <c r="L143" s="230"/>
      <c r="M143" s="230">
        <f xml:space="preserve"> I143*400+J143*100+K143</f>
        <v>71</v>
      </c>
      <c r="N143" s="230"/>
      <c r="O143" s="230"/>
      <c r="P143" s="230"/>
      <c r="Q143" s="393">
        <v>250</v>
      </c>
      <c r="R143" s="230">
        <v>45</v>
      </c>
      <c r="S143" s="230">
        <v>12</v>
      </c>
      <c r="T143" s="230" t="s">
        <v>36</v>
      </c>
      <c r="U143" s="230" t="s">
        <v>45</v>
      </c>
      <c r="V143" s="230">
        <v>96</v>
      </c>
      <c r="W143" s="230"/>
      <c r="X143" s="230">
        <v>96</v>
      </c>
      <c r="Y143" s="230"/>
      <c r="Z143" s="230"/>
      <c r="AA143" s="230">
        <v>50</v>
      </c>
      <c r="AB143" s="230"/>
    </row>
    <row r="144" spans="1:28" x14ac:dyDescent="0.5">
      <c r="A144" s="324" t="s">
        <v>3051</v>
      </c>
      <c r="B144" s="534">
        <v>127</v>
      </c>
      <c r="C144" s="230">
        <v>134</v>
      </c>
      <c r="D144" s="230" t="s">
        <v>34</v>
      </c>
      <c r="E144" s="230">
        <v>49618</v>
      </c>
      <c r="F144" s="230">
        <v>110</v>
      </c>
      <c r="G144" s="230">
        <v>4598</v>
      </c>
      <c r="H144" s="230" t="s">
        <v>1695</v>
      </c>
      <c r="I144" s="230">
        <v>15</v>
      </c>
      <c r="J144" s="230">
        <v>2</v>
      </c>
      <c r="K144" s="230">
        <v>20</v>
      </c>
      <c r="L144" s="230">
        <f t="shared" si="3"/>
        <v>6220</v>
      </c>
      <c r="M144" s="230"/>
      <c r="N144" s="230"/>
      <c r="O144" s="230"/>
      <c r="P144" s="230"/>
      <c r="Q144" s="393">
        <v>100</v>
      </c>
      <c r="R144" s="230"/>
      <c r="S144" s="230">
        <v>127</v>
      </c>
      <c r="T144" s="230"/>
      <c r="U144" s="230"/>
      <c r="V144" s="230"/>
      <c r="W144" s="230"/>
      <c r="X144" s="230"/>
      <c r="Y144" s="230"/>
      <c r="Z144" s="230"/>
      <c r="AA144" s="230"/>
      <c r="AB144" s="230"/>
    </row>
    <row r="145" spans="1:28" x14ac:dyDescent="0.5">
      <c r="A145" s="324" t="s">
        <v>3052</v>
      </c>
      <c r="B145" s="534">
        <v>63</v>
      </c>
      <c r="C145" s="230">
        <v>135</v>
      </c>
      <c r="D145" s="230" t="s">
        <v>34</v>
      </c>
      <c r="E145" s="230">
        <v>52149</v>
      </c>
      <c r="F145" s="230">
        <v>1</v>
      </c>
      <c r="G145" s="230">
        <v>5164</v>
      </c>
      <c r="H145" s="230" t="s">
        <v>1695</v>
      </c>
      <c r="I145" s="230"/>
      <c r="J145" s="230"/>
      <c r="K145" s="230">
        <v>49</v>
      </c>
      <c r="L145" s="230">
        <f t="shared" si="3"/>
        <v>49</v>
      </c>
      <c r="M145" s="230"/>
      <c r="N145" s="230"/>
      <c r="O145" s="230"/>
      <c r="P145" s="230"/>
      <c r="Q145" s="393">
        <v>250</v>
      </c>
      <c r="R145" s="230"/>
      <c r="S145" s="230">
        <v>63</v>
      </c>
      <c r="T145" s="230"/>
      <c r="U145" s="230"/>
      <c r="V145" s="230"/>
      <c r="W145" s="230"/>
      <c r="X145" s="230"/>
      <c r="Y145" s="230"/>
      <c r="Z145" s="230"/>
      <c r="AA145" s="230"/>
      <c r="AB145" s="230"/>
    </row>
    <row r="146" spans="1:28" x14ac:dyDescent="0.5">
      <c r="A146" s="324"/>
      <c r="B146" s="534">
        <v>63</v>
      </c>
      <c r="C146" s="230">
        <v>136</v>
      </c>
      <c r="D146" s="230" t="s">
        <v>49</v>
      </c>
      <c r="E146" s="230">
        <v>3826</v>
      </c>
      <c r="F146" s="230">
        <v>133</v>
      </c>
      <c r="G146" s="230"/>
      <c r="H146" s="230" t="s">
        <v>1695</v>
      </c>
      <c r="I146" s="230">
        <v>7</v>
      </c>
      <c r="J146" s="230">
        <v>2</v>
      </c>
      <c r="K146" s="230">
        <v>47</v>
      </c>
      <c r="L146" s="230">
        <f t="shared" si="3"/>
        <v>3047</v>
      </c>
      <c r="M146" s="230"/>
      <c r="N146" s="230"/>
      <c r="O146" s="230"/>
      <c r="P146" s="230"/>
      <c r="Q146" s="393">
        <v>100</v>
      </c>
      <c r="R146" s="230"/>
      <c r="S146" s="230">
        <v>63</v>
      </c>
      <c r="T146" s="230"/>
      <c r="U146" s="230"/>
      <c r="V146" s="230"/>
      <c r="W146" s="230"/>
      <c r="X146" s="230"/>
      <c r="Y146" s="230"/>
      <c r="Z146" s="230"/>
      <c r="AA146" s="230"/>
      <c r="AB146" s="230"/>
    </row>
    <row r="147" spans="1:28" x14ac:dyDescent="0.5">
      <c r="A147" s="324" t="s">
        <v>3053</v>
      </c>
      <c r="B147" s="534">
        <v>122</v>
      </c>
      <c r="C147" s="230">
        <v>137</v>
      </c>
      <c r="D147" s="230" t="s">
        <v>3004</v>
      </c>
      <c r="E147" s="230">
        <v>2032</v>
      </c>
      <c r="F147" s="230">
        <v>59</v>
      </c>
      <c r="G147" s="230"/>
      <c r="H147" s="230" t="s">
        <v>1695</v>
      </c>
      <c r="I147" s="230"/>
      <c r="J147" s="230">
        <v>2</v>
      </c>
      <c r="K147" s="230">
        <v>6</v>
      </c>
      <c r="L147" s="230"/>
      <c r="M147" s="230">
        <f xml:space="preserve"> I147*400+J147*100+K147</f>
        <v>206</v>
      </c>
      <c r="N147" s="230"/>
      <c r="O147" s="230"/>
      <c r="P147" s="230"/>
      <c r="Q147" s="393">
        <v>250</v>
      </c>
      <c r="R147" s="230">
        <v>46</v>
      </c>
      <c r="S147" s="230">
        <v>122</v>
      </c>
      <c r="T147" s="230" t="s">
        <v>36</v>
      </c>
      <c r="U147" s="230" t="s">
        <v>45</v>
      </c>
      <c r="V147" s="230">
        <v>54</v>
      </c>
      <c r="W147" s="230"/>
      <c r="X147" s="230">
        <v>54</v>
      </c>
      <c r="Y147" s="230"/>
      <c r="Z147" s="230"/>
      <c r="AA147" s="230">
        <v>20</v>
      </c>
      <c r="AB147" s="230"/>
    </row>
    <row r="148" spans="1:28" x14ac:dyDescent="0.5">
      <c r="A148" s="324" t="s">
        <v>3054</v>
      </c>
      <c r="B148" s="534">
        <v>59</v>
      </c>
      <c r="C148" s="230">
        <v>138</v>
      </c>
      <c r="D148" s="230" t="s">
        <v>49</v>
      </c>
      <c r="E148" s="230">
        <v>7301</v>
      </c>
      <c r="F148" s="230">
        <v>219</v>
      </c>
      <c r="G148" s="230"/>
      <c r="H148" s="230" t="s">
        <v>1695</v>
      </c>
      <c r="I148" s="230">
        <v>4</v>
      </c>
      <c r="J148" s="230">
        <v>1</v>
      </c>
      <c r="K148" s="230"/>
      <c r="L148" s="230">
        <f t="shared" si="3"/>
        <v>1700</v>
      </c>
      <c r="M148" s="230"/>
      <c r="N148" s="230"/>
      <c r="O148" s="230"/>
      <c r="P148" s="230"/>
      <c r="Q148" s="393">
        <v>200</v>
      </c>
      <c r="R148" s="230"/>
      <c r="S148" s="230">
        <v>59</v>
      </c>
      <c r="T148" s="230"/>
      <c r="U148" s="230"/>
      <c r="V148" s="230"/>
      <c r="W148" s="230"/>
      <c r="X148" s="230"/>
      <c r="Y148" s="230"/>
      <c r="Z148" s="230"/>
      <c r="AA148" s="230"/>
      <c r="AB148" s="230"/>
    </row>
    <row r="149" spans="1:28" x14ac:dyDescent="0.5">
      <c r="A149" s="324" t="s">
        <v>3055</v>
      </c>
      <c r="B149" s="534">
        <v>31</v>
      </c>
      <c r="C149" s="230">
        <v>139</v>
      </c>
      <c r="D149" s="230" t="s">
        <v>34</v>
      </c>
      <c r="E149" s="230">
        <v>52413</v>
      </c>
      <c r="F149" s="230">
        <v>37</v>
      </c>
      <c r="G149" s="230">
        <v>5177</v>
      </c>
      <c r="H149" s="230" t="s">
        <v>1695</v>
      </c>
      <c r="I149" s="230"/>
      <c r="J149" s="230"/>
      <c r="K149" s="230">
        <v>34</v>
      </c>
      <c r="L149" s="230"/>
      <c r="M149" s="230">
        <f xml:space="preserve"> I149*400+J149*100+K149</f>
        <v>34</v>
      </c>
      <c r="N149" s="230"/>
      <c r="O149" s="230"/>
      <c r="P149" s="230"/>
      <c r="Q149" s="393">
        <v>250</v>
      </c>
      <c r="R149" s="230">
        <v>47</v>
      </c>
      <c r="S149" s="230">
        <v>31</v>
      </c>
      <c r="T149" s="230" t="s">
        <v>36</v>
      </c>
      <c r="U149" s="230" t="s">
        <v>37</v>
      </c>
      <c r="V149" s="230">
        <v>54</v>
      </c>
      <c r="W149" s="230"/>
      <c r="X149" s="230">
        <v>54</v>
      </c>
      <c r="Y149" s="230"/>
      <c r="Z149" s="230"/>
      <c r="AA149" s="230">
        <v>21</v>
      </c>
      <c r="AB149" s="230"/>
    </row>
    <row r="150" spans="1:28" x14ac:dyDescent="0.5">
      <c r="A150" s="324" t="s">
        <v>3056</v>
      </c>
      <c r="B150" s="534">
        <v>75</v>
      </c>
      <c r="C150" s="230">
        <v>140</v>
      </c>
      <c r="D150" s="230" t="s">
        <v>49</v>
      </c>
      <c r="E150" s="230">
        <v>1216</v>
      </c>
      <c r="F150" s="230">
        <v>48</v>
      </c>
      <c r="G150" s="230"/>
      <c r="H150" s="230" t="s">
        <v>1695</v>
      </c>
      <c r="I150" s="230">
        <v>6</v>
      </c>
      <c r="J150" s="230">
        <v>2</v>
      </c>
      <c r="K150" s="230">
        <v>12</v>
      </c>
      <c r="L150" s="230">
        <f t="shared" si="3"/>
        <v>2612</v>
      </c>
      <c r="M150" s="230"/>
      <c r="N150" s="230"/>
      <c r="O150" s="230"/>
      <c r="P150" s="230"/>
      <c r="Q150" s="393">
        <v>250</v>
      </c>
      <c r="R150" s="230"/>
      <c r="S150" s="230">
        <v>75</v>
      </c>
      <c r="T150" s="230"/>
      <c r="U150" s="230"/>
      <c r="V150" s="230"/>
      <c r="W150" s="230"/>
      <c r="X150" s="230"/>
      <c r="Y150" s="230"/>
      <c r="Z150" s="230"/>
      <c r="AA150" s="230"/>
      <c r="AB150" s="230"/>
    </row>
    <row r="151" spans="1:28" x14ac:dyDescent="0.5">
      <c r="A151" s="324"/>
      <c r="B151" s="534">
        <v>75</v>
      </c>
      <c r="C151" s="230">
        <v>141</v>
      </c>
      <c r="D151" s="230" t="s">
        <v>34</v>
      </c>
      <c r="E151" s="230"/>
      <c r="F151" s="230"/>
      <c r="G151" s="230">
        <v>6513</v>
      </c>
      <c r="H151" s="230" t="s">
        <v>1695</v>
      </c>
      <c r="I151" s="230"/>
      <c r="J151" s="230">
        <v>2</v>
      </c>
      <c r="K151" s="230">
        <v>16</v>
      </c>
      <c r="L151" s="230"/>
      <c r="M151" s="230">
        <f xml:space="preserve"> I151*400+J151*100+K151</f>
        <v>216</v>
      </c>
      <c r="N151" s="230"/>
      <c r="O151" s="230"/>
      <c r="P151" s="230"/>
      <c r="Q151" s="393">
        <v>300</v>
      </c>
      <c r="R151" s="230">
        <v>48</v>
      </c>
      <c r="S151" s="230">
        <v>75</v>
      </c>
      <c r="T151" s="230" t="s">
        <v>36</v>
      </c>
      <c r="U151" s="230" t="s">
        <v>45</v>
      </c>
      <c r="V151" s="230">
        <v>72</v>
      </c>
      <c r="W151" s="230"/>
      <c r="X151" s="230">
        <v>72</v>
      </c>
      <c r="Y151" s="230"/>
      <c r="Z151" s="230"/>
      <c r="AA151" s="230">
        <v>20</v>
      </c>
      <c r="AB151" s="230"/>
    </row>
    <row r="152" spans="1:28" x14ac:dyDescent="0.5">
      <c r="A152" s="324" t="s">
        <v>3057</v>
      </c>
      <c r="B152" s="534">
        <v>105</v>
      </c>
      <c r="C152" s="230">
        <v>142</v>
      </c>
      <c r="D152" s="230" t="s">
        <v>49</v>
      </c>
      <c r="E152" s="230">
        <v>1218</v>
      </c>
      <c r="F152" s="230">
        <v>50</v>
      </c>
      <c r="G152" s="230"/>
      <c r="H152" s="230" t="s">
        <v>1695</v>
      </c>
      <c r="I152" s="230">
        <v>4</v>
      </c>
      <c r="J152" s="230">
        <v>1</v>
      </c>
      <c r="K152" s="230">
        <v>81</v>
      </c>
      <c r="L152" s="230">
        <f t="shared" si="3"/>
        <v>1781</v>
      </c>
      <c r="M152" s="230"/>
      <c r="N152" s="230"/>
      <c r="O152" s="230"/>
      <c r="P152" s="230"/>
      <c r="Q152" s="393">
        <v>200</v>
      </c>
      <c r="R152" s="230"/>
      <c r="S152" s="230">
        <v>105</v>
      </c>
      <c r="T152" s="230"/>
      <c r="U152" s="230"/>
      <c r="V152" s="230"/>
      <c r="W152" s="230"/>
      <c r="X152" s="230"/>
      <c r="Y152" s="230"/>
      <c r="Z152" s="230"/>
      <c r="AA152" s="230"/>
      <c r="AB152" s="230"/>
    </row>
    <row r="153" spans="1:28" x14ac:dyDescent="0.5">
      <c r="A153" s="324" t="s">
        <v>3056</v>
      </c>
      <c r="B153" s="534">
        <v>75</v>
      </c>
      <c r="C153" s="230">
        <v>143</v>
      </c>
      <c r="D153" s="230" t="s">
        <v>34</v>
      </c>
      <c r="E153" s="230">
        <v>74967</v>
      </c>
      <c r="F153" s="230">
        <v>25</v>
      </c>
      <c r="G153" s="230">
        <v>6616</v>
      </c>
      <c r="H153" s="230" t="s">
        <v>1695</v>
      </c>
      <c r="I153" s="230">
        <v>14</v>
      </c>
      <c r="J153" s="230">
        <v>2</v>
      </c>
      <c r="K153" s="230">
        <v>46</v>
      </c>
      <c r="L153" s="230">
        <f t="shared" si="3"/>
        <v>5846</v>
      </c>
      <c r="M153" s="230"/>
      <c r="N153" s="230"/>
      <c r="O153" s="230"/>
      <c r="P153" s="230"/>
      <c r="Q153" s="393">
        <v>200</v>
      </c>
      <c r="R153" s="230"/>
      <c r="S153" s="230">
        <v>75</v>
      </c>
      <c r="T153" s="230"/>
      <c r="U153" s="230"/>
      <c r="V153" s="230"/>
      <c r="W153" s="230"/>
      <c r="X153" s="230"/>
      <c r="Y153" s="230"/>
      <c r="Z153" s="230"/>
      <c r="AA153" s="230"/>
      <c r="AB153" s="230"/>
    </row>
    <row r="154" spans="1:28" x14ac:dyDescent="0.5">
      <c r="A154" s="324"/>
      <c r="B154" s="534">
        <v>75</v>
      </c>
      <c r="C154" s="230">
        <v>144</v>
      </c>
      <c r="D154" s="230" t="s">
        <v>49</v>
      </c>
      <c r="E154" s="230">
        <v>21687</v>
      </c>
      <c r="F154" s="230">
        <v>32</v>
      </c>
      <c r="G154" s="230"/>
      <c r="H154" s="230" t="s">
        <v>1695</v>
      </c>
      <c r="I154" s="230">
        <v>9</v>
      </c>
      <c r="J154" s="230"/>
      <c r="K154" s="230">
        <v>64</v>
      </c>
      <c r="L154" s="230">
        <f t="shared" si="3"/>
        <v>3664</v>
      </c>
      <c r="M154" s="230"/>
      <c r="N154" s="230"/>
      <c r="O154" s="230"/>
      <c r="P154" s="230"/>
      <c r="Q154" s="393">
        <v>250</v>
      </c>
      <c r="R154" s="230"/>
      <c r="S154" s="230">
        <v>75</v>
      </c>
      <c r="T154" s="230"/>
      <c r="U154" s="230"/>
      <c r="V154" s="230"/>
      <c r="W154" s="230"/>
      <c r="X154" s="230"/>
      <c r="Y154" s="230"/>
      <c r="Z154" s="230"/>
      <c r="AA154" s="230"/>
      <c r="AB154" s="230"/>
    </row>
    <row r="155" spans="1:28" x14ac:dyDescent="0.5">
      <c r="A155" s="324" t="s">
        <v>3058</v>
      </c>
      <c r="B155" s="534">
        <v>12</v>
      </c>
      <c r="C155" s="230">
        <v>145</v>
      </c>
      <c r="D155" s="230" t="s">
        <v>49</v>
      </c>
      <c r="E155" s="230">
        <v>2990</v>
      </c>
      <c r="F155" s="230">
        <v>94</v>
      </c>
      <c r="G155" s="230"/>
      <c r="H155" s="230" t="s">
        <v>1695</v>
      </c>
      <c r="I155" s="230">
        <v>7</v>
      </c>
      <c r="J155" s="230"/>
      <c r="K155" s="230">
        <v>15</v>
      </c>
      <c r="L155" s="230">
        <f t="shared" si="3"/>
        <v>2815</v>
      </c>
      <c r="M155" s="230"/>
      <c r="N155" s="230"/>
      <c r="O155" s="230"/>
      <c r="P155" s="230"/>
      <c r="Q155" s="393">
        <v>100</v>
      </c>
      <c r="R155" s="230"/>
      <c r="S155" s="230">
        <v>12</v>
      </c>
      <c r="T155" s="230"/>
      <c r="U155" s="230"/>
      <c r="V155" s="230"/>
      <c r="W155" s="230"/>
      <c r="X155" s="230"/>
      <c r="Y155" s="230"/>
      <c r="Z155" s="230"/>
      <c r="AA155" s="230"/>
      <c r="AB155" s="230"/>
    </row>
    <row r="156" spans="1:28" x14ac:dyDescent="0.5">
      <c r="A156" s="324"/>
      <c r="B156" s="534">
        <v>12</v>
      </c>
      <c r="C156" s="230">
        <v>146</v>
      </c>
      <c r="D156" s="230" t="s">
        <v>49</v>
      </c>
      <c r="E156" s="230">
        <v>3538</v>
      </c>
      <c r="F156" s="230">
        <v>5</v>
      </c>
      <c r="G156" s="230"/>
      <c r="H156" s="230" t="s">
        <v>1695</v>
      </c>
      <c r="I156" s="230">
        <v>9</v>
      </c>
      <c r="J156" s="230"/>
      <c r="K156" s="230">
        <v>4</v>
      </c>
      <c r="L156" s="230">
        <f t="shared" si="3"/>
        <v>3604</v>
      </c>
      <c r="M156" s="230"/>
      <c r="N156" s="230"/>
      <c r="O156" s="230"/>
      <c r="P156" s="230"/>
      <c r="Q156" s="393">
        <v>100</v>
      </c>
      <c r="R156" s="230"/>
      <c r="S156" s="230">
        <v>12</v>
      </c>
      <c r="T156" s="230"/>
      <c r="U156" s="230"/>
      <c r="V156" s="230"/>
      <c r="W156" s="230"/>
      <c r="X156" s="230"/>
      <c r="Y156" s="230"/>
      <c r="Z156" s="230"/>
      <c r="AA156" s="230"/>
      <c r="AB156" s="230"/>
    </row>
    <row r="157" spans="1:28" x14ac:dyDescent="0.5">
      <c r="A157" s="324" t="s">
        <v>3059</v>
      </c>
      <c r="B157" s="534">
        <v>24</v>
      </c>
      <c r="C157" s="230">
        <v>147</v>
      </c>
      <c r="D157" s="230" t="s">
        <v>34</v>
      </c>
      <c r="E157" s="230">
        <v>52453</v>
      </c>
      <c r="F157" s="230">
        <v>47</v>
      </c>
      <c r="G157" s="230">
        <v>5217</v>
      </c>
      <c r="H157" s="230" t="s">
        <v>1695</v>
      </c>
      <c r="I157" s="230"/>
      <c r="J157" s="230"/>
      <c r="K157" s="230">
        <v>79</v>
      </c>
      <c r="L157" s="230"/>
      <c r="M157" s="230">
        <f xml:space="preserve"> I157*400+J157*100+K157</f>
        <v>79</v>
      </c>
      <c r="N157" s="230"/>
      <c r="O157" s="230"/>
      <c r="P157" s="230"/>
      <c r="Q157" s="393">
        <v>100</v>
      </c>
      <c r="R157" s="230">
        <v>49</v>
      </c>
      <c r="S157" s="230">
        <v>24</v>
      </c>
      <c r="T157" s="230" t="s">
        <v>36</v>
      </c>
      <c r="U157" s="230" t="s">
        <v>37</v>
      </c>
      <c r="V157" s="230">
        <v>72</v>
      </c>
      <c r="W157" s="230"/>
      <c r="X157" s="230">
        <v>72</v>
      </c>
      <c r="Y157" s="230"/>
      <c r="Z157" s="230"/>
      <c r="AA157" s="230">
        <v>5</v>
      </c>
      <c r="AB157" s="230"/>
    </row>
    <row r="158" spans="1:28" x14ac:dyDescent="0.5">
      <c r="A158" s="324" t="s">
        <v>3060</v>
      </c>
      <c r="B158" s="534">
        <v>24</v>
      </c>
      <c r="C158" s="230">
        <v>148</v>
      </c>
      <c r="D158" s="230" t="s">
        <v>34</v>
      </c>
      <c r="E158" s="230">
        <v>32781</v>
      </c>
      <c r="F158" s="230">
        <v>18</v>
      </c>
      <c r="G158" s="230">
        <v>2519</v>
      </c>
      <c r="H158" s="230" t="s">
        <v>1695</v>
      </c>
      <c r="I158" s="230">
        <v>9</v>
      </c>
      <c r="J158" s="230">
        <v>3</v>
      </c>
      <c r="K158" s="230">
        <v>31</v>
      </c>
      <c r="L158" s="230">
        <f t="shared" si="3"/>
        <v>3931</v>
      </c>
      <c r="M158" s="230"/>
      <c r="N158" s="230"/>
      <c r="O158" s="230"/>
      <c r="P158" s="230"/>
      <c r="Q158" s="393">
        <v>300</v>
      </c>
      <c r="R158" s="230"/>
      <c r="S158" s="230">
        <v>24</v>
      </c>
      <c r="T158" s="230"/>
      <c r="U158" s="230"/>
      <c r="V158" s="230"/>
      <c r="W158" s="230"/>
      <c r="X158" s="230"/>
      <c r="Y158" s="230"/>
      <c r="Z158" s="230"/>
      <c r="AA158" s="230"/>
      <c r="AB158" s="230"/>
    </row>
    <row r="159" spans="1:28" x14ac:dyDescent="0.5">
      <c r="A159" s="324"/>
      <c r="B159" s="534">
        <v>24</v>
      </c>
      <c r="C159" s="230">
        <v>149</v>
      </c>
      <c r="D159" s="230" t="s">
        <v>49</v>
      </c>
      <c r="E159" s="230">
        <v>5322</v>
      </c>
      <c r="F159" s="230">
        <v>65</v>
      </c>
      <c r="G159" s="230"/>
      <c r="H159" s="230" t="s">
        <v>1695</v>
      </c>
      <c r="I159" s="230">
        <v>7</v>
      </c>
      <c r="J159" s="230">
        <v>1</v>
      </c>
      <c r="K159" s="230">
        <v>4</v>
      </c>
      <c r="L159" s="230">
        <f t="shared" si="3"/>
        <v>2904</v>
      </c>
      <c r="M159" s="230"/>
      <c r="N159" s="230"/>
      <c r="O159" s="230"/>
      <c r="P159" s="230"/>
      <c r="Q159" s="393">
        <v>200</v>
      </c>
      <c r="R159" s="230"/>
      <c r="S159" s="230">
        <v>24</v>
      </c>
      <c r="T159" s="230"/>
      <c r="U159" s="230"/>
      <c r="V159" s="230"/>
      <c r="W159" s="230"/>
      <c r="X159" s="230"/>
      <c r="Y159" s="230"/>
      <c r="Z159" s="230"/>
      <c r="AA159" s="230"/>
      <c r="AB159" s="230"/>
    </row>
    <row r="160" spans="1:28" x14ac:dyDescent="0.5">
      <c r="A160" s="324" t="s">
        <v>3059</v>
      </c>
      <c r="B160" s="534">
        <v>24</v>
      </c>
      <c r="C160" s="230">
        <v>150</v>
      </c>
      <c r="D160" s="230" t="s">
        <v>49</v>
      </c>
      <c r="E160" s="230">
        <v>2970</v>
      </c>
      <c r="F160" s="230">
        <v>55</v>
      </c>
      <c r="G160" s="230"/>
      <c r="H160" s="230" t="s">
        <v>1695</v>
      </c>
      <c r="I160" s="230">
        <v>23</v>
      </c>
      <c r="J160" s="230">
        <v>1</v>
      </c>
      <c r="K160" s="230">
        <v>61</v>
      </c>
      <c r="L160" s="230">
        <f t="shared" si="3"/>
        <v>9361</v>
      </c>
      <c r="M160" s="230"/>
      <c r="N160" s="230"/>
      <c r="O160" s="230"/>
      <c r="P160" s="230"/>
      <c r="Q160" s="393">
        <v>100</v>
      </c>
      <c r="R160" s="230"/>
      <c r="S160" s="230">
        <v>24</v>
      </c>
      <c r="T160" s="230"/>
      <c r="U160" s="230"/>
      <c r="V160" s="230"/>
      <c r="W160" s="230"/>
      <c r="X160" s="230"/>
      <c r="Y160" s="230"/>
      <c r="Z160" s="230"/>
      <c r="AA160" s="230"/>
      <c r="AB160" s="230"/>
    </row>
    <row r="161" spans="1:28" x14ac:dyDescent="0.5">
      <c r="A161" s="324" t="s">
        <v>3061</v>
      </c>
      <c r="B161" s="534">
        <v>47</v>
      </c>
      <c r="C161" s="230">
        <v>151</v>
      </c>
      <c r="D161" s="230" t="s">
        <v>49</v>
      </c>
      <c r="E161" s="230">
        <v>2992</v>
      </c>
      <c r="F161" s="230">
        <v>103</v>
      </c>
      <c r="G161" s="230"/>
      <c r="H161" s="230" t="s">
        <v>1695</v>
      </c>
      <c r="I161" s="230">
        <v>23</v>
      </c>
      <c r="J161" s="230">
        <v>3</v>
      </c>
      <c r="K161" s="230">
        <v>60</v>
      </c>
      <c r="L161" s="230">
        <f t="shared" si="3"/>
        <v>9560</v>
      </c>
      <c r="M161" s="230"/>
      <c r="N161" s="230"/>
      <c r="O161" s="230"/>
      <c r="P161" s="230"/>
      <c r="Q161" s="393">
        <v>300</v>
      </c>
      <c r="R161" s="230"/>
      <c r="S161" s="230">
        <v>47</v>
      </c>
      <c r="T161" s="230"/>
      <c r="U161" s="230"/>
      <c r="V161" s="230"/>
      <c r="W161" s="230"/>
      <c r="X161" s="230"/>
      <c r="Y161" s="230"/>
      <c r="Z161" s="230"/>
      <c r="AA161" s="230"/>
      <c r="AB161" s="230"/>
    </row>
    <row r="162" spans="1:28" x14ac:dyDescent="0.5">
      <c r="A162" s="324" t="s">
        <v>3062</v>
      </c>
      <c r="B162" s="534">
        <v>228</v>
      </c>
      <c r="C162" s="230">
        <v>152</v>
      </c>
      <c r="D162" s="230" t="s">
        <v>34</v>
      </c>
      <c r="E162" s="230">
        <v>89470</v>
      </c>
      <c r="F162" s="230">
        <v>25</v>
      </c>
      <c r="G162" s="230">
        <v>7138</v>
      </c>
      <c r="H162" s="230" t="s">
        <v>1695</v>
      </c>
      <c r="I162" s="230"/>
      <c r="J162" s="230"/>
      <c r="K162" s="230">
        <v>99</v>
      </c>
      <c r="L162" s="230"/>
      <c r="M162" s="230">
        <f xml:space="preserve"> I162*400+J162*100+K162</f>
        <v>99</v>
      </c>
      <c r="N162" s="230"/>
      <c r="O162" s="230"/>
      <c r="P162" s="230"/>
      <c r="Q162" s="393">
        <v>250</v>
      </c>
      <c r="R162" s="230">
        <v>50</v>
      </c>
      <c r="S162" s="230">
        <v>228</v>
      </c>
      <c r="T162" s="230" t="s">
        <v>36</v>
      </c>
      <c r="U162" s="230" t="s">
        <v>45</v>
      </c>
      <c r="V162" s="230">
        <v>72</v>
      </c>
      <c r="W162" s="230"/>
      <c r="X162" s="230">
        <v>72</v>
      </c>
      <c r="Y162" s="230"/>
      <c r="Z162" s="230"/>
      <c r="AA162" s="230">
        <v>20</v>
      </c>
      <c r="AB162" s="230"/>
    </row>
    <row r="163" spans="1:28" x14ac:dyDescent="0.5">
      <c r="A163" s="324" t="s">
        <v>3063</v>
      </c>
      <c r="B163" s="534">
        <v>132</v>
      </c>
      <c r="C163" s="230">
        <v>153</v>
      </c>
      <c r="D163" s="230" t="s">
        <v>49</v>
      </c>
      <c r="E163" s="230">
        <v>4667</v>
      </c>
      <c r="F163" s="230">
        <v>58</v>
      </c>
      <c r="G163" s="230"/>
      <c r="H163" s="230" t="s">
        <v>1695</v>
      </c>
      <c r="I163" s="230">
        <v>4</v>
      </c>
      <c r="J163" s="230">
        <v>3</v>
      </c>
      <c r="K163" s="230">
        <v>88</v>
      </c>
      <c r="L163" s="230">
        <f t="shared" si="3"/>
        <v>1988</v>
      </c>
      <c r="M163" s="230"/>
      <c r="N163" s="230"/>
      <c r="O163" s="230"/>
      <c r="P163" s="230"/>
      <c r="Q163" s="393">
        <v>200</v>
      </c>
      <c r="R163" s="230"/>
      <c r="S163" s="230">
        <v>132</v>
      </c>
      <c r="T163" s="230"/>
      <c r="U163" s="230"/>
      <c r="V163" s="230"/>
      <c r="W163" s="230"/>
      <c r="X163" s="230"/>
      <c r="Y163" s="230"/>
      <c r="Z163" s="230"/>
      <c r="AA163" s="230"/>
      <c r="AB163" s="230"/>
    </row>
    <row r="164" spans="1:28" x14ac:dyDescent="0.5">
      <c r="A164" s="324"/>
      <c r="B164" s="534">
        <v>132</v>
      </c>
      <c r="C164" s="230">
        <v>154</v>
      </c>
      <c r="D164" s="230" t="s">
        <v>49</v>
      </c>
      <c r="E164" s="230">
        <v>4684</v>
      </c>
      <c r="F164" s="230">
        <v>99</v>
      </c>
      <c r="G164" s="230"/>
      <c r="H164" s="230" t="s">
        <v>1695</v>
      </c>
      <c r="I164" s="230">
        <v>5</v>
      </c>
      <c r="J164" s="230">
        <v>3</v>
      </c>
      <c r="K164" s="230">
        <v>48</v>
      </c>
      <c r="L164" s="230">
        <f t="shared" si="3"/>
        <v>2348</v>
      </c>
      <c r="M164" s="230"/>
      <c r="N164" s="230"/>
      <c r="O164" s="230"/>
      <c r="P164" s="230"/>
      <c r="Q164" s="393">
        <v>100</v>
      </c>
      <c r="R164" s="230"/>
      <c r="S164" s="230">
        <v>132</v>
      </c>
      <c r="T164" s="230"/>
      <c r="U164" s="230"/>
      <c r="V164" s="230"/>
      <c r="W164" s="230"/>
      <c r="X164" s="230"/>
      <c r="Y164" s="230"/>
      <c r="Z164" s="230"/>
      <c r="AA164" s="230"/>
      <c r="AB164" s="230"/>
    </row>
    <row r="165" spans="1:28" x14ac:dyDescent="0.5">
      <c r="A165" s="324"/>
      <c r="B165" s="534">
        <v>132</v>
      </c>
      <c r="C165" s="230">
        <v>155</v>
      </c>
      <c r="D165" s="230" t="s">
        <v>34</v>
      </c>
      <c r="E165" s="230">
        <v>74230</v>
      </c>
      <c r="F165" s="230">
        <v>227</v>
      </c>
      <c r="G165" s="230">
        <v>6507</v>
      </c>
      <c r="H165" s="230" t="s">
        <v>1695</v>
      </c>
      <c r="I165" s="230"/>
      <c r="J165" s="230"/>
      <c r="K165" s="230">
        <v>48</v>
      </c>
      <c r="L165" s="230"/>
      <c r="M165" s="230">
        <f xml:space="preserve"> I165*400+J165*100+K165</f>
        <v>48</v>
      </c>
      <c r="N165" s="230"/>
      <c r="O165" s="230"/>
      <c r="P165" s="230"/>
      <c r="Q165" s="393">
        <v>100</v>
      </c>
      <c r="R165" s="230">
        <v>51</v>
      </c>
      <c r="S165" s="230">
        <v>132</v>
      </c>
      <c r="T165" s="230" t="s">
        <v>36</v>
      </c>
      <c r="U165" s="230" t="s">
        <v>1024</v>
      </c>
      <c r="V165" s="230">
        <v>54</v>
      </c>
      <c r="W165" s="230"/>
      <c r="X165" s="230">
        <v>54</v>
      </c>
      <c r="Y165" s="230"/>
      <c r="Z165" s="230"/>
      <c r="AA165" s="230">
        <v>25</v>
      </c>
      <c r="AB165" s="230"/>
    </row>
    <row r="166" spans="1:28" x14ac:dyDescent="0.5">
      <c r="A166" s="324" t="s">
        <v>2978</v>
      </c>
      <c r="B166" s="534">
        <v>80</v>
      </c>
      <c r="C166" s="230">
        <v>156</v>
      </c>
      <c r="D166" s="230" t="s">
        <v>49</v>
      </c>
      <c r="E166" s="230">
        <v>2978</v>
      </c>
      <c r="F166" s="230">
        <v>71</v>
      </c>
      <c r="G166" s="230"/>
      <c r="H166" s="230" t="s">
        <v>1695</v>
      </c>
      <c r="I166" s="230">
        <v>5</v>
      </c>
      <c r="J166" s="230">
        <v>3</v>
      </c>
      <c r="K166" s="230">
        <v>4</v>
      </c>
      <c r="L166" s="230">
        <f t="shared" ref="L166:L229" si="4" xml:space="preserve"> I166*400+J166*100+K166</f>
        <v>2304</v>
      </c>
      <c r="M166" s="230"/>
      <c r="N166" s="230"/>
      <c r="O166" s="230"/>
      <c r="P166" s="230"/>
      <c r="Q166" s="393">
        <v>200</v>
      </c>
      <c r="R166" s="230"/>
      <c r="S166" s="230">
        <v>80</v>
      </c>
      <c r="T166" s="230"/>
      <c r="U166" s="230"/>
      <c r="V166" s="230"/>
      <c r="W166" s="230"/>
      <c r="X166" s="230"/>
      <c r="Y166" s="230"/>
      <c r="Z166" s="230"/>
      <c r="AA166" s="230"/>
      <c r="AB166" s="230"/>
    </row>
    <row r="167" spans="1:28" x14ac:dyDescent="0.5">
      <c r="A167" s="324" t="s">
        <v>3064</v>
      </c>
      <c r="B167" s="534">
        <v>78</v>
      </c>
      <c r="C167" s="230">
        <v>157</v>
      </c>
      <c r="D167" s="230" t="s">
        <v>34</v>
      </c>
      <c r="E167" s="230">
        <v>52127</v>
      </c>
      <c r="F167" s="230">
        <v>10</v>
      </c>
      <c r="G167" s="230">
        <v>5060</v>
      </c>
      <c r="H167" s="230" t="s">
        <v>1695</v>
      </c>
      <c r="I167" s="230"/>
      <c r="J167" s="230"/>
      <c r="K167" s="230">
        <v>79</v>
      </c>
      <c r="L167" s="230"/>
      <c r="M167" s="230">
        <f xml:space="preserve"> I167*400+J167*100+K167</f>
        <v>79</v>
      </c>
      <c r="N167" s="230"/>
      <c r="O167" s="230"/>
      <c r="P167" s="230"/>
      <c r="Q167" s="393">
        <v>250</v>
      </c>
      <c r="R167" s="230">
        <v>52</v>
      </c>
      <c r="S167" s="230">
        <v>78</v>
      </c>
      <c r="T167" s="230" t="s">
        <v>36</v>
      </c>
      <c r="U167" s="230" t="s">
        <v>45</v>
      </c>
      <c r="V167" s="230">
        <v>135</v>
      </c>
      <c r="W167" s="230"/>
      <c r="X167" s="230">
        <v>135</v>
      </c>
      <c r="Y167" s="230"/>
      <c r="Z167" s="230"/>
      <c r="AA167" s="230">
        <v>20</v>
      </c>
      <c r="AB167" s="230"/>
    </row>
    <row r="168" spans="1:28" x14ac:dyDescent="0.5">
      <c r="A168" s="324" t="s">
        <v>3065</v>
      </c>
      <c r="B168" s="534">
        <v>101</v>
      </c>
      <c r="C168" s="230">
        <v>158</v>
      </c>
      <c r="D168" s="230" t="s">
        <v>49</v>
      </c>
      <c r="E168" s="230">
        <v>3825</v>
      </c>
      <c r="F168" s="230">
        <v>132</v>
      </c>
      <c r="G168" s="230"/>
      <c r="H168" s="230" t="s">
        <v>1695</v>
      </c>
      <c r="I168" s="230">
        <v>7</v>
      </c>
      <c r="J168" s="230">
        <v>3</v>
      </c>
      <c r="K168" s="230">
        <v>29</v>
      </c>
      <c r="L168" s="230">
        <f t="shared" si="4"/>
        <v>3129</v>
      </c>
      <c r="M168" s="230"/>
      <c r="N168" s="230"/>
      <c r="O168" s="230"/>
      <c r="P168" s="230"/>
      <c r="Q168" s="393">
        <v>100</v>
      </c>
      <c r="R168" s="230"/>
      <c r="S168" s="230">
        <v>101</v>
      </c>
      <c r="T168" s="230"/>
      <c r="U168" s="230"/>
      <c r="V168" s="230"/>
      <c r="W168" s="230"/>
      <c r="X168" s="230"/>
      <c r="Y168" s="230"/>
      <c r="Z168" s="230"/>
      <c r="AA168" s="230"/>
      <c r="AB168" s="230"/>
    </row>
    <row r="169" spans="1:28" x14ac:dyDescent="0.5">
      <c r="A169" s="324" t="s">
        <v>3064</v>
      </c>
      <c r="B169" s="534">
        <v>78</v>
      </c>
      <c r="C169" s="230">
        <v>159</v>
      </c>
      <c r="D169" s="230" t="s">
        <v>49</v>
      </c>
      <c r="E169" s="230">
        <v>2996</v>
      </c>
      <c r="F169" s="230">
        <v>112</v>
      </c>
      <c r="G169" s="230"/>
      <c r="H169" s="230" t="s">
        <v>1695</v>
      </c>
      <c r="I169" s="230">
        <v>16</v>
      </c>
      <c r="J169" s="230"/>
      <c r="K169" s="230">
        <v>71</v>
      </c>
      <c r="L169" s="230">
        <f t="shared" si="4"/>
        <v>6471</v>
      </c>
      <c r="M169" s="230"/>
      <c r="N169" s="230"/>
      <c r="O169" s="230"/>
      <c r="P169" s="230"/>
      <c r="Q169" s="393">
        <v>100</v>
      </c>
      <c r="R169" s="230"/>
      <c r="S169" s="230">
        <v>78</v>
      </c>
      <c r="T169" s="230"/>
      <c r="U169" s="230"/>
      <c r="V169" s="230"/>
      <c r="W169" s="230"/>
      <c r="X169" s="230"/>
      <c r="Y169" s="230"/>
      <c r="Z169" s="230"/>
      <c r="AA169" s="230"/>
      <c r="AB169" s="230"/>
    </row>
    <row r="170" spans="1:28" x14ac:dyDescent="0.5">
      <c r="A170" s="324" t="s">
        <v>3066</v>
      </c>
      <c r="B170" s="534">
        <v>5</v>
      </c>
      <c r="C170" s="230">
        <v>160</v>
      </c>
      <c r="D170" s="230" t="s">
        <v>34</v>
      </c>
      <c r="E170" s="230">
        <v>52438</v>
      </c>
      <c r="F170" s="230">
        <v>81</v>
      </c>
      <c r="G170" s="230">
        <v>5202</v>
      </c>
      <c r="H170" s="230" t="s">
        <v>1695</v>
      </c>
      <c r="I170" s="230"/>
      <c r="J170" s="230"/>
      <c r="K170" s="230">
        <v>70</v>
      </c>
      <c r="L170" s="230">
        <f t="shared" si="4"/>
        <v>70</v>
      </c>
      <c r="M170" s="230"/>
      <c r="N170" s="230"/>
      <c r="O170" s="230"/>
      <c r="P170" s="230"/>
      <c r="Q170" s="393">
        <v>250</v>
      </c>
      <c r="R170" s="230">
        <v>53</v>
      </c>
      <c r="S170" s="230">
        <v>5</v>
      </c>
      <c r="T170" s="230" t="s">
        <v>36</v>
      </c>
      <c r="U170" s="230" t="s">
        <v>37</v>
      </c>
      <c r="V170" s="230">
        <v>180</v>
      </c>
      <c r="W170" s="230"/>
      <c r="X170" s="230">
        <v>180</v>
      </c>
      <c r="Y170" s="230"/>
      <c r="Z170" s="230"/>
      <c r="AA170" s="230">
        <v>20</v>
      </c>
      <c r="AB170" s="230"/>
    </row>
    <row r="171" spans="1:28" x14ac:dyDescent="0.5">
      <c r="A171" s="324"/>
      <c r="B171" s="534">
        <v>5</v>
      </c>
      <c r="C171" s="230">
        <v>161</v>
      </c>
      <c r="D171" s="230" t="s">
        <v>3004</v>
      </c>
      <c r="E171" s="230">
        <v>2077</v>
      </c>
      <c r="F171" s="230">
        <v>65</v>
      </c>
      <c r="G171" s="230"/>
      <c r="H171" s="230" t="s">
        <v>1695</v>
      </c>
      <c r="I171" s="230"/>
      <c r="J171" s="230">
        <v>2</v>
      </c>
      <c r="K171" s="230">
        <v>22</v>
      </c>
      <c r="L171" s="230">
        <f t="shared" si="4"/>
        <v>222</v>
      </c>
      <c r="M171" s="230"/>
      <c r="N171" s="230"/>
      <c r="O171" s="230"/>
      <c r="P171" s="230"/>
      <c r="Q171" s="393">
        <v>250</v>
      </c>
      <c r="R171" s="230"/>
      <c r="S171" s="230">
        <v>5</v>
      </c>
      <c r="T171" s="230"/>
      <c r="U171" s="230"/>
      <c r="V171" s="230"/>
      <c r="W171" s="230"/>
      <c r="X171" s="230"/>
      <c r="Y171" s="230"/>
      <c r="Z171" s="230"/>
      <c r="AA171" s="230"/>
      <c r="AB171" s="230"/>
    </row>
    <row r="172" spans="1:28" x14ac:dyDescent="0.5">
      <c r="A172" s="324"/>
      <c r="B172" s="534">
        <v>188</v>
      </c>
      <c r="C172" s="230">
        <v>162</v>
      </c>
      <c r="D172" s="230" t="s">
        <v>34</v>
      </c>
      <c r="E172" s="230">
        <v>49602</v>
      </c>
      <c r="F172" s="230">
        <v>114</v>
      </c>
      <c r="G172" s="230">
        <v>4579</v>
      </c>
      <c r="H172" s="230" t="s">
        <v>1695</v>
      </c>
      <c r="I172" s="230">
        <v>5</v>
      </c>
      <c r="J172" s="230">
        <v>2</v>
      </c>
      <c r="K172" s="230">
        <v>70</v>
      </c>
      <c r="L172" s="230"/>
      <c r="M172" s="230">
        <f xml:space="preserve"> I172*400+J172*100+K172</f>
        <v>2270</v>
      </c>
      <c r="N172" s="230"/>
      <c r="O172" s="230"/>
      <c r="P172" s="230"/>
      <c r="Q172" s="393">
        <v>200</v>
      </c>
      <c r="R172" s="230">
        <v>54</v>
      </c>
      <c r="S172" s="230">
        <v>188</v>
      </c>
      <c r="T172" s="230" t="s">
        <v>36</v>
      </c>
      <c r="U172" s="230" t="s">
        <v>45</v>
      </c>
      <c r="V172" s="230">
        <v>135</v>
      </c>
      <c r="W172" s="230"/>
      <c r="X172" s="230">
        <v>135</v>
      </c>
      <c r="Y172" s="230"/>
      <c r="Z172" s="230"/>
      <c r="AA172" s="230">
        <v>20</v>
      </c>
      <c r="AB172" s="230"/>
    </row>
    <row r="173" spans="1:28" x14ac:dyDescent="0.5">
      <c r="A173" s="324"/>
      <c r="B173" s="534">
        <v>5</v>
      </c>
      <c r="C173" s="230">
        <v>163</v>
      </c>
      <c r="D173" s="230" t="s">
        <v>34</v>
      </c>
      <c r="E173" s="230">
        <v>49614</v>
      </c>
      <c r="F173" s="230">
        <v>123</v>
      </c>
      <c r="G173" s="230">
        <v>4591</v>
      </c>
      <c r="H173" s="230" t="s">
        <v>1695</v>
      </c>
      <c r="I173" s="230">
        <v>11</v>
      </c>
      <c r="J173" s="230">
        <v>3</v>
      </c>
      <c r="K173" s="230">
        <v>86</v>
      </c>
      <c r="L173" s="230">
        <f t="shared" si="4"/>
        <v>4786</v>
      </c>
      <c r="M173" s="230"/>
      <c r="N173" s="230"/>
      <c r="O173" s="230"/>
      <c r="P173" s="230"/>
      <c r="Q173" s="393">
        <v>100</v>
      </c>
      <c r="R173" s="230"/>
      <c r="S173" s="230">
        <v>5</v>
      </c>
      <c r="T173" s="230"/>
      <c r="U173" s="230"/>
      <c r="V173" s="230"/>
      <c r="W173" s="230"/>
      <c r="X173" s="230"/>
      <c r="Y173" s="230"/>
      <c r="Z173" s="230"/>
      <c r="AA173" s="230"/>
      <c r="AB173" s="230"/>
    </row>
    <row r="174" spans="1:28" x14ac:dyDescent="0.5">
      <c r="A174" s="324" t="s">
        <v>3067</v>
      </c>
      <c r="B174" s="534">
        <v>19</v>
      </c>
      <c r="C174" s="230">
        <v>164</v>
      </c>
      <c r="D174" s="230" t="s">
        <v>34</v>
      </c>
      <c r="E174" s="230">
        <v>74189</v>
      </c>
      <c r="F174" s="230">
        <v>200</v>
      </c>
      <c r="G174" s="230">
        <v>6480</v>
      </c>
      <c r="H174" s="230" t="s">
        <v>1695</v>
      </c>
      <c r="I174" s="230"/>
      <c r="J174" s="230"/>
      <c r="K174" s="230">
        <v>68</v>
      </c>
      <c r="L174" s="230">
        <f t="shared" si="4"/>
        <v>68</v>
      </c>
      <c r="M174" s="230"/>
      <c r="N174" s="230"/>
      <c r="O174" s="230"/>
      <c r="P174" s="230"/>
      <c r="Q174" s="393">
        <v>100</v>
      </c>
      <c r="R174" s="230"/>
      <c r="S174" s="230">
        <v>19</v>
      </c>
      <c r="T174" s="230"/>
      <c r="U174" s="230"/>
      <c r="V174" s="230"/>
      <c r="W174" s="230"/>
      <c r="X174" s="230"/>
      <c r="Y174" s="230"/>
      <c r="Z174" s="230"/>
      <c r="AA174" s="230"/>
      <c r="AB174" s="230"/>
    </row>
    <row r="175" spans="1:28" x14ac:dyDescent="0.5">
      <c r="A175" s="324" t="s">
        <v>3068</v>
      </c>
      <c r="B175" s="534">
        <v>19</v>
      </c>
      <c r="C175" s="230">
        <v>165</v>
      </c>
      <c r="D175" s="230" t="s">
        <v>49</v>
      </c>
      <c r="E175" s="230">
        <v>19581</v>
      </c>
      <c r="F175" s="230">
        <v>39</v>
      </c>
      <c r="G175" s="230"/>
      <c r="H175" s="230" t="s">
        <v>1695</v>
      </c>
      <c r="I175" s="230">
        <v>8</v>
      </c>
      <c r="J175" s="230">
        <v>3</v>
      </c>
      <c r="K175" s="230">
        <v>97</v>
      </c>
      <c r="L175" s="230">
        <f t="shared" si="4"/>
        <v>3597</v>
      </c>
      <c r="M175" s="230"/>
      <c r="N175" s="230"/>
      <c r="O175" s="230"/>
      <c r="P175" s="230"/>
      <c r="Q175" s="393">
        <v>250</v>
      </c>
      <c r="R175" s="230"/>
      <c r="S175" s="230">
        <v>19</v>
      </c>
      <c r="T175" s="230"/>
      <c r="U175" s="230"/>
      <c r="V175" s="230"/>
      <c r="W175" s="230"/>
      <c r="X175" s="230"/>
      <c r="Y175" s="230"/>
      <c r="Z175" s="230"/>
      <c r="AA175" s="230"/>
      <c r="AB175" s="230"/>
    </row>
    <row r="176" spans="1:28" x14ac:dyDescent="0.5">
      <c r="A176" s="324"/>
      <c r="B176" s="534">
        <v>19</v>
      </c>
      <c r="C176" s="230">
        <v>166</v>
      </c>
      <c r="D176" s="230" t="s">
        <v>49</v>
      </c>
      <c r="E176" s="230">
        <v>19594</v>
      </c>
      <c r="F176" s="230">
        <v>200</v>
      </c>
      <c r="G176" s="230"/>
      <c r="H176" s="230" t="s">
        <v>1695</v>
      </c>
      <c r="I176" s="230">
        <v>4</v>
      </c>
      <c r="J176" s="230">
        <v>2</v>
      </c>
      <c r="K176" s="230">
        <v>33</v>
      </c>
      <c r="L176" s="230">
        <f t="shared" si="4"/>
        <v>1833</v>
      </c>
      <c r="M176" s="230"/>
      <c r="N176" s="230"/>
      <c r="O176" s="230"/>
      <c r="P176" s="230"/>
      <c r="Q176" s="393">
        <v>250</v>
      </c>
      <c r="R176" s="230"/>
      <c r="S176" s="230">
        <v>19</v>
      </c>
      <c r="T176" s="230"/>
      <c r="U176" s="230"/>
      <c r="V176" s="230"/>
      <c r="W176" s="230"/>
      <c r="X176" s="230"/>
      <c r="Y176" s="230"/>
      <c r="Z176" s="230"/>
      <c r="AA176" s="230"/>
      <c r="AB176" s="230"/>
    </row>
    <row r="177" spans="1:28" x14ac:dyDescent="0.5">
      <c r="A177" s="324" t="s">
        <v>3069</v>
      </c>
      <c r="B177" s="534">
        <v>19</v>
      </c>
      <c r="C177" s="230">
        <v>167</v>
      </c>
      <c r="D177" s="230" t="s">
        <v>34</v>
      </c>
      <c r="E177" s="230">
        <v>74192</v>
      </c>
      <c r="F177" s="230">
        <v>203</v>
      </c>
      <c r="G177" s="230">
        <v>6483</v>
      </c>
      <c r="H177" s="230" t="s">
        <v>1695</v>
      </c>
      <c r="I177" s="230"/>
      <c r="J177" s="230"/>
      <c r="K177" s="230">
        <v>75</v>
      </c>
      <c r="L177" s="230"/>
      <c r="M177" s="230">
        <f xml:space="preserve"> I177*400+J177*100+K177</f>
        <v>75</v>
      </c>
      <c r="N177" s="230"/>
      <c r="O177" s="230"/>
      <c r="P177" s="230"/>
      <c r="Q177" s="393">
        <v>250</v>
      </c>
      <c r="R177" s="230">
        <v>55</v>
      </c>
      <c r="S177" s="230">
        <v>19</v>
      </c>
      <c r="T177" s="230" t="s">
        <v>36</v>
      </c>
      <c r="U177" s="230" t="s">
        <v>45</v>
      </c>
      <c r="V177" s="230">
        <v>72</v>
      </c>
      <c r="W177" s="230"/>
      <c r="X177" s="230">
        <v>72</v>
      </c>
      <c r="Y177" s="230"/>
      <c r="Z177" s="230"/>
      <c r="AA177" s="230">
        <v>15</v>
      </c>
      <c r="AB177" s="230"/>
    </row>
    <row r="178" spans="1:28" x14ac:dyDescent="0.5">
      <c r="A178" s="324" t="s">
        <v>3070</v>
      </c>
      <c r="B178" s="534">
        <v>53</v>
      </c>
      <c r="C178" s="230">
        <v>168</v>
      </c>
      <c r="D178" s="230" t="s">
        <v>49</v>
      </c>
      <c r="E178" s="230">
        <v>6691</v>
      </c>
      <c r="F178" s="230">
        <v>9</v>
      </c>
      <c r="G178" s="230"/>
      <c r="H178" s="230" t="s">
        <v>1695</v>
      </c>
      <c r="I178" s="230">
        <v>4</v>
      </c>
      <c r="J178" s="230"/>
      <c r="K178" s="230">
        <v>67</v>
      </c>
      <c r="L178" s="230">
        <f t="shared" si="4"/>
        <v>1667</v>
      </c>
      <c r="M178" s="230"/>
      <c r="N178" s="230"/>
      <c r="O178" s="230"/>
      <c r="P178" s="230"/>
      <c r="Q178" s="393">
        <v>250</v>
      </c>
      <c r="R178" s="230"/>
      <c r="S178" s="230">
        <v>53</v>
      </c>
      <c r="T178" s="230"/>
      <c r="U178" s="230"/>
      <c r="V178" s="230"/>
      <c r="W178" s="230"/>
      <c r="X178" s="230"/>
      <c r="Y178" s="230"/>
      <c r="Z178" s="230"/>
      <c r="AA178" s="230"/>
      <c r="AB178" s="230"/>
    </row>
    <row r="179" spans="1:28" x14ac:dyDescent="0.5">
      <c r="A179" s="324"/>
      <c r="B179" s="534">
        <v>53</v>
      </c>
      <c r="C179" s="230">
        <v>169</v>
      </c>
      <c r="D179" s="230" t="s">
        <v>49</v>
      </c>
      <c r="E179" s="230">
        <v>21658</v>
      </c>
      <c r="F179" s="230">
        <v>9</v>
      </c>
      <c r="G179" s="230"/>
      <c r="H179" s="230" t="s">
        <v>1695</v>
      </c>
      <c r="I179" s="230">
        <v>4</v>
      </c>
      <c r="J179" s="230"/>
      <c r="K179" s="230">
        <v>67</v>
      </c>
      <c r="L179" s="230">
        <f t="shared" si="4"/>
        <v>1667</v>
      </c>
      <c r="M179" s="230"/>
      <c r="N179" s="230"/>
      <c r="O179" s="230"/>
      <c r="P179" s="230"/>
      <c r="Q179" s="393">
        <v>250</v>
      </c>
      <c r="R179" s="230"/>
      <c r="S179" s="230">
        <v>53</v>
      </c>
      <c r="T179" s="230"/>
      <c r="U179" s="230"/>
      <c r="V179" s="230"/>
      <c r="W179" s="230"/>
      <c r="X179" s="230"/>
      <c r="Y179" s="230"/>
      <c r="Z179" s="230"/>
      <c r="AA179" s="230"/>
      <c r="AB179" s="230"/>
    </row>
    <row r="180" spans="1:28" x14ac:dyDescent="0.5">
      <c r="A180" s="324"/>
      <c r="B180" s="534">
        <v>53</v>
      </c>
      <c r="C180" s="230">
        <v>170</v>
      </c>
      <c r="D180" s="230" t="s">
        <v>3004</v>
      </c>
      <c r="E180" s="230">
        <v>2048</v>
      </c>
      <c r="F180" s="230">
        <v>62</v>
      </c>
      <c r="G180" s="230"/>
      <c r="H180" s="230" t="s">
        <v>1695</v>
      </c>
      <c r="I180" s="230">
        <v>3</v>
      </c>
      <c r="J180" s="230">
        <v>2</v>
      </c>
      <c r="K180" s="230">
        <v>70</v>
      </c>
      <c r="L180" s="230">
        <f t="shared" si="4"/>
        <v>1470</v>
      </c>
      <c r="M180" s="230"/>
      <c r="N180" s="230"/>
      <c r="O180" s="230"/>
      <c r="P180" s="230"/>
      <c r="Q180" s="393">
        <v>200</v>
      </c>
      <c r="R180" s="230"/>
      <c r="S180" s="230">
        <v>53</v>
      </c>
      <c r="T180" s="230"/>
      <c r="U180" s="230"/>
      <c r="V180" s="230"/>
      <c r="W180" s="230"/>
      <c r="X180" s="230"/>
      <c r="Y180" s="230"/>
      <c r="Z180" s="230"/>
      <c r="AA180" s="230"/>
      <c r="AB180" s="230"/>
    </row>
    <row r="181" spans="1:28" x14ac:dyDescent="0.5">
      <c r="A181" s="324"/>
      <c r="B181" s="534">
        <v>53</v>
      </c>
      <c r="C181" s="230">
        <v>171</v>
      </c>
      <c r="D181" s="230" t="s">
        <v>34</v>
      </c>
      <c r="E181" s="230">
        <v>43134</v>
      </c>
      <c r="F181" s="230">
        <v>13</v>
      </c>
      <c r="G181" s="230">
        <v>3023</v>
      </c>
      <c r="H181" s="230" t="s">
        <v>1695</v>
      </c>
      <c r="I181" s="230">
        <v>4</v>
      </c>
      <c r="J181" s="230">
        <v>1</v>
      </c>
      <c r="K181" s="230">
        <v>63</v>
      </c>
      <c r="L181" s="230">
        <f t="shared" si="4"/>
        <v>1763</v>
      </c>
      <c r="M181" s="230"/>
      <c r="N181" s="230"/>
      <c r="O181" s="230"/>
      <c r="P181" s="230"/>
      <c r="Q181" s="393">
        <v>100</v>
      </c>
      <c r="R181" s="230"/>
      <c r="S181" s="230">
        <v>53</v>
      </c>
      <c r="T181" s="230"/>
      <c r="U181" s="230"/>
      <c r="V181" s="230"/>
      <c r="W181" s="230"/>
      <c r="X181" s="230"/>
      <c r="Y181" s="230"/>
      <c r="Z181" s="230"/>
      <c r="AA181" s="230"/>
      <c r="AB181" s="230"/>
    </row>
    <row r="182" spans="1:28" x14ac:dyDescent="0.5">
      <c r="A182" s="324"/>
      <c r="B182" s="534">
        <v>53</v>
      </c>
      <c r="C182" s="230">
        <v>172</v>
      </c>
      <c r="D182" s="230" t="s">
        <v>34</v>
      </c>
      <c r="E182" s="230">
        <v>52405</v>
      </c>
      <c r="F182" s="230">
        <v>33</v>
      </c>
      <c r="G182" s="230">
        <v>5169</v>
      </c>
      <c r="H182" s="230" t="s">
        <v>1695</v>
      </c>
      <c r="I182" s="230"/>
      <c r="J182" s="230"/>
      <c r="K182" s="230">
        <v>36</v>
      </c>
      <c r="L182" s="230"/>
      <c r="M182" s="230">
        <f xml:space="preserve"> I182*400+J182*100+K182</f>
        <v>36</v>
      </c>
      <c r="N182" s="230"/>
      <c r="O182" s="230"/>
      <c r="P182" s="230"/>
      <c r="Q182" s="393">
        <v>250</v>
      </c>
      <c r="R182" s="230">
        <v>56</v>
      </c>
      <c r="S182" s="230">
        <v>53</v>
      </c>
      <c r="T182" s="230" t="s">
        <v>36</v>
      </c>
      <c r="U182" s="230" t="s">
        <v>45</v>
      </c>
      <c r="V182" s="230">
        <v>72</v>
      </c>
      <c r="W182" s="230"/>
      <c r="X182" s="230">
        <v>72</v>
      </c>
      <c r="Y182" s="230"/>
      <c r="Z182" s="230"/>
      <c r="AA182" s="230">
        <v>25</v>
      </c>
      <c r="AB182" s="230"/>
    </row>
    <row r="183" spans="1:28" x14ac:dyDescent="0.5">
      <c r="A183" s="324" t="s">
        <v>3071</v>
      </c>
      <c r="B183" s="534">
        <v>170</v>
      </c>
      <c r="C183" s="230">
        <v>173</v>
      </c>
      <c r="D183" s="230" t="s">
        <v>34</v>
      </c>
      <c r="E183" s="230">
        <v>52079</v>
      </c>
      <c r="F183" s="230">
        <v>23</v>
      </c>
      <c r="G183" s="230">
        <v>5012</v>
      </c>
      <c r="H183" s="230" t="s">
        <v>1695</v>
      </c>
      <c r="I183" s="230"/>
      <c r="J183" s="230"/>
      <c r="K183" s="230">
        <v>54</v>
      </c>
      <c r="L183" s="230"/>
      <c r="M183" s="230">
        <f xml:space="preserve"> I183*400+J183*100+K183</f>
        <v>54</v>
      </c>
      <c r="N183" s="230"/>
      <c r="O183" s="230"/>
      <c r="P183" s="230"/>
      <c r="Q183" s="393">
        <v>250</v>
      </c>
      <c r="R183" s="230">
        <v>57</v>
      </c>
      <c r="S183" s="230">
        <v>170</v>
      </c>
      <c r="T183" s="230" t="s">
        <v>36</v>
      </c>
      <c r="U183" s="230" t="s">
        <v>45</v>
      </c>
      <c r="V183" s="230">
        <v>72</v>
      </c>
      <c r="W183" s="230"/>
      <c r="X183" s="230">
        <v>72</v>
      </c>
      <c r="Y183" s="230"/>
      <c r="Z183" s="230"/>
      <c r="AA183" s="230">
        <v>15</v>
      </c>
      <c r="AB183" s="230"/>
    </row>
    <row r="184" spans="1:28" x14ac:dyDescent="0.5">
      <c r="A184" s="324" t="s">
        <v>3072</v>
      </c>
      <c r="B184" s="534">
        <v>171</v>
      </c>
      <c r="C184" s="230">
        <v>174</v>
      </c>
      <c r="D184" s="230" t="s">
        <v>34</v>
      </c>
      <c r="E184" s="230">
        <v>74906</v>
      </c>
      <c r="F184" s="230">
        <v>268</v>
      </c>
      <c r="G184" s="230">
        <v>6543</v>
      </c>
      <c r="H184" s="230" t="s">
        <v>1695</v>
      </c>
      <c r="I184" s="230"/>
      <c r="J184" s="230">
        <v>1</v>
      </c>
      <c r="K184" s="230">
        <v>78</v>
      </c>
      <c r="L184" s="230"/>
      <c r="M184" s="230">
        <f xml:space="preserve"> I184*400+J184*100+K184</f>
        <v>178</v>
      </c>
      <c r="N184" s="230"/>
      <c r="O184" s="230"/>
      <c r="P184" s="230"/>
      <c r="Q184" s="393">
        <v>250</v>
      </c>
      <c r="R184" s="230">
        <v>58</v>
      </c>
      <c r="S184" s="230">
        <v>171</v>
      </c>
      <c r="T184" s="230" t="s">
        <v>36</v>
      </c>
      <c r="U184" s="230" t="s">
        <v>45</v>
      </c>
      <c r="V184" s="230">
        <v>72</v>
      </c>
      <c r="W184" s="230"/>
      <c r="X184" s="230">
        <v>72</v>
      </c>
      <c r="Y184" s="230"/>
      <c r="Z184" s="230"/>
      <c r="AA184" s="230">
        <v>20</v>
      </c>
      <c r="AB184" s="230"/>
    </row>
    <row r="185" spans="1:28" x14ac:dyDescent="0.5">
      <c r="A185" s="324" t="s">
        <v>3073</v>
      </c>
      <c r="B185" s="534">
        <v>171</v>
      </c>
      <c r="C185" s="230">
        <v>175</v>
      </c>
      <c r="D185" s="230" t="s">
        <v>49</v>
      </c>
      <c r="E185" s="230">
        <v>7034</v>
      </c>
      <c r="F185" s="230">
        <v>213</v>
      </c>
      <c r="G185" s="230"/>
      <c r="H185" s="230" t="s">
        <v>1695</v>
      </c>
      <c r="I185" s="230">
        <v>3</v>
      </c>
      <c r="J185" s="230">
        <v>3</v>
      </c>
      <c r="K185" s="230">
        <v>68</v>
      </c>
      <c r="L185" s="230">
        <f t="shared" si="4"/>
        <v>1568</v>
      </c>
      <c r="M185" s="230"/>
      <c r="N185" s="230"/>
      <c r="O185" s="230"/>
      <c r="P185" s="230"/>
      <c r="Q185" s="393">
        <v>100</v>
      </c>
      <c r="R185" s="230"/>
      <c r="S185" s="230">
        <v>171</v>
      </c>
      <c r="T185" s="230"/>
      <c r="U185" s="230"/>
      <c r="V185" s="230"/>
      <c r="W185" s="230"/>
      <c r="X185" s="230"/>
      <c r="Y185" s="230"/>
      <c r="Z185" s="230"/>
      <c r="AA185" s="230"/>
      <c r="AB185" s="230"/>
    </row>
    <row r="186" spans="1:28" x14ac:dyDescent="0.5">
      <c r="A186" s="324"/>
      <c r="B186" s="534">
        <v>171</v>
      </c>
      <c r="C186" s="230">
        <v>176</v>
      </c>
      <c r="D186" s="230" t="s">
        <v>49</v>
      </c>
      <c r="E186" s="230">
        <v>5314</v>
      </c>
      <c r="F186" s="230">
        <v>205</v>
      </c>
      <c r="G186" s="230"/>
      <c r="H186" s="230" t="s">
        <v>1695</v>
      </c>
      <c r="I186" s="230">
        <v>8</v>
      </c>
      <c r="J186" s="230">
        <v>2</v>
      </c>
      <c r="K186" s="230">
        <v>23</v>
      </c>
      <c r="L186" s="230">
        <f t="shared" si="4"/>
        <v>3423</v>
      </c>
      <c r="M186" s="230"/>
      <c r="N186" s="230"/>
      <c r="O186" s="230"/>
      <c r="P186" s="230"/>
      <c r="Q186" s="393">
        <v>200</v>
      </c>
      <c r="R186" s="230"/>
      <c r="S186" s="230">
        <v>171</v>
      </c>
      <c r="T186" s="230"/>
      <c r="U186" s="230"/>
      <c r="V186" s="230"/>
      <c r="W186" s="230"/>
      <c r="X186" s="230"/>
      <c r="Y186" s="230"/>
      <c r="Z186" s="230"/>
      <c r="AA186" s="230"/>
      <c r="AB186" s="230"/>
    </row>
    <row r="187" spans="1:28" x14ac:dyDescent="0.5">
      <c r="A187" s="324"/>
      <c r="B187" s="534">
        <v>171</v>
      </c>
      <c r="C187" s="230">
        <v>177</v>
      </c>
      <c r="D187" s="230" t="s">
        <v>49</v>
      </c>
      <c r="E187" s="230">
        <v>5313</v>
      </c>
      <c r="F187" s="230">
        <v>104</v>
      </c>
      <c r="G187" s="230"/>
      <c r="H187" s="230" t="s">
        <v>1695</v>
      </c>
      <c r="I187" s="230">
        <v>2</v>
      </c>
      <c r="J187" s="230">
        <v>2</v>
      </c>
      <c r="K187" s="230"/>
      <c r="L187" s="230">
        <f t="shared" si="4"/>
        <v>1000</v>
      </c>
      <c r="M187" s="230"/>
      <c r="N187" s="230"/>
      <c r="O187" s="230"/>
      <c r="P187" s="230"/>
      <c r="Q187" s="393">
        <v>100</v>
      </c>
      <c r="R187" s="230"/>
      <c r="S187" s="230">
        <v>171</v>
      </c>
      <c r="T187" s="230"/>
      <c r="U187" s="230"/>
      <c r="V187" s="230"/>
      <c r="W187" s="230"/>
      <c r="X187" s="230"/>
      <c r="Y187" s="230"/>
      <c r="Z187" s="230"/>
      <c r="AA187" s="230"/>
      <c r="AB187" s="230"/>
    </row>
    <row r="188" spans="1:28" x14ac:dyDescent="0.5">
      <c r="A188" s="324" t="s">
        <v>3074</v>
      </c>
      <c r="B188" s="534">
        <v>158</v>
      </c>
      <c r="C188" s="230">
        <v>178</v>
      </c>
      <c r="D188" s="230" t="s">
        <v>49</v>
      </c>
      <c r="E188" s="230">
        <v>1190</v>
      </c>
      <c r="F188" s="230">
        <v>107</v>
      </c>
      <c r="G188" s="230"/>
      <c r="H188" s="230" t="s">
        <v>1695</v>
      </c>
      <c r="I188" s="230">
        <v>30</v>
      </c>
      <c r="J188" s="230">
        <v>2</v>
      </c>
      <c r="K188" s="230">
        <v>39</v>
      </c>
      <c r="L188" s="230">
        <f t="shared" si="4"/>
        <v>12239</v>
      </c>
      <c r="M188" s="230"/>
      <c r="N188" s="230"/>
      <c r="O188" s="230"/>
      <c r="P188" s="230"/>
      <c r="Q188" s="393">
        <v>200</v>
      </c>
      <c r="R188" s="230"/>
      <c r="S188" s="230">
        <v>158</v>
      </c>
      <c r="T188" s="230"/>
      <c r="U188" s="230"/>
      <c r="V188" s="230"/>
      <c r="W188" s="230"/>
      <c r="X188" s="230"/>
      <c r="Y188" s="230"/>
      <c r="Z188" s="230"/>
      <c r="AA188" s="230"/>
      <c r="AB188" s="230"/>
    </row>
    <row r="189" spans="1:28" x14ac:dyDescent="0.5">
      <c r="A189" s="324"/>
      <c r="B189" s="534">
        <v>158</v>
      </c>
      <c r="C189" s="230">
        <v>179</v>
      </c>
      <c r="D189" s="230" t="s">
        <v>49</v>
      </c>
      <c r="E189" s="230">
        <v>1179</v>
      </c>
      <c r="F189" s="230">
        <v>66</v>
      </c>
      <c r="G189" s="230"/>
      <c r="H189" s="230" t="s">
        <v>1695</v>
      </c>
      <c r="I189" s="230"/>
      <c r="J189" s="230">
        <v>2</v>
      </c>
      <c r="K189" s="230">
        <v>20</v>
      </c>
      <c r="L189" s="230">
        <f t="shared" si="4"/>
        <v>220</v>
      </c>
      <c r="M189" s="230"/>
      <c r="N189" s="230"/>
      <c r="O189" s="230"/>
      <c r="P189" s="230"/>
      <c r="Q189" s="393">
        <v>150</v>
      </c>
      <c r="R189" s="230"/>
      <c r="S189" s="230">
        <v>158</v>
      </c>
      <c r="T189" s="230"/>
      <c r="U189" s="230"/>
      <c r="V189" s="230"/>
      <c r="W189" s="230"/>
      <c r="X189" s="230"/>
      <c r="Y189" s="230"/>
      <c r="Z189" s="230"/>
      <c r="AA189" s="230"/>
      <c r="AB189" s="230"/>
    </row>
    <row r="190" spans="1:28" x14ac:dyDescent="0.5">
      <c r="A190" s="324" t="s">
        <v>3075</v>
      </c>
      <c r="B190" s="534">
        <v>156</v>
      </c>
      <c r="C190" s="230">
        <v>180</v>
      </c>
      <c r="D190" s="230" t="s">
        <v>34</v>
      </c>
      <c r="E190" s="230">
        <v>52107</v>
      </c>
      <c r="F190" s="230">
        <v>30</v>
      </c>
      <c r="G190" s="230">
        <v>5040</v>
      </c>
      <c r="H190" s="230" t="s">
        <v>1695</v>
      </c>
      <c r="I190" s="230"/>
      <c r="J190" s="230"/>
      <c r="K190" s="230">
        <v>59</v>
      </c>
      <c r="L190" s="230"/>
      <c r="M190" s="230">
        <f xml:space="preserve"> I190*400+J190*100+K190</f>
        <v>59</v>
      </c>
      <c r="N190" s="230"/>
      <c r="O190" s="230"/>
      <c r="P190" s="230"/>
      <c r="Q190" s="393">
        <v>250</v>
      </c>
      <c r="R190" s="230">
        <v>59</v>
      </c>
      <c r="S190" s="230">
        <v>156</v>
      </c>
      <c r="T190" s="230" t="s">
        <v>36</v>
      </c>
      <c r="U190" s="230" t="s">
        <v>37</v>
      </c>
      <c r="V190" s="230">
        <v>72</v>
      </c>
      <c r="W190" s="230"/>
      <c r="X190" s="230">
        <v>72</v>
      </c>
      <c r="Y190" s="230"/>
      <c r="Z190" s="230"/>
      <c r="AA190" s="230">
        <v>19</v>
      </c>
      <c r="AB190" s="230"/>
    </row>
    <row r="191" spans="1:28" x14ac:dyDescent="0.5">
      <c r="A191" s="324" t="s">
        <v>3076</v>
      </c>
      <c r="B191" s="534">
        <v>121</v>
      </c>
      <c r="C191" s="230">
        <v>181</v>
      </c>
      <c r="D191" s="230" t="s">
        <v>34</v>
      </c>
      <c r="E191" s="230">
        <v>52086</v>
      </c>
      <c r="F191" s="230">
        <v>30</v>
      </c>
      <c r="G191" s="230">
        <v>5019</v>
      </c>
      <c r="H191" s="230" t="s">
        <v>1695</v>
      </c>
      <c r="I191" s="230"/>
      <c r="J191" s="230"/>
      <c r="K191" s="230">
        <v>42</v>
      </c>
      <c r="L191" s="230">
        <f t="shared" si="4"/>
        <v>42</v>
      </c>
      <c r="M191" s="230"/>
      <c r="N191" s="230"/>
      <c r="O191" s="230"/>
      <c r="P191" s="230"/>
      <c r="Q191" s="393">
        <v>100</v>
      </c>
      <c r="R191" s="230"/>
      <c r="S191" s="230">
        <v>121</v>
      </c>
      <c r="T191" s="230"/>
      <c r="U191" s="230"/>
      <c r="V191" s="230"/>
      <c r="W191" s="230"/>
      <c r="X191" s="230"/>
      <c r="Y191" s="230"/>
      <c r="Z191" s="230"/>
      <c r="AA191" s="230"/>
      <c r="AB191" s="230"/>
    </row>
    <row r="192" spans="1:28" x14ac:dyDescent="0.5">
      <c r="A192" s="324"/>
      <c r="B192" s="534">
        <v>121</v>
      </c>
      <c r="C192" s="230">
        <v>182</v>
      </c>
      <c r="D192" s="230" t="s">
        <v>34</v>
      </c>
      <c r="E192" s="230">
        <v>52093</v>
      </c>
      <c r="F192" s="230">
        <v>37</v>
      </c>
      <c r="G192" s="230">
        <v>5026</v>
      </c>
      <c r="H192" s="230" t="s">
        <v>1695</v>
      </c>
      <c r="I192" s="230"/>
      <c r="J192" s="230"/>
      <c r="K192" s="230">
        <v>46</v>
      </c>
      <c r="L192" s="230">
        <f t="shared" si="4"/>
        <v>46</v>
      </c>
      <c r="M192" s="230"/>
      <c r="N192" s="230"/>
      <c r="O192" s="230"/>
      <c r="P192" s="230"/>
      <c r="Q192" s="393">
        <v>100</v>
      </c>
      <c r="R192" s="230"/>
      <c r="S192" s="230">
        <v>121</v>
      </c>
      <c r="T192" s="230"/>
      <c r="U192" s="230"/>
      <c r="V192" s="230"/>
      <c r="W192" s="230"/>
      <c r="X192" s="230"/>
      <c r="Y192" s="230"/>
      <c r="Z192" s="230"/>
      <c r="AA192" s="230"/>
      <c r="AB192" s="230"/>
    </row>
    <row r="193" spans="1:28" x14ac:dyDescent="0.5">
      <c r="A193" s="324"/>
      <c r="B193" s="534">
        <v>121</v>
      </c>
      <c r="C193" s="230">
        <v>183</v>
      </c>
      <c r="D193" s="230" t="s">
        <v>34</v>
      </c>
      <c r="E193" s="230">
        <v>52094</v>
      </c>
      <c r="F193" s="230">
        <v>38</v>
      </c>
      <c r="G193" s="230">
        <v>5027</v>
      </c>
      <c r="H193" s="230" t="s">
        <v>1695</v>
      </c>
      <c r="I193" s="230"/>
      <c r="J193" s="230"/>
      <c r="K193" s="230">
        <v>47</v>
      </c>
      <c r="L193" s="230"/>
      <c r="M193" s="230">
        <f xml:space="preserve"> I193*400+J193*100+K193</f>
        <v>47</v>
      </c>
      <c r="N193" s="230"/>
      <c r="O193" s="230"/>
      <c r="P193" s="230"/>
      <c r="Q193" s="393">
        <v>250</v>
      </c>
      <c r="R193" s="230">
        <v>60</v>
      </c>
      <c r="S193" s="230">
        <v>121</v>
      </c>
      <c r="T193" s="230" t="s">
        <v>36</v>
      </c>
      <c r="U193" s="230" t="s">
        <v>45</v>
      </c>
      <c r="V193" s="230">
        <v>72</v>
      </c>
      <c r="W193" s="230"/>
      <c r="X193" s="230">
        <v>72</v>
      </c>
      <c r="Y193" s="230"/>
      <c r="Z193" s="230"/>
      <c r="AA193" s="230">
        <v>2</v>
      </c>
      <c r="AB193" s="230"/>
    </row>
    <row r="194" spans="1:28" x14ac:dyDescent="0.5">
      <c r="A194" s="324" t="s">
        <v>3077</v>
      </c>
      <c r="B194" s="534">
        <v>121</v>
      </c>
      <c r="C194" s="230">
        <v>184</v>
      </c>
      <c r="D194" s="230" t="s">
        <v>34</v>
      </c>
      <c r="E194" s="230">
        <v>52101</v>
      </c>
      <c r="F194" s="230">
        <v>56</v>
      </c>
      <c r="G194" s="230">
        <v>5034</v>
      </c>
      <c r="H194" s="230" t="s">
        <v>1695</v>
      </c>
      <c r="I194" s="230"/>
      <c r="J194" s="230"/>
      <c r="K194" s="230">
        <v>27</v>
      </c>
      <c r="L194" s="230"/>
      <c r="M194" s="230">
        <f xml:space="preserve"> I194*400+J194*100+K194</f>
        <v>27</v>
      </c>
      <c r="N194" s="230"/>
      <c r="O194" s="230"/>
      <c r="P194" s="230"/>
      <c r="Q194" s="393">
        <v>100</v>
      </c>
      <c r="R194" s="230">
        <v>61</v>
      </c>
      <c r="S194" s="230">
        <v>121</v>
      </c>
      <c r="T194" s="230" t="s">
        <v>36</v>
      </c>
      <c r="U194" s="230" t="s">
        <v>1024</v>
      </c>
      <c r="V194" s="230">
        <v>54</v>
      </c>
      <c r="W194" s="230"/>
      <c r="X194" s="230">
        <v>54</v>
      </c>
      <c r="Y194" s="230"/>
      <c r="Z194" s="230"/>
      <c r="AA194" s="230">
        <v>15</v>
      </c>
      <c r="AB194" s="230"/>
    </row>
    <row r="195" spans="1:28" x14ac:dyDescent="0.5">
      <c r="A195" s="324" t="s">
        <v>3078</v>
      </c>
      <c r="B195" s="534">
        <v>14</v>
      </c>
      <c r="C195" s="230">
        <v>185</v>
      </c>
      <c r="D195" s="230" t="s">
        <v>49</v>
      </c>
      <c r="E195" s="230">
        <v>1042</v>
      </c>
      <c r="F195" s="230">
        <v>58</v>
      </c>
      <c r="G195" s="230"/>
      <c r="H195" s="230" t="s">
        <v>1695</v>
      </c>
      <c r="I195" s="230">
        <v>3</v>
      </c>
      <c r="J195" s="230">
        <v>3</v>
      </c>
      <c r="K195" s="230">
        <v>59</v>
      </c>
      <c r="L195" s="230">
        <f t="shared" si="4"/>
        <v>1559</v>
      </c>
      <c r="M195" s="230"/>
      <c r="N195" s="230"/>
      <c r="O195" s="230"/>
      <c r="P195" s="230"/>
      <c r="Q195" s="393">
        <v>250</v>
      </c>
      <c r="R195" s="230"/>
      <c r="S195" s="230">
        <v>14</v>
      </c>
      <c r="T195" s="230"/>
      <c r="U195" s="230"/>
      <c r="V195" s="230"/>
      <c r="W195" s="230"/>
      <c r="X195" s="230"/>
      <c r="Y195" s="230"/>
      <c r="Z195" s="230"/>
      <c r="AA195" s="230"/>
      <c r="AB195" s="230"/>
    </row>
    <row r="196" spans="1:28" x14ac:dyDescent="0.5">
      <c r="A196" s="324"/>
      <c r="B196" s="534">
        <v>14</v>
      </c>
      <c r="C196" s="230">
        <v>186</v>
      </c>
      <c r="D196" s="230" t="s">
        <v>49</v>
      </c>
      <c r="E196" s="230">
        <v>2986</v>
      </c>
      <c r="F196" s="230">
        <v>87</v>
      </c>
      <c r="G196" s="230"/>
      <c r="H196" s="230" t="s">
        <v>1695</v>
      </c>
      <c r="I196" s="230">
        <v>8</v>
      </c>
      <c r="J196" s="230">
        <v>3</v>
      </c>
      <c r="K196" s="230">
        <v>45</v>
      </c>
      <c r="L196" s="230">
        <f t="shared" si="4"/>
        <v>3545</v>
      </c>
      <c r="M196" s="230"/>
      <c r="N196" s="230"/>
      <c r="O196" s="230"/>
      <c r="P196" s="230"/>
      <c r="Q196" s="393">
        <v>200</v>
      </c>
      <c r="R196" s="230"/>
      <c r="S196" s="230">
        <v>14</v>
      </c>
      <c r="T196" s="230"/>
      <c r="U196" s="230"/>
      <c r="V196" s="230"/>
      <c r="W196" s="230"/>
      <c r="X196" s="230"/>
      <c r="Y196" s="230"/>
      <c r="Z196" s="230"/>
      <c r="AA196" s="230"/>
      <c r="AB196" s="230"/>
    </row>
    <row r="197" spans="1:28" x14ac:dyDescent="0.5">
      <c r="A197" s="324"/>
      <c r="B197" s="534">
        <v>14</v>
      </c>
      <c r="C197" s="230">
        <v>187</v>
      </c>
      <c r="D197" s="230" t="s">
        <v>34</v>
      </c>
      <c r="E197" s="230">
        <v>74184</v>
      </c>
      <c r="F197" s="230">
        <v>195</v>
      </c>
      <c r="G197" s="230">
        <v>6475</v>
      </c>
      <c r="H197" s="230" t="s">
        <v>1695</v>
      </c>
      <c r="I197" s="230"/>
      <c r="J197" s="230"/>
      <c r="K197" s="230">
        <v>96</v>
      </c>
      <c r="L197" s="230"/>
      <c r="M197" s="230">
        <f xml:space="preserve"> I197*400+J197*100+K197</f>
        <v>96</v>
      </c>
      <c r="N197" s="230"/>
      <c r="O197" s="230"/>
      <c r="P197" s="230"/>
      <c r="Q197" s="393">
        <v>300</v>
      </c>
      <c r="R197" s="230">
        <v>62</v>
      </c>
      <c r="S197" s="230">
        <v>14</v>
      </c>
      <c r="T197" s="230" t="s">
        <v>36</v>
      </c>
      <c r="U197" s="230" t="s">
        <v>37</v>
      </c>
      <c r="V197" s="230">
        <v>70</v>
      </c>
      <c r="W197" s="230"/>
      <c r="X197" s="230">
        <v>70</v>
      </c>
      <c r="Y197" s="230"/>
      <c r="Z197" s="230"/>
      <c r="AA197" s="230">
        <v>15</v>
      </c>
      <c r="AB197" s="230"/>
    </row>
    <row r="198" spans="1:28" x14ac:dyDescent="0.5">
      <c r="A198" s="324" t="s">
        <v>3051</v>
      </c>
      <c r="B198" s="534">
        <v>127</v>
      </c>
      <c r="C198" s="230">
        <v>188</v>
      </c>
      <c r="D198" s="230" t="s">
        <v>34</v>
      </c>
      <c r="E198" s="230">
        <v>49617</v>
      </c>
      <c r="F198" s="230">
        <v>111</v>
      </c>
      <c r="G198" s="230">
        <v>4594</v>
      </c>
      <c r="H198" s="230" t="s">
        <v>1695</v>
      </c>
      <c r="I198" s="230">
        <v>9</v>
      </c>
      <c r="J198" s="230"/>
      <c r="K198" s="230">
        <v>8</v>
      </c>
      <c r="L198" s="230">
        <f t="shared" si="4"/>
        <v>3608</v>
      </c>
      <c r="M198" s="230"/>
      <c r="N198" s="230"/>
      <c r="O198" s="230"/>
      <c r="P198" s="230"/>
      <c r="Q198" s="393">
        <v>200</v>
      </c>
      <c r="R198" s="230"/>
      <c r="S198" s="230">
        <v>127</v>
      </c>
      <c r="T198" s="230"/>
      <c r="U198" s="230"/>
      <c r="V198" s="230"/>
      <c r="W198" s="230"/>
      <c r="X198" s="230"/>
      <c r="Y198" s="230"/>
      <c r="Z198" s="230"/>
      <c r="AA198" s="230"/>
      <c r="AB198" s="230"/>
    </row>
    <row r="199" spans="1:28" x14ac:dyDescent="0.5">
      <c r="A199" s="324" t="s">
        <v>3073</v>
      </c>
      <c r="B199" s="534">
        <v>96</v>
      </c>
      <c r="C199" s="230">
        <v>189</v>
      </c>
      <c r="D199" s="230" t="s">
        <v>49</v>
      </c>
      <c r="E199" s="230">
        <v>2983</v>
      </c>
      <c r="F199" s="230">
        <v>80</v>
      </c>
      <c r="G199" s="230"/>
      <c r="H199" s="230" t="s">
        <v>1695</v>
      </c>
      <c r="I199" s="230">
        <v>3</v>
      </c>
      <c r="J199" s="230">
        <v>3</v>
      </c>
      <c r="K199" s="230">
        <v>58</v>
      </c>
      <c r="L199" s="230">
        <f t="shared" si="4"/>
        <v>1558</v>
      </c>
      <c r="M199" s="230"/>
      <c r="N199" s="230"/>
      <c r="O199" s="230"/>
      <c r="P199" s="230"/>
      <c r="Q199" s="393">
        <v>100</v>
      </c>
      <c r="R199" s="230"/>
      <c r="S199" s="230">
        <v>96</v>
      </c>
      <c r="T199" s="230"/>
      <c r="U199" s="230"/>
      <c r="V199" s="230"/>
      <c r="W199" s="230"/>
      <c r="X199" s="230"/>
      <c r="Y199" s="230"/>
      <c r="Z199" s="230"/>
      <c r="AA199" s="230"/>
      <c r="AB199" s="230"/>
    </row>
    <row r="200" spans="1:28" x14ac:dyDescent="0.5">
      <c r="A200" s="324" t="s">
        <v>3079</v>
      </c>
      <c r="B200" s="534">
        <v>158</v>
      </c>
      <c r="C200" s="230">
        <v>190</v>
      </c>
      <c r="D200" s="230" t="s">
        <v>34</v>
      </c>
      <c r="E200" s="230">
        <v>52102</v>
      </c>
      <c r="F200" s="230">
        <v>54</v>
      </c>
      <c r="G200" s="230">
        <v>5035</v>
      </c>
      <c r="H200" s="230" t="s">
        <v>1695</v>
      </c>
      <c r="I200" s="230"/>
      <c r="J200" s="230"/>
      <c r="K200" s="230">
        <v>85</v>
      </c>
      <c r="L200" s="230"/>
      <c r="M200" s="230">
        <f xml:space="preserve"> I200*400+J200*100+K200</f>
        <v>85</v>
      </c>
      <c r="N200" s="230"/>
      <c r="O200" s="230"/>
      <c r="P200" s="230"/>
      <c r="Q200" s="393">
        <v>250</v>
      </c>
      <c r="R200" s="230">
        <v>63</v>
      </c>
      <c r="S200" s="230">
        <v>158</v>
      </c>
      <c r="T200" s="230" t="s">
        <v>36</v>
      </c>
      <c r="U200" s="230" t="s">
        <v>45</v>
      </c>
      <c r="V200" s="230">
        <v>9</v>
      </c>
      <c r="W200" s="230"/>
      <c r="X200" s="230">
        <v>9</v>
      </c>
      <c r="Y200" s="230"/>
      <c r="Z200" s="230"/>
      <c r="AA200" s="230">
        <v>20</v>
      </c>
      <c r="AB200" s="230"/>
    </row>
    <row r="201" spans="1:28" x14ac:dyDescent="0.5">
      <c r="A201" s="324" t="s">
        <v>3080</v>
      </c>
      <c r="B201" s="534">
        <v>91</v>
      </c>
      <c r="C201" s="230">
        <v>191</v>
      </c>
      <c r="D201" s="230" t="s">
        <v>34</v>
      </c>
      <c r="E201" s="230">
        <v>52071</v>
      </c>
      <c r="F201" s="230">
        <v>14</v>
      </c>
      <c r="G201" s="230">
        <v>5004</v>
      </c>
      <c r="H201" s="230" t="s">
        <v>1695</v>
      </c>
      <c r="I201" s="230"/>
      <c r="J201" s="230"/>
      <c r="K201" s="230">
        <v>78</v>
      </c>
      <c r="L201" s="230"/>
      <c r="M201" s="230">
        <f xml:space="preserve"> I201*400+J201*100+K201</f>
        <v>78</v>
      </c>
      <c r="N201" s="230"/>
      <c r="O201" s="230"/>
      <c r="P201" s="230"/>
      <c r="Q201" s="393">
        <v>250</v>
      </c>
      <c r="R201" s="230">
        <v>64</v>
      </c>
      <c r="S201" s="230">
        <v>91</v>
      </c>
      <c r="T201" s="230" t="s">
        <v>36</v>
      </c>
      <c r="U201" s="230" t="s">
        <v>45</v>
      </c>
      <c r="V201" s="230">
        <v>135</v>
      </c>
      <c r="W201" s="230"/>
      <c r="X201" s="230">
        <v>135</v>
      </c>
      <c r="Y201" s="230"/>
      <c r="Z201" s="230"/>
      <c r="AA201" s="230">
        <v>30</v>
      </c>
      <c r="AB201" s="230"/>
    </row>
    <row r="202" spans="1:28" x14ac:dyDescent="0.5">
      <c r="A202" s="324" t="s">
        <v>3081</v>
      </c>
      <c r="B202" s="534">
        <v>17</v>
      </c>
      <c r="C202" s="230">
        <v>192</v>
      </c>
      <c r="D202" s="230" t="s">
        <v>34</v>
      </c>
      <c r="E202" s="230">
        <v>74194</v>
      </c>
      <c r="F202" s="230">
        <v>205</v>
      </c>
      <c r="G202" s="230">
        <v>6485</v>
      </c>
      <c r="H202" s="230" t="s">
        <v>1695</v>
      </c>
      <c r="I202" s="230"/>
      <c r="J202" s="230"/>
      <c r="K202" s="230">
        <v>68</v>
      </c>
      <c r="L202" s="230"/>
      <c r="M202" s="230">
        <f xml:space="preserve"> I202*400+J202*100+K202</f>
        <v>68</v>
      </c>
      <c r="N202" s="230"/>
      <c r="O202" s="230"/>
      <c r="P202" s="230"/>
      <c r="Q202" s="393">
        <v>300</v>
      </c>
      <c r="R202" s="230">
        <v>65</v>
      </c>
      <c r="S202" s="230">
        <v>17</v>
      </c>
      <c r="T202" s="230" t="s">
        <v>36</v>
      </c>
      <c r="U202" s="230" t="s">
        <v>45</v>
      </c>
      <c r="V202" s="230">
        <v>72</v>
      </c>
      <c r="W202" s="230"/>
      <c r="X202" s="230">
        <v>72</v>
      </c>
      <c r="Y202" s="230"/>
      <c r="Z202" s="230"/>
      <c r="AA202" s="230">
        <v>30</v>
      </c>
      <c r="AB202" s="230"/>
    </row>
    <row r="203" spans="1:28" x14ac:dyDescent="0.5">
      <c r="A203" s="324" t="s">
        <v>3082</v>
      </c>
      <c r="B203" s="534">
        <v>74</v>
      </c>
      <c r="C203" s="230">
        <v>193</v>
      </c>
      <c r="D203" s="230" t="s">
        <v>49</v>
      </c>
      <c r="E203" s="230">
        <v>5649</v>
      </c>
      <c r="F203" s="230">
        <v>72</v>
      </c>
      <c r="G203" s="230"/>
      <c r="H203" s="230" t="s">
        <v>1695</v>
      </c>
      <c r="I203" s="230">
        <v>5</v>
      </c>
      <c r="J203" s="230">
        <v>3</v>
      </c>
      <c r="K203" s="230">
        <v>86</v>
      </c>
      <c r="L203" s="230">
        <f t="shared" si="4"/>
        <v>2386</v>
      </c>
      <c r="M203" s="230"/>
      <c r="N203" s="230"/>
      <c r="O203" s="230"/>
      <c r="P203" s="230"/>
      <c r="Q203" s="393">
        <v>200</v>
      </c>
      <c r="R203" s="230"/>
      <c r="S203" s="230">
        <v>74</v>
      </c>
      <c r="T203" s="230"/>
      <c r="U203" s="230"/>
      <c r="V203" s="230"/>
      <c r="W203" s="230"/>
      <c r="X203" s="230"/>
      <c r="Y203" s="230"/>
      <c r="Z203" s="230"/>
      <c r="AA203" s="230"/>
      <c r="AB203" s="230"/>
    </row>
    <row r="204" spans="1:28" x14ac:dyDescent="0.5">
      <c r="A204" s="324"/>
      <c r="B204" s="534">
        <v>74</v>
      </c>
      <c r="C204" s="230">
        <v>194</v>
      </c>
      <c r="D204" s="230" t="s">
        <v>49</v>
      </c>
      <c r="E204" s="230">
        <v>4954</v>
      </c>
      <c r="F204" s="230">
        <v>73</v>
      </c>
      <c r="G204" s="230"/>
      <c r="H204" s="230" t="s">
        <v>1695</v>
      </c>
      <c r="I204" s="230">
        <v>6</v>
      </c>
      <c r="J204" s="230"/>
      <c r="K204" s="230">
        <v>19</v>
      </c>
      <c r="L204" s="230">
        <f t="shared" si="4"/>
        <v>2419</v>
      </c>
      <c r="M204" s="230"/>
      <c r="N204" s="230"/>
      <c r="O204" s="230"/>
      <c r="P204" s="230"/>
      <c r="Q204" s="393">
        <v>200</v>
      </c>
      <c r="R204" s="230"/>
      <c r="S204" s="230">
        <v>74</v>
      </c>
      <c r="T204" s="230"/>
      <c r="U204" s="230"/>
      <c r="V204" s="230"/>
      <c r="W204" s="230"/>
      <c r="X204" s="230"/>
      <c r="Y204" s="230"/>
      <c r="Z204" s="230"/>
      <c r="AA204" s="230"/>
      <c r="AB204" s="230"/>
    </row>
    <row r="205" spans="1:28" x14ac:dyDescent="0.5">
      <c r="A205" s="324" t="s">
        <v>3083</v>
      </c>
      <c r="B205" s="534">
        <v>70</v>
      </c>
      <c r="C205" s="230">
        <v>195</v>
      </c>
      <c r="D205" s="230" t="s">
        <v>49</v>
      </c>
      <c r="E205" s="230">
        <v>2955</v>
      </c>
      <c r="F205" s="230">
        <v>8</v>
      </c>
      <c r="G205" s="230"/>
      <c r="H205" s="230" t="s">
        <v>1695</v>
      </c>
      <c r="I205" s="230">
        <v>2</v>
      </c>
      <c r="J205" s="230">
        <v>3</v>
      </c>
      <c r="K205" s="230">
        <v>39</v>
      </c>
      <c r="L205" s="230">
        <f t="shared" si="4"/>
        <v>1139</v>
      </c>
      <c r="M205" s="230"/>
      <c r="N205" s="230"/>
      <c r="O205" s="230"/>
      <c r="P205" s="230"/>
      <c r="Q205" s="393">
        <v>250</v>
      </c>
      <c r="R205" s="230"/>
      <c r="S205" s="230">
        <v>70</v>
      </c>
      <c r="T205" s="230"/>
      <c r="U205" s="230"/>
      <c r="V205" s="230"/>
      <c r="W205" s="230"/>
      <c r="X205" s="230"/>
      <c r="Y205" s="230"/>
      <c r="Z205" s="230"/>
      <c r="AA205" s="230"/>
      <c r="AB205" s="230"/>
    </row>
    <row r="206" spans="1:28" x14ac:dyDescent="0.5">
      <c r="A206" s="324" t="s">
        <v>3085</v>
      </c>
      <c r="B206" s="534" t="s">
        <v>3084</v>
      </c>
      <c r="C206" s="230">
        <v>196</v>
      </c>
      <c r="D206" s="230" t="s">
        <v>34</v>
      </c>
      <c r="E206" s="230">
        <v>74938</v>
      </c>
      <c r="F206" s="230">
        <v>252</v>
      </c>
      <c r="G206" s="230">
        <v>6631</v>
      </c>
      <c r="H206" s="230" t="s">
        <v>1695</v>
      </c>
      <c r="I206" s="230">
        <v>4</v>
      </c>
      <c r="J206" s="230"/>
      <c r="K206" s="230">
        <v>90</v>
      </c>
      <c r="L206" s="230">
        <f t="shared" si="4"/>
        <v>1690</v>
      </c>
      <c r="M206" s="230"/>
      <c r="N206" s="230"/>
      <c r="O206" s="230"/>
      <c r="P206" s="230"/>
      <c r="Q206" s="393">
        <v>300</v>
      </c>
      <c r="R206" s="230"/>
      <c r="S206" s="230" t="s">
        <v>3084</v>
      </c>
      <c r="T206" s="230"/>
      <c r="U206" s="230"/>
      <c r="V206" s="230"/>
      <c r="W206" s="230"/>
      <c r="X206" s="230"/>
      <c r="Y206" s="230"/>
      <c r="Z206" s="230"/>
      <c r="AA206" s="230"/>
      <c r="AB206" s="230"/>
    </row>
    <row r="207" spans="1:28" x14ac:dyDescent="0.5">
      <c r="A207" s="324"/>
      <c r="B207" s="534">
        <v>81</v>
      </c>
      <c r="C207" s="230">
        <v>197</v>
      </c>
      <c r="D207" s="230" t="s">
        <v>49</v>
      </c>
      <c r="E207" s="230">
        <v>6802</v>
      </c>
      <c r="F207" s="230">
        <v>217</v>
      </c>
      <c r="G207" s="230"/>
      <c r="H207" s="230" t="s">
        <v>1695</v>
      </c>
      <c r="I207" s="230">
        <v>8</v>
      </c>
      <c r="J207" s="230">
        <v>2</v>
      </c>
      <c r="K207" s="230">
        <v>58</v>
      </c>
      <c r="L207" s="230">
        <f t="shared" si="4"/>
        <v>3458</v>
      </c>
      <c r="M207" s="230"/>
      <c r="N207" s="230"/>
      <c r="O207" s="230"/>
      <c r="P207" s="230"/>
      <c r="Q207" s="393">
        <v>250</v>
      </c>
      <c r="R207" s="230"/>
      <c r="S207" s="230">
        <v>81</v>
      </c>
      <c r="T207" s="230"/>
      <c r="U207" s="230"/>
      <c r="V207" s="230"/>
      <c r="W207" s="230"/>
      <c r="X207" s="230"/>
      <c r="Y207" s="230"/>
      <c r="Z207" s="230"/>
      <c r="AA207" s="230"/>
      <c r="AB207" s="230"/>
    </row>
    <row r="208" spans="1:28" x14ac:dyDescent="0.5">
      <c r="A208" s="324"/>
      <c r="B208" s="534">
        <v>81</v>
      </c>
      <c r="C208" s="230">
        <v>198</v>
      </c>
      <c r="D208" s="230" t="s">
        <v>34</v>
      </c>
      <c r="E208" s="230">
        <v>74233</v>
      </c>
      <c r="F208" s="230">
        <v>15</v>
      </c>
      <c r="G208" s="230">
        <v>6510</v>
      </c>
      <c r="H208" s="230" t="s">
        <v>1695</v>
      </c>
      <c r="I208" s="230"/>
      <c r="J208" s="230">
        <v>1</v>
      </c>
      <c r="K208" s="230">
        <v>8</v>
      </c>
      <c r="L208" s="230">
        <f t="shared" si="4"/>
        <v>108</v>
      </c>
      <c r="M208" s="230"/>
      <c r="N208" s="230"/>
      <c r="O208" s="230"/>
      <c r="P208" s="230"/>
      <c r="Q208" s="393">
        <v>300</v>
      </c>
      <c r="R208" s="230"/>
      <c r="S208" s="230">
        <v>81</v>
      </c>
      <c r="T208" s="230"/>
      <c r="U208" s="230"/>
      <c r="V208" s="230"/>
      <c r="W208" s="230"/>
      <c r="X208" s="230"/>
      <c r="Y208" s="230"/>
      <c r="Z208" s="230"/>
      <c r="AA208" s="230"/>
      <c r="AB208" s="230"/>
    </row>
    <row r="209" spans="1:28" x14ac:dyDescent="0.5">
      <c r="A209" s="324" t="s">
        <v>3086</v>
      </c>
      <c r="B209" s="534">
        <v>232</v>
      </c>
      <c r="C209" s="230">
        <v>199</v>
      </c>
      <c r="D209" s="230" t="s">
        <v>34</v>
      </c>
      <c r="E209" s="230">
        <v>74969</v>
      </c>
      <c r="F209" s="230">
        <v>15</v>
      </c>
      <c r="G209" s="230">
        <v>6617</v>
      </c>
      <c r="H209" s="230" t="s">
        <v>1695</v>
      </c>
      <c r="I209" s="230">
        <v>8</v>
      </c>
      <c r="J209" s="230">
        <v>1</v>
      </c>
      <c r="K209" s="230">
        <v>31</v>
      </c>
      <c r="L209" s="230">
        <f t="shared" si="4"/>
        <v>3331</v>
      </c>
      <c r="M209" s="230"/>
      <c r="N209" s="230"/>
      <c r="O209" s="230"/>
      <c r="P209" s="230"/>
      <c r="Q209" s="393">
        <v>300</v>
      </c>
      <c r="R209" s="230"/>
      <c r="S209" s="230">
        <v>232</v>
      </c>
      <c r="T209" s="230"/>
      <c r="U209" s="230"/>
      <c r="V209" s="230"/>
      <c r="W209" s="230"/>
      <c r="X209" s="230"/>
      <c r="Y209" s="230"/>
      <c r="Z209" s="230"/>
      <c r="AA209" s="230"/>
      <c r="AB209" s="230"/>
    </row>
    <row r="210" spans="1:28" x14ac:dyDescent="0.5">
      <c r="A210" s="324"/>
      <c r="B210" s="534">
        <v>33</v>
      </c>
      <c r="C210" s="230">
        <v>200</v>
      </c>
      <c r="D210" s="230" t="s">
        <v>34</v>
      </c>
      <c r="E210" s="230">
        <v>52423</v>
      </c>
      <c r="F210" s="230">
        <v>17</v>
      </c>
      <c r="G210" s="230">
        <v>5187</v>
      </c>
      <c r="H210" s="230" t="s">
        <v>1695</v>
      </c>
      <c r="I210" s="230"/>
      <c r="J210" s="230"/>
      <c r="K210" s="230">
        <v>58</v>
      </c>
      <c r="L210" s="230"/>
      <c r="M210" s="230">
        <f xml:space="preserve"> I210*400+J210*100+K210</f>
        <v>58</v>
      </c>
      <c r="N210" s="230"/>
      <c r="O210" s="230"/>
      <c r="P210" s="230"/>
      <c r="Q210" s="393">
        <v>250</v>
      </c>
      <c r="R210" s="230">
        <v>66</v>
      </c>
      <c r="S210" s="230">
        <v>33</v>
      </c>
      <c r="T210" s="230" t="s">
        <v>36</v>
      </c>
      <c r="U210" s="230" t="s">
        <v>37</v>
      </c>
      <c r="V210" s="230">
        <v>96</v>
      </c>
      <c r="W210" s="230"/>
      <c r="X210" s="230">
        <v>96</v>
      </c>
      <c r="Y210" s="230"/>
      <c r="Z210" s="230"/>
      <c r="AA210" s="230">
        <v>20</v>
      </c>
      <c r="AB210" s="230"/>
    </row>
    <row r="211" spans="1:28" x14ac:dyDescent="0.5">
      <c r="A211" s="324"/>
      <c r="B211" s="534">
        <v>232</v>
      </c>
      <c r="C211" s="230">
        <v>201</v>
      </c>
      <c r="D211" s="230" t="s">
        <v>34</v>
      </c>
      <c r="E211" s="230">
        <v>74972</v>
      </c>
      <c r="F211" s="230">
        <v>18</v>
      </c>
      <c r="G211" s="230">
        <v>6620</v>
      </c>
      <c r="H211" s="230" t="s">
        <v>1695</v>
      </c>
      <c r="I211" s="230">
        <v>6</v>
      </c>
      <c r="J211" s="230">
        <v>3</v>
      </c>
      <c r="K211" s="230">
        <v>27</v>
      </c>
      <c r="L211" s="230">
        <f t="shared" si="4"/>
        <v>2727</v>
      </c>
      <c r="M211" s="230"/>
      <c r="N211" s="230"/>
      <c r="O211" s="230"/>
      <c r="P211" s="230"/>
      <c r="Q211" s="393">
        <v>250</v>
      </c>
      <c r="R211" s="230"/>
      <c r="S211" s="230">
        <v>232</v>
      </c>
      <c r="T211" s="230"/>
      <c r="U211" s="230"/>
      <c r="V211" s="230"/>
      <c r="W211" s="230"/>
      <c r="X211" s="230"/>
      <c r="Y211" s="230"/>
      <c r="Z211" s="230"/>
      <c r="AA211" s="230"/>
      <c r="AB211" s="230"/>
    </row>
    <row r="212" spans="1:28" x14ac:dyDescent="0.5">
      <c r="A212" s="324" t="s">
        <v>3087</v>
      </c>
      <c r="B212" s="534">
        <v>224</v>
      </c>
      <c r="C212" s="230">
        <v>202</v>
      </c>
      <c r="D212" s="230" t="s">
        <v>49</v>
      </c>
      <c r="E212" s="230">
        <v>3732</v>
      </c>
      <c r="F212" s="230">
        <v>7</v>
      </c>
      <c r="G212" s="230"/>
      <c r="H212" s="230" t="s">
        <v>1695</v>
      </c>
      <c r="I212" s="230">
        <v>2</v>
      </c>
      <c r="J212" s="230">
        <v>2</v>
      </c>
      <c r="K212" s="230">
        <v>30</v>
      </c>
      <c r="L212" s="230">
        <f t="shared" si="4"/>
        <v>1030</v>
      </c>
      <c r="M212" s="230"/>
      <c r="N212" s="230"/>
      <c r="O212" s="230"/>
      <c r="P212" s="230"/>
      <c r="Q212" s="393">
        <v>100</v>
      </c>
      <c r="R212" s="230"/>
      <c r="S212" s="230">
        <v>224</v>
      </c>
      <c r="T212" s="230"/>
      <c r="U212" s="230"/>
      <c r="V212" s="230"/>
      <c r="W212" s="230"/>
      <c r="X212" s="230"/>
      <c r="Y212" s="230"/>
      <c r="Z212" s="230"/>
      <c r="AA212" s="230"/>
      <c r="AB212" s="230"/>
    </row>
    <row r="213" spans="1:28" x14ac:dyDescent="0.5">
      <c r="A213" s="324"/>
      <c r="B213" s="534">
        <v>224</v>
      </c>
      <c r="C213" s="230">
        <v>203</v>
      </c>
      <c r="D213" s="230" t="s">
        <v>34</v>
      </c>
      <c r="E213" s="230">
        <v>74179</v>
      </c>
      <c r="F213" s="230">
        <v>190</v>
      </c>
      <c r="G213" s="230">
        <v>6470</v>
      </c>
      <c r="H213" s="230" t="s">
        <v>1695</v>
      </c>
      <c r="I213" s="230"/>
      <c r="J213" s="230"/>
      <c r="K213" s="230">
        <v>77</v>
      </c>
      <c r="L213" s="230"/>
      <c r="M213" s="230">
        <f xml:space="preserve"> I213*400+J213*100+K213</f>
        <v>77</v>
      </c>
      <c r="N213" s="230"/>
      <c r="O213" s="230"/>
      <c r="P213" s="230"/>
      <c r="Q213" s="393">
        <v>250</v>
      </c>
      <c r="R213" s="230">
        <v>67</v>
      </c>
      <c r="S213" s="230">
        <v>224</v>
      </c>
      <c r="T213" s="230" t="s">
        <v>36</v>
      </c>
      <c r="U213" s="230" t="s">
        <v>45</v>
      </c>
      <c r="V213" s="230">
        <v>54</v>
      </c>
      <c r="W213" s="230"/>
      <c r="X213" s="230">
        <v>54</v>
      </c>
      <c r="Y213" s="230"/>
      <c r="Z213" s="230"/>
      <c r="AA213" s="230">
        <v>25</v>
      </c>
      <c r="AB213" s="230"/>
    </row>
    <row r="214" spans="1:28" x14ac:dyDescent="0.5">
      <c r="A214" s="324"/>
      <c r="B214" s="534">
        <v>224</v>
      </c>
      <c r="C214" s="230">
        <v>204</v>
      </c>
      <c r="D214" s="230" t="s">
        <v>34</v>
      </c>
      <c r="E214" s="230">
        <v>74980</v>
      </c>
      <c r="F214" s="230">
        <v>249</v>
      </c>
      <c r="G214" s="230">
        <v>6628</v>
      </c>
      <c r="H214" s="230" t="s">
        <v>1695</v>
      </c>
      <c r="I214" s="230">
        <v>1</v>
      </c>
      <c r="J214" s="230">
        <v>3</v>
      </c>
      <c r="K214" s="230">
        <v>16</v>
      </c>
      <c r="L214" s="230">
        <f t="shared" si="4"/>
        <v>716</v>
      </c>
      <c r="M214" s="230"/>
      <c r="N214" s="230"/>
      <c r="O214" s="230"/>
      <c r="P214" s="230"/>
      <c r="Q214" s="393">
        <v>250</v>
      </c>
      <c r="R214" s="230"/>
      <c r="S214" s="230">
        <v>224</v>
      </c>
      <c r="T214" s="230"/>
      <c r="U214" s="230"/>
      <c r="V214" s="230"/>
      <c r="W214" s="230"/>
      <c r="X214" s="230"/>
      <c r="Y214" s="230"/>
      <c r="Z214" s="230"/>
      <c r="AA214" s="230"/>
      <c r="AB214" s="230"/>
    </row>
    <row r="215" spans="1:28" x14ac:dyDescent="0.5">
      <c r="A215" s="324" t="s">
        <v>3088</v>
      </c>
      <c r="B215" s="534">
        <v>28</v>
      </c>
      <c r="C215" s="230">
        <v>205</v>
      </c>
      <c r="D215" s="230" t="s">
        <v>34</v>
      </c>
      <c r="E215" s="230">
        <v>52448</v>
      </c>
      <c r="F215" s="230">
        <v>40</v>
      </c>
      <c r="G215" s="230">
        <v>5212</v>
      </c>
      <c r="H215" s="230" t="s">
        <v>1695</v>
      </c>
      <c r="I215" s="230"/>
      <c r="J215" s="230"/>
      <c r="K215" s="230">
        <v>23</v>
      </c>
      <c r="L215" s="230">
        <f t="shared" si="4"/>
        <v>23</v>
      </c>
      <c r="M215" s="230"/>
      <c r="N215" s="230"/>
      <c r="O215" s="230"/>
      <c r="P215" s="230"/>
      <c r="Q215" s="393">
        <v>250</v>
      </c>
      <c r="R215" s="230"/>
      <c r="S215" s="230">
        <v>28</v>
      </c>
      <c r="T215" s="230"/>
      <c r="U215" s="230"/>
      <c r="V215" s="230"/>
      <c r="W215" s="230"/>
      <c r="X215" s="230"/>
      <c r="Y215" s="230"/>
      <c r="Z215" s="230"/>
      <c r="AA215" s="230"/>
      <c r="AB215" s="230"/>
    </row>
    <row r="216" spans="1:28" x14ac:dyDescent="0.5">
      <c r="A216" s="324"/>
      <c r="B216" s="534">
        <v>28</v>
      </c>
      <c r="C216" s="230">
        <v>206</v>
      </c>
      <c r="D216" s="230" t="s">
        <v>34</v>
      </c>
      <c r="E216" s="230">
        <v>52450</v>
      </c>
      <c r="F216" s="230">
        <v>43</v>
      </c>
      <c r="G216" s="230">
        <v>5214</v>
      </c>
      <c r="H216" s="230" t="s">
        <v>1695</v>
      </c>
      <c r="I216" s="230"/>
      <c r="J216" s="230"/>
      <c r="K216" s="230">
        <v>29</v>
      </c>
      <c r="L216" s="230"/>
      <c r="M216" s="230">
        <f xml:space="preserve"> I216*400+J216*100+K216</f>
        <v>29</v>
      </c>
      <c r="N216" s="230"/>
      <c r="O216" s="230"/>
      <c r="P216" s="230"/>
      <c r="Q216" s="393">
        <v>250</v>
      </c>
      <c r="R216" s="230">
        <v>68</v>
      </c>
      <c r="S216" s="230">
        <v>28</v>
      </c>
      <c r="T216" s="230" t="s">
        <v>36</v>
      </c>
      <c r="U216" s="230" t="s">
        <v>1024</v>
      </c>
      <c r="V216" s="230">
        <v>15</v>
      </c>
      <c r="W216" s="230"/>
      <c r="X216" s="230">
        <v>15</v>
      </c>
      <c r="Y216" s="230"/>
      <c r="Z216" s="230"/>
      <c r="AA216" s="230">
        <v>40</v>
      </c>
      <c r="AB216" s="230"/>
    </row>
    <row r="217" spans="1:28" x14ac:dyDescent="0.5">
      <c r="A217" s="324"/>
      <c r="B217" s="534">
        <v>28</v>
      </c>
      <c r="C217" s="230">
        <v>207</v>
      </c>
      <c r="D217" s="230" t="s">
        <v>1698</v>
      </c>
      <c r="E217" s="230">
        <v>100</v>
      </c>
      <c r="F217" s="230"/>
      <c r="G217" s="230"/>
      <c r="H217" s="230" t="s">
        <v>1695</v>
      </c>
      <c r="I217" s="230">
        <v>15</v>
      </c>
      <c r="J217" s="230"/>
      <c r="K217" s="230"/>
      <c r="L217" s="230">
        <f t="shared" si="4"/>
        <v>6000</v>
      </c>
      <c r="M217" s="230"/>
      <c r="N217" s="230"/>
      <c r="O217" s="230"/>
      <c r="P217" s="230"/>
      <c r="Q217" s="393">
        <v>100</v>
      </c>
      <c r="R217" s="230"/>
      <c r="S217" s="230">
        <v>28</v>
      </c>
      <c r="T217" s="230"/>
      <c r="U217" s="230"/>
      <c r="V217" s="230"/>
      <c r="W217" s="230"/>
      <c r="X217" s="230"/>
      <c r="Y217" s="230"/>
      <c r="Z217" s="230"/>
      <c r="AA217" s="230"/>
      <c r="AB217" s="230"/>
    </row>
    <row r="218" spans="1:28" x14ac:dyDescent="0.5">
      <c r="A218" s="324"/>
      <c r="B218" s="534">
        <v>28</v>
      </c>
      <c r="C218" s="230">
        <v>208</v>
      </c>
      <c r="D218" s="230" t="s">
        <v>49</v>
      </c>
      <c r="E218" s="230">
        <v>19586</v>
      </c>
      <c r="F218" s="230">
        <v>182</v>
      </c>
      <c r="G218" s="230"/>
      <c r="H218" s="230" t="s">
        <v>1695</v>
      </c>
      <c r="I218" s="230">
        <v>6</v>
      </c>
      <c r="J218" s="230">
        <v>2</v>
      </c>
      <c r="K218" s="230">
        <v>9</v>
      </c>
      <c r="L218" s="230">
        <f t="shared" si="4"/>
        <v>2609</v>
      </c>
      <c r="M218" s="230"/>
      <c r="N218" s="230"/>
      <c r="O218" s="230"/>
      <c r="P218" s="230"/>
      <c r="Q218" s="393">
        <v>150</v>
      </c>
      <c r="R218" s="230"/>
      <c r="S218" s="230">
        <v>28</v>
      </c>
      <c r="T218" s="230"/>
      <c r="U218" s="230"/>
      <c r="V218" s="230"/>
      <c r="W218" s="230"/>
      <c r="X218" s="230"/>
      <c r="Y218" s="230"/>
      <c r="Z218" s="230"/>
      <c r="AA218" s="230"/>
      <c r="AB218" s="230"/>
    </row>
    <row r="219" spans="1:28" x14ac:dyDescent="0.5">
      <c r="A219" s="324" t="s">
        <v>3089</v>
      </c>
      <c r="B219" s="534">
        <v>28</v>
      </c>
      <c r="C219" s="230">
        <v>209</v>
      </c>
      <c r="D219" s="230" t="s">
        <v>49</v>
      </c>
      <c r="E219" s="230">
        <v>2969</v>
      </c>
      <c r="F219" s="230">
        <v>54</v>
      </c>
      <c r="G219" s="230"/>
      <c r="H219" s="230" t="s">
        <v>1695</v>
      </c>
      <c r="I219" s="230">
        <v>11</v>
      </c>
      <c r="J219" s="230"/>
      <c r="K219" s="230">
        <v>39</v>
      </c>
      <c r="L219" s="230">
        <f t="shared" si="4"/>
        <v>4439</v>
      </c>
      <c r="M219" s="230"/>
      <c r="N219" s="230"/>
      <c r="O219" s="230"/>
      <c r="P219" s="230"/>
      <c r="Q219" s="393">
        <v>200</v>
      </c>
      <c r="R219" s="230"/>
      <c r="S219" s="230">
        <v>28</v>
      </c>
      <c r="T219" s="230"/>
      <c r="U219" s="230"/>
      <c r="V219" s="230"/>
      <c r="W219" s="230"/>
      <c r="X219" s="230"/>
      <c r="Y219" s="230"/>
      <c r="Z219" s="230"/>
      <c r="AA219" s="230"/>
      <c r="AB219" s="230"/>
    </row>
    <row r="220" spans="1:28" x14ac:dyDescent="0.5">
      <c r="A220" s="324"/>
      <c r="B220" s="534">
        <v>28</v>
      </c>
      <c r="C220" s="230">
        <v>210</v>
      </c>
      <c r="D220" s="230" t="s">
        <v>34</v>
      </c>
      <c r="E220" s="230">
        <v>52446</v>
      </c>
      <c r="F220" s="230">
        <v>41</v>
      </c>
      <c r="G220" s="230">
        <v>5210</v>
      </c>
      <c r="H220" s="230" t="s">
        <v>1695</v>
      </c>
      <c r="I220" s="230"/>
      <c r="J220" s="230"/>
      <c r="K220" s="230">
        <v>60</v>
      </c>
      <c r="L220" s="230"/>
      <c r="M220" s="230">
        <f xml:space="preserve"> I220*400+J220*100+K220</f>
        <v>60</v>
      </c>
      <c r="N220" s="230"/>
      <c r="O220" s="230"/>
      <c r="P220" s="230"/>
      <c r="Q220" s="393">
        <v>200</v>
      </c>
      <c r="R220" s="230">
        <v>69</v>
      </c>
      <c r="S220" s="230">
        <v>28</v>
      </c>
      <c r="T220" s="230" t="s">
        <v>36</v>
      </c>
      <c r="U220" s="230" t="s">
        <v>1024</v>
      </c>
      <c r="V220" s="230">
        <v>135</v>
      </c>
      <c r="W220" s="230"/>
      <c r="X220" s="230">
        <v>135</v>
      </c>
      <c r="Y220" s="230"/>
      <c r="Z220" s="230"/>
      <c r="AA220" s="230">
        <v>40</v>
      </c>
      <c r="AB220" s="230"/>
    </row>
    <row r="221" spans="1:28" x14ac:dyDescent="0.5">
      <c r="A221" s="324" t="s">
        <v>3090</v>
      </c>
      <c r="B221" s="534">
        <v>41</v>
      </c>
      <c r="C221" s="230">
        <v>211</v>
      </c>
      <c r="D221" s="230" t="s">
        <v>34</v>
      </c>
      <c r="E221" s="230">
        <v>52429</v>
      </c>
      <c r="F221" s="230">
        <v>21</v>
      </c>
      <c r="G221" s="230">
        <v>5193</v>
      </c>
      <c r="H221" s="230" t="s">
        <v>1695</v>
      </c>
      <c r="I221" s="230"/>
      <c r="J221" s="230"/>
      <c r="K221" s="230">
        <v>68</v>
      </c>
      <c r="L221" s="230"/>
      <c r="M221" s="230">
        <f xml:space="preserve"> I221*400+J221*100+K221</f>
        <v>68</v>
      </c>
      <c r="N221" s="230"/>
      <c r="O221" s="230"/>
      <c r="P221" s="230"/>
      <c r="Q221" s="393">
        <v>150</v>
      </c>
      <c r="R221" s="230">
        <v>70</v>
      </c>
      <c r="S221" s="230">
        <v>41</v>
      </c>
      <c r="T221" s="230" t="s">
        <v>36</v>
      </c>
      <c r="U221" s="230" t="s">
        <v>45</v>
      </c>
      <c r="V221" s="230">
        <v>72</v>
      </c>
      <c r="W221" s="230"/>
      <c r="X221" s="230">
        <v>72</v>
      </c>
      <c r="Y221" s="230"/>
      <c r="Z221" s="230"/>
      <c r="AA221" s="230">
        <v>25</v>
      </c>
      <c r="AB221" s="230"/>
    </row>
    <row r="222" spans="1:28" x14ac:dyDescent="0.5">
      <c r="A222" s="332"/>
      <c r="B222" s="534">
        <v>41</v>
      </c>
      <c r="C222" s="230">
        <v>212</v>
      </c>
      <c r="D222" s="230" t="s">
        <v>34</v>
      </c>
      <c r="E222" s="230">
        <v>32752</v>
      </c>
      <c r="F222" s="230">
        <v>8</v>
      </c>
      <c r="G222" s="230">
        <v>2490</v>
      </c>
      <c r="H222" s="230" t="s">
        <v>1695</v>
      </c>
      <c r="I222" s="230">
        <v>16</v>
      </c>
      <c r="J222" s="230">
        <v>2</v>
      </c>
      <c r="K222" s="230">
        <v>24</v>
      </c>
      <c r="L222" s="230">
        <f t="shared" si="4"/>
        <v>6624</v>
      </c>
      <c r="M222" s="230"/>
      <c r="N222" s="230"/>
      <c r="O222" s="230"/>
      <c r="P222" s="230"/>
      <c r="Q222" s="393">
        <v>100</v>
      </c>
      <c r="R222" s="230"/>
      <c r="S222" s="230">
        <v>41</v>
      </c>
      <c r="T222" s="230"/>
      <c r="U222" s="230"/>
      <c r="V222" s="230"/>
      <c r="W222" s="230"/>
      <c r="X222" s="230"/>
      <c r="Y222" s="230"/>
      <c r="Z222" s="230"/>
      <c r="AA222" s="230"/>
      <c r="AB222" s="230"/>
    </row>
    <row r="223" spans="1:28" x14ac:dyDescent="0.5">
      <c r="A223" s="332"/>
      <c r="B223" s="534">
        <v>41</v>
      </c>
      <c r="C223" s="230">
        <v>213</v>
      </c>
      <c r="D223" s="230" t="s">
        <v>34</v>
      </c>
      <c r="E223" s="230">
        <v>32747</v>
      </c>
      <c r="F223" s="230">
        <v>3</v>
      </c>
      <c r="G223" s="230">
        <v>2485</v>
      </c>
      <c r="H223" s="230" t="s">
        <v>1695</v>
      </c>
      <c r="I223" s="230">
        <v>22</v>
      </c>
      <c r="J223" s="230">
        <v>1</v>
      </c>
      <c r="K223" s="230">
        <v>21</v>
      </c>
      <c r="L223" s="230">
        <f t="shared" si="4"/>
        <v>8921</v>
      </c>
      <c r="M223" s="230"/>
      <c r="N223" s="230"/>
      <c r="O223" s="230"/>
      <c r="P223" s="230"/>
      <c r="Q223" s="393">
        <v>100</v>
      </c>
      <c r="R223" s="230"/>
      <c r="S223" s="230">
        <v>41</v>
      </c>
      <c r="T223" s="230"/>
      <c r="U223" s="230"/>
      <c r="V223" s="230"/>
      <c r="W223" s="230"/>
      <c r="X223" s="230"/>
      <c r="Y223" s="230"/>
      <c r="Z223" s="230"/>
      <c r="AA223" s="230"/>
      <c r="AB223" s="230"/>
    </row>
    <row r="224" spans="1:28" x14ac:dyDescent="0.5">
      <c r="A224" s="332"/>
      <c r="B224" s="534">
        <v>41</v>
      </c>
      <c r="C224" s="230">
        <v>214</v>
      </c>
      <c r="D224" s="230" t="s">
        <v>49</v>
      </c>
      <c r="E224" s="230">
        <v>3022</v>
      </c>
      <c r="F224" s="230">
        <v>154</v>
      </c>
      <c r="G224" s="230"/>
      <c r="H224" s="230" t="s">
        <v>1695</v>
      </c>
      <c r="I224" s="230">
        <v>13</v>
      </c>
      <c r="J224" s="230">
        <v>82</v>
      </c>
      <c r="K224" s="230"/>
      <c r="L224" s="230">
        <f t="shared" si="4"/>
        <v>13400</v>
      </c>
      <c r="M224" s="230"/>
      <c r="N224" s="230"/>
      <c r="O224" s="230"/>
      <c r="P224" s="230"/>
      <c r="Q224" s="393">
        <v>200</v>
      </c>
      <c r="R224" s="230"/>
      <c r="S224" s="230">
        <v>41</v>
      </c>
      <c r="T224" s="230"/>
      <c r="U224" s="230"/>
      <c r="V224" s="230"/>
      <c r="W224" s="230"/>
      <c r="X224" s="230"/>
      <c r="Y224" s="230"/>
      <c r="Z224" s="230"/>
      <c r="AA224" s="230"/>
      <c r="AB224" s="230"/>
    </row>
    <row r="225" spans="1:28" x14ac:dyDescent="0.5">
      <c r="A225" s="332" t="s">
        <v>3091</v>
      </c>
      <c r="B225" s="534">
        <v>10</v>
      </c>
      <c r="C225" s="230">
        <v>215</v>
      </c>
      <c r="D225" s="230" t="s">
        <v>34</v>
      </c>
      <c r="E225" s="230">
        <v>52444</v>
      </c>
      <c r="F225" s="230">
        <v>50</v>
      </c>
      <c r="G225" s="230">
        <v>5208</v>
      </c>
      <c r="H225" s="230" t="s">
        <v>1695</v>
      </c>
      <c r="I225" s="230"/>
      <c r="J225" s="230"/>
      <c r="K225" s="230">
        <v>49</v>
      </c>
      <c r="L225" s="230"/>
      <c r="M225" s="230">
        <f xml:space="preserve"> I225*400+J225*100+K225</f>
        <v>49</v>
      </c>
      <c r="N225" s="230"/>
      <c r="O225" s="230"/>
      <c r="P225" s="230"/>
      <c r="Q225" s="393">
        <v>150</v>
      </c>
      <c r="R225" s="230">
        <v>71</v>
      </c>
      <c r="S225" s="230">
        <v>10</v>
      </c>
      <c r="T225" s="230" t="s">
        <v>36</v>
      </c>
      <c r="U225" s="230" t="s">
        <v>45</v>
      </c>
      <c r="V225" s="230">
        <v>54</v>
      </c>
      <c r="W225" s="230"/>
      <c r="X225" s="230">
        <v>54</v>
      </c>
      <c r="Y225" s="230"/>
      <c r="Z225" s="230"/>
      <c r="AA225" s="230">
        <v>4</v>
      </c>
      <c r="AB225" s="230"/>
    </row>
    <row r="226" spans="1:28" x14ac:dyDescent="0.5">
      <c r="A226" s="332" t="s">
        <v>3092</v>
      </c>
      <c r="B226" s="534">
        <v>23</v>
      </c>
      <c r="C226" s="230">
        <v>216</v>
      </c>
      <c r="D226" s="230" t="s">
        <v>49</v>
      </c>
      <c r="E226" s="230">
        <v>19592</v>
      </c>
      <c r="F226" s="230">
        <v>188</v>
      </c>
      <c r="G226" s="230"/>
      <c r="H226" s="230" t="s">
        <v>1695</v>
      </c>
      <c r="I226" s="230">
        <v>5</v>
      </c>
      <c r="J226" s="230">
        <v>3</v>
      </c>
      <c r="K226" s="230">
        <v>57</v>
      </c>
      <c r="L226" s="230">
        <f t="shared" si="4"/>
        <v>2357</v>
      </c>
      <c r="M226" s="230"/>
      <c r="N226" s="230"/>
      <c r="O226" s="230"/>
      <c r="P226" s="230"/>
      <c r="Q226" s="393">
        <v>150</v>
      </c>
      <c r="R226" s="230"/>
      <c r="S226" s="230">
        <v>23</v>
      </c>
      <c r="T226" s="230"/>
      <c r="U226" s="230"/>
      <c r="V226" s="230"/>
      <c r="W226" s="230"/>
      <c r="X226" s="230"/>
      <c r="Y226" s="230"/>
      <c r="Z226" s="230"/>
      <c r="AA226" s="230"/>
      <c r="AB226" s="230"/>
    </row>
    <row r="227" spans="1:28" x14ac:dyDescent="0.5">
      <c r="A227" s="332" t="s">
        <v>2982</v>
      </c>
      <c r="B227" s="534">
        <v>79</v>
      </c>
      <c r="C227" s="230">
        <v>217</v>
      </c>
      <c r="D227" s="230" t="s">
        <v>34</v>
      </c>
      <c r="E227" s="230">
        <v>49621</v>
      </c>
      <c r="F227" s="230">
        <v>107</v>
      </c>
      <c r="G227" s="230">
        <v>4598</v>
      </c>
      <c r="H227" s="230" t="s">
        <v>1695</v>
      </c>
      <c r="I227" s="230">
        <v>4</v>
      </c>
      <c r="J227" s="230">
        <v>2</v>
      </c>
      <c r="K227" s="230">
        <v>50</v>
      </c>
      <c r="L227" s="230">
        <f t="shared" si="4"/>
        <v>1850</v>
      </c>
      <c r="M227" s="230"/>
      <c r="N227" s="230"/>
      <c r="O227" s="230"/>
      <c r="P227" s="230"/>
      <c r="Q227" s="393">
        <v>200</v>
      </c>
      <c r="R227" s="230"/>
      <c r="S227" s="230">
        <v>79</v>
      </c>
      <c r="T227" s="230"/>
      <c r="U227" s="230"/>
      <c r="V227" s="230"/>
      <c r="W227" s="230"/>
      <c r="X227" s="230"/>
      <c r="Y227" s="230"/>
      <c r="Z227" s="230"/>
      <c r="AA227" s="230"/>
      <c r="AB227" s="230"/>
    </row>
    <row r="228" spans="1:28" x14ac:dyDescent="0.5">
      <c r="A228" s="332" t="s">
        <v>3093</v>
      </c>
      <c r="B228" s="534">
        <v>10</v>
      </c>
      <c r="C228" s="230">
        <v>218</v>
      </c>
      <c r="D228" s="230" t="s">
        <v>49</v>
      </c>
      <c r="E228" s="230">
        <v>4080</v>
      </c>
      <c r="F228" s="230">
        <v>25</v>
      </c>
      <c r="G228" s="230"/>
      <c r="H228" s="230" t="s">
        <v>1695</v>
      </c>
      <c r="I228" s="230">
        <v>7</v>
      </c>
      <c r="J228" s="230">
        <v>2</v>
      </c>
      <c r="K228" s="230">
        <v>70</v>
      </c>
      <c r="L228" s="230">
        <f t="shared" si="4"/>
        <v>3070</v>
      </c>
      <c r="M228" s="230"/>
      <c r="N228" s="230"/>
      <c r="O228" s="230"/>
      <c r="P228" s="230"/>
      <c r="Q228" s="393">
        <v>150</v>
      </c>
      <c r="R228" s="230"/>
      <c r="S228" s="230">
        <v>10</v>
      </c>
      <c r="T228" s="230"/>
      <c r="U228" s="230"/>
      <c r="V228" s="230"/>
      <c r="W228" s="230"/>
      <c r="X228" s="230"/>
      <c r="Y228" s="230"/>
      <c r="Z228" s="230"/>
      <c r="AA228" s="230"/>
      <c r="AB228" s="230"/>
    </row>
    <row r="229" spans="1:28" x14ac:dyDescent="0.5">
      <c r="A229" s="332" t="s">
        <v>2984</v>
      </c>
      <c r="B229" s="534">
        <v>125</v>
      </c>
      <c r="C229" s="230">
        <v>219</v>
      </c>
      <c r="D229" s="230" t="s">
        <v>49</v>
      </c>
      <c r="E229" s="230">
        <v>4948</v>
      </c>
      <c r="F229" s="230">
        <v>83</v>
      </c>
      <c r="G229" s="230"/>
      <c r="H229" s="230" t="s">
        <v>1695</v>
      </c>
      <c r="I229" s="230">
        <v>5</v>
      </c>
      <c r="J229" s="230"/>
      <c r="K229" s="230">
        <v>75</v>
      </c>
      <c r="L229" s="230">
        <f t="shared" si="4"/>
        <v>2075</v>
      </c>
      <c r="M229" s="230"/>
      <c r="N229" s="230"/>
      <c r="O229" s="230"/>
      <c r="P229" s="230"/>
      <c r="Q229" s="393">
        <v>100</v>
      </c>
      <c r="R229" s="230"/>
      <c r="S229" s="230">
        <v>125</v>
      </c>
      <c r="T229" s="230"/>
      <c r="U229" s="230"/>
      <c r="V229" s="230"/>
      <c r="W229" s="230"/>
      <c r="X229" s="230"/>
      <c r="Y229" s="230"/>
      <c r="Z229" s="230"/>
      <c r="AA229" s="230"/>
      <c r="AB229" s="230"/>
    </row>
    <row r="230" spans="1:28" x14ac:dyDescent="0.5">
      <c r="A230" s="332" t="s">
        <v>3094</v>
      </c>
      <c r="B230" s="534">
        <v>76</v>
      </c>
      <c r="C230" s="230">
        <v>220</v>
      </c>
      <c r="D230" s="230" t="s">
        <v>34</v>
      </c>
      <c r="E230" s="230">
        <v>52122</v>
      </c>
      <c r="F230" s="230">
        <v>12</v>
      </c>
      <c r="G230" s="230">
        <v>5055</v>
      </c>
      <c r="H230" s="230" t="s">
        <v>1695</v>
      </c>
      <c r="I230" s="230"/>
      <c r="J230" s="230">
        <v>1</v>
      </c>
      <c r="K230" s="230">
        <v>50</v>
      </c>
      <c r="L230" s="230"/>
      <c r="M230" s="230">
        <f xml:space="preserve"> I230*400+J230*100+K230</f>
        <v>150</v>
      </c>
      <c r="N230" s="230"/>
      <c r="O230" s="230"/>
      <c r="P230" s="230"/>
      <c r="Q230" s="393">
        <v>250</v>
      </c>
      <c r="R230" s="230">
        <v>72</v>
      </c>
      <c r="S230" s="230">
        <v>76</v>
      </c>
      <c r="T230" s="230" t="s">
        <v>36</v>
      </c>
      <c r="U230" s="230" t="s">
        <v>45</v>
      </c>
      <c r="V230" s="230">
        <v>108</v>
      </c>
      <c r="W230" s="230"/>
      <c r="X230" s="230">
        <v>108</v>
      </c>
      <c r="Y230" s="230"/>
      <c r="Z230" s="230"/>
      <c r="AA230" s="230">
        <v>25</v>
      </c>
      <c r="AB230" s="230"/>
    </row>
    <row r="231" spans="1:28" x14ac:dyDescent="0.5">
      <c r="A231" s="332" t="s">
        <v>3095</v>
      </c>
      <c r="B231" s="534">
        <v>23</v>
      </c>
      <c r="C231" s="230">
        <v>221</v>
      </c>
      <c r="D231" s="230" t="s">
        <v>34</v>
      </c>
      <c r="E231" s="230">
        <v>52451</v>
      </c>
      <c r="F231" s="230">
        <v>45</v>
      </c>
      <c r="G231" s="230">
        <v>5215</v>
      </c>
      <c r="H231" s="230" t="s">
        <v>1695</v>
      </c>
      <c r="I231" s="230"/>
      <c r="J231" s="230">
        <v>1</v>
      </c>
      <c r="K231" s="230">
        <v>62</v>
      </c>
      <c r="L231" s="230"/>
      <c r="M231" s="230">
        <f xml:space="preserve"> I231*400+J231*100+K231</f>
        <v>162</v>
      </c>
      <c r="N231" s="230"/>
      <c r="O231" s="230"/>
      <c r="P231" s="230"/>
      <c r="Q231" s="393">
        <v>100</v>
      </c>
      <c r="R231" s="230">
        <v>73</v>
      </c>
      <c r="S231" s="230">
        <v>23</v>
      </c>
      <c r="T231" s="230" t="s">
        <v>36</v>
      </c>
      <c r="U231" s="230" t="s">
        <v>45</v>
      </c>
      <c r="V231" s="230">
        <v>108</v>
      </c>
      <c r="W231" s="230"/>
      <c r="X231" s="230">
        <v>108</v>
      </c>
      <c r="Y231" s="230"/>
      <c r="Z231" s="230"/>
      <c r="AA231" s="230">
        <v>25</v>
      </c>
      <c r="AB231" s="230"/>
    </row>
    <row r="232" spans="1:28" x14ac:dyDescent="0.5">
      <c r="A232" s="332" t="s">
        <v>3096</v>
      </c>
      <c r="B232" s="534">
        <v>23</v>
      </c>
      <c r="C232" s="230">
        <v>222</v>
      </c>
      <c r="D232" s="230" t="s">
        <v>49</v>
      </c>
      <c r="E232" s="230">
        <v>19591</v>
      </c>
      <c r="F232" s="230">
        <v>187</v>
      </c>
      <c r="G232" s="230"/>
      <c r="H232" s="230" t="s">
        <v>1695</v>
      </c>
      <c r="I232" s="230">
        <v>6</v>
      </c>
      <c r="J232" s="230">
        <v>3</v>
      </c>
      <c r="K232" s="230">
        <v>9</v>
      </c>
      <c r="L232" s="230">
        <f t="shared" ref="L232:L283" si="5" xml:space="preserve"> I232*400+J232*100+K232</f>
        <v>2709</v>
      </c>
      <c r="M232" s="230"/>
      <c r="N232" s="230"/>
      <c r="O232" s="230"/>
      <c r="P232" s="230"/>
      <c r="Q232" s="393">
        <v>100</v>
      </c>
      <c r="R232" s="230"/>
      <c r="S232" s="230">
        <v>23</v>
      </c>
      <c r="T232" s="230"/>
      <c r="U232" s="230"/>
      <c r="V232" s="230"/>
      <c r="W232" s="230"/>
      <c r="X232" s="230"/>
      <c r="Y232" s="230"/>
      <c r="Z232" s="230"/>
      <c r="AA232" s="230"/>
      <c r="AB232" s="230"/>
    </row>
    <row r="233" spans="1:28" x14ac:dyDescent="0.5">
      <c r="A233" s="332" t="s">
        <v>3097</v>
      </c>
      <c r="B233" s="534">
        <v>49</v>
      </c>
      <c r="C233" s="230">
        <v>223</v>
      </c>
      <c r="D233" s="230" t="s">
        <v>34</v>
      </c>
      <c r="E233" s="230">
        <v>52409</v>
      </c>
      <c r="F233" s="230">
        <v>8</v>
      </c>
      <c r="G233" s="230">
        <v>5173</v>
      </c>
      <c r="H233" s="230" t="s">
        <v>1695</v>
      </c>
      <c r="I233" s="230"/>
      <c r="J233" s="230"/>
      <c r="K233" s="230">
        <v>99</v>
      </c>
      <c r="L233" s="230"/>
      <c r="M233" s="230">
        <f xml:space="preserve"> I233*400+J233*100+K233</f>
        <v>99</v>
      </c>
      <c r="N233" s="230"/>
      <c r="O233" s="230"/>
      <c r="P233" s="230"/>
      <c r="Q233" s="393">
        <v>250</v>
      </c>
      <c r="R233" s="230">
        <v>74</v>
      </c>
      <c r="S233" s="230">
        <v>49</v>
      </c>
      <c r="T233" s="230" t="s">
        <v>36</v>
      </c>
      <c r="U233" s="230" t="s">
        <v>45</v>
      </c>
      <c r="V233" s="230">
        <v>90</v>
      </c>
      <c r="W233" s="230"/>
      <c r="X233" s="230">
        <v>90</v>
      </c>
      <c r="Y233" s="230"/>
      <c r="Z233" s="230"/>
      <c r="AA233" s="230">
        <v>70</v>
      </c>
      <c r="AB233" s="230"/>
    </row>
    <row r="234" spans="1:28" x14ac:dyDescent="0.5">
      <c r="A234" s="332" t="s">
        <v>3098</v>
      </c>
      <c r="B234" s="534">
        <v>49</v>
      </c>
      <c r="C234" s="230">
        <v>224</v>
      </c>
      <c r="D234" s="230" t="s">
        <v>49</v>
      </c>
      <c r="E234" s="230">
        <v>3820</v>
      </c>
      <c r="F234" s="230">
        <v>120</v>
      </c>
      <c r="G234" s="230"/>
      <c r="H234" s="230" t="s">
        <v>1695</v>
      </c>
      <c r="I234" s="230">
        <v>9</v>
      </c>
      <c r="J234" s="230">
        <v>3</v>
      </c>
      <c r="K234" s="230">
        <v>34</v>
      </c>
      <c r="L234" s="230">
        <f t="shared" si="5"/>
        <v>3934</v>
      </c>
      <c r="M234" s="230"/>
      <c r="N234" s="230"/>
      <c r="O234" s="230"/>
      <c r="P234" s="230"/>
      <c r="Q234" s="393">
        <v>150</v>
      </c>
      <c r="R234" s="230"/>
      <c r="S234" s="230">
        <v>49</v>
      </c>
      <c r="T234" s="230"/>
      <c r="U234" s="230"/>
      <c r="V234" s="230"/>
      <c r="W234" s="230"/>
      <c r="X234" s="230"/>
      <c r="Y234" s="230"/>
      <c r="Z234" s="230"/>
      <c r="AA234" s="230"/>
      <c r="AB234" s="230"/>
    </row>
    <row r="235" spans="1:28" x14ac:dyDescent="0.5">
      <c r="A235" s="332" t="s">
        <v>3099</v>
      </c>
      <c r="B235" s="534">
        <v>49</v>
      </c>
      <c r="C235" s="230">
        <v>225</v>
      </c>
      <c r="D235" s="230" t="s">
        <v>49</v>
      </c>
      <c r="E235" s="230">
        <v>4949</v>
      </c>
      <c r="F235" s="230">
        <v>131</v>
      </c>
      <c r="G235" s="230"/>
      <c r="H235" s="230" t="s">
        <v>1695</v>
      </c>
      <c r="I235" s="230">
        <v>10</v>
      </c>
      <c r="J235" s="230"/>
      <c r="K235" s="230">
        <v>1</v>
      </c>
      <c r="L235" s="230">
        <f t="shared" si="5"/>
        <v>4001</v>
      </c>
      <c r="M235" s="230"/>
      <c r="N235" s="230"/>
      <c r="O235" s="230"/>
      <c r="P235" s="230"/>
      <c r="Q235" s="393">
        <v>150</v>
      </c>
      <c r="R235" s="230"/>
      <c r="S235" s="230">
        <v>49</v>
      </c>
      <c r="T235" s="230"/>
      <c r="U235" s="230"/>
      <c r="V235" s="230"/>
      <c r="W235" s="230"/>
      <c r="X235" s="230"/>
      <c r="Y235" s="230"/>
      <c r="Z235" s="230"/>
      <c r="AA235" s="230"/>
      <c r="AB235" s="230"/>
    </row>
    <row r="236" spans="1:28" x14ac:dyDescent="0.5">
      <c r="A236" s="332" t="s">
        <v>3100</v>
      </c>
      <c r="B236" s="534">
        <v>49</v>
      </c>
      <c r="C236" s="230">
        <v>226</v>
      </c>
      <c r="D236" s="230" t="s">
        <v>49</v>
      </c>
      <c r="E236" s="230">
        <v>4938</v>
      </c>
      <c r="F236" s="230">
        <v>102</v>
      </c>
      <c r="G236" s="230"/>
      <c r="H236" s="230" t="s">
        <v>1695</v>
      </c>
      <c r="I236" s="230">
        <v>10</v>
      </c>
      <c r="J236" s="230">
        <v>2</v>
      </c>
      <c r="K236" s="230">
        <v>60</v>
      </c>
      <c r="L236" s="230">
        <f t="shared" si="5"/>
        <v>4260</v>
      </c>
      <c r="M236" s="230"/>
      <c r="N236" s="230"/>
      <c r="O236" s="230"/>
      <c r="P236" s="230"/>
      <c r="Q236" s="393">
        <v>150</v>
      </c>
      <c r="R236" s="230"/>
      <c r="S236" s="230">
        <v>49</v>
      </c>
      <c r="T236" s="230"/>
      <c r="U236" s="230"/>
      <c r="V236" s="230"/>
      <c r="W236" s="230"/>
      <c r="X236" s="230"/>
      <c r="Y236" s="230"/>
      <c r="Z236" s="230"/>
      <c r="AA236" s="230"/>
      <c r="AB236" s="230"/>
    </row>
    <row r="237" spans="1:28" x14ac:dyDescent="0.5">
      <c r="A237" s="332" t="s">
        <v>3101</v>
      </c>
      <c r="B237" s="534">
        <v>225</v>
      </c>
      <c r="C237" s="230">
        <v>227</v>
      </c>
      <c r="D237" s="230" t="s">
        <v>49</v>
      </c>
      <c r="E237" s="230">
        <v>71682</v>
      </c>
      <c r="F237" s="230">
        <v>212</v>
      </c>
      <c r="G237" s="230"/>
      <c r="H237" s="230" t="s">
        <v>1695</v>
      </c>
      <c r="I237" s="230">
        <v>3</v>
      </c>
      <c r="J237" s="230">
        <v>1</v>
      </c>
      <c r="K237" s="230">
        <v>16</v>
      </c>
      <c r="L237" s="230"/>
      <c r="M237" s="230">
        <f xml:space="preserve"> I237*400+J237*100+K237</f>
        <v>1316</v>
      </c>
      <c r="N237" s="230"/>
      <c r="O237" s="230"/>
      <c r="P237" s="230"/>
      <c r="Q237" s="393">
        <v>150</v>
      </c>
      <c r="R237" s="230">
        <v>75</v>
      </c>
      <c r="S237" s="230">
        <v>225</v>
      </c>
      <c r="T237" s="230" t="s">
        <v>36</v>
      </c>
      <c r="U237" s="230" t="s">
        <v>37</v>
      </c>
      <c r="V237" s="230">
        <v>63</v>
      </c>
      <c r="W237" s="230"/>
      <c r="X237" s="230">
        <v>63</v>
      </c>
      <c r="Y237" s="230"/>
      <c r="Z237" s="230"/>
      <c r="AA237" s="230">
        <v>20</v>
      </c>
      <c r="AB237" s="230"/>
    </row>
    <row r="238" spans="1:28" x14ac:dyDescent="0.5">
      <c r="A238" s="332" t="s">
        <v>3102</v>
      </c>
      <c r="B238" s="534">
        <v>153</v>
      </c>
      <c r="C238" s="230">
        <v>228</v>
      </c>
      <c r="D238" s="230" t="s">
        <v>49</v>
      </c>
      <c r="E238" s="230">
        <v>4620</v>
      </c>
      <c r="F238" s="230">
        <v>3</v>
      </c>
      <c r="G238" s="230"/>
      <c r="H238" s="230" t="s">
        <v>1695</v>
      </c>
      <c r="I238" s="230">
        <v>14</v>
      </c>
      <c r="J238" s="230">
        <v>2</v>
      </c>
      <c r="K238" s="230">
        <v>83</v>
      </c>
      <c r="L238" s="230"/>
      <c r="M238" s="230">
        <f xml:space="preserve"> I238*400+J238*100+K238</f>
        <v>5883</v>
      </c>
      <c r="N238" s="230"/>
      <c r="O238" s="230"/>
      <c r="P238" s="230"/>
      <c r="Q238" s="393">
        <v>200</v>
      </c>
      <c r="R238" s="230">
        <v>76</v>
      </c>
      <c r="S238" s="230">
        <v>153</v>
      </c>
      <c r="T238" s="230" t="s">
        <v>36</v>
      </c>
      <c r="U238" s="230" t="s">
        <v>45</v>
      </c>
      <c r="V238" s="230">
        <v>54</v>
      </c>
      <c r="W238" s="230"/>
      <c r="X238" s="230">
        <v>54</v>
      </c>
      <c r="Y238" s="230"/>
      <c r="Z238" s="230"/>
      <c r="AA238" s="230">
        <v>40</v>
      </c>
      <c r="AB238" s="230"/>
    </row>
    <row r="239" spans="1:28" x14ac:dyDescent="0.5">
      <c r="A239" s="332" t="s">
        <v>3103</v>
      </c>
      <c r="B239" s="534">
        <v>258</v>
      </c>
      <c r="C239" s="230">
        <v>229</v>
      </c>
      <c r="D239" s="230" t="s">
        <v>34</v>
      </c>
      <c r="E239" s="230">
        <v>84005</v>
      </c>
      <c r="F239" s="230">
        <v>283</v>
      </c>
      <c r="G239" s="230">
        <v>6879</v>
      </c>
      <c r="H239" s="230" t="s">
        <v>1695</v>
      </c>
      <c r="I239" s="230">
        <v>13</v>
      </c>
      <c r="J239" s="230">
        <v>2</v>
      </c>
      <c r="K239" s="230">
        <v>51</v>
      </c>
      <c r="L239" s="230"/>
      <c r="M239" s="230">
        <f xml:space="preserve"> I239*400+J239*100+K239</f>
        <v>5451</v>
      </c>
      <c r="N239" s="230"/>
      <c r="O239" s="230"/>
      <c r="P239" s="230"/>
      <c r="Q239" s="393">
        <v>200</v>
      </c>
      <c r="R239" s="230">
        <v>77</v>
      </c>
      <c r="S239" s="230">
        <v>258</v>
      </c>
      <c r="T239" s="230" t="s">
        <v>36</v>
      </c>
      <c r="U239" s="230" t="s">
        <v>1024</v>
      </c>
      <c r="V239" s="230">
        <v>81</v>
      </c>
      <c r="W239" s="230"/>
      <c r="X239" s="230">
        <v>81</v>
      </c>
      <c r="Y239" s="230"/>
      <c r="Z239" s="230"/>
      <c r="AA239" s="230">
        <v>15</v>
      </c>
      <c r="AB239" s="230"/>
    </row>
    <row r="240" spans="1:28" x14ac:dyDescent="0.5">
      <c r="A240" s="332" t="s">
        <v>3104</v>
      </c>
      <c r="B240" s="534">
        <v>40</v>
      </c>
      <c r="C240" s="230">
        <v>230</v>
      </c>
      <c r="D240" s="230" t="s">
        <v>49</v>
      </c>
      <c r="E240" s="230">
        <v>19564</v>
      </c>
      <c r="F240" s="230">
        <v>77</v>
      </c>
      <c r="G240" s="230"/>
      <c r="H240" s="230" t="s">
        <v>1695</v>
      </c>
      <c r="I240" s="230">
        <v>15</v>
      </c>
      <c r="J240" s="230">
        <v>2</v>
      </c>
      <c r="K240" s="230">
        <v>77</v>
      </c>
      <c r="L240" s="230">
        <f t="shared" si="5"/>
        <v>6277</v>
      </c>
      <c r="M240" s="230"/>
      <c r="N240" s="230"/>
      <c r="O240" s="230"/>
      <c r="P240" s="230"/>
      <c r="Q240" s="393">
        <v>150</v>
      </c>
      <c r="R240" s="230"/>
      <c r="S240" s="230">
        <v>40</v>
      </c>
      <c r="T240" s="230"/>
      <c r="U240" s="230"/>
      <c r="V240" s="230"/>
      <c r="W240" s="230"/>
      <c r="X240" s="230"/>
      <c r="Y240" s="230"/>
      <c r="Z240" s="230"/>
      <c r="AA240" s="230"/>
      <c r="AB240" s="230"/>
    </row>
    <row r="241" spans="1:28" x14ac:dyDescent="0.5">
      <c r="A241" s="332" t="s">
        <v>3105</v>
      </c>
      <c r="B241" s="534">
        <v>231</v>
      </c>
      <c r="C241" s="230">
        <v>231</v>
      </c>
      <c r="D241" s="230" t="s">
        <v>34</v>
      </c>
      <c r="E241" s="230">
        <v>52096</v>
      </c>
      <c r="F241" s="230">
        <v>53</v>
      </c>
      <c r="G241" s="230">
        <v>5029</v>
      </c>
      <c r="H241" s="230" t="s">
        <v>1695</v>
      </c>
      <c r="I241" s="230"/>
      <c r="J241" s="230"/>
      <c r="K241" s="230">
        <v>58</v>
      </c>
      <c r="L241" s="230"/>
      <c r="M241" s="230">
        <f xml:space="preserve"> I241*400+J241*100+K241</f>
        <v>58</v>
      </c>
      <c r="N241" s="230"/>
      <c r="O241" s="230"/>
      <c r="P241" s="230"/>
      <c r="Q241" s="393">
        <v>250</v>
      </c>
      <c r="R241" s="230">
        <v>78</v>
      </c>
      <c r="S241" s="230">
        <v>231</v>
      </c>
      <c r="T241" s="230" t="s">
        <v>36</v>
      </c>
      <c r="U241" s="230" t="s">
        <v>37</v>
      </c>
      <c r="V241" s="230">
        <v>99</v>
      </c>
      <c r="W241" s="230"/>
      <c r="X241" s="230">
        <v>99</v>
      </c>
      <c r="Y241" s="230"/>
      <c r="Z241" s="230"/>
      <c r="AA241" s="230">
        <v>15</v>
      </c>
      <c r="AB241" s="230"/>
    </row>
    <row r="242" spans="1:28" x14ac:dyDescent="0.5">
      <c r="A242" s="332"/>
      <c r="B242" s="534">
        <v>231</v>
      </c>
      <c r="C242" s="230">
        <v>232</v>
      </c>
      <c r="D242" s="230" t="s">
        <v>49</v>
      </c>
      <c r="E242" s="230">
        <v>4929</v>
      </c>
      <c r="F242" s="230">
        <v>164</v>
      </c>
      <c r="G242" s="230"/>
      <c r="H242" s="230" t="s">
        <v>1695</v>
      </c>
      <c r="I242" s="230">
        <v>4</v>
      </c>
      <c r="J242" s="230">
        <v>14</v>
      </c>
      <c r="K242" s="230">
        <v>31</v>
      </c>
      <c r="L242" s="230">
        <f t="shared" si="5"/>
        <v>3031</v>
      </c>
      <c r="M242" s="230"/>
      <c r="N242" s="230"/>
      <c r="O242" s="230"/>
      <c r="P242" s="230"/>
      <c r="Q242" s="393">
        <v>100</v>
      </c>
      <c r="R242" s="230"/>
      <c r="S242" s="230">
        <v>231</v>
      </c>
      <c r="T242" s="230"/>
      <c r="U242" s="230"/>
      <c r="V242" s="230"/>
      <c r="W242" s="230"/>
      <c r="X242" s="230"/>
      <c r="Y242" s="230"/>
      <c r="Z242" s="230"/>
      <c r="AA242" s="230"/>
      <c r="AB242" s="230"/>
    </row>
    <row r="243" spans="1:28" x14ac:dyDescent="0.5">
      <c r="A243" s="332" t="s">
        <v>3095</v>
      </c>
      <c r="B243" s="534">
        <v>23</v>
      </c>
      <c r="C243" s="230">
        <v>233</v>
      </c>
      <c r="D243" s="230" t="s">
        <v>49</v>
      </c>
      <c r="E243" s="230">
        <v>5316</v>
      </c>
      <c r="F243" s="230">
        <v>60</v>
      </c>
      <c r="G243" s="230"/>
      <c r="H243" s="230" t="s">
        <v>1695</v>
      </c>
      <c r="I243" s="230">
        <v>5</v>
      </c>
      <c r="J243" s="230"/>
      <c r="K243" s="230">
        <v>69</v>
      </c>
      <c r="L243" s="230">
        <f t="shared" si="5"/>
        <v>2069</v>
      </c>
      <c r="M243" s="230"/>
      <c r="N243" s="230"/>
      <c r="O243" s="230"/>
      <c r="P243" s="230"/>
      <c r="Q243" s="393">
        <v>100</v>
      </c>
      <c r="R243" s="230"/>
      <c r="S243" s="230">
        <v>23</v>
      </c>
      <c r="T243" s="230"/>
      <c r="U243" s="230"/>
      <c r="V243" s="230"/>
      <c r="W243" s="230"/>
      <c r="X243" s="230"/>
      <c r="Y243" s="230"/>
      <c r="Z243" s="230"/>
      <c r="AA243" s="230"/>
      <c r="AB243" s="230"/>
    </row>
    <row r="244" spans="1:28" x14ac:dyDescent="0.5">
      <c r="A244" s="332" t="s">
        <v>3106</v>
      </c>
      <c r="B244" s="534">
        <v>134</v>
      </c>
      <c r="C244" s="230">
        <v>234</v>
      </c>
      <c r="D244" s="230" t="s">
        <v>34</v>
      </c>
      <c r="E244" s="230">
        <v>52104</v>
      </c>
      <c r="F244" s="230">
        <v>27</v>
      </c>
      <c r="G244" s="230">
        <v>5037</v>
      </c>
      <c r="H244" s="230" t="s">
        <v>1695</v>
      </c>
      <c r="I244" s="230"/>
      <c r="J244" s="230"/>
      <c r="K244" s="230">
        <v>43</v>
      </c>
      <c r="L244" s="230"/>
      <c r="M244" s="230">
        <f xml:space="preserve"> I244*400+J244*100+K244</f>
        <v>43</v>
      </c>
      <c r="N244" s="230"/>
      <c r="O244" s="230"/>
      <c r="P244" s="230"/>
      <c r="Q244" s="393">
        <v>100</v>
      </c>
      <c r="R244" s="230">
        <v>79</v>
      </c>
      <c r="S244" s="230">
        <v>134</v>
      </c>
      <c r="T244" s="230" t="s">
        <v>36</v>
      </c>
      <c r="U244" s="230" t="s">
        <v>1024</v>
      </c>
      <c r="V244" s="230">
        <v>54</v>
      </c>
      <c r="W244" s="230"/>
      <c r="X244" s="230">
        <v>54</v>
      </c>
      <c r="Y244" s="230"/>
      <c r="Z244" s="230"/>
      <c r="AA244" s="230">
        <v>40</v>
      </c>
      <c r="AB244" s="230"/>
    </row>
    <row r="245" spans="1:28" x14ac:dyDescent="0.5">
      <c r="A245" s="332" t="s">
        <v>3107</v>
      </c>
      <c r="B245" s="534">
        <v>148</v>
      </c>
      <c r="C245" s="230">
        <v>235</v>
      </c>
      <c r="D245" s="230" t="s">
        <v>49</v>
      </c>
      <c r="E245" s="230">
        <v>3018</v>
      </c>
      <c r="F245" s="230">
        <v>143</v>
      </c>
      <c r="G245" s="230"/>
      <c r="H245" s="230" t="s">
        <v>1695</v>
      </c>
      <c r="I245" s="230">
        <v>14</v>
      </c>
      <c r="J245" s="230"/>
      <c r="K245" s="230">
        <v>5</v>
      </c>
      <c r="L245" s="230">
        <f t="shared" si="5"/>
        <v>5605</v>
      </c>
      <c r="M245" s="230"/>
      <c r="N245" s="230"/>
      <c r="O245" s="230"/>
      <c r="P245" s="230"/>
      <c r="Q245" s="393">
        <v>200</v>
      </c>
      <c r="R245" s="230"/>
      <c r="S245" s="230">
        <v>148</v>
      </c>
      <c r="T245" s="230"/>
      <c r="U245" s="230"/>
      <c r="V245" s="230"/>
      <c r="W245" s="230"/>
      <c r="X245" s="230"/>
      <c r="Y245" s="230"/>
      <c r="Z245" s="230"/>
      <c r="AA245" s="230"/>
      <c r="AB245" s="230"/>
    </row>
    <row r="246" spans="1:28" x14ac:dyDescent="0.5">
      <c r="A246" s="332"/>
      <c r="B246" s="534">
        <v>148</v>
      </c>
      <c r="C246" s="230">
        <v>236</v>
      </c>
      <c r="D246" s="230" t="s">
        <v>34</v>
      </c>
      <c r="E246" s="230">
        <v>52113</v>
      </c>
      <c r="F246" s="230">
        <v>33</v>
      </c>
      <c r="G246" s="230">
        <v>5048</v>
      </c>
      <c r="H246" s="230" t="s">
        <v>1695</v>
      </c>
      <c r="I246" s="230"/>
      <c r="J246" s="230"/>
      <c r="K246" s="230">
        <v>98</v>
      </c>
      <c r="L246" s="230"/>
      <c r="M246" s="230">
        <f xml:space="preserve"> I246*400+J246*100+K246</f>
        <v>98</v>
      </c>
      <c r="N246" s="230"/>
      <c r="O246" s="230"/>
      <c r="P246" s="230"/>
      <c r="Q246" s="393">
        <v>200</v>
      </c>
      <c r="R246" s="230">
        <v>80</v>
      </c>
      <c r="S246" s="230">
        <v>148</v>
      </c>
      <c r="T246" s="230" t="s">
        <v>36</v>
      </c>
      <c r="U246" s="230" t="s">
        <v>45</v>
      </c>
      <c r="V246" s="230">
        <v>54</v>
      </c>
      <c r="W246" s="230"/>
      <c r="X246" s="230">
        <v>54</v>
      </c>
      <c r="Y246" s="230"/>
      <c r="Z246" s="230"/>
      <c r="AA246" s="230">
        <v>30</v>
      </c>
      <c r="AB246" s="230"/>
    </row>
    <row r="247" spans="1:28" x14ac:dyDescent="0.5">
      <c r="A247" s="332" t="s">
        <v>3108</v>
      </c>
      <c r="B247" s="534">
        <v>240</v>
      </c>
      <c r="C247" s="230">
        <v>237</v>
      </c>
      <c r="D247" s="230" t="s">
        <v>34</v>
      </c>
      <c r="E247" s="230">
        <v>79206</v>
      </c>
      <c r="F247" s="230">
        <v>68</v>
      </c>
      <c r="G247" s="230">
        <v>6293</v>
      </c>
      <c r="H247" s="230" t="s">
        <v>1695</v>
      </c>
      <c r="I247" s="230"/>
      <c r="J247" s="230"/>
      <c r="K247" s="230">
        <v>34</v>
      </c>
      <c r="L247" s="230"/>
      <c r="M247" s="230">
        <f xml:space="preserve"> I247*400+J247*100+K247</f>
        <v>34</v>
      </c>
      <c r="N247" s="230"/>
      <c r="O247" s="230"/>
      <c r="P247" s="230"/>
      <c r="Q247" s="393">
        <v>250</v>
      </c>
      <c r="R247" s="230">
        <v>81</v>
      </c>
      <c r="S247" s="230">
        <v>240</v>
      </c>
      <c r="T247" s="230" t="s">
        <v>36</v>
      </c>
      <c r="U247" s="230" t="s">
        <v>45</v>
      </c>
      <c r="V247" s="230">
        <v>126</v>
      </c>
      <c r="W247" s="230"/>
      <c r="X247" s="230">
        <v>126</v>
      </c>
      <c r="Y247" s="230"/>
      <c r="Z247" s="230"/>
      <c r="AA247" s="230"/>
      <c r="AB247" s="230">
        <v>10</v>
      </c>
    </row>
    <row r="248" spans="1:28" x14ac:dyDescent="0.5">
      <c r="A248" s="332"/>
      <c r="B248" s="534">
        <v>240</v>
      </c>
      <c r="C248" s="230">
        <v>238</v>
      </c>
      <c r="D248" s="230" t="s">
        <v>49</v>
      </c>
      <c r="E248" s="230">
        <v>5376</v>
      </c>
      <c r="F248" s="230">
        <v>159</v>
      </c>
      <c r="G248" s="230"/>
      <c r="H248" s="230" t="s">
        <v>1695</v>
      </c>
      <c r="I248" s="230">
        <v>4</v>
      </c>
      <c r="J248" s="230">
        <v>2</v>
      </c>
      <c r="K248" s="230">
        <v>14</v>
      </c>
      <c r="L248" s="230">
        <f t="shared" si="5"/>
        <v>1814</v>
      </c>
      <c r="M248" s="230"/>
      <c r="N248" s="230"/>
      <c r="O248" s="230"/>
      <c r="P248" s="230"/>
      <c r="Q248" s="393">
        <v>100</v>
      </c>
      <c r="R248" s="230"/>
      <c r="S248" s="230">
        <v>240</v>
      </c>
      <c r="T248" s="230"/>
      <c r="U248" s="230"/>
      <c r="V248" s="230"/>
      <c r="W248" s="230"/>
      <c r="X248" s="230"/>
      <c r="Y248" s="230"/>
      <c r="Z248" s="230"/>
      <c r="AA248" s="230"/>
      <c r="AB248" s="230"/>
    </row>
    <row r="249" spans="1:28" x14ac:dyDescent="0.5">
      <c r="A249" s="332" t="s">
        <v>3109</v>
      </c>
      <c r="B249" s="534">
        <v>22</v>
      </c>
      <c r="C249" s="230">
        <v>239</v>
      </c>
      <c r="D249" s="230" t="s">
        <v>49</v>
      </c>
      <c r="E249" s="230">
        <v>5317</v>
      </c>
      <c r="F249" s="230">
        <v>111</v>
      </c>
      <c r="G249" s="230"/>
      <c r="H249" s="230" t="s">
        <v>1695</v>
      </c>
      <c r="I249" s="230">
        <v>9</v>
      </c>
      <c r="J249" s="230">
        <v>1</v>
      </c>
      <c r="K249" s="230">
        <v>70</v>
      </c>
      <c r="L249" s="230">
        <f t="shared" si="5"/>
        <v>3770</v>
      </c>
      <c r="M249" s="230"/>
      <c r="N249" s="230"/>
      <c r="O249" s="230"/>
      <c r="P249" s="230"/>
      <c r="Q249" s="393">
        <v>250</v>
      </c>
      <c r="R249" s="230"/>
      <c r="S249" s="230">
        <v>22</v>
      </c>
      <c r="T249" s="230"/>
      <c r="U249" s="230"/>
      <c r="V249" s="230"/>
      <c r="W249" s="230"/>
      <c r="X249" s="230"/>
      <c r="Y249" s="230"/>
      <c r="Z249" s="230"/>
      <c r="AA249" s="230"/>
      <c r="AB249" s="230"/>
    </row>
    <row r="250" spans="1:28" x14ac:dyDescent="0.5">
      <c r="A250" s="332" t="s">
        <v>3110</v>
      </c>
      <c r="B250" s="534">
        <v>22</v>
      </c>
      <c r="C250" s="230">
        <v>240</v>
      </c>
      <c r="D250" s="230" t="s">
        <v>34</v>
      </c>
      <c r="E250" s="230">
        <v>52452</v>
      </c>
      <c r="F250" s="230">
        <v>46</v>
      </c>
      <c r="G250" s="230">
        <v>5216</v>
      </c>
      <c r="H250" s="230" t="s">
        <v>1695</v>
      </c>
      <c r="I250" s="230"/>
      <c r="J250" s="230"/>
      <c r="K250" s="230">
        <v>68</v>
      </c>
      <c r="L250" s="230"/>
      <c r="M250" s="230">
        <f xml:space="preserve"> I250*400+J250*100+K250</f>
        <v>68</v>
      </c>
      <c r="N250" s="230"/>
      <c r="O250" s="230"/>
      <c r="P250" s="230"/>
      <c r="Q250" s="393">
        <v>250</v>
      </c>
      <c r="R250" s="230">
        <v>82</v>
      </c>
      <c r="S250" s="230">
        <v>22</v>
      </c>
      <c r="T250" s="230" t="s">
        <v>36</v>
      </c>
      <c r="U250" s="230" t="s">
        <v>45</v>
      </c>
      <c r="V250" s="230">
        <v>72</v>
      </c>
      <c r="W250" s="230"/>
      <c r="X250" s="230">
        <v>72</v>
      </c>
      <c r="Y250" s="230"/>
      <c r="Z250" s="230"/>
      <c r="AA250" s="230">
        <v>35</v>
      </c>
      <c r="AB250" s="230"/>
    </row>
    <row r="251" spans="1:28" x14ac:dyDescent="0.5">
      <c r="A251" s="332"/>
      <c r="B251" s="534">
        <v>80</v>
      </c>
      <c r="C251" s="230">
        <v>241</v>
      </c>
      <c r="D251" s="230" t="s">
        <v>49</v>
      </c>
      <c r="E251" s="230">
        <v>2998</v>
      </c>
      <c r="F251" s="230">
        <v>14</v>
      </c>
      <c r="G251" s="230"/>
      <c r="H251" s="230" t="s">
        <v>1695</v>
      </c>
      <c r="I251" s="230">
        <v>7</v>
      </c>
      <c r="J251" s="230">
        <v>2</v>
      </c>
      <c r="K251" s="230">
        <v>3</v>
      </c>
      <c r="L251" s="230">
        <f t="shared" si="5"/>
        <v>3003</v>
      </c>
      <c r="M251" s="230"/>
      <c r="N251" s="230"/>
      <c r="O251" s="230"/>
      <c r="P251" s="230"/>
      <c r="Q251" s="393">
        <v>100</v>
      </c>
      <c r="R251" s="230"/>
      <c r="S251" s="230">
        <v>80</v>
      </c>
      <c r="T251" s="230"/>
      <c r="U251" s="230"/>
      <c r="V251" s="230"/>
      <c r="W251" s="230"/>
      <c r="X251" s="230"/>
      <c r="Y251" s="230"/>
      <c r="Z251" s="230"/>
      <c r="AA251" s="230"/>
      <c r="AB251" s="230"/>
    </row>
    <row r="252" spans="1:28" x14ac:dyDescent="0.5">
      <c r="A252" s="332" t="s">
        <v>3111</v>
      </c>
      <c r="B252" s="534">
        <v>62</v>
      </c>
      <c r="C252" s="230">
        <v>242</v>
      </c>
      <c r="D252" s="230" t="s">
        <v>49</v>
      </c>
      <c r="E252" s="230">
        <v>4688</v>
      </c>
      <c r="F252" s="230">
        <v>105</v>
      </c>
      <c r="G252" s="230"/>
      <c r="H252" s="230" t="s">
        <v>1695</v>
      </c>
      <c r="I252" s="230">
        <v>12</v>
      </c>
      <c r="J252" s="230">
        <v>1</v>
      </c>
      <c r="K252" s="230">
        <v>66</v>
      </c>
      <c r="L252" s="230">
        <f t="shared" si="5"/>
        <v>4966</v>
      </c>
      <c r="M252" s="230"/>
      <c r="N252" s="230"/>
      <c r="O252" s="230"/>
      <c r="P252" s="230"/>
      <c r="Q252" s="393">
        <v>200</v>
      </c>
      <c r="R252" s="230"/>
      <c r="S252" s="230">
        <v>62</v>
      </c>
      <c r="T252" s="230"/>
      <c r="U252" s="230"/>
      <c r="V252" s="230"/>
      <c r="W252" s="230"/>
      <c r="X252" s="230"/>
      <c r="Y252" s="230"/>
      <c r="Z252" s="230"/>
      <c r="AA252" s="230"/>
      <c r="AB252" s="230"/>
    </row>
    <row r="253" spans="1:28" x14ac:dyDescent="0.5">
      <c r="A253" s="332"/>
      <c r="B253" s="534">
        <v>62</v>
      </c>
      <c r="C253" s="230">
        <v>243</v>
      </c>
      <c r="D253" s="230" t="s">
        <v>34</v>
      </c>
      <c r="E253" s="230">
        <v>52402</v>
      </c>
      <c r="F253" s="230">
        <v>44</v>
      </c>
      <c r="G253" s="230">
        <v>5166</v>
      </c>
      <c r="H253" s="230" t="s">
        <v>1695</v>
      </c>
      <c r="I253" s="230"/>
      <c r="J253" s="230"/>
      <c r="K253" s="230">
        <v>44</v>
      </c>
      <c r="L253" s="230"/>
      <c r="M253" s="230">
        <f xml:space="preserve"> I253*400+J253*100+K253</f>
        <v>44</v>
      </c>
      <c r="N253" s="230"/>
      <c r="O253" s="230"/>
      <c r="P253" s="230"/>
      <c r="Q253" s="393">
        <v>250</v>
      </c>
      <c r="R253" s="230">
        <v>83</v>
      </c>
      <c r="S253" s="230">
        <v>62</v>
      </c>
      <c r="T253" s="230" t="s">
        <v>36</v>
      </c>
      <c r="U253" s="230" t="s">
        <v>45</v>
      </c>
      <c r="V253" s="230">
        <v>54</v>
      </c>
      <c r="W253" s="230"/>
      <c r="X253" s="230">
        <v>54</v>
      </c>
      <c r="Y253" s="230"/>
      <c r="Z253" s="230"/>
      <c r="AA253" s="230">
        <v>6</v>
      </c>
      <c r="AB253" s="230"/>
    </row>
    <row r="254" spans="1:28" x14ac:dyDescent="0.5">
      <c r="A254" s="332" t="s">
        <v>3112</v>
      </c>
      <c r="B254" s="534">
        <v>77</v>
      </c>
      <c r="C254" s="230">
        <v>244</v>
      </c>
      <c r="D254" s="230" t="s">
        <v>34</v>
      </c>
      <c r="E254" s="230">
        <v>52126</v>
      </c>
      <c r="F254" s="230">
        <v>11</v>
      </c>
      <c r="G254" s="230">
        <v>5059</v>
      </c>
      <c r="H254" s="230" t="s">
        <v>1695</v>
      </c>
      <c r="I254" s="230"/>
      <c r="J254" s="230"/>
      <c r="K254" s="230">
        <v>89</v>
      </c>
      <c r="L254" s="230"/>
      <c r="M254" s="230">
        <f xml:space="preserve"> I254*400+J254*100+K254</f>
        <v>89</v>
      </c>
      <c r="N254" s="230"/>
      <c r="O254" s="230"/>
      <c r="P254" s="230"/>
      <c r="Q254" s="393">
        <v>250</v>
      </c>
      <c r="R254" s="230">
        <v>84</v>
      </c>
      <c r="S254" s="230">
        <v>77</v>
      </c>
      <c r="T254" s="230" t="s">
        <v>36</v>
      </c>
      <c r="U254" s="230" t="s">
        <v>45</v>
      </c>
      <c r="V254" s="230">
        <v>190</v>
      </c>
      <c r="W254" s="230"/>
      <c r="X254" s="230">
        <v>190</v>
      </c>
      <c r="Y254" s="230"/>
      <c r="Z254" s="230"/>
      <c r="AA254" s="230">
        <v>30</v>
      </c>
      <c r="AB254" s="230"/>
    </row>
    <row r="255" spans="1:28" x14ac:dyDescent="0.5">
      <c r="A255" s="332"/>
      <c r="B255" s="534">
        <v>77</v>
      </c>
      <c r="C255" s="230">
        <v>245</v>
      </c>
      <c r="D255" s="230" t="s">
        <v>49</v>
      </c>
      <c r="E255" s="230">
        <v>3856</v>
      </c>
      <c r="F255" s="230">
        <v>163</v>
      </c>
      <c r="G255" s="230"/>
      <c r="H255" s="230" t="s">
        <v>1695</v>
      </c>
      <c r="I255" s="230">
        <v>8</v>
      </c>
      <c r="J255" s="230">
        <v>1</v>
      </c>
      <c r="K255" s="230">
        <v>25</v>
      </c>
      <c r="L255" s="230">
        <f t="shared" si="5"/>
        <v>3325</v>
      </c>
      <c r="M255" s="230"/>
      <c r="N255" s="230"/>
      <c r="O255" s="230"/>
      <c r="P255" s="230"/>
      <c r="Q255" s="393">
        <v>100</v>
      </c>
      <c r="R255" s="230"/>
      <c r="S255" s="230">
        <v>77</v>
      </c>
      <c r="T255" s="230"/>
      <c r="U255" s="230"/>
      <c r="V255" s="230"/>
      <c r="W255" s="230"/>
      <c r="X255" s="230"/>
      <c r="Y255" s="230"/>
      <c r="Z255" s="230"/>
      <c r="AA255" s="230"/>
      <c r="AB255" s="230"/>
    </row>
    <row r="256" spans="1:28" x14ac:dyDescent="0.5">
      <c r="A256" s="332" t="s">
        <v>3113</v>
      </c>
      <c r="B256" s="534">
        <v>254</v>
      </c>
      <c r="C256" s="230">
        <v>246</v>
      </c>
      <c r="D256" s="230" t="s">
        <v>34</v>
      </c>
      <c r="E256" s="230">
        <v>74212</v>
      </c>
      <c r="F256" s="230">
        <v>209</v>
      </c>
      <c r="G256" s="230">
        <v>6489</v>
      </c>
      <c r="H256" s="230" t="s">
        <v>1695</v>
      </c>
      <c r="I256" s="230"/>
      <c r="J256" s="230"/>
      <c r="K256" s="230">
        <v>75</v>
      </c>
      <c r="L256" s="230"/>
      <c r="M256" s="230">
        <f xml:space="preserve"> I256*400+J256*100+K256</f>
        <v>75</v>
      </c>
      <c r="N256" s="230"/>
      <c r="O256" s="230"/>
      <c r="P256" s="230"/>
      <c r="Q256" s="393">
        <v>150</v>
      </c>
      <c r="R256" s="230">
        <v>85</v>
      </c>
      <c r="S256" s="230">
        <v>254</v>
      </c>
      <c r="T256" s="230" t="s">
        <v>36</v>
      </c>
      <c r="U256" s="230" t="s">
        <v>45</v>
      </c>
      <c r="V256" s="230">
        <v>72</v>
      </c>
      <c r="W256" s="230"/>
      <c r="X256" s="230">
        <v>72</v>
      </c>
      <c r="Y256" s="230"/>
      <c r="Z256" s="230"/>
      <c r="AA256" s="230">
        <v>10</v>
      </c>
      <c r="AB256" s="230"/>
    </row>
    <row r="257" spans="1:28" x14ac:dyDescent="0.5">
      <c r="A257" s="332" t="s">
        <v>3109</v>
      </c>
      <c r="B257" s="534">
        <v>22</v>
      </c>
      <c r="C257" s="230">
        <v>247</v>
      </c>
      <c r="D257" s="230" t="s">
        <v>1698</v>
      </c>
      <c r="E257" s="230">
        <v>116</v>
      </c>
      <c r="F257" s="230"/>
      <c r="G257" s="230"/>
      <c r="H257" s="230" t="s">
        <v>1695</v>
      </c>
      <c r="I257" s="230">
        <v>20</v>
      </c>
      <c r="J257" s="230"/>
      <c r="K257" s="230"/>
      <c r="L257" s="230">
        <f t="shared" si="5"/>
        <v>8000</v>
      </c>
      <c r="M257" s="230"/>
      <c r="N257" s="230"/>
      <c r="O257" s="230"/>
      <c r="P257" s="230"/>
      <c r="Q257" s="393">
        <v>100</v>
      </c>
      <c r="R257" s="230"/>
      <c r="S257" s="230">
        <v>22</v>
      </c>
      <c r="T257" s="230"/>
      <c r="U257" s="230"/>
      <c r="V257" s="230"/>
      <c r="W257" s="230"/>
      <c r="X257" s="230"/>
      <c r="Y257" s="230"/>
      <c r="Z257" s="230"/>
      <c r="AA257" s="230"/>
      <c r="AB257" s="230"/>
    </row>
    <row r="258" spans="1:28" x14ac:dyDescent="0.5">
      <c r="A258" s="332" t="s">
        <v>3114</v>
      </c>
      <c r="B258" s="534">
        <v>230</v>
      </c>
      <c r="C258" s="230">
        <v>248</v>
      </c>
      <c r="D258" s="230" t="s">
        <v>34</v>
      </c>
      <c r="E258" s="230">
        <v>52125</v>
      </c>
      <c r="F258" s="230">
        <v>4</v>
      </c>
      <c r="G258" s="230">
        <v>5058</v>
      </c>
      <c r="H258" s="230" t="s">
        <v>1695</v>
      </c>
      <c r="I258" s="230"/>
      <c r="J258" s="230"/>
      <c r="K258" s="230">
        <v>78</v>
      </c>
      <c r="L258" s="230"/>
      <c r="M258" s="230">
        <f xml:space="preserve"> I258*400+J258*100+K258</f>
        <v>78</v>
      </c>
      <c r="N258" s="230"/>
      <c r="O258" s="230"/>
      <c r="P258" s="230"/>
      <c r="Q258" s="393">
        <v>150</v>
      </c>
      <c r="R258" s="230">
        <v>86</v>
      </c>
      <c r="S258" s="230">
        <v>230</v>
      </c>
      <c r="T258" s="230" t="s">
        <v>36</v>
      </c>
      <c r="U258" s="230" t="s">
        <v>45</v>
      </c>
      <c r="V258" s="230">
        <v>189</v>
      </c>
      <c r="W258" s="230"/>
      <c r="X258" s="230">
        <v>189</v>
      </c>
      <c r="Y258" s="230"/>
      <c r="Z258" s="230"/>
      <c r="AA258" s="230">
        <v>20</v>
      </c>
      <c r="AB258" s="230"/>
    </row>
    <row r="259" spans="1:28" x14ac:dyDescent="0.5">
      <c r="A259" s="332"/>
      <c r="B259" s="534">
        <v>230</v>
      </c>
      <c r="C259" s="230">
        <v>249</v>
      </c>
      <c r="D259" s="230" t="s">
        <v>49</v>
      </c>
      <c r="E259" s="230">
        <v>19562</v>
      </c>
      <c r="F259" s="230">
        <v>75</v>
      </c>
      <c r="G259" s="230"/>
      <c r="H259" s="230" t="s">
        <v>1695</v>
      </c>
      <c r="I259" s="230">
        <v>19</v>
      </c>
      <c r="J259" s="230">
        <v>1</v>
      </c>
      <c r="K259" s="230">
        <v>69</v>
      </c>
      <c r="L259" s="230">
        <f t="shared" si="5"/>
        <v>7769</v>
      </c>
      <c r="M259" s="230"/>
      <c r="N259" s="230"/>
      <c r="O259" s="230"/>
      <c r="P259" s="230"/>
      <c r="Q259" s="393">
        <v>150</v>
      </c>
      <c r="R259" s="230"/>
      <c r="S259" s="230">
        <v>230</v>
      </c>
      <c r="T259" s="230"/>
      <c r="U259" s="230"/>
      <c r="V259" s="230"/>
      <c r="W259" s="230"/>
      <c r="X259" s="230"/>
      <c r="Y259" s="230"/>
      <c r="Z259" s="230"/>
      <c r="AA259" s="230"/>
      <c r="AB259" s="230"/>
    </row>
    <row r="260" spans="1:28" x14ac:dyDescent="0.5">
      <c r="A260" s="332" t="s">
        <v>3112</v>
      </c>
      <c r="B260" s="534">
        <v>77</v>
      </c>
      <c r="C260" s="230">
        <v>250</v>
      </c>
      <c r="D260" s="230" t="s">
        <v>49</v>
      </c>
      <c r="E260" s="230">
        <v>1175</v>
      </c>
      <c r="F260" s="230">
        <v>61</v>
      </c>
      <c r="G260" s="230"/>
      <c r="H260" s="230" t="s">
        <v>1695</v>
      </c>
      <c r="I260" s="230">
        <v>2</v>
      </c>
      <c r="J260" s="230">
        <v>3</v>
      </c>
      <c r="K260" s="230">
        <v>85</v>
      </c>
      <c r="L260" s="230">
        <f t="shared" si="5"/>
        <v>1185</v>
      </c>
      <c r="M260" s="230"/>
      <c r="N260" s="230"/>
      <c r="O260" s="230"/>
      <c r="P260" s="230"/>
      <c r="Q260" s="393">
        <v>100</v>
      </c>
      <c r="R260" s="230"/>
      <c r="S260" s="230">
        <v>77</v>
      </c>
      <c r="T260" s="230"/>
      <c r="U260" s="230"/>
      <c r="V260" s="230"/>
      <c r="W260" s="230"/>
      <c r="X260" s="230"/>
      <c r="Y260" s="230"/>
      <c r="Z260" s="230"/>
      <c r="AA260" s="230"/>
      <c r="AB260" s="230"/>
    </row>
    <row r="261" spans="1:28" x14ac:dyDescent="0.5">
      <c r="A261" s="332" t="s">
        <v>3115</v>
      </c>
      <c r="B261" s="534">
        <v>90</v>
      </c>
      <c r="C261" s="230">
        <v>251</v>
      </c>
      <c r="D261" s="230" t="s">
        <v>49</v>
      </c>
      <c r="E261" s="230">
        <v>1123</v>
      </c>
      <c r="F261" s="230">
        <v>10</v>
      </c>
      <c r="G261" s="230"/>
      <c r="H261" s="230" t="s">
        <v>1695</v>
      </c>
      <c r="I261" s="230">
        <v>16</v>
      </c>
      <c r="J261" s="230">
        <v>1</v>
      </c>
      <c r="K261" s="230">
        <v>47</v>
      </c>
      <c r="L261" s="230">
        <f t="shared" si="5"/>
        <v>6547</v>
      </c>
      <c r="M261" s="230"/>
      <c r="N261" s="230"/>
      <c r="O261" s="230"/>
      <c r="P261" s="230"/>
      <c r="Q261" s="393">
        <v>200</v>
      </c>
      <c r="R261" s="230"/>
      <c r="S261" s="230">
        <v>90</v>
      </c>
      <c r="T261" s="230"/>
      <c r="U261" s="230"/>
      <c r="V261" s="230"/>
      <c r="W261" s="230"/>
      <c r="X261" s="230"/>
      <c r="Y261" s="230"/>
      <c r="Z261" s="230"/>
      <c r="AA261" s="230"/>
      <c r="AB261" s="230"/>
    </row>
    <row r="262" spans="1:28" x14ac:dyDescent="0.5">
      <c r="A262" s="332"/>
      <c r="B262" s="534">
        <v>90</v>
      </c>
      <c r="C262" s="230">
        <v>252</v>
      </c>
      <c r="D262" s="230" t="s">
        <v>34</v>
      </c>
      <c r="E262" s="230">
        <v>52070</v>
      </c>
      <c r="F262" s="230">
        <v>13</v>
      </c>
      <c r="G262" s="230">
        <v>5003</v>
      </c>
      <c r="H262" s="230" t="s">
        <v>1695</v>
      </c>
      <c r="I262" s="230"/>
      <c r="J262" s="230"/>
      <c r="K262" s="230">
        <v>83</v>
      </c>
      <c r="L262" s="230"/>
      <c r="M262" s="230">
        <f xml:space="preserve"> I262*400+J262*100+K262</f>
        <v>83</v>
      </c>
      <c r="N262" s="230"/>
      <c r="O262" s="230"/>
      <c r="P262" s="230"/>
      <c r="Q262" s="393">
        <v>250</v>
      </c>
      <c r="R262" s="230">
        <v>87</v>
      </c>
      <c r="S262" s="230">
        <v>90</v>
      </c>
      <c r="T262" s="230" t="s">
        <v>36</v>
      </c>
      <c r="U262" s="230" t="s">
        <v>45</v>
      </c>
      <c r="V262" s="230">
        <v>72</v>
      </c>
      <c r="W262" s="230"/>
      <c r="X262" s="230">
        <v>72</v>
      </c>
      <c r="Y262" s="230"/>
      <c r="Z262" s="230"/>
      <c r="AA262" s="230">
        <v>30</v>
      </c>
      <c r="AB262" s="230"/>
    </row>
    <row r="263" spans="1:28" x14ac:dyDescent="0.5">
      <c r="A263" s="332" t="s">
        <v>3116</v>
      </c>
      <c r="B263" s="534">
        <v>124</v>
      </c>
      <c r="C263" s="230">
        <v>253</v>
      </c>
      <c r="D263" s="230" t="s">
        <v>34</v>
      </c>
      <c r="E263" s="230">
        <v>52100</v>
      </c>
      <c r="F263" s="230">
        <v>55</v>
      </c>
      <c r="G263" s="230">
        <v>5033</v>
      </c>
      <c r="H263" s="230" t="s">
        <v>1695</v>
      </c>
      <c r="I263" s="230"/>
      <c r="J263" s="230"/>
      <c r="K263" s="230">
        <v>35</v>
      </c>
      <c r="L263" s="230"/>
      <c r="M263" s="230">
        <f xml:space="preserve"> I263*400+J263*100+K263</f>
        <v>35</v>
      </c>
      <c r="N263" s="230"/>
      <c r="O263" s="230"/>
      <c r="P263" s="230"/>
      <c r="Q263" s="393">
        <v>100</v>
      </c>
      <c r="R263" s="230">
        <v>88</v>
      </c>
      <c r="S263" s="230">
        <v>124</v>
      </c>
      <c r="T263" s="230" t="s">
        <v>36</v>
      </c>
      <c r="U263" s="230" t="s">
        <v>37</v>
      </c>
      <c r="V263" s="230">
        <v>36</v>
      </c>
      <c r="W263" s="230"/>
      <c r="X263" s="230">
        <v>36</v>
      </c>
      <c r="Y263" s="230"/>
      <c r="Z263" s="230"/>
      <c r="AA263" s="230">
        <v>2</v>
      </c>
      <c r="AB263" s="230"/>
    </row>
    <row r="264" spans="1:28" x14ac:dyDescent="0.5">
      <c r="A264" s="332"/>
      <c r="B264" s="534">
        <v>124</v>
      </c>
      <c r="C264" s="230">
        <v>254</v>
      </c>
      <c r="D264" s="230" t="s">
        <v>49</v>
      </c>
      <c r="E264" s="230">
        <v>2989</v>
      </c>
      <c r="F264" s="230">
        <v>93</v>
      </c>
      <c r="G264" s="230"/>
      <c r="H264" s="230" t="s">
        <v>1695</v>
      </c>
      <c r="I264" s="230">
        <v>11</v>
      </c>
      <c r="J264" s="230">
        <v>3</v>
      </c>
      <c r="K264" s="230">
        <v>36</v>
      </c>
      <c r="L264" s="230">
        <f t="shared" si="5"/>
        <v>4736</v>
      </c>
      <c r="M264" s="230"/>
      <c r="N264" s="230"/>
      <c r="O264" s="230"/>
      <c r="P264" s="230"/>
      <c r="Q264" s="393">
        <v>100</v>
      </c>
      <c r="R264" s="230"/>
      <c r="S264" s="230">
        <v>124</v>
      </c>
      <c r="T264" s="230"/>
      <c r="U264" s="230"/>
      <c r="V264" s="230"/>
      <c r="W264" s="230"/>
      <c r="X264" s="230"/>
      <c r="Y264" s="230"/>
      <c r="Z264" s="230"/>
      <c r="AA264" s="230"/>
      <c r="AB264" s="230"/>
    </row>
    <row r="265" spans="1:28" x14ac:dyDescent="0.5">
      <c r="A265" s="332"/>
      <c r="B265" s="534">
        <v>124</v>
      </c>
      <c r="C265" s="230">
        <v>255</v>
      </c>
      <c r="D265" s="230" t="s">
        <v>49</v>
      </c>
      <c r="E265" s="230">
        <v>3539</v>
      </c>
      <c r="F265" s="230">
        <v>6</v>
      </c>
      <c r="G265" s="230"/>
      <c r="H265" s="230" t="s">
        <v>1695</v>
      </c>
      <c r="I265" s="230">
        <v>15</v>
      </c>
      <c r="J265" s="230">
        <v>3</v>
      </c>
      <c r="K265" s="230">
        <v>47</v>
      </c>
      <c r="L265" s="230">
        <f t="shared" si="5"/>
        <v>6347</v>
      </c>
      <c r="M265" s="230"/>
      <c r="N265" s="230"/>
      <c r="O265" s="230"/>
      <c r="P265" s="230"/>
      <c r="Q265" s="393">
        <v>150</v>
      </c>
      <c r="R265" s="230"/>
      <c r="S265" s="230">
        <v>124</v>
      </c>
      <c r="T265" s="230"/>
      <c r="U265" s="230"/>
      <c r="V265" s="230"/>
      <c r="W265" s="230"/>
      <c r="X265" s="230"/>
      <c r="Y265" s="230"/>
      <c r="Z265" s="230"/>
      <c r="AA265" s="230"/>
      <c r="AB265" s="230"/>
    </row>
    <row r="266" spans="1:28" x14ac:dyDescent="0.5">
      <c r="A266" s="332" t="s">
        <v>3117</v>
      </c>
      <c r="B266" s="534">
        <v>6</v>
      </c>
      <c r="C266" s="230">
        <v>256</v>
      </c>
      <c r="D266" s="230" t="s">
        <v>34</v>
      </c>
      <c r="E266" s="230">
        <v>33159</v>
      </c>
      <c r="F266" s="230">
        <v>18</v>
      </c>
      <c r="G266" s="230">
        <v>2577</v>
      </c>
      <c r="H266" s="230" t="s">
        <v>1695</v>
      </c>
      <c r="I266" s="230">
        <v>8</v>
      </c>
      <c r="J266" s="230">
        <v>2</v>
      </c>
      <c r="K266" s="230">
        <v>80</v>
      </c>
      <c r="L266" s="230">
        <f t="shared" si="5"/>
        <v>3480</v>
      </c>
      <c r="M266" s="230"/>
      <c r="N266" s="230"/>
      <c r="O266" s="230"/>
      <c r="P266" s="230"/>
      <c r="Q266" s="393">
        <v>100</v>
      </c>
      <c r="R266" s="230"/>
      <c r="S266" s="230">
        <v>6</v>
      </c>
      <c r="T266" s="230"/>
      <c r="U266" s="230"/>
      <c r="V266" s="230"/>
      <c r="W266" s="230"/>
      <c r="X266" s="230"/>
      <c r="Y266" s="230"/>
      <c r="Z266" s="230"/>
      <c r="AA266" s="230"/>
      <c r="AB266" s="230"/>
    </row>
    <row r="267" spans="1:28" x14ac:dyDescent="0.5">
      <c r="A267" s="332"/>
      <c r="B267" s="534">
        <v>6</v>
      </c>
      <c r="C267" s="230">
        <v>257</v>
      </c>
      <c r="D267" s="230" t="s">
        <v>34</v>
      </c>
      <c r="E267" s="230">
        <v>97868</v>
      </c>
      <c r="F267" s="230">
        <v>328</v>
      </c>
      <c r="G267" s="230">
        <v>7856</v>
      </c>
      <c r="H267" s="230" t="s">
        <v>1695</v>
      </c>
      <c r="I267" s="230">
        <v>10</v>
      </c>
      <c r="J267" s="230">
        <v>3</v>
      </c>
      <c r="K267" s="230">
        <v>98</v>
      </c>
      <c r="L267" s="230">
        <f t="shared" si="5"/>
        <v>4398</v>
      </c>
      <c r="M267" s="230"/>
      <c r="N267" s="230"/>
      <c r="O267" s="230"/>
      <c r="P267" s="230"/>
      <c r="Q267" s="393">
        <v>100</v>
      </c>
      <c r="R267" s="230"/>
      <c r="S267" s="230">
        <v>6</v>
      </c>
      <c r="T267" s="230"/>
      <c r="U267" s="230"/>
      <c r="V267" s="230"/>
      <c r="W267" s="230"/>
      <c r="X267" s="230"/>
      <c r="Y267" s="230"/>
      <c r="Z267" s="230"/>
      <c r="AA267" s="230"/>
      <c r="AB267" s="230"/>
    </row>
    <row r="268" spans="1:28" x14ac:dyDescent="0.5">
      <c r="A268" s="332"/>
      <c r="B268" s="534">
        <v>6</v>
      </c>
      <c r="C268" s="230">
        <v>258</v>
      </c>
      <c r="D268" s="230" t="s">
        <v>34</v>
      </c>
      <c r="E268" s="230">
        <v>49616</v>
      </c>
      <c r="F268" s="230">
        <v>112</v>
      </c>
      <c r="G268" s="230">
        <v>4593</v>
      </c>
      <c r="H268" s="230" t="s">
        <v>1695</v>
      </c>
      <c r="I268" s="230">
        <v>14</v>
      </c>
      <c r="J268" s="230">
        <v>1</v>
      </c>
      <c r="K268" s="230">
        <v>99</v>
      </c>
      <c r="L268" s="230"/>
      <c r="M268" s="230">
        <f xml:space="preserve"> I268*400+J268*100+K268</f>
        <v>5799</v>
      </c>
      <c r="N268" s="230"/>
      <c r="O268" s="230"/>
      <c r="P268" s="230"/>
      <c r="Q268" s="393">
        <v>150</v>
      </c>
      <c r="R268" s="230">
        <v>89</v>
      </c>
      <c r="S268" s="230">
        <v>6</v>
      </c>
      <c r="T268" s="230" t="s">
        <v>36</v>
      </c>
      <c r="U268" s="230" t="s">
        <v>37</v>
      </c>
      <c r="V268" s="230">
        <v>216</v>
      </c>
      <c r="W268" s="230"/>
      <c r="X268" s="230">
        <v>216</v>
      </c>
      <c r="Y268" s="230"/>
      <c r="Z268" s="230"/>
      <c r="AA268" s="230">
        <v>4</v>
      </c>
      <c r="AB268" s="230"/>
    </row>
    <row r="269" spans="1:28" x14ac:dyDescent="0.5">
      <c r="A269" s="332" t="s">
        <v>3118</v>
      </c>
      <c r="B269" s="534">
        <v>25</v>
      </c>
      <c r="C269" s="230">
        <v>259</v>
      </c>
      <c r="D269" s="230" t="s">
        <v>34</v>
      </c>
      <c r="E269" s="230">
        <v>5244</v>
      </c>
      <c r="F269" s="230">
        <v>44</v>
      </c>
      <c r="G269" s="230">
        <v>5213</v>
      </c>
      <c r="H269" s="230" t="s">
        <v>1695</v>
      </c>
      <c r="I269" s="230"/>
      <c r="J269" s="230"/>
      <c r="K269" s="230">
        <v>29</v>
      </c>
      <c r="L269" s="230"/>
      <c r="M269" s="230">
        <f xml:space="preserve"> I269*400+J269*100+K269</f>
        <v>29</v>
      </c>
      <c r="N269" s="230"/>
      <c r="O269" s="230"/>
      <c r="P269" s="230"/>
      <c r="Q269" s="393">
        <v>250</v>
      </c>
      <c r="R269" s="230">
        <v>90</v>
      </c>
      <c r="S269" s="230">
        <v>25</v>
      </c>
      <c r="T269" s="230" t="s">
        <v>36</v>
      </c>
      <c r="U269" s="230" t="s">
        <v>45</v>
      </c>
      <c r="V269" s="230">
        <v>72</v>
      </c>
      <c r="W269" s="230"/>
      <c r="X269" s="230">
        <v>72</v>
      </c>
      <c r="Y269" s="230"/>
      <c r="Z269" s="230"/>
      <c r="AA269" s="230">
        <v>10</v>
      </c>
      <c r="AB269" s="230"/>
    </row>
    <row r="270" spans="1:28" x14ac:dyDescent="0.5">
      <c r="A270" s="332" t="s">
        <v>3119</v>
      </c>
      <c r="B270" s="534">
        <v>25</v>
      </c>
      <c r="C270" s="230">
        <v>260</v>
      </c>
      <c r="D270" s="230" t="s">
        <v>49</v>
      </c>
      <c r="E270" s="230">
        <v>10033</v>
      </c>
      <c r="F270" s="230">
        <v>62</v>
      </c>
      <c r="G270" s="230"/>
      <c r="H270" s="230" t="s">
        <v>1695</v>
      </c>
      <c r="I270" s="230">
        <v>5</v>
      </c>
      <c r="J270" s="230">
        <v>3</v>
      </c>
      <c r="K270" s="230">
        <v>72</v>
      </c>
      <c r="L270" s="230">
        <f t="shared" si="5"/>
        <v>2372</v>
      </c>
      <c r="M270" s="230"/>
      <c r="N270" s="230"/>
      <c r="O270" s="230"/>
      <c r="P270" s="230"/>
      <c r="Q270" s="393">
        <v>150</v>
      </c>
      <c r="R270" s="230"/>
      <c r="S270" s="230">
        <v>25</v>
      </c>
      <c r="T270" s="230"/>
      <c r="U270" s="230"/>
      <c r="V270" s="230"/>
      <c r="W270" s="230"/>
      <c r="X270" s="230"/>
      <c r="Y270" s="230"/>
      <c r="Z270" s="230"/>
      <c r="AA270" s="230"/>
      <c r="AB270" s="230"/>
    </row>
    <row r="271" spans="1:28" x14ac:dyDescent="0.5">
      <c r="A271" s="332"/>
      <c r="B271" s="534">
        <v>25</v>
      </c>
      <c r="C271" s="230">
        <v>261</v>
      </c>
      <c r="D271" s="230" t="s">
        <v>49</v>
      </c>
      <c r="E271" s="230">
        <v>19587</v>
      </c>
      <c r="F271" s="230">
        <v>183</v>
      </c>
      <c r="G271" s="230"/>
      <c r="H271" s="230" t="s">
        <v>1695</v>
      </c>
      <c r="I271" s="230">
        <v>2</v>
      </c>
      <c r="J271" s="230">
        <v>3</v>
      </c>
      <c r="K271" s="230">
        <v>54</v>
      </c>
      <c r="L271" s="230">
        <f t="shared" si="5"/>
        <v>1154</v>
      </c>
      <c r="M271" s="230"/>
      <c r="N271" s="230"/>
      <c r="O271" s="230"/>
      <c r="P271" s="230"/>
      <c r="Q271" s="393">
        <v>150</v>
      </c>
      <c r="R271" s="230"/>
      <c r="S271" s="230">
        <v>25</v>
      </c>
      <c r="T271" s="230"/>
      <c r="U271" s="230"/>
      <c r="V271" s="230"/>
      <c r="W271" s="230"/>
      <c r="X271" s="230"/>
      <c r="Y271" s="230"/>
      <c r="Z271" s="230"/>
      <c r="AA271" s="230"/>
      <c r="AB271" s="230"/>
    </row>
    <row r="272" spans="1:28" x14ac:dyDescent="0.5">
      <c r="A272" s="332"/>
      <c r="B272" s="534">
        <v>25</v>
      </c>
      <c r="C272" s="230">
        <v>262</v>
      </c>
      <c r="D272" s="230" t="s">
        <v>49</v>
      </c>
      <c r="E272" s="230">
        <v>4934</v>
      </c>
      <c r="F272" s="230">
        <v>84</v>
      </c>
      <c r="G272" s="230"/>
      <c r="H272" s="230" t="s">
        <v>1695</v>
      </c>
      <c r="I272" s="230">
        <v>3</v>
      </c>
      <c r="J272" s="230">
        <v>2</v>
      </c>
      <c r="K272" s="230">
        <v>31</v>
      </c>
      <c r="L272" s="230">
        <f t="shared" si="5"/>
        <v>1431</v>
      </c>
      <c r="M272" s="230"/>
      <c r="N272" s="230"/>
      <c r="O272" s="230"/>
      <c r="P272" s="230"/>
      <c r="Q272" s="393">
        <v>150</v>
      </c>
      <c r="R272" s="230"/>
      <c r="S272" s="230">
        <v>25</v>
      </c>
      <c r="T272" s="230"/>
      <c r="U272" s="230"/>
      <c r="V272" s="230"/>
      <c r="W272" s="230"/>
      <c r="X272" s="230"/>
      <c r="Y272" s="230"/>
      <c r="Z272" s="230"/>
      <c r="AA272" s="230"/>
      <c r="AB272" s="230"/>
    </row>
    <row r="273" spans="1:28" x14ac:dyDescent="0.5">
      <c r="A273" s="332" t="s">
        <v>3120</v>
      </c>
      <c r="B273" s="534">
        <v>175</v>
      </c>
      <c r="C273" s="230">
        <v>263</v>
      </c>
      <c r="D273" s="230" t="s">
        <v>49</v>
      </c>
      <c r="E273" s="230">
        <v>6799</v>
      </c>
      <c r="F273" s="230">
        <v>152</v>
      </c>
      <c r="G273" s="230"/>
      <c r="H273" s="230" t="s">
        <v>1695</v>
      </c>
      <c r="I273" s="230">
        <v>3</v>
      </c>
      <c r="J273" s="230">
        <v>2</v>
      </c>
      <c r="K273" s="230">
        <v>97</v>
      </c>
      <c r="L273" s="230"/>
      <c r="M273" s="230">
        <f xml:space="preserve"> I273*400+J273*100+K273</f>
        <v>1497</v>
      </c>
      <c r="N273" s="230"/>
      <c r="O273" s="230"/>
      <c r="P273" s="230"/>
      <c r="Q273" s="393">
        <v>150</v>
      </c>
      <c r="R273" s="230">
        <v>91</v>
      </c>
      <c r="S273" s="230">
        <v>175</v>
      </c>
      <c r="T273" s="230" t="s">
        <v>36</v>
      </c>
      <c r="U273" s="230" t="s">
        <v>37</v>
      </c>
      <c r="V273" s="230">
        <v>72</v>
      </c>
      <c r="W273" s="230"/>
      <c r="X273" s="230">
        <v>72</v>
      </c>
      <c r="Y273" s="230"/>
      <c r="Z273" s="230"/>
      <c r="AA273" s="230">
        <v>20</v>
      </c>
      <c r="AB273" s="230"/>
    </row>
    <row r="274" spans="1:28" x14ac:dyDescent="0.5">
      <c r="A274" s="332" t="s">
        <v>3121</v>
      </c>
      <c r="B274" s="534">
        <v>26</v>
      </c>
      <c r="C274" s="230">
        <v>264</v>
      </c>
      <c r="D274" s="230" t="s">
        <v>34</v>
      </c>
      <c r="E274" s="230">
        <v>52445</v>
      </c>
      <c r="F274" s="230">
        <v>42</v>
      </c>
      <c r="G274" s="230">
        <v>5209</v>
      </c>
      <c r="H274" s="230" t="s">
        <v>1695</v>
      </c>
      <c r="I274" s="230"/>
      <c r="J274" s="230">
        <v>1</v>
      </c>
      <c r="K274" s="230">
        <v>57</v>
      </c>
      <c r="L274" s="230"/>
      <c r="M274" s="230">
        <f xml:space="preserve"> I274*400+J274*100+K274</f>
        <v>157</v>
      </c>
      <c r="N274" s="230"/>
      <c r="O274" s="230"/>
      <c r="P274" s="230"/>
      <c r="Q274" s="393">
        <v>100</v>
      </c>
      <c r="R274" s="230">
        <v>92</v>
      </c>
      <c r="S274" s="230">
        <v>26</v>
      </c>
      <c r="T274" s="230" t="s">
        <v>36</v>
      </c>
      <c r="U274" s="230" t="s">
        <v>1024</v>
      </c>
      <c r="V274" s="230">
        <v>90</v>
      </c>
      <c r="W274" s="230"/>
      <c r="X274" s="230">
        <v>90</v>
      </c>
      <c r="Y274" s="230"/>
      <c r="Z274" s="230"/>
      <c r="AA274" s="230">
        <v>45</v>
      </c>
      <c r="AB274" s="230"/>
    </row>
    <row r="275" spans="1:28" x14ac:dyDescent="0.5">
      <c r="A275" s="332"/>
      <c r="B275" s="534">
        <v>26</v>
      </c>
      <c r="C275" s="230">
        <v>265</v>
      </c>
      <c r="D275" s="230" t="s">
        <v>49</v>
      </c>
      <c r="E275" s="230">
        <v>21673</v>
      </c>
      <c r="F275" s="230">
        <v>81</v>
      </c>
      <c r="G275" s="230"/>
      <c r="H275" s="230" t="s">
        <v>1695</v>
      </c>
      <c r="I275" s="230">
        <v>1</v>
      </c>
      <c r="J275" s="230">
        <v>3</v>
      </c>
      <c r="K275" s="230">
        <v>2</v>
      </c>
      <c r="L275" s="230">
        <f t="shared" si="5"/>
        <v>702</v>
      </c>
      <c r="M275" s="230"/>
      <c r="N275" s="230"/>
      <c r="O275" s="230"/>
      <c r="P275" s="230"/>
      <c r="Q275" s="393">
        <v>150</v>
      </c>
      <c r="R275" s="230"/>
      <c r="S275" s="230">
        <v>26</v>
      </c>
      <c r="T275" s="230"/>
      <c r="U275" s="230"/>
      <c r="V275" s="230"/>
      <c r="W275" s="230"/>
      <c r="X275" s="230"/>
      <c r="Y275" s="230"/>
      <c r="Z275" s="230"/>
      <c r="AA275" s="230"/>
      <c r="AB275" s="230"/>
    </row>
    <row r="276" spans="1:28" x14ac:dyDescent="0.5">
      <c r="A276" s="332"/>
      <c r="B276" s="534">
        <v>26</v>
      </c>
      <c r="C276" s="230">
        <v>266</v>
      </c>
      <c r="D276" s="230" t="s">
        <v>49</v>
      </c>
      <c r="E276" s="230">
        <v>2973</v>
      </c>
      <c r="F276" s="230">
        <v>63</v>
      </c>
      <c r="G276" s="230"/>
      <c r="H276" s="230" t="s">
        <v>1695</v>
      </c>
      <c r="I276" s="230">
        <v>7</v>
      </c>
      <c r="J276" s="230">
        <v>48</v>
      </c>
      <c r="K276" s="230"/>
      <c r="L276" s="230">
        <f t="shared" si="5"/>
        <v>7600</v>
      </c>
      <c r="M276" s="230"/>
      <c r="N276" s="230"/>
      <c r="O276" s="230"/>
      <c r="P276" s="230"/>
      <c r="Q276" s="397">
        <v>150</v>
      </c>
      <c r="R276" s="230"/>
      <c r="S276" s="230">
        <v>26</v>
      </c>
      <c r="T276" s="230"/>
      <c r="U276" s="230"/>
      <c r="V276" s="230"/>
      <c r="W276" s="230"/>
      <c r="X276" s="230"/>
      <c r="Y276" s="230"/>
      <c r="Z276" s="230"/>
      <c r="AA276" s="230"/>
      <c r="AB276" s="230"/>
    </row>
    <row r="277" spans="1:28" x14ac:dyDescent="0.5">
      <c r="A277" s="332"/>
      <c r="B277" s="534">
        <v>26</v>
      </c>
      <c r="C277" s="230">
        <v>267</v>
      </c>
      <c r="D277" s="230" t="s">
        <v>49</v>
      </c>
      <c r="E277" s="230">
        <v>2984</v>
      </c>
      <c r="F277" s="230">
        <v>85</v>
      </c>
      <c r="G277" s="230"/>
      <c r="H277" s="230" t="s">
        <v>1695</v>
      </c>
      <c r="I277" s="230">
        <v>4</v>
      </c>
      <c r="J277" s="230">
        <v>1</v>
      </c>
      <c r="K277" s="230">
        <v>30</v>
      </c>
      <c r="L277" s="230">
        <f t="shared" si="5"/>
        <v>1730</v>
      </c>
      <c r="M277" s="230"/>
      <c r="N277" s="230"/>
      <c r="O277" s="230"/>
      <c r="P277" s="230"/>
      <c r="Q277" s="393">
        <v>150</v>
      </c>
      <c r="R277" s="230"/>
      <c r="S277" s="230">
        <v>26</v>
      </c>
      <c r="T277" s="230"/>
      <c r="U277" s="230"/>
      <c r="V277" s="230"/>
      <c r="W277" s="230"/>
      <c r="X277" s="230"/>
      <c r="Y277" s="230"/>
      <c r="Z277" s="230"/>
      <c r="AA277" s="230"/>
      <c r="AB277" s="230"/>
    </row>
    <row r="278" spans="1:28" x14ac:dyDescent="0.5">
      <c r="A278" s="332"/>
      <c r="B278" s="534">
        <v>26</v>
      </c>
      <c r="C278" s="230">
        <v>268</v>
      </c>
      <c r="D278" s="230" t="s">
        <v>49</v>
      </c>
      <c r="E278" s="230">
        <v>19593</v>
      </c>
      <c r="F278" s="230">
        <v>196</v>
      </c>
      <c r="G278" s="230"/>
      <c r="H278" s="230" t="s">
        <v>1695</v>
      </c>
      <c r="I278" s="230">
        <v>2</v>
      </c>
      <c r="J278" s="230">
        <v>1</v>
      </c>
      <c r="K278" s="230"/>
      <c r="L278" s="230">
        <f t="shared" si="5"/>
        <v>900</v>
      </c>
      <c r="M278" s="230"/>
      <c r="N278" s="230"/>
      <c r="O278" s="230"/>
      <c r="P278" s="230"/>
      <c r="Q278" s="393">
        <v>150</v>
      </c>
      <c r="R278" s="230"/>
      <c r="S278" s="230">
        <v>26</v>
      </c>
      <c r="T278" s="230"/>
      <c r="U278" s="230"/>
      <c r="V278" s="230"/>
      <c r="W278" s="230"/>
      <c r="X278" s="230"/>
      <c r="Y278" s="230"/>
      <c r="Z278" s="230"/>
      <c r="AA278" s="230"/>
      <c r="AB278" s="230"/>
    </row>
    <row r="279" spans="1:28" x14ac:dyDescent="0.5">
      <c r="A279" s="332" t="s">
        <v>3122</v>
      </c>
      <c r="B279" s="534">
        <v>104</v>
      </c>
      <c r="C279" s="230">
        <v>269</v>
      </c>
      <c r="D279" s="230" t="s">
        <v>49</v>
      </c>
      <c r="E279" s="230">
        <v>2960</v>
      </c>
      <c r="F279" s="230">
        <v>38</v>
      </c>
      <c r="G279" s="230"/>
      <c r="H279" s="230" t="s">
        <v>1695</v>
      </c>
      <c r="I279" s="230">
        <v>13</v>
      </c>
      <c r="J279" s="230"/>
      <c r="K279" s="230">
        <v>62</v>
      </c>
      <c r="L279" s="230">
        <f t="shared" si="5"/>
        <v>5262</v>
      </c>
      <c r="M279" s="230"/>
      <c r="N279" s="230"/>
      <c r="O279" s="230"/>
      <c r="P279" s="230"/>
      <c r="Q279" s="393">
        <v>150</v>
      </c>
      <c r="R279" s="230"/>
      <c r="S279" s="230">
        <v>104</v>
      </c>
      <c r="T279" s="230"/>
      <c r="U279" s="230"/>
      <c r="V279" s="230"/>
      <c r="W279" s="230"/>
      <c r="X279" s="230"/>
      <c r="Y279" s="230"/>
      <c r="Z279" s="230"/>
      <c r="AA279" s="230"/>
      <c r="AB279" s="230"/>
    </row>
    <row r="280" spans="1:28" x14ac:dyDescent="0.5">
      <c r="A280" s="332" t="s">
        <v>3123</v>
      </c>
      <c r="B280" s="534">
        <v>143</v>
      </c>
      <c r="C280" s="230">
        <v>270</v>
      </c>
      <c r="D280" s="230" t="s">
        <v>34</v>
      </c>
      <c r="E280" s="230">
        <v>74905</v>
      </c>
      <c r="F280" s="230">
        <v>269</v>
      </c>
      <c r="G280" s="230">
        <v>6542</v>
      </c>
      <c r="H280" s="230" t="s">
        <v>1695</v>
      </c>
      <c r="I280" s="230"/>
      <c r="J280" s="230">
        <v>2</v>
      </c>
      <c r="K280" s="230">
        <v>65</v>
      </c>
      <c r="L280" s="230"/>
      <c r="M280" s="230">
        <f xml:space="preserve"> I280*400+J280*100+K280</f>
        <v>265</v>
      </c>
      <c r="N280" s="230"/>
      <c r="O280" s="230"/>
      <c r="P280" s="230"/>
      <c r="Q280" s="393">
        <v>250</v>
      </c>
      <c r="R280" s="230">
        <v>93</v>
      </c>
      <c r="S280" s="230">
        <v>143</v>
      </c>
      <c r="T280" s="230" t="s">
        <v>36</v>
      </c>
      <c r="U280" s="230" t="s">
        <v>37</v>
      </c>
      <c r="V280" s="230">
        <v>54</v>
      </c>
      <c r="W280" s="230"/>
      <c r="X280" s="230">
        <v>54</v>
      </c>
      <c r="Y280" s="230"/>
      <c r="Z280" s="230"/>
      <c r="AA280" s="230">
        <v>15</v>
      </c>
      <c r="AB280" s="230"/>
    </row>
    <row r="281" spans="1:28" x14ac:dyDescent="0.5">
      <c r="A281" s="332"/>
      <c r="B281" s="534">
        <v>143</v>
      </c>
      <c r="C281" s="230">
        <v>271</v>
      </c>
      <c r="D281" s="230" t="s">
        <v>49</v>
      </c>
      <c r="E281" s="230">
        <v>2980</v>
      </c>
      <c r="F281" s="230">
        <v>75</v>
      </c>
      <c r="G281" s="230"/>
      <c r="H281" s="230" t="s">
        <v>1695</v>
      </c>
      <c r="I281" s="230">
        <v>16</v>
      </c>
      <c r="J281" s="230"/>
      <c r="K281" s="230">
        <v>12</v>
      </c>
      <c r="L281" s="230">
        <f t="shared" si="5"/>
        <v>6412</v>
      </c>
      <c r="M281" s="230"/>
      <c r="N281" s="230"/>
      <c r="O281" s="230"/>
      <c r="P281" s="230"/>
      <c r="Q281" s="393">
        <v>150</v>
      </c>
      <c r="R281" s="230"/>
      <c r="S281" s="230">
        <v>143</v>
      </c>
      <c r="T281" s="230"/>
      <c r="U281" s="230"/>
      <c r="V281" s="230"/>
      <c r="W281" s="230"/>
      <c r="X281" s="230"/>
      <c r="Y281" s="230"/>
      <c r="Z281" s="230"/>
      <c r="AA281" s="230"/>
      <c r="AB281" s="230"/>
    </row>
    <row r="282" spans="1:28" x14ac:dyDescent="0.5">
      <c r="A282" s="332" t="s">
        <v>3124</v>
      </c>
      <c r="B282" s="534">
        <v>84</v>
      </c>
      <c r="C282" s="230">
        <v>272</v>
      </c>
      <c r="D282" s="230" t="s">
        <v>34</v>
      </c>
      <c r="E282" s="230">
        <v>52128</v>
      </c>
      <c r="F282" s="230">
        <v>25</v>
      </c>
      <c r="G282" s="230">
        <v>5061</v>
      </c>
      <c r="H282" s="230" t="s">
        <v>1695</v>
      </c>
      <c r="I282" s="230"/>
      <c r="J282" s="230"/>
      <c r="K282" s="230">
        <v>80</v>
      </c>
      <c r="L282" s="230"/>
      <c r="M282" s="230">
        <f xml:space="preserve"> I282*400+J282*100+K282</f>
        <v>80</v>
      </c>
      <c r="N282" s="230"/>
      <c r="O282" s="230"/>
      <c r="P282" s="230"/>
      <c r="Q282" s="393">
        <v>250</v>
      </c>
      <c r="R282" s="230">
        <v>94</v>
      </c>
      <c r="S282" s="230">
        <v>84</v>
      </c>
      <c r="T282" s="230" t="s">
        <v>36</v>
      </c>
      <c r="U282" s="230" t="s">
        <v>45</v>
      </c>
      <c r="V282" s="230">
        <v>72</v>
      </c>
      <c r="W282" s="230"/>
      <c r="X282" s="230">
        <v>72</v>
      </c>
      <c r="Y282" s="230"/>
      <c r="Z282" s="230"/>
      <c r="AA282" s="230">
        <v>25</v>
      </c>
      <c r="AB282" s="230"/>
    </row>
    <row r="283" spans="1:28" x14ac:dyDescent="0.5">
      <c r="A283" s="332"/>
      <c r="B283" s="534">
        <v>84</v>
      </c>
      <c r="C283" s="230">
        <v>273</v>
      </c>
      <c r="D283" s="230" t="s">
        <v>49</v>
      </c>
      <c r="E283" s="230">
        <v>1422</v>
      </c>
      <c r="F283" s="230">
        <v>122</v>
      </c>
      <c r="G283" s="230"/>
      <c r="H283" s="230" t="s">
        <v>1695</v>
      </c>
      <c r="I283" s="230">
        <v>17</v>
      </c>
      <c r="J283" s="230"/>
      <c r="K283" s="230">
        <v>4</v>
      </c>
      <c r="L283" s="230">
        <f t="shared" si="5"/>
        <v>6804</v>
      </c>
      <c r="M283" s="230"/>
      <c r="N283" s="230"/>
      <c r="O283" s="230"/>
      <c r="P283" s="230"/>
      <c r="Q283" s="393">
        <v>150</v>
      </c>
      <c r="R283" s="230"/>
      <c r="S283" s="230">
        <v>84</v>
      </c>
      <c r="T283" s="230"/>
      <c r="U283" s="230"/>
      <c r="V283" s="230"/>
      <c r="W283" s="230"/>
      <c r="X283" s="230"/>
      <c r="Y283" s="230"/>
      <c r="Z283" s="230"/>
      <c r="AA283" s="230"/>
      <c r="AB283" s="230"/>
    </row>
    <row r="284" spans="1:28" x14ac:dyDescent="0.5">
      <c r="A284" s="335"/>
      <c r="C284" s="230">
        <v>274</v>
      </c>
      <c r="K284" s="320"/>
      <c r="L284" s="524"/>
      <c r="M284" s="524"/>
    </row>
    <row r="285" spans="1:28" x14ac:dyDescent="0.5">
      <c r="A285" s="525" t="s">
        <v>3125</v>
      </c>
      <c r="B285" s="534">
        <v>56</v>
      </c>
      <c r="C285" s="230">
        <v>275</v>
      </c>
      <c r="D285" s="230" t="s">
        <v>49</v>
      </c>
      <c r="E285" s="230">
        <v>1177</v>
      </c>
      <c r="F285" s="230">
        <v>64</v>
      </c>
      <c r="G285" s="230"/>
      <c r="H285" s="230" t="s">
        <v>1695</v>
      </c>
      <c r="I285" s="230">
        <v>7</v>
      </c>
      <c r="J285" s="230">
        <v>2</v>
      </c>
      <c r="K285" s="230">
        <v>1</v>
      </c>
      <c r="L285" s="230"/>
      <c r="M285" s="230">
        <f xml:space="preserve"> I285*400+J285*100+K285</f>
        <v>3001</v>
      </c>
      <c r="N285" s="230"/>
      <c r="O285" s="230"/>
      <c r="P285" s="230"/>
      <c r="Q285" s="393"/>
      <c r="R285" s="230">
        <v>1</v>
      </c>
      <c r="S285" s="230">
        <v>56</v>
      </c>
      <c r="T285" s="230" t="s">
        <v>1792</v>
      </c>
      <c r="U285" s="230" t="s">
        <v>1024</v>
      </c>
      <c r="V285" s="230">
        <v>54</v>
      </c>
      <c r="W285" s="230"/>
      <c r="X285" s="230">
        <v>54</v>
      </c>
      <c r="Y285" s="230"/>
      <c r="Z285" s="230"/>
      <c r="AA285" s="230">
        <v>12</v>
      </c>
      <c r="AB285" s="230"/>
    </row>
    <row r="286" spans="1:28" x14ac:dyDescent="0.5">
      <c r="A286" s="525" t="s">
        <v>3126</v>
      </c>
      <c r="B286" s="534">
        <v>234</v>
      </c>
      <c r="C286" s="230">
        <v>276</v>
      </c>
      <c r="D286" s="230" t="s">
        <v>34</v>
      </c>
      <c r="E286" s="230">
        <v>74172</v>
      </c>
      <c r="F286" s="230">
        <v>183</v>
      </c>
      <c r="G286" s="230">
        <v>6463</v>
      </c>
      <c r="H286" s="230" t="s">
        <v>1695</v>
      </c>
      <c r="I286" s="230"/>
      <c r="J286" s="230"/>
      <c r="K286" s="230">
        <v>69</v>
      </c>
      <c r="L286" s="230"/>
      <c r="M286" s="230">
        <f xml:space="preserve"> I286*400+J286*100+K286</f>
        <v>69</v>
      </c>
      <c r="N286" s="230"/>
      <c r="O286" s="230"/>
      <c r="P286" s="230"/>
      <c r="Q286" s="393"/>
      <c r="R286" s="230">
        <v>2</v>
      </c>
      <c r="S286" s="230">
        <v>234</v>
      </c>
      <c r="T286" s="230" t="s">
        <v>1792</v>
      </c>
      <c r="U286" s="230" t="s">
        <v>45</v>
      </c>
      <c r="V286" s="230">
        <v>72</v>
      </c>
      <c r="W286" s="230"/>
      <c r="X286" s="230">
        <v>72</v>
      </c>
      <c r="Y286" s="230"/>
      <c r="Z286" s="230"/>
      <c r="AA286" s="230">
        <v>12</v>
      </c>
      <c r="AB286" s="230"/>
    </row>
    <row r="287" spans="1:28" x14ac:dyDescent="0.5">
      <c r="A287" s="525" t="s">
        <v>3127</v>
      </c>
      <c r="B287" s="534">
        <v>35</v>
      </c>
      <c r="C287" s="230">
        <v>277</v>
      </c>
      <c r="D287" s="230" t="s">
        <v>34</v>
      </c>
      <c r="E287" s="230">
        <v>52418</v>
      </c>
      <c r="F287" s="230">
        <v>11</v>
      </c>
      <c r="G287" s="230">
        <v>5182</v>
      </c>
      <c r="H287" s="230" t="s">
        <v>1695</v>
      </c>
      <c r="I287" s="230"/>
      <c r="J287" s="230"/>
      <c r="K287" s="230">
        <v>65</v>
      </c>
      <c r="L287" s="230"/>
      <c r="M287" s="230">
        <f xml:space="preserve"> I287*400+J287*100+K287</f>
        <v>65</v>
      </c>
      <c r="N287" s="230"/>
      <c r="O287" s="230"/>
      <c r="P287" s="230"/>
      <c r="Q287" s="393"/>
      <c r="R287" s="230">
        <v>3</v>
      </c>
      <c r="S287" s="230">
        <v>35</v>
      </c>
      <c r="T287" s="230" t="s">
        <v>1792</v>
      </c>
      <c r="U287" s="230" t="s">
        <v>45</v>
      </c>
      <c r="V287" s="230">
        <v>128</v>
      </c>
      <c r="W287" s="230"/>
      <c r="X287" s="230">
        <v>128</v>
      </c>
      <c r="Y287" s="230"/>
      <c r="Z287" s="230"/>
      <c r="AA287" s="230">
        <v>40</v>
      </c>
      <c r="AB287" s="230"/>
    </row>
    <row r="288" spans="1:28" x14ac:dyDescent="0.5">
      <c r="A288" s="525"/>
      <c r="B288" s="534">
        <v>35</v>
      </c>
      <c r="C288" s="230">
        <v>278</v>
      </c>
      <c r="D288" s="230" t="s">
        <v>49</v>
      </c>
      <c r="E288" s="230">
        <v>1044</v>
      </c>
      <c r="F288" s="230"/>
      <c r="G288" s="230"/>
      <c r="H288" s="230" t="s">
        <v>1695</v>
      </c>
      <c r="I288" s="230">
        <v>14</v>
      </c>
      <c r="J288" s="230">
        <v>1</v>
      </c>
      <c r="K288" s="230">
        <v>10</v>
      </c>
      <c r="L288" s="230">
        <f xml:space="preserve"> I288*400+J288*100+K288</f>
        <v>5710</v>
      </c>
      <c r="M288" s="231"/>
      <c r="N288" s="230"/>
      <c r="O288" s="230"/>
      <c r="P288" s="230"/>
      <c r="Q288" s="393"/>
      <c r="R288" s="230"/>
      <c r="S288" s="230">
        <v>35</v>
      </c>
      <c r="T288" s="230"/>
      <c r="U288" s="230"/>
      <c r="V288" s="230"/>
      <c r="W288" s="230"/>
      <c r="X288" s="230"/>
      <c r="Y288" s="230"/>
      <c r="Z288" s="230"/>
      <c r="AA288" s="230"/>
      <c r="AB288" s="230"/>
    </row>
    <row r="289" spans="1:28" x14ac:dyDescent="0.5">
      <c r="A289" s="525"/>
      <c r="B289" s="534">
        <v>35</v>
      </c>
      <c r="C289" s="230">
        <v>279</v>
      </c>
      <c r="D289" s="230" t="s">
        <v>49</v>
      </c>
      <c r="E289" s="230">
        <v>4047</v>
      </c>
      <c r="F289" s="230"/>
      <c r="G289" s="230"/>
      <c r="H289" s="230" t="s">
        <v>1695</v>
      </c>
      <c r="I289" s="230">
        <v>12</v>
      </c>
      <c r="J289" s="230"/>
      <c r="K289" s="230">
        <v>40</v>
      </c>
      <c r="L289" s="230">
        <f t="shared" ref="L289:L296" si="6" xml:space="preserve"> I289*400+J289*100+K289</f>
        <v>4840</v>
      </c>
      <c r="M289" s="231"/>
      <c r="N289" s="230"/>
      <c r="O289" s="230"/>
      <c r="P289" s="231"/>
      <c r="Q289" s="622"/>
      <c r="R289" s="230"/>
      <c r="S289" s="230">
        <v>35</v>
      </c>
      <c r="T289" s="230"/>
      <c r="U289" s="230"/>
      <c r="V289" s="230"/>
      <c r="W289" s="230"/>
      <c r="X289" s="230"/>
      <c r="Y289" s="230"/>
      <c r="Z289" s="230"/>
      <c r="AA289" s="230"/>
      <c r="AB289" s="230"/>
    </row>
    <row r="290" spans="1:28" x14ac:dyDescent="0.5">
      <c r="A290" s="525" t="s">
        <v>3128</v>
      </c>
      <c r="B290" s="534">
        <v>35</v>
      </c>
      <c r="C290" s="230">
        <v>280</v>
      </c>
      <c r="D290" s="230" t="s">
        <v>49</v>
      </c>
      <c r="E290" s="230">
        <v>1064</v>
      </c>
      <c r="F290" s="230"/>
      <c r="G290" s="230"/>
      <c r="H290" s="230" t="s">
        <v>1695</v>
      </c>
      <c r="I290" s="230">
        <v>6</v>
      </c>
      <c r="J290" s="230">
        <v>3</v>
      </c>
      <c r="K290" s="230">
        <v>86</v>
      </c>
      <c r="L290" s="230">
        <f t="shared" si="6"/>
        <v>2786</v>
      </c>
      <c r="M290" s="231"/>
      <c r="N290" s="230"/>
      <c r="O290" s="230"/>
      <c r="P290" s="230"/>
      <c r="Q290" s="393"/>
      <c r="R290" s="230"/>
      <c r="S290" s="230">
        <v>35</v>
      </c>
      <c r="T290" s="230"/>
      <c r="U290" s="230"/>
      <c r="V290" s="230"/>
      <c r="W290" s="230"/>
      <c r="X290" s="230"/>
      <c r="Y290" s="230"/>
      <c r="Z290" s="230"/>
      <c r="AA290" s="230"/>
      <c r="AB290" s="230"/>
    </row>
    <row r="291" spans="1:28" x14ac:dyDescent="0.5">
      <c r="A291" s="525" t="s">
        <v>3129</v>
      </c>
      <c r="B291" s="534">
        <v>145</v>
      </c>
      <c r="C291" s="230">
        <v>281</v>
      </c>
      <c r="D291" s="230" t="s">
        <v>49</v>
      </c>
      <c r="E291" s="231">
        <v>7219</v>
      </c>
      <c r="F291" s="230">
        <v>148</v>
      </c>
      <c r="G291" s="230"/>
      <c r="H291" s="230" t="s">
        <v>1695</v>
      </c>
      <c r="I291" s="230">
        <v>8</v>
      </c>
      <c r="J291" s="230">
        <v>1</v>
      </c>
      <c r="K291" s="230">
        <v>27</v>
      </c>
      <c r="L291" s="230">
        <f t="shared" si="6"/>
        <v>3327</v>
      </c>
      <c r="M291" s="231"/>
      <c r="N291" s="230"/>
      <c r="O291" s="230"/>
      <c r="P291" s="230"/>
      <c r="Q291" s="393"/>
      <c r="R291" s="230"/>
      <c r="S291" s="230">
        <v>145</v>
      </c>
      <c r="T291" s="230"/>
      <c r="U291" s="230"/>
      <c r="V291" s="230"/>
      <c r="W291" s="230"/>
      <c r="X291" s="230"/>
      <c r="Y291" s="230"/>
      <c r="Z291" s="230"/>
      <c r="AA291" s="230"/>
      <c r="AB291" s="230"/>
    </row>
    <row r="292" spans="1:28" x14ac:dyDescent="0.5">
      <c r="A292" s="525" t="s">
        <v>3130</v>
      </c>
      <c r="B292" s="534">
        <v>135</v>
      </c>
      <c r="C292" s="230">
        <v>282</v>
      </c>
      <c r="D292" s="230" t="s">
        <v>49</v>
      </c>
      <c r="E292" s="231">
        <v>108</v>
      </c>
      <c r="F292" s="230">
        <v>5381</v>
      </c>
      <c r="G292" s="230"/>
      <c r="H292" s="230" t="s">
        <v>1695</v>
      </c>
      <c r="I292" s="230">
        <v>8</v>
      </c>
      <c r="J292" s="230">
        <v>1</v>
      </c>
      <c r="K292" s="230">
        <v>5</v>
      </c>
      <c r="L292" s="230"/>
      <c r="M292" s="230">
        <f xml:space="preserve"> I292*400+J292*100+K292</f>
        <v>3305</v>
      </c>
      <c r="N292" s="230"/>
      <c r="O292" s="230"/>
      <c r="P292" s="230"/>
      <c r="Q292" s="393"/>
      <c r="R292" s="230">
        <v>4</v>
      </c>
      <c r="S292" s="230">
        <v>135</v>
      </c>
      <c r="T292" s="230" t="s">
        <v>1792</v>
      </c>
      <c r="U292" s="230" t="s">
        <v>37</v>
      </c>
      <c r="V292" s="230">
        <v>25</v>
      </c>
      <c r="W292" s="230"/>
      <c r="X292" s="230">
        <v>25</v>
      </c>
      <c r="Y292" s="230"/>
      <c r="Z292" s="230"/>
      <c r="AA292" s="230">
        <v>12</v>
      </c>
      <c r="AB292" s="230"/>
    </row>
    <row r="293" spans="1:28" x14ac:dyDescent="0.5">
      <c r="A293" s="525"/>
      <c r="B293" s="534">
        <v>135</v>
      </c>
      <c r="C293" s="230">
        <v>283</v>
      </c>
      <c r="D293" s="230" t="s">
        <v>34</v>
      </c>
      <c r="E293" s="231">
        <v>74222</v>
      </c>
      <c r="F293" s="231">
        <v>219</v>
      </c>
      <c r="G293" s="230">
        <v>6499</v>
      </c>
      <c r="H293" s="230" t="s">
        <v>1695</v>
      </c>
      <c r="I293" s="230"/>
      <c r="J293" s="230"/>
      <c r="K293" s="230">
        <v>22</v>
      </c>
      <c r="L293" s="230">
        <f t="shared" si="6"/>
        <v>22</v>
      </c>
      <c r="M293" s="231"/>
      <c r="N293" s="230"/>
      <c r="O293" s="230"/>
      <c r="P293" s="230"/>
      <c r="Q293" s="393"/>
      <c r="R293" s="230"/>
      <c r="S293" s="230">
        <v>135</v>
      </c>
      <c r="T293" s="230"/>
      <c r="U293" s="230"/>
      <c r="V293" s="230"/>
      <c r="W293" s="230"/>
      <c r="X293" s="230"/>
      <c r="Y293" s="230"/>
      <c r="Z293" s="230"/>
      <c r="AA293" s="230"/>
      <c r="AB293" s="230"/>
    </row>
    <row r="294" spans="1:28" x14ac:dyDescent="0.5">
      <c r="A294" s="525" t="s">
        <v>3131</v>
      </c>
      <c r="B294" s="534">
        <v>130</v>
      </c>
      <c r="C294" s="230">
        <v>284</v>
      </c>
      <c r="D294" s="230" t="s">
        <v>34</v>
      </c>
      <c r="E294" s="230">
        <v>74223</v>
      </c>
      <c r="F294" s="230">
        <v>220</v>
      </c>
      <c r="G294" s="230">
        <v>6500</v>
      </c>
      <c r="H294" s="230" t="s">
        <v>1695</v>
      </c>
      <c r="I294" s="230"/>
      <c r="J294" s="230"/>
      <c r="K294" s="230">
        <v>39</v>
      </c>
      <c r="L294" s="230"/>
      <c r="M294" s="230">
        <f xml:space="preserve"> I294*400+J294*100+K294</f>
        <v>39</v>
      </c>
      <c r="N294" s="230"/>
      <c r="O294" s="230"/>
      <c r="P294" s="230"/>
      <c r="Q294" s="393"/>
      <c r="R294" s="230">
        <v>5</v>
      </c>
      <c r="S294" s="230">
        <v>130</v>
      </c>
      <c r="T294" s="230" t="s">
        <v>1792</v>
      </c>
      <c r="U294" s="230" t="s">
        <v>37</v>
      </c>
      <c r="V294" s="230">
        <v>90</v>
      </c>
      <c r="W294" s="230"/>
      <c r="X294" s="230">
        <v>90</v>
      </c>
      <c r="Y294" s="230"/>
      <c r="Z294" s="230"/>
      <c r="AA294" s="230">
        <v>10</v>
      </c>
      <c r="AB294" s="230"/>
    </row>
    <row r="295" spans="1:28" x14ac:dyDescent="0.5">
      <c r="A295" s="525" t="s">
        <v>3132</v>
      </c>
      <c r="B295" s="534">
        <v>130</v>
      </c>
      <c r="C295" s="230">
        <v>285</v>
      </c>
      <c r="D295" s="230" t="s">
        <v>49</v>
      </c>
      <c r="E295" s="230">
        <v>2982</v>
      </c>
      <c r="F295" s="230">
        <v>78</v>
      </c>
      <c r="G295" s="230"/>
      <c r="H295" s="230" t="s">
        <v>1695</v>
      </c>
      <c r="I295" s="230">
        <v>20</v>
      </c>
      <c r="J295" s="230">
        <v>2</v>
      </c>
      <c r="K295" s="230">
        <v>56</v>
      </c>
      <c r="L295" s="230">
        <f t="shared" si="6"/>
        <v>8256</v>
      </c>
      <c r="M295" s="231"/>
      <c r="N295" s="230"/>
      <c r="O295" s="230"/>
      <c r="P295" s="230"/>
      <c r="Q295" s="393"/>
      <c r="R295" s="230"/>
      <c r="S295" s="230">
        <v>130</v>
      </c>
      <c r="T295" s="230"/>
      <c r="U295" s="230"/>
      <c r="V295" s="230"/>
      <c r="W295" s="230"/>
      <c r="X295" s="230"/>
      <c r="Y295" s="230"/>
      <c r="Z295" s="230"/>
      <c r="AA295" s="230"/>
      <c r="AB295" s="230"/>
    </row>
    <row r="296" spans="1:28" x14ac:dyDescent="0.5">
      <c r="A296" s="525" t="s">
        <v>3133</v>
      </c>
      <c r="B296" s="534">
        <v>126</v>
      </c>
      <c r="C296" s="230">
        <v>286</v>
      </c>
      <c r="D296" s="230" t="s">
        <v>49</v>
      </c>
      <c r="E296" s="231">
        <v>1037</v>
      </c>
      <c r="F296" s="230">
        <v>50</v>
      </c>
      <c r="G296" s="230"/>
      <c r="H296" s="230" t="s">
        <v>1695</v>
      </c>
      <c r="I296" s="230">
        <v>15</v>
      </c>
      <c r="J296" s="230">
        <v>2</v>
      </c>
      <c r="K296" s="230">
        <v>4</v>
      </c>
      <c r="L296" s="230">
        <f t="shared" si="6"/>
        <v>6204</v>
      </c>
      <c r="M296" s="231"/>
      <c r="N296" s="230"/>
      <c r="O296" s="230"/>
      <c r="P296" s="230"/>
      <c r="Q296" s="393"/>
      <c r="R296" s="230"/>
      <c r="S296" s="230">
        <v>126</v>
      </c>
      <c r="T296" s="230"/>
      <c r="U296" s="230"/>
      <c r="V296" s="230"/>
      <c r="W296" s="230"/>
      <c r="X296" s="230"/>
      <c r="Y296" s="230"/>
      <c r="Z296" s="230"/>
      <c r="AA296" s="230"/>
      <c r="AB296" s="230"/>
    </row>
    <row r="297" spans="1:28" x14ac:dyDescent="0.5">
      <c r="A297" s="231" t="s">
        <v>3134</v>
      </c>
      <c r="B297" s="534">
        <v>173</v>
      </c>
      <c r="C297" s="230">
        <v>287</v>
      </c>
      <c r="D297" s="230" t="s">
        <v>34</v>
      </c>
      <c r="E297" s="230">
        <v>52114</v>
      </c>
      <c r="F297" s="230">
        <v>21</v>
      </c>
      <c r="G297" s="231">
        <v>5052</v>
      </c>
      <c r="H297" s="230" t="s">
        <v>1695</v>
      </c>
      <c r="I297" s="230"/>
      <c r="J297" s="230"/>
      <c r="K297" s="230">
        <v>55</v>
      </c>
      <c r="L297" s="230"/>
      <c r="M297" s="230">
        <f xml:space="preserve"> I297*400+J297*100+K297</f>
        <v>55</v>
      </c>
      <c r="N297" s="230"/>
      <c r="O297" s="230"/>
      <c r="P297" s="230"/>
      <c r="Q297" s="393"/>
      <c r="R297" s="230">
        <v>6</v>
      </c>
      <c r="S297" s="230">
        <v>173</v>
      </c>
      <c r="T297" s="230" t="s">
        <v>1792</v>
      </c>
      <c r="U297" s="230" t="s">
        <v>37</v>
      </c>
      <c r="V297" s="230">
        <v>54</v>
      </c>
      <c r="W297" s="230"/>
      <c r="X297" s="230">
        <v>54</v>
      </c>
      <c r="Y297" s="230"/>
      <c r="Z297" s="324"/>
      <c r="AA297" s="231">
        <v>15</v>
      </c>
      <c r="AB297" s="231"/>
    </row>
    <row r="298" spans="1:28" x14ac:dyDescent="0.5">
      <c r="A298" s="525" t="s">
        <v>3135</v>
      </c>
      <c r="B298" s="534">
        <v>54</v>
      </c>
      <c r="C298" s="230">
        <v>288</v>
      </c>
      <c r="D298" s="230" t="s">
        <v>34</v>
      </c>
      <c r="E298" s="230">
        <v>52403</v>
      </c>
      <c r="F298" s="230">
        <v>2</v>
      </c>
      <c r="G298" s="230">
        <v>5157</v>
      </c>
      <c r="H298" s="230" t="s">
        <v>1695</v>
      </c>
      <c r="I298" s="230"/>
      <c r="J298" s="230"/>
      <c r="K298" s="230">
        <v>94</v>
      </c>
      <c r="L298" s="230"/>
      <c r="M298" s="230">
        <f xml:space="preserve"> I298*400+J298*100+K298</f>
        <v>94</v>
      </c>
      <c r="N298" s="230"/>
      <c r="O298" s="230"/>
      <c r="P298" s="230"/>
      <c r="Q298" s="393"/>
      <c r="R298" s="230">
        <v>7</v>
      </c>
      <c r="S298" s="230">
        <v>54</v>
      </c>
      <c r="T298" s="230" t="s">
        <v>1792</v>
      </c>
      <c r="U298" s="230" t="s">
        <v>37</v>
      </c>
      <c r="V298" s="231">
        <v>54</v>
      </c>
      <c r="W298" s="230"/>
      <c r="X298" s="230">
        <v>54</v>
      </c>
      <c r="Y298" s="230"/>
      <c r="Z298" s="230"/>
      <c r="AA298" s="230">
        <v>10</v>
      </c>
      <c r="AB298" s="230"/>
    </row>
    <row r="299" spans="1:28" x14ac:dyDescent="0.5">
      <c r="A299" s="525" t="s">
        <v>3136</v>
      </c>
      <c r="B299" s="534">
        <v>54</v>
      </c>
      <c r="C299" s="230">
        <v>289</v>
      </c>
      <c r="D299" s="230" t="s">
        <v>49</v>
      </c>
      <c r="E299" s="230">
        <v>1406</v>
      </c>
      <c r="F299" s="230">
        <v>99</v>
      </c>
      <c r="G299" s="230"/>
      <c r="H299" s="230" t="s">
        <v>1695</v>
      </c>
      <c r="I299" s="230">
        <v>11</v>
      </c>
      <c r="J299" s="230"/>
      <c r="K299" s="230">
        <v>39</v>
      </c>
      <c r="L299" s="230">
        <f t="shared" ref="L299:L362" si="7" xml:space="preserve"> I299*400+J299*100+K299</f>
        <v>4439</v>
      </c>
      <c r="M299" s="231"/>
      <c r="N299" s="230"/>
      <c r="O299" s="230"/>
      <c r="P299" s="230"/>
      <c r="Q299" s="393"/>
      <c r="R299" s="230"/>
      <c r="S299" s="230">
        <v>54</v>
      </c>
      <c r="T299" s="230"/>
      <c r="U299" s="230"/>
      <c r="V299" s="230"/>
      <c r="W299" s="230"/>
      <c r="X299" s="230"/>
      <c r="Y299" s="230"/>
      <c r="Z299" s="230"/>
      <c r="AA299" s="230"/>
      <c r="AB299" s="230"/>
    </row>
    <row r="300" spans="1:28" x14ac:dyDescent="0.5">
      <c r="A300" s="525" t="s">
        <v>3135</v>
      </c>
      <c r="B300" s="534">
        <v>54</v>
      </c>
      <c r="C300" s="230">
        <v>290</v>
      </c>
      <c r="D300" s="230" t="s">
        <v>49</v>
      </c>
      <c r="E300" s="230">
        <v>1459</v>
      </c>
      <c r="F300" s="230">
        <v>2</v>
      </c>
      <c r="G300" s="230"/>
      <c r="H300" s="230" t="s">
        <v>1695</v>
      </c>
      <c r="I300" s="230">
        <v>18</v>
      </c>
      <c r="J300" s="230">
        <v>1</v>
      </c>
      <c r="K300" s="230">
        <v>22</v>
      </c>
      <c r="L300" s="230">
        <f t="shared" si="7"/>
        <v>7322</v>
      </c>
      <c r="M300" s="230"/>
      <c r="N300" s="230"/>
      <c r="O300" s="230"/>
      <c r="P300" s="230"/>
      <c r="Q300" s="393"/>
      <c r="R300" s="230"/>
      <c r="S300" s="230">
        <v>54</v>
      </c>
      <c r="T300" s="230"/>
      <c r="U300" s="230"/>
      <c r="V300" s="230"/>
      <c r="W300" s="230"/>
      <c r="X300" s="230"/>
      <c r="Y300" s="230"/>
      <c r="Z300" s="230"/>
      <c r="AA300" s="230"/>
      <c r="AB300" s="230"/>
    </row>
    <row r="301" spans="1:28" x14ac:dyDescent="0.5">
      <c r="A301" s="525" t="s">
        <v>3137</v>
      </c>
      <c r="B301" s="534">
        <v>163</v>
      </c>
      <c r="C301" s="230">
        <v>291</v>
      </c>
      <c r="D301" s="230" t="s">
        <v>49</v>
      </c>
      <c r="E301" s="230">
        <v>3558</v>
      </c>
      <c r="F301" s="230">
        <v>106</v>
      </c>
      <c r="G301" s="230"/>
      <c r="H301" s="230" t="s">
        <v>1695</v>
      </c>
      <c r="I301" s="230">
        <v>15</v>
      </c>
      <c r="J301" s="230">
        <v>2</v>
      </c>
      <c r="K301" s="230">
        <v>83</v>
      </c>
      <c r="L301" s="230">
        <f t="shared" si="7"/>
        <v>6283</v>
      </c>
      <c r="M301" s="230"/>
      <c r="N301" s="230"/>
      <c r="O301" s="230"/>
      <c r="P301" s="230"/>
      <c r="Q301" s="393"/>
      <c r="R301" s="230"/>
      <c r="S301" s="230">
        <v>163</v>
      </c>
      <c r="T301" s="230"/>
      <c r="U301" s="230"/>
      <c r="V301" s="230"/>
      <c r="W301" s="230"/>
      <c r="X301" s="230"/>
      <c r="Y301" s="230"/>
      <c r="Z301" s="230"/>
      <c r="AA301" s="230"/>
      <c r="AB301" s="230"/>
    </row>
    <row r="302" spans="1:28" x14ac:dyDescent="0.5">
      <c r="A302" s="525" t="s">
        <v>3138</v>
      </c>
      <c r="B302" s="534">
        <v>27</v>
      </c>
      <c r="C302" s="230">
        <v>292</v>
      </c>
      <c r="D302" s="230" t="s">
        <v>49</v>
      </c>
      <c r="E302" s="230">
        <v>21679</v>
      </c>
      <c r="F302" s="230">
        <v>193</v>
      </c>
      <c r="G302" s="230"/>
      <c r="H302" s="230" t="s">
        <v>1695</v>
      </c>
      <c r="I302" s="230">
        <v>1</v>
      </c>
      <c r="J302" s="230">
        <v>1</v>
      </c>
      <c r="K302" s="230">
        <v>4</v>
      </c>
      <c r="L302" s="230">
        <f t="shared" si="7"/>
        <v>504</v>
      </c>
      <c r="M302" s="230"/>
      <c r="N302" s="230"/>
      <c r="O302" s="230"/>
      <c r="P302" s="230"/>
      <c r="Q302" s="393"/>
      <c r="R302" s="230"/>
      <c r="S302" s="230">
        <v>27</v>
      </c>
      <c r="T302" s="230"/>
      <c r="U302" s="230"/>
      <c r="V302" s="230"/>
      <c r="W302" s="230"/>
      <c r="X302" s="230"/>
      <c r="Y302" s="230"/>
      <c r="Z302" s="230"/>
      <c r="AA302" s="230"/>
      <c r="AB302" s="230"/>
    </row>
    <row r="303" spans="1:28" x14ac:dyDescent="0.5">
      <c r="A303" s="525"/>
      <c r="B303" s="534">
        <v>27</v>
      </c>
      <c r="C303" s="230">
        <v>293</v>
      </c>
      <c r="D303" s="230" t="s">
        <v>49</v>
      </c>
      <c r="E303" s="230">
        <v>21680</v>
      </c>
      <c r="F303" s="230">
        <v>197</v>
      </c>
      <c r="G303" s="230"/>
      <c r="H303" s="230" t="s">
        <v>1695</v>
      </c>
      <c r="I303" s="230">
        <v>2</v>
      </c>
      <c r="J303" s="230">
        <v>1</v>
      </c>
      <c r="K303" s="230">
        <v>90</v>
      </c>
      <c r="L303" s="230">
        <f t="shared" si="7"/>
        <v>990</v>
      </c>
      <c r="M303" s="231"/>
      <c r="N303" s="230"/>
      <c r="O303" s="230"/>
      <c r="P303" s="230"/>
      <c r="Q303" s="393"/>
      <c r="R303" s="230"/>
      <c r="S303" s="230">
        <v>27</v>
      </c>
      <c r="T303" s="230"/>
      <c r="U303" s="230"/>
      <c r="V303" s="230"/>
      <c r="W303" s="230"/>
      <c r="X303" s="230"/>
      <c r="Y303" s="230"/>
      <c r="Z303" s="230"/>
      <c r="AA303" s="230"/>
      <c r="AB303" s="230"/>
    </row>
    <row r="304" spans="1:28" x14ac:dyDescent="0.5">
      <c r="A304" s="525" t="s">
        <v>3139</v>
      </c>
      <c r="B304" s="534">
        <v>26</v>
      </c>
      <c r="C304" s="230">
        <v>294</v>
      </c>
      <c r="D304" s="230" t="s">
        <v>49</v>
      </c>
      <c r="E304" s="230">
        <v>21678</v>
      </c>
      <c r="F304" s="230">
        <v>192</v>
      </c>
      <c r="G304" s="230"/>
      <c r="H304" s="230" t="s">
        <v>1695</v>
      </c>
      <c r="I304" s="230">
        <v>1</v>
      </c>
      <c r="J304" s="230">
        <v>1</v>
      </c>
      <c r="K304" s="230">
        <v>42</v>
      </c>
      <c r="L304" s="230">
        <f t="shared" si="7"/>
        <v>542</v>
      </c>
      <c r="M304" s="230"/>
      <c r="N304" s="230"/>
      <c r="O304" s="230"/>
      <c r="P304" s="230"/>
      <c r="Q304" s="393"/>
      <c r="R304" s="230"/>
      <c r="S304" s="230">
        <v>26</v>
      </c>
      <c r="T304" s="230"/>
      <c r="U304" s="230"/>
      <c r="V304" s="230"/>
      <c r="W304" s="230"/>
      <c r="X304" s="230"/>
      <c r="Y304" s="230"/>
      <c r="Z304" s="230"/>
      <c r="AA304" s="230"/>
      <c r="AB304" s="230"/>
    </row>
    <row r="305" spans="1:28" x14ac:dyDescent="0.5">
      <c r="A305" s="525"/>
      <c r="B305" s="534">
        <v>26</v>
      </c>
      <c r="C305" s="230">
        <v>295</v>
      </c>
      <c r="D305" s="230" t="s">
        <v>49</v>
      </c>
      <c r="E305" s="230">
        <v>21672</v>
      </c>
      <c r="F305" s="230">
        <v>45</v>
      </c>
      <c r="G305" s="230"/>
      <c r="H305" s="230" t="s">
        <v>1695</v>
      </c>
      <c r="I305" s="230">
        <v>2</v>
      </c>
      <c r="J305" s="230">
        <v>1</v>
      </c>
      <c r="K305" s="230">
        <v>54</v>
      </c>
      <c r="L305" s="230">
        <f t="shared" si="7"/>
        <v>954</v>
      </c>
      <c r="M305" s="231"/>
      <c r="N305" s="230"/>
      <c r="O305" s="230"/>
      <c r="P305" s="230"/>
      <c r="Q305" s="393"/>
      <c r="R305" s="230"/>
      <c r="S305" s="230">
        <v>26</v>
      </c>
      <c r="T305" s="230"/>
      <c r="U305" s="230"/>
      <c r="V305" s="230"/>
      <c r="W305" s="230"/>
      <c r="X305" s="230"/>
      <c r="Y305" s="230"/>
      <c r="Z305" s="230"/>
      <c r="AA305" s="230"/>
      <c r="AB305" s="230"/>
    </row>
    <row r="306" spans="1:28" x14ac:dyDescent="0.5">
      <c r="A306" s="525" t="s">
        <v>3140</v>
      </c>
      <c r="B306" s="534">
        <v>219</v>
      </c>
      <c r="C306" s="230">
        <v>296</v>
      </c>
      <c r="D306" s="230" t="s">
        <v>34</v>
      </c>
      <c r="E306" s="230">
        <v>74175</v>
      </c>
      <c r="F306" s="230">
        <v>186</v>
      </c>
      <c r="G306" s="230">
        <v>6466</v>
      </c>
      <c r="H306" s="230" t="s">
        <v>1695</v>
      </c>
      <c r="I306" s="230"/>
      <c r="J306" s="230">
        <v>1</v>
      </c>
      <c r="K306" s="230">
        <v>70</v>
      </c>
      <c r="L306" s="230">
        <f t="shared" si="7"/>
        <v>170</v>
      </c>
      <c r="M306" s="230"/>
      <c r="N306" s="230"/>
      <c r="O306" s="230"/>
      <c r="P306" s="230"/>
      <c r="Q306" s="393"/>
      <c r="R306" s="230"/>
      <c r="S306" s="230">
        <v>219</v>
      </c>
      <c r="T306" s="230"/>
      <c r="U306" s="230"/>
      <c r="V306" s="230"/>
      <c r="W306" s="230"/>
      <c r="X306" s="230"/>
      <c r="Y306" s="230"/>
      <c r="Z306" s="230"/>
      <c r="AA306" s="230"/>
      <c r="AB306" s="230"/>
    </row>
    <row r="307" spans="1:28" x14ac:dyDescent="0.5">
      <c r="A307" s="525"/>
      <c r="B307" s="534">
        <v>219</v>
      </c>
      <c r="C307" s="230">
        <v>297</v>
      </c>
      <c r="D307" s="230" t="s">
        <v>34</v>
      </c>
      <c r="E307" s="230">
        <v>74241</v>
      </c>
      <c r="F307" s="230">
        <v>245</v>
      </c>
      <c r="G307" s="230">
        <v>6518</v>
      </c>
      <c r="H307" s="230" t="s">
        <v>1695</v>
      </c>
      <c r="I307" s="230">
        <v>1</v>
      </c>
      <c r="J307" s="230">
        <v>1</v>
      </c>
      <c r="K307" s="230">
        <v>73</v>
      </c>
      <c r="L307" s="230">
        <f t="shared" si="7"/>
        <v>573</v>
      </c>
      <c r="M307" s="230"/>
      <c r="N307" s="230"/>
      <c r="O307" s="230"/>
      <c r="P307" s="230"/>
      <c r="Q307" s="393"/>
      <c r="R307" s="231"/>
      <c r="S307" s="230">
        <v>219</v>
      </c>
      <c r="T307" s="230"/>
      <c r="U307" s="230"/>
      <c r="V307" s="230"/>
      <c r="W307" s="230"/>
      <c r="X307" s="230"/>
      <c r="Y307" s="230"/>
      <c r="Z307" s="230"/>
      <c r="AA307" s="230"/>
      <c r="AB307" s="230"/>
    </row>
    <row r="308" spans="1:28" x14ac:dyDescent="0.5">
      <c r="A308" s="525" t="s">
        <v>3141</v>
      </c>
      <c r="B308" s="534">
        <v>103</v>
      </c>
      <c r="C308" s="230">
        <v>298</v>
      </c>
      <c r="D308" s="230" t="s">
        <v>49</v>
      </c>
      <c r="E308" s="230">
        <v>5685</v>
      </c>
      <c r="F308" s="230">
        <v>158</v>
      </c>
      <c r="G308" s="230"/>
      <c r="H308" s="230" t="s">
        <v>1695</v>
      </c>
      <c r="I308" s="230">
        <v>11</v>
      </c>
      <c r="J308" s="230">
        <v>2</v>
      </c>
      <c r="K308" s="230">
        <v>95</v>
      </c>
      <c r="L308" s="230">
        <f t="shared" si="7"/>
        <v>4695</v>
      </c>
      <c r="M308" s="230"/>
      <c r="N308" s="230"/>
      <c r="O308" s="230"/>
      <c r="P308" s="230"/>
      <c r="Q308" s="393"/>
      <c r="R308" s="231"/>
      <c r="S308" s="230">
        <v>103</v>
      </c>
      <c r="T308" s="230"/>
      <c r="U308" s="230"/>
      <c r="V308" s="230"/>
      <c r="W308" s="230"/>
      <c r="X308" s="230"/>
      <c r="Y308" s="230"/>
      <c r="Z308" s="230"/>
      <c r="AA308" s="230"/>
      <c r="AB308" s="230"/>
    </row>
    <row r="309" spans="1:28" x14ac:dyDescent="0.5">
      <c r="A309" s="525"/>
      <c r="B309" s="534">
        <v>103</v>
      </c>
      <c r="C309" s="230">
        <v>299</v>
      </c>
      <c r="D309" s="230" t="s">
        <v>49</v>
      </c>
      <c r="E309" s="230">
        <v>4692</v>
      </c>
      <c r="F309" s="230">
        <v>159</v>
      </c>
      <c r="G309" s="230"/>
      <c r="H309" s="230" t="s">
        <v>1695</v>
      </c>
      <c r="I309" s="230">
        <v>5</v>
      </c>
      <c r="J309" s="230">
        <v>1</v>
      </c>
      <c r="K309" s="230">
        <v>39</v>
      </c>
      <c r="L309" s="230"/>
      <c r="M309" s="230">
        <f xml:space="preserve"> I309*400+J309*100+K309</f>
        <v>2139</v>
      </c>
      <c r="N309" s="230"/>
      <c r="O309" s="230"/>
      <c r="P309" s="230"/>
      <c r="Q309" s="393"/>
      <c r="R309" s="231">
        <v>8</v>
      </c>
      <c r="S309" s="230">
        <v>103</v>
      </c>
      <c r="T309" s="230" t="s">
        <v>1792</v>
      </c>
      <c r="U309" s="230" t="s">
        <v>1024</v>
      </c>
      <c r="V309" s="230">
        <v>54</v>
      </c>
      <c r="W309" s="230"/>
      <c r="X309" s="230">
        <v>54</v>
      </c>
      <c r="Y309" s="230"/>
      <c r="Z309" s="230"/>
      <c r="AA309" s="230">
        <v>20</v>
      </c>
      <c r="AB309" s="230"/>
    </row>
    <row r="310" spans="1:28" x14ac:dyDescent="0.5">
      <c r="A310" s="525" t="s">
        <v>3142</v>
      </c>
      <c r="B310" s="534">
        <v>110</v>
      </c>
      <c r="C310" s="230">
        <v>300</v>
      </c>
      <c r="D310" s="230" t="s">
        <v>49</v>
      </c>
      <c r="E310" s="230">
        <v>1133</v>
      </c>
      <c r="F310" s="231">
        <v>24</v>
      </c>
      <c r="G310" s="230"/>
      <c r="H310" s="230" t="s">
        <v>1695</v>
      </c>
      <c r="I310" s="230">
        <v>7</v>
      </c>
      <c r="J310" s="230">
        <v>1</v>
      </c>
      <c r="K310" s="230">
        <v>11</v>
      </c>
      <c r="L310" s="230">
        <f t="shared" si="7"/>
        <v>2911</v>
      </c>
      <c r="M310" s="230"/>
      <c r="N310" s="230"/>
      <c r="O310" s="230"/>
      <c r="P310" s="230"/>
      <c r="Q310" s="393"/>
      <c r="R310" s="231"/>
      <c r="S310" s="230">
        <v>110</v>
      </c>
      <c r="T310" s="230"/>
      <c r="U310" s="230"/>
      <c r="V310" s="230"/>
      <c r="W310" s="230"/>
      <c r="X310" s="230"/>
      <c r="Y310" s="230"/>
      <c r="Z310" s="230"/>
      <c r="AA310" s="230"/>
      <c r="AB310" s="230"/>
    </row>
    <row r="311" spans="1:28" x14ac:dyDescent="0.5">
      <c r="A311" s="525" t="s">
        <v>3140</v>
      </c>
      <c r="B311" s="534">
        <v>219</v>
      </c>
      <c r="C311" s="230">
        <v>301</v>
      </c>
      <c r="D311" s="230" t="s">
        <v>34</v>
      </c>
      <c r="E311" s="231">
        <v>33163</v>
      </c>
      <c r="F311" s="231">
        <v>22</v>
      </c>
      <c r="G311" s="230">
        <v>2581</v>
      </c>
      <c r="H311" s="230" t="s">
        <v>1695</v>
      </c>
      <c r="I311" s="230">
        <v>22</v>
      </c>
      <c r="J311" s="230"/>
      <c r="K311" s="230"/>
      <c r="L311" s="230">
        <f t="shared" si="7"/>
        <v>8800</v>
      </c>
      <c r="M311" s="230"/>
      <c r="N311" s="230"/>
      <c r="O311" s="230"/>
      <c r="P311" s="230"/>
      <c r="Q311" s="393"/>
      <c r="R311" s="230"/>
      <c r="S311" s="230">
        <v>219</v>
      </c>
      <c r="T311" s="230"/>
      <c r="U311" s="230"/>
      <c r="V311" s="230"/>
      <c r="W311" s="230"/>
      <c r="X311" s="230"/>
      <c r="Y311" s="230"/>
      <c r="Z311" s="230"/>
      <c r="AA311" s="230"/>
      <c r="AB311" s="230"/>
    </row>
    <row r="312" spans="1:28" x14ac:dyDescent="0.5">
      <c r="A312" s="525"/>
      <c r="B312" s="534">
        <v>219</v>
      </c>
      <c r="C312" s="230">
        <v>302</v>
      </c>
      <c r="D312" s="230" t="s">
        <v>34</v>
      </c>
      <c r="E312" s="230">
        <v>57583</v>
      </c>
      <c r="F312" s="230">
        <v>163</v>
      </c>
      <c r="G312" s="230">
        <v>5463</v>
      </c>
      <c r="H312" s="230" t="s">
        <v>1695</v>
      </c>
      <c r="I312" s="230">
        <v>21</v>
      </c>
      <c r="J312" s="230">
        <v>1</v>
      </c>
      <c r="K312" s="230">
        <v>60</v>
      </c>
      <c r="L312" s="230">
        <f xml:space="preserve"> I312*400+J312*100+K312</f>
        <v>8560</v>
      </c>
      <c r="M312" s="230"/>
      <c r="N312" s="230"/>
      <c r="O312" s="230"/>
      <c r="P312" s="230"/>
      <c r="Q312" s="393"/>
      <c r="R312" s="230"/>
      <c r="S312" s="230">
        <v>219</v>
      </c>
      <c r="T312" s="230"/>
      <c r="U312" s="230"/>
      <c r="V312" s="230"/>
      <c r="W312" s="230"/>
      <c r="X312" s="230"/>
      <c r="Y312" s="230"/>
      <c r="Z312" s="230"/>
      <c r="AA312" s="230"/>
      <c r="AB312" s="230"/>
    </row>
    <row r="313" spans="1:28" x14ac:dyDescent="0.5">
      <c r="A313" s="525" t="s">
        <v>3143</v>
      </c>
      <c r="B313" s="534">
        <v>147</v>
      </c>
      <c r="C313" s="230">
        <v>303</v>
      </c>
      <c r="D313" s="230" t="s">
        <v>34</v>
      </c>
      <c r="E313" s="230">
        <v>74218</v>
      </c>
      <c r="F313" s="230">
        <v>215</v>
      </c>
      <c r="G313" s="230">
        <v>6495</v>
      </c>
      <c r="H313" s="230" t="s">
        <v>1695</v>
      </c>
      <c r="I313" s="230"/>
      <c r="J313" s="230"/>
      <c r="K313" s="230">
        <v>56</v>
      </c>
      <c r="L313" s="230"/>
      <c r="M313" s="230">
        <f xml:space="preserve"> I313*400+J313*100+K313</f>
        <v>56</v>
      </c>
      <c r="N313" s="230"/>
      <c r="O313" s="230"/>
      <c r="P313" s="230"/>
      <c r="Q313" s="393"/>
      <c r="R313" s="230">
        <v>9</v>
      </c>
      <c r="S313" s="230">
        <v>147</v>
      </c>
      <c r="T313" s="230" t="s">
        <v>1792</v>
      </c>
      <c r="U313" s="230" t="s">
        <v>1024</v>
      </c>
      <c r="V313" s="230">
        <v>54</v>
      </c>
      <c r="W313" s="230"/>
      <c r="X313" s="230">
        <v>54</v>
      </c>
      <c r="Y313" s="230"/>
      <c r="Z313" s="230"/>
      <c r="AA313" s="230">
        <v>28</v>
      </c>
      <c r="AB313" s="230"/>
    </row>
    <row r="314" spans="1:28" x14ac:dyDescent="0.5">
      <c r="A314" s="525" t="s">
        <v>3144</v>
      </c>
      <c r="B314" s="534">
        <v>59</v>
      </c>
      <c r="C314" s="230">
        <v>304</v>
      </c>
      <c r="D314" s="230" t="s">
        <v>49</v>
      </c>
      <c r="E314" s="230">
        <v>1426</v>
      </c>
      <c r="F314" s="230">
        <v>127</v>
      </c>
      <c r="G314" s="230"/>
      <c r="H314" s="230" t="s">
        <v>1695</v>
      </c>
      <c r="I314" s="230">
        <v>26</v>
      </c>
      <c r="J314" s="230">
        <v>3</v>
      </c>
      <c r="K314" s="230">
        <v>43</v>
      </c>
      <c r="L314" s="230">
        <f t="shared" si="7"/>
        <v>10743</v>
      </c>
      <c r="M314" s="230"/>
      <c r="N314" s="230"/>
      <c r="O314" s="230"/>
      <c r="P314" s="230"/>
      <c r="Q314" s="393"/>
      <c r="R314" s="230"/>
      <c r="S314" s="230">
        <v>59</v>
      </c>
      <c r="T314" s="230"/>
      <c r="U314" s="230"/>
      <c r="V314" s="230"/>
      <c r="W314" s="230"/>
      <c r="X314" s="230"/>
      <c r="Y314" s="230"/>
      <c r="Z314" s="230"/>
      <c r="AA314" s="230"/>
      <c r="AB314" s="230"/>
    </row>
    <row r="315" spans="1:28" x14ac:dyDescent="0.5">
      <c r="A315" s="525" t="s">
        <v>3145</v>
      </c>
      <c r="B315" s="534">
        <v>248</v>
      </c>
      <c r="C315" s="230">
        <v>305</v>
      </c>
      <c r="D315" s="230" t="s">
        <v>34</v>
      </c>
      <c r="E315" s="230">
        <v>89465</v>
      </c>
      <c r="F315" s="230">
        <v>53</v>
      </c>
      <c r="G315" s="230">
        <v>7139</v>
      </c>
      <c r="H315" s="230" t="s">
        <v>1695</v>
      </c>
      <c r="I315" s="230"/>
      <c r="J315" s="230"/>
      <c r="K315" s="230">
        <v>99</v>
      </c>
      <c r="L315" s="230">
        <f t="shared" si="7"/>
        <v>99</v>
      </c>
      <c r="M315" s="230"/>
      <c r="N315" s="230"/>
      <c r="O315" s="230"/>
      <c r="P315" s="230"/>
      <c r="Q315" s="393"/>
      <c r="R315" s="230">
        <v>10</v>
      </c>
      <c r="S315" s="230">
        <v>248</v>
      </c>
      <c r="T315" s="230" t="s">
        <v>1792</v>
      </c>
      <c r="U315" s="230" t="s">
        <v>37</v>
      </c>
      <c r="V315" s="230">
        <v>72</v>
      </c>
      <c r="W315" s="230"/>
      <c r="X315" s="230">
        <v>72</v>
      </c>
      <c r="Y315" s="230"/>
      <c r="Z315" s="230"/>
      <c r="AA315" s="230">
        <v>10</v>
      </c>
      <c r="AB315" s="230"/>
    </row>
    <row r="316" spans="1:28" x14ac:dyDescent="0.5">
      <c r="A316" s="525" t="s">
        <v>3146</v>
      </c>
      <c r="B316" s="534">
        <v>71</v>
      </c>
      <c r="C316" s="230">
        <v>306</v>
      </c>
      <c r="D316" s="230" t="s">
        <v>49</v>
      </c>
      <c r="E316" s="230">
        <v>19554</v>
      </c>
      <c r="F316" s="230">
        <v>66</v>
      </c>
      <c r="G316" s="230"/>
      <c r="H316" s="230" t="s">
        <v>1695</v>
      </c>
      <c r="I316" s="230">
        <v>18</v>
      </c>
      <c r="J316" s="230">
        <v>2</v>
      </c>
      <c r="K316" s="230">
        <v>14</v>
      </c>
      <c r="L316" s="230">
        <f t="shared" si="7"/>
        <v>7414</v>
      </c>
      <c r="M316" s="230"/>
      <c r="N316" s="230"/>
      <c r="O316" s="230"/>
      <c r="P316" s="230"/>
      <c r="Q316" s="393"/>
      <c r="R316" s="230"/>
      <c r="S316" s="230">
        <v>71</v>
      </c>
      <c r="T316" s="230"/>
      <c r="U316" s="230"/>
      <c r="V316" s="230"/>
      <c r="W316" s="230"/>
      <c r="X316" s="230"/>
      <c r="Y316" s="230"/>
      <c r="Z316" s="230"/>
      <c r="AA316" s="230"/>
      <c r="AB316" s="230"/>
    </row>
    <row r="317" spans="1:28" x14ac:dyDescent="0.5">
      <c r="A317" s="525"/>
      <c r="B317" s="534">
        <v>71</v>
      </c>
      <c r="C317" s="230">
        <v>307</v>
      </c>
      <c r="D317" s="230" t="s">
        <v>49</v>
      </c>
      <c r="E317" s="230">
        <v>4693</v>
      </c>
      <c r="F317" s="230">
        <v>160</v>
      </c>
      <c r="G317" s="230"/>
      <c r="H317" s="230" t="s">
        <v>1695</v>
      </c>
      <c r="I317" s="230">
        <v>17</v>
      </c>
      <c r="J317" s="230"/>
      <c r="K317" s="230">
        <v>44</v>
      </c>
      <c r="L317" s="230">
        <f t="shared" si="7"/>
        <v>6844</v>
      </c>
      <c r="M317" s="230"/>
      <c r="N317" s="230"/>
      <c r="O317" s="230"/>
      <c r="P317" s="230"/>
      <c r="Q317" s="393"/>
      <c r="R317" s="230"/>
      <c r="S317" s="230">
        <v>71</v>
      </c>
      <c r="T317" s="230"/>
      <c r="U317" s="230"/>
      <c r="V317" s="230"/>
      <c r="W317" s="230"/>
      <c r="X317" s="230"/>
      <c r="Y317" s="230"/>
      <c r="Z317" s="230"/>
      <c r="AA317" s="230"/>
      <c r="AB317" s="230"/>
    </row>
    <row r="318" spans="1:28" x14ac:dyDescent="0.5">
      <c r="A318" s="525"/>
      <c r="B318" s="534">
        <v>71</v>
      </c>
      <c r="C318" s="230">
        <v>308</v>
      </c>
      <c r="D318" s="230" t="s">
        <v>49</v>
      </c>
      <c r="E318" s="230">
        <v>4892</v>
      </c>
      <c r="F318" s="230">
        <v>29</v>
      </c>
      <c r="G318" s="230"/>
      <c r="H318" s="230" t="s">
        <v>1695</v>
      </c>
      <c r="I318" s="230">
        <v>8</v>
      </c>
      <c r="J318" s="230"/>
      <c r="K318" s="230"/>
      <c r="L318" s="230">
        <f t="shared" si="7"/>
        <v>3200</v>
      </c>
      <c r="M318" s="230"/>
      <c r="N318" s="230"/>
      <c r="O318" s="230"/>
      <c r="P318" s="230"/>
      <c r="Q318" s="393"/>
      <c r="R318" s="230"/>
      <c r="S318" s="230">
        <v>71</v>
      </c>
      <c r="T318" s="230"/>
      <c r="U318" s="230"/>
      <c r="V318" s="230"/>
      <c r="W318" s="230"/>
      <c r="X318" s="230"/>
      <c r="Y318" s="230"/>
      <c r="Z318" s="230"/>
      <c r="AA318" s="230"/>
      <c r="AB318" s="230"/>
    </row>
    <row r="319" spans="1:28" x14ac:dyDescent="0.5">
      <c r="A319" s="525" t="s">
        <v>3147</v>
      </c>
      <c r="B319" s="534">
        <v>71</v>
      </c>
      <c r="C319" s="230">
        <v>309</v>
      </c>
      <c r="D319" s="230" t="s">
        <v>49</v>
      </c>
      <c r="E319" s="230">
        <v>5319</v>
      </c>
      <c r="F319" s="230">
        <v>10</v>
      </c>
      <c r="G319" s="230"/>
      <c r="H319" s="230" t="s">
        <v>1695</v>
      </c>
      <c r="I319" s="230">
        <v>19</v>
      </c>
      <c r="J319" s="230">
        <v>3</v>
      </c>
      <c r="K319" s="230">
        <v>54</v>
      </c>
      <c r="L319" s="230">
        <f t="shared" si="7"/>
        <v>7954</v>
      </c>
      <c r="M319" s="230"/>
      <c r="N319" s="230"/>
      <c r="O319" s="230"/>
      <c r="P319" s="230"/>
      <c r="Q319" s="393"/>
      <c r="R319" s="230"/>
      <c r="S319" s="230">
        <v>71</v>
      </c>
      <c r="T319" s="230"/>
      <c r="U319" s="230"/>
      <c r="V319" s="230"/>
      <c r="W319" s="230"/>
      <c r="X319" s="230"/>
      <c r="Y319" s="230"/>
      <c r="Z319" s="230"/>
      <c r="AA319" s="230"/>
      <c r="AB319" s="230"/>
    </row>
    <row r="320" spans="1:28" x14ac:dyDescent="0.5">
      <c r="A320" s="525"/>
      <c r="B320" s="534">
        <v>71</v>
      </c>
      <c r="C320" s="230">
        <v>310</v>
      </c>
      <c r="D320" s="230" t="s">
        <v>34</v>
      </c>
      <c r="E320" s="230">
        <v>74967</v>
      </c>
      <c r="F320" s="230">
        <v>26</v>
      </c>
      <c r="G320" s="230">
        <v>6615</v>
      </c>
      <c r="H320" s="230" t="s">
        <v>1695</v>
      </c>
      <c r="I320" s="230">
        <v>6</v>
      </c>
      <c r="J320" s="230">
        <v>1</v>
      </c>
      <c r="K320" s="230">
        <v>12</v>
      </c>
      <c r="L320" s="230">
        <f t="shared" si="7"/>
        <v>2512</v>
      </c>
      <c r="M320" s="230"/>
      <c r="N320" s="230"/>
      <c r="O320" s="230"/>
      <c r="P320" s="230"/>
      <c r="Q320" s="393"/>
      <c r="R320" s="230"/>
      <c r="S320" s="230">
        <v>71</v>
      </c>
      <c r="T320" s="230"/>
      <c r="U320" s="230"/>
      <c r="V320" s="230"/>
      <c r="W320" s="230"/>
      <c r="X320" s="230"/>
      <c r="Y320" s="230"/>
      <c r="Z320" s="230"/>
      <c r="AA320" s="230"/>
      <c r="AB320" s="230"/>
    </row>
    <row r="321" spans="1:28" x14ac:dyDescent="0.5">
      <c r="A321" s="525" t="s">
        <v>3148</v>
      </c>
      <c r="B321" s="534">
        <v>71</v>
      </c>
      <c r="C321" s="230">
        <v>311</v>
      </c>
      <c r="D321" s="230" t="s">
        <v>34</v>
      </c>
      <c r="E321" s="230">
        <v>52516</v>
      </c>
      <c r="F321" s="230">
        <v>105280</v>
      </c>
      <c r="G321" s="230"/>
      <c r="H321" s="230" t="s">
        <v>1695</v>
      </c>
      <c r="I321" s="230"/>
      <c r="J321" s="230">
        <v>2</v>
      </c>
      <c r="K321" s="230">
        <v>11</v>
      </c>
      <c r="L321" s="230"/>
      <c r="M321" s="230">
        <f xml:space="preserve"> I321*400+J321*100+K321</f>
        <v>211</v>
      </c>
      <c r="N321" s="230"/>
      <c r="O321" s="230"/>
      <c r="P321" s="230"/>
      <c r="Q321" s="393"/>
      <c r="R321" s="230">
        <v>11</v>
      </c>
      <c r="S321" s="230">
        <v>71</v>
      </c>
      <c r="T321" s="231" t="s">
        <v>323</v>
      </c>
      <c r="U321" s="230" t="s">
        <v>1024</v>
      </c>
      <c r="V321" s="230">
        <v>48</v>
      </c>
      <c r="W321" s="230"/>
      <c r="X321" s="230"/>
      <c r="Y321" s="230"/>
      <c r="Z321" s="230"/>
      <c r="AA321" s="230">
        <v>20</v>
      </c>
      <c r="AB321" s="230"/>
    </row>
    <row r="322" spans="1:28" x14ac:dyDescent="0.5">
      <c r="A322" s="525"/>
      <c r="B322" s="534">
        <v>71</v>
      </c>
      <c r="C322" s="230">
        <v>312</v>
      </c>
      <c r="D322" s="230" t="s">
        <v>49</v>
      </c>
      <c r="E322" s="230">
        <v>19553</v>
      </c>
      <c r="F322" s="230">
        <v>65</v>
      </c>
      <c r="G322" s="230"/>
      <c r="H322" s="230" t="s">
        <v>1695</v>
      </c>
      <c r="I322" s="230">
        <v>4</v>
      </c>
      <c r="J322" s="230">
        <v>2</v>
      </c>
      <c r="K322" s="230">
        <v>73</v>
      </c>
      <c r="L322" s="230">
        <f t="shared" si="7"/>
        <v>1873</v>
      </c>
      <c r="M322" s="230"/>
      <c r="N322" s="230"/>
      <c r="O322" s="230"/>
      <c r="P322" s="230"/>
      <c r="Q322" s="393"/>
      <c r="R322" s="230"/>
      <c r="S322" s="230">
        <v>71</v>
      </c>
      <c r="T322" s="230"/>
      <c r="U322" s="230"/>
      <c r="V322" s="230"/>
      <c r="W322" s="230"/>
      <c r="X322" s="230"/>
      <c r="Y322" s="230"/>
      <c r="Z322" s="230"/>
      <c r="AA322" s="230"/>
      <c r="AB322" s="230"/>
    </row>
    <row r="323" spans="1:28" x14ac:dyDescent="0.5">
      <c r="A323" s="525"/>
      <c r="B323" s="534">
        <v>71</v>
      </c>
      <c r="C323" s="230">
        <v>313</v>
      </c>
      <c r="D323" s="230" t="s">
        <v>49</v>
      </c>
      <c r="E323" s="230">
        <v>21657</v>
      </c>
      <c r="F323" s="230">
        <v>81</v>
      </c>
      <c r="G323" s="230"/>
      <c r="H323" s="230" t="s">
        <v>1695</v>
      </c>
      <c r="I323" s="230">
        <v>8</v>
      </c>
      <c r="J323" s="230">
        <v>1</v>
      </c>
      <c r="K323" s="230">
        <v>11</v>
      </c>
      <c r="L323" s="230">
        <f t="shared" si="7"/>
        <v>3311</v>
      </c>
      <c r="M323" s="230"/>
      <c r="N323" s="230"/>
      <c r="O323" s="230"/>
      <c r="P323" s="230"/>
      <c r="Q323" s="393"/>
      <c r="R323" s="230"/>
      <c r="S323" s="230">
        <v>71</v>
      </c>
      <c r="T323" s="230"/>
      <c r="U323" s="230"/>
      <c r="V323" s="230"/>
      <c r="W323" s="230"/>
      <c r="X323" s="230"/>
      <c r="Y323" s="230"/>
      <c r="Z323" s="230"/>
      <c r="AA323" s="230"/>
      <c r="AB323" s="230"/>
    </row>
    <row r="324" spans="1:28" x14ac:dyDescent="0.5">
      <c r="A324" s="525"/>
      <c r="B324" s="534">
        <v>71</v>
      </c>
      <c r="C324" s="230">
        <v>314</v>
      </c>
      <c r="D324" s="230" t="s">
        <v>34</v>
      </c>
      <c r="E324" s="230">
        <v>52133</v>
      </c>
      <c r="F324" s="230">
        <v>1</v>
      </c>
      <c r="G324" s="230">
        <v>5066</v>
      </c>
      <c r="H324" s="230" t="s">
        <v>1695</v>
      </c>
      <c r="I324" s="230"/>
      <c r="J324" s="230">
        <v>1</v>
      </c>
      <c r="K324" s="230">
        <v>95</v>
      </c>
      <c r="L324" s="230"/>
      <c r="M324" s="230">
        <f xml:space="preserve"> I324*400+J324*100+K324</f>
        <v>195</v>
      </c>
      <c r="N324" s="230"/>
      <c r="O324" s="230"/>
      <c r="P324" s="230"/>
      <c r="Q324" s="393"/>
      <c r="R324" s="230">
        <v>12</v>
      </c>
      <c r="S324" s="230">
        <v>71</v>
      </c>
      <c r="T324" s="230" t="s">
        <v>1792</v>
      </c>
      <c r="U324" s="230" t="s">
        <v>45</v>
      </c>
      <c r="V324" s="230">
        <v>108</v>
      </c>
      <c r="W324" s="230"/>
      <c r="X324" s="230">
        <v>108</v>
      </c>
      <c r="Y324" s="230"/>
      <c r="Z324" s="230"/>
      <c r="AA324" s="230">
        <v>14</v>
      </c>
      <c r="AB324" s="230"/>
    </row>
    <row r="325" spans="1:28" x14ac:dyDescent="0.5">
      <c r="A325" s="525" t="s">
        <v>3149</v>
      </c>
      <c r="B325" s="534">
        <v>164</v>
      </c>
      <c r="C325" s="230">
        <v>315</v>
      </c>
      <c r="D325" s="230" t="s">
        <v>34</v>
      </c>
      <c r="E325" s="230">
        <v>74231</v>
      </c>
      <c r="F325" s="230">
        <v>228</v>
      </c>
      <c r="G325" s="230">
        <v>6508</v>
      </c>
      <c r="H325" s="230" t="s">
        <v>1695</v>
      </c>
      <c r="I325" s="230"/>
      <c r="J325" s="230"/>
      <c r="K325" s="230">
        <v>30</v>
      </c>
      <c r="L325" s="230"/>
      <c r="M325" s="230">
        <f xml:space="preserve"> I325*400+J325*100+K325</f>
        <v>30</v>
      </c>
      <c r="N325" s="230"/>
      <c r="O325" s="230"/>
      <c r="P325" s="230"/>
      <c r="Q325" s="393"/>
      <c r="R325" s="230">
        <v>13</v>
      </c>
      <c r="S325" s="230">
        <v>164</v>
      </c>
      <c r="T325" s="230" t="s">
        <v>1792</v>
      </c>
      <c r="U325" s="230" t="s">
        <v>45</v>
      </c>
      <c r="V325" s="230">
        <v>50</v>
      </c>
      <c r="W325" s="230"/>
      <c r="X325" s="230">
        <v>50</v>
      </c>
      <c r="Y325" s="230"/>
      <c r="Z325" s="230"/>
      <c r="AA325" s="230">
        <v>33</v>
      </c>
      <c r="AB325" s="230"/>
    </row>
    <row r="326" spans="1:28" x14ac:dyDescent="0.5">
      <c r="A326" s="525"/>
      <c r="B326" s="534">
        <v>162</v>
      </c>
      <c r="C326" s="230">
        <v>316</v>
      </c>
      <c r="D326" s="230" t="s">
        <v>49</v>
      </c>
      <c r="E326" s="230">
        <v>1405</v>
      </c>
      <c r="F326" s="230">
        <v>98</v>
      </c>
      <c r="G326" s="230"/>
      <c r="H326" s="230" t="s">
        <v>1695</v>
      </c>
      <c r="I326" s="230">
        <v>1</v>
      </c>
      <c r="J326" s="230">
        <v>1</v>
      </c>
      <c r="K326" s="230">
        <v>55</v>
      </c>
      <c r="L326" s="230">
        <f t="shared" si="7"/>
        <v>555</v>
      </c>
      <c r="M326" s="230"/>
      <c r="N326" s="230"/>
      <c r="O326" s="230"/>
      <c r="P326" s="230"/>
      <c r="Q326" s="393"/>
      <c r="R326" s="230"/>
      <c r="S326" s="230">
        <v>162</v>
      </c>
      <c r="T326" s="230"/>
      <c r="U326" s="230"/>
      <c r="V326" s="230"/>
      <c r="W326" s="230"/>
      <c r="X326" s="230"/>
      <c r="Y326" s="230"/>
      <c r="Z326" s="230"/>
      <c r="AA326" s="230"/>
      <c r="AB326" s="230"/>
    </row>
    <row r="327" spans="1:28" x14ac:dyDescent="0.5">
      <c r="A327" s="525" t="s">
        <v>3150</v>
      </c>
      <c r="B327" s="534">
        <v>60</v>
      </c>
      <c r="C327" s="230">
        <v>317</v>
      </c>
      <c r="D327" s="230" t="s">
        <v>34</v>
      </c>
      <c r="E327" s="230">
        <v>52135</v>
      </c>
      <c r="F327" s="230">
        <v>40</v>
      </c>
      <c r="G327" s="230">
        <v>5067</v>
      </c>
      <c r="H327" s="230" t="s">
        <v>1695</v>
      </c>
      <c r="I327" s="230"/>
      <c r="J327" s="230">
        <v>2</v>
      </c>
      <c r="K327" s="230">
        <v>14</v>
      </c>
      <c r="L327" s="230"/>
      <c r="M327" s="230">
        <f xml:space="preserve"> I327*400+J327*100+K327</f>
        <v>214</v>
      </c>
      <c r="N327" s="230"/>
      <c r="O327" s="230"/>
      <c r="P327" s="230"/>
      <c r="Q327" s="393"/>
      <c r="R327" s="230">
        <v>14</v>
      </c>
      <c r="S327" s="230">
        <v>60</v>
      </c>
      <c r="T327" s="230" t="s">
        <v>1792</v>
      </c>
      <c r="U327" s="230" t="s">
        <v>45</v>
      </c>
      <c r="V327" s="230">
        <v>90</v>
      </c>
      <c r="W327" s="230"/>
      <c r="X327" s="230">
        <v>90</v>
      </c>
      <c r="Y327" s="230"/>
      <c r="Z327" s="230"/>
      <c r="AA327" s="230">
        <v>90</v>
      </c>
      <c r="AB327" s="230"/>
    </row>
    <row r="328" spans="1:28" x14ac:dyDescent="0.5">
      <c r="A328" s="525"/>
      <c r="B328" s="534">
        <v>60</v>
      </c>
      <c r="C328" s="230">
        <v>318</v>
      </c>
      <c r="D328" s="230" t="s">
        <v>49</v>
      </c>
      <c r="E328" s="230">
        <v>19551</v>
      </c>
      <c r="F328" s="230">
        <v>63</v>
      </c>
      <c r="G328" s="230"/>
      <c r="H328" s="230" t="s">
        <v>1695</v>
      </c>
      <c r="I328" s="230">
        <v>29</v>
      </c>
      <c r="J328" s="230">
        <v>1</v>
      </c>
      <c r="K328" s="230">
        <v>67</v>
      </c>
      <c r="L328" s="230">
        <f t="shared" si="7"/>
        <v>11767</v>
      </c>
      <c r="M328" s="230"/>
      <c r="N328" s="230"/>
      <c r="O328" s="230"/>
      <c r="P328" s="230"/>
      <c r="Q328" s="393"/>
      <c r="R328" s="230"/>
      <c r="S328" s="230">
        <v>60</v>
      </c>
      <c r="T328" s="230"/>
      <c r="U328" s="230"/>
      <c r="V328" s="230"/>
      <c r="W328" s="230"/>
      <c r="X328" s="230"/>
      <c r="Y328" s="230"/>
      <c r="Z328" s="230"/>
      <c r="AA328" s="230"/>
      <c r="AB328" s="230"/>
    </row>
    <row r="329" spans="1:28" x14ac:dyDescent="0.5">
      <c r="A329" s="525" t="s">
        <v>3151</v>
      </c>
      <c r="B329" s="534">
        <v>50</v>
      </c>
      <c r="C329" s="230">
        <v>319</v>
      </c>
      <c r="D329" s="230" t="s">
        <v>49</v>
      </c>
      <c r="E329" s="230">
        <v>3424</v>
      </c>
      <c r="F329" s="230">
        <v>97</v>
      </c>
      <c r="G329" s="230"/>
      <c r="H329" s="230">
        <v>18</v>
      </c>
      <c r="I329" s="230">
        <v>18</v>
      </c>
      <c r="J329" s="230"/>
      <c r="K329" s="230">
        <v>68</v>
      </c>
      <c r="L329" s="230">
        <f t="shared" si="7"/>
        <v>7268</v>
      </c>
      <c r="M329" s="230"/>
      <c r="N329" s="230"/>
      <c r="O329" s="230"/>
      <c r="P329" s="230"/>
      <c r="Q329" s="393"/>
      <c r="R329" s="230"/>
      <c r="S329" s="230">
        <v>50</v>
      </c>
      <c r="T329" s="230"/>
      <c r="U329" s="230"/>
      <c r="V329" s="230"/>
      <c r="W329" s="230"/>
      <c r="X329" s="230"/>
      <c r="Y329" s="230"/>
      <c r="Z329" s="230"/>
      <c r="AA329" s="230"/>
      <c r="AB329" s="230"/>
    </row>
    <row r="330" spans="1:28" x14ac:dyDescent="0.5">
      <c r="A330" s="525" t="s">
        <v>3152</v>
      </c>
      <c r="B330" s="534">
        <v>43</v>
      </c>
      <c r="C330" s="230">
        <v>320</v>
      </c>
      <c r="D330" s="230" t="s">
        <v>49</v>
      </c>
      <c r="E330" s="230">
        <v>21665</v>
      </c>
      <c r="F330" s="230">
        <v>103</v>
      </c>
      <c r="G330" s="230"/>
      <c r="H330" s="230" t="s">
        <v>1695</v>
      </c>
      <c r="I330" s="230">
        <v>21</v>
      </c>
      <c r="J330" s="230">
        <v>1</v>
      </c>
      <c r="K330" s="230">
        <v>2</v>
      </c>
      <c r="L330" s="230">
        <f t="shared" si="7"/>
        <v>8502</v>
      </c>
      <c r="M330" s="230"/>
      <c r="N330" s="230"/>
      <c r="O330" s="230"/>
      <c r="P330" s="230"/>
      <c r="Q330" s="393"/>
      <c r="R330" s="230"/>
      <c r="S330" s="230">
        <v>43</v>
      </c>
      <c r="T330" s="230"/>
      <c r="U330" s="230"/>
      <c r="V330" s="230"/>
      <c r="W330" s="230"/>
      <c r="X330" s="230"/>
      <c r="Y330" s="230"/>
      <c r="Z330" s="230"/>
      <c r="AA330" s="230"/>
      <c r="AB330" s="230"/>
    </row>
    <row r="331" spans="1:28" x14ac:dyDescent="0.5">
      <c r="A331" s="525" t="s">
        <v>3153</v>
      </c>
      <c r="B331" s="534">
        <v>234</v>
      </c>
      <c r="C331" s="230">
        <v>321</v>
      </c>
      <c r="D331" s="230" t="s">
        <v>49</v>
      </c>
      <c r="E331" s="230">
        <v>4687</v>
      </c>
      <c r="F331" s="230">
        <v>102</v>
      </c>
      <c r="G331" s="230"/>
      <c r="H331" s="230" t="s">
        <v>1695</v>
      </c>
      <c r="I331" s="230">
        <v>11</v>
      </c>
      <c r="J331" s="230">
        <v>3</v>
      </c>
      <c r="K331" s="230">
        <v>8</v>
      </c>
      <c r="L331" s="230">
        <f t="shared" si="7"/>
        <v>4708</v>
      </c>
      <c r="M331" s="230"/>
      <c r="N331" s="230"/>
      <c r="O331" s="230"/>
      <c r="P331" s="230"/>
      <c r="Q331" s="393"/>
      <c r="R331" s="230"/>
      <c r="S331" s="230">
        <v>234</v>
      </c>
      <c r="T331" s="230"/>
      <c r="U331" s="230"/>
      <c r="V331" s="230"/>
      <c r="W331" s="230"/>
      <c r="X331" s="230"/>
      <c r="Y331" s="230"/>
      <c r="Z331" s="230"/>
      <c r="AA331" s="230"/>
      <c r="AB331" s="230"/>
    </row>
    <row r="332" spans="1:28" x14ac:dyDescent="0.5">
      <c r="A332" s="525" t="s">
        <v>3154</v>
      </c>
      <c r="B332" s="534">
        <v>139</v>
      </c>
      <c r="C332" s="230">
        <v>322</v>
      </c>
      <c r="D332" s="230" t="s">
        <v>2690</v>
      </c>
      <c r="E332" s="230">
        <v>321</v>
      </c>
      <c r="F332" s="230">
        <v>2</v>
      </c>
      <c r="G332" s="230"/>
      <c r="H332" s="230" t="s">
        <v>1695</v>
      </c>
      <c r="I332" s="230">
        <v>20</v>
      </c>
      <c r="J332" s="230"/>
      <c r="K332" s="230"/>
      <c r="L332" s="230">
        <f t="shared" si="7"/>
        <v>8000</v>
      </c>
      <c r="M332" s="230"/>
      <c r="N332" s="230"/>
      <c r="O332" s="230"/>
      <c r="P332" s="230"/>
      <c r="Q332" s="393"/>
      <c r="R332" s="230"/>
      <c r="S332" s="230">
        <v>139</v>
      </c>
      <c r="T332" s="230"/>
      <c r="U332" s="230"/>
      <c r="V332" s="230"/>
      <c r="W332" s="230"/>
      <c r="X332" s="230"/>
      <c r="Y332" s="230"/>
      <c r="Z332" s="230"/>
      <c r="AA332" s="230"/>
      <c r="AB332" s="230"/>
    </row>
    <row r="333" spans="1:28" x14ac:dyDescent="0.5">
      <c r="A333" s="525"/>
      <c r="B333" s="534">
        <v>139</v>
      </c>
      <c r="C333" s="230">
        <v>323</v>
      </c>
      <c r="D333" s="230" t="s">
        <v>34</v>
      </c>
      <c r="E333" s="230">
        <v>74221</v>
      </c>
      <c r="F333" s="230">
        <v>218</v>
      </c>
      <c r="G333" s="230">
        <v>6498</v>
      </c>
      <c r="H333" s="230" t="s">
        <v>1695</v>
      </c>
      <c r="I333" s="230"/>
      <c r="J333" s="230"/>
      <c r="K333" s="230">
        <v>77</v>
      </c>
      <c r="L333" s="230"/>
      <c r="M333" s="230">
        <f xml:space="preserve"> I333*400+J333*100+K333</f>
        <v>77</v>
      </c>
      <c r="N333" s="230"/>
      <c r="O333" s="230"/>
      <c r="P333" s="230"/>
      <c r="Q333" s="393"/>
      <c r="R333" s="230">
        <v>15</v>
      </c>
      <c r="S333" s="230">
        <v>139</v>
      </c>
      <c r="T333" s="230" t="s">
        <v>1792</v>
      </c>
      <c r="U333" s="230" t="s">
        <v>45</v>
      </c>
      <c r="V333" s="230">
        <v>72</v>
      </c>
      <c r="W333" s="230"/>
      <c r="X333" s="230">
        <v>72</v>
      </c>
      <c r="Y333" s="230"/>
      <c r="Z333" s="230"/>
      <c r="AA333" s="230">
        <v>30</v>
      </c>
      <c r="AB333" s="230"/>
    </row>
    <row r="334" spans="1:28" x14ac:dyDescent="0.5">
      <c r="A334" s="525" t="s">
        <v>3155</v>
      </c>
      <c r="B334" s="534">
        <v>137</v>
      </c>
      <c r="C334" s="230">
        <v>324</v>
      </c>
      <c r="D334" s="230" t="s">
        <v>34</v>
      </c>
      <c r="E334" s="230">
        <v>74226</v>
      </c>
      <c r="F334" s="230">
        <v>223</v>
      </c>
      <c r="G334" s="230">
        <v>6503</v>
      </c>
      <c r="H334" s="230" t="s">
        <v>1695</v>
      </c>
      <c r="I334" s="230"/>
      <c r="J334" s="230"/>
      <c r="K334" s="230">
        <v>40</v>
      </c>
      <c r="L334" s="230"/>
      <c r="M334" s="230">
        <f xml:space="preserve"> I334*400+J334*100+K334</f>
        <v>40</v>
      </c>
      <c r="N334" s="230"/>
      <c r="O334" s="230"/>
      <c r="P334" s="230"/>
      <c r="Q334" s="393"/>
      <c r="R334" s="230">
        <v>16</v>
      </c>
      <c r="S334" s="230">
        <v>137</v>
      </c>
      <c r="T334" s="230" t="s">
        <v>1792</v>
      </c>
      <c r="U334" s="230" t="s">
        <v>37</v>
      </c>
      <c r="V334" s="230">
        <v>72</v>
      </c>
      <c r="W334" s="230"/>
      <c r="X334" s="230">
        <v>72</v>
      </c>
      <c r="Y334" s="230"/>
      <c r="Z334" s="230"/>
      <c r="AA334" s="230">
        <v>35</v>
      </c>
      <c r="AB334" s="230"/>
    </row>
    <row r="335" spans="1:28" x14ac:dyDescent="0.5">
      <c r="A335" s="525"/>
      <c r="B335" s="534">
        <v>137</v>
      </c>
      <c r="C335" s="230">
        <v>325</v>
      </c>
      <c r="D335" s="230" t="s">
        <v>34</v>
      </c>
      <c r="E335" s="231">
        <v>94275</v>
      </c>
      <c r="F335" s="230">
        <v>305</v>
      </c>
      <c r="G335" s="230">
        <v>7587</v>
      </c>
      <c r="H335" s="230" t="s">
        <v>1695</v>
      </c>
      <c r="I335" s="230">
        <v>1</v>
      </c>
      <c r="J335" s="230">
        <v>1</v>
      </c>
      <c r="K335" s="230">
        <v>91</v>
      </c>
      <c r="L335" s="230">
        <f t="shared" si="7"/>
        <v>591</v>
      </c>
      <c r="M335" s="230"/>
      <c r="N335" s="230"/>
      <c r="O335" s="230"/>
      <c r="P335" s="230"/>
      <c r="Q335" s="393"/>
      <c r="R335" s="230"/>
      <c r="S335" s="230">
        <v>137</v>
      </c>
      <c r="T335" s="230"/>
      <c r="U335" s="230"/>
      <c r="V335" s="230"/>
      <c r="W335" s="230"/>
      <c r="X335" s="230"/>
      <c r="Y335" s="230"/>
      <c r="Z335" s="230"/>
      <c r="AA335" s="230"/>
      <c r="AB335" s="230"/>
    </row>
    <row r="336" spans="1:28" x14ac:dyDescent="0.5">
      <c r="A336" s="525" t="s">
        <v>3156</v>
      </c>
      <c r="B336" s="534">
        <v>101</v>
      </c>
      <c r="C336" s="230">
        <v>326</v>
      </c>
      <c r="D336" s="230" t="s">
        <v>49</v>
      </c>
      <c r="E336" s="230">
        <v>4691</v>
      </c>
      <c r="F336" s="230">
        <v>144</v>
      </c>
      <c r="G336" s="230"/>
      <c r="H336" s="230" t="s">
        <v>1695</v>
      </c>
      <c r="I336" s="230">
        <v>22</v>
      </c>
      <c r="J336" s="230">
        <v>3</v>
      </c>
      <c r="K336" s="230">
        <v>63</v>
      </c>
      <c r="L336" s="230">
        <f t="shared" si="7"/>
        <v>9163</v>
      </c>
      <c r="M336" s="230"/>
      <c r="N336" s="230"/>
      <c r="O336" s="230"/>
      <c r="P336" s="230"/>
      <c r="Q336" s="393"/>
      <c r="R336" s="230"/>
      <c r="S336" s="230">
        <v>101</v>
      </c>
      <c r="T336" s="230"/>
      <c r="U336" s="230"/>
      <c r="V336" s="230"/>
      <c r="W336" s="230"/>
      <c r="X336" s="230"/>
      <c r="Y336" s="230"/>
      <c r="Z336" s="230"/>
      <c r="AA336" s="230"/>
      <c r="AB336" s="230"/>
    </row>
    <row r="337" spans="1:28" x14ac:dyDescent="0.5">
      <c r="A337" s="525"/>
      <c r="B337" s="534">
        <v>101</v>
      </c>
      <c r="C337" s="230">
        <v>327</v>
      </c>
      <c r="D337" s="930" t="s">
        <v>3157</v>
      </c>
      <c r="E337" s="931"/>
      <c r="F337" s="931"/>
      <c r="G337" s="932"/>
      <c r="H337" s="230" t="s">
        <v>1695</v>
      </c>
      <c r="I337" s="230"/>
      <c r="J337" s="230"/>
      <c r="K337" s="230">
        <v>50</v>
      </c>
      <c r="L337" s="230"/>
      <c r="M337" s="230">
        <f xml:space="preserve"> I337*400+J337*100+K337</f>
        <v>50</v>
      </c>
      <c r="N337" s="230"/>
      <c r="O337" s="230"/>
      <c r="P337" s="230"/>
      <c r="Q337" s="393"/>
      <c r="R337" s="230">
        <v>17</v>
      </c>
      <c r="S337" s="230">
        <v>101</v>
      </c>
      <c r="T337" s="230" t="s">
        <v>1792</v>
      </c>
      <c r="U337" s="230" t="s">
        <v>37</v>
      </c>
      <c r="V337" s="230">
        <v>54</v>
      </c>
      <c r="W337" s="230"/>
      <c r="X337" s="230">
        <v>54</v>
      </c>
      <c r="Y337" s="230"/>
      <c r="Z337" s="230"/>
      <c r="AA337" s="230">
        <v>37</v>
      </c>
      <c r="AB337" s="230"/>
    </row>
    <row r="338" spans="1:28" x14ac:dyDescent="0.5">
      <c r="A338" s="525" t="s">
        <v>3158</v>
      </c>
      <c r="B338" s="534">
        <v>15</v>
      </c>
      <c r="C338" s="230">
        <v>328</v>
      </c>
      <c r="D338" s="230" t="s">
        <v>49</v>
      </c>
      <c r="E338" s="230">
        <v>3523</v>
      </c>
      <c r="F338" s="230">
        <v>11</v>
      </c>
      <c r="G338" s="230"/>
      <c r="H338" s="230" t="s">
        <v>1695</v>
      </c>
      <c r="I338" s="230">
        <v>28</v>
      </c>
      <c r="J338" s="230"/>
      <c r="K338" s="230">
        <v>46</v>
      </c>
      <c r="L338" s="230">
        <f t="shared" si="7"/>
        <v>11246</v>
      </c>
      <c r="M338" s="230"/>
      <c r="N338" s="230"/>
      <c r="O338" s="230"/>
      <c r="P338" s="230"/>
      <c r="Q338" s="393"/>
      <c r="R338" s="230"/>
      <c r="S338" s="230">
        <v>15</v>
      </c>
      <c r="T338" s="230"/>
      <c r="U338" s="230"/>
      <c r="V338" s="230"/>
      <c r="W338" s="230"/>
      <c r="X338" s="230"/>
      <c r="Y338" s="230"/>
      <c r="Z338" s="230"/>
      <c r="AA338" s="230"/>
      <c r="AB338" s="230"/>
    </row>
    <row r="339" spans="1:28" x14ac:dyDescent="0.5">
      <c r="A339" s="525" t="s">
        <v>3159</v>
      </c>
      <c r="B339" s="534">
        <v>3</v>
      </c>
      <c r="C339" s="230">
        <v>329</v>
      </c>
      <c r="D339" s="230" t="s">
        <v>34</v>
      </c>
      <c r="E339" s="230">
        <v>52435</v>
      </c>
      <c r="F339" s="230">
        <v>77</v>
      </c>
      <c r="G339" s="230">
        <v>5199</v>
      </c>
      <c r="H339" s="230" t="s">
        <v>1695</v>
      </c>
      <c r="I339" s="230"/>
      <c r="J339" s="230"/>
      <c r="K339" s="230">
        <v>87</v>
      </c>
      <c r="L339" s="230"/>
      <c r="M339" s="230">
        <f xml:space="preserve"> I339*400+J339*100+K339</f>
        <v>87</v>
      </c>
      <c r="N339" s="230"/>
      <c r="O339" s="230"/>
      <c r="P339" s="230"/>
      <c r="Q339" s="393"/>
      <c r="R339" s="230">
        <v>18</v>
      </c>
      <c r="S339" s="230">
        <v>3</v>
      </c>
      <c r="T339" s="230" t="s">
        <v>1792</v>
      </c>
      <c r="U339" s="230" t="s">
        <v>45</v>
      </c>
      <c r="V339" s="230">
        <v>54</v>
      </c>
      <c r="W339" s="230"/>
      <c r="X339" s="230">
        <v>54</v>
      </c>
      <c r="Y339" s="230"/>
      <c r="Z339" s="230"/>
      <c r="AA339" s="230">
        <v>20</v>
      </c>
      <c r="AB339" s="230"/>
    </row>
    <row r="340" spans="1:28" x14ac:dyDescent="0.5">
      <c r="A340" s="525" t="s">
        <v>3161</v>
      </c>
      <c r="B340" s="535" t="s">
        <v>3160</v>
      </c>
      <c r="C340" s="230">
        <v>330</v>
      </c>
      <c r="D340" s="230" t="s">
        <v>34</v>
      </c>
      <c r="E340" s="230">
        <v>74171</v>
      </c>
      <c r="F340" s="230">
        <v>182</v>
      </c>
      <c r="G340" s="230">
        <v>6462</v>
      </c>
      <c r="H340" s="230" t="s">
        <v>1695</v>
      </c>
      <c r="I340" s="230"/>
      <c r="J340" s="230">
        <v>1</v>
      </c>
      <c r="K340" s="230">
        <v>60</v>
      </c>
      <c r="L340" s="230"/>
      <c r="M340" s="230">
        <f xml:space="preserve"> I340*400+J340*100+K340</f>
        <v>160</v>
      </c>
      <c r="N340" s="230"/>
      <c r="O340" s="230"/>
      <c r="P340" s="230"/>
      <c r="Q340" s="393"/>
      <c r="R340" s="230">
        <v>19</v>
      </c>
      <c r="S340" s="330" t="s">
        <v>3160</v>
      </c>
      <c r="T340" s="230" t="s">
        <v>1792</v>
      </c>
      <c r="U340" s="230" t="s">
        <v>45</v>
      </c>
      <c r="V340" s="230">
        <v>100</v>
      </c>
      <c r="W340" s="230"/>
      <c r="X340" s="230">
        <v>100</v>
      </c>
      <c r="Y340" s="230"/>
      <c r="Z340" s="230"/>
      <c r="AA340" s="230">
        <v>10</v>
      </c>
      <c r="AB340" s="230"/>
    </row>
    <row r="341" spans="1:28" x14ac:dyDescent="0.5">
      <c r="A341" s="525" t="s">
        <v>3162</v>
      </c>
      <c r="B341" s="534">
        <v>104</v>
      </c>
      <c r="C341" s="230">
        <v>331</v>
      </c>
      <c r="D341" s="230" t="s">
        <v>34</v>
      </c>
      <c r="E341" s="230">
        <v>52124</v>
      </c>
      <c r="F341" s="230">
        <v>3</v>
      </c>
      <c r="G341" s="230">
        <v>5057</v>
      </c>
      <c r="H341" s="230" t="s">
        <v>1695</v>
      </c>
      <c r="I341" s="230"/>
      <c r="J341" s="230"/>
      <c r="K341" s="230">
        <v>58</v>
      </c>
      <c r="L341" s="230"/>
      <c r="M341" s="230">
        <f xml:space="preserve"> I341*400+J341*100+K341</f>
        <v>58</v>
      </c>
      <c r="N341" s="230"/>
      <c r="O341" s="230"/>
      <c r="P341" s="230"/>
      <c r="Q341" s="393"/>
      <c r="R341" s="230">
        <v>20</v>
      </c>
      <c r="S341" s="230">
        <v>104</v>
      </c>
      <c r="T341" s="230" t="s">
        <v>1792</v>
      </c>
      <c r="U341" s="230" t="s">
        <v>45</v>
      </c>
      <c r="V341" s="230">
        <v>54</v>
      </c>
      <c r="W341" s="230"/>
      <c r="X341" s="230">
        <v>54</v>
      </c>
      <c r="Y341" s="230"/>
      <c r="Z341" s="230"/>
      <c r="AA341" s="230">
        <v>10</v>
      </c>
      <c r="AB341" s="230"/>
    </row>
    <row r="342" spans="1:28" x14ac:dyDescent="0.5">
      <c r="A342" s="525"/>
      <c r="B342" s="534">
        <v>104</v>
      </c>
      <c r="C342" s="230">
        <v>332</v>
      </c>
      <c r="D342" s="230" t="s">
        <v>49</v>
      </c>
      <c r="E342" s="230">
        <v>3819</v>
      </c>
      <c r="F342" s="230">
        <v>199</v>
      </c>
      <c r="G342" s="230"/>
      <c r="H342" s="230" t="s">
        <v>1695</v>
      </c>
      <c r="I342" s="230">
        <v>6</v>
      </c>
      <c r="J342" s="230">
        <v>3</v>
      </c>
      <c r="K342" s="230">
        <v>91</v>
      </c>
      <c r="L342" s="230">
        <f t="shared" si="7"/>
        <v>2791</v>
      </c>
      <c r="M342" s="230"/>
      <c r="N342" s="230"/>
      <c r="O342" s="230"/>
      <c r="P342" s="230"/>
      <c r="Q342" s="393"/>
      <c r="R342" s="230"/>
      <c r="S342" s="230">
        <v>104</v>
      </c>
      <c r="T342" s="230"/>
      <c r="U342" s="230"/>
      <c r="V342" s="230"/>
      <c r="W342" s="230"/>
      <c r="X342" s="230"/>
      <c r="Y342" s="230"/>
      <c r="Z342" s="230"/>
      <c r="AA342" s="230"/>
      <c r="AB342" s="230"/>
    </row>
    <row r="343" spans="1:28" x14ac:dyDescent="0.5">
      <c r="A343" s="525" t="s">
        <v>3163</v>
      </c>
      <c r="B343" s="534">
        <v>347</v>
      </c>
      <c r="C343" s="230">
        <v>333</v>
      </c>
      <c r="D343" s="230" t="s">
        <v>34</v>
      </c>
      <c r="E343" s="230">
        <v>35346</v>
      </c>
      <c r="F343" s="230">
        <v>7</v>
      </c>
      <c r="G343" s="230">
        <v>2422</v>
      </c>
      <c r="H343" s="230" t="s">
        <v>1695</v>
      </c>
      <c r="I343" s="230">
        <v>16</v>
      </c>
      <c r="J343" s="230"/>
      <c r="K343" s="230">
        <v>93</v>
      </c>
      <c r="L343" s="230">
        <f t="shared" si="7"/>
        <v>6493</v>
      </c>
      <c r="M343" s="230"/>
      <c r="N343" s="230"/>
      <c r="O343" s="230"/>
      <c r="P343" s="230"/>
      <c r="Q343" s="393"/>
      <c r="R343" s="230"/>
      <c r="S343" s="230">
        <v>347</v>
      </c>
      <c r="T343" s="230"/>
      <c r="U343" s="230"/>
      <c r="V343" s="230"/>
      <c r="W343" s="230"/>
      <c r="X343" s="230"/>
      <c r="Y343" s="230"/>
      <c r="Z343" s="230"/>
      <c r="AA343" s="230"/>
      <c r="AB343" s="230"/>
    </row>
    <row r="344" spans="1:28" x14ac:dyDescent="0.5">
      <c r="A344" s="525"/>
      <c r="B344" s="534">
        <v>212</v>
      </c>
      <c r="C344" s="230">
        <v>334</v>
      </c>
      <c r="D344" s="230" t="s">
        <v>49</v>
      </c>
      <c r="E344" s="230">
        <v>1171</v>
      </c>
      <c r="F344" s="230">
        <v>53</v>
      </c>
      <c r="G344" s="230"/>
      <c r="H344" s="230" t="s">
        <v>1695</v>
      </c>
      <c r="I344" s="230">
        <v>21</v>
      </c>
      <c r="J344" s="230">
        <v>2</v>
      </c>
      <c r="K344" s="230">
        <v>60</v>
      </c>
      <c r="L344" s="230">
        <f t="shared" si="7"/>
        <v>8660</v>
      </c>
      <c r="M344" s="230"/>
      <c r="N344" s="230"/>
      <c r="O344" s="230"/>
      <c r="P344" s="230"/>
      <c r="Q344" s="393"/>
      <c r="R344" s="230"/>
      <c r="S344" s="230">
        <v>212</v>
      </c>
      <c r="T344" s="230"/>
      <c r="U344" s="230"/>
      <c r="V344" s="230"/>
      <c r="W344" s="230"/>
      <c r="X344" s="230"/>
      <c r="Y344" s="230"/>
      <c r="Z344" s="230"/>
      <c r="AA344" s="230"/>
      <c r="AB344" s="230"/>
    </row>
    <row r="345" spans="1:28" x14ac:dyDescent="0.5">
      <c r="A345" s="525"/>
      <c r="B345" s="534">
        <v>30</v>
      </c>
      <c r="C345" s="230">
        <v>335</v>
      </c>
      <c r="D345" s="230" t="s">
        <v>49</v>
      </c>
      <c r="E345" s="230">
        <v>1170</v>
      </c>
      <c r="F345" s="230">
        <v>52</v>
      </c>
      <c r="G345" s="230"/>
      <c r="H345" s="230" t="s">
        <v>1695</v>
      </c>
      <c r="I345" s="230">
        <v>8</v>
      </c>
      <c r="J345" s="230">
        <v>1</v>
      </c>
      <c r="K345" s="230">
        <v>11</v>
      </c>
      <c r="L345" s="230">
        <f t="shared" si="7"/>
        <v>3311</v>
      </c>
      <c r="M345" s="230"/>
      <c r="N345" s="230"/>
      <c r="O345" s="230"/>
      <c r="P345" s="230"/>
      <c r="Q345" s="393"/>
      <c r="R345" s="230"/>
      <c r="S345" s="230">
        <v>30</v>
      </c>
      <c r="T345" s="230"/>
      <c r="U345" s="230"/>
      <c r="V345" s="230"/>
      <c r="W345" s="230"/>
      <c r="X345" s="230"/>
      <c r="Y345" s="230"/>
      <c r="Z345" s="230"/>
      <c r="AA345" s="230"/>
      <c r="AB345" s="230"/>
    </row>
    <row r="346" spans="1:28" x14ac:dyDescent="0.5">
      <c r="A346" s="525" t="s">
        <v>3164</v>
      </c>
      <c r="B346" s="534">
        <v>31</v>
      </c>
      <c r="C346" s="230">
        <v>336</v>
      </c>
      <c r="D346" s="230" t="s">
        <v>49</v>
      </c>
      <c r="E346" s="230">
        <v>4624</v>
      </c>
      <c r="F346" s="230">
        <v>49</v>
      </c>
      <c r="G346" s="230"/>
      <c r="H346" s="230" t="s">
        <v>1695</v>
      </c>
      <c r="I346" s="230">
        <v>13</v>
      </c>
      <c r="J346" s="230">
        <v>1</v>
      </c>
      <c r="K346" s="230">
        <v>32</v>
      </c>
      <c r="L346" s="230">
        <f t="shared" si="7"/>
        <v>5332</v>
      </c>
      <c r="M346" s="230"/>
      <c r="N346" s="230"/>
      <c r="O346" s="230"/>
      <c r="P346" s="230"/>
      <c r="Q346" s="393"/>
      <c r="R346" s="230"/>
      <c r="S346" s="230">
        <v>31</v>
      </c>
      <c r="T346" s="230"/>
      <c r="U346" s="230"/>
      <c r="V346" s="230"/>
      <c r="W346" s="230"/>
      <c r="X346" s="230"/>
      <c r="Y346" s="230"/>
      <c r="Z346" s="230"/>
      <c r="AA346" s="230"/>
      <c r="AB346" s="230"/>
    </row>
    <row r="347" spans="1:28" x14ac:dyDescent="0.5">
      <c r="A347" s="525"/>
      <c r="B347" s="534">
        <v>31</v>
      </c>
      <c r="C347" s="230">
        <v>337</v>
      </c>
      <c r="D347" s="230" t="s">
        <v>49</v>
      </c>
      <c r="E347" s="230">
        <v>3521</v>
      </c>
      <c r="F347" s="230">
        <v>48</v>
      </c>
      <c r="G347" s="230"/>
      <c r="H347" s="230" t="s">
        <v>1695</v>
      </c>
      <c r="I347" s="230">
        <v>22</v>
      </c>
      <c r="J347" s="230">
        <v>3</v>
      </c>
      <c r="K347" s="230">
        <v>8</v>
      </c>
      <c r="L347" s="230">
        <f t="shared" si="7"/>
        <v>9108</v>
      </c>
      <c r="M347" s="230"/>
      <c r="N347" s="230"/>
      <c r="O347" s="230"/>
      <c r="P347" s="230"/>
      <c r="Q347" s="393"/>
      <c r="R347" s="230"/>
      <c r="S347" s="230">
        <v>31</v>
      </c>
      <c r="T347" s="230"/>
      <c r="U347" s="230"/>
      <c r="V347" s="230"/>
      <c r="W347" s="230"/>
      <c r="X347" s="230"/>
      <c r="Y347" s="230"/>
      <c r="Z347" s="230"/>
      <c r="AA347" s="230"/>
      <c r="AB347" s="230"/>
    </row>
    <row r="348" spans="1:28" x14ac:dyDescent="0.5">
      <c r="A348" s="525" t="s">
        <v>3080</v>
      </c>
      <c r="B348" s="534">
        <v>92</v>
      </c>
      <c r="C348" s="230">
        <v>338</v>
      </c>
      <c r="D348" s="230" t="s">
        <v>34</v>
      </c>
      <c r="E348" s="230">
        <v>52077</v>
      </c>
      <c r="F348" s="230">
        <v>20</v>
      </c>
      <c r="G348" s="230">
        <v>5010</v>
      </c>
      <c r="H348" s="230" t="s">
        <v>1695</v>
      </c>
      <c r="I348" s="230"/>
      <c r="J348" s="230"/>
      <c r="K348" s="230">
        <v>50</v>
      </c>
      <c r="L348" s="230"/>
      <c r="M348" s="230">
        <f xml:space="preserve"> I348*400+J348*100+K348</f>
        <v>50</v>
      </c>
      <c r="N348" s="230"/>
      <c r="O348" s="230"/>
      <c r="P348" s="230"/>
      <c r="Q348" s="393"/>
      <c r="R348" s="230">
        <v>21</v>
      </c>
      <c r="S348" s="230">
        <v>92</v>
      </c>
      <c r="T348" s="230" t="s">
        <v>1792</v>
      </c>
      <c r="U348" s="230" t="s">
        <v>1024</v>
      </c>
      <c r="V348" s="230">
        <v>54</v>
      </c>
      <c r="W348" s="230"/>
      <c r="X348" s="230">
        <v>54</v>
      </c>
      <c r="Y348" s="230"/>
      <c r="Z348" s="230"/>
      <c r="AA348" s="230">
        <v>10</v>
      </c>
      <c r="AB348" s="230"/>
    </row>
    <row r="349" spans="1:28" x14ac:dyDescent="0.5">
      <c r="A349" s="525"/>
      <c r="B349" s="534">
        <v>92</v>
      </c>
      <c r="C349" s="230">
        <v>339</v>
      </c>
      <c r="D349" s="230" t="s">
        <v>49</v>
      </c>
      <c r="E349" s="230">
        <v>6870</v>
      </c>
      <c r="F349" s="230">
        <v>219</v>
      </c>
      <c r="G349" s="230"/>
      <c r="H349" s="230" t="s">
        <v>1695</v>
      </c>
      <c r="I349" s="230">
        <v>25</v>
      </c>
      <c r="J349" s="230">
        <v>2</v>
      </c>
      <c r="K349" s="230">
        <v>95</v>
      </c>
      <c r="L349" s="230">
        <f t="shared" si="7"/>
        <v>10295</v>
      </c>
      <c r="M349" s="230"/>
      <c r="N349" s="230"/>
      <c r="O349" s="230"/>
      <c r="P349" s="230"/>
      <c r="Q349" s="393"/>
      <c r="R349" s="230"/>
      <c r="S349" s="230">
        <v>92</v>
      </c>
      <c r="T349" s="230"/>
      <c r="U349" s="230"/>
      <c r="V349" s="230"/>
      <c r="W349" s="230"/>
      <c r="X349" s="230"/>
      <c r="Y349" s="230"/>
      <c r="Z349" s="230"/>
      <c r="AA349" s="230"/>
      <c r="AB349" s="230"/>
    </row>
    <row r="350" spans="1:28" x14ac:dyDescent="0.5">
      <c r="A350" s="525"/>
      <c r="B350" s="534">
        <v>92</v>
      </c>
      <c r="C350" s="230">
        <v>340</v>
      </c>
      <c r="D350" s="230" t="s">
        <v>34</v>
      </c>
      <c r="E350" s="230">
        <v>52072</v>
      </c>
      <c r="F350" s="230">
        <v>15</v>
      </c>
      <c r="G350" s="230">
        <v>5005</v>
      </c>
      <c r="H350" s="230" t="s">
        <v>1695</v>
      </c>
      <c r="I350" s="230"/>
      <c r="J350" s="230"/>
      <c r="K350" s="230">
        <v>48</v>
      </c>
      <c r="L350" s="230"/>
      <c r="M350" s="230">
        <f xml:space="preserve"> I350*400+J350*100+K350</f>
        <v>48</v>
      </c>
      <c r="N350" s="230"/>
      <c r="O350" s="230"/>
      <c r="P350" s="230"/>
      <c r="Q350" s="393"/>
      <c r="R350" s="230">
        <v>22</v>
      </c>
      <c r="S350" s="230">
        <v>92</v>
      </c>
      <c r="T350" s="230" t="s">
        <v>1792</v>
      </c>
      <c r="U350" s="230" t="s">
        <v>45</v>
      </c>
      <c r="V350" s="230">
        <v>108</v>
      </c>
      <c r="W350" s="230"/>
      <c r="X350" s="230">
        <v>108</v>
      </c>
      <c r="Y350" s="230"/>
      <c r="Z350" s="230"/>
      <c r="AA350" s="230">
        <v>25</v>
      </c>
      <c r="AB350" s="230"/>
    </row>
    <row r="351" spans="1:28" x14ac:dyDescent="0.5">
      <c r="A351" s="525" t="s">
        <v>3165</v>
      </c>
      <c r="B351" s="534">
        <v>64</v>
      </c>
      <c r="C351" s="230">
        <v>341</v>
      </c>
      <c r="D351" s="230" t="s">
        <v>34</v>
      </c>
      <c r="E351" s="230">
        <v>52147</v>
      </c>
      <c r="F351" s="230">
        <v>5</v>
      </c>
      <c r="G351" s="230">
        <v>5162</v>
      </c>
      <c r="H351" s="230" t="s">
        <v>1695</v>
      </c>
      <c r="I351" s="230"/>
      <c r="J351" s="230"/>
      <c r="K351" s="230">
        <v>56</v>
      </c>
      <c r="L351" s="230"/>
      <c r="M351" s="230">
        <f xml:space="preserve"> I351*400+J351*100+K351</f>
        <v>56</v>
      </c>
      <c r="N351" s="230"/>
      <c r="O351" s="230"/>
      <c r="P351" s="230"/>
      <c r="Q351" s="393"/>
      <c r="R351" s="230">
        <v>23</v>
      </c>
      <c r="S351" s="230">
        <v>64</v>
      </c>
      <c r="T351" s="230" t="s">
        <v>1792</v>
      </c>
      <c r="U351" s="230" t="s">
        <v>45</v>
      </c>
      <c r="V351" s="230">
        <v>54</v>
      </c>
      <c r="W351" s="230"/>
      <c r="X351" s="230">
        <v>54</v>
      </c>
      <c r="Y351" s="230"/>
      <c r="Z351" s="230"/>
      <c r="AA351" s="230">
        <v>4</v>
      </c>
      <c r="AB351" s="230"/>
    </row>
    <row r="352" spans="1:28" x14ac:dyDescent="0.5">
      <c r="A352" s="525"/>
      <c r="B352" s="534">
        <v>64</v>
      </c>
      <c r="C352" s="230">
        <v>342</v>
      </c>
      <c r="D352" s="230" t="s">
        <v>34</v>
      </c>
      <c r="E352" s="230">
        <v>74986</v>
      </c>
      <c r="F352" s="230">
        <v>255</v>
      </c>
      <c r="G352" s="230">
        <v>6634</v>
      </c>
      <c r="H352" s="230" t="s">
        <v>1695</v>
      </c>
      <c r="I352" s="230">
        <v>7</v>
      </c>
      <c r="J352" s="230">
        <v>2</v>
      </c>
      <c r="K352" s="230">
        <v>89</v>
      </c>
      <c r="L352" s="230">
        <f t="shared" si="7"/>
        <v>3089</v>
      </c>
      <c r="M352" s="230"/>
      <c r="N352" s="230"/>
      <c r="O352" s="230"/>
      <c r="P352" s="230"/>
      <c r="Q352" s="393"/>
      <c r="R352" s="230"/>
      <c r="S352" s="230">
        <v>64</v>
      </c>
      <c r="T352" s="230"/>
      <c r="U352" s="230"/>
      <c r="V352" s="230"/>
      <c r="W352" s="230"/>
      <c r="X352" s="230"/>
      <c r="Y352" s="230"/>
      <c r="Z352" s="230"/>
      <c r="AA352" s="230"/>
      <c r="AB352" s="230"/>
    </row>
    <row r="353" spans="1:28" x14ac:dyDescent="0.5">
      <c r="A353" s="525"/>
      <c r="B353" s="534">
        <v>64</v>
      </c>
      <c r="C353" s="230">
        <v>343</v>
      </c>
      <c r="D353" s="230" t="s">
        <v>34</v>
      </c>
      <c r="E353" s="230">
        <v>33157</v>
      </c>
      <c r="F353" s="230">
        <v>16</v>
      </c>
      <c r="G353" s="230">
        <v>2575</v>
      </c>
      <c r="H353" s="230" t="s">
        <v>1695</v>
      </c>
      <c r="I353" s="230">
        <v>14</v>
      </c>
      <c r="J353" s="230">
        <v>2</v>
      </c>
      <c r="K353" s="230">
        <v>30</v>
      </c>
      <c r="L353" s="230">
        <f t="shared" si="7"/>
        <v>5830</v>
      </c>
      <c r="M353" s="230"/>
      <c r="N353" s="230"/>
      <c r="O353" s="230"/>
      <c r="P353" s="230"/>
      <c r="Q353" s="393"/>
      <c r="R353" s="230"/>
      <c r="S353" s="230">
        <v>64</v>
      </c>
      <c r="T353" s="230"/>
      <c r="U353" s="230"/>
      <c r="V353" s="230"/>
      <c r="W353" s="230"/>
      <c r="X353" s="230"/>
      <c r="Y353" s="230"/>
      <c r="Z353" s="230"/>
      <c r="AA353" s="230"/>
      <c r="AB353" s="230"/>
    </row>
    <row r="354" spans="1:28" x14ac:dyDescent="0.5">
      <c r="A354" s="525" t="s">
        <v>3166</v>
      </c>
      <c r="B354" s="534">
        <v>169</v>
      </c>
      <c r="C354" s="230">
        <v>344</v>
      </c>
      <c r="D354" s="230" t="s">
        <v>49</v>
      </c>
      <c r="E354" s="230">
        <v>2965</v>
      </c>
      <c r="F354" s="230">
        <v>49</v>
      </c>
      <c r="G354" s="230"/>
      <c r="H354" s="230" t="s">
        <v>1695</v>
      </c>
      <c r="I354" s="230">
        <v>6</v>
      </c>
      <c r="J354" s="230"/>
      <c r="K354" s="230">
        <v>38</v>
      </c>
      <c r="L354" s="230">
        <f t="shared" si="7"/>
        <v>2438</v>
      </c>
      <c r="M354" s="230"/>
      <c r="N354" s="230"/>
      <c r="O354" s="230"/>
      <c r="P354" s="230"/>
      <c r="Q354" s="393"/>
      <c r="R354" s="230"/>
      <c r="S354" s="230">
        <v>169</v>
      </c>
      <c r="T354" s="230"/>
      <c r="U354" s="230"/>
      <c r="V354" s="230"/>
      <c r="W354" s="230"/>
      <c r="X354" s="230"/>
      <c r="Y354" s="230"/>
      <c r="Z354" s="230"/>
      <c r="AA354" s="230"/>
      <c r="AB354" s="230"/>
    </row>
    <row r="355" spans="1:28" x14ac:dyDescent="0.5">
      <c r="A355" s="525"/>
      <c r="B355" s="534">
        <v>169</v>
      </c>
      <c r="C355" s="230">
        <v>345</v>
      </c>
      <c r="D355" s="230" t="s">
        <v>34</v>
      </c>
      <c r="E355" s="230">
        <v>74176</v>
      </c>
      <c r="F355" s="230">
        <v>187</v>
      </c>
      <c r="G355" s="230">
        <v>6467</v>
      </c>
      <c r="H355" s="230" t="s">
        <v>1695</v>
      </c>
      <c r="I355" s="230"/>
      <c r="J355" s="230">
        <v>1</v>
      </c>
      <c r="K355" s="230">
        <v>70</v>
      </c>
      <c r="L355" s="230"/>
      <c r="M355" s="230">
        <f xml:space="preserve"> I355*400+J355*100+K355</f>
        <v>170</v>
      </c>
      <c r="N355" s="230"/>
      <c r="O355" s="230"/>
      <c r="P355" s="230"/>
      <c r="Q355" s="393"/>
      <c r="R355" s="230">
        <v>24</v>
      </c>
      <c r="S355" s="230">
        <v>169</v>
      </c>
      <c r="T355" s="230" t="s">
        <v>1792</v>
      </c>
      <c r="U355" s="230" t="s">
        <v>45</v>
      </c>
      <c r="V355" s="230">
        <v>90</v>
      </c>
      <c r="W355" s="230"/>
      <c r="X355" s="230">
        <v>90</v>
      </c>
      <c r="Y355" s="230"/>
      <c r="Z355" s="230"/>
      <c r="AA355" s="230">
        <v>15</v>
      </c>
      <c r="AB355" s="230"/>
    </row>
    <row r="356" spans="1:28" x14ac:dyDescent="0.5">
      <c r="A356" s="525"/>
      <c r="B356" s="534">
        <v>169</v>
      </c>
      <c r="C356" s="230">
        <v>346</v>
      </c>
      <c r="D356" s="230" t="s">
        <v>49</v>
      </c>
      <c r="E356" s="230">
        <v>21809</v>
      </c>
      <c r="F356" s="230">
        <v>31</v>
      </c>
      <c r="G356" s="230"/>
      <c r="H356" s="230" t="s">
        <v>1695</v>
      </c>
      <c r="I356" s="230">
        <v>18</v>
      </c>
      <c r="J356" s="230">
        <v>2</v>
      </c>
      <c r="K356" s="230">
        <v>36</v>
      </c>
      <c r="L356" s="230">
        <f t="shared" si="7"/>
        <v>7436</v>
      </c>
      <c r="M356" s="230"/>
      <c r="N356" s="230"/>
      <c r="O356" s="230"/>
      <c r="P356" s="230"/>
      <c r="Q356" s="393"/>
      <c r="R356" s="230"/>
      <c r="S356" s="230">
        <v>169</v>
      </c>
      <c r="T356" s="230"/>
      <c r="U356" s="230"/>
      <c r="V356" s="230"/>
      <c r="W356" s="230"/>
      <c r="X356" s="230"/>
      <c r="Y356" s="230"/>
      <c r="Z356" s="230"/>
      <c r="AA356" s="230"/>
      <c r="AB356" s="230"/>
    </row>
    <row r="357" spans="1:28" x14ac:dyDescent="0.5">
      <c r="A357" s="525" t="s">
        <v>3167</v>
      </c>
      <c r="B357" s="534">
        <v>169</v>
      </c>
      <c r="C357" s="230">
        <v>347</v>
      </c>
      <c r="D357" s="230" t="s">
        <v>34</v>
      </c>
      <c r="E357" s="230">
        <v>70442</v>
      </c>
      <c r="F357" s="230">
        <v>169</v>
      </c>
      <c r="G357" s="230">
        <v>5879</v>
      </c>
      <c r="H357" s="230" t="s">
        <v>1695</v>
      </c>
      <c r="I357" s="230">
        <v>7</v>
      </c>
      <c r="J357" s="230"/>
      <c r="K357" s="230">
        <v>51</v>
      </c>
      <c r="L357" s="230">
        <f t="shared" si="7"/>
        <v>2851</v>
      </c>
      <c r="M357" s="230"/>
      <c r="N357" s="230"/>
      <c r="O357" s="230"/>
      <c r="P357" s="230"/>
      <c r="Q357" s="393"/>
      <c r="R357" s="230"/>
      <c r="S357" s="230">
        <v>169</v>
      </c>
      <c r="T357" s="230"/>
      <c r="U357" s="230"/>
      <c r="V357" s="230"/>
      <c r="W357" s="230"/>
      <c r="X357" s="230"/>
      <c r="Y357" s="230"/>
      <c r="Z357" s="230"/>
      <c r="AA357" s="230"/>
      <c r="AB357" s="230"/>
    </row>
    <row r="358" spans="1:28" x14ac:dyDescent="0.5">
      <c r="A358" s="525"/>
      <c r="B358" s="534">
        <v>169</v>
      </c>
      <c r="C358" s="230">
        <v>348</v>
      </c>
      <c r="D358" s="230" t="s">
        <v>34</v>
      </c>
      <c r="E358" s="230">
        <v>88882</v>
      </c>
      <c r="F358" s="230">
        <v>165</v>
      </c>
      <c r="G358" s="230">
        <v>7264</v>
      </c>
      <c r="H358" s="230" t="s">
        <v>1695</v>
      </c>
      <c r="I358" s="230">
        <v>2</v>
      </c>
      <c r="J358" s="230">
        <v>2</v>
      </c>
      <c r="K358" s="230">
        <v>90</v>
      </c>
      <c r="L358" s="230">
        <f t="shared" si="7"/>
        <v>1090</v>
      </c>
      <c r="M358" s="230"/>
      <c r="N358" s="230"/>
      <c r="O358" s="230"/>
      <c r="P358" s="230"/>
      <c r="Q358" s="393"/>
      <c r="R358" s="230"/>
      <c r="S358" s="230">
        <v>169</v>
      </c>
      <c r="T358" s="230"/>
      <c r="U358" s="230"/>
      <c r="V358" s="230"/>
      <c r="W358" s="230"/>
      <c r="X358" s="230"/>
      <c r="Y358" s="230"/>
      <c r="Z358" s="230"/>
      <c r="AA358" s="230"/>
      <c r="AB358" s="230"/>
    </row>
    <row r="359" spans="1:28" x14ac:dyDescent="0.5">
      <c r="A359" s="525"/>
      <c r="B359" s="534">
        <v>169</v>
      </c>
      <c r="C359" s="230">
        <v>349</v>
      </c>
      <c r="D359" s="230" t="s">
        <v>49</v>
      </c>
      <c r="E359" s="230">
        <v>5300</v>
      </c>
      <c r="F359" s="230">
        <v>8</v>
      </c>
      <c r="G359" s="230"/>
      <c r="H359" s="230" t="s">
        <v>1695</v>
      </c>
      <c r="I359" s="230">
        <v>14</v>
      </c>
      <c r="J359" s="230"/>
      <c r="K359" s="230">
        <v>39</v>
      </c>
      <c r="L359" s="230">
        <f t="shared" si="7"/>
        <v>5639</v>
      </c>
      <c r="M359" s="230"/>
      <c r="N359" s="230"/>
      <c r="O359" s="230"/>
      <c r="P359" s="230"/>
      <c r="Q359" s="393"/>
      <c r="R359" s="230"/>
      <c r="S359" s="230">
        <v>169</v>
      </c>
      <c r="T359" s="230"/>
      <c r="U359" s="230"/>
      <c r="V359" s="230"/>
      <c r="W359" s="230"/>
      <c r="X359" s="230"/>
      <c r="Y359" s="230"/>
      <c r="Z359" s="230"/>
      <c r="AA359" s="230"/>
      <c r="AB359" s="230"/>
    </row>
    <row r="360" spans="1:28" x14ac:dyDescent="0.5">
      <c r="A360" s="525" t="s">
        <v>3168</v>
      </c>
      <c r="B360" s="534">
        <v>73</v>
      </c>
      <c r="C360" s="230">
        <v>350</v>
      </c>
      <c r="D360" s="230" t="s">
        <v>49</v>
      </c>
      <c r="E360" s="230">
        <v>19598</v>
      </c>
      <c r="F360" s="230">
        <v>207</v>
      </c>
      <c r="G360" s="230"/>
      <c r="H360" s="230" t="s">
        <v>1695</v>
      </c>
      <c r="I360" s="230">
        <v>3</v>
      </c>
      <c r="J360" s="230"/>
      <c r="K360" s="230">
        <v>34</v>
      </c>
      <c r="L360" s="230">
        <f t="shared" si="7"/>
        <v>1234</v>
      </c>
      <c r="M360" s="230"/>
      <c r="N360" s="230"/>
      <c r="O360" s="230"/>
      <c r="P360" s="230"/>
      <c r="Q360" s="393"/>
      <c r="R360" s="230"/>
      <c r="S360" s="230">
        <v>73</v>
      </c>
      <c r="T360" s="230"/>
      <c r="U360" s="230"/>
      <c r="V360" s="230"/>
      <c r="W360" s="230"/>
      <c r="X360" s="230"/>
      <c r="Y360" s="230"/>
      <c r="Z360" s="230"/>
      <c r="AA360" s="230"/>
      <c r="AB360" s="230"/>
    </row>
    <row r="361" spans="1:28" x14ac:dyDescent="0.5">
      <c r="A361" s="525" t="s">
        <v>3169</v>
      </c>
      <c r="B361" s="534">
        <v>82</v>
      </c>
      <c r="C361" s="230">
        <v>351</v>
      </c>
      <c r="D361" s="230" t="s">
        <v>34</v>
      </c>
      <c r="E361" s="230">
        <v>74234</v>
      </c>
      <c r="F361" s="230">
        <v>16</v>
      </c>
      <c r="G361" s="230">
        <v>6511</v>
      </c>
      <c r="H361" s="230" t="s">
        <v>1695</v>
      </c>
      <c r="I361" s="230"/>
      <c r="J361" s="230"/>
      <c r="K361" s="230">
        <v>62</v>
      </c>
      <c r="L361" s="230"/>
      <c r="M361" s="230">
        <f xml:space="preserve"> I361*400+J361*100+K361</f>
        <v>62</v>
      </c>
      <c r="N361" s="230"/>
      <c r="O361" s="230"/>
      <c r="P361" s="230"/>
      <c r="Q361" s="393"/>
      <c r="R361" s="230">
        <v>25</v>
      </c>
      <c r="S361" s="230">
        <v>82</v>
      </c>
      <c r="T361" s="230" t="s">
        <v>1792</v>
      </c>
      <c r="U361" s="230" t="s">
        <v>45</v>
      </c>
      <c r="V361" s="230">
        <v>90</v>
      </c>
      <c r="W361" s="230"/>
      <c r="X361" s="230">
        <v>90</v>
      </c>
      <c r="Y361" s="230"/>
      <c r="Z361" s="230"/>
      <c r="AA361" s="230">
        <v>5</v>
      </c>
      <c r="AB361" s="230"/>
    </row>
    <row r="362" spans="1:28" x14ac:dyDescent="0.5">
      <c r="A362" s="525"/>
      <c r="B362" s="534">
        <v>82</v>
      </c>
      <c r="C362" s="230">
        <v>352</v>
      </c>
      <c r="D362" s="230" t="s">
        <v>49</v>
      </c>
      <c r="E362" s="230">
        <v>21684</v>
      </c>
      <c r="F362" s="230">
        <v>204</v>
      </c>
      <c r="G362" s="230"/>
      <c r="H362" s="230" t="s">
        <v>1695</v>
      </c>
      <c r="I362" s="230">
        <v>5</v>
      </c>
      <c r="J362" s="230"/>
      <c r="K362" s="230">
        <v>99</v>
      </c>
      <c r="L362" s="230">
        <f t="shared" si="7"/>
        <v>2099</v>
      </c>
      <c r="M362" s="230"/>
      <c r="N362" s="230"/>
      <c r="O362" s="230"/>
      <c r="P362" s="230"/>
      <c r="Q362" s="393"/>
      <c r="R362" s="230"/>
      <c r="S362" s="230">
        <v>82</v>
      </c>
      <c r="T362" s="230"/>
      <c r="U362" s="230"/>
      <c r="V362" s="230"/>
      <c r="W362" s="230"/>
      <c r="X362" s="230"/>
      <c r="Y362" s="230"/>
      <c r="Z362" s="230"/>
      <c r="AA362" s="230"/>
      <c r="AB362" s="230"/>
    </row>
    <row r="363" spans="1:28" x14ac:dyDescent="0.5">
      <c r="A363" s="525"/>
      <c r="B363" s="534">
        <v>82</v>
      </c>
      <c r="C363" s="230">
        <v>353</v>
      </c>
      <c r="D363" s="230" t="s">
        <v>49</v>
      </c>
      <c r="E363" s="230">
        <v>21685</v>
      </c>
      <c r="F363" s="230">
        <v>211</v>
      </c>
      <c r="G363" s="230"/>
      <c r="H363" s="230" t="s">
        <v>1695</v>
      </c>
      <c r="I363" s="230">
        <v>4</v>
      </c>
      <c r="J363" s="230">
        <v>3</v>
      </c>
      <c r="K363" s="230">
        <v>40</v>
      </c>
      <c r="L363" s="230">
        <f t="shared" ref="L363:L432" si="8" xml:space="preserve"> I363*400+J363*100+K363</f>
        <v>1940</v>
      </c>
      <c r="M363" s="230"/>
      <c r="N363" s="230"/>
      <c r="O363" s="230"/>
      <c r="P363" s="230"/>
      <c r="Q363" s="393"/>
      <c r="R363" s="230"/>
      <c r="S363" s="230">
        <v>82</v>
      </c>
      <c r="T363" s="230"/>
      <c r="U363" s="230"/>
      <c r="V363" s="230"/>
      <c r="W363" s="230"/>
      <c r="X363" s="230"/>
      <c r="Y363" s="230"/>
      <c r="Z363" s="230"/>
      <c r="AA363" s="230"/>
      <c r="AB363" s="230"/>
    </row>
    <row r="364" spans="1:28" x14ac:dyDescent="0.5">
      <c r="A364" s="525"/>
      <c r="B364" s="534">
        <v>82</v>
      </c>
      <c r="C364" s="230">
        <v>354</v>
      </c>
      <c r="D364" s="230" t="s">
        <v>34</v>
      </c>
      <c r="E364" s="230">
        <v>57244</v>
      </c>
      <c r="F364" s="230">
        <v>164</v>
      </c>
      <c r="G364" s="230">
        <v>5532</v>
      </c>
      <c r="H364" s="230" t="s">
        <v>1695</v>
      </c>
      <c r="I364" s="230">
        <v>19</v>
      </c>
      <c r="J364" s="230"/>
      <c r="K364" s="230">
        <v>84</v>
      </c>
      <c r="L364" s="230">
        <f t="shared" si="8"/>
        <v>7684</v>
      </c>
      <c r="M364" s="230"/>
      <c r="N364" s="230"/>
      <c r="O364" s="230"/>
      <c r="P364" s="230"/>
      <c r="Q364" s="393"/>
      <c r="R364" s="230"/>
      <c r="S364" s="230">
        <v>82</v>
      </c>
      <c r="T364" s="230"/>
      <c r="U364" s="230"/>
      <c r="V364" s="230"/>
      <c r="W364" s="230"/>
      <c r="X364" s="230"/>
      <c r="Y364" s="230"/>
      <c r="Z364" s="230"/>
      <c r="AA364" s="230"/>
      <c r="AB364" s="230"/>
    </row>
    <row r="365" spans="1:28" x14ac:dyDescent="0.5">
      <c r="A365" s="525" t="s">
        <v>3168</v>
      </c>
      <c r="B365" s="534">
        <v>73</v>
      </c>
      <c r="C365" s="230">
        <v>355</v>
      </c>
      <c r="D365" s="230" t="s">
        <v>49</v>
      </c>
      <c r="E365" s="230">
        <v>19576</v>
      </c>
      <c r="F365" s="230">
        <v>27</v>
      </c>
      <c r="G365" s="230"/>
      <c r="H365" s="230" t="s">
        <v>1695</v>
      </c>
      <c r="I365" s="230">
        <v>4</v>
      </c>
      <c r="J365" s="230">
        <v>2</v>
      </c>
      <c r="K365" s="230">
        <v>59</v>
      </c>
      <c r="L365" s="230">
        <f t="shared" si="8"/>
        <v>1859</v>
      </c>
      <c r="M365" s="230"/>
      <c r="N365" s="230"/>
      <c r="O365" s="230"/>
      <c r="P365" s="230"/>
      <c r="Q365" s="393"/>
      <c r="R365" s="230"/>
      <c r="S365" s="230">
        <v>73</v>
      </c>
      <c r="T365" s="230"/>
      <c r="U365" s="230"/>
      <c r="V365" s="230"/>
      <c r="W365" s="230"/>
      <c r="X365" s="230"/>
      <c r="Y365" s="230"/>
      <c r="Z365" s="230"/>
      <c r="AA365" s="230"/>
      <c r="AB365" s="230"/>
    </row>
    <row r="366" spans="1:28" x14ac:dyDescent="0.5">
      <c r="A366" s="525" t="s">
        <v>3170</v>
      </c>
      <c r="B366" s="534">
        <v>117</v>
      </c>
      <c r="C366" s="230">
        <v>356</v>
      </c>
      <c r="D366" s="230" t="s">
        <v>34</v>
      </c>
      <c r="E366" s="230">
        <v>52081</v>
      </c>
      <c r="F366" s="230">
        <v>25</v>
      </c>
      <c r="G366" s="230">
        <v>5014</v>
      </c>
      <c r="H366" s="230" t="s">
        <v>1695</v>
      </c>
      <c r="I366" s="230"/>
      <c r="J366" s="230"/>
      <c r="K366" s="230">
        <v>40</v>
      </c>
      <c r="L366" s="230"/>
      <c r="M366" s="230">
        <f xml:space="preserve"> I366*400+J366*100+K366</f>
        <v>40</v>
      </c>
      <c r="N366" s="230"/>
      <c r="O366" s="230"/>
      <c r="P366" s="230"/>
      <c r="Q366" s="393"/>
      <c r="R366" s="230">
        <v>26</v>
      </c>
      <c r="S366" s="230">
        <v>117</v>
      </c>
      <c r="T366" s="230" t="s">
        <v>1792</v>
      </c>
      <c r="U366" s="230" t="s">
        <v>45</v>
      </c>
      <c r="V366" s="230">
        <v>150</v>
      </c>
      <c r="W366" s="230"/>
      <c r="X366" s="230">
        <v>150</v>
      </c>
      <c r="Y366" s="230"/>
      <c r="Z366" s="230"/>
      <c r="AA366" s="230">
        <v>25</v>
      </c>
      <c r="AB366" s="230"/>
    </row>
    <row r="367" spans="1:28" x14ac:dyDescent="0.5">
      <c r="A367" s="525" t="s">
        <v>3171</v>
      </c>
      <c r="B367" s="534">
        <v>7</v>
      </c>
      <c r="C367" s="230">
        <v>357</v>
      </c>
      <c r="D367" s="230" t="s">
        <v>34</v>
      </c>
      <c r="E367" s="230">
        <v>49600</v>
      </c>
      <c r="F367" s="230">
        <v>96</v>
      </c>
      <c r="G367" s="230">
        <v>4577</v>
      </c>
      <c r="H367" s="230" t="s">
        <v>1695</v>
      </c>
      <c r="I367" s="230">
        <v>4</v>
      </c>
      <c r="J367" s="230"/>
      <c r="K367" s="230">
        <v>43</v>
      </c>
      <c r="L367" s="230">
        <f t="shared" si="8"/>
        <v>1643</v>
      </c>
      <c r="M367" s="230"/>
      <c r="N367" s="230"/>
      <c r="O367" s="230"/>
      <c r="P367" s="230"/>
      <c r="Q367" s="393"/>
      <c r="R367" s="230"/>
      <c r="S367" s="230">
        <v>7</v>
      </c>
      <c r="T367" s="230"/>
      <c r="U367" s="230"/>
      <c r="V367" s="230"/>
      <c r="W367" s="230"/>
      <c r="X367" s="230"/>
      <c r="Y367" s="230"/>
      <c r="Z367" s="230"/>
      <c r="AA367" s="230"/>
      <c r="AB367" s="230"/>
    </row>
    <row r="368" spans="1:28" x14ac:dyDescent="0.5">
      <c r="A368" s="525"/>
      <c r="B368" s="534">
        <v>7</v>
      </c>
      <c r="C368" s="230">
        <v>358</v>
      </c>
      <c r="D368" s="230" t="s">
        <v>49</v>
      </c>
      <c r="E368" s="230">
        <v>1144</v>
      </c>
      <c r="F368" s="230">
        <v>11</v>
      </c>
      <c r="G368" s="230"/>
      <c r="H368" s="230" t="s">
        <v>1695</v>
      </c>
      <c r="I368" s="230">
        <v>1</v>
      </c>
      <c r="J368" s="230">
        <v>2</v>
      </c>
      <c r="K368" s="230">
        <v>88</v>
      </c>
      <c r="L368" s="230">
        <f t="shared" si="8"/>
        <v>688</v>
      </c>
      <c r="M368" s="230"/>
      <c r="N368" s="230"/>
      <c r="O368" s="230"/>
      <c r="P368" s="230"/>
      <c r="Q368" s="393"/>
      <c r="R368" s="230"/>
      <c r="S368" s="230">
        <v>7</v>
      </c>
      <c r="T368" s="230"/>
      <c r="U368" s="230"/>
      <c r="V368" s="230"/>
      <c r="W368" s="230"/>
      <c r="X368" s="230"/>
      <c r="Y368" s="230"/>
      <c r="Z368" s="230"/>
      <c r="AA368" s="230"/>
      <c r="AB368" s="230"/>
    </row>
    <row r="369" spans="1:28" x14ac:dyDescent="0.5">
      <c r="A369" s="525"/>
      <c r="B369" s="534">
        <v>7</v>
      </c>
      <c r="C369" s="230">
        <v>359</v>
      </c>
      <c r="D369" s="230" t="s">
        <v>34</v>
      </c>
      <c r="E369" s="230">
        <v>74169</v>
      </c>
      <c r="F369" s="230">
        <v>180</v>
      </c>
      <c r="G369" s="230">
        <v>6460</v>
      </c>
      <c r="H369" s="230" t="s">
        <v>1695</v>
      </c>
      <c r="I369" s="230">
        <v>13</v>
      </c>
      <c r="J369" s="230">
        <v>1</v>
      </c>
      <c r="K369" s="230">
        <v>66</v>
      </c>
      <c r="L369" s="230">
        <f t="shared" si="8"/>
        <v>5366</v>
      </c>
      <c r="M369" s="230"/>
      <c r="N369" s="230"/>
      <c r="O369" s="230"/>
      <c r="P369" s="230"/>
      <c r="Q369" s="393"/>
      <c r="R369" s="230"/>
      <c r="S369" s="230">
        <v>7</v>
      </c>
      <c r="T369" s="230"/>
      <c r="U369" s="230"/>
      <c r="V369" s="230"/>
      <c r="W369" s="230"/>
      <c r="X369" s="230"/>
      <c r="Y369" s="230"/>
      <c r="Z369" s="230"/>
      <c r="AA369" s="230"/>
      <c r="AB369" s="230"/>
    </row>
    <row r="370" spans="1:28" x14ac:dyDescent="0.5">
      <c r="A370" s="525"/>
      <c r="B370" s="534">
        <v>7</v>
      </c>
      <c r="C370" s="230">
        <v>360</v>
      </c>
      <c r="D370" s="230" t="s">
        <v>34</v>
      </c>
      <c r="E370" s="230">
        <v>76685</v>
      </c>
      <c r="F370" s="230">
        <v>285</v>
      </c>
      <c r="G370" s="230">
        <v>6710</v>
      </c>
      <c r="H370" s="230" t="s">
        <v>1695</v>
      </c>
      <c r="I370" s="230"/>
      <c r="J370" s="230">
        <v>2</v>
      </c>
      <c r="K370" s="230">
        <v>59</v>
      </c>
      <c r="L370" s="230">
        <f t="shared" si="8"/>
        <v>259</v>
      </c>
      <c r="M370" s="230"/>
      <c r="N370" s="230"/>
      <c r="O370" s="230"/>
      <c r="P370" s="230"/>
      <c r="Q370" s="393"/>
      <c r="R370" s="230"/>
      <c r="S370" s="230">
        <v>7</v>
      </c>
      <c r="T370" s="230"/>
      <c r="U370" s="230"/>
      <c r="V370" s="230"/>
      <c r="W370" s="230"/>
      <c r="X370" s="230"/>
      <c r="Y370" s="230"/>
      <c r="Z370" s="230"/>
      <c r="AA370" s="230"/>
      <c r="AB370" s="230"/>
    </row>
    <row r="371" spans="1:28" x14ac:dyDescent="0.5">
      <c r="A371" s="525"/>
      <c r="B371" s="534">
        <v>7</v>
      </c>
      <c r="C371" s="230">
        <v>361</v>
      </c>
      <c r="D371" s="230" t="s">
        <v>49</v>
      </c>
      <c r="E371" s="230">
        <v>6797</v>
      </c>
      <c r="F371" s="230">
        <v>140</v>
      </c>
      <c r="G371" s="230"/>
      <c r="H371" s="230" t="s">
        <v>1695</v>
      </c>
      <c r="I371" s="230">
        <v>11</v>
      </c>
      <c r="J371" s="230">
        <v>1</v>
      </c>
      <c r="K371" s="230">
        <v>77</v>
      </c>
      <c r="L371" s="230">
        <f t="shared" si="8"/>
        <v>4577</v>
      </c>
      <c r="M371" s="230"/>
      <c r="N371" s="230"/>
      <c r="O371" s="230"/>
      <c r="P371" s="230"/>
      <c r="Q371" s="393"/>
      <c r="R371" s="230"/>
      <c r="S371" s="230">
        <v>7</v>
      </c>
      <c r="T371" s="230"/>
      <c r="U371" s="230"/>
      <c r="V371" s="230"/>
      <c r="W371" s="230"/>
      <c r="X371" s="230"/>
      <c r="Y371" s="230"/>
      <c r="Z371" s="230"/>
      <c r="AA371" s="230"/>
      <c r="AB371" s="230"/>
    </row>
    <row r="372" spans="1:28" x14ac:dyDescent="0.5">
      <c r="A372" s="525"/>
      <c r="B372" s="534">
        <v>7</v>
      </c>
      <c r="C372" s="230">
        <v>362</v>
      </c>
      <c r="D372" s="230" t="s">
        <v>34</v>
      </c>
      <c r="E372" s="230">
        <v>49586</v>
      </c>
      <c r="F372" s="230">
        <v>103</v>
      </c>
      <c r="G372" s="230">
        <v>4563</v>
      </c>
      <c r="H372" s="230" t="s">
        <v>1695</v>
      </c>
      <c r="I372" s="230">
        <v>1</v>
      </c>
      <c r="J372" s="230"/>
      <c r="K372" s="230">
        <v>98</v>
      </c>
      <c r="L372" s="230">
        <f t="shared" si="8"/>
        <v>498</v>
      </c>
      <c r="M372" s="230"/>
      <c r="N372" s="230"/>
      <c r="O372" s="230"/>
      <c r="P372" s="230"/>
      <c r="Q372" s="393"/>
      <c r="R372" s="230"/>
      <c r="S372" s="230">
        <v>7</v>
      </c>
      <c r="T372" s="230"/>
      <c r="U372" s="230"/>
      <c r="V372" s="230"/>
      <c r="W372" s="230"/>
      <c r="X372" s="230"/>
      <c r="Y372" s="230"/>
      <c r="Z372" s="230"/>
      <c r="AA372" s="230"/>
      <c r="AB372" s="230"/>
    </row>
    <row r="373" spans="1:28" x14ac:dyDescent="0.5">
      <c r="A373" s="525"/>
      <c r="B373" s="534">
        <v>7</v>
      </c>
      <c r="C373" s="230">
        <v>363</v>
      </c>
      <c r="D373" s="230" t="s">
        <v>34</v>
      </c>
      <c r="E373" s="230">
        <v>52440</v>
      </c>
      <c r="F373" s="230">
        <v>82</v>
      </c>
      <c r="G373" s="230">
        <v>5204</v>
      </c>
      <c r="H373" s="230" t="s">
        <v>1695</v>
      </c>
      <c r="I373" s="230"/>
      <c r="J373" s="230">
        <v>1</v>
      </c>
      <c r="K373" s="230">
        <v>12</v>
      </c>
      <c r="L373" s="230"/>
      <c r="M373" s="230">
        <f xml:space="preserve"> I373*400+J373*100+K373</f>
        <v>112</v>
      </c>
      <c r="N373" s="230"/>
      <c r="O373" s="230"/>
      <c r="P373" s="230"/>
      <c r="Q373" s="393"/>
      <c r="R373" s="230">
        <v>27</v>
      </c>
      <c r="S373" s="230">
        <v>7</v>
      </c>
      <c r="T373" s="230" t="s">
        <v>1792</v>
      </c>
      <c r="U373" s="230" t="s">
        <v>1024</v>
      </c>
      <c r="V373" s="230">
        <v>108</v>
      </c>
      <c r="W373" s="230"/>
      <c r="X373" s="230">
        <v>108</v>
      </c>
      <c r="Y373" s="230"/>
      <c r="Z373" s="230"/>
      <c r="AA373" s="230">
        <v>16</v>
      </c>
      <c r="AB373" s="230"/>
    </row>
    <row r="374" spans="1:28" x14ac:dyDescent="0.5">
      <c r="A374" s="525"/>
      <c r="B374" s="534">
        <v>7</v>
      </c>
      <c r="C374" s="230">
        <v>364</v>
      </c>
      <c r="D374" s="230" t="s">
        <v>49</v>
      </c>
      <c r="E374" s="230">
        <v>1127</v>
      </c>
      <c r="F374" s="230">
        <v>16</v>
      </c>
      <c r="G374" s="230"/>
      <c r="H374" s="230" t="s">
        <v>1695</v>
      </c>
      <c r="I374" s="230">
        <v>7</v>
      </c>
      <c r="J374" s="230">
        <v>1</v>
      </c>
      <c r="K374" s="230">
        <v>20</v>
      </c>
      <c r="L374" s="230">
        <f t="shared" si="8"/>
        <v>2920</v>
      </c>
      <c r="M374" s="230"/>
      <c r="N374" s="230"/>
      <c r="O374" s="230"/>
      <c r="P374" s="230"/>
      <c r="Q374" s="393"/>
      <c r="R374" s="230"/>
      <c r="S374" s="230">
        <v>7</v>
      </c>
      <c r="T374" s="230"/>
      <c r="U374" s="230"/>
      <c r="V374" s="230"/>
      <c r="W374" s="230"/>
      <c r="X374" s="230"/>
      <c r="Y374" s="230"/>
      <c r="Z374" s="230"/>
      <c r="AA374" s="230"/>
      <c r="AB374" s="230"/>
    </row>
    <row r="375" spans="1:28" x14ac:dyDescent="0.5">
      <c r="A375" s="525" t="s">
        <v>3172</v>
      </c>
      <c r="B375" s="534">
        <v>103</v>
      </c>
      <c r="C375" s="230">
        <v>365</v>
      </c>
      <c r="D375" s="230" t="s">
        <v>49</v>
      </c>
      <c r="E375" s="230">
        <v>5684</v>
      </c>
      <c r="F375" s="230">
        <v>63</v>
      </c>
      <c r="G375" s="230"/>
      <c r="H375" s="230" t="s">
        <v>1695</v>
      </c>
      <c r="I375" s="230">
        <v>4</v>
      </c>
      <c r="J375" s="230">
        <v>1</v>
      </c>
      <c r="K375" s="230">
        <v>89</v>
      </c>
      <c r="L375" s="230">
        <f t="shared" si="8"/>
        <v>1789</v>
      </c>
      <c r="M375" s="230"/>
      <c r="N375" s="230"/>
      <c r="O375" s="230"/>
      <c r="P375" s="230"/>
      <c r="Q375" s="393"/>
      <c r="R375" s="230"/>
      <c r="S375" s="230">
        <v>103</v>
      </c>
      <c r="T375" s="230"/>
      <c r="U375" s="230"/>
      <c r="V375" s="230"/>
      <c r="W375" s="230"/>
      <c r="X375" s="230"/>
      <c r="Y375" s="230"/>
      <c r="Z375" s="230"/>
      <c r="AA375" s="230"/>
      <c r="AB375" s="230"/>
    </row>
    <row r="376" spans="1:28" x14ac:dyDescent="0.5">
      <c r="A376" s="525"/>
      <c r="B376" s="534">
        <v>103</v>
      </c>
      <c r="C376" s="230">
        <v>366</v>
      </c>
      <c r="D376" s="230" t="s">
        <v>49</v>
      </c>
      <c r="E376" s="230">
        <v>1176</v>
      </c>
      <c r="F376" s="230">
        <v>62</v>
      </c>
      <c r="G376" s="230"/>
      <c r="H376" s="230" t="s">
        <v>1695</v>
      </c>
      <c r="I376" s="230">
        <v>1</v>
      </c>
      <c r="J376" s="230">
        <v>3</v>
      </c>
      <c r="K376" s="230">
        <v>6</v>
      </c>
      <c r="L376" s="230">
        <f t="shared" si="8"/>
        <v>706</v>
      </c>
      <c r="M376" s="230"/>
      <c r="N376" s="230"/>
      <c r="O376" s="230"/>
      <c r="P376" s="230"/>
      <c r="Q376" s="393"/>
      <c r="R376" s="230"/>
      <c r="S376" s="230">
        <v>103</v>
      </c>
      <c r="T376" s="230"/>
      <c r="U376" s="230"/>
      <c r="V376" s="230"/>
      <c r="W376" s="230"/>
      <c r="X376" s="230"/>
      <c r="Y376" s="230"/>
      <c r="Z376" s="230"/>
      <c r="AA376" s="230"/>
      <c r="AB376" s="230"/>
    </row>
    <row r="377" spans="1:28" x14ac:dyDescent="0.5">
      <c r="A377" s="525" t="s">
        <v>3173</v>
      </c>
      <c r="B377" s="534">
        <v>118</v>
      </c>
      <c r="C377" s="230">
        <v>367</v>
      </c>
      <c r="D377" s="230" t="s">
        <v>34</v>
      </c>
      <c r="E377" s="230">
        <v>52080</v>
      </c>
      <c r="F377" s="230">
        <v>24</v>
      </c>
      <c r="G377" s="230">
        <v>5013</v>
      </c>
      <c r="H377" s="230" t="s">
        <v>1695</v>
      </c>
      <c r="I377" s="230"/>
      <c r="J377" s="230"/>
      <c r="K377" s="230">
        <v>48</v>
      </c>
      <c r="L377" s="230"/>
      <c r="M377" s="230">
        <f xml:space="preserve"> I377*400+J377*100+K377</f>
        <v>48</v>
      </c>
      <c r="N377" s="230"/>
      <c r="O377" s="230"/>
      <c r="P377" s="230"/>
      <c r="Q377" s="393"/>
      <c r="R377" s="230">
        <v>28</v>
      </c>
      <c r="S377" s="230">
        <v>118</v>
      </c>
      <c r="T377" s="230" t="s">
        <v>1792</v>
      </c>
      <c r="U377" s="230" t="s">
        <v>45</v>
      </c>
      <c r="V377" s="230">
        <v>54</v>
      </c>
      <c r="W377" s="230"/>
      <c r="X377" s="230">
        <v>54</v>
      </c>
      <c r="Y377" s="230"/>
      <c r="Z377" s="230"/>
      <c r="AA377" s="230">
        <v>25</v>
      </c>
      <c r="AB377" s="230"/>
    </row>
    <row r="378" spans="1:28" x14ac:dyDescent="0.5">
      <c r="A378" s="525" t="s">
        <v>3174</v>
      </c>
      <c r="B378" s="534">
        <v>80</v>
      </c>
      <c r="C378" s="230">
        <v>368</v>
      </c>
      <c r="D378" s="230" t="s">
        <v>49</v>
      </c>
      <c r="E378" s="230">
        <v>2959</v>
      </c>
      <c r="F378" s="230">
        <v>37</v>
      </c>
      <c r="G378" s="230"/>
      <c r="H378" s="230" t="s">
        <v>1695</v>
      </c>
      <c r="I378" s="230">
        <v>12</v>
      </c>
      <c r="J378" s="230">
        <v>1</v>
      </c>
      <c r="K378" s="230">
        <v>8</v>
      </c>
      <c r="L378" s="230">
        <f t="shared" si="8"/>
        <v>4908</v>
      </c>
      <c r="M378" s="230"/>
      <c r="N378" s="230"/>
      <c r="O378" s="230"/>
      <c r="P378" s="230"/>
      <c r="Q378" s="393"/>
      <c r="R378" s="230"/>
      <c r="S378" s="230">
        <v>80</v>
      </c>
      <c r="T378" s="230"/>
      <c r="U378" s="230"/>
      <c r="V378" s="230"/>
      <c r="W378" s="230"/>
      <c r="X378" s="230"/>
      <c r="Y378" s="230"/>
      <c r="Z378" s="230"/>
      <c r="AA378" s="230"/>
      <c r="AB378" s="230"/>
    </row>
    <row r="379" spans="1:28" x14ac:dyDescent="0.5">
      <c r="A379" s="525"/>
      <c r="B379" s="534">
        <v>80</v>
      </c>
      <c r="C379" s="230">
        <v>369</v>
      </c>
      <c r="D379" s="230" t="s">
        <v>34</v>
      </c>
      <c r="E379" s="230">
        <v>52090</v>
      </c>
      <c r="F379" s="230">
        <v>34</v>
      </c>
      <c r="G379" s="230">
        <v>5023</v>
      </c>
      <c r="H379" s="230" t="s">
        <v>1695</v>
      </c>
      <c r="I379" s="230"/>
      <c r="J379" s="230"/>
      <c r="K379" s="230">
        <v>56</v>
      </c>
      <c r="L379" s="230">
        <f t="shared" si="8"/>
        <v>56</v>
      </c>
      <c r="M379" s="230"/>
      <c r="N379" s="230"/>
      <c r="O379" s="230"/>
      <c r="P379" s="230"/>
      <c r="Q379" s="393"/>
      <c r="R379" s="230"/>
      <c r="S379" s="230">
        <v>80</v>
      </c>
      <c r="T379" s="230"/>
      <c r="U379" s="230"/>
      <c r="V379" s="230"/>
      <c r="W379" s="230"/>
      <c r="X379" s="230"/>
      <c r="Y379" s="230"/>
      <c r="Z379" s="230"/>
      <c r="AA379" s="230"/>
      <c r="AB379" s="230"/>
    </row>
    <row r="380" spans="1:28" x14ac:dyDescent="0.5">
      <c r="A380" s="525" t="s">
        <v>3175</v>
      </c>
      <c r="B380" s="534">
        <v>82</v>
      </c>
      <c r="C380" s="230">
        <v>370</v>
      </c>
      <c r="D380" s="230" t="s">
        <v>49</v>
      </c>
      <c r="E380" s="230">
        <v>19596</v>
      </c>
      <c r="F380" s="230">
        <v>205</v>
      </c>
      <c r="G380" s="230"/>
      <c r="H380" s="230" t="s">
        <v>1695</v>
      </c>
      <c r="I380" s="230">
        <v>5</v>
      </c>
      <c r="J380" s="230">
        <v>3</v>
      </c>
      <c r="K380" s="230">
        <v>6</v>
      </c>
      <c r="L380" s="230">
        <f t="shared" si="8"/>
        <v>2306</v>
      </c>
      <c r="M380" s="230"/>
      <c r="N380" s="230"/>
      <c r="O380" s="230"/>
      <c r="P380" s="230"/>
      <c r="Q380" s="393"/>
      <c r="R380" s="230"/>
      <c r="S380" s="230">
        <v>82</v>
      </c>
      <c r="T380" s="230"/>
      <c r="U380" s="230"/>
      <c r="V380" s="230"/>
      <c r="W380" s="230"/>
      <c r="X380" s="230"/>
      <c r="Y380" s="230"/>
      <c r="Z380" s="230"/>
      <c r="AA380" s="230"/>
      <c r="AB380" s="230"/>
    </row>
    <row r="381" spans="1:28" x14ac:dyDescent="0.5">
      <c r="A381" s="526"/>
      <c r="B381" s="534">
        <v>82</v>
      </c>
      <c r="C381" s="230">
        <v>371</v>
      </c>
      <c r="D381" s="230" t="s">
        <v>34</v>
      </c>
      <c r="E381" s="230">
        <v>74235</v>
      </c>
      <c r="F381" s="230">
        <v>17</v>
      </c>
      <c r="G381" s="230">
        <v>6512</v>
      </c>
      <c r="H381" s="230" t="s">
        <v>1695</v>
      </c>
      <c r="I381" s="230"/>
      <c r="J381" s="230"/>
      <c r="K381" s="230">
        <v>68</v>
      </c>
      <c r="L381" s="230"/>
      <c r="M381" s="230">
        <f xml:space="preserve"> I381*400+J381*100+K381</f>
        <v>68</v>
      </c>
      <c r="N381" s="230"/>
      <c r="O381" s="230"/>
      <c r="P381" s="230"/>
      <c r="Q381" s="393"/>
      <c r="R381" s="230">
        <v>29</v>
      </c>
      <c r="S381" s="230">
        <v>82</v>
      </c>
      <c r="T381" s="230" t="s">
        <v>323</v>
      </c>
      <c r="U381" s="230" t="s">
        <v>1024</v>
      </c>
      <c r="V381" s="230">
        <v>8</v>
      </c>
      <c r="W381" s="230"/>
      <c r="X381" s="230"/>
      <c r="Y381" s="230"/>
      <c r="Z381" s="230"/>
      <c r="AA381" s="230">
        <v>20</v>
      </c>
      <c r="AB381" s="230"/>
    </row>
    <row r="382" spans="1:28" x14ac:dyDescent="0.5">
      <c r="A382" s="525" t="s">
        <v>3176</v>
      </c>
      <c r="B382" s="534">
        <v>149</v>
      </c>
      <c r="C382" s="230">
        <v>372</v>
      </c>
      <c r="D382" s="230" t="s">
        <v>49</v>
      </c>
      <c r="E382" s="230">
        <v>21676</v>
      </c>
      <c r="F382" s="230">
        <v>190</v>
      </c>
      <c r="G382" s="230"/>
      <c r="H382" s="230" t="s">
        <v>1695</v>
      </c>
      <c r="I382" s="230">
        <v>20</v>
      </c>
      <c r="J382" s="230">
        <v>2</v>
      </c>
      <c r="K382" s="230">
        <v>5</v>
      </c>
      <c r="L382" s="230">
        <f t="shared" si="8"/>
        <v>8205</v>
      </c>
      <c r="M382" s="230"/>
      <c r="N382" s="230"/>
      <c r="O382" s="230"/>
      <c r="P382" s="230"/>
      <c r="Q382" s="393"/>
      <c r="R382" s="230"/>
      <c r="S382" s="230">
        <v>149</v>
      </c>
      <c r="T382" s="230"/>
      <c r="U382" s="230"/>
      <c r="V382" s="230"/>
      <c r="W382" s="230"/>
      <c r="X382" s="230"/>
      <c r="Y382" s="230"/>
      <c r="Z382" s="230"/>
      <c r="AA382" s="230"/>
      <c r="AB382" s="230"/>
    </row>
    <row r="383" spans="1:28" x14ac:dyDescent="0.5">
      <c r="A383" s="525"/>
      <c r="B383" s="534">
        <v>149</v>
      </c>
      <c r="C383" s="230">
        <v>373</v>
      </c>
      <c r="D383" s="230" t="s">
        <v>34</v>
      </c>
      <c r="E383" s="230">
        <v>52114</v>
      </c>
      <c r="F383" s="230">
        <v>34</v>
      </c>
      <c r="G383" s="230">
        <v>14</v>
      </c>
      <c r="H383" s="230" t="s">
        <v>1695</v>
      </c>
      <c r="I383" s="230"/>
      <c r="J383" s="230">
        <v>1</v>
      </c>
      <c r="K383" s="230">
        <v>6</v>
      </c>
      <c r="L383" s="230"/>
      <c r="M383" s="230">
        <f xml:space="preserve"> I383*400+J383*100+K383</f>
        <v>106</v>
      </c>
      <c r="N383" s="230"/>
      <c r="O383" s="230"/>
      <c r="P383" s="230"/>
      <c r="Q383" s="393"/>
      <c r="R383" s="230">
        <v>30</v>
      </c>
      <c r="S383" s="230">
        <v>149</v>
      </c>
      <c r="T383" s="230" t="s">
        <v>1792</v>
      </c>
      <c r="U383" s="230" t="s">
        <v>45</v>
      </c>
      <c r="V383" s="230">
        <v>72</v>
      </c>
      <c r="W383" s="230"/>
      <c r="X383" s="230">
        <v>72</v>
      </c>
      <c r="Y383" s="230"/>
      <c r="Z383" s="230"/>
      <c r="AA383" s="230">
        <v>20</v>
      </c>
      <c r="AB383" s="230"/>
    </row>
    <row r="384" spans="1:28" x14ac:dyDescent="0.5">
      <c r="A384" s="525" t="s">
        <v>3108</v>
      </c>
      <c r="B384" s="534">
        <v>240</v>
      </c>
      <c r="C384" s="230">
        <v>374</v>
      </c>
      <c r="D384" s="230" t="s">
        <v>49</v>
      </c>
      <c r="E384" s="230">
        <v>4939</v>
      </c>
      <c r="F384" s="230">
        <v>163</v>
      </c>
      <c r="G384" s="230"/>
      <c r="H384" s="230" t="s">
        <v>1695</v>
      </c>
      <c r="I384" s="230">
        <v>10</v>
      </c>
      <c r="J384" s="230">
        <v>2</v>
      </c>
      <c r="K384" s="230">
        <v>23</v>
      </c>
      <c r="L384" s="230">
        <f t="shared" si="8"/>
        <v>4223</v>
      </c>
      <c r="M384" s="230"/>
      <c r="N384" s="230"/>
      <c r="O384" s="230"/>
      <c r="P384" s="230"/>
      <c r="Q384" s="393"/>
      <c r="R384" s="230"/>
      <c r="S384" s="230">
        <v>240</v>
      </c>
      <c r="T384" s="230"/>
      <c r="U384" s="230"/>
      <c r="V384" s="230"/>
      <c r="W384" s="230"/>
      <c r="X384" s="230"/>
      <c r="Y384" s="230"/>
      <c r="Z384" s="230"/>
      <c r="AA384" s="230"/>
      <c r="AB384" s="230"/>
    </row>
    <row r="385" spans="1:28" x14ac:dyDescent="0.5">
      <c r="A385" s="525"/>
      <c r="B385" s="534">
        <v>240</v>
      </c>
      <c r="C385" s="230">
        <v>375</v>
      </c>
      <c r="D385" s="230" t="s">
        <v>34</v>
      </c>
      <c r="E385" s="230">
        <v>79207</v>
      </c>
      <c r="F385" s="230">
        <v>69</v>
      </c>
      <c r="G385" s="230">
        <v>2694</v>
      </c>
      <c r="H385" s="230" t="s">
        <v>1695</v>
      </c>
      <c r="I385" s="230"/>
      <c r="J385" s="230"/>
      <c r="K385" s="230">
        <v>34</v>
      </c>
      <c r="L385" s="230">
        <f t="shared" si="8"/>
        <v>34</v>
      </c>
      <c r="M385" s="230"/>
      <c r="N385" s="230"/>
      <c r="O385" s="230"/>
      <c r="P385" s="230"/>
      <c r="Q385" s="393"/>
      <c r="R385" s="230"/>
      <c r="S385" s="230">
        <v>240</v>
      </c>
      <c r="T385" s="230"/>
      <c r="U385" s="230"/>
      <c r="V385" s="230"/>
      <c r="W385" s="230"/>
      <c r="X385" s="230"/>
      <c r="Y385" s="230"/>
      <c r="Z385" s="230"/>
      <c r="AA385" s="230"/>
      <c r="AB385" s="230"/>
    </row>
    <row r="386" spans="1:28" x14ac:dyDescent="0.5">
      <c r="A386" s="525"/>
      <c r="B386" s="534">
        <v>240</v>
      </c>
      <c r="C386" s="230">
        <v>376</v>
      </c>
      <c r="D386" s="230" t="s">
        <v>34</v>
      </c>
      <c r="E386" s="230">
        <v>79205</v>
      </c>
      <c r="F386" s="230">
        <v>67</v>
      </c>
      <c r="G386" s="230">
        <v>5</v>
      </c>
      <c r="H386" s="230" t="s">
        <v>1695</v>
      </c>
      <c r="I386" s="230"/>
      <c r="J386" s="230"/>
      <c r="K386" s="230">
        <v>34</v>
      </c>
      <c r="L386" s="230"/>
      <c r="M386" s="230">
        <f xml:space="preserve"> I386*400+J386*100+K386</f>
        <v>34</v>
      </c>
      <c r="N386" s="230"/>
      <c r="O386" s="230"/>
      <c r="P386" s="230"/>
      <c r="Q386" s="393"/>
      <c r="R386" s="230">
        <v>31</v>
      </c>
      <c r="S386" s="230">
        <v>240</v>
      </c>
      <c r="T386" s="230" t="s">
        <v>1792</v>
      </c>
      <c r="U386" s="230" t="s">
        <v>45</v>
      </c>
      <c r="V386" s="230">
        <v>126</v>
      </c>
      <c r="W386" s="230"/>
      <c r="X386" s="230">
        <v>126</v>
      </c>
      <c r="Y386" s="230"/>
      <c r="Z386" s="230"/>
      <c r="AA386" s="230">
        <v>10</v>
      </c>
      <c r="AB386" s="230"/>
    </row>
    <row r="387" spans="1:28" x14ac:dyDescent="0.5">
      <c r="A387" s="525" t="s">
        <v>3177</v>
      </c>
      <c r="B387" s="534">
        <v>1</v>
      </c>
      <c r="C387" s="230">
        <v>377</v>
      </c>
      <c r="D387" s="230" t="s">
        <v>49</v>
      </c>
      <c r="E387" s="230">
        <v>21671</v>
      </c>
      <c r="F387" s="230">
        <v>40</v>
      </c>
      <c r="G387" s="230"/>
      <c r="H387" s="230" t="s">
        <v>1695</v>
      </c>
      <c r="I387" s="230">
        <v>9</v>
      </c>
      <c r="J387" s="230">
        <v>3</v>
      </c>
      <c r="K387" s="230">
        <v>58</v>
      </c>
      <c r="L387" s="230">
        <f t="shared" si="8"/>
        <v>3958</v>
      </c>
      <c r="M387" s="230"/>
      <c r="N387" s="230"/>
      <c r="O387" s="230"/>
      <c r="P387" s="230"/>
      <c r="Q387" s="393"/>
      <c r="R387" s="230"/>
      <c r="S387" s="230">
        <v>1</v>
      </c>
      <c r="T387" s="230"/>
      <c r="U387" s="230"/>
      <c r="V387" s="230"/>
      <c r="W387" s="230"/>
      <c r="X387" s="230"/>
      <c r="Y387" s="230"/>
      <c r="Z387" s="230"/>
      <c r="AA387" s="230"/>
      <c r="AB387" s="230"/>
    </row>
    <row r="388" spans="1:28" x14ac:dyDescent="0.5">
      <c r="A388" s="525" t="s">
        <v>3178</v>
      </c>
      <c r="B388" s="534">
        <v>86</v>
      </c>
      <c r="C388" s="230">
        <v>378</v>
      </c>
      <c r="D388" s="230" t="s">
        <v>49</v>
      </c>
      <c r="E388" s="230">
        <v>3818</v>
      </c>
      <c r="F388" s="230"/>
      <c r="G388" s="230"/>
      <c r="H388" s="230" t="s">
        <v>1695</v>
      </c>
      <c r="I388" s="230">
        <v>7</v>
      </c>
      <c r="J388" s="230">
        <v>3</v>
      </c>
      <c r="K388" s="230">
        <v>49</v>
      </c>
      <c r="L388" s="230">
        <f t="shared" si="8"/>
        <v>3149</v>
      </c>
      <c r="M388" s="230"/>
      <c r="N388" s="230"/>
      <c r="O388" s="230"/>
      <c r="P388" s="230"/>
      <c r="Q388" s="393"/>
      <c r="R388" s="230"/>
      <c r="S388" s="230">
        <v>86</v>
      </c>
      <c r="T388" s="230"/>
      <c r="U388" s="230"/>
      <c r="V388" s="230"/>
      <c r="W388" s="230"/>
      <c r="X388" s="230"/>
      <c r="Y388" s="230"/>
      <c r="Z388" s="230"/>
      <c r="AA388" s="230"/>
      <c r="AB388" s="230"/>
    </row>
    <row r="389" spans="1:28" x14ac:dyDescent="0.5">
      <c r="A389" s="525"/>
      <c r="B389" s="534">
        <v>86</v>
      </c>
      <c r="C389" s="230">
        <v>379</v>
      </c>
      <c r="D389" s="230" t="s">
        <v>34</v>
      </c>
      <c r="E389" s="230">
        <v>52121</v>
      </c>
      <c r="F389" s="230">
        <v>1</v>
      </c>
      <c r="G389" s="230">
        <v>5054</v>
      </c>
      <c r="H389" s="230" t="s">
        <v>1695</v>
      </c>
      <c r="I389" s="230"/>
      <c r="J389" s="230"/>
      <c r="K389" s="230">
        <v>54</v>
      </c>
      <c r="L389" s="230"/>
      <c r="M389" s="230">
        <f xml:space="preserve"> I389*400+J389*100+K389</f>
        <v>54</v>
      </c>
      <c r="N389" s="230"/>
      <c r="O389" s="230"/>
      <c r="P389" s="230"/>
      <c r="Q389" s="393"/>
      <c r="R389" s="230">
        <v>32</v>
      </c>
      <c r="S389" s="230">
        <v>86</v>
      </c>
      <c r="T389" s="230" t="s">
        <v>1792</v>
      </c>
      <c r="U389" s="230" t="s">
        <v>1024</v>
      </c>
      <c r="V389" s="230">
        <v>72</v>
      </c>
      <c r="W389" s="230"/>
      <c r="X389" s="230">
        <v>72</v>
      </c>
      <c r="Y389" s="230"/>
      <c r="Z389" s="230"/>
      <c r="AA389" s="230">
        <v>30</v>
      </c>
      <c r="AB389" s="230"/>
    </row>
    <row r="390" spans="1:28" x14ac:dyDescent="0.5">
      <c r="A390" s="525" t="s">
        <v>3179</v>
      </c>
      <c r="B390" s="534">
        <v>162</v>
      </c>
      <c r="C390" s="230">
        <v>380</v>
      </c>
      <c r="D390" s="230" t="s">
        <v>34</v>
      </c>
      <c r="E390" s="230">
        <v>74227</v>
      </c>
      <c r="F390" s="230">
        <v>224</v>
      </c>
      <c r="G390" s="230">
        <v>6504</v>
      </c>
      <c r="H390" s="230" t="s">
        <v>1695</v>
      </c>
      <c r="I390" s="230"/>
      <c r="J390" s="230"/>
      <c r="K390" s="230">
        <v>32</v>
      </c>
      <c r="L390" s="230"/>
      <c r="M390" s="230">
        <f xml:space="preserve"> I390*400+J390*100+K390</f>
        <v>32</v>
      </c>
      <c r="N390" s="230"/>
      <c r="O390" s="230"/>
      <c r="P390" s="230"/>
      <c r="Q390" s="393"/>
      <c r="R390" s="230">
        <v>33</v>
      </c>
      <c r="S390" s="230">
        <v>162</v>
      </c>
      <c r="T390" s="230" t="s">
        <v>1792</v>
      </c>
      <c r="U390" s="230" t="s">
        <v>1024</v>
      </c>
      <c r="V390" s="230">
        <v>54</v>
      </c>
      <c r="W390" s="230"/>
      <c r="X390" s="230">
        <v>54</v>
      </c>
      <c r="Y390" s="230"/>
      <c r="Z390" s="230"/>
      <c r="AA390" s="230">
        <v>20</v>
      </c>
      <c r="AB390" s="230"/>
    </row>
    <row r="391" spans="1:28" x14ac:dyDescent="0.5">
      <c r="A391" s="525" t="s">
        <v>3180</v>
      </c>
      <c r="B391" s="534">
        <v>21</v>
      </c>
      <c r="C391" s="230">
        <v>381</v>
      </c>
      <c r="D391" s="230" t="s">
        <v>49</v>
      </c>
      <c r="E391" s="230">
        <v>19582</v>
      </c>
      <c r="F391" s="230">
        <v>79</v>
      </c>
      <c r="G391" s="230"/>
      <c r="H391" s="230" t="s">
        <v>1695</v>
      </c>
      <c r="I391" s="230">
        <v>3</v>
      </c>
      <c r="J391" s="230">
        <v>2</v>
      </c>
      <c r="K391" s="230">
        <v>47</v>
      </c>
      <c r="L391" s="230">
        <f t="shared" si="8"/>
        <v>1447</v>
      </c>
      <c r="M391" s="230"/>
      <c r="N391" s="230"/>
      <c r="O391" s="230"/>
      <c r="P391" s="230"/>
      <c r="Q391" s="393"/>
      <c r="R391" s="230"/>
      <c r="S391" s="230">
        <v>21</v>
      </c>
      <c r="T391" s="230"/>
      <c r="U391" s="230"/>
      <c r="V391" s="230"/>
      <c r="W391" s="230"/>
      <c r="X391" s="230"/>
      <c r="Y391" s="230"/>
      <c r="Z391" s="230"/>
      <c r="AA391" s="230"/>
      <c r="AB391" s="230"/>
    </row>
    <row r="392" spans="1:28" x14ac:dyDescent="0.5">
      <c r="A392" s="525"/>
      <c r="B392" s="534">
        <v>21</v>
      </c>
      <c r="C392" s="230">
        <v>382</v>
      </c>
      <c r="D392" s="230" t="s">
        <v>34</v>
      </c>
      <c r="E392" s="230">
        <v>74190</v>
      </c>
      <c r="F392" s="230">
        <v>201</v>
      </c>
      <c r="G392" s="230">
        <v>6481</v>
      </c>
      <c r="H392" s="230" t="s">
        <v>1695</v>
      </c>
      <c r="I392" s="230"/>
      <c r="J392" s="230"/>
      <c r="K392" s="230">
        <v>69</v>
      </c>
      <c r="L392" s="230"/>
      <c r="M392" s="230">
        <f xml:space="preserve"> I392*400+J392*100+K392</f>
        <v>69</v>
      </c>
      <c r="N392" s="230"/>
      <c r="O392" s="230"/>
      <c r="P392" s="230"/>
      <c r="Q392" s="393"/>
      <c r="R392" s="230">
        <v>34</v>
      </c>
      <c r="S392" s="230">
        <v>21</v>
      </c>
      <c r="T392" s="230" t="s">
        <v>1792</v>
      </c>
      <c r="U392" s="230" t="s">
        <v>45</v>
      </c>
      <c r="V392" s="230">
        <v>54</v>
      </c>
      <c r="W392" s="230"/>
      <c r="X392" s="230">
        <v>54</v>
      </c>
      <c r="Y392" s="230"/>
      <c r="Z392" s="230"/>
      <c r="AA392" s="230">
        <v>20</v>
      </c>
      <c r="AB392" s="230"/>
    </row>
    <row r="393" spans="1:28" x14ac:dyDescent="0.5">
      <c r="A393" s="525" t="s">
        <v>3181</v>
      </c>
      <c r="B393" s="534">
        <v>21</v>
      </c>
      <c r="C393" s="230">
        <v>383</v>
      </c>
      <c r="D393" s="230" t="s">
        <v>49</v>
      </c>
      <c r="E393" s="230">
        <v>2985</v>
      </c>
      <c r="F393" s="230">
        <v>86</v>
      </c>
      <c r="G393" s="230"/>
      <c r="H393" s="230" t="s">
        <v>1695</v>
      </c>
      <c r="I393" s="230">
        <v>9</v>
      </c>
      <c r="J393" s="230">
        <v>3</v>
      </c>
      <c r="K393" s="230">
        <v>74</v>
      </c>
      <c r="L393" s="230">
        <f t="shared" si="8"/>
        <v>3974</v>
      </c>
      <c r="M393" s="230"/>
      <c r="N393" s="230"/>
      <c r="O393" s="230"/>
      <c r="P393" s="230"/>
      <c r="Q393" s="393"/>
      <c r="R393" s="230"/>
      <c r="S393" s="230">
        <v>21</v>
      </c>
      <c r="T393" s="230"/>
      <c r="U393" s="230"/>
      <c r="V393" s="230"/>
      <c r="W393" s="230"/>
      <c r="X393" s="230"/>
      <c r="Y393" s="230"/>
      <c r="Z393" s="230"/>
      <c r="AA393" s="230"/>
      <c r="AB393" s="230"/>
    </row>
    <row r="394" spans="1:28" x14ac:dyDescent="0.5">
      <c r="A394" s="525" t="s">
        <v>3182</v>
      </c>
      <c r="B394" s="534">
        <v>116</v>
      </c>
      <c r="C394" s="230">
        <v>384</v>
      </c>
      <c r="D394" s="230" t="s">
        <v>34</v>
      </c>
      <c r="E394" s="230">
        <v>52082</v>
      </c>
      <c r="F394" s="230">
        <v>26</v>
      </c>
      <c r="G394" s="230">
        <v>5015</v>
      </c>
      <c r="H394" s="230" t="s">
        <v>1695</v>
      </c>
      <c r="I394" s="230"/>
      <c r="J394" s="230"/>
      <c r="K394" s="230">
        <v>43</v>
      </c>
      <c r="L394" s="230"/>
      <c r="M394" s="230">
        <f xml:space="preserve"> I394*400+J394*100+K394</f>
        <v>43</v>
      </c>
      <c r="N394" s="230"/>
      <c r="O394" s="230"/>
      <c r="P394" s="230"/>
      <c r="Q394" s="393"/>
      <c r="R394" s="230">
        <v>35</v>
      </c>
      <c r="S394" s="230">
        <v>116</v>
      </c>
      <c r="T394" s="230" t="s">
        <v>1792</v>
      </c>
      <c r="U394" s="230" t="s">
        <v>45</v>
      </c>
      <c r="V394" s="230">
        <v>168</v>
      </c>
      <c r="W394" s="230"/>
      <c r="X394" s="230">
        <v>168</v>
      </c>
      <c r="Y394" s="230"/>
      <c r="Z394" s="230"/>
      <c r="AA394" s="230">
        <v>20</v>
      </c>
      <c r="AB394" s="230"/>
    </row>
    <row r="395" spans="1:28" x14ac:dyDescent="0.5">
      <c r="A395" s="525" t="s">
        <v>3183</v>
      </c>
      <c r="B395" s="534">
        <v>94</v>
      </c>
      <c r="C395" s="230">
        <v>385</v>
      </c>
      <c r="D395" s="230" t="s">
        <v>49</v>
      </c>
      <c r="E395" s="230">
        <v>4085</v>
      </c>
      <c r="F395" s="230"/>
      <c r="G395" s="230"/>
      <c r="H395" s="230" t="s">
        <v>1695</v>
      </c>
      <c r="I395" s="230">
        <v>10</v>
      </c>
      <c r="J395" s="230"/>
      <c r="K395" s="230"/>
      <c r="L395" s="230">
        <f t="shared" si="8"/>
        <v>4000</v>
      </c>
      <c r="M395" s="230"/>
      <c r="N395" s="230"/>
      <c r="O395" s="230"/>
      <c r="P395" s="230"/>
      <c r="Q395" s="393"/>
      <c r="R395" s="230"/>
      <c r="S395" s="230">
        <v>94</v>
      </c>
      <c r="T395" s="230"/>
      <c r="U395" s="230"/>
      <c r="V395" s="230"/>
      <c r="W395" s="230"/>
      <c r="X395" s="230"/>
      <c r="Y395" s="230"/>
      <c r="Z395" s="230"/>
      <c r="AA395" s="230"/>
      <c r="AB395" s="230"/>
    </row>
    <row r="396" spans="1:28" x14ac:dyDescent="0.5">
      <c r="A396" s="525" t="s">
        <v>3182</v>
      </c>
      <c r="B396" s="534">
        <v>116</v>
      </c>
      <c r="C396" s="230">
        <v>386</v>
      </c>
      <c r="D396" s="230" t="s">
        <v>49</v>
      </c>
      <c r="E396" s="230">
        <v>6743</v>
      </c>
      <c r="F396" s="230">
        <v>208</v>
      </c>
      <c r="G396" s="230"/>
      <c r="H396" s="230" t="s">
        <v>1695</v>
      </c>
      <c r="I396" s="230">
        <v>11</v>
      </c>
      <c r="J396" s="230">
        <v>3</v>
      </c>
      <c r="K396" s="230">
        <v>51</v>
      </c>
      <c r="L396" s="230">
        <f t="shared" si="8"/>
        <v>4751</v>
      </c>
      <c r="M396" s="230"/>
      <c r="N396" s="230"/>
      <c r="O396" s="230"/>
      <c r="P396" s="230"/>
      <c r="Q396" s="393"/>
      <c r="R396" s="230"/>
      <c r="S396" s="230">
        <v>116</v>
      </c>
      <c r="T396" s="230"/>
      <c r="U396" s="230"/>
      <c r="V396" s="230"/>
      <c r="W396" s="230"/>
      <c r="X396" s="230"/>
      <c r="Y396" s="230"/>
      <c r="Z396" s="230"/>
      <c r="AA396" s="230"/>
      <c r="AB396" s="230"/>
    </row>
    <row r="397" spans="1:28" x14ac:dyDescent="0.5">
      <c r="A397" s="525" t="s">
        <v>3184</v>
      </c>
      <c r="B397" s="534">
        <v>69</v>
      </c>
      <c r="C397" s="230">
        <v>387</v>
      </c>
      <c r="D397" s="230" t="s">
        <v>34</v>
      </c>
      <c r="E397" s="230">
        <v>52139</v>
      </c>
      <c r="F397" s="230">
        <v>47</v>
      </c>
      <c r="G397" s="230">
        <v>5154</v>
      </c>
      <c r="H397" s="230" t="s">
        <v>1695</v>
      </c>
      <c r="I397" s="230"/>
      <c r="J397" s="230">
        <v>1</v>
      </c>
      <c r="K397" s="230">
        <v>33</v>
      </c>
      <c r="L397" s="230"/>
      <c r="M397" s="230">
        <f xml:space="preserve"> I397*400+J397*100+K397</f>
        <v>133</v>
      </c>
      <c r="N397" s="230"/>
      <c r="O397" s="230"/>
      <c r="P397" s="230"/>
      <c r="Q397" s="393"/>
      <c r="R397" s="230">
        <v>36</v>
      </c>
      <c r="S397" s="230">
        <v>69</v>
      </c>
      <c r="T397" s="230" t="s">
        <v>1792</v>
      </c>
      <c r="U397" s="230" t="s">
        <v>45</v>
      </c>
      <c r="V397" s="230">
        <v>54</v>
      </c>
      <c r="W397" s="230"/>
      <c r="X397" s="230">
        <v>54</v>
      </c>
      <c r="Y397" s="230"/>
      <c r="Z397" s="230"/>
      <c r="AA397" s="230">
        <v>12</v>
      </c>
      <c r="AB397" s="230"/>
    </row>
    <row r="398" spans="1:28" x14ac:dyDescent="0.5">
      <c r="A398" s="525" t="s">
        <v>3185</v>
      </c>
      <c r="B398" s="534">
        <v>141</v>
      </c>
      <c r="C398" s="230">
        <v>388</v>
      </c>
      <c r="D398" s="230" t="s">
        <v>49</v>
      </c>
      <c r="E398" s="230">
        <v>4014</v>
      </c>
      <c r="F398" s="230">
        <v>82</v>
      </c>
      <c r="G398" s="230"/>
      <c r="H398" s="230" t="s">
        <v>1695</v>
      </c>
      <c r="I398" s="230">
        <v>8</v>
      </c>
      <c r="J398" s="230">
        <v>2</v>
      </c>
      <c r="K398" s="230">
        <v>80</v>
      </c>
      <c r="L398" s="230">
        <f t="shared" si="8"/>
        <v>3480</v>
      </c>
      <c r="M398" s="230"/>
      <c r="N398" s="230"/>
      <c r="O398" s="230"/>
      <c r="P398" s="230"/>
      <c r="Q398" s="393"/>
      <c r="R398" s="230"/>
      <c r="S398" s="230">
        <v>141</v>
      </c>
      <c r="T398" s="230"/>
      <c r="U398" s="230"/>
      <c r="V398" s="230"/>
      <c r="W398" s="230"/>
      <c r="X398" s="230"/>
      <c r="Y398" s="230"/>
      <c r="Z398" s="230"/>
      <c r="AA398" s="230"/>
      <c r="AB398" s="230"/>
    </row>
    <row r="399" spans="1:28" x14ac:dyDescent="0.5">
      <c r="A399" s="525"/>
      <c r="B399" s="534">
        <v>141</v>
      </c>
      <c r="C399" s="230">
        <v>389</v>
      </c>
      <c r="D399" s="230" t="s">
        <v>49</v>
      </c>
      <c r="E399" s="230">
        <v>5380</v>
      </c>
      <c r="F399" s="230">
        <v>88</v>
      </c>
      <c r="G399" s="230"/>
      <c r="H399" s="230" t="s">
        <v>1695</v>
      </c>
      <c r="I399" s="230">
        <v>7</v>
      </c>
      <c r="J399" s="230"/>
      <c r="K399" s="230">
        <v>85</v>
      </c>
      <c r="L399" s="230">
        <f t="shared" si="8"/>
        <v>2885</v>
      </c>
      <c r="M399" s="230"/>
      <c r="N399" s="230"/>
      <c r="O399" s="230"/>
      <c r="P399" s="230"/>
      <c r="Q399" s="393"/>
      <c r="R399" s="230"/>
      <c r="S399" s="230">
        <v>141</v>
      </c>
      <c r="T399" s="230"/>
      <c r="U399" s="230"/>
      <c r="V399" s="230"/>
      <c r="W399" s="230"/>
      <c r="X399" s="230"/>
      <c r="Y399" s="230"/>
      <c r="Z399" s="230"/>
      <c r="AA399" s="230"/>
      <c r="AB399" s="230"/>
    </row>
    <row r="400" spans="1:28" x14ac:dyDescent="0.5">
      <c r="A400" s="525" t="s">
        <v>3186</v>
      </c>
      <c r="B400" s="534">
        <v>254</v>
      </c>
      <c r="C400" s="230">
        <v>390</v>
      </c>
      <c r="D400" s="230" t="s">
        <v>34</v>
      </c>
      <c r="E400" s="230">
        <v>3318</v>
      </c>
      <c r="F400" s="230">
        <v>17</v>
      </c>
      <c r="G400" s="230">
        <v>2576</v>
      </c>
      <c r="H400" s="230" t="s">
        <v>1695</v>
      </c>
      <c r="I400" s="230">
        <v>17</v>
      </c>
      <c r="J400" s="230">
        <v>2</v>
      </c>
      <c r="K400" s="230"/>
      <c r="L400" s="230">
        <f t="shared" si="8"/>
        <v>7000</v>
      </c>
      <c r="M400" s="230"/>
      <c r="N400" s="230"/>
      <c r="O400" s="230"/>
      <c r="P400" s="230"/>
      <c r="Q400" s="393"/>
      <c r="R400" s="230"/>
      <c r="S400" s="230">
        <v>254</v>
      </c>
      <c r="T400" s="230"/>
      <c r="U400" s="230"/>
      <c r="V400" s="230"/>
      <c r="W400" s="230"/>
      <c r="X400" s="230"/>
      <c r="Y400" s="230"/>
      <c r="Z400" s="230"/>
      <c r="AA400" s="230"/>
      <c r="AB400" s="230"/>
    </row>
    <row r="401" spans="1:28" x14ac:dyDescent="0.5">
      <c r="A401" s="525" t="s">
        <v>3187</v>
      </c>
      <c r="B401" s="534">
        <v>19</v>
      </c>
      <c r="C401" s="230">
        <v>391</v>
      </c>
      <c r="D401" s="230" t="s">
        <v>49</v>
      </c>
      <c r="E401" s="230">
        <v>1143</v>
      </c>
      <c r="F401" s="230">
        <v>9</v>
      </c>
      <c r="G401" s="230"/>
      <c r="H401" s="230" t="s">
        <v>1695</v>
      </c>
      <c r="I401" s="230">
        <v>6</v>
      </c>
      <c r="J401" s="230"/>
      <c r="K401" s="230">
        <v>92</v>
      </c>
      <c r="L401" s="230">
        <f t="shared" si="8"/>
        <v>2492</v>
      </c>
      <c r="M401" s="230"/>
      <c r="N401" s="230"/>
      <c r="O401" s="230"/>
      <c r="P401" s="230"/>
      <c r="Q401" s="393"/>
      <c r="R401" s="230"/>
      <c r="S401" s="230">
        <v>19</v>
      </c>
      <c r="T401" s="230"/>
      <c r="U401" s="230"/>
      <c r="V401" s="230"/>
      <c r="W401" s="230"/>
      <c r="X401" s="230"/>
      <c r="Y401" s="230"/>
      <c r="Z401" s="230"/>
      <c r="AA401" s="230"/>
      <c r="AB401" s="230"/>
    </row>
    <row r="402" spans="1:28" x14ac:dyDescent="0.5">
      <c r="A402" s="525" t="s">
        <v>2973</v>
      </c>
      <c r="B402" s="534">
        <v>20</v>
      </c>
      <c r="C402" s="230">
        <v>392</v>
      </c>
      <c r="D402" s="230" t="s">
        <v>34</v>
      </c>
      <c r="E402" s="230">
        <v>74185</v>
      </c>
      <c r="F402" s="230">
        <v>196</v>
      </c>
      <c r="G402" s="230">
        <v>6476</v>
      </c>
      <c r="H402" s="230" t="s">
        <v>1695</v>
      </c>
      <c r="I402" s="230"/>
      <c r="J402" s="230"/>
      <c r="K402" s="230">
        <v>89</v>
      </c>
      <c r="L402" s="230"/>
      <c r="M402" s="230">
        <f xml:space="preserve"> I402*400+J402*100+K402</f>
        <v>89</v>
      </c>
      <c r="N402" s="230"/>
      <c r="O402" s="230"/>
      <c r="P402" s="230"/>
      <c r="Q402" s="393"/>
      <c r="R402" s="230">
        <v>37</v>
      </c>
      <c r="S402" s="230">
        <v>20</v>
      </c>
      <c r="T402" s="230" t="s">
        <v>1792</v>
      </c>
      <c r="U402" s="230" t="s">
        <v>37</v>
      </c>
      <c r="V402" s="230">
        <v>135</v>
      </c>
      <c r="W402" s="230"/>
      <c r="X402" s="230">
        <v>135</v>
      </c>
      <c r="Y402" s="230"/>
      <c r="Z402" s="230"/>
      <c r="AA402" s="230">
        <v>15</v>
      </c>
      <c r="AB402" s="230"/>
    </row>
    <row r="403" spans="1:28" x14ac:dyDescent="0.5">
      <c r="A403" s="525" t="s">
        <v>3188</v>
      </c>
      <c r="B403" s="534">
        <v>29</v>
      </c>
      <c r="C403" s="230">
        <v>393</v>
      </c>
      <c r="D403" s="230" t="s">
        <v>34</v>
      </c>
      <c r="E403" s="230">
        <v>52447</v>
      </c>
      <c r="F403" s="230">
        <v>76</v>
      </c>
      <c r="G403" s="230">
        <v>5211</v>
      </c>
      <c r="H403" s="230" t="s">
        <v>1695</v>
      </c>
      <c r="I403" s="230"/>
      <c r="J403" s="230"/>
      <c r="K403" s="230">
        <v>32</v>
      </c>
      <c r="L403" s="230"/>
      <c r="M403" s="230">
        <f xml:space="preserve"> I403*400+J403*100+K403</f>
        <v>32</v>
      </c>
      <c r="N403" s="230"/>
      <c r="O403" s="230"/>
      <c r="P403" s="230"/>
      <c r="Q403" s="393"/>
      <c r="R403" s="230">
        <v>38</v>
      </c>
      <c r="S403" s="230">
        <v>29</v>
      </c>
      <c r="T403" s="230" t="s">
        <v>1792</v>
      </c>
      <c r="U403" s="230" t="s">
        <v>45</v>
      </c>
      <c r="V403" s="230">
        <v>72</v>
      </c>
      <c r="W403" s="230"/>
      <c r="X403" s="230">
        <v>72</v>
      </c>
      <c r="Y403" s="230"/>
      <c r="Z403" s="230"/>
      <c r="AA403" s="230">
        <v>28</v>
      </c>
      <c r="AB403" s="230"/>
    </row>
    <row r="404" spans="1:28" x14ac:dyDescent="0.5">
      <c r="A404" s="525" t="s">
        <v>3189</v>
      </c>
      <c r="B404" s="534">
        <v>29</v>
      </c>
      <c r="C404" s="230">
        <v>394</v>
      </c>
      <c r="D404" s="230" t="s">
        <v>49</v>
      </c>
      <c r="E404" s="230">
        <v>19585</v>
      </c>
      <c r="F404" s="230">
        <v>181</v>
      </c>
      <c r="G404" s="230"/>
      <c r="H404" s="230" t="s">
        <v>1695</v>
      </c>
      <c r="I404" s="230">
        <v>6</v>
      </c>
      <c r="J404" s="230">
        <v>1</v>
      </c>
      <c r="K404" s="230">
        <v>43</v>
      </c>
      <c r="L404" s="230">
        <f t="shared" si="8"/>
        <v>2543</v>
      </c>
      <c r="M404" s="230"/>
      <c r="N404" s="230"/>
      <c r="O404" s="230"/>
      <c r="P404" s="230"/>
      <c r="Q404" s="393"/>
      <c r="R404" s="230"/>
      <c r="S404" s="230">
        <v>29</v>
      </c>
      <c r="T404" s="230"/>
      <c r="U404" s="230"/>
      <c r="V404" s="230"/>
      <c r="W404" s="230"/>
      <c r="X404" s="230"/>
      <c r="Y404" s="230"/>
      <c r="Z404" s="230"/>
      <c r="AA404" s="230"/>
      <c r="AB404" s="230"/>
    </row>
    <row r="405" spans="1:28" x14ac:dyDescent="0.5">
      <c r="A405" s="525" t="s">
        <v>3190</v>
      </c>
      <c r="B405" s="534">
        <v>97</v>
      </c>
      <c r="C405" s="230">
        <v>395</v>
      </c>
      <c r="D405" s="230" t="s">
        <v>49</v>
      </c>
      <c r="E405" s="230">
        <v>3019</v>
      </c>
      <c r="F405" s="230">
        <v>146</v>
      </c>
      <c r="G405" s="230"/>
      <c r="H405" s="230" t="s">
        <v>1695</v>
      </c>
      <c r="I405" s="230">
        <v>16</v>
      </c>
      <c r="J405" s="230"/>
      <c r="K405" s="230">
        <v>32</v>
      </c>
      <c r="L405" s="230">
        <f t="shared" si="8"/>
        <v>6432</v>
      </c>
      <c r="M405" s="230"/>
      <c r="N405" s="230"/>
      <c r="O405" s="230"/>
      <c r="P405" s="230"/>
      <c r="Q405" s="393"/>
      <c r="R405" s="230"/>
      <c r="S405" s="230">
        <v>97</v>
      </c>
      <c r="T405" s="230"/>
      <c r="U405" s="230"/>
      <c r="V405" s="230"/>
      <c r="W405" s="230"/>
      <c r="X405" s="230"/>
      <c r="Y405" s="230"/>
      <c r="Z405" s="230"/>
      <c r="AA405" s="230"/>
      <c r="AB405" s="230"/>
    </row>
    <row r="406" spans="1:28" x14ac:dyDescent="0.5">
      <c r="A406" s="525" t="s">
        <v>3191</v>
      </c>
      <c r="B406" s="534">
        <v>63</v>
      </c>
      <c r="C406" s="230">
        <v>396</v>
      </c>
      <c r="D406" s="230" t="s">
        <v>34</v>
      </c>
      <c r="E406" s="230">
        <v>52401</v>
      </c>
      <c r="F406" s="230">
        <v>45</v>
      </c>
      <c r="G406" s="230">
        <v>5165</v>
      </c>
      <c r="H406" s="230" t="s">
        <v>1695</v>
      </c>
      <c r="I406" s="230"/>
      <c r="J406" s="230"/>
      <c r="K406" s="230">
        <v>56</v>
      </c>
      <c r="L406" s="230">
        <f t="shared" si="8"/>
        <v>56</v>
      </c>
      <c r="M406" s="230"/>
      <c r="N406" s="230"/>
      <c r="O406" s="230"/>
      <c r="P406" s="230"/>
      <c r="Q406" s="393"/>
      <c r="R406" s="230"/>
      <c r="S406" s="230">
        <v>63</v>
      </c>
      <c r="T406" s="230"/>
      <c r="U406" s="230"/>
      <c r="V406" s="230"/>
      <c r="W406" s="230"/>
      <c r="X406" s="230"/>
      <c r="Y406" s="230"/>
      <c r="Z406" s="230"/>
      <c r="AA406" s="230"/>
      <c r="AB406" s="230"/>
    </row>
    <row r="407" spans="1:28" x14ac:dyDescent="0.5">
      <c r="A407" s="525" t="s">
        <v>3192</v>
      </c>
      <c r="B407" s="534">
        <v>161</v>
      </c>
      <c r="C407" s="230">
        <v>397</v>
      </c>
      <c r="D407" s="230" t="s">
        <v>34</v>
      </c>
      <c r="E407" s="230">
        <v>74211</v>
      </c>
      <c r="F407" s="230">
        <v>208</v>
      </c>
      <c r="G407" s="230">
        <v>6488</v>
      </c>
      <c r="H407" s="230" t="s">
        <v>1695</v>
      </c>
      <c r="I407" s="230"/>
      <c r="J407" s="230">
        <v>1</v>
      </c>
      <c r="K407" s="230">
        <v>68</v>
      </c>
      <c r="L407" s="230"/>
      <c r="M407" s="230">
        <f xml:space="preserve"> I407*400+J407*100+K407</f>
        <v>168</v>
      </c>
      <c r="N407" s="230"/>
      <c r="O407" s="230"/>
      <c r="P407" s="230"/>
      <c r="Q407" s="393"/>
      <c r="R407" s="230">
        <v>39</v>
      </c>
      <c r="S407" s="230">
        <v>161</v>
      </c>
      <c r="T407" s="230" t="s">
        <v>1792</v>
      </c>
      <c r="U407" s="230" t="s">
        <v>45</v>
      </c>
      <c r="V407" s="230">
        <v>54</v>
      </c>
      <c r="W407" s="230"/>
      <c r="X407" s="230">
        <v>54</v>
      </c>
      <c r="Y407" s="230"/>
      <c r="Z407" s="230"/>
      <c r="AA407" s="230">
        <v>20</v>
      </c>
      <c r="AB407" s="230"/>
    </row>
    <row r="408" spans="1:28" x14ac:dyDescent="0.5">
      <c r="A408" s="525"/>
      <c r="B408" s="534">
        <v>161</v>
      </c>
      <c r="C408" s="230">
        <v>398</v>
      </c>
      <c r="D408" s="230" t="s">
        <v>49</v>
      </c>
      <c r="E408" s="230">
        <v>5370</v>
      </c>
      <c r="F408" s="230">
        <v>141</v>
      </c>
      <c r="G408" s="230">
        <v>70</v>
      </c>
      <c r="H408" s="230" t="s">
        <v>1695</v>
      </c>
      <c r="I408" s="230">
        <v>11</v>
      </c>
      <c r="J408" s="230">
        <v>2</v>
      </c>
      <c r="K408" s="230">
        <v>30</v>
      </c>
      <c r="L408" s="230">
        <f t="shared" si="8"/>
        <v>4630</v>
      </c>
      <c r="M408" s="230"/>
      <c r="N408" s="230"/>
      <c r="O408" s="230"/>
      <c r="P408" s="230"/>
      <c r="Q408" s="393"/>
      <c r="R408" s="230"/>
      <c r="S408" s="230">
        <v>161</v>
      </c>
      <c r="T408" s="230"/>
      <c r="U408" s="230"/>
      <c r="V408" s="230"/>
      <c r="W408" s="230"/>
      <c r="X408" s="230"/>
      <c r="Y408" s="230"/>
      <c r="Z408" s="230"/>
      <c r="AA408" s="230"/>
      <c r="AB408" s="230"/>
    </row>
    <row r="409" spans="1:28" x14ac:dyDescent="0.5">
      <c r="A409" s="525" t="s">
        <v>3191</v>
      </c>
      <c r="B409" s="534">
        <v>63</v>
      </c>
      <c r="C409" s="230">
        <v>399</v>
      </c>
      <c r="D409" s="230" t="s">
        <v>49</v>
      </c>
      <c r="E409" s="230">
        <v>2995</v>
      </c>
      <c r="F409" s="230">
        <v>110</v>
      </c>
      <c r="G409" s="230"/>
      <c r="H409" s="230" t="s">
        <v>1693</v>
      </c>
      <c r="I409" s="230">
        <v>15</v>
      </c>
      <c r="J409" s="230">
        <v>2</v>
      </c>
      <c r="K409" s="230">
        <v>42</v>
      </c>
      <c r="L409" s="230">
        <f t="shared" si="8"/>
        <v>6242</v>
      </c>
      <c r="M409" s="230"/>
      <c r="N409" s="230"/>
      <c r="O409" s="230"/>
      <c r="P409" s="230"/>
      <c r="Q409" s="393"/>
      <c r="R409" s="230"/>
      <c r="S409" s="230">
        <v>63</v>
      </c>
      <c r="T409" s="230"/>
      <c r="U409" s="230"/>
      <c r="V409" s="230"/>
      <c r="W409" s="230"/>
      <c r="X409" s="230"/>
      <c r="Y409" s="230"/>
      <c r="Z409" s="230"/>
      <c r="AA409" s="230"/>
      <c r="AB409" s="230"/>
    </row>
    <row r="410" spans="1:28" x14ac:dyDescent="0.5">
      <c r="A410" s="525"/>
      <c r="B410" s="534">
        <v>63</v>
      </c>
      <c r="C410" s="230">
        <v>400</v>
      </c>
      <c r="D410" s="230" t="s">
        <v>49</v>
      </c>
      <c r="E410" s="230">
        <v>3828</v>
      </c>
      <c r="F410" s="230">
        <v>139</v>
      </c>
      <c r="G410" s="230"/>
      <c r="H410" s="230" t="s">
        <v>1693</v>
      </c>
      <c r="I410" s="230">
        <v>7</v>
      </c>
      <c r="J410" s="230"/>
      <c r="K410" s="230">
        <v>85</v>
      </c>
      <c r="L410" s="230">
        <f t="shared" si="8"/>
        <v>2885</v>
      </c>
      <c r="M410" s="230"/>
      <c r="N410" s="230"/>
      <c r="O410" s="230"/>
      <c r="P410" s="230"/>
      <c r="Q410" s="393"/>
      <c r="R410" s="230"/>
      <c r="S410" s="230">
        <v>63</v>
      </c>
      <c r="T410" s="230"/>
      <c r="U410" s="230"/>
      <c r="V410" s="230"/>
      <c r="W410" s="230"/>
      <c r="X410" s="230"/>
      <c r="Y410" s="230"/>
      <c r="Z410" s="230"/>
      <c r="AA410" s="230"/>
      <c r="AB410" s="230"/>
    </row>
    <row r="411" spans="1:28" x14ac:dyDescent="0.5">
      <c r="A411" s="525" t="s">
        <v>3193</v>
      </c>
      <c r="B411" s="534">
        <v>230</v>
      </c>
      <c r="C411" s="230">
        <v>401</v>
      </c>
      <c r="D411" s="230" t="s">
        <v>49</v>
      </c>
      <c r="E411" s="230">
        <v>19555</v>
      </c>
      <c r="F411" s="230">
        <v>67</v>
      </c>
      <c r="G411" s="230"/>
      <c r="H411" s="230" t="s">
        <v>1693</v>
      </c>
      <c r="I411" s="230">
        <v>13</v>
      </c>
      <c r="J411" s="230">
        <v>2</v>
      </c>
      <c r="K411" s="230">
        <v>49</v>
      </c>
      <c r="L411" s="230">
        <f t="shared" si="8"/>
        <v>5449</v>
      </c>
      <c r="M411" s="230"/>
      <c r="N411" s="230"/>
      <c r="O411" s="230"/>
      <c r="P411" s="230"/>
      <c r="Q411" s="393"/>
      <c r="R411" s="230"/>
      <c r="S411" s="230">
        <v>230</v>
      </c>
      <c r="T411" s="230"/>
      <c r="U411" s="230"/>
      <c r="V411" s="230"/>
      <c r="W411" s="230"/>
      <c r="X411" s="230"/>
      <c r="Y411" s="230"/>
      <c r="Z411" s="230"/>
      <c r="AA411" s="230"/>
      <c r="AB411" s="230"/>
    </row>
    <row r="412" spans="1:28" x14ac:dyDescent="0.5">
      <c r="A412" s="525" t="s">
        <v>3194</v>
      </c>
      <c r="B412" s="534">
        <v>85</v>
      </c>
      <c r="C412" s="230">
        <v>402</v>
      </c>
      <c r="D412" s="230" t="s">
        <v>49</v>
      </c>
      <c r="E412" s="230">
        <v>4955</v>
      </c>
      <c r="F412" s="230">
        <v>61</v>
      </c>
      <c r="G412" s="230"/>
      <c r="H412" s="230" t="s">
        <v>1693</v>
      </c>
      <c r="I412" s="230">
        <v>40</v>
      </c>
      <c r="J412" s="230">
        <v>2</v>
      </c>
      <c r="K412" s="230">
        <v>67</v>
      </c>
      <c r="L412" s="230">
        <f t="shared" si="8"/>
        <v>16267</v>
      </c>
      <c r="M412" s="230"/>
      <c r="N412" s="230"/>
      <c r="O412" s="230"/>
      <c r="P412" s="230"/>
      <c r="Q412" s="393"/>
      <c r="R412" s="230"/>
      <c r="S412" s="230">
        <v>85</v>
      </c>
      <c r="T412" s="230"/>
      <c r="U412" s="230"/>
      <c r="V412" s="230"/>
      <c r="W412" s="230"/>
      <c r="X412" s="230"/>
      <c r="Y412" s="230"/>
      <c r="Z412" s="230"/>
      <c r="AA412" s="230"/>
      <c r="AB412" s="230"/>
    </row>
    <row r="413" spans="1:28" x14ac:dyDescent="0.5">
      <c r="A413" s="525" t="s">
        <v>3195</v>
      </c>
      <c r="B413" s="534">
        <v>46</v>
      </c>
      <c r="C413" s="230">
        <v>403</v>
      </c>
      <c r="D413" s="230" t="s">
        <v>34</v>
      </c>
      <c r="E413" s="230">
        <v>52422</v>
      </c>
      <c r="F413" s="230">
        <v>15</v>
      </c>
      <c r="G413" s="230">
        <v>5186</v>
      </c>
      <c r="H413" s="230" t="s">
        <v>1695</v>
      </c>
      <c r="I413" s="230"/>
      <c r="J413" s="230"/>
      <c r="K413" s="230">
        <v>99</v>
      </c>
      <c r="L413" s="230"/>
      <c r="M413" s="230">
        <f xml:space="preserve"> I413*400+J413*100+K413</f>
        <v>99</v>
      </c>
      <c r="N413" s="230"/>
      <c r="O413" s="230"/>
      <c r="P413" s="230"/>
      <c r="Q413" s="393"/>
      <c r="R413" s="230">
        <v>40</v>
      </c>
      <c r="S413" s="230">
        <v>46</v>
      </c>
      <c r="T413" s="230" t="s">
        <v>1792</v>
      </c>
      <c r="U413" s="230" t="s">
        <v>45</v>
      </c>
      <c r="V413" s="230">
        <v>72</v>
      </c>
      <c r="W413" s="230"/>
      <c r="X413" s="230">
        <v>72</v>
      </c>
      <c r="Y413" s="230"/>
      <c r="Z413" s="230"/>
      <c r="AA413" s="230">
        <v>30</v>
      </c>
      <c r="AB413" s="230"/>
    </row>
    <row r="414" spans="1:28" x14ac:dyDescent="0.5">
      <c r="A414" s="525" t="s">
        <v>3196</v>
      </c>
      <c r="B414" s="534">
        <v>151</v>
      </c>
      <c r="C414" s="230">
        <v>404</v>
      </c>
      <c r="D414" s="230" t="s">
        <v>34</v>
      </c>
      <c r="E414" s="230">
        <v>52112</v>
      </c>
      <c r="F414" s="230">
        <v>37</v>
      </c>
      <c r="G414" s="230">
        <v>12</v>
      </c>
      <c r="H414" s="230" t="s">
        <v>1695</v>
      </c>
      <c r="I414" s="230"/>
      <c r="J414" s="230"/>
      <c r="K414" s="230">
        <v>36</v>
      </c>
      <c r="L414" s="230"/>
      <c r="M414" s="230">
        <f xml:space="preserve"> I414*400+J414*100+K414</f>
        <v>36</v>
      </c>
      <c r="N414" s="230"/>
      <c r="O414" s="230"/>
      <c r="P414" s="230"/>
      <c r="Q414" s="393"/>
      <c r="R414" s="230">
        <v>41</v>
      </c>
      <c r="S414" s="230">
        <v>151</v>
      </c>
      <c r="T414" s="230" t="s">
        <v>1792</v>
      </c>
      <c r="U414" s="230" t="s">
        <v>1024</v>
      </c>
      <c r="V414" s="230">
        <v>72</v>
      </c>
      <c r="W414" s="230"/>
      <c r="X414" s="230">
        <v>72</v>
      </c>
      <c r="Y414" s="230"/>
      <c r="Z414" s="230"/>
      <c r="AA414" s="230">
        <v>30</v>
      </c>
      <c r="AB414" s="230"/>
    </row>
    <row r="415" spans="1:28" x14ac:dyDescent="0.5">
      <c r="A415" s="525"/>
      <c r="B415" s="534">
        <v>151</v>
      </c>
      <c r="C415" s="230">
        <v>405</v>
      </c>
      <c r="D415" s="230" t="s">
        <v>49</v>
      </c>
      <c r="E415" s="230">
        <v>6800</v>
      </c>
      <c r="F415" s="230">
        <v>80</v>
      </c>
      <c r="G415" s="230"/>
      <c r="H415" s="230" t="s">
        <v>1695</v>
      </c>
      <c r="I415" s="230">
        <v>12</v>
      </c>
      <c r="J415" s="230">
        <v>1</v>
      </c>
      <c r="K415" s="230">
        <v>43</v>
      </c>
      <c r="L415" s="230">
        <f t="shared" si="8"/>
        <v>4943</v>
      </c>
      <c r="M415" s="230"/>
      <c r="N415" s="230"/>
      <c r="O415" s="230"/>
      <c r="P415" s="230"/>
      <c r="Q415" s="393"/>
      <c r="R415" s="230"/>
      <c r="S415" s="230">
        <v>151</v>
      </c>
      <c r="T415" s="230"/>
      <c r="U415" s="230"/>
      <c r="V415" s="230"/>
      <c r="W415" s="230"/>
      <c r="X415" s="230"/>
      <c r="Y415" s="230"/>
      <c r="Z415" s="230"/>
      <c r="AA415" s="230"/>
      <c r="AB415" s="230"/>
    </row>
    <row r="416" spans="1:28" x14ac:dyDescent="0.5">
      <c r="A416" s="525" t="s">
        <v>3197</v>
      </c>
      <c r="B416" s="534">
        <v>1</v>
      </c>
      <c r="C416" s="230">
        <v>406</v>
      </c>
      <c r="D416" s="230" t="s">
        <v>34</v>
      </c>
      <c r="E416" s="230">
        <v>52474</v>
      </c>
      <c r="F416" s="230">
        <v>5198</v>
      </c>
      <c r="G416" s="230"/>
      <c r="H416" s="230" t="s">
        <v>1695</v>
      </c>
      <c r="I416" s="230"/>
      <c r="J416" s="230"/>
      <c r="K416" s="230">
        <v>44</v>
      </c>
      <c r="L416" s="230"/>
      <c r="M416" s="230">
        <f xml:space="preserve"> I416*400+J416*100+K416</f>
        <v>44</v>
      </c>
      <c r="N416" s="230"/>
      <c r="O416" s="230"/>
      <c r="P416" s="230"/>
      <c r="Q416" s="393"/>
      <c r="R416" s="230">
        <v>42</v>
      </c>
      <c r="S416" s="230">
        <v>1</v>
      </c>
      <c r="T416" s="230" t="s">
        <v>1792</v>
      </c>
      <c r="U416" s="230" t="s">
        <v>45</v>
      </c>
      <c r="V416" s="230">
        <v>168</v>
      </c>
      <c r="W416" s="230"/>
      <c r="X416" s="230">
        <v>168</v>
      </c>
      <c r="Y416" s="230"/>
      <c r="Z416" s="230"/>
      <c r="AA416" s="230">
        <v>10</v>
      </c>
      <c r="AB416" s="230"/>
    </row>
    <row r="417" spans="1:28" x14ac:dyDescent="0.5">
      <c r="A417" s="525" t="s">
        <v>3198</v>
      </c>
      <c r="B417" s="534">
        <v>154</v>
      </c>
      <c r="C417" s="230">
        <v>407</v>
      </c>
      <c r="D417" s="230" t="s">
        <v>49</v>
      </c>
      <c r="E417" s="230">
        <v>7677</v>
      </c>
      <c r="F417" s="230">
        <v>210</v>
      </c>
      <c r="G417" s="230"/>
      <c r="H417" s="230" t="s">
        <v>1695</v>
      </c>
      <c r="I417" s="230">
        <v>17</v>
      </c>
      <c r="J417" s="230">
        <v>1</v>
      </c>
      <c r="K417" s="230">
        <v>78</v>
      </c>
      <c r="L417" s="230">
        <f t="shared" si="8"/>
        <v>6978</v>
      </c>
      <c r="M417" s="230"/>
      <c r="N417" s="230"/>
      <c r="O417" s="230"/>
      <c r="P417" s="230"/>
      <c r="Q417" s="393"/>
      <c r="R417" s="230"/>
      <c r="S417" s="230">
        <v>154</v>
      </c>
      <c r="T417" s="230"/>
      <c r="U417" s="230"/>
      <c r="V417" s="230"/>
      <c r="W417" s="230"/>
      <c r="X417" s="230"/>
      <c r="Y417" s="230"/>
      <c r="Z417" s="230"/>
      <c r="AA417" s="230"/>
      <c r="AB417" s="230"/>
    </row>
    <row r="418" spans="1:28" x14ac:dyDescent="0.5">
      <c r="A418" s="525"/>
      <c r="B418" s="534">
        <v>154</v>
      </c>
      <c r="C418" s="230">
        <v>408</v>
      </c>
      <c r="D418" s="230" t="s">
        <v>49</v>
      </c>
      <c r="E418" s="230">
        <v>1260</v>
      </c>
      <c r="F418" s="230">
        <v>7</v>
      </c>
      <c r="G418" s="230"/>
      <c r="H418" s="230" t="s">
        <v>1695</v>
      </c>
      <c r="I418" s="230">
        <v>40</v>
      </c>
      <c r="J418" s="230">
        <v>2</v>
      </c>
      <c r="K418" s="230">
        <v>5</v>
      </c>
      <c r="L418" s="230">
        <f t="shared" si="8"/>
        <v>16205</v>
      </c>
      <c r="M418" s="230"/>
      <c r="N418" s="230"/>
      <c r="O418" s="230"/>
      <c r="P418" s="230"/>
      <c r="Q418" s="393"/>
      <c r="R418" s="230"/>
      <c r="S418" s="230">
        <v>154</v>
      </c>
      <c r="T418" s="230"/>
      <c r="U418" s="230"/>
      <c r="V418" s="230"/>
      <c r="W418" s="230"/>
      <c r="X418" s="230"/>
      <c r="Y418" s="230"/>
      <c r="Z418" s="230"/>
      <c r="AA418" s="230"/>
      <c r="AB418" s="230"/>
    </row>
    <row r="419" spans="1:28" x14ac:dyDescent="0.5">
      <c r="A419" s="525" t="s">
        <v>3199</v>
      </c>
      <c r="B419" s="534">
        <v>246</v>
      </c>
      <c r="C419" s="230">
        <v>409</v>
      </c>
      <c r="D419" s="230" t="s">
        <v>49</v>
      </c>
      <c r="E419" s="230">
        <v>1048</v>
      </c>
      <c r="F419" s="230">
        <v>3</v>
      </c>
      <c r="G419" s="230"/>
      <c r="H419" s="230" t="s">
        <v>1695</v>
      </c>
      <c r="I419" s="230">
        <v>5</v>
      </c>
      <c r="J419" s="230">
        <v>2</v>
      </c>
      <c r="K419" s="230">
        <v>88</v>
      </c>
      <c r="L419" s="230">
        <f t="shared" si="8"/>
        <v>2288</v>
      </c>
      <c r="M419" s="230"/>
      <c r="N419" s="230"/>
      <c r="O419" s="230"/>
      <c r="P419" s="230"/>
      <c r="Q419" s="393"/>
      <c r="R419" s="230"/>
      <c r="S419" s="230">
        <v>246</v>
      </c>
      <c r="T419" s="230"/>
      <c r="U419" s="230"/>
      <c r="V419" s="230"/>
      <c r="W419" s="230"/>
      <c r="X419" s="230"/>
      <c r="Y419" s="230"/>
      <c r="Z419" s="230"/>
      <c r="AA419" s="230"/>
      <c r="AB419" s="230"/>
    </row>
    <row r="420" spans="1:28" x14ac:dyDescent="0.5">
      <c r="A420" s="525"/>
      <c r="B420" s="534">
        <v>246</v>
      </c>
      <c r="C420" s="230">
        <v>410</v>
      </c>
      <c r="D420" s="230" t="s">
        <v>49</v>
      </c>
      <c r="E420" s="230">
        <v>6732</v>
      </c>
      <c r="F420" s="230">
        <v>213</v>
      </c>
      <c r="G420" s="230"/>
      <c r="H420" s="230" t="s">
        <v>1695</v>
      </c>
      <c r="I420" s="230">
        <v>5</v>
      </c>
      <c r="J420" s="230">
        <v>2</v>
      </c>
      <c r="K420" s="230">
        <v>79</v>
      </c>
      <c r="L420" s="230">
        <f t="shared" si="8"/>
        <v>2279</v>
      </c>
      <c r="M420" s="230"/>
      <c r="N420" s="230"/>
      <c r="O420" s="230"/>
      <c r="P420" s="230"/>
      <c r="Q420" s="393"/>
      <c r="R420" s="230"/>
      <c r="S420" s="230">
        <v>246</v>
      </c>
      <c r="T420" s="230"/>
      <c r="U420" s="230"/>
      <c r="V420" s="230"/>
      <c r="W420" s="230"/>
      <c r="X420" s="230"/>
      <c r="Y420" s="230"/>
      <c r="Z420" s="230"/>
      <c r="AA420" s="230"/>
      <c r="AB420" s="230"/>
    </row>
    <row r="421" spans="1:28" x14ac:dyDescent="0.5">
      <c r="A421" s="525"/>
      <c r="B421" s="534">
        <v>246</v>
      </c>
      <c r="C421" s="230">
        <v>411</v>
      </c>
      <c r="D421" s="230" t="s">
        <v>49</v>
      </c>
      <c r="E421" s="230">
        <v>1045</v>
      </c>
      <c r="F421" s="230">
        <v>5</v>
      </c>
      <c r="G421" s="230"/>
      <c r="H421" s="230" t="s">
        <v>1695</v>
      </c>
      <c r="I421" s="230">
        <v>5</v>
      </c>
      <c r="J421" s="230"/>
      <c r="K421" s="230">
        <v>52</v>
      </c>
      <c r="L421" s="230">
        <f t="shared" si="8"/>
        <v>2052</v>
      </c>
      <c r="M421" s="230"/>
      <c r="N421" s="230"/>
      <c r="O421" s="230"/>
      <c r="P421" s="230"/>
      <c r="Q421" s="393"/>
      <c r="R421" s="230"/>
      <c r="S421" s="230">
        <v>246</v>
      </c>
      <c r="T421" s="230"/>
      <c r="U421" s="230"/>
      <c r="V421" s="230"/>
      <c r="W421" s="230"/>
      <c r="X421" s="230"/>
      <c r="Y421" s="230"/>
      <c r="Z421" s="230"/>
      <c r="AA421" s="230"/>
      <c r="AB421" s="230"/>
    </row>
    <row r="422" spans="1:28" x14ac:dyDescent="0.5">
      <c r="A422" s="525" t="s">
        <v>3200</v>
      </c>
      <c r="B422" s="534">
        <v>4</v>
      </c>
      <c r="C422" s="230">
        <v>412</v>
      </c>
      <c r="D422" s="230" t="s">
        <v>34</v>
      </c>
      <c r="E422" s="230">
        <v>52436</v>
      </c>
      <c r="F422" s="230">
        <v>78</v>
      </c>
      <c r="G422" s="230">
        <v>5200</v>
      </c>
      <c r="H422" s="230" t="s">
        <v>1695</v>
      </c>
      <c r="I422" s="230"/>
      <c r="J422" s="230"/>
      <c r="K422" s="230">
        <v>45</v>
      </c>
      <c r="L422" s="230"/>
      <c r="M422" s="230">
        <f xml:space="preserve"> I422*400+J422*100+K422</f>
        <v>45</v>
      </c>
      <c r="N422" s="230"/>
      <c r="O422" s="230"/>
      <c r="P422" s="230"/>
      <c r="Q422" s="393"/>
      <c r="R422" s="230">
        <v>43</v>
      </c>
      <c r="S422" s="230">
        <v>4</v>
      </c>
      <c r="T422" s="230" t="s">
        <v>1792</v>
      </c>
      <c r="U422" s="230" t="s">
        <v>1024</v>
      </c>
      <c r="V422" s="230">
        <v>72</v>
      </c>
      <c r="W422" s="230"/>
      <c r="X422" s="230">
        <v>72</v>
      </c>
      <c r="Y422" s="230"/>
      <c r="Z422" s="230"/>
      <c r="AA422" s="230">
        <v>10</v>
      </c>
      <c r="AB422" s="230">
        <v>10</v>
      </c>
    </row>
    <row r="423" spans="1:28" x14ac:dyDescent="0.5">
      <c r="A423" s="525"/>
      <c r="B423" s="534">
        <v>4</v>
      </c>
      <c r="C423" s="230">
        <v>413</v>
      </c>
      <c r="D423" s="230" t="s">
        <v>49</v>
      </c>
      <c r="E423" s="230">
        <v>2961</v>
      </c>
      <c r="F423" s="230">
        <v>42</v>
      </c>
      <c r="G423" s="230"/>
      <c r="H423" s="230" t="s">
        <v>1695</v>
      </c>
      <c r="I423" s="230">
        <v>8</v>
      </c>
      <c r="J423" s="230">
        <v>2</v>
      </c>
      <c r="K423" s="230">
        <v>47</v>
      </c>
      <c r="L423" s="230">
        <f t="shared" si="8"/>
        <v>3447</v>
      </c>
      <c r="M423" s="230"/>
      <c r="N423" s="230"/>
      <c r="O423" s="230"/>
      <c r="P423" s="230"/>
      <c r="Q423" s="393"/>
      <c r="R423" s="230"/>
      <c r="S423" s="230">
        <v>4</v>
      </c>
      <c r="T423" s="230"/>
      <c r="U423" s="230"/>
      <c r="V423" s="230"/>
      <c r="W423" s="230"/>
      <c r="X423" s="230"/>
      <c r="Y423" s="230"/>
      <c r="Z423" s="230"/>
      <c r="AA423" s="230"/>
      <c r="AB423" s="230"/>
    </row>
    <row r="424" spans="1:28" x14ac:dyDescent="0.5">
      <c r="A424" s="525" t="s">
        <v>3190</v>
      </c>
      <c r="B424" s="534">
        <v>97</v>
      </c>
      <c r="C424" s="230">
        <v>414</v>
      </c>
      <c r="D424" s="230" t="s">
        <v>34</v>
      </c>
      <c r="E424" s="230">
        <v>52089</v>
      </c>
      <c r="F424" s="230">
        <v>33</v>
      </c>
      <c r="G424" s="230">
        <v>5022</v>
      </c>
      <c r="H424" s="230" t="s">
        <v>1695</v>
      </c>
      <c r="I424" s="230"/>
      <c r="J424" s="230"/>
      <c r="K424" s="230">
        <v>41</v>
      </c>
      <c r="L424" s="230"/>
      <c r="M424" s="230">
        <f xml:space="preserve"> I424*400+J424*100+K424</f>
        <v>41</v>
      </c>
      <c r="N424" s="230"/>
      <c r="O424" s="230"/>
      <c r="P424" s="230"/>
      <c r="Q424" s="393"/>
      <c r="R424" s="230">
        <v>44</v>
      </c>
      <c r="S424" s="230">
        <v>97</v>
      </c>
      <c r="T424" s="230" t="s">
        <v>1792</v>
      </c>
      <c r="U424" s="230" t="s">
        <v>1024</v>
      </c>
      <c r="V424" s="230">
        <v>72</v>
      </c>
      <c r="W424" s="230"/>
      <c r="X424" s="230">
        <v>72</v>
      </c>
      <c r="Y424" s="230"/>
      <c r="Z424" s="230"/>
      <c r="AA424" s="230">
        <v>30</v>
      </c>
      <c r="AB424" s="230"/>
    </row>
    <row r="425" spans="1:28" x14ac:dyDescent="0.5">
      <c r="A425" s="525" t="s">
        <v>3201</v>
      </c>
      <c r="B425" s="534">
        <v>36</v>
      </c>
      <c r="C425" s="230">
        <v>415</v>
      </c>
      <c r="D425" s="230" t="s">
        <v>34</v>
      </c>
      <c r="E425" s="230">
        <v>76690</v>
      </c>
      <c r="F425" s="230">
        <v>289</v>
      </c>
      <c r="G425" s="230">
        <v>6715</v>
      </c>
      <c r="H425" s="230" t="s">
        <v>1695</v>
      </c>
      <c r="I425" s="230">
        <v>11</v>
      </c>
      <c r="J425" s="230">
        <v>2</v>
      </c>
      <c r="K425" s="230">
        <v>82</v>
      </c>
      <c r="L425" s="230">
        <f t="shared" si="8"/>
        <v>4682</v>
      </c>
      <c r="M425" s="230"/>
      <c r="N425" s="230"/>
      <c r="O425" s="230"/>
      <c r="P425" s="230"/>
      <c r="Q425" s="393"/>
      <c r="R425" s="230"/>
      <c r="S425" s="230">
        <v>36</v>
      </c>
      <c r="T425" s="230"/>
      <c r="U425" s="230"/>
      <c r="V425" s="230"/>
      <c r="W425" s="230"/>
      <c r="X425" s="230"/>
      <c r="Y425" s="230"/>
      <c r="Z425" s="230"/>
      <c r="AA425" s="230"/>
      <c r="AB425" s="230"/>
    </row>
    <row r="426" spans="1:28" x14ac:dyDescent="0.5">
      <c r="A426" s="525"/>
      <c r="B426" s="534">
        <v>36</v>
      </c>
      <c r="C426" s="230">
        <v>416</v>
      </c>
      <c r="D426" s="230" t="s">
        <v>49</v>
      </c>
      <c r="E426" s="230">
        <v>1041</v>
      </c>
      <c r="F426" s="230">
        <v>57</v>
      </c>
      <c r="G426" s="230"/>
      <c r="H426" s="230" t="s">
        <v>1695</v>
      </c>
      <c r="I426" s="230">
        <v>7</v>
      </c>
      <c r="J426" s="230"/>
      <c r="K426" s="230">
        <v>19</v>
      </c>
      <c r="L426" s="230">
        <f t="shared" si="8"/>
        <v>2819</v>
      </c>
      <c r="M426" s="230"/>
      <c r="N426" s="230"/>
      <c r="O426" s="230"/>
      <c r="P426" s="230"/>
      <c r="Q426" s="393"/>
      <c r="R426" s="230"/>
      <c r="S426" s="230">
        <v>36</v>
      </c>
      <c r="T426" s="230"/>
      <c r="U426" s="230"/>
      <c r="V426" s="230"/>
      <c r="W426" s="230"/>
      <c r="X426" s="230"/>
      <c r="Y426" s="230"/>
      <c r="Z426" s="230"/>
      <c r="AA426" s="230"/>
      <c r="AB426" s="230"/>
    </row>
    <row r="427" spans="1:28" x14ac:dyDescent="0.5">
      <c r="A427" s="525" t="s">
        <v>3014</v>
      </c>
      <c r="B427" s="534">
        <v>36</v>
      </c>
      <c r="C427" s="230">
        <v>417</v>
      </c>
      <c r="D427" s="230" t="s">
        <v>34</v>
      </c>
      <c r="E427" s="230">
        <v>52417</v>
      </c>
      <c r="F427" s="230">
        <v>9</v>
      </c>
      <c r="G427" s="230">
        <v>5181</v>
      </c>
      <c r="H427" s="230" t="s">
        <v>1695</v>
      </c>
      <c r="I427" s="230">
        <v>1</v>
      </c>
      <c r="J427" s="230"/>
      <c r="K427" s="230">
        <v>7</v>
      </c>
      <c r="L427" s="230"/>
      <c r="M427" s="230">
        <f xml:space="preserve"> I427*400+J427*100+K427</f>
        <v>407</v>
      </c>
      <c r="N427" s="230"/>
      <c r="O427" s="230"/>
      <c r="P427" s="230"/>
      <c r="Q427" s="393"/>
      <c r="R427" s="230">
        <v>45</v>
      </c>
      <c r="S427" s="230">
        <v>36</v>
      </c>
      <c r="T427" s="230" t="s">
        <v>1792</v>
      </c>
      <c r="U427" s="230" t="s">
        <v>45</v>
      </c>
      <c r="V427" s="230">
        <v>100</v>
      </c>
      <c r="W427" s="230"/>
      <c r="X427" s="230">
        <v>100</v>
      </c>
      <c r="Y427" s="230"/>
      <c r="Z427" s="230"/>
      <c r="AA427" s="230">
        <v>20</v>
      </c>
      <c r="AB427" s="230"/>
    </row>
    <row r="428" spans="1:28" x14ac:dyDescent="0.5">
      <c r="A428" s="525" t="s">
        <v>3202</v>
      </c>
      <c r="B428" s="534">
        <v>2</v>
      </c>
      <c r="C428" s="230">
        <v>418</v>
      </c>
      <c r="D428" s="230" t="s">
        <v>34</v>
      </c>
      <c r="E428" s="230">
        <v>52412</v>
      </c>
      <c r="F428" s="230">
        <v>73</v>
      </c>
      <c r="G428" s="230">
        <v>5196</v>
      </c>
      <c r="H428" s="230" t="s">
        <v>1695</v>
      </c>
      <c r="I428" s="230"/>
      <c r="J428" s="230"/>
      <c r="K428" s="230">
        <v>41</v>
      </c>
      <c r="L428" s="230"/>
      <c r="M428" s="230">
        <f xml:space="preserve"> I428*400+J428*100+K428</f>
        <v>41</v>
      </c>
      <c r="N428" s="230"/>
      <c r="O428" s="230"/>
      <c r="P428" s="230"/>
      <c r="Q428" s="393"/>
      <c r="R428" s="230">
        <v>46</v>
      </c>
      <c r="S428" s="230">
        <v>2</v>
      </c>
      <c r="T428" s="230" t="s">
        <v>1792</v>
      </c>
      <c r="U428" s="230" t="s">
        <v>45</v>
      </c>
      <c r="V428" s="230">
        <v>72</v>
      </c>
      <c r="W428" s="230"/>
      <c r="X428" s="230">
        <v>72</v>
      </c>
      <c r="Y428" s="230"/>
      <c r="Z428" s="230"/>
      <c r="AA428" s="230">
        <v>25</v>
      </c>
      <c r="AB428" s="230"/>
    </row>
    <row r="429" spans="1:28" x14ac:dyDescent="0.5">
      <c r="A429" s="525"/>
      <c r="B429" s="534">
        <v>2</v>
      </c>
      <c r="C429" s="230">
        <v>419</v>
      </c>
      <c r="D429" s="230" t="s">
        <v>49</v>
      </c>
      <c r="E429" s="230">
        <v>2972</v>
      </c>
      <c r="F429" s="230">
        <v>58</v>
      </c>
      <c r="G429" s="230"/>
      <c r="H429" s="230" t="s">
        <v>1695</v>
      </c>
      <c r="I429" s="230">
        <v>10</v>
      </c>
      <c r="J429" s="230"/>
      <c r="K429" s="230">
        <v>25</v>
      </c>
      <c r="L429" s="230">
        <f t="shared" si="8"/>
        <v>4025</v>
      </c>
      <c r="M429" s="230"/>
      <c r="N429" s="230"/>
      <c r="O429" s="230"/>
      <c r="P429" s="230"/>
      <c r="Q429" s="393"/>
      <c r="R429" s="230"/>
      <c r="S429" s="230">
        <v>2</v>
      </c>
      <c r="T429" s="230"/>
      <c r="U429" s="230"/>
      <c r="V429" s="230"/>
      <c r="W429" s="230"/>
      <c r="X429" s="230"/>
      <c r="Y429" s="230"/>
      <c r="Z429" s="230"/>
      <c r="AA429" s="230"/>
      <c r="AB429" s="230"/>
    </row>
    <row r="430" spans="1:28" x14ac:dyDescent="0.5">
      <c r="A430" s="525"/>
      <c r="B430" s="534"/>
      <c r="C430" s="230"/>
      <c r="D430" s="230"/>
      <c r="E430" s="230"/>
      <c r="F430" s="230"/>
      <c r="G430" s="230"/>
      <c r="H430" s="230"/>
      <c r="I430" s="230"/>
      <c r="J430" s="230"/>
      <c r="K430" s="230"/>
      <c r="L430" s="230"/>
      <c r="M430" s="230"/>
      <c r="N430" s="230"/>
      <c r="O430" s="230"/>
      <c r="P430" s="230"/>
      <c r="Q430" s="393"/>
      <c r="R430" s="230"/>
      <c r="S430" s="230"/>
      <c r="T430" s="230"/>
      <c r="U430" s="230"/>
      <c r="V430" s="230"/>
      <c r="W430" s="230"/>
      <c r="X430" s="230"/>
      <c r="Y430" s="230"/>
      <c r="Z430" s="230"/>
      <c r="AA430" s="230"/>
      <c r="AB430" s="230"/>
    </row>
    <row r="431" spans="1:28" x14ac:dyDescent="0.5">
      <c r="A431" s="525" t="s">
        <v>3203</v>
      </c>
      <c r="B431" s="534">
        <v>251</v>
      </c>
      <c r="C431" s="230">
        <v>420</v>
      </c>
      <c r="D431" s="230" t="s">
        <v>1791</v>
      </c>
      <c r="E431" s="230"/>
      <c r="F431" s="230"/>
      <c r="G431" s="230"/>
      <c r="H431" s="230" t="s">
        <v>1695</v>
      </c>
      <c r="I431" s="230"/>
      <c r="J431" s="230"/>
      <c r="K431" s="230">
        <v>50</v>
      </c>
      <c r="L431" s="230"/>
      <c r="M431" s="230">
        <f xml:space="preserve"> I431*400+J431*100+K431</f>
        <v>50</v>
      </c>
      <c r="N431" s="230"/>
      <c r="O431" s="230"/>
      <c r="P431" s="230"/>
      <c r="Q431" s="393"/>
      <c r="R431" s="230">
        <v>47</v>
      </c>
      <c r="S431" s="230">
        <v>251</v>
      </c>
      <c r="T431" s="230" t="s">
        <v>1792</v>
      </c>
      <c r="U431" s="230" t="s">
        <v>37</v>
      </c>
      <c r="V431" s="230">
        <v>90</v>
      </c>
      <c r="W431" s="230"/>
      <c r="X431" s="230">
        <v>90</v>
      </c>
      <c r="Y431" s="230"/>
      <c r="Z431" s="230"/>
      <c r="AA431" s="230">
        <v>4</v>
      </c>
      <c r="AB431" s="230"/>
    </row>
    <row r="432" spans="1:28" x14ac:dyDescent="0.5">
      <c r="A432" s="525" t="s">
        <v>3204</v>
      </c>
      <c r="B432" s="534">
        <v>38</v>
      </c>
      <c r="C432" s="230">
        <v>421</v>
      </c>
      <c r="D432" s="230" t="s">
        <v>49</v>
      </c>
      <c r="E432" s="230">
        <v>3537</v>
      </c>
      <c r="F432" s="230"/>
      <c r="G432" s="230"/>
      <c r="H432" s="230" t="s">
        <v>1695</v>
      </c>
      <c r="I432" s="230">
        <v>40</v>
      </c>
      <c r="J432" s="230">
        <v>1</v>
      </c>
      <c r="K432" s="230">
        <v>4</v>
      </c>
      <c r="L432" s="230">
        <f t="shared" si="8"/>
        <v>16104</v>
      </c>
      <c r="M432" s="230"/>
      <c r="N432" s="230"/>
      <c r="O432" s="230"/>
      <c r="P432" s="230"/>
      <c r="Q432" s="393"/>
      <c r="R432" s="230"/>
      <c r="S432" s="230">
        <v>38</v>
      </c>
      <c r="T432" s="230"/>
      <c r="U432" s="230"/>
      <c r="V432" s="230"/>
      <c r="W432" s="230"/>
      <c r="X432" s="230"/>
      <c r="Y432" s="230"/>
      <c r="Z432" s="230"/>
      <c r="AA432" s="230"/>
      <c r="AB432" s="230"/>
    </row>
    <row r="433" spans="1:28" x14ac:dyDescent="0.5">
      <c r="A433" s="525" t="s">
        <v>3205</v>
      </c>
      <c r="B433" s="534">
        <v>245</v>
      </c>
      <c r="C433" s="230">
        <v>422</v>
      </c>
      <c r="D433" s="230" t="s">
        <v>2690</v>
      </c>
      <c r="E433" s="230">
        <v>2024</v>
      </c>
      <c r="F433" s="230">
        <v>68</v>
      </c>
      <c r="G433" s="230"/>
      <c r="H433" s="230" t="s">
        <v>1695</v>
      </c>
      <c r="I433" s="230"/>
      <c r="J433" s="230">
        <v>1</v>
      </c>
      <c r="K433" s="230">
        <v>72</v>
      </c>
      <c r="L433" s="230">
        <f t="shared" ref="L433:L439" si="9" xml:space="preserve"> I433*400+J433*100+K433</f>
        <v>172</v>
      </c>
      <c r="M433" s="230"/>
      <c r="N433" s="230"/>
      <c r="O433" s="230"/>
      <c r="P433" s="230"/>
      <c r="Q433" s="393"/>
      <c r="R433" s="230"/>
      <c r="S433" s="230">
        <v>245</v>
      </c>
      <c r="T433" s="230"/>
      <c r="U433" s="230"/>
      <c r="V433" s="230"/>
      <c r="W433" s="230"/>
      <c r="X433" s="230"/>
      <c r="Y433" s="230"/>
      <c r="Z433" s="230"/>
      <c r="AA433" s="230"/>
      <c r="AB433" s="230"/>
    </row>
    <row r="434" spans="1:28" x14ac:dyDescent="0.5">
      <c r="A434" s="525" t="s">
        <v>3206</v>
      </c>
      <c r="B434" s="534">
        <v>245</v>
      </c>
      <c r="C434" s="230">
        <v>423</v>
      </c>
      <c r="D434" s="230" t="s">
        <v>34</v>
      </c>
      <c r="E434" s="230">
        <v>49622</v>
      </c>
      <c r="F434" s="230">
        <v>106</v>
      </c>
      <c r="G434" s="230">
        <v>4599</v>
      </c>
      <c r="H434" s="230" t="s">
        <v>1695</v>
      </c>
      <c r="I434" s="230">
        <v>5</v>
      </c>
      <c r="J434" s="230">
        <v>1</v>
      </c>
      <c r="K434" s="230">
        <v>94</v>
      </c>
      <c r="L434" s="230">
        <f t="shared" si="9"/>
        <v>2194</v>
      </c>
      <c r="M434" s="230"/>
      <c r="N434" s="230"/>
      <c r="O434" s="230"/>
      <c r="P434" s="230"/>
      <c r="Q434" s="393"/>
      <c r="R434" s="230"/>
      <c r="S434" s="230">
        <v>245</v>
      </c>
      <c r="T434" s="230"/>
      <c r="U434" s="230"/>
      <c r="V434" s="230"/>
      <c r="W434" s="230"/>
      <c r="X434" s="230"/>
      <c r="Y434" s="230"/>
      <c r="Z434" s="230"/>
      <c r="AA434" s="230"/>
      <c r="AB434" s="230"/>
    </row>
    <row r="435" spans="1:28" x14ac:dyDescent="0.5">
      <c r="A435" s="525" t="s">
        <v>3207</v>
      </c>
      <c r="B435" s="534">
        <v>51</v>
      </c>
      <c r="C435" s="230">
        <v>424</v>
      </c>
      <c r="D435" s="230" t="s">
        <v>49</v>
      </c>
      <c r="E435" s="230">
        <v>3409</v>
      </c>
      <c r="F435" s="230">
        <v>4</v>
      </c>
      <c r="G435" s="230"/>
      <c r="H435" s="230" t="s">
        <v>1695</v>
      </c>
      <c r="I435" s="230">
        <v>16</v>
      </c>
      <c r="J435" s="230">
        <v>2</v>
      </c>
      <c r="K435" s="230">
        <v>96</v>
      </c>
      <c r="L435" s="230">
        <f t="shared" si="9"/>
        <v>6696</v>
      </c>
      <c r="M435" s="230"/>
      <c r="N435" s="230"/>
      <c r="O435" s="230"/>
      <c r="P435" s="230"/>
      <c r="Q435" s="393"/>
      <c r="R435" s="230"/>
      <c r="S435" s="230">
        <v>51</v>
      </c>
      <c r="T435" s="230"/>
      <c r="U435" s="230"/>
      <c r="V435" s="230"/>
      <c r="W435" s="230"/>
      <c r="X435" s="230"/>
      <c r="Y435" s="230"/>
      <c r="Z435" s="230"/>
      <c r="AA435" s="230"/>
      <c r="AB435" s="230"/>
    </row>
    <row r="436" spans="1:28" x14ac:dyDescent="0.5">
      <c r="A436" s="525" t="s">
        <v>3183</v>
      </c>
      <c r="B436" s="534">
        <v>94</v>
      </c>
      <c r="C436" s="230">
        <v>425</v>
      </c>
      <c r="D436" s="230" t="s">
        <v>34</v>
      </c>
      <c r="E436" s="230">
        <v>52074</v>
      </c>
      <c r="F436" s="230">
        <v>17</v>
      </c>
      <c r="G436" s="230">
        <v>5007</v>
      </c>
      <c r="H436" s="230" t="s">
        <v>1695</v>
      </c>
      <c r="I436" s="230"/>
      <c r="J436" s="230"/>
      <c r="K436" s="230">
        <v>77</v>
      </c>
      <c r="L436" s="230"/>
      <c r="M436" s="230">
        <f xml:space="preserve"> I436*400+J436*100+K436</f>
        <v>77</v>
      </c>
      <c r="N436" s="230"/>
      <c r="O436" s="230"/>
      <c r="P436" s="230"/>
      <c r="Q436" s="393"/>
      <c r="R436" s="230">
        <v>48</v>
      </c>
      <c r="S436" s="230">
        <v>94</v>
      </c>
      <c r="T436" s="230" t="s">
        <v>1792</v>
      </c>
      <c r="U436" s="230" t="s">
        <v>45</v>
      </c>
      <c r="V436" s="230">
        <v>168</v>
      </c>
      <c r="W436" s="230"/>
      <c r="X436" s="230">
        <v>168</v>
      </c>
      <c r="Y436" s="230"/>
      <c r="Z436" s="230"/>
      <c r="AA436" s="230">
        <v>21</v>
      </c>
      <c r="AB436" s="230"/>
    </row>
    <row r="437" spans="1:28" x14ac:dyDescent="0.5">
      <c r="A437" s="525" t="s">
        <v>3208</v>
      </c>
      <c r="B437" s="534">
        <v>141</v>
      </c>
      <c r="C437" s="230">
        <v>426</v>
      </c>
      <c r="D437" s="230" t="s">
        <v>49</v>
      </c>
      <c r="E437" s="230">
        <v>2979</v>
      </c>
      <c r="F437" s="230">
        <v>66</v>
      </c>
      <c r="G437" s="230"/>
      <c r="H437" s="230" t="s">
        <v>1695</v>
      </c>
      <c r="I437" s="230">
        <v>7</v>
      </c>
      <c r="J437" s="230">
        <v>2</v>
      </c>
      <c r="K437" s="230">
        <v>14</v>
      </c>
      <c r="L437" s="230">
        <f t="shared" si="9"/>
        <v>3014</v>
      </c>
      <c r="M437" s="230"/>
      <c r="N437" s="230"/>
      <c r="O437" s="230"/>
      <c r="P437" s="230"/>
      <c r="Q437" s="393"/>
      <c r="R437" s="230"/>
      <c r="S437" s="230">
        <v>141</v>
      </c>
      <c r="T437" s="230"/>
      <c r="U437" s="230"/>
      <c r="V437" s="230"/>
      <c r="W437" s="230"/>
      <c r="X437" s="230"/>
      <c r="Y437" s="230"/>
      <c r="Z437" s="230"/>
      <c r="AA437" s="230"/>
      <c r="AB437" s="230"/>
    </row>
    <row r="438" spans="1:28" x14ac:dyDescent="0.5">
      <c r="A438" s="525" t="s">
        <v>3185</v>
      </c>
      <c r="B438" s="534">
        <v>141</v>
      </c>
      <c r="C438" s="230">
        <v>427</v>
      </c>
      <c r="D438" s="230" t="s">
        <v>34</v>
      </c>
      <c r="E438" s="230">
        <v>74219</v>
      </c>
      <c r="F438" s="230">
        <v>216</v>
      </c>
      <c r="G438" s="230">
        <v>6496</v>
      </c>
      <c r="H438" s="230" t="s">
        <v>1695</v>
      </c>
      <c r="I438" s="230"/>
      <c r="J438" s="230"/>
      <c r="K438" s="230">
        <v>59</v>
      </c>
      <c r="L438" s="230"/>
      <c r="M438" s="230">
        <f xml:space="preserve"> I438*400+J438*100+K438</f>
        <v>59</v>
      </c>
      <c r="N438" s="230"/>
      <c r="O438" s="230"/>
      <c r="P438" s="230"/>
      <c r="Q438" s="393"/>
      <c r="R438" s="230">
        <v>49</v>
      </c>
      <c r="S438" s="230">
        <v>141</v>
      </c>
      <c r="T438" s="230" t="s">
        <v>1792</v>
      </c>
      <c r="U438" s="230" t="s">
        <v>45</v>
      </c>
      <c r="V438" s="230">
        <v>54</v>
      </c>
      <c r="W438" s="230"/>
      <c r="X438" s="230">
        <v>54</v>
      </c>
      <c r="Y438" s="230"/>
      <c r="Z438" s="230"/>
      <c r="AA438" s="230">
        <v>20</v>
      </c>
      <c r="AB438" s="230"/>
    </row>
    <row r="439" spans="1:28" x14ac:dyDescent="0.5">
      <c r="A439" s="525" t="s">
        <v>3209</v>
      </c>
      <c r="B439" s="534">
        <v>125</v>
      </c>
      <c r="C439" s="230">
        <v>428</v>
      </c>
      <c r="D439" s="230" t="s">
        <v>49</v>
      </c>
      <c r="E439" s="230">
        <v>5379</v>
      </c>
      <c r="F439" s="230">
        <v>165</v>
      </c>
      <c r="G439" s="230"/>
      <c r="H439" s="230" t="s">
        <v>1695</v>
      </c>
      <c r="I439" s="230">
        <v>10</v>
      </c>
      <c r="J439" s="230">
        <v>3</v>
      </c>
      <c r="K439" s="230">
        <v>69</v>
      </c>
      <c r="L439" s="230">
        <f t="shared" si="9"/>
        <v>4369</v>
      </c>
      <c r="M439" s="230"/>
      <c r="N439" s="230"/>
      <c r="O439" s="230"/>
      <c r="P439" s="230"/>
      <c r="Q439" s="393"/>
      <c r="R439" s="230"/>
      <c r="S439" s="230">
        <v>125</v>
      </c>
      <c r="T439" s="230"/>
      <c r="U439" s="230"/>
      <c r="V439" s="230"/>
      <c r="W439" s="230"/>
      <c r="X439" s="230"/>
      <c r="Y439" s="230"/>
      <c r="Z439" s="230"/>
      <c r="AA439" s="230"/>
      <c r="AB439" s="230"/>
    </row>
    <row r="440" spans="1:28" x14ac:dyDescent="0.5">
      <c r="A440" s="525" t="s">
        <v>3210</v>
      </c>
      <c r="B440" s="534">
        <v>108</v>
      </c>
      <c r="C440" s="230">
        <v>429</v>
      </c>
      <c r="D440" s="230" t="s">
        <v>34</v>
      </c>
      <c r="E440" s="230">
        <v>52095</v>
      </c>
      <c r="F440" s="230">
        <v>39</v>
      </c>
      <c r="G440" s="230">
        <v>5028</v>
      </c>
      <c r="H440" s="230" t="s">
        <v>1695</v>
      </c>
      <c r="I440" s="230"/>
      <c r="J440" s="230">
        <v>1</v>
      </c>
      <c r="K440" s="230">
        <v>85</v>
      </c>
      <c r="L440" s="230"/>
      <c r="M440" s="230">
        <f xml:space="preserve"> I440*400+J440*100+K440</f>
        <v>185</v>
      </c>
      <c r="N440" s="230"/>
      <c r="O440" s="230"/>
      <c r="P440" s="230"/>
      <c r="Q440" s="393"/>
      <c r="R440" s="230">
        <v>50</v>
      </c>
      <c r="S440" s="230">
        <v>108</v>
      </c>
      <c r="T440" s="230" t="s">
        <v>1792</v>
      </c>
      <c r="U440" s="230" t="s">
        <v>45</v>
      </c>
      <c r="V440" s="230">
        <v>54</v>
      </c>
      <c r="W440" s="230"/>
      <c r="X440" s="230">
        <v>54</v>
      </c>
      <c r="Y440" s="230"/>
      <c r="Z440" s="230"/>
      <c r="AA440" s="230">
        <v>10</v>
      </c>
      <c r="AB440" s="230"/>
    </row>
    <row r="441" spans="1:28" x14ac:dyDescent="0.5">
      <c r="A441" s="525" t="s">
        <v>3209</v>
      </c>
      <c r="B441" s="534">
        <v>125</v>
      </c>
      <c r="C441" s="230">
        <v>430</v>
      </c>
      <c r="D441" s="230" t="s">
        <v>49</v>
      </c>
      <c r="E441" s="230">
        <v>5378</v>
      </c>
      <c r="F441" s="230">
        <v>156</v>
      </c>
      <c r="G441" s="230"/>
      <c r="H441" s="230" t="s">
        <v>1695</v>
      </c>
      <c r="I441" s="230">
        <v>5</v>
      </c>
      <c r="J441" s="230">
        <v>1</v>
      </c>
      <c r="K441" s="230">
        <v>95</v>
      </c>
      <c r="L441" s="230">
        <f t="shared" ref="L441:L469" si="10" xml:space="preserve"> I441*400+J441*100+K441</f>
        <v>2195</v>
      </c>
      <c r="M441" s="230"/>
      <c r="N441" s="230"/>
      <c r="O441" s="230"/>
      <c r="P441" s="230"/>
      <c r="Q441" s="393"/>
      <c r="R441" s="230"/>
      <c r="S441" s="230">
        <v>125</v>
      </c>
      <c r="T441" s="230"/>
      <c r="U441" s="230"/>
      <c r="V441" s="230"/>
      <c r="W441" s="230"/>
      <c r="X441" s="230"/>
      <c r="Y441" s="230"/>
      <c r="Z441" s="230"/>
      <c r="AA441" s="230"/>
      <c r="AB441" s="230"/>
    </row>
    <row r="442" spans="1:28" x14ac:dyDescent="0.5">
      <c r="A442" s="525" t="s">
        <v>3211</v>
      </c>
      <c r="B442" s="534">
        <v>55</v>
      </c>
      <c r="C442" s="230">
        <v>431</v>
      </c>
      <c r="D442" s="230" t="s">
        <v>34</v>
      </c>
      <c r="E442" s="230">
        <v>2000</v>
      </c>
      <c r="F442" s="230">
        <v>56</v>
      </c>
      <c r="G442" s="230"/>
      <c r="H442" s="230" t="s">
        <v>1695</v>
      </c>
      <c r="I442" s="230">
        <v>24</v>
      </c>
      <c r="J442" s="230">
        <v>3</v>
      </c>
      <c r="K442" s="230">
        <v>4</v>
      </c>
      <c r="L442" s="230">
        <f t="shared" si="10"/>
        <v>9904</v>
      </c>
      <c r="M442" s="230"/>
      <c r="N442" s="230"/>
      <c r="O442" s="230"/>
      <c r="P442" s="230"/>
      <c r="Q442" s="393"/>
      <c r="R442" s="230"/>
      <c r="S442" s="230">
        <v>55</v>
      </c>
      <c r="T442" s="230"/>
      <c r="U442" s="230"/>
      <c r="V442" s="230"/>
      <c r="W442" s="230"/>
      <c r="X442" s="230"/>
      <c r="Y442" s="230"/>
      <c r="Z442" s="230"/>
      <c r="AA442" s="230"/>
      <c r="AB442" s="230"/>
    </row>
    <row r="443" spans="1:28" x14ac:dyDescent="0.5">
      <c r="A443" s="525" t="s">
        <v>3212</v>
      </c>
      <c r="B443" s="534">
        <v>55</v>
      </c>
      <c r="C443" s="230">
        <v>432</v>
      </c>
      <c r="D443" s="230" t="s">
        <v>34</v>
      </c>
      <c r="E443" s="230">
        <v>52404</v>
      </c>
      <c r="F443" s="230">
        <v>32</v>
      </c>
      <c r="G443" s="230">
        <v>5168</v>
      </c>
      <c r="H443" s="230" t="s">
        <v>1695</v>
      </c>
      <c r="I443" s="230"/>
      <c r="J443" s="230">
        <v>1</v>
      </c>
      <c r="K443" s="230">
        <v>52</v>
      </c>
      <c r="L443" s="230">
        <f t="shared" si="10"/>
        <v>152</v>
      </c>
      <c r="M443" s="230"/>
      <c r="N443" s="230"/>
      <c r="O443" s="230"/>
      <c r="P443" s="230"/>
      <c r="Q443" s="393"/>
      <c r="R443" s="230"/>
      <c r="S443" s="230">
        <v>55</v>
      </c>
      <c r="T443" s="230"/>
      <c r="U443" s="230"/>
      <c r="V443" s="230"/>
      <c r="W443" s="230"/>
      <c r="X443" s="230"/>
      <c r="Y443" s="230"/>
      <c r="Z443" s="230"/>
      <c r="AA443" s="230"/>
      <c r="AB443" s="230"/>
    </row>
    <row r="444" spans="1:28" x14ac:dyDescent="0.5">
      <c r="A444" s="525" t="s">
        <v>3213</v>
      </c>
      <c r="B444" s="534">
        <v>108</v>
      </c>
      <c r="C444" s="230">
        <v>433</v>
      </c>
      <c r="D444" s="230" t="s">
        <v>49</v>
      </c>
      <c r="E444" s="230">
        <v>7465</v>
      </c>
      <c r="F444" s="230">
        <v>231</v>
      </c>
      <c r="G444" s="230"/>
      <c r="H444" s="230" t="s">
        <v>1695</v>
      </c>
      <c r="I444" s="230">
        <v>6</v>
      </c>
      <c r="J444" s="230">
        <v>1</v>
      </c>
      <c r="K444" s="230">
        <v>62</v>
      </c>
      <c r="L444" s="230">
        <f t="shared" si="10"/>
        <v>2562</v>
      </c>
      <c r="M444" s="230"/>
      <c r="N444" s="230"/>
      <c r="O444" s="230"/>
      <c r="P444" s="230"/>
      <c r="Q444" s="393"/>
      <c r="R444" s="230"/>
      <c r="S444" s="230">
        <v>108</v>
      </c>
      <c r="T444" s="230"/>
      <c r="U444" s="230"/>
      <c r="V444" s="230"/>
      <c r="W444" s="230"/>
      <c r="X444" s="230"/>
      <c r="Y444" s="230"/>
      <c r="Z444" s="230"/>
      <c r="AA444" s="230"/>
      <c r="AB444" s="230"/>
    </row>
    <row r="445" spans="1:28" x14ac:dyDescent="0.5">
      <c r="A445" s="525" t="s">
        <v>3214</v>
      </c>
      <c r="B445" s="534">
        <v>150</v>
      </c>
      <c r="C445" s="230">
        <v>434</v>
      </c>
      <c r="D445" s="230" t="s">
        <v>49</v>
      </c>
      <c r="E445" s="230">
        <v>4650</v>
      </c>
      <c r="F445" s="230">
        <v>91</v>
      </c>
      <c r="G445" s="230"/>
      <c r="H445" s="230" t="s">
        <v>1695</v>
      </c>
      <c r="I445" s="230">
        <v>19</v>
      </c>
      <c r="J445" s="230">
        <v>1</v>
      </c>
      <c r="K445" s="230">
        <v>68</v>
      </c>
      <c r="L445" s="230">
        <f t="shared" si="10"/>
        <v>7768</v>
      </c>
      <c r="M445" s="230"/>
      <c r="N445" s="230"/>
      <c r="O445" s="230"/>
      <c r="P445" s="230"/>
      <c r="Q445" s="393"/>
      <c r="R445" s="230"/>
      <c r="S445" s="230">
        <v>150</v>
      </c>
      <c r="T445" s="230"/>
      <c r="U445" s="230"/>
      <c r="V445" s="230"/>
      <c r="W445" s="230"/>
      <c r="X445" s="230"/>
      <c r="Y445" s="230"/>
      <c r="Z445" s="230"/>
      <c r="AA445" s="230"/>
      <c r="AB445" s="230"/>
    </row>
    <row r="446" spans="1:28" x14ac:dyDescent="0.5">
      <c r="A446" s="525" t="s">
        <v>3182</v>
      </c>
      <c r="B446" s="534">
        <v>166</v>
      </c>
      <c r="C446" s="230">
        <v>435</v>
      </c>
      <c r="D446" s="230" t="s">
        <v>2690</v>
      </c>
      <c r="E446" s="230">
        <v>292</v>
      </c>
      <c r="F446" s="230">
        <v>63</v>
      </c>
      <c r="G446" s="230"/>
      <c r="H446" s="230" t="s">
        <v>1695</v>
      </c>
      <c r="I446" s="230"/>
      <c r="J446" s="230">
        <v>2</v>
      </c>
      <c r="K446" s="230">
        <v>16</v>
      </c>
      <c r="L446" s="230"/>
      <c r="M446" s="230">
        <f xml:space="preserve"> I446*400+J446*100+K446</f>
        <v>216</v>
      </c>
      <c r="N446" s="230"/>
      <c r="O446" s="230"/>
      <c r="P446" s="230"/>
      <c r="Q446" s="393"/>
      <c r="R446" s="230">
        <v>51</v>
      </c>
      <c r="S446" s="230">
        <v>166</v>
      </c>
      <c r="T446" s="230" t="s">
        <v>1792</v>
      </c>
      <c r="U446" s="230" t="s">
        <v>45</v>
      </c>
      <c r="V446" s="230">
        <v>128</v>
      </c>
      <c r="W446" s="230"/>
      <c r="X446" s="230">
        <v>128</v>
      </c>
      <c r="Y446" s="230"/>
      <c r="Z446" s="230"/>
      <c r="AA446" s="230"/>
      <c r="AB446" s="230"/>
    </row>
    <row r="447" spans="1:28" x14ac:dyDescent="0.5">
      <c r="A447" s="525" t="s">
        <v>3215</v>
      </c>
      <c r="B447" s="534">
        <v>55</v>
      </c>
      <c r="C447" s="230">
        <v>436</v>
      </c>
      <c r="D447" s="230" t="s">
        <v>49</v>
      </c>
      <c r="E447" s="230">
        <v>2976</v>
      </c>
      <c r="F447" s="230">
        <v>68</v>
      </c>
      <c r="G447" s="230"/>
      <c r="H447" s="230" t="s">
        <v>1695</v>
      </c>
      <c r="I447" s="230">
        <v>17</v>
      </c>
      <c r="J447" s="230">
        <v>2</v>
      </c>
      <c r="K447" s="230">
        <v>5</v>
      </c>
      <c r="L447" s="230">
        <f t="shared" si="10"/>
        <v>7005</v>
      </c>
      <c r="M447" s="230"/>
      <c r="N447" s="230"/>
      <c r="O447" s="230"/>
      <c r="P447" s="230"/>
      <c r="Q447" s="393"/>
      <c r="R447" s="230"/>
      <c r="S447" s="230">
        <v>55</v>
      </c>
      <c r="T447" s="230"/>
      <c r="U447" s="230"/>
      <c r="V447" s="230"/>
      <c r="W447" s="230"/>
      <c r="X447" s="230"/>
      <c r="Y447" s="230"/>
      <c r="Z447" s="230"/>
      <c r="AA447" s="230"/>
      <c r="AB447" s="230"/>
    </row>
    <row r="448" spans="1:28" x14ac:dyDescent="0.5">
      <c r="A448" s="525" t="s">
        <v>3216</v>
      </c>
      <c r="B448" s="534">
        <v>46</v>
      </c>
      <c r="C448" s="230">
        <v>437</v>
      </c>
      <c r="D448" s="230" t="s">
        <v>49</v>
      </c>
      <c r="E448" s="230">
        <v>4701</v>
      </c>
      <c r="F448" s="230">
        <v>100</v>
      </c>
      <c r="G448" s="230"/>
      <c r="H448" s="230" t="s">
        <v>1695</v>
      </c>
      <c r="I448" s="230">
        <v>32</v>
      </c>
      <c r="J448" s="230"/>
      <c r="K448" s="230">
        <v>81</v>
      </c>
      <c r="L448" s="230">
        <f t="shared" si="10"/>
        <v>12881</v>
      </c>
      <c r="M448" s="230"/>
      <c r="N448" s="230"/>
      <c r="O448" s="230"/>
      <c r="P448" s="230"/>
      <c r="Q448" s="393"/>
      <c r="R448" s="230"/>
      <c r="S448" s="230">
        <v>46</v>
      </c>
      <c r="T448" s="230"/>
      <c r="U448" s="230"/>
      <c r="V448" s="230"/>
      <c r="W448" s="230"/>
      <c r="X448" s="230"/>
      <c r="Y448" s="230"/>
      <c r="Z448" s="230"/>
      <c r="AA448" s="230"/>
      <c r="AB448" s="230"/>
    </row>
    <row r="449" spans="1:28" x14ac:dyDescent="0.5">
      <c r="A449" s="525" t="s">
        <v>3151</v>
      </c>
      <c r="B449" s="534">
        <v>50</v>
      </c>
      <c r="C449" s="230">
        <v>438</v>
      </c>
      <c r="D449" s="230" t="s">
        <v>34</v>
      </c>
      <c r="E449" s="230">
        <v>52408</v>
      </c>
      <c r="F449" s="230">
        <v>7</v>
      </c>
      <c r="G449" s="230">
        <v>8</v>
      </c>
      <c r="H449" s="230" t="s">
        <v>1695</v>
      </c>
      <c r="I449" s="230"/>
      <c r="J449" s="230"/>
      <c r="K449" s="230">
        <v>73</v>
      </c>
      <c r="L449" s="230"/>
      <c r="M449" s="230">
        <f xml:space="preserve"> I449*400+J449*100+K449</f>
        <v>73</v>
      </c>
      <c r="N449" s="230"/>
      <c r="O449" s="230"/>
      <c r="P449" s="230"/>
      <c r="Q449" s="393"/>
      <c r="R449" s="230">
        <v>52</v>
      </c>
      <c r="S449" s="230">
        <v>50</v>
      </c>
      <c r="T449" s="230" t="s">
        <v>1792</v>
      </c>
      <c r="U449" s="230" t="s">
        <v>45</v>
      </c>
      <c r="V449" s="230">
        <v>72</v>
      </c>
      <c r="W449" s="230"/>
      <c r="X449" s="230">
        <v>72</v>
      </c>
      <c r="Y449" s="230"/>
      <c r="Z449" s="230"/>
      <c r="AA449" s="230">
        <v>22</v>
      </c>
      <c r="AB449" s="230"/>
    </row>
    <row r="450" spans="1:28" x14ac:dyDescent="0.5">
      <c r="A450" s="525" t="s">
        <v>3198</v>
      </c>
      <c r="B450" s="534">
        <v>154</v>
      </c>
      <c r="C450" s="230">
        <v>439</v>
      </c>
      <c r="D450" s="230" t="s">
        <v>49</v>
      </c>
      <c r="E450" s="230">
        <v>2994</v>
      </c>
      <c r="F450" s="230">
        <v>109</v>
      </c>
      <c r="G450" s="230"/>
      <c r="H450" s="230" t="s">
        <v>1695</v>
      </c>
      <c r="I450" s="230">
        <v>5</v>
      </c>
      <c r="J450" s="230"/>
      <c r="K450" s="230"/>
      <c r="L450" s="230">
        <f t="shared" si="10"/>
        <v>2000</v>
      </c>
      <c r="M450" s="230"/>
      <c r="N450" s="230"/>
      <c r="O450" s="230"/>
      <c r="P450" s="230"/>
      <c r="Q450" s="393"/>
      <c r="R450" s="230"/>
      <c r="S450" s="230">
        <v>154</v>
      </c>
      <c r="T450" s="230"/>
      <c r="U450" s="230"/>
      <c r="V450" s="230"/>
      <c r="W450" s="230"/>
      <c r="X450" s="230"/>
      <c r="Y450" s="230"/>
      <c r="Z450" s="230"/>
      <c r="AA450" s="230"/>
      <c r="AB450" s="230"/>
    </row>
    <row r="451" spans="1:28" x14ac:dyDescent="0.5">
      <c r="A451" s="525" t="s">
        <v>3198</v>
      </c>
      <c r="B451" s="534">
        <v>154</v>
      </c>
      <c r="C451" s="230">
        <v>440</v>
      </c>
      <c r="D451" s="230" t="s">
        <v>34</v>
      </c>
      <c r="E451" s="230">
        <v>5208</v>
      </c>
      <c r="F451" s="230">
        <v>31</v>
      </c>
      <c r="G451" s="230">
        <v>8</v>
      </c>
      <c r="H451" s="230" t="s">
        <v>1695</v>
      </c>
      <c r="I451" s="230"/>
      <c r="J451" s="230"/>
      <c r="K451" s="230">
        <v>76</v>
      </c>
      <c r="L451" s="230"/>
      <c r="M451" s="230">
        <f xml:space="preserve"> I451*400+J451*100+K451</f>
        <v>76</v>
      </c>
      <c r="N451" s="230"/>
      <c r="O451" s="230"/>
      <c r="P451" s="230"/>
      <c r="Q451" s="393"/>
      <c r="R451" s="230">
        <v>53</v>
      </c>
      <c r="S451" s="230">
        <v>154</v>
      </c>
      <c r="T451" s="230" t="s">
        <v>1792</v>
      </c>
      <c r="U451" s="230" t="s">
        <v>45</v>
      </c>
      <c r="V451" s="230">
        <v>72</v>
      </c>
      <c r="W451" s="230"/>
      <c r="X451" s="230">
        <v>72</v>
      </c>
      <c r="Y451" s="230"/>
      <c r="Z451" s="230"/>
      <c r="AA451" s="230">
        <v>30</v>
      </c>
      <c r="AB451" s="230"/>
    </row>
    <row r="452" spans="1:28" x14ac:dyDescent="0.5">
      <c r="A452" s="525" t="s">
        <v>3217</v>
      </c>
      <c r="B452" s="534">
        <v>154</v>
      </c>
      <c r="C452" s="230">
        <v>441</v>
      </c>
      <c r="D452" s="230" t="s">
        <v>34</v>
      </c>
      <c r="E452" s="230">
        <v>74985</v>
      </c>
      <c r="F452" s="230">
        <v>254</v>
      </c>
      <c r="G452" s="230">
        <v>85</v>
      </c>
      <c r="H452" s="230" t="s">
        <v>1695</v>
      </c>
      <c r="I452" s="230"/>
      <c r="J452" s="230">
        <v>3</v>
      </c>
      <c r="K452" s="230">
        <v>71</v>
      </c>
      <c r="L452" s="230">
        <f t="shared" si="10"/>
        <v>371</v>
      </c>
      <c r="M452" s="230"/>
      <c r="N452" s="230"/>
      <c r="O452" s="230"/>
      <c r="P452" s="230"/>
      <c r="Q452" s="393"/>
      <c r="R452" s="230"/>
      <c r="S452" s="230">
        <v>154</v>
      </c>
      <c r="T452" s="230"/>
      <c r="U452" s="230"/>
      <c r="V452" s="230"/>
      <c r="W452" s="230"/>
      <c r="X452" s="230"/>
      <c r="Y452" s="230"/>
      <c r="Z452" s="230"/>
      <c r="AA452" s="230"/>
      <c r="AB452" s="230"/>
    </row>
    <row r="453" spans="1:28" x14ac:dyDescent="0.5">
      <c r="A453" s="525"/>
      <c r="B453" s="534"/>
      <c r="C453" s="230"/>
      <c r="D453" s="230"/>
      <c r="E453" s="230"/>
      <c r="F453" s="230"/>
      <c r="G453" s="230"/>
      <c r="H453" s="230"/>
      <c r="I453" s="230"/>
      <c r="J453" s="230"/>
      <c r="K453" s="230"/>
      <c r="L453" s="230"/>
      <c r="M453" s="230"/>
      <c r="N453" s="230"/>
      <c r="O453" s="230"/>
      <c r="P453" s="230"/>
      <c r="Q453" s="393"/>
      <c r="R453" s="230"/>
      <c r="S453" s="230"/>
      <c r="T453" s="230"/>
      <c r="U453" s="230"/>
      <c r="V453" s="230"/>
      <c r="W453" s="230"/>
      <c r="X453" s="230"/>
      <c r="Y453" s="230"/>
      <c r="Z453" s="230"/>
      <c r="AA453" s="230"/>
      <c r="AB453" s="230"/>
    </row>
    <row r="454" spans="1:28" x14ac:dyDescent="0.5">
      <c r="A454" s="525" t="s">
        <v>3207</v>
      </c>
      <c r="B454" s="534">
        <v>51</v>
      </c>
      <c r="C454" s="230">
        <v>442</v>
      </c>
      <c r="D454" s="230" t="s">
        <v>49</v>
      </c>
      <c r="E454" s="230">
        <v>2964</v>
      </c>
      <c r="F454" s="230">
        <v>48</v>
      </c>
      <c r="G454" s="230"/>
      <c r="H454" s="230" t="s">
        <v>1695</v>
      </c>
      <c r="I454" s="230">
        <v>9</v>
      </c>
      <c r="J454" s="230">
        <v>2</v>
      </c>
      <c r="K454" s="230">
        <v>94</v>
      </c>
      <c r="L454" s="230">
        <f t="shared" si="10"/>
        <v>3894</v>
      </c>
      <c r="M454" s="230"/>
      <c r="N454" s="230"/>
      <c r="O454" s="230"/>
      <c r="P454" s="230"/>
      <c r="Q454" s="393"/>
      <c r="R454" s="230"/>
      <c r="S454" s="230">
        <v>51</v>
      </c>
      <c r="T454" s="230"/>
      <c r="U454" s="230"/>
      <c r="V454" s="230"/>
      <c r="W454" s="230"/>
      <c r="X454" s="230"/>
      <c r="Y454" s="230"/>
      <c r="Z454" s="230"/>
      <c r="AA454" s="230"/>
      <c r="AB454" s="230"/>
    </row>
    <row r="455" spans="1:28" x14ac:dyDescent="0.5">
      <c r="A455" s="525"/>
      <c r="B455" s="534">
        <v>51</v>
      </c>
      <c r="C455" s="230">
        <v>443</v>
      </c>
      <c r="D455" s="230" t="s">
        <v>49</v>
      </c>
      <c r="E455" s="230">
        <v>1012</v>
      </c>
      <c r="F455" s="230">
        <v>12</v>
      </c>
      <c r="G455" s="230"/>
      <c r="H455" s="230" t="s">
        <v>1695</v>
      </c>
      <c r="I455" s="230">
        <v>1</v>
      </c>
      <c r="J455" s="230">
        <v>2</v>
      </c>
      <c r="K455" s="230">
        <v>39</v>
      </c>
      <c r="L455" s="230">
        <f t="shared" si="10"/>
        <v>639</v>
      </c>
      <c r="M455" s="230"/>
      <c r="N455" s="230"/>
      <c r="O455" s="230"/>
      <c r="P455" s="230"/>
      <c r="Q455" s="393"/>
      <c r="R455" s="230"/>
      <c r="S455" s="230">
        <v>51</v>
      </c>
      <c r="T455" s="230"/>
      <c r="U455" s="230"/>
      <c r="V455" s="230"/>
      <c r="W455" s="230"/>
      <c r="X455" s="230"/>
      <c r="Y455" s="230"/>
      <c r="Z455" s="230"/>
      <c r="AA455" s="230"/>
      <c r="AB455" s="230"/>
    </row>
    <row r="456" spans="1:28" x14ac:dyDescent="0.5">
      <c r="A456" s="525"/>
      <c r="B456" s="534">
        <v>51</v>
      </c>
      <c r="C456" s="230">
        <v>444</v>
      </c>
      <c r="D456" s="230" t="s">
        <v>34</v>
      </c>
      <c r="E456" s="230">
        <v>52407</v>
      </c>
      <c r="F456" s="230">
        <v>6</v>
      </c>
      <c r="G456" s="230">
        <v>5171</v>
      </c>
      <c r="H456" s="230" t="s">
        <v>1695</v>
      </c>
      <c r="I456" s="230"/>
      <c r="J456" s="230"/>
      <c r="K456" s="230">
        <v>80</v>
      </c>
      <c r="L456" s="230">
        <f t="shared" si="10"/>
        <v>80</v>
      </c>
      <c r="M456" s="230"/>
      <c r="N456" s="230"/>
      <c r="O456" s="230"/>
      <c r="P456" s="230"/>
      <c r="Q456" s="393"/>
      <c r="R456" s="230"/>
      <c r="S456" s="230">
        <v>51</v>
      </c>
      <c r="T456" s="230"/>
      <c r="U456" s="230"/>
      <c r="V456" s="230"/>
      <c r="W456" s="230"/>
      <c r="X456" s="230"/>
      <c r="Y456" s="230"/>
      <c r="Z456" s="230"/>
      <c r="AA456" s="230"/>
      <c r="AB456" s="230"/>
    </row>
    <row r="457" spans="1:28" x14ac:dyDescent="0.5">
      <c r="A457" s="525"/>
      <c r="B457" s="534">
        <v>51</v>
      </c>
      <c r="C457" s="230">
        <v>445</v>
      </c>
      <c r="D457" s="230" t="s">
        <v>34</v>
      </c>
      <c r="E457" s="230">
        <v>74215</v>
      </c>
      <c r="F457" s="230">
        <v>212</v>
      </c>
      <c r="G457" s="230">
        <v>6492</v>
      </c>
      <c r="H457" s="230" t="s">
        <v>1695</v>
      </c>
      <c r="I457" s="230"/>
      <c r="J457" s="230">
        <v>1</v>
      </c>
      <c r="K457" s="230">
        <v>9</v>
      </c>
      <c r="L457" s="230"/>
      <c r="M457" s="230">
        <f xml:space="preserve"> I457*400+J457*100+K457</f>
        <v>109</v>
      </c>
      <c r="N457" s="230"/>
      <c r="O457" s="230"/>
      <c r="P457" s="230"/>
      <c r="Q457" s="393"/>
      <c r="R457" s="230">
        <v>54</v>
      </c>
      <c r="S457" s="230">
        <v>51</v>
      </c>
      <c r="T457" s="230" t="s">
        <v>1792</v>
      </c>
      <c r="U457" s="230" t="s">
        <v>45</v>
      </c>
      <c r="V457" s="230">
        <v>72</v>
      </c>
      <c r="W457" s="230"/>
      <c r="X457" s="230">
        <v>72</v>
      </c>
      <c r="Y457" s="230"/>
      <c r="Z457" s="230"/>
      <c r="AA457" s="230">
        <v>20</v>
      </c>
      <c r="AB457" s="230"/>
    </row>
    <row r="458" spans="1:28" x14ac:dyDescent="0.5">
      <c r="A458" s="525"/>
      <c r="B458" s="534"/>
      <c r="C458" s="230"/>
      <c r="D458" s="230"/>
      <c r="E458" s="230"/>
      <c r="F458" s="230"/>
      <c r="G458" s="230"/>
      <c r="H458" s="230"/>
      <c r="I458" s="230"/>
      <c r="J458" s="230"/>
      <c r="K458" s="230"/>
      <c r="L458" s="230"/>
      <c r="M458" s="230"/>
      <c r="N458" s="230"/>
      <c r="O458" s="230"/>
      <c r="P458" s="230"/>
      <c r="Q458" s="393"/>
      <c r="R458" s="230"/>
      <c r="S458" s="230"/>
      <c r="T458" s="230"/>
      <c r="U458" s="230"/>
      <c r="V458" s="230"/>
      <c r="W458" s="230"/>
      <c r="X458" s="230"/>
      <c r="Y458" s="230"/>
      <c r="Z458" s="230"/>
      <c r="AA458" s="230"/>
      <c r="AB458" s="230"/>
    </row>
    <row r="459" spans="1:28" x14ac:dyDescent="0.5">
      <c r="A459" s="525" t="s">
        <v>3218</v>
      </c>
      <c r="B459" s="534">
        <v>108</v>
      </c>
      <c r="C459" s="230">
        <v>446</v>
      </c>
      <c r="D459" s="230" t="s">
        <v>49</v>
      </c>
      <c r="E459" s="230">
        <v>7583</v>
      </c>
      <c r="F459" s="230">
        <v>234</v>
      </c>
      <c r="G459" s="230"/>
      <c r="H459" s="230" t="s">
        <v>1695</v>
      </c>
      <c r="I459" s="230">
        <v>3</v>
      </c>
      <c r="J459" s="230"/>
      <c r="K459" s="230">
        <v>74</v>
      </c>
      <c r="L459" s="230">
        <f t="shared" si="10"/>
        <v>1274</v>
      </c>
      <c r="M459" s="230"/>
      <c r="N459" s="230"/>
      <c r="O459" s="230"/>
      <c r="P459" s="230"/>
      <c r="Q459" s="393"/>
      <c r="R459" s="230"/>
      <c r="S459" s="230">
        <v>108</v>
      </c>
      <c r="T459" s="230"/>
      <c r="U459" s="230"/>
      <c r="V459" s="230"/>
      <c r="W459" s="230"/>
      <c r="X459" s="230"/>
      <c r="Y459" s="230"/>
      <c r="Z459" s="230"/>
      <c r="AA459" s="230"/>
      <c r="AB459" s="230"/>
    </row>
    <row r="460" spans="1:28" x14ac:dyDescent="0.5">
      <c r="A460" s="525"/>
      <c r="B460" s="534"/>
      <c r="C460" s="230"/>
      <c r="D460" s="230"/>
      <c r="E460" s="230"/>
      <c r="F460" s="230"/>
      <c r="G460" s="230"/>
      <c r="H460" s="230"/>
      <c r="I460" s="230"/>
      <c r="J460" s="230"/>
      <c r="K460" s="230"/>
      <c r="L460" s="230"/>
      <c r="M460" s="230"/>
      <c r="N460" s="230"/>
      <c r="O460" s="230"/>
      <c r="P460" s="230"/>
      <c r="Q460" s="393"/>
      <c r="R460" s="230"/>
      <c r="S460" s="230"/>
      <c r="T460" s="230"/>
      <c r="U460" s="230"/>
      <c r="V460" s="230"/>
      <c r="W460" s="230"/>
      <c r="X460" s="230"/>
      <c r="Y460" s="230"/>
      <c r="Z460" s="230"/>
      <c r="AA460" s="230"/>
      <c r="AB460" s="230"/>
    </row>
    <row r="461" spans="1:28" x14ac:dyDescent="0.5">
      <c r="A461" s="525" t="s">
        <v>3219</v>
      </c>
      <c r="B461" s="534">
        <v>51</v>
      </c>
      <c r="C461" s="230">
        <v>447</v>
      </c>
      <c r="D461" s="230" t="s">
        <v>2690</v>
      </c>
      <c r="E461" s="230">
        <v>2034</v>
      </c>
      <c r="F461" s="230">
        <v>61</v>
      </c>
      <c r="G461" s="230"/>
      <c r="H461" s="230" t="s">
        <v>1695</v>
      </c>
      <c r="I461" s="230"/>
      <c r="J461" s="230">
        <v>1</v>
      </c>
      <c r="K461" s="230">
        <v>96</v>
      </c>
      <c r="L461" s="230">
        <f t="shared" si="10"/>
        <v>196</v>
      </c>
      <c r="M461" s="230"/>
      <c r="N461" s="230"/>
      <c r="O461" s="230"/>
      <c r="P461" s="230"/>
      <c r="Q461" s="393"/>
      <c r="R461" s="230"/>
      <c r="S461" s="230">
        <v>51</v>
      </c>
      <c r="T461" s="230"/>
      <c r="U461" s="230"/>
      <c r="V461" s="230"/>
      <c r="W461" s="230"/>
      <c r="X461" s="230"/>
      <c r="Y461" s="230"/>
      <c r="Z461" s="230"/>
      <c r="AA461" s="230"/>
      <c r="AB461" s="230"/>
    </row>
    <row r="462" spans="1:28" x14ac:dyDescent="0.5">
      <c r="A462" s="525"/>
      <c r="B462" s="534"/>
      <c r="C462" s="230"/>
      <c r="D462" s="230"/>
      <c r="E462" s="230"/>
      <c r="F462" s="230"/>
      <c r="G462" s="230"/>
      <c r="H462" s="230"/>
      <c r="I462" s="230"/>
      <c r="J462" s="230"/>
      <c r="K462" s="230"/>
      <c r="L462" s="230"/>
      <c r="M462" s="230"/>
      <c r="N462" s="230"/>
      <c r="O462" s="230"/>
      <c r="P462" s="230"/>
      <c r="Q462" s="393"/>
      <c r="R462" s="230"/>
      <c r="S462" s="230"/>
      <c r="T462" s="230"/>
      <c r="U462" s="230"/>
      <c r="V462" s="230"/>
      <c r="W462" s="230"/>
      <c r="X462" s="230"/>
      <c r="Y462" s="230"/>
      <c r="Z462" s="230"/>
      <c r="AA462" s="230"/>
      <c r="AB462" s="230"/>
    </row>
    <row r="463" spans="1:28" x14ac:dyDescent="0.5">
      <c r="A463" s="525" t="s">
        <v>3158</v>
      </c>
      <c r="B463" s="534">
        <v>60</v>
      </c>
      <c r="C463" s="230">
        <v>448</v>
      </c>
      <c r="D463" s="230" t="s">
        <v>49</v>
      </c>
      <c r="E463" s="230">
        <v>19552</v>
      </c>
      <c r="F463" s="230">
        <v>64</v>
      </c>
      <c r="G463" s="230"/>
      <c r="H463" s="230" t="s">
        <v>1695</v>
      </c>
      <c r="I463" s="230">
        <v>5</v>
      </c>
      <c r="J463" s="230"/>
      <c r="K463" s="230">
        <v>69</v>
      </c>
      <c r="L463" s="230">
        <f t="shared" si="10"/>
        <v>2069</v>
      </c>
      <c r="M463" s="230"/>
      <c r="N463" s="230"/>
      <c r="O463" s="230"/>
      <c r="P463" s="230"/>
      <c r="Q463" s="393"/>
      <c r="R463" s="230"/>
      <c r="S463" s="230">
        <v>60</v>
      </c>
      <c r="T463" s="230"/>
      <c r="U463" s="230"/>
      <c r="V463" s="230"/>
      <c r="W463" s="230"/>
      <c r="X463" s="230"/>
      <c r="Y463" s="230"/>
      <c r="Z463" s="230"/>
      <c r="AA463" s="230"/>
      <c r="AB463" s="230"/>
    </row>
    <row r="464" spans="1:28" x14ac:dyDescent="0.5">
      <c r="A464" s="525"/>
      <c r="B464" s="534"/>
      <c r="C464" s="230"/>
      <c r="D464" s="230"/>
      <c r="E464" s="230"/>
      <c r="F464" s="230"/>
      <c r="G464" s="230"/>
      <c r="H464" s="230"/>
      <c r="I464" s="230"/>
      <c r="J464" s="230"/>
      <c r="K464" s="230"/>
      <c r="L464" s="230"/>
      <c r="M464" s="230"/>
      <c r="N464" s="230"/>
      <c r="O464" s="230"/>
      <c r="P464" s="230"/>
      <c r="Q464" s="393"/>
      <c r="R464" s="230"/>
      <c r="S464" s="230"/>
      <c r="T464" s="230"/>
      <c r="U464" s="230"/>
      <c r="V464" s="230"/>
      <c r="W464" s="230"/>
      <c r="X464" s="230"/>
      <c r="Y464" s="230"/>
      <c r="Z464" s="230"/>
      <c r="AA464" s="230"/>
      <c r="AB464" s="230"/>
    </row>
    <row r="465" spans="1:28" x14ac:dyDescent="0.5">
      <c r="A465" s="525" t="s">
        <v>3083</v>
      </c>
      <c r="B465" s="534">
        <v>242</v>
      </c>
      <c r="C465" s="230">
        <v>449</v>
      </c>
      <c r="D465" s="230" t="s">
        <v>34</v>
      </c>
      <c r="E465" s="230">
        <v>521066</v>
      </c>
      <c r="F465" s="230">
        <v>29</v>
      </c>
      <c r="G465" s="230"/>
      <c r="H465" s="230" t="s">
        <v>1695</v>
      </c>
      <c r="I465" s="230"/>
      <c r="J465" s="230"/>
      <c r="K465" s="230">
        <v>63</v>
      </c>
      <c r="L465" s="230"/>
      <c r="M465" s="230">
        <f xml:space="preserve"> I465*400+J465*100+K465</f>
        <v>63</v>
      </c>
      <c r="N465" s="230"/>
      <c r="O465" s="230"/>
      <c r="P465" s="230"/>
      <c r="Q465" s="393"/>
      <c r="R465" s="230">
        <v>55</v>
      </c>
      <c r="S465" s="230">
        <v>242</v>
      </c>
      <c r="T465" s="230" t="s">
        <v>1792</v>
      </c>
      <c r="U465" s="230" t="s">
        <v>37</v>
      </c>
      <c r="V465" s="230">
        <v>72</v>
      </c>
      <c r="W465" s="230"/>
      <c r="X465" s="230">
        <v>72</v>
      </c>
      <c r="Y465" s="230" t="s">
        <v>67</v>
      </c>
      <c r="Z465" s="230"/>
      <c r="AA465" s="230">
        <v>9</v>
      </c>
      <c r="AB465" s="230"/>
    </row>
    <row r="466" spans="1:28" x14ac:dyDescent="0.5">
      <c r="A466" s="525"/>
      <c r="B466" s="534">
        <v>70</v>
      </c>
      <c r="C466" s="230">
        <v>450</v>
      </c>
      <c r="D466" s="230" t="s">
        <v>49</v>
      </c>
      <c r="E466" s="230">
        <v>7060</v>
      </c>
      <c r="F466" s="230">
        <v>212</v>
      </c>
      <c r="G466" s="230"/>
      <c r="H466" s="230" t="s">
        <v>1695</v>
      </c>
      <c r="I466" s="230">
        <v>13</v>
      </c>
      <c r="J466" s="230">
        <v>3</v>
      </c>
      <c r="K466" s="230">
        <v>93</v>
      </c>
      <c r="L466" s="230">
        <f t="shared" si="10"/>
        <v>5593</v>
      </c>
      <c r="M466" s="230"/>
      <c r="N466" s="230"/>
      <c r="O466" s="230"/>
      <c r="P466" s="230"/>
      <c r="Q466" s="393"/>
      <c r="R466" s="230"/>
      <c r="S466" s="230">
        <v>70</v>
      </c>
      <c r="T466" s="230"/>
      <c r="U466" s="230"/>
      <c r="V466" s="230"/>
      <c r="W466" s="230"/>
      <c r="X466" s="230"/>
      <c r="Y466" s="230"/>
      <c r="Z466" s="230"/>
      <c r="AA466" s="230"/>
      <c r="AB466" s="230"/>
    </row>
    <row r="467" spans="1:28" x14ac:dyDescent="0.5">
      <c r="A467" s="525"/>
      <c r="B467" s="534">
        <v>70</v>
      </c>
      <c r="C467" s="230">
        <v>451</v>
      </c>
      <c r="D467" s="230" t="s">
        <v>34</v>
      </c>
      <c r="E467" s="230">
        <v>52138</v>
      </c>
      <c r="F467" s="230">
        <v>46</v>
      </c>
      <c r="G467" s="230">
        <v>5153</v>
      </c>
      <c r="H467" s="230" t="s">
        <v>1695</v>
      </c>
      <c r="I467" s="230"/>
      <c r="J467" s="230">
        <v>1</v>
      </c>
      <c r="K467" s="230">
        <v>23</v>
      </c>
      <c r="L467" s="230"/>
      <c r="M467" s="230">
        <f xml:space="preserve"> I467*400+J467*100+K467</f>
        <v>123</v>
      </c>
      <c r="N467" s="230"/>
      <c r="O467" s="230"/>
      <c r="P467" s="230"/>
      <c r="Q467" s="393"/>
      <c r="R467" s="230">
        <v>56</v>
      </c>
      <c r="S467" s="230">
        <v>70</v>
      </c>
      <c r="T467" s="230" t="s">
        <v>1792</v>
      </c>
      <c r="U467" s="230" t="s">
        <v>45</v>
      </c>
      <c r="V467" s="230">
        <v>96</v>
      </c>
      <c r="W467" s="230"/>
      <c r="X467" s="230">
        <v>96</v>
      </c>
      <c r="Y467" s="230"/>
      <c r="Z467" s="230"/>
      <c r="AA467" s="230">
        <v>25</v>
      </c>
      <c r="AB467" s="230"/>
    </row>
    <row r="468" spans="1:28" x14ac:dyDescent="0.5">
      <c r="A468" s="525"/>
      <c r="B468" s="534">
        <v>70</v>
      </c>
      <c r="C468" s="230">
        <v>452</v>
      </c>
      <c r="D468" s="230" t="s">
        <v>34</v>
      </c>
      <c r="E468" s="230">
        <v>74992</v>
      </c>
      <c r="F468" s="230">
        <v>261</v>
      </c>
      <c r="G468" s="230">
        <v>6640</v>
      </c>
      <c r="H468" s="230" t="s">
        <v>1695</v>
      </c>
      <c r="I468" s="230"/>
      <c r="J468" s="230">
        <v>3</v>
      </c>
      <c r="K468" s="230">
        <v>92</v>
      </c>
      <c r="L468" s="230">
        <f t="shared" si="10"/>
        <v>392</v>
      </c>
      <c r="M468" s="230"/>
      <c r="N468" s="230"/>
      <c r="O468" s="230"/>
      <c r="P468" s="230"/>
      <c r="Q468" s="393"/>
      <c r="R468" s="230"/>
      <c r="S468" s="230">
        <v>70</v>
      </c>
      <c r="T468" s="230"/>
      <c r="U468" s="230"/>
      <c r="V468" s="230"/>
      <c r="W468" s="230"/>
      <c r="X468" s="230"/>
      <c r="Y468" s="230"/>
      <c r="Z468" s="230"/>
      <c r="AA468" s="230"/>
      <c r="AB468" s="230"/>
    </row>
    <row r="469" spans="1:28" x14ac:dyDescent="0.5">
      <c r="A469" s="527" t="s">
        <v>3028</v>
      </c>
      <c r="B469" s="536">
        <v>157</v>
      </c>
      <c r="C469" s="395">
        <v>453</v>
      </c>
      <c r="D469" s="395" t="s">
        <v>49</v>
      </c>
      <c r="E469" s="395">
        <v>121</v>
      </c>
      <c r="F469" s="395">
        <v>1421</v>
      </c>
      <c r="G469" s="395"/>
      <c r="H469" s="395" t="s">
        <v>1695</v>
      </c>
      <c r="I469" s="395">
        <v>10</v>
      </c>
      <c r="J469" s="395">
        <v>1</v>
      </c>
      <c r="K469" s="395">
        <v>51</v>
      </c>
      <c r="L469" s="395">
        <f t="shared" si="10"/>
        <v>4151</v>
      </c>
      <c r="M469" s="395"/>
      <c r="N469" s="395"/>
      <c r="O469" s="395"/>
      <c r="P469" s="395"/>
      <c r="Q469" s="396"/>
      <c r="R469" s="395"/>
      <c r="S469" s="395">
        <v>157</v>
      </c>
      <c r="T469" s="395"/>
      <c r="U469" s="395"/>
      <c r="V469" s="395"/>
      <c r="W469" s="395"/>
      <c r="X469" s="395"/>
      <c r="Y469" s="395"/>
      <c r="Z469" s="395"/>
      <c r="AA469" s="395"/>
      <c r="AB469" s="395"/>
    </row>
    <row r="470" spans="1:28" s="333" customFormat="1" x14ac:dyDescent="0.5">
      <c r="A470" s="557"/>
      <c r="B470" s="558"/>
      <c r="C470" s="394"/>
      <c r="D470" s="394"/>
      <c r="E470" s="394"/>
      <c r="F470" s="394"/>
      <c r="G470" s="394"/>
      <c r="H470" s="560"/>
      <c r="I470" s="328"/>
      <c r="J470" s="328"/>
      <c r="K470" s="328"/>
      <c r="L470" s="328"/>
      <c r="M470" s="328"/>
      <c r="N470" s="328"/>
      <c r="O470" s="328"/>
      <c r="P470" s="328"/>
      <c r="Q470" s="394"/>
      <c r="R470" s="328"/>
      <c r="S470" s="328"/>
      <c r="T470" s="328"/>
      <c r="U470" s="328"/>
      <c r="V470" s="328"/>
      <c r="W470" s="328"/>
      <c r="X470" s="328"/>
      <c r="Y470" s="328"/>
      <c r="Z470" s="328"/>
      <c r="AA470" s="328"/>
      <c r="AB470" s="328"/>
    </row>
    <row r="471" spans="1:28" s="333" customFormat="1" x14ac:dyDescent="0.5">
      <c r="A471" s="559" t="s">
        <v>3220</v>
      </c>
      <c r="B471" s="558">
        <v>259</v>
      </c>
      <c r="C471" s="394">
        <v>454</v>
      </c>
      <c r="D471" s="394" t="s">
        <v>3221</v>
      </c>
      <c r="E471" s="394"/>
      <c r="F471" s="394"/>
      <c r="G471" s="394"/>
      <c r="H471" s="560" t="s">
        <v>1695</v>
      </c>
      <c r="I471" s="328"/>
      <c r="J471" s="328"/>
      <c r="K471" s="328">
        <v>95</v>
      </c>
      <c r="L471" s="328"/>
      <c r="M471" s="328">
        <v>95</v>
      </c>
      <c r="N471" s="328"/>
      <c r="O471" s="328"/>
      <c r="P471" s="328"/>
      <c r="Q471" s="394"/>
      <c r="R471" s="328">
        <v>57</v>
      </c>
      <c r="S471" s="328">
        <v>259</v>
      </c>
      <c r="T471" s="328" t="s">
        <v>1792</v>
      </c>
      <c r="U471" s="328" t="s">
        <v>37</v>
      </c>
      <c r="V471" s="328">
        <v>81</v>
      </c>
      <c r="W471" s="328"/>
      <c r="X471" s="328">
        <v>81</v>
      </c>
      <c r="Y471" s="328"/>
      <c r="Z471" s="328"/>
      <c r="AA471" s="328">
        <v>5</v>
      </c>
      <c r="AB471" s="328"/>
    </row>
    <row r="472" spans="1:28" s="333" customFormat="1" x14ac:dyDescent="0.5">
      <c r="A472" s="559"/>
      <c r="B472" s="558"/>
      <c r="C472" s="394"/>
      <c r="D472" s="394"/>
      <c r="E472" s="394"/>
      <c r="F472" s="394"/>
      <c r="G472" s="394"/>
      <c r="H472" s="560"/>
      <c r="I472" s="328"/>
      <c r="J472" s="328"/>
      <c r="K472" s="328"/>
      <c r="L472" s="328"/>
      <c r="M472" s="328"/>
      <c r="N472" s="328"/>
      <c r="O472" s="328"/>
      <c r="P472" s="328"/>
      <c r="Q472" s="394"/>
      <c r="R472" s="328"/>
      <c r="S472" s="328"/>
      <c r="T472" s="328"/>
      <c r="U472" s="328"/>
      <c r="V472" s="328"/>
      <c r="W472" s="328"/>
      <c r="X472" s="328"/>
      <c r="Y472" s="328"/>
      <c r="Z472" s="328"/>
      <c r="AA472" s="328"/>
      <c r="AB472" s="328"/>
    </row>
    <row r="473" spans="1:28" s="333" customFormat="1" x14ac:dyDescent="0.5">
      <c r="A473" s="557" t="s">
        <v>3253</v>
      </c>
      <c r="B473" s="558">
        <v>174</v>
      </c>
      <c r="C473" s="556">
        <v>454</v>
      </c>
      <c r="D473" s="556" t="s">
        <v>34</v>
      </c>
      <c r="E473" s="556">
        <v>100055</v>
      </c>
      <c r="F473" s="394"/>
      <c r="G473" s="394"/>
      <c r="H473" s="560" t="s">
        <v>1695</v>
      </c>
      <c r="I473" s="556">
        <v>3</v>
      </c>
      <c r="J473" s="556">
        <v>0</v>
      </c>
      <c r="K473" s="556">
        <v>10</v>
      </c>
      <c r="L473" s="328">
        <v>1210</v>
      </c>
      <c r="M473" s="328"/>
      <c r="N473" s="328"/>
      <c r="O473" s="328"/>
      <c r="P473" s="328"/>
      <c r="Q473" s="394"/>
      <c r="R473" s="328"/>
      <c r="S473" s="328"/>
      <c r="T473" s="328"/>
      <c r="U473" s="328"/>
      <c r="V473" s="328"/>
      <c r="W473" s="328"/>
      <c r="X473" s="328"/>
      <c r="Y473" s="328"/>
      <c r="Z473" s="328"/>
      <c r="AA473" s="328"/>
      <c r="AB473" s="328"/>
    </row>
    <row r="474" spans="1:28" s="333" customFormat="1" x14ac:dyDescent="0.5">
      <c r="A474" s="557" t="s">
        <v>3253</v>
      </c>
      <c r="B474" s="558"/>
      <c r="C474" s="556">
        <v>455</v>
      </c>
      <c r="D474" s="556" t="s">
        <v>34</v>
      </c>
      <c r="E474" s="556">
        <v>74966</v>
      </c>
      <c r="F474" s="394"/>
      <c r="G474" s="394"/>
      <c r="H474" s="560" t="s">
        <v>1695</v>
      </c>
      <c r="I474" s="556">
        <v>5</v>
      </c>
      <c r="J474" s="556">
        <v>1</v>
      </c>
      <c r="K474" s="556">
        <v>71</v>
      </c>
      <c r="L474" s="328">
        <v>2171</v>
      </c>
      <c r="M474" s="328"/>
      <c r="N474" s="328"/>
      <c r="O474" s="328"/>
      <c r="P474" s="328"/>
      <c r="Q474" s="394"/>
      <c r="R474" s="328"/>
      <c r="S474" s="328"/>
      <c r="T474" s="328"/>
      <c r="U474" s="328"/>
      <c r="V474" s="328"/>
      <c r="W474" s="328"/>
      <c r="X474" s="328"/>
      <c r="Y474" s="328"/>
      <c r="Z474" s="328"/>
      <c r="AA474" s="328"/>
      <c r="AB474" s="328"/>
    </row>
    <row r="475" spans="1:28" s="333" customFormat="1" x14ac:dyDescent="0.5">
      <c r="A475" s="557" t="s">
        <v>3253</v>
      </c>
      <c r="B475" s="558"/>
      <c r="C475" s="556">
        <v>456</v>
      </c>
      <c r="D475" s="556" t="s">
        <v>49</v>
      </c>
      <c r="E475" s="556">
        <v>19556</v>
      </c>
      <c r="F475" s="394"/>
      <c r="G475" s="394"/>
      <c r="H475" s="560" t="s">
        <v>1695</v>
      </c>
      <c r="I475" s="556">
        <v>13</v>
      </c>
      <c r="J475" s="556">
        <v>3</v>
      </c>
      <c r="K475" s="556">
        <v>71</v>
      </c>
      <c r="L475" s="328">
        <v>5571</v>
      </c>
      <c r="M475" s="328"/>
      <c r="N475" s="328"/>
      <c r="O475" s="328"/>
      <c r="P475" s="328"/>
      <c r="Q475" s="394"/>
      <c r="R475" s="328"/>
      <c r="S475" s="328"/>
      <c r="T475" s="328"/>
      <c r="U475" s="328"/>
      <c r="V475" s="328"/>
      <c r="W475" s="328"/>
      <c r="X475" s="328"/>
      <c r="Y475" s="328"/>
      <c r="Z475" s="328"/>
      <c r="AA475" s="328"/>
      <c r="AB475" s="328"/>
    </row>
    <row r="476" spans="1:28" s="333" customFormat="1" x14ac:dyDescent="0.5">
      <c r="A476" s="557" t="s">
        <v>3253</v>
      </c>
      <c r="B476" s="558"/>
      <c r="C476" s="556">
        <v>457</v>
      </c>
      <c r="D476" s="394" t="s">
        <v>3221</v>
      </c>
      <c r="E476" s="556">
        <v>6</v>
      </c>
      <c r="F476" s="394"/>
      <c r="G476" s="394"/>
      <c r="H476" s="560" t="s">
        <v>1695</v>
      </c>
      <c r="I476" s="556">
        <v>1</v>
      </c>
      <c r="J476" s="556"/>
      <c r="K476" s="556">
        <v>98</v>
      </c>
      <c r="L476" s="328"/>
      <c r="M476" s="328">
        <v>198</v>
      </c>
      <c r="N476" s="328"/>
      <c r="O476" s="328"/>
      <c r="P476" s="328"/>
      <c r="Q476" s="394"/>
      <c r="R476" s="328"/>
      <c r="S476" s="328"/>
      <c r="T476" s="328"/>
      <c r="U476" s="328"/>
      <c r="V476" s="328"/>
      <c r="W476" s="328"/>
      <c r="X476" s="328"/>
      <c r="Y476" s="328"/>
      <c r="Z476" s="328"/>
      <c r="AA476" s="328"/>
      <c r="AB476" s="328"/>
    </row>
    <row r="477" spans="1:28" s="231" customFormat="1" x14ac:dyDescent="0.5">
      <c r="A477" s="528"/>
      <c r="B477" s="534"/>
      <c r="C477" s="393"/>
      <c r="D477" s="393"/>
      <c r="E477" s="393"/>
      <c r="F477" s="393"/>
      <c r="G477" s="393"/>
      <c r="H477" s="230"/>
      <c r="I477" s="230"/>
      <c r="J477" s="230"/>
      <c r="K477" s="230"/>
      <c r="L477" s="230"/>
      <c r="M477" s="230"/>
      <c r="N477" s="230"/>
      <c r="O477" s="230"/>
      <c r="P477" s="230"/>
      <c r="Q477" s="393"/>
      <c r="R477" s="230"/>
      <c r="S477" s="230"/>
      <c r="T477" s="230"/>
      <c r="U477" s="230"/>
      <c r="V477" s="230"/>
      <c r="W477" s="230"/>
      <c r="X477" s="230"/>
      <c r="Y477" s="230"/>
      <c r="Z477" s="230"/>
      <c r="AA477" s="230"/>
      <c r="AB477" s="230"/>
    </row>
    <row r="478" spans="1:28" s="333" customFormat="1" x14ac:dyDescent="0.5">
      <c r="A478" s="557" t="s">
        <v>3203</v>
      </c>
      <c r="B478" s="661">
        <v>251</v>
      </c>
      <c r="C478" s="556">
        <v>458</v>
      </c>
      <c r="D478" s="394" t="s">
        <v>3221</v>
      </c>
      <c r="E478" s="556">
        <v>7</v>
      </c>
      <c r="F478" s="394"/>
      <c r="G478" s="394"/>
      <c r="H478" s="560" t="s">
        <v>1695</v>
      </c>
      <c r="I478" s="556"/>
      <c r="J478" s="556">
        <v>1</v>
      </c>
      <c r="K478" s="556">
        <v>95</v>
      </c>
      <c r="L478" s="328"/>
      <c r="M478" s="328">
        <v>195</v>
      </c>
      <c r="N478" s="328"/>
      <c r="O478" s="328"/>
      <c r="P478" s="328"/>
      <c r="Q478" s="394"/>
      <c r="R478" s="328"/>
      <c r="S478" s="328"/>
      <c r="T478" s="328"/>
      <c r="U478" s="328"/>
      <c r="V478" s="328"/>
      <c r="W478" s="328"/>
      <c r="X478" s="328"/>
      <c r="Y478" s="328"/>
      <c r="Z478" s="328"/>
      <c r="AA478" s="328"/>
      <c r="AB478" s="328"/>
    </row>
    <row r="479" spans="1:28" s="333" customFormat="1" x14ac:dyDescent="0.5">
      <c r="A479" s="557"/>
      <c r="B479" s="661"/>
      <c r="C479" s="556"/>
      <c r="D479" s="556"/>
      <c r="E479" s="556"/>
      <c r="F479" s="394"/>
      <c r="G479" s="394"/>
      <c r="H479" s="328"/>
      <c r="I479" s="556"/>
      <c r="J479" s="556"/>
      <c r="K479" s="556"/>
      <c r="L479" s="328"/>
      <c r="M479" s="328"/>
      <c r="N479" s="328"/>
      <c r="O479" s="328"/>
      <c r="P479" s="328"/>
      <c r="Q479" s="394"/>
      <c r="R479" s="328"/>
      <c r="S479" s="328"/>
      <c r="T479" s="328"/>
      <c r="U479" s="328"/>
      <c r="V479" s="328"/>
      <c r="W479" s="328"/>
      <c r="X479" s="328"/>
      <c r="Y479" s="328"/>
      <c r="Z479" s="328"/>
      <c r="AA479" s="328"/>
      <c r="AB479" s="328"/>
    </row>
    <row r="480" spans="1:28" s="333" customFormat="1" x14ac:dyDescent="0.5">
      <c r="A480" s="557" t="s">
        <v>3421</v>
      </c>
      <c r="B480" s="661">
        <v>10</v>
      </c>
      <c r="C480" s="556">
        <v>459</v>
      </c>
      <c r="D480" s="556" t="s">
        <v>49</v>
      </c>
      <c r="E480" s="556">
        <v>2799</v>
      </c>
      <c r="F480" s="394"/>
      <c r="G480" s="394"/>
      <c r="H480" s="560" t="s">
        <v>1695</v>
      </c>
      <c r="I480" s="556">
        <v>18</v>
      </c>
      <c r="J480" s="556"/>
      <c r="K480" s="556">
        <v>10</v>
      </c>
      <c r="L480" s="328">
        <v>7210</v>
      </c>
      <c r="M480" s="328"/>
      <c r="N480" s="328"/>
      <c r="O480" s="328"/>
      <c r="P480" s="328"/>
      <c r="Q480" s="394"/>
      <c r="R480" s="328"/>
      <c r="S480" s="328"/>
      <c r="T480" s="328"/>
      <c r="U480" s="328"/>
      <c r="V480" s="328"/>
      <c r="W480" s="328"/>
      <c r="X480" s="328"/>
      <c r="Y480" s="328"/>
      <c r="Z480" s="328"/>
      <c r="AA480" s="328"/>
      <c r="AB480" s="328"/>
    </row>
    <row r="481" spans="1:28" s="333" customFormat="1" x14ac:dyDescent="0.5">
      <c r="A481" s="557"/>
      <c r="B481" s="661"/>
      <c r="C481" s="556"/>
      <c r="D481" s="556"/>
      <c r="E481" s="556"/>
      <c r="F481" s="394"/>
      <c r="G481" s="394"/>
      <c r="H481" s="328"/>
      <c r="I481" s="556"/>
      <c r="J481" s="556"/>
      <c r="K481" s="556"/>
      <c r="L481" s="328"/>
      <c r="M481" s="328"/>
      <c r="N481" s="328"/>
      <c r="O481" s="328"/>
      <c r="P481" s="328"/>
      <c r="Q481" s="394"/>
      <c r="R481" s="328"/>
      <c r="S481" s="328"/>
      <c r="T481" s="328"/>
      <c r="U481" s="328"/>
      <c r="V481" s="328"/>
      <c r="W481" s="328"/>
      <c r="X481" s="328"/>
      <c r="Y481" s="328"/>
      <c r="Z481" s="328"/>
      <c r="AA481" s="328"/>
      <c r="AB481" s="328"/>
    </row>
    <row r="482" spans="1:28" s="333" customFormat="1" x14ac:dyDescent="0.5">
      <c r="A482" s="557" t="s">
        <v>3422</v>
      </c>
      <c r="B482" s="661">
        <v>107</v>
      </c>
      <c r="C482" s="556">
        <v>460</v>
      </c>
      <c r="D482" s="556" t="s">
        <v>49</v>
      </c>
      <c r="E482" s="556">
        <v>19557</v>
      </c>
      <c r="F482" s="394"/>
      <c r="G482" s="394"/>
      <c r="H482" s="560" t="s">
        <v>1695</v>
      </c>
      <c r="I482" s="556">
        <v>13</v>
      </c>
      <c r="J482" s="556"/>
      <c r="K482" s="556">
        <v>92</v>
      </c>
      <c r="L482" s="328">
        <v>5292</v>
      </c>
      <c r="M482" s="328"/>
      <c r="N482" s="328"/>
      <c r="O482" s="328"/>
      <c r="P482" s="328"/>
      <c r="Q482" s="394"/>
      <c r="R482" s="328"/>
      <c r="S482" s="328"/>
      <c r="T482" s="328"/>
      <c r="U482" s="328"/>
      <c r="V482" s="328"/>
      <c r="W482" s="328"/>
      <c r="X482" s="328"/>
      <c r="Y482" s="328"/>
      <c r="Z482" s="328"/>
      <c r="AA482" s="328"/>
      <c r="AB482" s="328"/>
    </row>
    <row r="483" spans="1:28" s="333" customFormat="1" x14ac:dyDescent="0.5">
      <c r="A483" s="557"/>
      <c r="B483" s="661"/>
      <c r="C483" s="556"/>
      <c r="D483" s="556"/>
      <c r="E483" s="556"/>
      <c r="F483" s="394"/>
      <c r="G483" s="394"/>
      <c r="H483" s="328"/>
      <c r="I483" s="556"/>
      <c r="J483" s="556"/>
      <c r="K483" s="556"/>
      <c r="L483" s="328"/>
      <c r="M483" s="328"/>
      <c r="N483" s="328"/>
      <c r="O483" s="328"/>
      <c r="P483" s="328"/>
      <c r="Q483" s="394"/>
      <c r="R483" s="328"/>
      <c r="S483" s="328"/>
      <c r="T483" s="328"/>
      <c r="U483" s="328"/>
      <c r="V483" s="328"/>
      <c r="W483" s="328"/>
      <c r="X483" s="328"/>
      <c r="Y483" s="328"/>
      <c r="Z483" s="328"/>
      <c r="AA483" s="328"/>
      <c r="AB483" s="328"/>
    </row>
    <row r="484" spans="1:28" s="333" customFormat="1" x14ac:dyDescent="0.5">
      <c r="A484" s="557" t="s">
        <v>3423</v>
      </c>
      <c r="B484" s="661">
        <v>34</v>
      </c>
      <c r="C484" s="556">
        <v>461</v>
      </c>
      <c r="D484" s="556" t="s">
        <v>49</v>
      </c>
      <c r="E484" s="556">
        <v>4081</v>
      </c>
      <c r="F484" s="394"/>
      <c r="G484" s="394"/>
      <c r="H484" s="560" t="s">
        <v>1695</v>
      </c>
      <c r="I484" s="556">
        <v>7</v>
      </c>
      <c r="J484" s="556">
        <v>0</v>
      </c>
      <c r="K484" s="556">
        <v>20</v>
      </c>
      <c r="L484" s="328">
        <v>2820</v>
      </c>
      <c r="M484" s="328"/>
      <c r="N484" s="328"/>
      <c r="O484" s="328"/>
      <c r="P484" s="328"/>
      <c r="Q484" s="394"/>
      <c r="R484" s="328"/>
      <c r="S484" s="328"/>
      <c r="T484" s="328"/>
      <c r="U484" s="328"/>
      <c r="V484" s="328"/>
      <c r="W484" s="328"/>
      <c r="X484" s="328"/>
      <c r="Y484" s="328"/>
      <c r="Z484" s="328"/>
      <c r="AA484" s="328"/>
      <c r="AB484" s="328"/>
    </row>
    <row r="485" spans="1:28" s="333" customFormat="1" x14ac:dyDescent="0.5">
      <c r="A485" s="557"/>
      <c r="B485" s="661"/>
      <c r="C485" s="556">
        <v>462</v>
      </c>
      <c r="D485" s="556" t="s">
        <v>49</v>
      </c>
      <c r="E485" s="556">
        <v>2486</v>
      </c>
      <c r="F485" s="394"/>
      <c r="G485" s="394"/>
      <c r="H485" s="560" t="s">
        <v>1695</v>
      </c>
      <c r="I485" s="556">
        <v>1</v>
      </c>
      <c r="J485" s="556">
        <v>3</v>
      </c>
      <c r="K485" s="556">
        <v>77</v>
      </c>
      <c r="L485" s="328">
        <v>777</v>
      </c>
      <c r="M485" s="328"/>
      <c r="N485" s="328"/>
      <c r="O485" s="328"/>
      <c r="P485" s="328"/>
      <c r="Q485" s="394"/>
      <c r="R485" s="328"/>
      <c r="S485" s="328"/>
      <c r="T485" s="328"/>
      <c r="U485" s="328"/>
      <c r="V485" s="328"/>
      <c r="W485" s="328"/>
      <c r="X485" s="328"/>
      <c r="Y485" s="328"/>
      <c r="Z485" s="328"/>
      <c r="AA485" s="328"/>
      <c r="AB485" s="328"/>
    </row>
    <row r="486" spans="1:28" s="333" customFormat="1" x14ac:dyDescent="0.5">
      <c r="A486" s="557"/>
      <c r="B486" s="661"/>
      <c r="C486" s="556"/>
      <c r="D486" s="556"/>
      <c r="E486" s="556"/>
      <c r="F486" s="394"/>
      <c r="G486" s="394"/>
      <c r="H486" s="328"/>
      <c r="I486" s="556"/>
      <c r="J486" s="556"/>
      <c r="K486" s="556"/>
      <c r="L486" s="328"/>
      <c r="M486" s="328"/>
      <c r="N486" s="328"/>
      <c r="O486" s="328"/>
      <c r="P486" s="328"/>
      <c r="Q486" s="394"/>
      <c r="R486" s="328"/>
      <c r="S486" s="328"/>
      <c r="T486" s="328"/>
      <c r="U486" s="328"/>
      <c r="V486" s="328"/>
      <c r="W486" s="328"/>
      <c r="X486" s="328"/>
      <c r="Y486" s="328"/>
      <c r="Z486" s="328"/>
      <c r="AA486" s="328"/>
      <c r="AB486" s="328"/>
    </row>
    <row r="487" spans="1:28" s="333" customFormat="1" x14ac:dyDescent="0.5">
      <c r="A487" s="557" t="s">
        <v>3424</v>
      </c>
      <c r="B487" s="661">
        <v>34</v>
      </c>
      <c r="C487" s="556">
        <v>463</v>
      </c>
      <c r="D487" s="556" t="s">
        <v>49</v>
      </c>
      <c r="E487" s="556">
        <v>4082</v>
      </c>
      <c r="F487" s="394"/>
      <c r="G487" s="394"/>
      <c r="H487" s="560" t="s">
        <v>1695</v>
      </c>
      <c r="I487" s="556">
        <v>6</v>
      </c>
      <c r="J487" s="556">
        <v>3</v>
      </c>
      <c r="K487" s="556">
        <v>41</v>
      </c>
      <c r="L487" s="328">
        <v>2741</v>
      </c>
      <c r="M487" s="328"/>
      <c r="N487" s="328"/>
      <c r="O487" s="328"/>
      <c r="P487" s="328"/>
      <c r="Q487" s="394"/>
      <c r="R487" s="328"/>
      <c r="S487" s="328"/>
      <c r="T487" s="328"/>
      <c r="U487" s="328"/>
      <c r="V487" s="328"/>
      <c r="W487" s="328"/>
      <c r="X487" s="328"/>
      <c r="Y487" s="328"/>
      <c r="Z487" s="328"/>
      <c r="AA487" s="328"/>
      <c r="AB487" s="328"/>
    </row>
    <row r="488" spans="1:28" s="333" customFormat="1" x14ac:dyDescent="0.5">
      <c r="A488" s="557"/>
      <c r="B488" s="661"/>
      <c r="C488" s="556"/>
      <c r="D488" s="556"/>
      <c r="E488" s="556"/>
      <c r="F488" s="394"/>
      <c r="G488" s="394"/>
      <c r="H488" s="328"/>
      <c r="I488" s="556"/>
      <c r="J488" s="556"/>
      <c r="K488" s="556"/>
      <c r="L488" s="328"/>
      <c r="M488" s="328"/>
      <c r="N488" s="328"/>
      <c r="O488" s="328"/>
      <c r="P488" s="328"/>
      <c r="Q488" s="394"/>
      <c r="R488" s="328"/>
      <c r="S488" s="328"/>
      <c r="T488" s="328"/>
      <c r="U488" s="328"/>
      <c r="V488" s="328"/>
      <c r="W488" s="328"/>
      <c r="X488" s="328"/>
      <c r="Y488" s="328"/>
      <c r="Z488" s="328"/>
      <c r="AA488" s="328"/>
      <c r="AB488" s="328"/>
    </row>
    <row r="489" spans="1:28" s="333" customFormat="1" x14ac:dyDescent="0.5">
      <c r="A489" s="557" t="s">
        <v>3425</v>
      </c>
      <c r="B489" s="661"/>
      <c r="C489" s="556">
        <v>464</v>
      </c>
      <c r="D489" s="556" t="s">
        <v>49</v>
      </c>
      <c r="E489" s="556">
        <v>966</v>
      </c>
      <c r="F489" s="394"/>
      <c r="G489" s="394"/>
      <c r="H489" s="560" t="s">
        <v>1695</v>
      </c>
      <c r="I489" s="556">
        <v>2</v>
      </c>
      <c r="J489" s="556">
        <v>3</v>
      </c>
      <c r="K489" s="556">
        <v>21</v>
      </c>
      <c r="L489" s="328">
        <v>1121</v>
      </c>
      <c r="M489" s="328"/>
      <c r="N489" s="328"/>
      <c r="O489" s="328"/>
      <c r="P489" s="328"/>
      <c r="Q489" s="394"/>
      <c r="R489" s="328"/>
      <c r="S489" s="328"/>
      <c r="T489" s="328"/>
      <c r="U489" s="328"/>
      <c r="V489" s="328"/>
      <c r="W489" s="328"/>
      <c r="X489" s="328"/>
      <c r="Y489" s="328"/>
      <c r="Z489" s="328"/>
      <c r="AA489" s="328"/>
      <c r="AB489" s="328"/>
    </row>
    <row r="490" spans="1:28" s="333" customFormat="1" x14ac:dyDescent="0.5">
      <c r="A490" s="557"/>
      <c r="B490" s="661"/>
      <c r="C490" s="556">
        <v>465</v>
      </c>
      <c r="D490" s="556" t="s">
        <v>49</v>
      </c>
      <c r="E490" s="556">
        <v>967</v>
      </c>
      <c r="F490" s="394"/>
      <c r="G490" s="394"/>
      <c r="H490" s="328"/>
      <c r="I490" s="556">
        <v>9</v>
      </c>
      <c r="J490" s="556">
        <v>1</v>
      </c>
      <c r="K490" s="556">
        <v>94</v>
      </c>
      <c r="L490" s="328">
        <v>3794</v>
      </c>
      <c r="M490" s="328"/>
      <c r="N490" s="328"/>
      <c r="O490" s="328"/>
      <c r="P490" s="328"/>
      <c r="Q490" s="394"/>
      <c r="R490" s="328"/>
      <c r="S490" s="328"/>
      <c r="T490" s="328"/>
      <c r="U490" s="328"/>
      <c r="V490" s="328"/>
      <c r="W490" s="328"/>
      <c r="X490" s="328"/>
      <c r="Y490" s="328"/>
      <c r="Z490" s="328"/>
      <c r="AA490" s="328"/>
      <c r="AB490" s="328"/>
    </row>
    <row r="491" spans="1:28" s="333" customFormat="1" x14ac:dyDescent="0.5">
      <c r="A491" s="557"/>
      <c r="B491" s="661"/>
      <c r="C491" s="556"/>
      <c r="D491" s="556"/>
      <c r="E491" s="556"/>
      <c r="F491" s="394"/>
      <c r="G491" s="394"/>
      <c r="H491" s="328"/>
      <c r="I491" s="556"/>
      <c r="J491" s="556"/>
      <c r="K491" s="556"/>
      <c r="L491" s="328"/>
      <c r="M491" s="328"/>
      <c r="N491" s="328"/>
      <c r="O491" s="328"/>
      <c r="P491" s="328"/>
      <c r="Q491" s="394"/>
      <c r="R491" s="328"/>
      <c r="S491" s="328"/>
      <c r="T491" s="328"/>
      <c r="U491" s="328"/>
      <c r="V491" s="328"/>
      <c r="W491" s="328"/>
      <c r="X491" s="328"/>
      <c r="Y491" s="328"/>
      <c r="Z491" s="328"/>
      <c r="AA491" s="328"/>
      <c r="AB491" s="328"/>
    </row>
    <row r="492" spans="1:28" s="333" customFormat="1" x14ac:dyDescent="0.5">
      <c r="A492" s="557" t="s">
        <v>3426</v>
      </c>
      <c r="B492" s="661">
        <v>34</v>
      </c>
      <c r="C492" s="556">
        <v>466</v>
      </c>
      <c r="D492" s="556" t="s">
        <v>49</v>
      </c>
      <c r="E492" s="556">
        <v>4084</v>
      </c>
      <c r="F492" s="394"/>
      <c r="G492" s="394"/>
      <c r="H492" s="560" t="s">
        <v>1695</v>
      </c>
      <c r="I492" s="556">
        <v>6</v>
      </c>
      <c r="J492" s="556">
        <v>1</v>
      </c>
      <c r="K492" s="556">
        <v>70</v>
      </c>
      <c r="L492" s="328">
        <v>2570</v>
      </c>
      <c r="M492" s="328"/>
      <c r="N492" s="328"/>
      <c r="O492" s="328"/>
      <c r="P492" s="328"/>
      <c r="Q492" s="394"/>
      <c r="R492" s="328"/>
      <c r="S492" s="328"/>
      <c r="T492" s="328"/>
      <c r="U492" s="328"/>
      <c r="V492" s="328"/>
      <c r="W492" s="328"/>
      <c r="X492" s="328"/>
      <c r="Y492" s="328"/>
      <c r="Z492" s="328"/>
      <c r="AA492" s="328"/>
      <c r="AB492" s="328"/>
    </row>
    <row r="493" spans="1:28" s="333" customFormat="1" x14ac:dyDescent="0.5">
      <c r="A493" s="557"/>
      <c r="B493" s="661"/>
      <c r="C493" s="556"/>
      <c r="D493" s="556"/>
      <c r="E493" s="556"/>
      <c r="F493" s="394"/>
      <c r="G493" s="394"/>
      <c r="H493" s="328"/>
      <c r="I493" s="556"/>
      <c r="J493" s="556"/>
      <c r="K493" s="556"/>
      <c r="L493" s="328"/>
      <c r="M493" s="328"/>
      <c r="N493" s="328"/>
      <c r="O493" s="328"/>
      <c r="P493" s="328"/>
      <c r="Q493" s="394"/>
      <c r="R493" s="328"/>
      <c r="S493" s="328"/>
      <c r="T493" s="328"/>
      <c r="U493" s="328"/>
      <c r="V493" s="328"/>
      <c r="W493" s="328"/>
      <c r="X493" s="328"/>
      <c r="Y493" s="328"/>
      <c r="Z493" s="328"/>
      <c r="AA493" s="328"/>
      <c r="AB493" s="328"/>
    </row>
    <row r="494" spans="1:28" s="333" customFormat="1" x14ac:dyDescent="0.5">
      <c r="A494" s="557" t="s">
        <v>3427</v>
      </c>
      <c r="B494" s="661">
        <v>34</v>
      </c>
      <c r="C494" s="556">
        <v>467</v>
      </c>
      <c r="D494" s="556" t="s">
        <v>49</v>
      </c>
      <c r="E494" s="556">
        <v>1134</v>
      </c>
      <c r="F494" s="394"/>
      <c r="G494" s="394"/>
      <c r="H494" s="560" t="s">
        <v>1695</v>
      </c>
      <c r="I494" s="556">
        <v>5</v>
      </c>
      <c r="J494" s="556"/>
      <c r="K494" s="556">
        <v>43</v>
      </c>
      <c r="L494" s="328">
        <v>2043</v>
      </c>
      <c r="M494" s="328"/>
      <c r="N494" s="328"/>
      <c r="O494" s="328"/>
      <c r="P494" s="328"/>
      <c r="Q494" s="394"/>
      <c r="R494" s="328"/>
      <c r="S494" s="328"/>
      <c r="T494" s="328"/>
      <c r="U494" s="328"/>
      <c r="V494" s="328"/>
      <c r="W494" s="328"/>
      <c r="X494" s="328"/>
      <c r="Y494" s="328"/>
      <c r="Z494" s="328"/>
      <c r="AA494" s="328"/>
      <c r="AB494" s="328"/>
    </row>
    <row r="495" spans="1:28" s="333" customFormat="1" x14ac:dyDescent="0.5">
      <c r="A495" s="557"/>
      <c r="B495" s="661"/>
      <c r="C495" s="556">
        <v>468</v>
      </c>
      <c r="D495" s="556" t="s">
        <v>49</v>
      </c>
      <c r="E495" s="556">
        <v>3850</v>
      </c>
      <c r="F495" s="394"/>
      <c r="G495" s="394"/>
      <c r="H495" s="328"/>
      <c r="I495" s="556">
        <v>7</v>
      </c>
      <c r="J495" s="556">
        <v>1</v>
      </c>
      <c r="K495" s="556">
        <v>40</v>
      </c>
      <c r="L495" s="328">
        <v>2540</v>
      </c>
      <c r="M495" s="328"/>
      <c r="N495" s="328"/>
      <c r="O495" s="328"/>
      <c r="P495" s="328"/>
      <c r="Q495" s="394"/>
      <c r="R495" s="328"/>
      <c r="S495" s="328"/>
      <c r="T495" s="328"/>
      <c r="U495" s="328"/>
      <c r="V495" s="328"/>
      <c r="W495" s="328"/>
      <c r="X495" s="328"/>
      <c r="Y495" s="328"/>
      <c r="Z495" s="328"/>
      <c r="AA495" s="328"/>
      <c r="AB495" s="328"/>
    </row>
    <row r="496" spans="1:28" s="333" customFormat="1" x14ac:dyDescent="0.5">
      <c r="A496" s="557"/>
      <c r="B496" s="661"/>
      <c r="C496" s="556"/>
      <c r="D496" s="556"/>
      <c r="E496" s="556"/>
      <c r="F496" s="394"/>
      <c r="G496" s="394"/>
      <c r="H496" s="328"/>
      <c r="I496" s="556"/>
      <c r="J496" s="556"/>
      <c r="K496" s="556"/>
      <c r="L496" s="328"/>
      <c r="M496" s="328"/>
      <c r="N496" s="328"/>
      <c r="O496" s="328"/>
      <c r="P496" s="328"/>
      <c r="Q496" s="394"/>
      <c r="R496" s="328"/>
      <c r="S496" s="328"/>
      <c r="T496" s="328"/>
      <c r="U496" s="328"/>
      <c r="V496" s="328"/>
      <c r="W496" s="328"/>
      <c r="X496" s="328"/>
      <c r="Y496" s="328"/>
      <c r="Z496" s="328"/>
      <c r="AA496" s="328"/>
      <c r="AB496" s="328"/>
    </row>
    <row r="497" spans="1:28" s="333" customFormat="1" x14ac:dyDescent="0.5">
      <c r="A497" s="557" t="s">
        <v>3428</v>
      </c>
      <c r="B497" s="661">
        <v>34</v>
      </c>
      <c r="C497" s="556">
        <v>469</v>
      </c>
      <c r="D497" s="556" t="s">
        <v>49</v>
      </c>
      <c r="E497" s="556">
        <v>2485</v>
      </c>
      <c r="F497" s="394"/>
      <c r="G497" s="394"/>
      <c r="H497" s="560" t="s">
        <v>1695</v>
      </c>
      <c r="I497" s="556">
        <v>3</v>
      </c>
      <c r="J497" s="556">
        <v>1</v>
      </c>
      <c r="K497" s="556">
        <v>25</v>
      </c>
      <c r="L497" s="328">
        <v>1325</v>
      </c>
      <c r="M497" s="328"/>
      <c r="N497" s="328"/>
      <c r="O497" s="328"/>
      <c r="P497" s="328"/>
      <c r="Q497" s="394"/>
      <c r="R497" s="328"/>
      <c r="S497" s="328"/>
      <c r="T497" s="328"/>
      <c r="U497" s="328"/>
      <c r="V497" s="328"/>
      <c r="W497" s="328"/>
      <c r="X497" s="328"/>
      <c r="Y497" s="328"/>
      <c r="Z497" s="328"/>
      <c r="AA497" s="328"/>
      <c r="AB497" s="328"/>
    </row>
    <row r="498" spans="1:28" s="333" customFormat="1" x14ac:dyDescent="0.5">
      <c r="A498" s="557"/>
      <c r="B498" s="662"/>
      <c r="C498" s="556">
        <v>470</v>
      </c>
      <c r="D498" s="556" t="s">
        <v>49</v>
      </c>
      <c r="E498" s="556">
        <v>4083</v>
      </c>
      <c r="F498" s="394"/>
      <c r="G498" s="394"/>
      <c r="H498" s="328"/>
      <c r="I498" s="556">
        <v>6</v>
      </c>
      <c r="J498" s="556">
        <v>2</v>
      </c>
      <c r="K498" s="556">
        <v>38</v>
      </c>
      <c r="L498" s="328">
        <v>2638</v>
      </c>
      <c r="M498" s="328"/>
      <c r="N498" s="328"/>
      <c r="O498" s="328"/>
      <c r="P498" s="328"/>
      <c r="Q498" s="394"/>
      <c r="R498" s="328"/>
      <c r="S498" s="328"/>
      <c r="T498" s="328"/>
      <c r="U498" s="328"/>
      <c r="V498" s="328"/>
      <c r="W498" s="328"/>
      <c r="X498" s="328"/>
      <c r="Y498" s="328"/>
      <c r="Z498" s="328"/>
      <c r="AA498" s="328"/>
      <c r="AB498" s="328"/>
    </row>
    <row r="499" spans="1:28" s="333" customFormat="1" x14ac:dyDescent="0.5">
      <c r="A499" s="557"/>
      <c r="B499" s="662"/>
      <c r="C499" s="556"/>
      <c r="D499" s="556"/>
      <c r="E499" s="556"/>
      <c r="F499" s="394"/>
      <c r="G499" s="394"/>
      <c r="H499" s="328"/>
      <c r="I499" s="556"/>
      <c r="J499" s="556"/>
      <c r="K499" s="556"/>
      <c r="L499" s="328"/>
      <c r="M499" s="328"/>
      <c r="N499" s="328"/>
      <c r="O499" s="328"/>
      <c r="P499" s="328"/>
      <c r="Q499" s="394"/>
      <c r="R499" s="328"/>
      <c r="S499" s="328"/>
      <c r="T499" s="328"/>
      <c r="U499" s="328"/>
      <c r="V499" s="328"/>
      <c r="W499" s="328"/>
      <c r="X499" s="328"/>
      <c r="Y499" s="328"/>
      <c r="Z499" s="328"/>
      <c r="AA499" s="328"/>
      <c r="AB499" s="328"/>
    </row>
    <row r="500" spans="1:28" s="333" customFormat="1" x14ac:dyDescent="0.5">
      <c r="A500" s="557" t="s">
        <v>3429</v>
      </c>
      <c r="B500" s="661">
        <v>55</v>
      </c>
      <c r="C500" s="556">
        <v>471</v>
      </c>
      <c r="D500" s="556" t="s">
        <v>49</v>
      </c>
      <c r="E500" s="556">
        <v>1181</v>
      </c>
      <c r="F500" s="394"/>
      <c r="G500" s="394"/>
      <c r="H500" s="560" t="s">
        <v>1695</v>
      </c>
      <c r="I500" s="556">
        <v>3</v>
      </c>
      <c r="J500" s="556">
        <v>3</v>
      </c>
      <c r="K500" s="556">
        <v>25</v>
      </c>
      <c r="L500" s="328">
        <v>1525</v>
      </c>
      <c r="M500" s="328"/>
      <c r="N500" s="328"/>
      <c r="O500" s="328"/>
      <c r="P500" s="328"/>
      <c r="Q500" s="394"/>
      <c r="R500" s="328"/>
      <c r="S500" s="328"/>
      <c r="T500" s="328"/>
      <c r="U500" s="328"/>
      <c r="V500" s="328"/>
      <c r="W500" s="328"/>
      <c r="X500" s="328"/>
      <c r="Y500" s="328"/>
      <c r="Z500" s="328"/>
      <c r="AA500" s="328"/>
      <c r="AB500" s="328"/>
    </row>
    <row r="501" spans="1:28" s="333" customFormat="1" x14ac:dyDescent="0.5">
      <c r="A501" s="557"/>
      <c r="B501" s="661"/>
      <c r="C501" s="556">
        <v>472</v>
      </c>
      <c r="D501" s="556" t="s">
        <v>49</v>
      </c>
      <c r="E501" s="556">
        <v>1013</v>
      </c>
      <c r="F501" s="394"/>
      <c r="G501" s="394"/>
      <c r="H501" s="328"/>
      <c r="I501" s="556">
        <v>2</v>
      </c>
      <c r="J501" s="556">
        <v>1</v>
      </c>
      <c r="K501" s="556">
        <v>14</v>
      </c>
      <c r="L501" s="328">
        <v>914</v>
      </c>
      <c r="M501" s="328"/>
      <c r="N501" s="328"/>
      <c r="O501" s="328"/>
      <c r="P501" s="328"/>
      <c r="Q501" s="394"/>
      <c r="R501" s="328"/>
      <c r="S501" s="328"/>
      <c r="T501" s="328"/>
      <c r="U501" s="328"/>
      <c r="V501" s="328"/>
      <c r="W501" s="328"/>
      <c r="X501" s="328"/>
      <c r="Y501" s="328"/>
      <c r="Z501" s="328"/>
      <c r="AA501" s="328"/>
      <c r="AB501" s="328"/>
    </row>
    <row r="502" spans="1:28" s="333" customFormat="1" x14ac:dyDescent="0.5">
      <c r="A502" s="557"/>
      <c r="B502" s="661"/>
      <c r="C502" s="556"/>
      <c r="D502" s="556"/>
      <c r="E502" s="556"/>
      <c r="F502" s="328"/>
      <c r="G502" s="328"/>
      <c r="H502" s="328"/>
      <c r="I502" s="556"/>
      <c r="J502" s="556"/>
      <c r="K502" s="556"/>
      <c r="L502" s="328"/>
      <c r="M502" s="328"/>
      <c r="N502" s="328"/>
      <c r="O502" s="328"/>
      <c r="P502" s="328"/>
      <c r="Q502" s="394"/>
      <c r="R502" s="328"/>
      <c r="S502" s="328"/>
      <c r="T502" s="328"/>
      <c r="U502" s="328"/>
      <c r="V502" s="328"/>
      <c r="W502" s="328"/>
      <c r="X502" s="328"/>
      <c r="Y502" s="328"/>
      <c r="Z502" s="328"/>
      <c r="AA502" s="328"/>
      <c r="AB502" s="328"/>
    </row>
    <row r="503" spans="1:28" s="333" customFormat="1" x14ac:dyDescent="0.5">
      <c r="A503" s="557" t="s">
        <v>3430</v>
      </c>
      <c r="B503" s="661">
        <v>66</v>
      </c>
      <c r="C503" s="556">
        <v>473</v>
      </c>
      <c r="D503" s="556" t="s">
        <v>49</v>
      </c>
      <c r="E503" s="556">
        <v>6796</v>
      </c>
      <c r="F503" s="328"/>
      <c r="G503" s="328"/>
      <c r="H503" s="560" t="s">
        <v>1695</v>
      </c>
      <c r="I503" s="556">
        <v>11</v>
      </c>
      <c r="J503" s="556">
        <v>3</v>
      </c>
      <c r="K503" s="556">
        <v>69</v>
      </c>
      <c r="L503" s="328">
        <v>4769</v>
      </c>
      <c r="M503" s="328"/>
      <c r="N503" s="328"/>
      <c r="O503" s="328"/>
      <c r="P503" s="328"/>
      <c r="Q503" s="394"/>
      <c r="R503" s="328"/>
      <c r="S503" s="328"/>
      <c r="T503" s="328"/>
      <c r="U503" s="328"/>
      <c r="V503" s="328"/>
      <c r="W503" s="328"/>
      <c r="X503" s="328"/>
      <c r="Y503" s="328"/>
      <c r="Z503" s="328"/>
      <c r="AA503" s="328"/>
      <c r="AB503" s="328"/>
    </row>
    <row r="504" spans="1:28" s="333" customFormat="1" x14ac:dyDescent="0.5">
      <c r="A504" s="557"/>
      <c r="B504" s="661"/>
      <c r="C504" s="556"/>
      <c r="D504" s="556"/>
      <c r="E504" s="556"/>
      <c r="F504" s="328"/>
      <c r="G504" s="328"/>
      <c r="H504" s="328"/>
      <c r="I504" s="556"/>
      <c r="J504" s="556"/>
      <c r="K504" s="556"/>
      <c r="L504" s="328"/>
      <c r="M504" s="328"/>
      <c r="N504" s="328"/>
      <c r="O504" s="328"/>
      <c r="P504" s="328"/>
      <c r="Q504" s="394"/>
      <c r="R504" s="328"/>
      <c r="S504" s="328"/>
      <c r="T504" s="328"/>
      <c r="U504" s="328"/>
      <c r="V504" s="328"/>
      <c r="W504" s="328"/>
      <c r="X504" s="328"/>
      <c r="Y504" s="328"/>
      <c r="Z504" s="328"/>
      <c r="AA504" s="328"/>
      <c r="AB504" s="328"/>
    </row>
    <row r="505" spans="1:28" s="333" customFormat="1" x14ac:dyDescent="0.5">
      <c r="A505" s="557" t="s">
        <v>3431</v>
      </c>
      <c r="B505" s="661">
        <v>23</v>
      </c>
      <c r="C505" s="556">
        <v>474</v>
      </c>
      <c r="D505" s="557" t="s">
        <v>3432</v>
      </c>
      <c r="E505" s="556">
        <v>186</v>
      </c>
      <c r="F505" s="328"/>
      <c r="G505" s="328"/>
      <c r="H505" s="560" t="s">
        <v>1695</v>
      </c>
      <c r="I505" s="556">
        <v>9</v>
      </c>
      <c r="J505" s="556">
        <v>2</v>
      </c>
      <c r="K505" s="556">
        <v>91</v>
      </c>
      <c r="L505" s="328">
        <v>3891</v>
      </c>
      <c r="M505" s="328"/>
      <c r="N505" s="328"/>
      <c r="O505" s="328"/>
      <c r="P505" s="328"/>
      <c r="Q505" s="394"/>
      <c r="R505" s="328"/>
      <c r="S505" s="328"/>
      <c r="T505" s="328"/>
      <c r="U505" s="328"/>
      <c r="V505" s="328"/>
      <c r="W505" s="328"/>
      <c r="X505" s="328"/>
      <c r="Y505" s="328"/>
      <c r="Z505" s="328"/>
      <c r="AA505" s="328"/>
      <c r="AB505" s="328"/>
    </row>
    <row r="506" spans="1:28" s="333" customFormat="1" x14ac:dyDescent="0.5">
      <c r="A506" s="329"/>
      <c r="B506" s="558"/>
      <c r="C506" s="328"/>
      <c r="D506" s="328"/>
      <c r="E506" s="328"/>
      <c r="F506" s="328"/>
      <c r="G506" s="328"/>
      <c r="H506" s="328"/>
      <c r="I506" s="328"/>
      <c r="J506" s="328"/>
      <c r="K506" s="328"/>
      <c r="L506" s="328"/>
      <c r="M506" s="328"/>
      <c r="N506" s="328"/>
      <c r="O506" s="328"/>
      <c r="P506" s="328"/>
      <c r="Q506" s="394"/>
      <c r="R506" s="328"/>
      <c r="S506" s="328"/>
      <c r="T506" s="328"/>
      <c r="U506" s="328"/>
      <c r="V506" s="328"/>
      <c r="W506" s="328"/>
      <c r="X506" s="328"/>
      <c r="Y506" s="328"/>
      <c r="Z506" s="328"/>
      <c r="AA506" s="328"/>
      <c r="AB506" s="328"/>
    </row>
    <row r="507" spans="1:28" s="333" customFormat="1" x14ac:dyDescent="0.5">
      <c r="A507" s="329" t="s">
        <v>3436</v>
      </c>
      <c r="B507" s="558">
        <v>35</v>
      </c>
      <c r="C507" s="328">
        <v>475</v>
      </c>
      <c r="D507" s="394" t="s">
        <v>3221</v>
      </c>
      <c r="E507" s="328">
        <v>24</v>
      </c>
      <c r="F507" s="328"/>
      <c r="G507" s="328"/>
      <c r="H507" s="560" t="s">
        <v>1695</v>
      </c>
      <c r="I507" s="328">
        <v>10</v>
      </c>
      <c r="J507" s="328">
        <v>2</v>
      </c>
      <c r="K507" s="328">
        <v>61</v>
      </c>
      <c r="L507" s="328">
        <v>4261</v>
      </c>
      <c r="M507" s="328"/>
      <c r="N507" s="328"/>
      <c r="O507" s="328"/>
      <c r="P507" s="328"/>
      <c r="Q507" s="394"/>
      <c r="R507" s="328"/>
      <c r="S507" s="328"/>
      <c r="T507" s="328"/>
      <c r="U507" s="328"/>
      <c r="V507" s="328"/>
      <c r="W507" s="328"/>
      <c r="X507" s="328"/>
      <c r="Y507" s="328"/>
      <c r="Z507" s="328"/>
      <c r="AA507" s="328"/>
      <c r="AB507" s="328"/>
    </row>
    <row r="508" spans="1:28" s="333" customFormat="1" x14ac:dyDescent="0.5">
      <c r="A508" s="329"/>
      <c r="B508" s="558"/>
      <c r="C508" s="328"/>
      <c r="D508" s="328"/>
      <c r="E508" s="328"/>
      <c r="F508" s="328"/>
      <c r="G508" s="328"/>
      <c r="H508" s="328"/>
      <c r="I508" s="328"/>
      <c r="J508" s="328"/>
      <c r="K508" s="328"/>
      <c r="L508" s="328"/>
      <c r="M508" s="328"/>
      <c r="N508" s="328"/>
      <c r="O508" s="328"/>
      <c r="P508" s="328"/>
      <c r="Q508" s="394"/>
      <c r="R508" s="328"/>
      <c r="S508" s="328"/>
      <c r="T508" s="328"/>
      <c r="U508" s="328"/>
      <c r="V508" s="328"/>
      <c r="W508" s="328"/>
      <c r="X508" s="328"/>
      <c r="Y508" s="328"/>
      <c r="Z508" s="328"/>
      <c r="AA508" s="328"/>
      <c r="AB508" s="328"/>
    </row>
    <row r="509" spans="1:28" s="333" customFormat="1" ht="24" x14ac:dyDescent="0.55000000000000004">
      <c r="A509" s="329" t="s">
        <v>3467</v>
      </c>
      <c r="B509" s="558"/>
      <c r="C509" s="328">
        <v>476</v>
      </c>
      <c r="D509" s="556" t="s">
        <v>49</v>
      </c>
      <c r="E509" s="328">
        <v>19561</v>
      </c>
      <c r="F509" s="328">
        <v>74</v>
      </c>
      <c r="G509" s="328"/>
      <c r="H509" s="6" t="s">
        <v>1693</v>
      </c>
      <c r="I509" s="328">
        <v>23</v>
      </c>
      <c r="J509" s="328">
        <v>2</v>
      </c>
      <c r="K509" s="328">
        <v>53</v>
      </c>
      <c r="L509" s="328">
        <v>9453</v>
      </c>
      <c r="M509" s="328"/>
      <c r="N509" s="328"/>
      <c r="O509" s="328"/>
      <c r="P509" s="328"/>
      <c r="Q509" s="394"/>
      <c r="R509" s="328"/>
      <c r="S509" s="328"/>
      <c r="T509" s="328"/>
      <c r="U509" s="328"/>
      <c r="V509" s="328"/>
      <c r="W509" s="328"/>
      <c r="X509" s="328"/>
      <c r="Y509" s="328"/>
      <c r="Z509" s="328"/>
      <c r="AA509" s="328"/>
      <c r="AB509" s="328" t="s">
        <v>3469</v>
      </c>
    </row>
    <row r="510" spans="1:28" s="333" customFormat="1" x14ac:dyDescent="0.5">
      <c r="A510" s="329"/>
      <c r="B510" s="534"/>
      <c r="C510" s="328">
        <v>477</v>
      </c>
      <c r="D510" s="556" t="s">
        <v>49</v>
      </c>
      <c r="E510" s="328">
        <v>4731</v>
      </c>
      <c r="F510" s="328">
        <v>117</v>
      </c>
      <c r="G510" s="328"/>
      <c r="H510" s="560" t="s">
        <v>1695</v>
      </c>
      <c r="I510" s="328">
        <v>3</v>
      </c>
      <c r="J510" s="328">
        <v>3</v>
      </c>
      <c r="K510" s="328">
        <v>8</v>
      </c>
      <c r="L510" s="328">
        <v>1508</v>
      </c>
      <c r="M510" s="328"/>
      <c r="N510" s="328"/>
      <c r="O510" s="328"/>
      <c r="P510" s="328"/>
      <c r="Q510" s="394"/>
      <c r="R510" s="328"/>
      <c r="S510" s="328"/>
      <c r="T510" s="328"/>
      <c r="U510" s="328"/>
      <c r="V510" s="328"/>
      <c r="W510" s="328"/>
      <c r="X510" s="328"/>
      <c r="Y510" s="328"/>
      <c r="Z510" s="328"/>
      <c r="AA510" s="328"/>
      <c r="AB510" s="328" t="s">
        <v>3469</v>
      </c>
    </row>
    <row r="511" spans="1:28" s="231" customFormat="1" x14ac:dyDescent="0.5">
      <c r="A511" s="332"/>
      <c r="B511" s="534"/>
      <c r="C511" s="230">
        <v>478</v>
      </c>
      <c r="D511" s="556" t="s">
        <v>49</v>
      </c>
      <c r="E511" s="230">
        <v>3560</v>
      </c>
      <c r="F511" s="230">
        <v>116</v>
      </c>
      <c r="G511" s="230"/>
      <c r="H511" s="560" t="s">
        <v>1695</v>
      </c>
      <c r="I511" s="230">
        <v>8</v>
      </c>
      <c r="J511" s="230"/>
      <c r="K511" s="230">
        <v>91</v>
      </c>
      <c r="L511" s="230">
        <v>3291</v>
      </c>
      <c r="M511" s="230"/>
      <c r="N511" s="230"/>
      <c r="O511" s="230"/>
      <c r="P511" s="230"/>
      <c r="Q511" s="393"/>
      <c r="R511" s="230"/>
      <c r="S511" s="230"/>
      <c r="T511" s="230"/>
      <c r="U511" s="230"/>
      <c r="V511" s="230"/>
      <c r="W511" s="230"/>
      <c r="X511" s="230"/>
      <c r="Y511" s="230"/>
      <c r="Z511" s="230"/>
      <c r="AA511" s="230"/>
      <c r="AB511" s="328" t="s">
        <v>3469</v>
      </c>
    </row>
    <row r="512" spans="1:28" s="231" customFormat="1" x14ac:dyDescent="0.5">
      <c r="A512" s="332" t="s">
        <v>3468</v>
      </c>
      <c r="B512" s="534">
        <v>263</v>
      </c>
      <c r="C512" s="230">
        <v>479</v>
      </c>
      <c r="D512" s="556" t="s">
        <v>49</v>
      </c>
      <c r="E512" s="230">
        <v>3559</v>
      </c>
      <c r="F512" s="230">
        <v>115</v>
      </c>
      <c r="G512" s="230"/>
      <c r="H512" s="560" t="s">
        <v>1695</v>
      </c>
      <c r="I512" s="230">
        <v>6</v>
      </c>
      <c r="J512" s="230">
        <v>3</v>
      </c>
      <c r="K512" s="230">
        <v>96</v>
      </c>
      <c r="L512" s="230">
        <v>2796</v>
      </c>
      <c r="M512" s="230"/>
      <c r="N512" s="230"/>
      <c r="O512" s="230"/>
      <c r="P512" s="230"/>
      <c r="Q512" s="393"/>
      <c r="R512" s="230"/>
      <c r="S512" s="230"/>
      <c r="T512" s="230"/>
      <c r="U512" s="230"/>
      <c r="V512" s="230"/>
      <c r="W512" s="230"/>
      <c r="X512" s="230"/>
      <c r="Y512" s="230"/>
      <c r="Z512" s="230"/>
      <c r="AA512" s="230"/>
      <c r="AB512" s="328" t="s">
        <v>3469</v>
      </c>
    </row>
    <row r="513" spans="1:28" s="231" customFormat="1" x14ac:dyDescent="0.5">
      <c r="A513" s="332"/>
      <c r="B513" s="534"/>
      <c r="C513" s="230"/>
      <c r="D513" s="230"/>
      <c r="E513" s="230"/>
      <c r="F513" s="230"/>
      <c r="G513" s="230"/>
      <c r="H513" s="230"/>
      <c r="I513" s="230"/>
      <c r="J513" s="230"/>
      <c r="K513" s="230"/>
      <c r="L513" s="230"/>
      <c r="M513" s="230"/>
      <c r="N513" s="230"/>
      <c r="O513" s="230"/>
      <c r="P513" s="230"/>
      <c r="Q513" s="393"/>
      <c r="R513" s="230"/>
      <c r="S513" s="230"/>
      <c r="T513" s="230"/>
      <c r="U513" s="230"/>
      <c r="V513" s="230"/>
      <c r="W513" s="230"/>
      <c r="X513" s="230"/>
      <c r="Y513" s="230"/>
      <c r="Z513" s="230"/>
      <c r="AA513" s="230"/>
      <c r="AB513" s="230"/>
    </row>
    <row r="514" spans="1:28" s="231" customFormat="1" x14ac:dyDescent="0.5">
      <c r="A514" s="332"/>
      <c r="B514" s="534"/>
      <c r="C514" s="230"/>
      <c r="D514" s="230"/>
      <c r="E514" s="230"/>
      <c r="F514" s="230"/>
      <c r="G514" s="230"/>
      <c r="H514" s="230"/>
      <c r="I514" s="230"/>
      <c r="J514" s="230"/>
      <c r="K514" s="230"/>
      <c r="L514" s="230"/>
      <c r="M514" s="230"/>
      <c r="N514" s="230"/>
      <c r="O514" s="230"/>
      <c r="P514" s="230"/>
      <c r="Q514" s="393"/>
      <c r="R514" s="230"/>
      <c r="S514" s="230"/>
      <c r="T514" s="230"/>
      <c r="U514" s="230"/>
      <c r="V514" s="230"/>
      <c r="W514" s="230"/>
      <c r="X514" s="230"/>
      <c r="Y514" s="230"/>
      <c r="Z514" s="230"/>
      <c r="AA514" s="230"/>
      <c r="AB514" s="230"/>
    </row>
    <row r="515" spans="1:28" s="231" customFormat="1" x14ac:dyDescent="0.5">
      <c r="A515" s="332"/>
      <c r="B515" s="534"/>
      <c r="C515" s="230"/>
      <c r="D515" s="230"/>
      <c r="E515" s="230"/>
      <c r="F515" s="230"/>
      <c r="G515" s="230"/>
      <c r="H515" s="230"/>
      <c r="I515" s="230"/>
      <c r="J515" s="230"/>
      <c r="K515" s="230"/>
      <c r="L515" s="230"/>
      <c r="M515" s="230"/>
      <c r="N515" s="230"/>
      <c r="O515" s="230"/>
      <c r="P515" s="230"/>
      <c r="Q515" s="393"/>
      <c r="R515" s="230"/>
      <c r="S515" s="230"/>
      <c r="T515" s="230"/>
      <c r="U515" s="230"/>
      <c r="V515" s="230"/>
      <c r="W515" s="230"/>
      <c r="X515" s="230"/>
      <c r="Y515" s="230"/>
      <c r="Z515" s="230"/>
      <c r="AA515" s="230"/>
      <c r="AB515" s="230"/>
    </row>
    <row r="516" spans="1:28" s="231" customFormat="1" x14ac:dyDescent="0.5">
      <c r="A516" s="332"/>
      <c r="B516" s="534"/>
      <c r="C516" s="230"/>
      <c r="D516" s="230"/>
      <c r="E516" s="230"/>
      <c r="F516" s="230"/>
      <c r="G516" s="230"/>
      <c r="H516" s="230"/>
      <c r="I516" s="230"/>
      <c r="J516" s="230"/>
      <c r="K516" s="230"/>
      <c r="L516" s="230"/>
      <c r="M516" s="230"/>
      <c r="N516" s="230"/>
      <c r="O516" s="230"/>
      <c r="P516" s="230"/>
      <c r="Q516" s="393"/>
      <c r="R516" s="230"/>
      <c r="S516" s="230"/>
      <c r="T516" s="230"/>
      <c r="U516" s="230"/>
      <c r="V516" s="230"/>
      <c r="W516" s="230"/>
      <c r="X516" s="230"/>
      <c r="Y516" s="230"/>
      <c r="Z516" s="230"/>
      <c r="AA516" s="230"/>
      <c r="AB516" s="230"/>
    </row>
    <row r="517" spans="1:28" x14ac:dyDescent="0.5">
      <c r="A517" s="335"/>
      <c r="K517" s="320"/>
    </row>
    <row r="518" spans="1:28" x14ac:dyDescent="0.5">
      <c r="A518" s="336"/>
      <c r="K518" s="320"/>
    </row>
    <row r="519" spans="1:28" x14ac:dyDescent="0.5">
      <c r="A519" s="336"/>
      <c r="K519" s="320"/>
    </row>
    <row r="520" spans="1:28" x14ac:dyDescent="0.5">
      <c r="A520" s="336"/>
      <c r="K520" s="320"/>
    </row>
    <row r="521" spans="1:28" x14ac:dyDescent="0.5">
      <c r="A521" s="336"/>
      <c r="K521" s="320"/>
    </row>
    <row r="522" spans="1:28" x14ac:dyDescent="0.5">
      <c r="A522" s="336"/>
      <c r="K522" s="320"/>
    </row>
    <row r="523" spans="1:28" x14ac:dyDescent="0.5">
      <c r="A523" s="336"/>
      <c r="K523" s="320"/>
    </row>
    <row r="524" spans="1:28" x14ac:dyDescent="0.5">
      <c r="A524" s="336"/>
      <c r="K524" s="320"/>
    </row>
    <row r="525" spans="1:28" x14ac:dyDescent="0.5">
      <c r="A525" s="336"/>
      <c r="K525" s="320"/>
    </row>
    <row r="526" spans="1:28" x14ac:dyDescent="0.5">
      <c r="A526" s="336"/>
      <c r="K526" s="320"/>
    </row>
    <row r="527" spans="1:28" x14ac:dyDescent="0.5">
      <c r="A527" s="336"/>
      <c r="K527" s="320"/>
    </row>
    <row r="528" spans="1:28" x14ac:dyDescent="0.5">
      <c r="A528" s="336"/>
      <c r="K528" s="320"/>
    </row>
    <row r="529" spans="1:11" x14ac:dyDescent="0.5">
      <c r="A529" s="336"/>
      <c r="K529" s="320"/>
    </row>
    <row r="530" spans="1:11" x14ac:dyDescent="0.5">
      <c r="A530" s="336"/>
      <c r="K530" s="320"/>
    </row>
    <row r="531" spans="1:11" x14ac:dyDescent="0.5">
      <c r="A531" s="336"/>
      <c r="K531" s="320"/>
    </row>
    <row r="532" spans="1:11" x14ac:dyDescent="0.5">
      <c r="A532" s="336"/>
      <c r="K532" s="320"/>
    </row>
    <row r="533" spans="1:11" x14ac:dyDescent="0.5">
      <c r="A533" s="336"/>
      <c r="K533" s="320"/>
    </row>
    <row r="534" spans="1:11" x14ac:dyDescent="0.5">
      <c r="A534" s="336"/>
      <c r="K534" s="320"/>
    </row>
    <row r="535" spans="1:11" x14ac:dyDescent="0.5">
      <c r="A535" s="336"/>
      <c r="K535" s="320"/>
    </row>
    <row r="536" spans="1:11" x14ac:dyDescent="0.5">
      <c r="A536" s="336"/>
      <c r="K536" s="320"/>
    </row>
    <row r="537" spans="1:11" x14ac:dyDescent="0.5">
      <c r="A537" s="336"/>
      <c r="K537" s="320"/>
    </row>
    <row r="538" spans="1:11" x14ac:dyDescent="0.5">
      <c r="A538" s="336"/>
      <c r="K538" s="320"/>
    </row>
    <row r="539" spans="1:11" x14ac:dyDescent="0.5">
      <c r="A539" s="336"/>
      <c r="K539" s="320"/>
    </row>
    <row r="540" spans="1:11" x14ac:dyDescent="0.5">
      <c r="A540" s="336"/>
      <c r="K540" s="320"/>
    </row>
    <row r="541" spans="1:11" x14ac:dyDescent="0.5">
      <c r="A541" s="336"/>
      <c r="K541" s="320"/>
    </row>
    <row r="542" spans="1:11" x14ac:dyDescent="0.5">
      <c r="A542" s="336"/>
      <c r="K542" s="320"/>
    </row>
    <row r="543" spans="1:11" x14ac:dyDescent="0.5">
      <c r="A543" s="336"/>
      <c r="K543" s="320"/>
    </row>
    <row r="544" spans="1:11" x14ac:dyDescent="0.5">
      <c r="A544" s="336"/>
      <c r="K544" s="320"/>
    </row>
    <row r="545" spans="1:11" x14ac:dyDescent="0.5">
      <c r="A545" s="336"/>
      <c r="K545" s="320"/>
    </row>
    <row r="546" spans="1:11" x14ac:dyDescent="0.5">
      <c r="A546" s="336"/>
      <c r="K546" s="320"/>
    </row>
    <row r="547" spans="1:11" x14ac:dyDescent="0.5">
      <c r="A547" s="336"/>
      <c r="K547" s="320"/>
    </row>
    <row r="548" spans="1:11" x14ac:dyDescent="0.5">
      <c r="A548" s="336"/>
      <c r="K548" s="320"/>
    </row>
    <row r="549" spans="1:11" x14ac:dyDescent="0.5">
      <c r="A549" s="336"/>
      <c r="K549" s="320"/>
    </row>
    <row r="550" spans="1:11" x14ac:dyDescent="0.5">
      <c r="A550" s="336"/>
      <c r="K550" s="320"/>
    </row>
    <row r="551" spans="1:11" x14ac:dyDescent="0.5">
      <c r="A551" s="336"/>
      <c r="K551" s="320"/>
    </row>
    <row r="552" spans="1:11" x14ac:dyDescent="0.5">
      <c r="A552" s="336"/>
      <c r="K552" s="320"/>
    </row>
    <row r="553" spans="1:11" x14ac:dyDescent="0.5">
      <c r="A553" s="336"/>
      <c r="K553" s="320"/>
    </row>
    <row r="554" spans="1:11" x14ac:dyDescent="0.5">
      <c r="A554" s="336"/>
      <c r="K554" s="320"/>
    </row>
    <row r="555" spans="1:11" x14ac:dyDescent="0.5">
      <c r="A555" s="336"/>
      <c r="K555" s="320"/>
    </row>
    <row r="556" spans="1:11" x14ac:dyDescent="0.5">
      <c r="A556" s="336"/>
      <c r="K556" s="320"/>
    </row>
    <row r="557" spans="1:11" x14ac:dyDescent="0.5">
      <c r="A557" s="336"/>
      <c r="K557" s="320"/>
    </row>
    <row r="558" spans="1:11" x14ac:dyDescent="0.5">
      <c r="A558" s="336"/>
      <c r="K558" s="320"/>
    </row>
    <row r="559" spans="1:11" x14ac:dyDescent="0.5">
      <c r="A559" s="336"/>
      <c r="K559" s="320"/>
    </row>
    <row r="560" spans="1:11" x14ac:dyDescent="0.5">
      <c r="A560" s="336"/>
      <c r="K560" s="320"/>
    </row>
    <row r="561" spans="1:11" x14ac:dyDescent="0.5">
      <c r="A561" s="336"/>
      <c r="K561" s="320"/>
    </row>
    <row r="562" spans="1:11" x14ac:dyDescent="0.5">
      <c r="A562" s="336"/>
      <c r="K562" s="320"/>
    </row>
    <row r="563" spans="1:11" x14ac:dyDescent="0.5">
      <c r="A563" s="336"/>
      <c r="K563" s="320"/>
    </row>
    <row r="564" spans="1:11" x14ac:dyDescent="0.5">
      <c r="A564" s="336"/>
      <c r="K564" s="320"/>
    </row>
    <row r="565" spans="1:11" x14ac:dyDescent="0.5">
      <c r="A565" s="336"/>
      <c r="K565" s="320"/>
    </row>
    <row r="566" spans="1:11" x14ac:dyDescent="0.5">
      <c r="A566" s="336"/>
      <c r="K566" s="320"/>
    </row>
    <row r="567" spans="1:11" x14ac:dyDescent="0.5">
      <c r="A567" s="336"/>
      <c r="K567" s="320"/>
    </row>
    <row r="568" spans="1:11" x14ac:dyDescent="0.5">
      <c r="A568" s="336"/>
      <c r="K568" s="320"/>
    </row>
    <row r="569" spans="1:11" x14ac:dyDescent="0.5">
      <c r="A569" s="336"/>
      <c r="K569" s="320"/>
    </row>
    <row r="570" spans="1:11" x14ac:dyDescent="0.5">
      <c r="A570" s="336"/>
      <c r="K570" s="320"/>
    </row>
    <row r="571" spans="1:11" x14ac:dyDescent="0.5">
      <c r="A571" s="336"/>
      <c r="K571" s="320"/>
    </row>
    <row r="572" spans="1:11" x14ac:dyDescent="0.5">
      <c r="A572" s="336"/>
      <c r="K572" s="320"/>
    </row>
    <row r="573" spans="1:11" x14ac:dyDescent="0.5">
      <c r="A573" s="336"/>
      <c r="K573" s="320"/>
    </row>
    <row r="574" spans="1:11" x14ac:dyDescent="0.5">
      <c r="A574" s="336"/>
      <c r="K574" s="320"/>
    </row>
    <row r="575" spans="1:11" x14ac:dyDescent="0.5">
      <c r="A575" s="336"/>
      <c r="K575" s="320"/>
    </row>
    <row r="576" spans="1:11" x14ac:dyDescent="0.5">
      <c r="A576" s="336"/>
      <c r="K576" s="320"/>
    </row>
    <row r="577" spans="1:11" x14ac:dyDescent="0.5">
      <c r="A577" s="336"/>
      <c r="K577" s="320"/>
    </row>
    <row r="578" spans="1:11" x14ac:dyDescent="0.5">
      <c r="A578" s="336"/>
      <c r="K578" s="320"/>
    </row>
    <row r="579" spans="1:11" x14ac:dyDescent="0.5">
      <c r="A579" s="336"/>
      <c r="K579" s="320"/>
    </row>
    <row r="580" spans="1:11" x14ac:dyDescent="0.5">
      <c r="A580" s="336"/>
      <c r="K580" s="320"/>
    </row>
    <row r="581" spans="1:11" x14ac:dyDescent="0.5">
      <c r="A581" s="336"/>
      <c r="K581" s="320"/>
    </row>
    <row r="582" spans="1:11" x14ac:dyDescent="0.5">
      <c r="A582" s="336"/>
      <c r="K582" s="320"/>
    </row>
    <row r="583" spans="1:11" x14ac:dyDescent="0.5">
      <c r="A583" s="336"/>
      <c r="K583" s="320"/>
    </row>
    <row r="584" spans="1:11" x14ac:dyDescent="0.5">
      <c r="A584" s="336"/>
      <c r="K584" s="320"/>
    </row>
    <row r="585" spans="1:11" x14ac:dyDescent="0.5">
      <c r="A585" s="336"/>
      <c r="K585" s="320"/>
    </row>
    <row r="586" spans="1:11" x14ac:dyDescent="0.5">
      <c r="A586" s="336"/>
      <c r="K586" s="320"/>
    </row>
    <row r="587" spans="1:11" x14ac:dyDescent="0.5">
      <c r="A587" s="336"/>
      <c r="K587" s="320"/>
    </row>
    <row r="588" spans="1:11" x14ac:dyDescent="0.5">
      <c r="A588" s="336"/>
      <c r="K588" s="320"/>
    </row>
    <row r="589" spans="1:11" x14ac:dyDescent="0.5">
      <c r="A589" s="336"/>
      <c r="K589" s="320"/>
    </row>
    <row r="590" spans="1:11" x14ac:dyDescent="0.5">
      <c r="A590" s="336"/>
      <c r="K590" s="320"/>
    </row>
    <row r="591" spans="1:11" x14ac:dyDescent="0.5">
      <c r="A591" s="336"/>
      <c r="K591" s="320"/>
    </row>
    <row r="592" spans="1:11" x14ac:dyDescent="0.5">
      <c r="A592" s="336"/>
      <c r="K592" s="320"/>
    </row>
    <row r="593" spans="1:11" x14ac:dyDescent="0.5">
      <c r="A593" s="336"/>
      <c r="K593" s="320"/>
    </row>
    <row r="594" spans="1:11" x14ac:dyDescent="0.5">
      <c r="A594" s="336"/>
      <c r="K594" s="320"/>
    </row>
    <row r="595" spans="1:11" x14ac:dyDescent="0.5">
      <c r="A595" s="336"/>
      <c r="K595" s="320"/>
    </row>
    <row r="596" spans="1:11" x14ac:dyDescent="0.5">
      <c r="A596" s="336"/>
      <c r="K596" s="320"/>
    </row>
    <row r="597" spans="1:11" x14ac:dyDescent="0.5">
      <c r="A597" s="336"/>
      <c r="K597" s="320"/>
    </row>
    <row r="598" spans="1:11" x14ac:dyDescent="0.5">
      <c r="A598" s="336"/>
      <c r="K598" s="320"/>
    </row>
    <row r="599" spans="1:11" x14ac:dyDescent="0.5">
      <c r="A599" s="336"/>
      <c r="K599" s="320"/>
    </row>
    <row r="600" spans="1:11" x14ac:dyDescent="0.5">
      <c r="A600" s="336"/>
      <c r="K600" s="320"/>
    </row>
    <row r="601" spans="1:11" x14ac:dyDescent="0.5">
      <c r="A601" s="336"/>
      <c r="K601" s="320"/>
    </row>
    <row r="602" spans="1:11" x14ac:dyDescent="0.5">
      <c r="A602" s="336"/>
      <c r="K602" s="320"/>
    </row>
    <row r="603" spans="1:11" x14ac:dyDescent="0.5">
      <c r="A603" s="336"/>
      <c r="K603" s="320"/>
    </row>
    <row r="604" spans="1:11" x14ac:dyDescent="0.5">
      <c r="A604" s="336"/>
      <c r="K604" s="320"/>
    </row>
    <row r="605" spans="1:11" x14ac:dyDescent="0.5">
      <c r="A605" s="336"/>
      <c r="K605" s="320"/>
    </row>
    <row r="606" spans="1:11" x14ac:dyDescent="0.5">
      <c r="A606" s="336"/>
      <c r="K606" s="320"/>
    </row>
    <row r="607" spans="1:11" x14ac:dyDescent="0.5">
      <c r="A607" s="336"/>
      <c r="K607" s="320"/>
    </row>
    <row r="608" spans="1:11" x14ac:dyDescent="0.5">
      <c r="A608" s="336"/>
      <c r="K608" s="320"/>
    </row>
    <row r="609" spans="1:11" x14ac:dyDescent="0.5">
      <c r="A609" s="336"/>
      <c r="K609" s="320"/>
    </row>
    <row r="610" spans="1:11" x14ac:dyDescent="0.5">
      <c r="A610" s="336"/>
      <c r="K610" s="320"/>
    </row>
    <row r="611" spans="1:11" x14ac:dyDescent="0.5">
      <c r="A611" s="336"/>
      <c r="K611" s="320"/>
    </row>
    <row r="612" spans="1:11" x14ac:dyDescent="0.5">
      <c r="A612" s="336"/>
      <c r="K612" s="320"/>
    </row>
    <row r="613" spans="1:11" x14ac:dyDescent="0.5">
      <c r="A613" s="336"/>
      <c r="K613" s="320"/>
    </row>
    <row r="614" spans="1:11" x14ac:dyDescent="0.5">
      <c r="A614" s="336"/>
      <c r="K614" s="320"/>
    </row>
    <row r="615" spans="1:11" x14ac:dyDescent="0.5">
      <c r="A615" s="336"/>
      <c r="K615" s="320"/>
    </row>
    <row r="616" spans="1:11" x14ac:dyDescent="0.5">
      <c r="A616" s="336"/>
      <c r="K616" s="320"/>
    </row>
    <row r="617" spans="1:11" x14ac:dyDescent="0.5">
      <c r="A617" s="336"/>
      <c r="K617" s="320"/>
    </row>
    <row r="618" spans="1:11" x14ac:dyDescent="0.5">
      <c r="A618" s="336"/>
      <c r="K618" s="320"/>
    </row>
    <row r="619" spans="1:11" x14ac:dyDescent="0.5">
      <c r="A619" s="336"/>
      <c r="K619" s="320"/>
    </row>
    <row r="620" spans="1:11" x14ac:dyDescent="0.5">
      <c r="A620" s="336"/>
      <c r="K620" s="320"/>
    </row>
    <row r="621" spans="1:11" x14ac:dyDescent="0.5">
      <c r="A621" s="336"/>
      <c r="K621" s="320"/>
    </row>
    <row r="622" spans="1:11" x14ac:dyDescent="0.5">
      <c r="A622" s="336"/>
      <c r="K622" s="320"/>
    </row>
    <row r="623" spans="1:11" x14ac:dyDescent="0.5">
      <c r="A623" s="336"/>
      <c r="K623" s="320"/>
    </row>
    <row r="624" spans="1:11" x14ac:dyDescent="0.5">
      <c r="A624" s="336"/>
      <c r="K624" s="320"/>
    </row>
    <row r="625" spans="1:11" x14ac:dyDescent="0.5">
      <c r="A625" s="336"/>
      <c r="K625" s="320"/>
    </row>
    <row r="626" spans="1:11" x14ac:dyDescent="0.5">
      <c r="A626" s="336"/>
      <c r="K626" s="320"/>
    </row>
    <row r="627" spans="1:11" x14ac:dyDescent="0.5">
      <c r="A627" s="336"/>
      <c r="K627" s="320"/>
    </row>
    <row r="628" spans="1:11" x14ac:dyDescent="0.5">
      <c r="A628" s="336"/>
      <c r="K628" s="320"/>
    </row>
    <row r="629" spans="1:11" x14ac:dyDescent="0.5">
      <c r="A629" s="336"/>
      <c r="K629" s="320"/>
    </row>
    <row r="630" spans="1:11" x14ac:dyDescent="0.5">
      <c r="A630" s="336"/>
      <c r="K630" s="320"/>
    </row>
    <row r="631" spans="1:11" x14ac:dyDescent="0.5">
      <c r="A631" s="336"/>
      <c r="K631" s="320"/>
    </row>
    <row r="632" spans="1:11" x14ac:dyDescent="0.5">
      <c r="A632" s="336"/>
      <c r="K632" s="320"/>
    </row>
    <row r="633" spans="1:11" x14ac:dyDescent="0.5">
      <c r="A633" s="336"/>
      <c r="K633" s="320"/>
    </row>
    <row r="634" spans="1:11" x14ac:dyDescent="0.5">
      <c r="A634" s="336"/>
      <c r="K634" s="320"/>
    </row>
    <row r="635" spans="1:11" x14ac:dyDescent="0.5">
      <c r="A635" s="336"/>
      <c r="K635" s="320"/>
    </row>
    <row r="636" spans="1:11" x14ac:dyDescent="0.5">
      <c r="A636" s="336"/>
      <c r="K636" s="320"/>
    </row>
    <row r="637" spans="1:11" x14ac:dyDescent="0.5">
      <c r="A637" s="336"/>
      <c r="K637" s="320"/>
    </row>
    <row r="638" spans="1:11" x14ac:dyDescent="0.5">
      <c r="A638" s="336"/>
      <c r="K638" s="320"/>
    </row>
    <row r="639" spans="1:11" x14ac:dyDescent="0.5">
      <c r="A639" s="336"/>
      <c r="K639" s="320"/>
    </row>
    <row r="640" spans="1:11" x14ac:dyDescent="0.5">
      <c r="A640" s="336"/>
      <c r="K640" s="320"/>
    </row>
    <row r="641" spans="1:11" x14ac:dyDescent="0.5">
      <c r="A641" s="336"/>
      <c r="K641" s="320"/>
    </row>
    <row r="642" spans="1:11" x14ac:dyDescent="0.5">
      <c r="A642" s="336"/>
      <c r="K642" s="320"/>
    </row>
    <row r="643" spans="1:11" x14ac:dyDescent="0.5">
      <c r="A643" s="336"/>
      <c r="K643" s="320"/>
    </row>
    <row r="644" spans="1:11" x14ac:dyDescent="0.5">
      <c r="A644" s="336"/>
      <c r="K644" s="320"/>
    </row>
    <row r="645" spans="1:11" x14ac:dyDescent="0.5">
      <c r="A645" s="336"/>
      <c r="K645" s="320"/>
    </row>
    <row r="646" spans="1:11" x14ac:dyDescent="0.5">
      <c r="A646" s="336"/>
      <c r="K646" s="320"/>
    </row>
    <row r="647" spans="1:11" x14ac:dyDescent="0.5">
      <c r="A647" s="336"/>
      <c r="K647" s="320"/>
    </row>
    <row r="648" spans="1:11" x14ac:dyDescent="0.5">
      <c r="A648" s="336"/>
      <c r="K648" s="320"/>
    </row>
    <row r="649" spans="1:11" x14ac:dyDescent="0.5">
      <c r="A649" s="336"/>
      <c r="K649" s="320"/>
    </row>
    <row r="650" spans="1:11" x14ac:dyDescent="0.5">
      <c r="A650" s="336"/>
      <c r="K650" s="320"/>
    </row>
    <row r="651" spans="1:11" x14ac:dyDescent="0.5">
      <c r="A651" s="336"/>
      <c r="K651" s="320"/>
    </row>
    <row r="652" spans="1:11" x14ac:dyDescent="0.5">
      <c r="A652" s="336"/>
      <c r="K652" s="320"/>
    </row>
    <row r="653" spans="1:11" x14ac:dyDescent="0.5">
      <c r="A653" s="336"/>
      <c r="K653" s="320"/>
    </row>
    <row r="654" spans="1:11" x14ac:dyDescent="0.5">
      <c r="A654" s="336"/>
      <c r="K654" s="320"/>
    </row>
    <row r="655" spans="1:11" x14ac:dyDescent="0.5">
      <c r="A655" s="336"/>
      <c r="K655" s="320"/>
    </row>
    <row r="656" spans="1:11" x14ac:dyDescent="0.5">
      <c r="A656" s="336"/>
      <c r="K656" s="320"/>
    </row>
    <row r="657" spans="1:11" x14ac:dyDescent="0.5">
      <c r="A657" s="336"/>
      <c r="K657" s="320"/>
    </row>
    <row r="658" spans="1:11" x14ac:dyDescent="0.5">
      <c r="A658" s="336"/>
      <c r="K658" s="320"/>
    </row>
    <row r="659" spans="1:11" x14ac:dyDescent="0.5">
      <c r="A659" s="336"/>
      <c r="K659" s="320"/>
    </row>
    <row r="660" spans="1:11" x14ac:dyDescent="0.5">
      <c r="A660" s="336"/>
      <c r="K660" s="320"/>
    </row>
    <row r="661" spans="1:11" x14ac:dyDescent="0.5">
      <c r="A661" s="336"/>
      <c r="K661" s="320"/>
    </row>
    <row r="662" spans="1:11" x14ac:dyDescent="0.5">
      <c r="A662" s="336"/>
      <c r="K662" s="320"/>
    </row>
    <row r="663" spans="1:11" x14ac:dyDescent="0.5">
      <c r="A663" s="336"/>
      <c r="K663" s="320"/>
    </row>
    <row r="664" spans="1:11" x14ac:dyDescent="0.5">
      <c r="A664" s="336"/>
      <c r="K664" s="320"/>
    </row>
    <row r="665" spans="1:11" x14ac:dyDescent="0.5">
      <c r="A665" s="336"/>
      <c r="K665" s="320"/>
    </row>
    <row r="666" spans="1:11" x14ac:dyDescent="0.5">
      <c r="A666" s="336"/>
      <c r="K666" s="320"/>
    </row>
    <row r="667" spans="1:11" x14ac:dyDescent="0.5">
      <c r="A667" s="336"/>
      <c r="K667" s="320"/>
    </row>
    <row r="668" spans="1:11" x14ac:dyDescent="0.5">
      <c r="A668" s="336"/>
      <c r="K668" s="320"/>
    </row>
    <row r="669" spans="1:11" x14ac:dyDescent="0.5">
      <c r="A669" s="336"/>
      <c r="K669" s="320"/>
    </row>
    <row r="670" spans="1:11" x14ac:dyDescent="0.5">
      <c r="A670" s="336"/>
      <c r="K670" s="320"/>
    </row>
    <row r="671" spans="1:11" x14ac:dyDescent="0.5">
      <c r="A671" s="336"/>
      <c r="K671" s="320"/>
    </row>
    <row r="672" spans="1:11" x14ac:dyDescent="0.5">
      <c r="A672" s="336"/>
      <c r="K672" s="320"/>
    </row>
    <row r="673" spans="1:11" x14ac:dyDescent="0.5">
      <c r="A673" s="336"/>
      <c r="K673" s="320"/>
    </row>
    <row r="674" spans="1:11" x14ac:dyDescent="0.5">
      <c r="A674" s="336"/>
      <c r="K674" s="320"/>
    </row>
    <row r="675" spans="1:11" x14ac:dyDescent="0.5">
      <c r="A675" s="336"/>
      <c r="K675" s="320"/>
    </row>
    <row r="676" spans="1:11" x14ac:dyDescent="0.5">
      <c r="A676" s="336"/>
      <c r="K676" s="320"/>
    </row>
    <row r="677" spans="1:11" x14ac:dyDescent="0.5">
      <c r="A677" s="336"/>
      <c r="K677" s="320"/>
    </row>
    <row r="678" spans="1:11" x14ac:dyDescent="0.5">
      <c r="A678" s="336"/>
      <c r="K678" s="320"/>
    </row>
    <row r="679" spans="1:11" x14ac:dyDescent="0.5">
      <c r="A679" s="336"/>
      <c r="K679" s="320"/>
    </row>
    <row r="680" spans="1:11" x14ac:dyDescent="0.5">
      <c r="A680" s="336"/>
      <c r="K680" s="320"/>
    </row>
    <row r="681" spans="1:11" x14ac:dyDescent="0.5">
      <c r="A681" s="336"/>
      <c r="K681" s="320"/>
    </row>
    <row r="682" spans="1:11" x14ac:dyDescent="0.5">
      <c r="A682" s="336"/>
      <c r="K682" s="320"/>
    </row>
    <row r="683" spans="1:11" x14ac:dyDescent="0.5">
      <c r="A683" s="336"/>
      <c r="K683" s="320"/>
    </row>
    <row r="684" spans="1:11" x14ac:dyDescent="0.5">
      <c r="A684" s="336"/>
      <c r="K684" s="320"/>
    </row>
    <row r="685" spans="1:11" x14ac:dyDescent="0.5">
      <c r="A685" s="336"/>
      <c r="K685" s="320"/>
    </row>
    <row r="686" spans="1:11" x14ac:dyDescent="0.5">
      <c r="A686" s="336"/>
      <c r="K686" s="320"/>
    </row>
    <row r="687" spans="1:11" x14ac:dyDescent="0.5">
      <c r="A687" s="336"/>
      <c r="K687" s="320"/>
    </row>
    <row r="688" spans="1:11" x14ac:dyDescent="0.5">
      <c r="A688" s="336"/>
      <c r="K688" s="320"/>
    </row>
    <row r="689" spans="1:11" x14ac:dyDescent="0.5">
      <c r="A689" s="336"/>
      <c r="K689" s="320"/>
    </row>
    <row r="690" spans="1:11" x14ac:dyDescent="0.5">
      <c r="A690" s="336"/>
      <c r="K690" s="320"/>
    </row>
    <row r="691" spans="1:11" x14ac:dyDescent="0.5">
      <c r="A691" s="336"/>
      <c r="K691" s="320"/>
    </row>
    <row r="692" spans="1:11" x14ac:dyDescent="0.5">
      <c r="A692" s="336"/>
      <c r="K692" s="320"/>
    </row>
    <row r="693" spans="1:11" x14ac:dyDescent="0.5">
      <c r="A693" s="336"/>
      <c r="K693" s="320"/>
    </row>
    <row r="694" spans="1:11" x14ac:dyDescent="0.5">
      <c r="A694" s="336"/>
      <c r="K694" s="320"/>
    </row>
    <row r="695" spans="1:11" x14ac:dyDescent="0.5">
      <c r="A695" s="336"/>
      <c r="K695" s="320"/>
    </row>
    <row r="696" spans="1:11" x14ac:dyDescent="0.5">
      <c r="A696" s="336"/>
      <c r="K696" s="320"/>
    </row>
    <row r="697" spans="1:11" x14ac:dyDescent="0.5">
      <c r="A697" s="336"/>
      <c r="K697" s="320"/>
    </row>
    <row r="698" spans="1:11" x14ac:dyDescent="0.5">
      <c r="A698" s="336"/>
      <c r="K698" s="320"/>
    </row>
    <row r="699" spans="1:11" x14ac:dyDescent="0.5">
      <c r="A699" s="336"/>
      <c r="K699" s="320"/>
    </row>
    <row r="700" spans="1:11" x14ac:dyDescent="0.5">
      <c r="A700" s="336"/>
      <c r="K700" s="320"/>
    </row>
    <row r="701" spans="1:11" x14ac:dyDescent="0.5">
      <c r="A701" s="336"/>
      <c r="K701" s="320"/>
    </row>
    <row r="702" spans="1:11" x14ac:dyDescent="0.5">
      <c r="A702" s="336"/>
      <c r="K702" s="320"/>
    </row>
    <row r="703" spans="1:11" x14ac:dyDescent="0.5">
      <c r="A703" s="336"/>
      <c r="K703" s="320"/>
    </row>
    <row r="704" spans="1:11" x14ac:dyDescent="0.5">
      <c r="A704" s="337"/>
      <c r="K704" s="320"/>
    </row>
  </sheetData>
  <mergeCells count="38">
    <mergeCell ref="N1:P1"/>
    <mergeCell ref="C2:AB2"/>
    <mergeCell ref="C3:AB3"/>
    <mergeCell ref="C6:P6"/>
    <mergeCell ref="Q6:Q10"/>
    <mergeCell ref="R6:AB6"/>
    <mergeCell ref="T7:T10"/>
    <mergeCell ref="U7:U10"/>
    <mergeCell ref="V7:V10"/>
    <mergeCell ref="W7:Z7"/>
    <mergeCell ref="L8:L10"/>
    <mergeCell ref="M8:M10"/>
    <mergeCell ref="N8:N10"/>
    <mergeCell ref="W8:W10"/>
    <mergeCell ref="X8:X10"/>
    <mergeCell ref="Y8:Y10"/>
    <mergeCell ref="AB7:AB10"/>
    <mergeCell ref="F8:F10"/>
    <mergeCell ref="G8:G10"/>
    <mergeCell ref="I8:I10"/>
    <mergeCell ref="J8:J10"/>
    <mergeCell ref="K8:K10"/>
    <mergeCell ref="Z8:Z10"/>
    <mergeCell ref="AA7:AA10"/>
    <mergeCell ref="R7:R10"/>
    <mergeCell ref="S7:S10"/>
    <mergeCell ref="D337:G337"/>
    <mergeCell ref="A6:A10"/>
    <mergeCell ref="B6:B10"/>
    <mergeCell ref="O8:O10"/>
    <mergeCell ref="P8:P10"/>
    <mergeCell ref="C7:C10"/>
    <mergeCell ref="D7:D10"/>
    <mergeCell ref="E7:E10"/>
    <mergeCell ref="F7:G7"/>
    <mergeCell ref="H7:H10"/>
    <mergeCell ref="I7:K7"/>
    <mergeCell ref="L7:P7"/>
  </mergeCells>
  <pageMargins left="0.25" right="0.25" top="0.75" bottom="0.75" header="0.3" footer="0.3"/>
  <pageSetup paperSize="5" scale="82"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[5]list!#REF!</xm:f>
          </x14:formula1>
          <xm:sqref>D513:D1048576 T492:U1048576 T1:U13 T15:U22 H1:H10 T25:U25 D1:D10 H486 H488 H490:H491 H493 H495:H496 H498:H499 H501:H502 H504 D506 H506 D508 H508 H513:H1048576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23"/>
  <sheetViews>
    <sheetView view="pageBreakPreview" topLeftCell="A670" zoomScale="60" zoomScaleNormal="80" workbookViewId="0">
      <selection activeCell="Z695" sqref="Z695"/>
    </sheetView>
  </sheetViews>
  <sheetFormatPr defaultColWidth="8" defaultRowHeight="27.75" x14ac:dyDescent="0.65"/>
  <cols>
    <col min="1" max="1" width="24" style="102" customWidth="1"/>
    <col min="2" max="2" width="9.375" style="39" bestFit="1" customWidth="1"/>
    <col min="3" max="3" width="7.375" style="414" customWidth="1"/>
    <col min="4" max="4" width="8.875" style="39" customWidth="1"/>
    <col min="5" max="5" width="7.875" style="35" customWidth="1"/>
    <col min="6" max="6" width="6" style="34" customWidth="1"/>
    <col min="7" max="7" width="8.125" style="35" customWidth="1"/>
    <col min="8" max="8" width="11.625" style="39" customWidth="1"/>
    <col min="9" max="9" width="5.625" style="39" customWidth="1"/>
    <col min="10" max="10" width="5.125" style="39" customWidth="1"/>
    <col min="11" max="11" width="6" style="39" customWidth="1"/>
    <col min="12" max="12" width="7.875" style="39" customWidth="1"/>
    <col min="13" max="13" width="7.125" style="39" customWidth="1"/>
    <col min="14" max="14" width="6.125" style="35" customWidth="1"/>
    <col min="15" max="15" width="9.375" style="39" customWidth="1"/>
    <col min="16" max="16" width="11.125" style="35" customWidth="1"/>
    <col min="17" max="17" width="9.625" style="75" hidden="1" customWidth="1"/>
    <col min="18" max="18" width="6.875" style="39" customWidth="1"/>
    <col min="19" max="19" width="9.375" style="39" bestFit="1" customWidth="1"/>
    <col min="20" max="20" width="14.125" style="39" customWidth="1"/>
    <col min="21" max="21" width="11.5" style="39" customWidth="1"/>
    <col min="22" max="22" width="11.125" style="39" customWidth="1"/>
    <col min="23" max="23" width="9.75" style="35" customWidth="1"/>
    <col min="24" max="24" width="8" style="39" customWidth="1"/>
    <col min="25" max="25" width="7.875" style="39" customWidth="1"/>
    <col min="26" max="26" width="11.375" style="35" customWidth="1"/>
    <col min="27" max="27" width="10.125" style="39" customWidth="1"/>
    <col min="28" max="28" width="18.625" style="35" customWidth="1"/>
    <col min="29" max="16384" width="8" style="35"/>
  </cols>
  <sheetData>
    <row r="1" spans="1:28" s="34" customFormat="1" ht="30" customHeight="1" x14ac:dyDescent="0.65">
      <c r="A1" s="412" t="s">
        <v>2</v>
      </c>
      <c r="B1" s="407"/>
      <c r="C1" s="716"/>
      <c r="D1" s="407"/>
      <c r="E1" s="32"/>
      <c r="F1" s="32"/>
      <c r="G1" s="32"/>
      <c r="H1" s="407"/>
      <c r="I1" s="407"/>
      <c r="J1" s="407"/>
      <c r="K1" s="407"/>
      <c r="L1" s="407" t="s">
        <v>0</v>
      </c>
      <c r="M1" s="407"/>
      <c r="N1" s="842"/>
      <c r="O1" s="842"/>
      <c r="P1" s="842"/>
      <c r="Q1" s="51"/>
      <c r="R1" s="407"/>
      <c r="S1" s="407"/>
      <c r="T1" s="716"/>
      <c r="U1" s="407"/>
      <c r="V1" s="407"/>
      <c r="W1" s="32"/>
      <c r="X1" s="716"/>
      <c r="Y1" s="716"/>
      <c r="Z1" s="32"/>
      <c r="AA1" s="407" t="s">
        <v>1</v>
      </c>
      <c r="AB1" s="32"/>
    </row>
    <row r="2" spans="1:28" ht="30.75" x14ac:dyDescent="0.7">
      <c r="A2" s="53"/>
      <c r="B2" s="413"/>
      <c r="C2" s="807" t="s">
        <v>2439</v>
      </c>
      <c r="D2" s="807"/>
      <c r="E2" s="807"/>
      <c r="F2" s="807"/>
      <c r="G2" s="807"/>
      <c r="H2" s="807"/>
      <c r="I2" s="807"/>
      <c r="J2" s="807"/>
      <c r="K2" s="807"/>
      <c r="L2" s="807"/>
      <c r="M2" s="807"/>
      <c r="N2" s="807"/>
      <c r="O2" s="807"/>
      <c r="P2" s="807"/>
      <c r="Q2" s="807"/>
      <c r="R2" s="807"/>
      <c r="S2" s="807"/>
      <c r="T2" s="807"/>
      <c r="U2" s="807"/>
      <c r="V2" s="807"/>
      <c r="W2" s="807"/>
      <c r="X2" s="807"/>
      <c r="Y2" s="807"/>
      <c r="Z2" s="807"/>
      <c r="AA2" s="807"/>
      <c r="AB2" s="807"/>
    </row>
    <row r="3" spans="1:28" s="34" customFormat="1" ht="34.5" customHeight="1" x14ac:dyDescent="0.7">
      <c r="A3" s="54"/>
      <c r="B3" s="32"/>
      <c r="C3" s="807" t="s">
        <v>3</v>
      </c>
      <c r="D3" s="807"/>
      <c r="E3" s="807"/>
      <c r="F3" s="807"/>
      <c r="G3" s="807"/>
      <c r="H3" s="807"/>
      <c r="I3" s="807"/>
      <c r="J3" s="807"/>
      <c r="K3" s="807"/>
      <c r="L3" s="807"/>
      <c r="M3" s="807"/>
      <c r="N3" s="807"/>
      <c r="O3" s="807"/>
      <c r="P3" s="807"/>
      <c r="Q3" s="807"/>
      <c r="R3" s="807"/>
      <c r="S3" s="807"/>
      <c r="T3" s="807"/>
      <c r="U3" s="807"/>
      <c r="V3" s="807"/>
      <c r="W3" s="807"/>
      <c r="X3" s="807"/>
      <c r="Y3" s="807"/>
      <c r="Z3" s="807"/>
      <c r="AA3" s="807"/>
      <c r="AB3" s="807"/>
    </row>
    <row r="4" spans="1:28" s="34" customFormat="1" ht="21" customHeight="1" x14ac:dyDescent="0.7">
      <c r="A4" s="54"/>
      <c r="B4" s="32"/>
      <c r="C4" s="715"/>
      <c r="D4" s="699"/>
      <c r="E4" s="699"/>
      <c r="F4" s="699"/>
      <c r="G4" s="699"/>
      <c r="H4" s="699"/>
      <c r="I4" s="699"/>
      <c r="J4" s="699"/>
      <c r="K4" s="699"/>
      <c r="L4" s="699"/>
      <c r="M4" s="699"/>
      <c r="N4" s="699"/>
      <c r="O4" s="699"/>
      <c r="P4" s="699"/>
      <c r="Q4" s="699"/>
      <c r="R4" s="699"/>
      <c r="S4" s="699"/>
      <c r="T4" s="715"/>
      <c r="U4" s="699"/>
      <c r="V4" s="699"/>
      <c r="W4" s="699"/>
      <c r="X4" s="715"/>
      <c r="Y4" s="715"/>
      <c r="Z4" s="699"/>
      <c r="AA4" s="699"/>
      <c r="AB4" s="699"/>
    </row>
    <row r="5" spans="1:28" x14ac:dyDescent="0.65">
      <c r="A5" s="854"/>
      <c r="B5" s="408"/>
      <c r="C5" s="844" t="s">
        <v>6</v>
      </c>
      <c r="D5" s="844"/>
      <c r="E5" s="844"/>
      <c r="F5" s="844"/>
      <c r="G5" s="844"/>
      <c r="H5" s="844"/>
      <c r="I5" s="844"/>
      <c r="J5" s="844"/>
      <c r="K5" s="844"/>
      <c r="L5" s="844"/>
      <c r="M5" s="844"/>
      <c r="N5" s="844"/>
      <c r="O5" s="844"/>
      <c r="P5" s="844"/>
      <c r="Q5" s="434"/>
      <c r="R5" s="845" t="s">
        <v>7</v>
      </c>
      <c r="S5" s="845"/>
      <c r="T5" s="845"/>
      <c r="U5" s="845"/>
      <c r="V5" s="845"/>
      <c r="W5" s="845"/>
      <c r="X5" s="845"/>
      <c r="Y5" s="845"/>
      <c r="Z5" s="845"/>
      <c r="AA5" s="845"/>
      <c r="AB5" s="845"/>
    </row>
    <row r="6" spans="1:28" ht="24" customHeight="1" x14ac:dyDescent="0.65">
      <c r="A6" s="854"/>
      <c r="B6" s="435" t="s">
        <v>15</v>
      </c>
      <c r="C6" s="977" t="s">
        <v>8</v>
      </c>
      <c r="D6" s="977" t="s">
        <v>9</v>
      </c>
      <c r="E6" s="977" t="s">
        <v>10</v>
      </c>
      <c r="F6" s="985" t="s">
        <v>11</v>
      </c>
      <c r="G6" s="986"/>
      <c r="H6" s="977" t="s">
        <v>12</v>
      </c>
      <c r="I6" s="982" t="s">
        <v>13</v>
      </c>
      <c r="J6" s="983"/>
      <c r="K6" s="984"/>
      <c r="L6" s="982" t="s">
        <v>14</v>
      </c>
      <c r="M6" s="983"/>
      <c r="N6" s="983"/>
      <c r="O6" s="983"/>
      <c r="P6" s="984"/>
      <c r="Q6" s="848" t="s">
        <v>657</v>
      </c>
      <c r="R6" s="972" t="s">
        <v>8</v>
      </c>
      <c r="S6" s="972" t="s">
        <v>15</v>
      </c>
      <c r="T6" s="972" t="s">
        <v>16</v>
      </c>
      <c r="U6" s="972" t="s">
        <v>17</v>
      </c>
      <c r="V6" s="972" t="s">
        <v>18</v>
      </c>
      <c r="W6" s="987" t="s">
        <v>19</v>
      </c>
      <c r="X6" s="988"/>
      <c r="Y6" s="988"/>
      <c r="Z6" s="989"/>
      <c r="AA6" s="972" t="s">
        <v>20</v>
      </c>
      <c r="AB6" s="972" t="s">
        <v>21</v>
      </c>
    </row>
    <row r="7" spans="1:28" ht="18.75" customHeight="1" x14ac:dyDescent="0.65">
      <c r="A7" s="854"/>
      <c r="B7" s="436"/>
      <c r="C7" s="981"/>
      <c r="D7" s="981"/>
      <c r="E7" s="981"/>
      <c r="F7" s="977" t="s">
        <v>22</v>
      </c>
      <c r="G7" s="977" t="s">
        <v>23</v>
      </c>
      <c r="H7" s="981"/>
      <c r="I7" s="979" t="s">
        <v>24</v>
      </c>
      <c r="J7" s="979" t="s">
        <v>25</v>
      </c>
      <c r="K7" s="979" t="s">
        <v>26</v>
      </c>
      <c r="L7" s="977" t="s">
        <v>27</v>
      </c>
      <c r="M7" s="977" t="s">
        <v>28</v>
      </c>
      <c r="N7" s="977" t="s">
        <v>29</v>
      </c>
      <c r="O7" s="977" t="s">
        <v>30</v>
      </c>
      <c r="P7" s="977" t="s">
        <v>31</v>
      </c>
      <c r="Q7" s="849"/>
      <c r="R7" s="973"/>
      <c r="S7" s="973"/>
      <c r="T7" s="973"/>
      <c r="U7" s="973"/>
      <c r="V7" s="973"/>
      <c r="W7" s="972" t="s">
        <v>32</v>
      </c>
      <c r="X7" s="975" t="s">
        <v>28</v>
      </c>
      <c r="Y7" s="972" t="s">
        <v>29</v>
      </c>
      <c r="Z7" s="972" t="s">
        <v>33</v>
      </c>
      <c r="AA7" s="973"/>
      <c r="AB7" s="973"/>
    </row>
    <row r="8" spans="1:28" ht="64.5" customHeight="1" x14ac:dyDescent="0.65">
      <c r="A8" s="854"/>
      <c r="B8" s="437"/>
      <c r="C8" s="978"/>
      <c r="D8" s="978"/>
      <c r="E8" s="978"/>
      <c r="F8" s="978"/>
      <c r="G8" s="978"/>
      <c r="H8" s="978"/>
      <c r="I8" s="980"/>
      <c r="J8" s="980"/>
      <c r="K8" s="980"/>
      <c r="L8" s="978"/>
      <c r="M8" s="978"/>
      <c r="N8" s="978"/>
      <c r="O8" s="978"/>
      <c r="P8" s="978"/>
      <c r="Q8" s="850"/>
      <c r="R8" s="974"/>
      <c r="S8" s="974"/>
      <c r="T8" s="974"/>
      <c r="U8" s="974"/>
      <c r="V8" s="974"/>
      <c r="W8" s="974"/>
      <c r="X8" s="976"/>
      <c r="Y8" s="974"/>
      <c r="Z8" s="974"/>
      <c r="AA8" s="974"/>
      <c r="AB8" s="974"/>
    </row>
    <row r="9" spans="1:28" ht="26.25" customHeight="1" x14ac:dyDescent="0.65">
      <c r="A9" s="416" t="s">
        <v>2441</v>
      </c>
      <c r="B9" s="414"/>
      <c r="C9" s="414">
        <v>1</v>
      </c>
      <c r="D9" s="414" t="s">
        <v>34</v>
      </c>
      <c r="E9" s="34">
        <v>95851</v>
      </c>
      <c r="F9" s="34">
        <v>313</v>
      </c>
      <c r="G9" s="34">
        <v>7704</v>
      </c>
      <c r="H9" s="414" t="s">
        <v>2440</v>
      </c>
      <c r="I9" s="414">
        <v>5</v>
      </c>
      <c r="J9" s="414">
        <v>3</v>
      </c>
      <c r="K9" s="414">
        <v>71</v>
      </c>
      <c r="L9" s="414">
        <v>2371</v>
      </c>
      <c r="M9" s="414"/>
      <c r="N9" s="34"/>
      <c r="O9" s="414"/>
      <c r="P9" s="34"/>
      <c r="Q9" s="415">
        <v>250</v>
      </c>
      <c r="R9" s="414"/>
      <c r="S9" s="414"/>
      <c r="T9" s="414"/>
      <c r="U9" s="414"/>
      <c r="V9" s="414"/>
      <c r="W9" s="34"/>
      <c r="X9" s="414"/>
      <c r="Y9" s="414"/>
      <c r="Z9" s="34"/>
      <c r="AA9" s="414"/>
      <c r="AB9" s="34"/>
    </row>
    <row r="10" spans="1:28" ht="30" customHeight="1" x14ac:dyDescent="0.65">
      <c r="A10" s="416"/>
      <c r="B10" s="414"/>
      <c r="D10" s="414"/>
      <c r="E10" s="34"/>
      <c r="G10" s="34"/>
      <c r="H10" s="414"/>
      <c r="I10" s="414"/>
      <c r="J10" s="414"/>
      <c r="K10" s="414"/>
      <c r="L10" s="414"/>
      <c r="M10" s="414"/>
      <c r="N10" s="34"/>
      <c r="O10" s="414"/>
      <c r="P10" s="34"/>
      <c r="Q10" s="415"/>
      <c r="R10" s="414"/>
      <c r="S10" s="414"/>
      <c r="T10" s="414"/>
      <c r="U10" s="414"/>
      <c r="V10" s="414"/>
      <c r="W10" s="34"/>
      <c r="X10" s="414"/>
      <c r="Y10" s="414"/>
      <c r="Z10" s="34"/>
      <c r="AA10" s="414"/>
      <c r="AB10" s="34"/>
    </row>
    <row r="11" spans="1:28" ht="23.1" customHeight="1" x14ac:dyDescent="0.65">
      <c r="A11" s="416" t="s">
        <v>2443</v>
      </c>
      <c r="B11" s="414">
        <v>95</v>
      </c>
      <c r="C11" s="414">
        <v>2</v>
      </c>
      <c r="D11" s="414" t="s">
        <v>34</v>
      </c>
      <c r="E11" s="34">
        <v>37039</v>
      </c>
      <c r="F11" s="34">
        <v>42</v>
      </c>
      <c r="G11" s="34">
        <v>767</v>
      </c>
      <c r="H11" s="414" t="s">
        <v>2442</v>
      </c>
      <c r="I11" s="414"/>
      <c r="J11" s="414">
        <v>1</v>
      </c>
      <c r="K11" s="414">
        <v>46</v>
      </c>
      <c r="L11" s="414"/>
      <c r="M11" s="414">
        <v>146</v>
      </c>
      <c r="N11" s="34"/>
      <c r="O11" s="414"/>
      <c r="P11" s="34"/>
      <c r="Q11" s="415">
        <v>250</v>
      </c>
      <c r="R11" s="414">
        <v>1</v>
      </c>
      <c r="S11" s="414">
        <v>95</v>
      </c>
      <c r="T11" s="414" t="s">
        <v>36</v>
      </c>
      <c r="U11" s="414" t="s">
        <v>45</v>
      </c>
      <c r="V11" s="414">
        <v>146</v>
      </c>
      <c r="W11" s="34"/>
      <c r="X11" s="414">
        <v>146</v>
      </c>
      <c r="Y11" s="414"/>
      <c r="Z11" s="34"/>
      <c r="AA11" s="414">
        <v>20</v>
      </c>
      <c r="AB11" s="34"/>
    </row>
    <row r="12" spans="1:28" ht="23.1" customHeight="1" x14ac:dyDescent="0.65">
      <c r="A12" s="416"/>
      <c r="B12" s="414"/>
      <c r="D12" s="414"/>
      <c r="E12" s="34"/>
      <c r="G12" s="34"/>
      <c r="H12" s="414"/>
      <c r="I12" s="414"/>
      <c r="J12" s="414"/>
      <c r="K12" s="414"/>
      <c r="L12" s="414"/>
      <c r="M12" s="414"/>
      <c r="N12" s="34"/>
      <c r="O12" s="414"/>
      <c r="P12" s="34"/>
      <c r="Q12" s="415"/>
      <c r="R12" s="414"/>
      <c r="S12" s="414"/>
      <c r="T12" s="414"/>
      <c r="U12" s="414"/>
      <c r="V12" s="414"/>
      <c r="W12" s="34"/>
      <c r="X12" s="414"/>
      <c r="Y12" s="414"/>
      <c r="Z12" s="34"/>
      <c r="AA12" s="414"/>
      <c r="AB12" s="34"/>
    </row>
    <row r="13" spans="1:28" ht="23.1" customHeight="1" x14ac:dyDescent="0.65">
      <c r="A13" s="416" t="s">
        <v>2444</v>
      </c>
      <c r="B13" s="414"/>
      <c r="C13" s="414">
        <v>3</v>
      </c>
      <c r="D13" s="414" t="s">
        <v>34</v>
      </c>
      <c r="E13" s="34">
        <v>56017</v>
      </c>
      <c r="F13" s="34">
        <v>277</v>
      </c>
      <c r="G13" s="34">
        <v>5439</v>
      </c>
      <c r="H13" s="414" t="s">
        <v>2440</v>
      </c>
      <c r="I13" s="414">
        <v>1</v>
      </c>
      <c r="J13" s="414">
        <v>2</v>
      </c>
      <c r="K13" s="414">
        <v>32</v>
      </c>
      <c r="L13" s="414">
        <v>632</v>
      </c>
      <c r="M13" s="414"/>
      <c r="N13" s="34"/>
      <c r="O13" s="414"/>
      <c r="P13" s="34"/>
      <c r="Q13" s="415">
        <v>175</v>
      </c>
      <c r="R13" s="414"/>
      <c r="S13" s="414"/>
      <c r="T13" s="414"/>
      <c r="U13" s="414"/>
      <c r="V13" s="414"/>
      <c r="W13" s="34"/>
      <c r="X13" s="414"/>
      <c r="Y13" s="414"/>
      <c r="Z13" s="34"/>
      <c r="AA13" s="414"/>
      <c r="AB13" s="34"/>
    </row>
    <row r="14" spans="1:28" ht="23.1" customHeight="1" x14ac:dyDescent="0.65">
      <c r="A14" s="416" t="s">
        <v>2444</v>
      </c>
      <c r="B14" s="414"/>
      <c r="C14" s="414">
        <v>4</v>
      </c>
      <c r="D14" s="414" t="s">
        <v>34</v>
      </c>
      <c r="E14" s="34">
        <v>49712</v>
      </c>
      <c r="F14" s="34">
        <v>203</v>
      </c>
      <c r="G14" s="34">
        <v>4689</v>
      </c>
      <c r="H14" s="414" t="s">
        <v>2440</v>
      </c>
      <c r="I14" s="414">
        <v>6</v>
      </c>
      <c r="J14" s="414">
        <v>2</v>
      </c>
      <c r="K14" s="414">
        <v>48</v>
      </c>
      <c r="L14" s="414">
        <v>642</v>
      </c>
      <c r="M14" s="414"/>
      <c r="N14" s="34"/>
      <c r="O14" s="414"/>
      <c r="P14" s="34"/>
      <c r="Q14" s="415">
        <v>150</v>
      </c>
      <c r="R14" s="414"/>
      <c r="S14" s="414"/>
      <c r="T14" s="414"/>
      <c r="U14" s="414"/>
      <c r="V14" s="414"/>
      <c r="W14" s="34"/>
      <c r="X14" s="414"/>
      <c r="Y14" s="414"/>
      <c r="Z14" s="34"/>
      <c r="AA14" s="414"/>
      <c r="AB14" s="34"/>
    </row>
    <row r="15" spans="1:28" s="34" customFormat="1" ht="23.1" customHeight="1" x14ac:dyDescent="0.65">
      <c r="A15" s="416" t="s">
        <v>2444</v>
      </c>
      <c r="B15" s="414"/>
      <c r="C15" s="414">
        <v>5</v>
      </c>
      <c r="D15" s="414" t="s">
        <v>34</v>
      </c>
      <c r="E15" s="34">
        <v>37298</v>
      </c>
      <c r="F15" s="34">
        <v>153</v>
      </c>
      <c r="G15" s="34">
        <v>1131</v>
      </c>
      <c r="H15" s="414" t="s">
        <v>2440</v>
      </c>
      <c r="I15" s="414"/>
      <c r="J15" s="414"/>
      <c r="K15" s="414">
        <v>64</v>
      </c>
      <c r="L15" s="414">
        <v>64</v>
      </c>
      <c r="M15" s="414"/>
      <c r="O15" s="414"/>
      <c r="Q15" s="415">
        <v>250</v>
      </c>
      <c r="R15" s="414"/>
      <c r="S15" s="414"/>
      <c r="T15" s="414"/>
      <c r="U15" s="414"/>
      <c r="V15" s="414"/>
      <c r="X15" s="414"/>
      <c r="Y15" s="414"/>
      <c r="AA15" s="414"/>
    </row>
    <row r="16" spans="1:28" s="34" customFormat="1" ht="23.1" customHeight="1" x14ac:dyDescent="0.65">
      <c r="A16" s="416"/>
      <c r="B16" s="414"/>
      <c r="C16" s="414"/>
      <c r="D16" s="414"/>
      <c r="H16" s="414"/>
      <c r="I16" s="414"/>
      <c r="J16" s="414"/>
      <c r="K16" s="414"/>
      <c r="L16" s="414"/>
      <c r="M16" s="414"/>
      <c r="O16" s="414"/>
      <c r="Q16" s="415"/>
      <c r="R16" s="414"/>
      <c r="S16" s="414"/>
      <c r="T16" s="414"/>
      <c r="U16" s="414"/>
      <c r="V16" s="414"/>
      <c r="X16" s="414"/>
      <c r="Y16" s="414"/>
      <c r="AA16" s="414"/>
    </row>
    <row r="17" spans="1:28" ht="23.1" customHeight="1" x14ac:dyDescent="0.65">
      <c r="A17" s="416" t="s">
        <v>2445</v>
      </c>
      <c r="B17" s="39">
        <v>101</v>
      </c>
      <c r="C17" s="414">
        <v>6</v>
      </c>
      <c r="D17" s="39" t="s">
        <v>34</v>
      </c>
      <c r="E17" s="34">
        <v>37008</v>
      </c>
      <c r="F17" s="34">
        <v>24</v>
      </c>
      <c r="G17" s="35">
        <v>711</v>
      </c>
      <c r="H17" s="414" t="s">
        <v>2440</v>
      </c>
      <c r="J17" s="39">
        <v>1</v>
      </c>
      <c r="K17" s="39">
        <v>9</v>
      </c>
      <c r="M17" s="39">
        <v>109</v>
      </c>
      <c r="Q17" s="406">
        <v>250</v>
      </c>
      <c r="R17" s="39">
        <v>2</v>
      </c>
      <c r="S17" s="39">
        <v>101</v>
      </c>
      <c r="T17" s="39" t="s">
        <v>36</v>
      </c>
      <c r="U17" s="39" t="s">
        <v>37</v>
      </c>
      <c r="V17" s="39">
        <v>109</v>
      </c>
      <c r="X17" s="39">
        <v>109</v>
      </c>
      <c r="AA17" s="39">
        <v>2</v>
      </c>
    </row>
    <row r="18" spans="1:28" ht="23.1" customHeight="1" x14ac:dyDescent="0.65">
      <c r="A18" s="416"/>
      <c r="E18" s="34"/>
      <c r="H18" s="414"/>
      <c r="Q18" s="406"/>
    </row>
    <row r="19" spans="1:28" ht="23.1" customHeight="1" x14ac:dyDescent="0.65">
      <c r="A19" s="416" t="s">
        <v>2446</v>
      </c>
      <c r="B19" s="39">
        <v>79</v>
      </c>
      <c r="C19" s="414">
        <v>7</v>
      </c>
      <c r="D19" s="39" t="s">
        <v>34</v>
      </c>
      <c r="E19" s="34">
        <v>74066</v>
      </c>
      <c r="F19" s="34">
        <v>328</v>
      </c>
      <c r="G19" s="35">
        <v>6415</v>
      </c>
      <c r="H19" s="414" t="s">
        <v>2440</v>
      </c>
      <c r="J19" s="39">
        <v>1</v>
      </c>
      <c r="K19" s="39">
        <v>22</v>
      </c>
      <c r="M19" s="39">
        <v>122</v>
      </c>
      <c r="Q19" s="406">
        <v>250</v>
      </c>
      <c r="R19" s="39">
        <v>3</v>
      </c>
      <c r="S19" s="39">
        <v>79</v>
      </c>
      <c r="T19" s="39" t="s">
        <v>36</v>
      </c>
      <c r="U19" s="414" t="s">
        <v>64</v>
      </c>
      <c r="V19" s="39">
        <v>122</v>
      </c>
      <c r="X19" s="39">
        <v>122</v>
      </c>
      <c r="AA19" s="39">
        <v>5</v>
      </c>
    </row>
    <row r="20" spans="1:28" ht="23.1" customHeight="1" x14ac:dyDescent="0.65">
      <c r="A20" s="416" t="s">
        <v>2446</v>
      </c>
      <c r="C20" s="414">
        <v>8</v>
      </c>
      <c r="D20" s="39" t="s">
        <v>34</v>
      </c>
      <c r="E20" s="34">
        <v>43459</v>
      </c>
      <c r="F20" s="34">
        <v>102</v>
      </c>
      <c r="G20" s="35">
        <v>3176</v>
      </c>
      <c r="H20" s="414" t="s">
        <v>2440</v>
      </c>
      <c r="I20" s="39">
        <v>2</v>
      </c>
      <c r="J20" s="39">
        <v>3</v>
      </c>
      <c r="K20" s="39">
        <v>24</v>
      </c>
      <c r="L20" s="39">
        <v>1124</v>
      </c>
      <c r="Q20" s="406">
        <v>100</v>
      </c>
      <c r="U20" s="414"/>
    </row>
    <row r="21" spans="1:28" ht="23.1" customHeight="1" x14ac:dyDescent="0.65">
      <c r="A21" s="416" t="s">
        <v>2446</v>
      </c>
      <c r="C21" s="414">
        <v>9</v>
      </c>
      <c r="D21" s="39" t="s">
        <v>34</v>
      </c>
      <c r="E21" s="34">
        <v>49728</v>
      </c>
      <c r="F21" s="34">
        <v>75</v>
      </c>
      <c r="G21" s="35">
        <v>4705</v>
      </c>
      <c r="H21" s="414" t="s">
        <v>2440</v>
      </c>
      <c r="I21" s="39">
        <v>13</v>
      </c>
      <c r="K21" s="39">
        <v>42</v>
      </c>
      <c r="L21" s="39">
        <v>5242</v>
      </c>
      <c r="Q21" s="406">
        <v>150</v>
      </c>
      <c r="U21" s="414"/>
    </row>
    <row r="22" spans="1:28" ht="23.1" customHeight="1" x14ac:dyDescent="0.65">
      <c r="A22" s="416"/>
      <c r="E22" s="34"/>
      <c r="H22" s="414"/>
      <c r="Q22" s="406"/>
      <c r="U22" s="414"/>
    </row>
    <row r="23" spans="1:28" ht="23.1" customHeight="1" x14ac:dyDescent="0.65">
      <c r="A23" s="416" t="s">
        <v>2447</v>
      </c>
      <c r="C23" s="414">
        <v>10</v>
      </c>
      <c r="D23" s="39" t="s">
        <v>34</v>
      </c>
      <c r="E23" s="34">
        <v>43736</v>
      </c>
      <c r="F23" s="34">
        <v>25</v>
      </c>
      <c r="G23" s="35">
        <v>3253</v>
      </c>
      <c r="H23" s="414" t="s">
        <v>2440</v>
      </c>
      <c r="I23" s="39">
        <v>8</v>
      </c>
      <c r="K23" s="39">
        <v>88</v>
      </c>
      <c r="L23" s="39">
        <v>3288</v>
      </c>
      <c r="Q23" s="406">
        <v>150</v>
      </c>
      <c r="U23" s="414"/>
    </row>
    <row r="24" spans="1:28" ht="23.1" customHeight="1" x14ac:dyDescent="0.65">
      <c r="A24" s="416"/>
      <c r="E24" s="34"/>
      <c r="H24" s="414"/>
      <c r="Q24" s="406"/>
      <c r="U24" s="414"/>
    </row>
    <row r="25" spans="1:28" ht="23.1" customHeight="1" x14ac:dyDescent="0.65">
      <c r="A25" s="416" t="s">
        <v>2448</v>
      </c>
      <c r="C25" s="414">
        <v>11</v>
      </c>
      <c r="D25" s="39" t="s">
        <v>34</v>
      </c>
      <c r="E25" s="34">
        <v>97351</v>
      </c>
      <c r="F25" s="34">
        <v>315</v>
      </c>
      <c r="G25" s="35">
        <v>7773</v>
      </c>
      <c r="H25" s="414" t="s">
        <v>2440</v>
      </c>
      <c r="I25" s="39">
        <v>2</v>
      </c>
      <c r="L25" s="39">
        <v>800</v>
      </c>
      <c r="Q25" s="406">
        <v>100</v>
      </c>
      <c r="U25" s="414"/>
    </row>
    <row r="26" spans="1:28" ht="23.1" customHeight="1" x14ac:dyDescent="0.65">
      <c r="A26" s="416" t="s">
        <v>2448</v>
      </c>
      <c r="C26" s="414">
        <v>12</v>
      </c>
      <c r="D26" s="39" t="s">
        <v>34</v>
      </c>
      <c r="E26" s="34">
        <v>70693</v>
      </c>
      <c r="F26" s="34">
        <v>272</v>
      </c>
      <c r="G26" s="35">
        <v>5918</v>
      </c>
      <c r="H26" s="414" t="s">
        <v>2440</v>
      </c>
      <c r="I26" s="39">
        <v>4</v>
      </c>
      <c r="J26" s="39">
        <v>2</v>
      </c>
      <c r="K26" s="39">
        <v>46</v>
      </c>
      <c r="L26" s="39">
        <v>1846</v>
      </c>
      <c r="Q26" s="406">
        <v>200</v>
      </c>
      <c r="U26" s="414"/>
    </row>
    <row r="27" spans="1:28" ht="23.1" customHeight="1" x14ac:dyDescent="0.65">
      <c r="A27" s="416"/>
      <c r="E27" s="34"/>
      <c r="H27" s="414"/>
      <c r="Q27" s="406"/>
      <c r="U27" s="414"/>
    </row>
    <row r="28" spans="1:28" ht="23.1" customHeight="1" x14ac:dyDescent="0.65">
      <c r="A28" s="416" t="s">
        <v>2449</v>
      </c>
      <c r="C28" s="414">
        <v>13</v>
      </c>
      <c r="D28" s="39" t="s">
        <v>34</v>
      </c>
      <c r="E28" s="34">
        <v>74109</v>
      </c>
      <c r="F28" s="34">
        <v>299</v>
      </c>
      <c r="G28" s="35">
        <v>6458</v>
      </c>
      <c r="H28" s="414" t="s">
        <v>2440</v>
      </c>
      <c r="I28" s="39">
        <v>10</v>
      </c>
      <c r="J28" s="39">
        <v>3</v>
      </c>
      <c r="K28" s="39">
        <v>33</v>
      </c>
      <c r="L28" s="39">
        <v>4333</v>
      </c>
      <c r="Q28" s="406">
        <v>175</v>
      </c>
      <c r="U28" s="414"/>
    </row>
    <row r="29" spans="1:28" s="41" customFormat="1" ht="23.1" customHeight="1" x14ac:dyDescent="0.65">
      <c r="A29" s="420" t="s">
        <v>2449</v>
      </c>
      <c r="B29" s="417">
        <v>47</v>
      </c>
      <c r="C29" s="717">
        <v>14</v>
      </c>
      <c r="D29" s="417" t="s">
        <v>34</v>
      </c>
      <c r="E29" s="418">
        <v>37661</v>
      </c>
      <c r="F29" s="418">
        <v>21</v>
      </c>
      <c r="G29" s="41">
        <v>753</v>
      </c>
      <c r="H29" s="410" t="s">
        <v>2440</v>
      </c>
      <c r="I29" s="417"/>
      <c r="J29" s="417">
        <v>1</v>
      </c>
      <c r="K29" s="417">
        <v>82</v>
      </c>
      <c r="L29" s="417"/>
      <c r="M29" s="417">
        <v>182</v>
      </c>
      <c r="O29" s="417"/>
      <c r="Q29" s="419">
        <v>250</v>
      </c>
      <c r="R29" s="417">
        <v>4</v>
      </c>
      <c r="S29" s="417">
        <v>47</v>
      </c>
      <c r="T29" s="417" t="s">
        <v>36</v>
      </c>
      <c r="U29" s="410" t="s">
        <v>45</v>
      </c>
      <c r="V29" s="417">
        <v>108</v>
      </c>
      <c r="X29" s="417">
        <v>72</v>
      </c>
      <c r="Y29" s="417">
        <v>36</v>
      </c>
      <c r="AA29" s="417">
        <v>50</v>
      </c>
      <c r="AB29" s="41" t="s">
        <v>2450</v>
      </c>
    </row>
    <row r="30" spans="1:28" ht="23.1" customHeight="1" x14ac:dyDescent="0.65">
      <c r="A30" s="416" t="s">
        <v>2449</v>
      </c>
      <c r="C30" s="414">
        <v>15</v>
      </c>
      <c r="D30" s="39" t="s">
        <v>34</v>
      </c>
      <c r="E30" s="34">
        <v>42114</v>
      </c>
      <c r="F30" s="34">
        <v>92</v>
      </c>
      <c r="G30" s="35">
        <v>2689</v>
      </c>
      <c r="H30" s="414" t="s">
        <v>2440</v>
      </c>
      <c r="I30" s="39">
        <v>15</v>
      </c>
      <c r="K30" s="39">
        <v>1</v>
      </c>
      <c r="L30" s="39">
        <v>6001</v>
      </c>
      <c r="Q30" s="406">
        <v>150</v>
      </c>
      <c r="U30" s="414"/>
    </row>
    <row r="31" spans="1:28" ht="23.1" customHeight="1" x14ac:dyDescent="0.65">
      <c r="A31" s="416"/>
      <c r="E31" s="34"/>
      <c r="H31" s="414"/>
      <c r="Q31" s="406"/>
      <c r="U31" s="414"/>
    </row>
    <row r="32" spans="1:28" ht="23.1" customHeight="1" x14ac:dyDescent="0.65">
      <c r="A32" s="416" t="s">
        <v>2451</v>
      </c>
      <c r="B32" s="39">
        <v>60</v>
      </c>
      <c r="C32" s="414">
        <v>16</v>
      </c>
      <c r="D32" s="39" t="s">
        <v>34</v>
      </c>
      <c r="E32" s="34">
        <v>37660</v>
      </c>
      <c r="F32" s="34">
        <v>15</v>
      </c>
      <c r="G32" s="35">
        <v>751</v>
      </c>
      <c r="H32" s="414" t="s">
        <v>2440</v>
      </c>
      <c r="K32" s="39">
        <v>63</v>
      </c>
      <c r="M32" s="39">
        <v>63</v>
      </c>
      <c r="Q32" s="406">
        <v>250</v>
      </c>
      <c r="R32" s="39">
        <v>5</v>
      </c>
      <c r="S32" s="39">
        <v>60</v>
      </c>
      <c r="T32" s="39" t="s">
        <v>36</v>
      </c>
      <c r="U32" s="414" t="s">
        <v>45</v>
      </c>
      <c r="V32" s="39">
        <v>63</v>
      </c>
      <c r="X32" s="39">
        <v>63</v>
      </c>
      <c r="AA32" s="39">
        <v>30</v>
      </c>
    </row>
    <row r="33" spans="1:27" ht="23.1" customHeight="1" x14ac:dyDescent="0.65">
      <c r="A33" s="416"/>
      <c r="E33" s="34"/>
      <c r="H33" s="414"/>
      <c r="Q33" s="406"/>
      <c r="U33" s="414"/>
    </row>
    <row r="34" spans="1:27" ht="23.1" customHeight="1" x14ac:dyDescent="0.65">
      <c r="A34" s="416" t="s">
        <v>2452</v>
      </c>
      <c r="C34" s="414">
        <v>17</v>
      </c>
      <c r="D34" s="39" t="s">
        <v>34</v>
      </c>
      <c r="E34" s="34">
        <v>74073</v>
      </c>
      <c r="F34" s="34">
        <v>335</v>
      </c>
      <c r="G34" s="35">
        <v>6422</v>
      </c>
      <c r="H34" s="414" t="s">
        <v>2440</v>
      </c>
      <c r="I34" s="39">
        <v>7</v>
      </c>
      <c r="J34" s="39">
        <v>3</v>
      </c>
      <c r="K34" s="39">
        <v>33</v>
      </c>
      <c r="L34" s="39">
        <v>3133</v>
      </c>
      <c r="Q34" s="406">
        <v>250</v>
      </c>
      <c r="U34" s="414"/>
    </row>
    <row r="35" spans="1:27" ht="23.1" customHeight="1" x14ac:dyDescent="0.65">
      <c r="A35" s="416"/>
      <c r="E35" s="34"/>
      <c r="H35" s="414"/>
      <c r="Q35" s="406"/>
      <c r="U35" s="414"/>
    </row>
    <row r="36" spans="1:27" ht="23.1" customHeight="1" x14ac:dyDescent="0.65">
      <c r="A36" s="416" t="s">
        <v>2453</v>
      </c>
      <c r="C36" s="414">
        <v>18</v>
      </c>
      <c r="D36" s="39" t="s">
        <v>34</v>
      </c>
      <c r="E36" s="34">
        <v>97549</v>
      </c>
      <c r="F36" s="34">
        <v>332</v>
      </c>
      <c r="G36" s="35">
        <v>7862</v>
      </c>
      <c r="H36" s="414" t="s">
        <v>2440</v>
      </c>
      <c r="I36" s="39">
        <v>4</v>
      </c>
      <c r="J36" s="39">
        <v>3</v>
      </c>
      <c r="K36" s="39">
        <v>81</v>
      </c>
      <c r="L36" s="39">
        <v>1981</v>
      </c>
      <c r="Q36" s="406">
        <v>150</v>
      </c>
      <c r="U36" s="414"/>
    </row>
    <row r="37" spans="1:27" ht="23.1" customHeight="1" x14ac:dyDescent="0.65">
      <c r="A37" s="416"/>
      <c r="E37" s="34"/>
      <c r="H37" s="414"/>
      <c r="Q37" s="406"/>
      <c r="U37" s="414"/>
    </row>
    <row r="38" spans="1:27" ht="23.1" customHeight="1" x14ac:dyDescent="0.65">
      <c r="A38" s="416" t="s">
        <v>2454</v>
      </c>
      <c r="B38" s="39">
        <v>107</v>
      </c>
      <c r="C38" s="414">
        <v>19</v>
      </c>
      <c r="D38" s="39" t="s">
        <v>34</v>
      </c>
      <c r="E38" s="34">
        <v>37045</v>
      </c>
      <c r="F38" s="34">
        <v>49</v>
      </c>
      <c r="G38" s="35">
        <v>773</v>
      </c>
      <c r="H38" s="414" t="s">
        <v>2440</v>
      </c>
      <c r="J38" s="39">
        <v>2</v>
      </c>
      <c r="K38" s="39">
        <v>37</v>
      </c>
      <c r="M38" s="39">
        <v>237</v>
      </c>
      <c r="Q38" s="406">
        <v>200</v>
      </c>
      <c r="R38" s="39">
        <v>6</v>
      </c>
      <c r="S38" s="39">
        <v>107</v>
      </c>
      <c r="T38" s="39" t="s">
        <v>36</v>
      </c>
      <c r="U38" s="414" t="s">
        <v>45</v>
      </c>
      <c r="V38" s="39">
        <v>237</v>
      </c>
      <c r="X38" s="39">
        <v>237</v>
      </c>
      <c r="AA38" s="39">
        <v>30</v>
      </c>
    </row>
    <row r="39" spans="1:27" ht="23.1" customHeight="1" x14ac:dyDescent="0.65">
      <c r="A39" s="416" t="s">
        <v>2454</v>
      </c>
      <c r="C39" s="414">
        <v>20</v>
      </c>
      <c r="D39" s="39" t="s">
        <v>34</v>
      </c>
      <c r="E39" s="34">
        <v>47374</v>
      </c>
      <c r="F39" s="34">
        <v>210</v>
      </c>
      <c r="G39" s="35">
        <v>4422</v>
      </c>
      <c r="H39" s="414" t="s">
        <v>2440</v>
      </c>
      <c r="I39" s="39">
        <v>23</v>
      </c>
      <c r="J39" s="39">
        <v>2</v>
      </c>
      <c r="K39" s="39">
        <v>85</v>
      </c>
      <c r="L39" s="39">
        <v>9485</v>
      </c>
      <c r="Q39" s="406">
        <v>250</v>
      </c>
      <c r="U39" s="414"/>
    </row>
    <row r="40" spans="1:27" ht="23.1" customHeight="1" x14ac:dyDescent="0.65">
      <c r="A40" s="416"/>
      <c r="E40" s="34"/>
      <c r="H40" s="414"/>
      <c r="Q40" s="406"/>
      <c r="U40" s="414"/>
    </row>
    <row r="41" spans="1:27" ht="23.1" customHeight="1" x14ac:dyDescent="0.65">
      <c r="A41" s="416" t="s">
        <v>2455</v>
      </c>
      <c r="C41" s="414">
        <v>21</v>
      </c>
      <c r="D41" s="39" t="s">
        <v>34</v>
      </c>
      <c r="E41" s="34">
        <v>49495</v>
      </c>
      <c r="F41" s="34">
        <v>217</v>
      </c>
      <c r="G41" s="35">
        <v>4472</v>
      </c>
      <c r="H41" s="414" t="s">
        <v>2440</v>
      </c>
      <c r="I41" s="39">
        <v>9</v>
      </c>
      <c r="K41" s="39">
        <v>81</v>
      </c>
      <c r="L41" s="39">
        <v>3681</v>
      </c>
      <c r="Q41" s="406">
        <v>150</v>
      </c>
      <c r="U41" s="414"/>
    </row>
    <row r="42" spans="1:27" ht="23.1" customHeight="1" x14ac:dyDescent="0.65">
      <c r="A42" s="416" t="s">
        <v>2455</v>
      </c>
      <c r="B42" s="39">
        <v>163</v>
      </c>
      <c r="C42" s="414">
        <v>22</v>
      </c>
      <c r="D42" s="39" t="s">
        <v>34</v>
      </c>
      <c r="E42" s="34">
        <v>37290</v>
      </c>
      <c r="F42" s="34">
        <v>146</v>
      </c>
      <c r="G42" s="35">
        <v>1123</v>
      </c>
      <c r="H42" s="414" t="s">
        <v>2440</v>
      </c>
      <c r="J42" s="39">
        <v>2</v>
      </c>
      <c r="K42" s="39">
        <v>8</v>
      </c>
      <c r="M42" s="39">
        <v>208</v>
      </c>
      <c r="Q42" s="406">
        <v>250</v>
      </c>
      <c r="R42" s="39">
        <v>7</v>
      </c>
      <c r="S42" s="39">
        <v>163</v>
      </c>
      <c r="T42" s="39" t="s">
        <v>36</v>
      </c>
      <c r="U42" s="414" t="s">
        <v>37</v>
      </c>
      <c r="V42" s="39">
        <v>208</v>
      </c>
      <c r="X42" s="39">
        <v>208</v>
      </c>
      <c r="AA42" s="39">
        <v>3</v>
      </c>
    </row>
    <row r="43" spans="1:27" ht="23.1" customHeight="1" x14ac:dyDescent="0.65">
      <c r="A43" s="416"/>
      <c r="E43" s="34"/>
      <c r="H43" s="414"/>
      <c r="Q43" s="406"/>
      <c r="U43" s="414"/>
    </row>
    <row r="44" spans="1:27" ht="23.1" customHeight="1" x14ac:dyDescent="0.65">
      <c r="A44" s="416" t="s">
        <v>2456</v>
      </c>
      <c r="C44" s="414">
        <v>23</v>
      </c>
      <c r="D44" s="39" t="s">
        <v>34</v>
      </c>
      <c r="E44" s="34">
        <v>43267</v>
      </c>
      <c r="F44" s="34">
        <v>175</v>
      </c>
      <c r="G44" s="35">
        <v>3005</v>
      </c>
      <c r="H44" s="414" t="s">
        <v>2440</v>
      </c>
      <c r="I44" s="39">
        <v>4</v>
      </c>
      <c r="J44" s="39">
        <v>2</v>
      </c>
      <c r="K44" s="39">
        <v>75</v>
      </c>
      <c r="L44" s="39">
        <v>1875</v>
      </c>
      <c r="Q44" s="406">
        <v>250</v>
      </c>
      <c r="U44" s="414"/>
    </row>
    <row r="45" spans="1:27" ht="23.1" customHeight="1" x14ac:dyDescent="0.65">
      <c r="A45" s="416"/>
      <c r="E45" s="34"/>
      <c r="H45" s="414"/>
      <c r="Q45" s="406"/>
      <c r="U45" s="414"/>
    </row>
    <row r="46" spans="1:27" ht="23.1" customHeight="1" x14ac:dyDescent="0.65">
      <c r="A46" s="416" t="s">
        <v>2457</v>
      </c>
      <c r="C46" s="414">
        <v>24</v>
      </c>
      <c r="D46" s="39" t="s">
        <v>34</v>
      </c>
      <c r="E46" s="34">
        <v>43273</v>
      </c>
      <c r="F46" s="34">
        <v>173</v>
      </c>
      <c r="G46" s="35">
        <v>3011</v>
      </c>
      <c r="H46" s="414" t="s">
        <v>2440</v>
      </c>
      <c r="I46" s="39">
        <v>3</v>
      </c>
      <c r="J46" s="39">
        <v>1</v>
      </c>
      <c r="K46" s="39">
        <v>77</v>
      </c>
      <c r="L46" s="39">
        <v>1377</v>
      </c>
      <c r="Q46" s="406">
        <v>150</v>
      </c>
      <c r="U46" s="414"/>
    </row>
    <row r="47" spans="1:27" ht="23.1" customHeight="1" x14ac:dyDescent="0.65">
      <c r="A47" s="416"/>
      <c r="E47" s="34"/>
      <c r="H47" s="414"/>
      <c r="Q47" s="406"/>
      <c r="U47" s="414"/>
    </row>
    <row r="48" spans="1:27" ht="23.1" customHeight="1" x14ac:dyDescent="0.65">
      <c r="A48" s="416" t="s">
        <v>2458</v>
      </c>
      <c r="C48" s="414">
        <v>25</v>
      </c>
      <c r="D48" s="39" t="s">
        <v>34</v>
      </c>
      <c r="E48" s="34">
        <v>43294</v>
      </c>
      <c r="F48" s="34">
        <v>112</v>
      </c>
      <c r="G48" s="35">
        <v>3075</v>
      </c>
      <c r="H48" s="414" t="s">
        <v>2440</v>
      </c>
      <c r="I48" s="39">
        <v>6</v>
      </c>
      <c r="J48" s="39">
        <v>3</v>
      </c>
      <c r="K48" s="39">
        <v>73</v>
      </c>
      <c r="L48" s="39">
        <v>767</v>
      </c>
      <c r="Q48" s="406">
        <v>150</v>
      </c>
      <c r="U48" s="414"/>
    </row>
    <row r="49" spans="1:27" ht="23.1" customHeight="1" x14ac:dyDescent="0.65">
      <c r="A49" s="416" t="s">
        <v>2458</v>
      </c>
      <c r="C49" s="414">
        <v>26</v>
      </c>
      <c r="D49" s="39" t="s">
        <v>34</v>
      </c>
      <c r="E49" s="34">
        <v>43271</v>
      </c>
      <c r="F49" s="34">
        <v>127</v>
      </c>
      <c r="G49" s="35">
        <v>3012</v>
      </c>
      <c r="H49" s="414" t="s">
        <v>2440</v>
      </c>
      <c r="I49" s="39">
        <v>8</v>
      </c>
      <c r="K49" s="39">
        <v>40</v>
      </c>
      <c r="L49" s="39">
        <v>3240</v>
      </c>
      <c r="Q49" s="406">
        <v>100</v>
      </c>
      <c r="U49" s="414"/>
    </row>
    <row r="50" spans="1:27" ht="23.1" customHeight="1" x14ac:dyDescent="0.65">
      <c r="A50" s="416"/>
      <c r="E50" s="34"/>
      <c r="H50" s="414"/>
      <c r="Q50" s="406"/>
      <c r="U50" s="414"/>
    </row>
    <row r="51" spans="1:27" ht="23.1" customHeight="1" x14ac:dyDescent="0.65">
      <c r="A51" s="416" t="s">
        <v>2459</v>
      </c>
      <c r="C51" s="414">
        <v>27</v>
      </c>
      <c r="D51" s="39" t="s">
        <v>34</v>
      </c>
      <c r="E51" s="34">
        <v>87870</v>
      </c>
      <c r="F51" s="34">
        <v>172</v>
      </c>
      <c r="G51" s="35">
        <v>7046</v>
      </c>
      <c r="H51" s="414" t="s">
        <v>2440</v>
      </c>
      <c r="I51" s="39">
        <v>9</v>
      </c>
      <c r="J51" s="39">
        <v>1</v>
      </c>
      <c r="K51" s="39">
        <v>98</v>
      </c>
      <c r="L51" s="39">
        <v>3798</v>
      </c>
      <c r="Q51" s="406">
        <v>300</v>
      </c>
      <c r="U51" s="414"/>
    </row>
    <row r="52" spans="1:27" ht="23.1" customHeight="1" x14ac:dyDescent="0.65">
      <c r="A52" s="416"/>
      <c r="E52" s="34"/>
      <c r="H52" s="414"/>
      <c r="Q52" s="406"/>
      <c r="U52" s="414"/>
    </row>
    <row r="53" spans="1:27" ht="23.1" customHeight="1" x14ac:dyDescent="0.65">
      <c r="A53" s="416" t="s">
        <v>2460</v>
      </c>
      <c r="C53" s="414">
        <v>28</v>
      </c>
      <c r="D53" s="39" t="s">
        <v>34</v>
      </c>
      <c r="E53" s="34">
        <v>43296</v>
      </c>
      <c r="F53" s="34">
        <v>114</v>
      </c>
      <c r="G53" s="35">
        <v>3077</v>
      </c>
      <c r="H53" s="414" t="s">
        <v>2440</v>
      </c>
      <c r="I53" s="39">
        <v>3</v>
      </c>
      <c r="J53" s="39">
        <v>1</v>
      </c>
      <c r="K53" s="39">
        <v>56</v>
      </c>
      <c r="L53" s="39">
        <v>1356</v>
      </c>
      <c r="Q53" s="406">
        <v>100</v>
      </c>
      <c r="U53" s="414"/>
    </row>
    <row r="54" spans="1:27" ht="23.1" customHeight="1" x14ac:dyDescent="0.65">
      <c r="A54" s="416" t="s">
        <v>2460</v>
      </c>
      <c r="C54" s="414">
        <v>29</v>
      </c>
      <c r="D54" s="39" t="s">
        <v>34</v>
      </c>
      <c r="E54" s="34">
        <v>43271</v>
      </c>
      <c r="F54" s="34">
        <v>125</v>
      </c>
      <c r="G54" s="35">
        <v>3009</v>
      </c>
      <c r="H54" s="414" t="s">
        <v>2440</v>
      </c>
      <c r="I54" s="39">
        <v>2</v>
      </c>
      <c r="J54" s="39">
        <v>2</v>
      </c>
      <c r="K54" s="39">
        <v>43</v>
      </c>
      <c r="L54" s="39">
        <v>1043</v>
      </c>
      <c r="Q54" s="406">
        <v>100</v>
      </c>
      <c r="U54" s="414"/>
    </row>
    <row r="55" spans="1:27" ht="23.1" customHeight="1" x14ac:dyDescent="0.65">
      <c r="A55" s="416"/>
      <c r="E55" s="34"/>
      <c r="H55" s="414"/>
      <c r="Q55" s="406"/>
      <c r="U55" s="414"/>
    </row>
    <row r="56" spans="1:27" ht="23.1" customHeight="1" x14ac:dyDescent="0.65">
      <c r="A56" s="416" t="s">
        <v>2461</v>
      </c>
      <c r="B56" s="39">
        <v>69</v>
      </c>
      <c r="C56" s="414">
        <v>30</v>
      </c>
      <c r="D56" s="39" t="s">
        <v>34</v>
      </c>
      <c r="E56" s="34">
        <v>37027</v>
      </c>
      <c r="F56" s="34">
        <v>34</v>
      </c>
      <c r="G56" s="35">
        <v>730</v>
      </c>
      <c r="H56" s="414" t="s">
        <v>2440</v>
      </c>
      <c r="K56" s="39">
        <v>26</v>
      </c>
      <c r="M56" s="39">
        <v>26</v>
      </c>
      <c r="Q56" s="406">
        <v>300</v>
      </c>
      <c r="R56" s="39">
        <v>8</v>
      </c>
      <c r="S56" s="39">
        <v>69</v>
      </c>
      <c r="T56" s="39" t="s">
        <v>36</v>
      </c>
      <c r="U56" s="414" t="s">
        <v>64</v>
      </c>
      <c r="V56" s="39">
        <v>26</v>
      </c>
      <c r="X56" s="39">
        <v>26</v>
      </c>
      <c r="AA56" s="39">
        <v>29</v>
      </c>
    </row>
    <row r="57" spans="1:27" ht="23.1" customHeight="1" x14ac:dyDescent="0.65">
      <c r="A57" s="416" t="s">
        <v>2461</v>
      </c>
      <c r="C57" s="414">
        <v>31</v>
      </c>
      <c r="D57" s="39" t="s">
        <v>47</v>
      </c>
      <c r="E57" s="34">
        <v>1928</v>
      </c>
      <c r="F57" s="34">
        <v>186</v>
      </c>
      <c r="H57" s="414" t="s">
        <v>2440</v>
      </c>
      <c r="I57" s="39">
        <v>10</v>
      </c>
      <c r="J57" s="39">
        <v>3</v>
      </c>
      <c r="K57" s="39">
        <v>77</v>
      </c>
      <c r="L57" s="39">
        <v>4377</v>
      </c>
      <c r="Q57" s="406">
        <v>250</v>
      </c>
      <c r="U57" s="414"/>
    </row>
    <row r="58" spans="1:27" ht="23.1" customHeight="1" x14ac:dyDescent="0.65">
      <c r="A58" s="416"/>
      <c r="E58" s="34"/>
      <c r="H58" s="414"/>
      <c r="Q58" s="406"/>
      <c r="U58" s="414"/>
    </row>
    <row r="59" spans="1:27" ht="23.1" customHeight="1" x14ac:dyDescent="0.65">
      <c r="A59" s="416" t="s">
        <v>2462</v>
      </c>
      <c r="C59" s="414">
        <v>32</v>
      </c>
      <c r="D59" s="39" t="s">
        <v>34</v>
      </c>
      <c r="E59" s="34">
        <v>26399</v>
      </c>
      <c r="F59" s="34">
        <v>16</v>
      </c>
      <c r="G59" s="35">
        <v>2316</v>
      </c>
      <c r="H59" s="414" t="s">
        <v>2440</v>
      </c>
      <c r="I59" s="39">
        <v>4</v>
      </c>
      <c r="J59" s="39">
        <v>1</v>
      </c>
      <c r="K59" s="39">
        <v>90</v>
      </c>
      <c r="L59" s="39">
        <v>1790</v>
      </c>
      <c r="Q59" s="406">
        <v>175</v>
      </c>
      <c r="U59" s="414"/>
    </row>
    <row r="60" spans="1:27" ht="23.1" customHeight="1" x14ac:dyDescent="0.65">
      <c r="A60" s="416"/>
      <c r="E60" s="34"/>
      <c r="H60" s="414"/>
      <c r="Q60" s="406"/>
      <c r="U60" s="414"/>
    </row>
    <row r="61" spans="1:27" ht="23.1" customHeight="1" x14ac:dyDescent="0.65">
      <c r="A61" s="416" t="s">
        <v>2461</v>
      </c>
      <c r="C61" s="414">
        <v>33</v>
      </c>
      <c r="D61" s="39" t="s">
        <v>34</v>
      </c>
      <c r="E61" s="34">
        <v>49460</v>
      </c>
      <c r="F61" s="34">
        <v>213</v>
      </c>
      <c r="G61" s="35">
        <v>4437</v>
      </c>
      <c r="H61" s="414" t="s">
        <v>2440</v>
      </c>
      <c r="J61" s="39">
        <v>1</v>
      </c>
      <c r="K61" s="39">
        <v>31</v>
      </c>
      <c r="L61" s="39">
        <v>131</v>
      </c>
      <c r="Q61" s="406">
        <v>200</v>
      </c>
      <c r="U61" s="414"/>
    </row>
    <row r="62" spans="1:27" ht="23.1" customHeight="1" x14ac:dyDescent="0.65">
      <c r="A62" s="416"/>
      <c r="E62" s="34"/>
      <c r="H62" s="414"/>
      <c r="Q62" s="406"/>
      <c r="U62" s="414"/>
    </row>
    <row r="63" spans="1:27" s="41" customFormat="1" ht="23.1" customHeight="1" x14ac:dyDescent="0.65">
      <c r="A63" s="420" t="s">
        <v>2463</v>
      </c>
      <c r="B63" s="417"/>
      <c r="C63" s="717">
        <v>34</v>
      </c>
      <c r="D63" s="417" t="s">
        <v>49</v>
      </c>
      <c r="E63" s="418"/>
      <c r="F63" s="418">
        <v>118</v>
      </c>
      <c r="H63" s="410" t="s">
        <v>2440</v>
      </c>
      <c r="I63" s="417">
        <v>12</v>
      </c>
      <c r="J63" s="417"/>
      <c r="K63" s="417">
        <v>60</v>
      </c>
      <c r="L63" s="417">
        <v>4860</v>
      </c>
      <c r="M63" s="417"/>
      <c r="O63" s="417"/>
      <c r="Q63" s="419"/>
      <c r="R63" s="417"/>
      <c r="S63" s="417"/>
      <c r="T63" s="417"/>
      <c r="U63" s="410"/>
      <c r="V63" s="417"/>
      <c r="X63" s="417"/>
      <c r="Y63" s="417"/>
      <c r="AA63" s="417"/>
    </row>
    <row r="64" spans="1:27" s="44" customFormat="1" ht="23.1" customHeight="1" x14ac:dyDescent="0.65">
      <c r="A64" s="425"/>
      <c r="B64" s="421"/>
      <c r="C64" s="423"/>
      <c r="D64" s="421"/>
      <c r="E64" s="422"/>
      <c r="F64" s="422"/>
      <c r="H64" s="423"/>
      <c r="I64" s="421"/>
      <c r="J64" s="421"/>
      <c r="K64" s="421"/>
      <c r="L64" s="421"/>
      <c r="M64" s="421"/>
      <c r="O64" s="421"/>
      <c r="Q64" s="424"/>
      <c r="R64" s="421"/>
      <c r="S64" s="421"/>
      <c r="T64" s="421"/>
      <c r="U64" s="423"/>
      <c r="V64" s="421"/>
      <c r="X64" s="421"/>
      <c r="Y64" s="421"/>
      <c r="AA64" s="421"/>
    </row>
    <row r="65" spans="1:27" ht="23.1" customHeight="1" x14ac:dyDescent="0.65">
      <c r="A65" s="416" t="s">
        <v>2464</v>
      </c>
      <c r="C65" s="414">
        <v>35</v>
      </c>
      <c r="D65" s="39" t="s">
        <v>34</v>
      </c>
      <c r="E65" s="34">
        <v>43148</v>
      </c>
      <c r="F65" s="34">
        <v>20</v>
      </c>
      <c r="G65" s="35">
        <v>3037</v>
      </c>
      <c r="H65" s="414" t="s">
        <v>2440</v>
      </c>
      <c r="I65" s="39">
        <v>4</v>
      </c>
      <c r="J65" s="39">
        <v>1</v>
      </c>
      <c r="K65" s="39">
        <v>39</v>
      </c>
      <c r="L65" s="39">
        <v>1739</v>
      </c>
      <c r="Q65" s="406">
        <v>300</v>
      </c>
      <c r="U65" s="414"/>
    </row>
    <row r="66" spans="1:27" ht="23.1" customHeight="1" x14ac:dyDescent="0.65">
      <c r="A66" s="416"/>
      <c r="E66" s="34"/>
      <c r="H66" s="414"/>
      <c r="Q66" s="406"/>
      <c r="U66" s="414"/>
    </row>
    <row r="67" spans="1:27" ht="23.1" customHeight="1" x14ac:dyDescent="0.65">
      <c r="A67" s="416" t="s">
        <v>2465</v>
      </c>
      <c r="C67" s="414">
        <v>36</v>
      </c>
      <c r="D67" s="39" t="s">
        <v>34</v>
      </c>
      <c r="E67" s="34">
        <v>49494</v>
      </c>
      <c r="F67" s="34">
        <v>216</v>
      </c>
      <c r="G67" s="35">
        <v>4471</v>
      </c>
      <c r="H67" s="414" t="s">
        <v>2440</v>
      </c>
      <c r="I67" s="39">
        <v>10</v>
      </c>
      <c r="K67" s="39">
        <v>95</v>
      </c>
      <c r="L67" s="39">
        <v>4095</v>
      </c>
      <c r="Q67" s="406">
        <v>150</v>
      </c>
      <c r="U67" s="414"/>
    </row>
    <row r="68" spans="1:27" ht="23.1" customHeight="1" x14ac:dyDescent="0.65">
      <c r="A68" s="416"/>
      <c r="E68" s="34"/>
      <c r="H68" s="414"/>
      <c r="Q68" s="406"/>
      <c r="U68" s="414"/>
    </row>
    <row r="69" spans="1:27" ht="23.1" customHeight="1" x14ac:dyDescent="0.65">
      <c r="A69" s="416" t="s">
        <v>2466</v>
      </c>
      <c r="C69" s="414">
        <v>37</v>
      </c>
      <c r="D69" s="39" t="s">
        <v>34</v>
      </c>
      <c r="E69" s="34">
        <v>49999</v>
      </c>
      <c r="F69" s="34">
        <v>170</v>
      </c>
      <c r="G69" s="35">
        <v>4762</v>
      </c>
      <c r="H69" s="414" t="s">
        <v>2440</v>
      </c>
      <c r="I69" s="39">
        <v>11</v>
      </c>
      <c r="J69" s="39">
        <v>2</v>
      </c>
      <c r="K69" s="39">
        <v>14</v>
      </c>
      <c r="L69" s="39">
        <v>4614</v>
      </c>
      <c r="Q69" s="406">
        <v>150</v>
      </c>
      <c r="U69" s="414"/>
    </row>
    <row r="70" spans="1:27" ht="23.1" customHeight="1" x14ac:dyDescent="0.65">
      <c r="A70" s="416" t="s">
        <v>2466</v>
      </c>
      <c r="C70" s="414">
        <v>38</v>
      </c>
      <c r="D70" s="39" t="s">
        <v>34</v>
      </c>
      <c r="E70" s="34">
        <v>42204</v>
      </c>
      <c r="F70" s="34">
        <v>91</v>
      </c>
      <c r="G70" s="35">
        <v>3829</v>
      </c>
      <c r="H70" s="414" t="s">
        <v>2440</v>
      </c>
      <c r="I70" s="39">
        <v>13</v>
      </c>
      <c r="J70" s="39">
        <v>2</v>
      </c>
      <c r="K70" s="39">
        <v>44</v>
      </c>
      <c r="L70" s="39">
        <v>5444</v>
      </c>
      <c r="Q70" s="406">
        <v>250</v>
      </c>
      <c r="U70" s="414"/>
    </row>
    <row r="71" spans="1:27" ht="23.1" customHeight="1" x14ac:dyDescent="0.65">
      <c r="A71" s="416" t="s">
        <v>2466</v>
      </c>
      <c r="B71" s="39">
        <v>161</v>
      </c>
      <c r="C71" s="414">
        <v>39</v>
      </c>
      <c r="D71" s="39" t="s">
        <v>34</v>
      </c>
      <c r="E71" s="34">
        <v>37289</v>
      </c>
      <c r="F71" s="34">
        <v>142</v>
      </c>
      <c r="G71" s="35">
        <v>1122</v>
      </c>
      <c r="H71" s="414" t="s">
        <v>2440</v>
      </c>
      <c r="J71" s="39">
        <v>2</v>
      </c>
      <c r="K71" s="39">
        <v>84</v>
      </c>
      <c r="M71" s="39">
        <v>284</v>
      </c>
      <c r="Q71" s="406">
        <v>250</v>
      </c>
      <c r="R71" s="39">
        <v>9</v>
      </c>
      <c r="S71" s="39">
        <v>161</v>
      </c>
      <c r="T71" s="39" t="s">
        <v>36</v>
      </c>
      <c r="U71" s="414" t="s">
        <v>64</v>
      </c>
      <c r="V71" s="39">
        <v>284</v>
      </c>
      <c r="X71" s="39">
        <v>284</v>
      </c>
      <c r="AA71" s="39">
        <v>10</v>
      </c>
    </row>
    <row r="72" spans="1:27" ht="23.1" customHeight="1" x14ac:dyDescent="0.65">
      <c r="A72" s="416"/>
      <c r="E72" s="34"/>
      <c r="H72" s="414"/>
      <c r="Q72" s="406"/>
      <c r="U72" s="414"/>
    </row>
    <row r="73" spans="1:27" ht="23.1" customHeight="1" x14ac:dyDescent="0.65">
      <c r="A73" s="416" t="s">
        <v>2467</v>
      </c>
      <c r="C73" s="414">
        <v>40</v>
      </c>
      <c r="D73" s="39" t="s">
        <v>34</v>
      </c>
      <c r="E73" s="34">
        <v>49459</v>
      </c>
      <c r="F73" s="34">
        <v>212</v>
      </c>
      <c r="G73" s="35">
        <v>4436</v>
      </c>
      <c r="H73" s="414" t="s">
        <v>2440</v>
      </c>
      <c r="I73" s="39">
        <v>5</v>
      </c>
      <c r="J73" s="39">
        <v>2</v>
      </c>
      <c r="K73" s="39">
        <v>84</v>
      </c>
      <c r="L73" s="39">
        <v>2284</v>
      </c>
      <c r="Q73" s="406">
        <v>200</v>
      </c>
      <c r="U73" s="414"/>
    </row>
    <row r="74" spans="1:27" ht="23.1" customHeight="1" x14ac:dyDescent="0.65">
      <c r="A74" s="416" t="s">
        <v>2467</v>
      </c>
      <c r="C74" s="414">
        <v>41</v>
      </c>
      <c r="D74" s="39" t="s">
        <v>34</v>
      </c>
      <c r="E74" s="34">
        <v>49458</v>
      </c>
      <c r="F74" s="34">
        <v>211</v>
      </c>
      <c r="G74" s="35">
        <v>4435</v>
      </c>
      <c r="H74" s="414" t="s">
        <v>2440</v>
      </c>
      <c r="I74" s="39">
        <v>7</v>
      </c>
      <c r="J74" s="39">
        <v>3</v>
      </c>
      <c r="K74" s="39">
        <v>45</v>
      </c>
      <c r="L74" s="39">
        <v>3145</v>
      </c>
      <c r="Q74" s="406">
        <v>200</v>
      </c>
      <c r="U74" s="414"/>
    </row>
    <row r="75" spans="1:27" ht="23.1" customHeight="1" x14ac:dyDescent="0.65">
      <c r="A75" s="416" t="s">
        <v>2467</v>
      </c>
      <c r="C75" s="414">
        <v>42</v>
      </c>
      <c r="D75" s="39" t="s">
        <v>34</v>
      </c>
      <c r="E75" s="34">
        <v>49429</v>
      </c>
      <c r="F75" s="34">
        <v>314</v>
      </c>
      <c r="G75" s="35">
        <v>4469</v>
      </c>
      <c r="H75" s="414" t="s">
        <v>2440</v>
      </c>
      <c r="I75" s="39">
        <v>6</v>
      </c>
      <c r="J75" s="39">
        <v>2</v>
      </c>
      <c r="K75" s="39">
        <v>27</v>
      </c>
      <c r="L75" s="39">
        <v>2627</v>
      </c>
      <c r="Q75" s="406">
        <v>200</v>
      </c>
      <c r="U75" s="414"/>
    </row>
    <row r="76" spans="1:27" ht="23.1" customHeight="1" x14ac:dyDescent="0.65">
      <c r="A76" s="416"/>
      <c r="E76" s="34"/>
      <c r="H76" s="414"/>
      <c r="Q76" s="406"/>
      <c r="U76" s="414"/>
    </row>
    <row r="77" spans="1:27" ht="23.1" customHeight="1" x14ac:dyDescent="0.65">
      <c r="A77" s="416" t="s">
        <v>2468</v>
      </c>
      <c r="C77" s="414">
        <v>43</v>
      </c>
      <c r="D77" s="39" t="s">
        <v>34</v>
      </c>
      <c r="E77" s="34">
        <v>43727</v>
      </c>
      <c r="F77" s="34">
        <v>18</v>
      </c>
      <c r="G77" s="35">
        <v>3244</v>
      </c>
      <c r="H77" s="414" t="s">
        <v>2440</v>
      </c>
      <c r="I77" s="39">
        <v>4</v>
      </c>
      <c r="K77" s="39">
        <v>90</v>
      </c>
      <c r="L77" s="39">
        <v>1690</v>
      </c>
      <c r="Q77" s="406">
        <v>250</v>
      </c>
      <c r="U77" s="414"/>
    </row>
    <row r="78" spans="1:27" ht="23.1" customHeight="1" x14ac:dyDescent="0.65">
      <c r="A78" s="416"/>
      <c r="E78" s="34"/>
      <c r="H78" s="414"/>
      <c r="Q78" s="406"/>
      <c r="U78" s="414"/>
    </row>
    <row r="79" spans="1:27" ht="22.5" customHeight="1" x14ac:dyDescent="0.65">
      <c r="A79" s="416" t="s">
        <v>2469</v>
      </c>
      <c r="B79" s="39">
        <v>127</v>
      </c>
      <c r="C79" s="414">
        <v>44</v>
      </c>
      <c r="D79" s="39" t="s">
        <v>34</v>
      </c>
      <c r="E79" s="34">
        <v>93508</v>
      </c>
      <c r="F79" s="34">
        <v>338</v>
      </c>
      <c r="G79" s="35">
        <v>7549</v>
      </c>
      <c r="H79" s="414" t="s">
        <v>2440</v>
      </c>
      <c r="I79" s="39">
        <v>11</v>
      </c>
      <c r="L79" s="39">
        <v>4400</v>
      </c>
      <c r="M79" s="39">
        <v>67</v>
      </c>
      <c r="Q79" s="406">
        <v>250</v>
      </c>
      <c r="R79" s="39">
        <v>10</v>
      </c>
      <c r="S79" s="39">
        <v>127</v>
      </c>
      <c r="T79" s="39" t="s">
        <v>36</v>
      </c>
      <c r="U79" s="414" t="s">
        <v>45</v>
      </c>
      <c r="V79" s="39">
        <v>67</v>
      </c>
      <c r="X79" s="39">
        <v>67</v>
      </c>
      <c r="AA79" s="39">
        <v>18</v>
      </c>
    </row>
    <row r="80" spans="1:27" ht="22.5" customHeight="1" x14ac:dyDescent="0.65">
      <c r="A80" s="416"/>
      <c r="E80" s="34"/>
      <c r="H80" s="414"/>
      <c r="Q80" s="406"/>
      <c r="U80" s="414"/>
    </row>
    <row r="81" spans="1:27" ht="23.1" customHeight="1" x14ac:dyDescent="0.65">
      <c r="A81" s="416" t="s">
        <v>2470</v>
      </c>
      <c r="C81" s="414">
        <v>45</v>
      </c>
      <c r="D81" s="39" t="s">
        <v>34</v>
      </c>
      <c r="E81" s="34">
        <v>49497</v>
      </c>
      <c r="F81" s="34">
        <v>219</v>
      </c>
      <c r="G81" s="35">
        <v>4474</v>
      </c>
      <c r="H81" s="414" t="s">
        <v>2440</v>
      </c>
      <c r="I81" s="39">
        <v>4</v>
      </c>
      <c r="J81" s="39">
        <v>1</v>
      </c>
      <c r="K81" s="39">
        <v>50</v>
      </c>
      <c r="L81" s="39">
        <v>1750</v>
      </c>
      <c r="Q81" s="406">
        <v>150</v>
      </c>
      <c r="U81" s="414"/>
    </row>
    <row r="82" spans="1:27" ht="23.1" customHeight="1" x14ac:dyDescent="0.65">
      <c r="A82" s="416"/>
      <c r="E82" s="34"/>
      <c r="H82" s="414"/>
      <c r="Q82" s="406"/>
      <c r="U82" s="414"/>
    </row>
    <row r="83" spans="1:27" ht="23.1" customHeight="1" x14ac:dyDescent="0.65">
      <c r="A83" s="416" t="s">
        <v>2470</v>
      </c>
      <c r="C83" s="414">
        <v>46</v>
      </c>
      <c r="D83" s="39" t="s">
        <v>34</v>
      </c>
      <c r="E83" s="34">
        <v>56018</v>
      </c>
      <c r="F83" s="34">
        <v>278</v>
      </c>
      <c r="G83" s="35">
        <v>5440</v>
      </c>
      <c r="H83" s="414" t="s">
        <v>2440</v>
      </c>
      <c r="I83" s="39">
        <v>1</v>
      </c>
      <c r="J83" s="39">
        <v>2</v>
      </c>
      <c r="K83" s="39">
        <v>53</v>
      </c>
      <c r="L83" s="39">
        <v>653</v>
      </c>
      <c r="Q83" s="406">
        <v>175</v>
      </c>
      <c r="U83" s="414"/>
    </row>
    <row r="84" spans="1:27" ht="23.1" customHeight="1" x14ac:dyDescent="0.65">
      <c r="A84" s="416" t="s">
        <v>2471</v>
      </c>
      <c r="C84" s="414">
        <v>47</v>
      </c>
      <c r="D84" s="39" t="s">
        <v>34</v>
      </c>
      <c r="E84" s="34">
        <v>43306</v>
      </c>
      <c r="F84" s="34">
        <v>58</v>
      </c>
      <c r="G84" s="35">
        <v>3047</v>
      </c>
      <c r="H84" s="414" t="s">
        <v>2440</v>
      </c>
      <c r="I84" s="39">
        <v>6</v>
      </c>
      <c r="J84" s="39">
        <v>3</v>
      </c>
      <c r="K84" s="39">
        <v>43</v>
      </c>
      <c r="L84" s="39">
        <v>2743</v>
      </c>
      <c r="Q84" s="406">
        <v>150</v>
      </c>
      <c r="U84" s="414"/>
    </row>
    <row r="85" spans="1:27" ht="23.1" customHeight="1" x14ac:dyDescent="0.65">
      <c r="A85" s="416" t="s">
        <v>2471</v>
      </c>
      <c r="C85" s="414">
        <v>48</v>
      </c>
      <c r="D85" s="39" t="s">
        <v>34</v>
      </c>
      <c r="E85" s="34">
        <v>91758</v>
      </c>
      <c r="F85" s="34">
        <v>383</v>
      </c>
      <c r="G85" s="35">
        <v>7445</v>
      </c>
      <c r="H85" s="414" t="s">
        <v>2440</v>
      </c>
      <c r="I85" s="39">
        <v>3</v>
      </c>
      <c r="L85" s="39">
        <v>1200</v>
      </c>
      <c r="Q85" s="406">
        <v>100</v>
      </c>
      <c r="U85" s="414"/>
    </row>
    <row r="86" spans="1:27" ht="23.1" customHeight="1" x14ac:dyDescent="0.65">
      <c r="A86" s="416" t="s">
        <v>2471</v>
      </c>
      <c r="C86" s="414">
        <v>49</v>
      </c>
      <c r="D86" s="39" t="s">
        <v>34</v>
      </c>
      <c r="E86" s="34">
        <v>63684</v>
      </c>
      <c r="F86" s="34">
        <v>118</v>
      </c>
      <c r="G86" s="35">
        <v>4175</v>
      </c>
      <c r="H86" s="414" t="s">
        <v>2440</v>
      </c>
      <c r="I86" s="39">
        <v>8</v>
      </c>
      <c r="L86" s="39">
        <v>3200</v>
      </c>
      <c r="Q86" s="406">
        <v>100</v>
      </c>
      <c r="U86" s="414"/>
    </row>
    <row r="87" spans="1:27" ht="23.1" customHeight="1" x14ac:dyDescent="0.65">
      <c r="A87" s="416"/>
      <c r="E87" s="34"/>
      <c r="H87" s="414"/>
      <c r="Q87" s="406"/>
      <c r="U87" s="414"/>
    </row>
    <row r="88" spans="1:27" ht="23.1" customHeight="1" x14ac:dyDescent="0.65">
      <c r="A88" s="416" t="s">
        <v>2472</v>
      </c>
      <c r="C88" s="414">
        <v>50</v>
      </c>
      <c r="D88" s="39" t="s">
        <v>34</v>
      </c>
      <c r="E88" s="34">
        <v>43722</v>
      </c>
      <c r="F88" s="34">
        <v>12</v>
      </c>
      <c r="G88" s="35">
        <v>1239</v>
      </c>
      <c r="H88" s="414" t="s">
        <v>2440</v>
      </c>
      <c r="I88" s="39">
        <v>26</v>
      </c>
      <c r="J88" s="39">
        <v>1</v>
      </c>
      <c r="K88" s="39">
        <v>34</v>
      </c>
      <c r="L88" s="39">
        <v>10534</v>
      </c>
      <c r="Q88" s="406">
        <v>100</v>
      </c>
      <c r="U88" s="414"/>
    </row>
    <row r="89" spans="1:27" ht="23.1" customHeight="1" x14ac:dyDescent="0.65">
      <c r="A89" s="416" t="s">
        <v>2472</v>
      </c>
      <c r="C89" s="414">
        <v>51</v>
      </c>
      <c r="D89" s="39" t="s">
        <v>34</v>
      </c>
      <c r="E89" s="34">
        <v>42084</v>
      </c>
      <c r="F89" s="34">
        <v>67</v>
      </c>
      <c r="G89" s="35">
        <v>2659</v>
      </c>
      <c r="H89" s="414" t="s">
        <v>2440</v>
      </c>
      <c r="I89" s="39">
        <v>6</v>
      </c>
      <c r="J89" s="39">
        <v>1</v>
      </c>
      <c r="K89" s="39">
        <v>16</v>
      </c>
      <c r="L89" s="39">
        <v>2516</v>
      </c>
      <c r="Q89" s="406">
        <v>100</v>
      </c>
      <c r="U89" s="414"/>
    </row>
    <row r="90" spans="1:27" ht="23.1" customHeight="1" x14ac:dyDescent="0.65">
      <c r="A90" s="416" t="s">
        <v>2472</v>
      </c>
      <c r="B90" s="39">
        <v>100</v>
      </c>
      <c r="C90" s="414">
        <v>52</v>
      </c>
      <c r="D90" s="39" t="s">
        <v>34</v>
      </c>
      <c r="E90" s="34">
        <v>37041</v>
      </c>
      <c r="F90" s="34">
        <v>44</v>
      </c>
      <c r="G90" s="35">
        <v>769</v>
      </c>
      <c r="H90" s="414" t="s">
        <v>2440</v>
      </c>
      <c r="J90" s="39">
        <v>1</v>
      </c>
      <c r="K90" s="39">
        <v>4</v>
      </c>
      <c r="M90" s="39">
        <v>104</v>
      </c>
      <c r="Q90" s="406">
        <v>250</v>
      </c>
      <c r="R90" s="39">
        <v>11</v>
      </c>
      <c r="S90" s="39">
        <v>100</v>
      </c>
      <c r="T90" s="39" t="s">
        <v>36</v>
      </c>
      <c r="U90" s="414" t="s">
        <v>45</v>
      </c>
      <c r="V90" s="39">
        <v>104</v>
      </c>
      <c r="X90" s="39">
        <v>104</v>
      </c>
      <c r="AA90" s="39">
        <v>30</v>
      </c>
    </row>
    <row r="91" spans="1:27" ht="23.1" customHeight="1" x14ac:dyDescent="0.65">
      <c r="A91" s="416"/>
      <c r="E91" s="34"/>
      <c r="H91" s="414"/>
      <c r="Q91" s="406"/>
      <c r="U91" s="414"/>
    </row>
    <row r="92" spans="1:27" ht="23.1" customHeight="1" x14ac:dyDescent="0.65">
      <c r="A92" s="416" t="s">
        <v>2473</v>
      </c>
      <c r="B92" s="39">
        <v>140</v>
      </c>
      <c r="C92" s="414">
        <v>53</v>
      </c>
      <c r="D92" s="39" t="s">
        <v>34</v>
      </c>
      <c r="E92" s="34">
        <v>37263</v>
      </c>
      <c r="F92" s="34">
        <v>119</v>
      </c>
      <c r="G92" s="35">
        <v>1096</v>
      </c>
      <c r="H92" s="414" t="s">
        <v>2440</v>
      </c>
      <c r="K92" s="39">
        <v>88</v>
      </c>
      <c r="M92" s="39">
        <v>88</v>
      </c>
      <c r="Q92" s="406">
        <v>250</v>
      </c>
      <c r="R92" s="39">
        <v>12</v>
      </c>
      <c r="S92" s="39">
        <v>140</v>
      </c>
      <c r="T92" s="39" t="s">
        <v>36</v>
      </c>
      <c r="U92" s="414" t="s">
        <v>45</v>
      </c>
      <c r="V92" s="39">
        <v>88</v>
      </c>
      <c r="X92" s="39">
        <v>88</v>
      </c>
      <c r="AA92" s="39">
        <v>6</v>
      </c>
    </row>
    <row r="93" spans="1:27" ht="23.1" customHeight="1" x14ac:dyDescent="0.65">
      <c r="A93" s="416" t="s">
        <v>2473</v>
      </c>
      <c r="C93" s="414">
        <v>54</v>
      </c>
      <c r="D93" s="39" t="s">
        <v>34</v>
      </c>
      <c r="E93" s="34">
        <v>42207</v>
      </c>
      <c r="F93" s="34">
        <v>87</v>
      </c>
      <c r="G93" s="35">
        <v>3872</v>
      </c>
      <c r="H93" s="414" t="s">
        <v>2440</v>
      </c>
      <c r="I93" s="39">
        <v>12</v>
      </c>
      <c r="J93" s="39">
        <v>3</v>
      </c>
      <c r="K93" s="39">
        <v>12</v>
      </c>
      <c r="L93" s="39">
        <v>5112</v>
      </c>
      <c r="Q93" s="406">
        <v>200</v>
      </c>
      <c r="U93" s="414"/>
    </row>
    <row r="94" spans="1:27" ht="23.1" customHeight="1" x14ac:dyDescent="0.65">
      <c r="A94" s="416"/>
      <c r="E94" s="34"/>
      <c r="H94" s="414"/>
      <c r="Q94" s="406"/>
      <c r="U94" s="414"/>
    </row>
    <row r="95" spans="1:27" ht="23.1" customHeight="1" x14ac:dyDescent="0.65">
      <c r="A95" s="416" t="s">
        <v>2474</v>
      </c>
      <c r="C95" s="414">
        <v>55</v>
      </c>
      <c r="D95" s="39" t="s">
        <v>34</v>
      </c>
      <c r="E95" s="34">
        <v>42213</v>
      </c>
      <c r="F95" s="34">
        <v>81</v>
      </c>
      <c r="G95" s="35">
        <v>3838</v>
      </c>
      <c r="H95" s="414" t="s">
        <v>2440</v>
      </c>
      <c r="I95" s="39">
        <v>9</v>
      </c>
      <c r="K95" s="39">
        <v>26</v>
      </c>
      <c r="L95" s="39">
        <v>3626</v>
      </c>
      <c r="Q95" s="406">
        <v>150</v>
      </c>
      <c r="U95" s="414"/>
    </row>
    <row r="96" spans="1:27" ht="23.1" customHeight="1" x14ac:dyDescent="0.65">
      <c r="A96" s="416" t="s">
        <v>2474</v>
      </c>
      <c r="B96" s="39">
        <v>27</v>
      </c>
      <c r="C96" s="414">
        <v>56</v>
      </c>
      <c r="D96" s="39" t="s">
        <v>34</v>
      </c>
      <c r="E96" s="34">
        <v>37063</v>
      </c>
      <c r="F96" s="34">
        <v>66</v>
      </c>
      <c r="G96" s="35">
        <v>791</v>
      </c>
      <c r="H96" s="414" t="s">
        <v>2440</v>
      </c>
      <c r="J96" s="39">
        <v>1</v>
      </c>
      <c r="K96" s="39">
        <v>15</v>
      </c>
      <c r="M96" s="39">
        <v>115</v>
      </c>
      <c r="Q96" s="406">
        <v>250</v>
      </c>
      <c r="R96" s="39">
        <v>13</v>
      </c>
      <c r="S96" s="39">
        <v>27</v>
      </c>
      <c r="T96" s="39" t="s">
        <v>36</v>
      </c>
      <c r="U96" s="414" t="s">
        <v>45</v>
      </c>
      <c r="V96" s="39">
        <v>115</v>
      </c>
      <c r="X96" s="39">
        <v>1158</v>
      </c>
      <c r="AA96" s="39">
        <v>38</v>
      </c>
    </row>
    <row r="97" spans="1:27" ht="23.1" customHeight="1" x14ac:dyDescent="0.65">
      <c r="A97" s="416"/>
      <c r="E97" s="34"/>
      <c r="H97" s="414"/>
      <c r="Q97" s="406"/>
      <c r="U97" s="414"/>
    </row>
    <row r="98" spans="1:27" s="41" customFormat="1" ht="23.1" customHeight="1" x14ac:dyDescent="0.65">
      <c r="A98" s="420" t="s">
        <v>2475</v>
      </c>
      <c r="B98" s="417">
        <v>58</v>
      </c>
      <c r="C98" s="717">
        <v>57</v>
      </c>
      <c r="D98" s="417" t="s">
        <v>34</v>
      </c>
      <c r="E98" s="418">
        <v>37646</v>
      </c>
      <c r="F98" s="418">
        <v>16</v>
      </c>
      <c r="G98" s="41">
        <v>737</v>
      </c>
      <c r="H98" s="410" t="s">
        <v>2440</v>
      </c>
      <c r="I98" s="417"/>
      <c r="J98" s="417"/>
      <c r="K98" s="417">
        <v>79</v>
      </c>
      <c r="L98" s="417"/>
      <c r="M98" s="417">
        <v>79</v>
      </c>
      <c r="O98" s="417"/>
      <c r="Q98" s="419">
        <v>300</v>
      </c>
      <c r="R98" s="417">
        <v>14</v>
      </c>
      <c r="S98" s="417">
        <v>58</v>
      </c>
      <c r="T98" s="417" t="s">
        <v>36</v>
      </c>
      <c r="U98" s="410" t="s">
        <v>45</v>
      </c>
      <c r="V98" s="417">
        <v>144</v>
      </c>
      <c r="X98" s="417">
        <v>113.75</v>
      </c>
      <c r="Y98" s="417">
        <v>30.25</v>
      </c>
      <c r="AA98" s="417">
        <v>18</v>
      </c>
    </row>
    <row r="99" spans="1:27" ht="23.1" customHeight="1" x14ac:dyDescent="0.65">
      <c r="A99" s="416" t="s">
        <v>2475</v>
      </c>
      <c r="C99" s="414">
        <v>58</v>
      </c>
      <c r="D99" s="39" t="s">
        <v>34</v>
      </c>
      <c r="E99" s="34">
        <v>43720</v>
      </c>
      <c r="F99" s="34">
        <v>218</v>
      </c>
      <c r="G99" s="35">
        <v>7337</v>
      </c>
      <c r="H99" s="414" t="s">
        <v>2440</v>
      </c>
      <c r="I99" s="39">
        <v>7</v>
      </c>
      <c r="J99" s="39">
        <v>2</v>
      </c>
      <c r="K99" s="39">
        <v>37</v>
      </c>
      <c r="L99" s="39">
        <v>3037</v>
      </c>
      <c r="Q99" s="406">
        <v>250</v>
      </c>
      <c r="U99" s="414"/>
    </row>
    <row r="100" spans="1:27" ht="23.1" customHeight="1" x14ac:dyDescent="0.65">
      <c r="A100" s="416" t="s">
        <v>2475</v>
      </c>
      <c r="C100" s="414">
        <v>59</v>
      </c>
      <c r="D100" s="39" t="s">
        <v>34</v>
      </c>
      <c r="E100" s="34">
        <v>43315</v>
      </c>
      <c r="F100" s="34">
        <v>72</v>
      </c>
      <c r="G100" s="35">
        <v>3096</v>
      </c>
      <c r="H100" s="414" t="s">
        <v>2440</v>
      </c>
      <c r="I100" s="39">
        <v>5</v>
      </c>
      <c r="J100" s="39">
        <v>2</v>
      </c>
      <c r="K100" s="39">
        <v>88</v>
      </c>
      <c r="L100" s="39">
        <v>2288</v>
      </c>
      <c r="Q100" s="406">
        <v>250</v>
      </c>
      <c r="U100" s="414"/>
    </row>
    <row r="101" spans="1:27" ht="23.1" customHeight="1" x14ac:dyDescent="0.65">
      <c r="A101" s="416" t="s">
        <v>2475</v>
      </c>
      <c r="C101" s="414">
        <v>60</v>
      </c>
      <c r="D101" s="39" t="s">
        <v>34</v>
      </c>
      <c r="E101" s="34">
        <v>43336</v>
      </c>
      <c r="F101" s="34">
        <v>93</v>
      </c>
      <c r="G101" s="35">
        <v>3117</v>
      </c>
      <c r="H101" s="414" t="s">
        <v>2440</v>
      </c>
      <c r="I101" s="39">
        <v>1</v>
      </c>
      <c r="J101" s="39">
        <v>1</v>
      </c>
      <c r="K101" s="39">
        <v>37</v>
      </c>
      <c r="L101" s="39">
        <v>537</v>
      </c>
      <c r="Q101" s="406">
        <v>250</v>
      </c>
      <c r="U101" s="414"/>
    </row>
    <row r="102" spans="1:27" ht="23.1" customHeight="1" x14ac:dyDescent="0.65">
      <c r="A102" s="416"/>
      <c r="E102" s="34"/>
      <c r="H102" s="414"/>
      <c r="Q102" s="406"/>
      <c r="U102" s="414"/>
    </row>
    <row r="103" spans="1:27" ht="23.1" customHeight="1" x14ac:dyDescent="0.65">
      <c r="A103" s="416" t="s">
        <v>2476</v>
      </c>
      <c r="C103" s="414">
        <v>61</v>
      </c>
      <c r="D103" s="39" t="s">
        <v>34</v>
      </c>
      <c r="E103" s="34">
        <v>43723</v>
      </c>
      <c r="F103" s="34">
        <v>13</v>
      </c>
      <c r="G103" s="35">
        <v>3240</v>
      </c>
      <c r="H103" s="414" t="s">
        <v>2440</v>
      </c>
      <c r="I103" s="39">
        <v>6</v>
      </c>
      <c r="L103" s="39">
        <v>2400</v>
      </c>
      <c r="Q103" s="406">
        <v>250</v>
      </c>
      <c r="U103" s="414"/>
    </row>
    <row r="104" spans="1:27" ht="23.1" customHeight="1" x14ac:dyDescent="0.65">
      <c r="A104" s="416" t="s">
        <v>2476</v>
      </c>
      <c r="C104" s="414">
        <v>62</v>
      </c>
      <c r="D104" s="39" t="s">
        <v>34</v>
      </c>
      <c r="E104" s="34">
        <v>43734</v>
      </c>
      <c r="F104" s="34">
        <v>23</v>
      </c>
      <c r="G104" s="35">
        <v>3251</v>
      </c>
      <c r="H104" s="414" t="s">
        <v>2440</v>
      </c>
      <c r="I104" s="39">
        <v>10</v>
      </c>
      <c r="J104" s="39">
        <v>2</v>
      </c>
      <c r="K104" s="39">
        <v>80</v>
      </c>
      <c r="L104" s="39">
        <v>4280</v>
      </c>
      <c r="Q104" s="406">
        <v>250</v>
      </c>
      <c r="U104" s="414"/>
    </row>
    <row r="105" spans="1:27" ht="23.1" customHeight="1" x14ac:dyDescent="0.65">
      <c r="A105" s="416"/>
      <c r="E105" s="34"/>
      <c r="H105" s="414"/>
      <c r="Q105" s="406"/>
      <c r="U105" s="414"/>
    </row>
    <row r="106" spans="1:27" ht="23.1" customHeight="1" x14ac:dyDescent="0.65">
      <c r="A106" s="416" t="s">
        <v>2477</v>
      </c>
      <c r="C106" s="414">
        <v>63</v>
      </c>
      <c r="D106" s="39" t="s">
        <v>34</v>
      </c>
      <c r="E106" s="34">
        <v>43730</v>
      </c>
      <c r="F106" s="34">
        <v>21</v>
      </c>
      <c r="G106" s="35">
        <v>3257</v>
      </c>
      <c r="H106" s="414" t="s">
        <v>2440</v>
      </c>
      <c r="I106" s="39">
        <v>8</v>
      </c>
      <c r="K106" s="39">
        <v>55</v>
      </c>
      <c r="L106" s="39">
        <v>3255</v>
      </c>
      <c r="Q106" s="406">
        <v>250</v>
      </c>
      <c r="U106" s="414"/>
    </row>
    <row r="107" spans="1:27" ht="23.1" customHeight="1" x14ac:dyDescent="0.65">
      <c r="A107" s="416" t="s">
        <v>2477</v>
      </c>
      <c r="C107" s="414">
        <v>64</v>
      </c>
      <c r="D107" s="39" t="s">
        <v>34</v>
      </c>
      <c r="E107" s="34">
        <v>43731</v>
      </c>
      <c r="F107" s="34">
        <v>124</v>
      </c>
      <c r="G107" s="35">
        <v>7248</v>
      </c>
      <c r="H107" s="414" t="s">
        <v>2440</v>
      </c>
      <c r="I107" s="39">
        <v>1</v>
      </c>
      <c r="J107" s="39">
        <v>2</v>
      </c>
      <c r="K107" s="39">
        <v>33</v>
      </c>
      <c r="L107" s="39">
        <v>633</v>
      </c>
      <c r="Q107" s="406">
        <v>250</v>
      </c>
      <c r="U107" s="414"/>
    </row>
    <row r="108" spans="1:27" ht="23.1" customHeight="1" x14ac:dyDescent="0.65">
      <c r="A108" s="416"/>
      <c r="E108" s="34"/>
      <c r="H108" s="414"/>
      <c r="Q108" s="406"/>
      <c r="U108" s="414"/>
    </row>
    <row r="109" spans="1:27" ht="23.1" customHeight="1" x14ac:dyDescent="0.65">
      <c r="A109" s="416" t="s">
        <v>2478</v>
      </c>
      <c r="C109" s="414">
        <v>65</v>
      </c>
      <c r="D109" s="39" t="s">
        <v>34</v>
      </c>
      <c r="E109" s="34">
        <v>43732</v>
      </c>
      <c r="F109" s="34">
        <v>215</v>
      </c>
      <c r="G109" s="35">
        <v>3249</v>
      </c>
      <c r="H109" s="414" t="s">
        <v>2440</v>
      </c>
      <c r="K109" s="39">
        <v>36</v>
      </c>
      <c r="N109" s="35">
        <v>36</v>
      </c>
      <c r="Q109" s="406">
        <v>100</v>
      </c>
      <c r="U109" s="414"/>
    </row>
    <row r="110" spans="1:27" ht="23.1" customHeight="1" x14ac:dyDescent="0.65">
      <c r="A110" s="416" t="s">
        <v>2478</v>
      </c>
      <c r="C110" s="414">
        <v>66</v>
      </c>
      <c r="D110" s="39" t="s">
        <v>34</v>
      </c>
      <c r="E110" s="34">
        <v>43733</v>
      </c>
      <c r="F110" s="34">
        <v>22</v>
      </c>
      <c r="G110" s="35">
        <v>3250</v>
      </c>
      <c r="H110" s="414" t="s">
        <v>2440</v>
      </c>
      <c r="I110" s="39">
        <v>8</v>
      </c>
      <c r="J110" s="39">
        <v>2</v>
      </c>
      <c r="K110" s="39">
        <v>5</v>
      </c>
      <c r="L110" s="39">
        <v>3405</v>
      </c>
      <c r="Q110" s="406">
        <v>250</v>
      </c>
      <c r="U110" s="414"/>
    </row>
    <row r="111" spans="1:27" ht="23.1" customHeight="1" x14ac:dyDescent="0.65">
      <c r="A111" s="416"/>
      <c r="E111" s="34"/>
      <c r="H111" s="414"/>
      <c r="Q111" s="406"/>
      <c r="U111" s="414"/>
    </row>
    <row r="112" spans="1:27" ht="23.1" customHeight="1" x14ac:dyDescent="0.65">
      <c r="A112" s="416" t="s">
        <v>2479</v>
      </c>
      <c r="B112" s="39">
        <v>214</v>
      </c>
      <c r="C112" s="414">
        <v>67</v>
      </c>
      <c r="D112" s="39" t="s">
        <v>34</v>
      </c>
      <c r="E112" s="34">
        <v>37040</v>
      </c>
      <c r="F112" s="34">
        <v>43</v>
      </c>
      <c r="G112" s="35">
        <v>768</v>
      </c>
      <c r="H112" s="414" t="s">
        <v>2440</v>
      </c>
      <c r="J112" s="39">
        <v>1</v>
      </c>
      <c r="K112" s="39">
        <v>54</v>
      </c>
      <c r="M112" s="39">
        <v>154</v>
      </c>
      <c r="Q112" s="406">
        <v>250</v>
      </c>
      <c r="R112" s="39">
        <v>15</v>
      </c>
      <c r="S112" s="39">
        <v>214</v>
      </c>
      <c r="T112" s="39" t="s">
        <v>36</v>
      </c>
      <c r="U112" s="414" t="s">
        <v>37</v>
      </c>
      <c r="V112" s="39">
        <v>154</v>
      </c>
      <c r="X112" s="39">
        <v>154</v>
      </c>
      <c r="AA112" s="39">
        <v>50</v>
      </c>
    </row>
    <row r="113" spans="1:27" ht="23.1" customHeight="1" x14ac:dyDescent="0.65">
      <c r="A113" s="416" t="s">
        <v>2479</v>
      </c>
      <c r="C113" s="414">
        <v>68</v>
      </c>
      <c r="D113" s="39" t="s">
        <v>34</v>
      </c>
      <c r="E113" s="34">
        <v>43760</v>
      </c>
      <c r="F113" s="34">
        <v>45</v>
      </c>
      <c r="G113" s="35">
        <v>3277</v>
      </c>
      <c r="H113" s="414" t="s">
        <v>2440</v>
      </c>
      <c r="I113" s="39">
        <v>26</v>
      </c>
      <c r="J113" s="39">
        <v>3</v>
      </c>
      <c r="K113" s="39">
        <v>40</v>
      </c>
      <c r="L113" s="39">
        <v>10740</v>
      </c>
      <c r="Q113" s="406">
        <v>100</v>
      </c>
      <c r="U113" s="414"/>
    </row>
    <row r="114" spans="1:27" ht="23.1" customHeight="1" x14ac:dyDescent="0.65">
      <c r="A114" s="416"/>
      <c r="E114" s="34"/>
      <c r="H114" s="414"/>
      <c r="Q114" s="406"/>
      <c r="U114" s="414"/>
    </row>
    <row r="115" spans="1:27" ht="23.1" customHeight="1" x14ac:dyDescent="0.65">
      <c r="A115" s="416" t="s">
        <v>2480</v>
      </c>
      <c r="C115" s="414">
        <v>69</v>
      </c>
      <c r="D115" s="39" t="s">
        <v>34</v>
      </c>
      <c r="E115" s="34">
        <v>49661</v>
      </c>
      <c r="F115" s="34">
        <v>230</v>
      </c>
      <c r="G115" s="35">
        <v>4638</v>
      </c>
      <c r="H115" s="414" t="s">
        <v>2440</v>
      </c>
      <c r="I115" s="39">
        <v>2</v>
      </c>
      <c r="J115" s="39">
        <v>2</v>
      </c>
      <c r="K115" s="39">
        <v>16</v>
      </c>
      <c r="L115" s="39">
        <v>1016</v>
      </c>
      <c r="Q115" s="406">
        <v>100</v>
      </c>
      <c r="U115" s="414"/>
    </row>
    <row r="116" spans="1:27" ht="23.1" customHeight="1" x14ac:dyDescent="0.65">
      <c r="A116" s="416" t="s">
        <v>2480</v>
      </c>
      <c r="C116" s="414">
        <v>70</v>
      </c>
      <c r="D116" s="39" t="s">
        <v>34</v>
      </c>
      <c r="E116" s="34">
        <v>49547</v>
      </c>
      <c r="F116" s="34">
        <v>224</v>
      </c>
      <c r="G116" s="35">
        <v>4524</v>
      </c>
      <c r="H116" s="414" t="s">
        <v>2440</v>
      </c>
      <c r="I116" s="39">
        <v>8</v>
      </c>
      <c r="K116" s="39">
        <v>90</v>
      </c>
      <c r="L116" s="39">
        <v>3290</v>
      </c>
      <c r="Q116" s="406">
        <v>250</v>
      </c>
      <c r="U116" s="414"/>
    </row>
    <row r="117" spans="1:27" ht="23.1" customHeight="1" x14ac:dyDescent="0.65">
      <c r="A117" s="416"/>
      <c r="E117" s="34"/>
      <c r="H117" s="414"/>
      <c r="Q117" s="406"/>
      <c r="U117" s="414"/>
    </row>
    <row r="118" spans="1:27" ht="23.1" customHeight="1" x14ac:dyDescent="0.65">
      <c r="A118" s="416" t="s">
        <v>2481</v>
      </c>
      <c r="B118" s="39">
        <v>288</v>
      </c>
      <c r="C118" s="414">
        <v>71</v>
      </c>
      <c r="D118" s="39" t="s">
        <v>34</v>
      </c>
      <c r="E118" s="34">
        <v>14398</v>
      </c>
      <c r="F118" s="34">
        <v>12</v>
      </c>
      <c r="G118" s="35">
        <v>701</v>
      </c>
      <c r="H118" s="414" t="s">
        <v>2440</v>
      </c>
      <c r="K118" s="39">
        <v>85</v>
      </c>
      <c r="M118" s="39">
        <v>85</v>
      </c>
      <c r="Q118" s="406">
        <v>250</v>
      </c>
      <c r="R118" s="39">
        <v>16</v>
      </c>
      <c r="S118" s="39">
        <v>288</v>
      </c>
      <c r="T118" s="39" t="s">
        <v>36</v>
      </c>
      <c r="U118" s="414" t="s">
        <v>45</v>
      </c>
      <c r="V118" s="39">
        <v>85</v>
      </c>
      <c r="X118" s="39">
        <v>85</v>
      </c>
      <c r="AA118" s="39">
        <v>18</v>
      </c>
    </row>
    <row r="119" spans="1:27" ht="23.1" customHeight="1" x14ac:dyDescent="0.65">
      <c r="A119" s="416" t="s">
        <v>2481</v>
      </c>
      <c r="C119" s="414">
        <v>72</v>
      </c>
      <c r="D119" s="39" t="s">
        <v>34</v>
      </c>
      <c r="E119" s="34">
        <v>97548</v>
      </c>
      <c r="F119" s="34">
        <v>331</v>
      </c>
      <c r="G119" s="35">
        <v>7861</v>
      </c>
      <c r="H119" s="414" t="s">
        <v>2440</v>
      </c>
      <c r="I119" s="39">
        <v>6</v>
      </c>
      <c r="K119" s="39">
        <v>76</v>
      </c>
      <c r="L119" s="39">
        <v>2476</v>
      </c>
      <c r="Q119" s="406">
        <v>150</v>
      </c>
      <c r="U119" s="414"/>
    </row>
    <row r="120" spans="1:27" ht="23.1" customHeight="1" x14ac:dyDescent="0.65">
      <c r="A120" s="416" t="s">
        <v>2481</v>
      </c>
      <c r="C120" s="414">
        <v>73</v>
      </c>
      <c r="D120" s="39" t="s">
        <v>34</v>
      </c>
      <c r="E120" s="34">
        <v>14399</v>
      </c>
      <c r="F120" s="34">
        <v>14</v>
      </c>
      <c r="G120" s="35">
        <v>702</v>
      </c>
      <c r="H120" s="414" t="s">
        <v>2440</v>
      </c>
      <c r="K120" s="39">
        <v>78</v>
      </c>
      <c r="O120" s="39">
        <v>78</v>
      </c>
      <c r="Q120" s="406">
        <v>100</v>
      </c>
      <c r="U120" s="414"/>
    </row>
    <row r="121" spans="1:27" ht="23.1" customHeight="1" x14ac:dyDescent="0.65">
      <c r="A121" s="416" t="s">
        <v>2481</v>
      </c>
      <c r="B121" s="39">
        <v>288</v>
      </c>
      <c r="C121" s="414">
        <v>74</v>
      </c>
      <c r="D121" s="39" t="s">
        <v>34</v>
      </c>
      <c r="E121" s="34">
        <v>14394</v>
      </c>
      <c r="F121" s="34">
        <v>8</v>
      </c>
      <c r="G121" s="35">
        <v>697</v>
      </c>
      <c r="H121" s="414" t="s">
        <v>2440</v>
      </c>
      <c r="J121" s="39">
        <v>1</v>
      </c>
      <c r="K121" s="39">
        <v>3</v>
      </c>
      <c r="M121" s="39">
        <v>103</v>
      </c>
      <c r="Q121" s="406">
        <v>300</v>
      </c>
      <c r="R121" s="39">
        <v>17</v>
      </c>
      <c r="S121" s="39">
        <v>288</v>
      </c>
      <c r="T121" s="39" t="s">
        <v>36</v>
      </c>
      <c r="U121" s="414" t="s">
        <v>45</v>
      </c>
      <c r="V121" s="39">
        <v>103</v>
      </c>
      <c r="X121" s="39">
        <v>103</v>
      </c>
    </row>
    <row r="122" spans="1:27" ht="23.1" customHeight="1" x14ac:dyDescent="0.65">
      <c r="A122" s="416"/>
      <c r="E122" s="34"/>
      <c r="H122" s="414"/>
      <c r="Q122" s="406"/>
      <c r="U122" s="414"/>
    </row>
    <row r="123" spans="1:27" ht="23.1" customHeight="1" x14ac:dyDescent="0.65">
      <c r="A123" s="416" t="s">
        <v>2482</v>
      </c>
      <c r="B123" s="39">
        <v>142</v>
      </c>
      <c r="C123" s="414">
        <v>75</v>
      </c>
      <c r="D123" s="39" t="s">
        <v>34</v>
      </c>
      <c r="E123" s="34">
        <v>37264</v>
      </c>
      <c r="F123" s="34">
        <v>117</v>
      </c>
      <c r="G123" s="35">
        <v>1097</v>
      </c>
      <c r="H123" s="414" t="s">
        <v>2440</v>
      </c>
      <c r="K123" s="39">
        <v>50</v>
      </c>
      <c r="M123" s="39">
        <v>50</v>
      </c>
      <c r="Q123" s="406">
        <v>250</v>
      </c>
      <c r="R123" s="39">
        <v>18</v>
      </c>
      <c r="S123" s="39">
        <v>142</v>
      </c>
      <c r="T123" s="39" t="s">
        <v>36</v>
      </c>
      <c r="U123" s="414" t="s">
        <v>45</v>
      </c>
      <c r="V123" s="39">
        <v>50</v>
      </c>
      <c r="X123" s="39">
        <v>50</v>
      </c>
    </row>
    <row r="124" spans="1:27" ht="23.1" customHeight="1" x14ac:dyDescent="0.65">
      <c r="A124" s="416" t="s">
        <v>2482</v>
      </c>
      <c r="C124" s="414">
        <v>76</v>
      </c>
      <c r="D124" s="39" t="s">
        <v>34</v>
      </c>
      <c r="E124" s="34">
        <v>50727</v>
      </c>
      <c r="F124" s="34">
        <v>235</v>
      </c>
      <c r="G124" s="35">
        <v>4818</v>
      </c>
      <c r="H124" s="414" t="s">
        <v>2440</v>
      </c>
      <c r="I124" s="39">
        <v>6</v>
      </c>
      <c r="J124" s="39">
        <v>1</v>
      </c>
      <c r="K124" s="39">
        <v>32</v>
      </c>
      <c r="L124" s="39">
        <v>2532</v>
      </c>
      <c r="Q124" s="406">
        <v>150</v>
      </c>
      <c r="U124" s="414"/>
    </row>
    <row r="125" spans="1:27" ht="23.1" customHeight="1" x14ac:dyDescent="0.65">
      <c r="A125" s="416" t="s">
        <v>2483</v>
      </c>
      <c r="C125" s="414">
        <v>77</v>
      </c>
      <c r="D125" s="39" t="s">
        <v>34</v>
      </c>
      <c r="E125" s="34">
        <v>50728</v>
      </c>
      <c r="F125" s="34">
        <v>234</v>
      </c>
      <c r="G125" s="35">
        <v>4819</v>
      </c>
      <c r="H125" s="414" t="s">
        <v>2440</v>
      </c>
      <c r="I125" s="39">
        <v>6</v>
      </c>
      <c r="J125" s="39">
        <v>1</v>
      </c>
      <c r="K125" s="39">
        <v>92</v>
      </c>
      <c r="L125" s="39">
        <v>2592</v>
      </c>
      <c r="Q125" s="406">
        <v>150</v>
      </c>
      <c r="U125" s="414"/>
    </row>
    <row r="126" spans="1:27" ht="23.1" customHeight="1" x14ac:dyDescent="0.65">
      <c r="A126" s="416"/>
      <c r="E126" s="34"/>
      <c r="H126" s="414"/>
      <c r="Q126" s="406"/>
      <c r="U126" s="414"/>
    </row>
    <row r="127" spans="1:27" ht="23.1" customHeight="1" x14ac:dyDescent="0.65">
      <c r="A127" s="416" t="s">
        <v>2484</v>
      </c>
      <c r="C127" s="414">
        <v>78</v>
      </c>
      <c r="D127" s="39" t="s">
        <v>34</v>
      </c>
      <c r="E127" s="34">
        <v>10034</v>
      </c>
      <c r="F127" s="34">
        <v>329</v>
      </c>
      <c r="G127" s="35">
        <v>8082</v>
      </c>
      <c r="H127" s="414" t="s">
        <v>2440</v>
      </c>
      <c r="I127" s="39">
        <v>2</v>
      </c>
      <c r="L127" s="39">
        <v>800</v>
      </c>
      <c r="Q127" s="406"/>
      <c r="U127" s="414"/>
    </row>
    <row r="128" spans="1:27" ht="23.1" customHeight="1" x14ac:dyDescent="0.65">
      <c r="A128" s="416" t="s">
        <v>2484</v>
      </c>
      <c r="C128" s="414">
        <v>79</v>
      </c>
      <c r="D128" s="39" t="s">
        <v>34</v>
      </c>
      <c r="E128" s="34">
        <v>50720</v>
      </c>
      <c r="F128" s="34">
        <v>192</v>
      </c>
      <c r="G128" s="35">
        <v>4811</v>
      </c>
      <c r="H128" s="414" t="s">
        <v>2440</v>
      </c>
      <c r="I128" s="39">
        <v>12</v>
      </c>
      <c r="J128" s="39">
        <v>1</v>
      </c>
      <c r="K128" s="39">
        <v>95</v>
      </c>
      <c r="L128" s="39">
        <v>4995</v>
      </c>
      <c r="Q128" s="406">
        <v>175</v>
      </c>
      <c r="U128" s="414"/>
    </row>
    <row r="129" spans="1:27" ht="23.1" customHeight="1" x14ac:dyDescent="0.65">
      <c r="A129" s="416" t="s">
        <v>2484</v>
      </c>
      <c r="B129" s="39">
        <v>110</v>
      </c>
      <c r="C129" s="414">
        <v>80</v>
      </c>
      <c r="D129" s="39" t="s">
        <v>34</v>
      </c>
      <c r="E129" s="34">
        <v>37041</v>
      </c>
      <c r="F129" s="34">
        <v>55</v>
      </c>
      <c r="G129" s="35">
        <v>779</v>
      </c>
      <c r="H129" s="414" t="s">
        <v>2440</v>
      </c>
      <c r="K129" s="39">
        <v>54</v>
      </c>
      <c r="M129" s="39">
        <v>54</v>
      </c>
      <c r="Q129" s="406">
        <v>250</v>
      </c>
      <c r="R129" s="39">
        <v>19</v>
      </c>
      <c r="S129" s="39">
        <v>110</v>
      </c>
      <c r="T129" s="39" t="s">
        <v>36</v>
      </c>
      <c r="U129" s="414" t="s">
        <v>37</v>
      </c>
      <c r="V129" s="39">
        <v>54</v>
      </c>
      <c r="X129" s="39">
        <v>54</v>
      </c>
      <c r="AA129" s="39">
        <v>1</v>
      </c>
    </row>
    <row r="130" spans="1:27" ht="23.1" customHeight="1" x14ac:dyDescent="0.65">
      <c r="A130" s="416"/>
      <c r="E130" s="34"/>
      <c r="H130" s="414"/>
      <c r="Q130" s="406"/>
      <c r="U130" s="414"/>
    </row>
    <row r="131" spans="1:27" ht="23.1" customHeight="1" x14ac:dyDescent="0.65">
      <c r="A131" s="416" t="s">
        <v>2485</v>
      </c>
      <c r="C131" s="414">
        <v>81</v>
      </c>
      <c r="D131" s="39" t="s">
        <v>34</v>
      </c>
      <c r="E131" s="34">
        <v>26734</v>
      </c>
      <c r="F131" s="34">
        <v>30</v>
      </c>
      <c r="G131" s="35">
        <v>2856</v>
      </c>
      <c r="H131" s="414" t="s">
        <v>2440</v>
      </c>
      <c r="I131" s="39">
        <v>12</v>
      </c>
      <c r="K131" s="39">
        <v>50</v>
      </c>
      <c r="L131" s="39">
        <v>4850</v>
      </c>
      <c r="Q131" s="406">
        <v>100</v>
      </c>
      <c r="U131" s="414"/>
    </row>
    <row r="132" spans="1:27" ht="23.1" customHeight="1" x14ac:dyDescent="0.65">
      <c r="A132" s="416"/>
      <c r="E132" s="34"/>
      <c r="H132" s="414"/>
      <c r="Q132" s="406"/>
      <c r="U132" s="414"/>
    </row>
    <row r="133" spans="1:27" ht="23.1" customHeight="1" x14ac:dyDescent="0.65">
      <c r="A133" s="416" t="s">
        <v>2486</v>
      </c>
      <c r="C133" s="414">
        <v>82</v>
      </c>
      <c r="D133" s="39" t="s">
        <v>34</v>
      </c>
      <c r="E133" s="34">
        <v>75438</v>
      </c>
      <c r="F133" s="34">
        <v>207</v>
      </c>
      <c r="G133" s="35">
        <v>6077</v>
      </c>
      <c r="H133" s="414" t="s">
        <v>2440</v>
      </c>
      <c r="I133" s="39">
        <v>3</v>
      </c>
      <c r="J133" s="39">
        <v>2</v>
      </c>
      <c r="K133" s="39">
        <v>41</v>
      </c>
      <c r="L133" s="39">
        <v>1441</v>
      </c>
      <c r="Q133" s="406">
        <v>150</v>
      </c>
      <c r="U133" s="414"/>
    </row>
    <row r="134" spans="1:27" ht="23.1" customHeight="1" x14ac:dyDescent="0.65">
      <c r="A134" s="416"/>
      <c r="E134" s="34"/>
      <c r="H134" s="414"/>
      <c r="Q134" s="406"/>
      <c r="U134" s="414"/>
    </row>
    <row r="135" spans="1:27" ht="23.1" customHeight="1" x14ac:dyDescent="0.65">
      <c r="A135" s="416" t="s">
        <v>2487</v>
      </c>
      <c r="B135" s="39">
        <v>155</v>
      </c>
      <c r="C135" s="414">
        <v>83</v>
      </c>
      <c r="D135" s="39" t="s">
        <v>34</v>
      </c>
      <c r="E135" s="34">
        <v>61217</v>
      </c>
      <c r="F135" s="34">
        <v>289</v>
      </c>
      <c r="G135" s="35">
        <v>5578</v>
      </c>
      <c r="H135" s="414" t="s">
        <v>2440</v>
      </c>
      <c r="J135" s="39">
        <v>1</v>
      </c>
      <c r="K135" s="39">
        <v>6</v>
      </c>
      <c r="M135" s="39">
        <v>106</v>
      </c>
      <c r="Q135" s="406">
        <v>250</v>
      </c>
      <c r="R135" s="39">
        <v>20</v>
      </c>
      <c r="S135" s="39">
        <v>155</v>
      </c>
      <c r="T135" s="39" t="s">
        <v>36</v>
      </c>
      <c r="U135" s="414" t="s">
        <v>37</v>
      </c>
      <c r="V135" s="39">
        <v>106</v>
      </c>
      <c r="X135" s="39">
        <v>106</v>
      </c>
    </row>
    <row r="136" spans="1:27" ht="23.1" customHeight="1" x14ac:dyDescent="0.65">
      <c r="A136" s="416"/>
      <c r="E136" s="34"/>
      <c r="H136" s="414"/>
      <c r="Q136" s="406"/>
      <c r="U136" s="414"/>
    </row>
    <row r="137" spans="1:27" ht="23.1" customHeight="1" x14ac:dyDescent="0.65">
      <c r="A137" s="416" t="s">
        <v>2488</v>
      </c>
      <c r="C137" s="414">
        <v>84</v>
      </c>
      <c r="D137" s="39" t="s">
        <v>34</v>
      </c>
      <c r="E137" s="34">
        <v>43268</v>
      </c>
      <c r="F137" s="34">
        <v>178</v>
      </c>
      <c r="G137" s="35">
        <v>3006</v>
      </c>
      <c r="H137" s="414" t="s">
        <v>2440</v>
      </c>
      <c r="I137" s="39">
        <v>2</v>
      </c>
      <c r="J137" s="39">
        <v>3</v>
      </c>
      <c r="K137" s="39">
        <v>39</v>
      </c>
      <c r="L137" s="39">
        <v>1139</v>
      </c>
      <c r="Q137" s="406">
        <v>150</v>
      </c>
      <c r="U137" s="414"/>
    </row>
    <row r="138" spans="1:27" ht="23.1" customHeight="1" x14ac:dyDescent="0.65">
      <c r="A138" s="416"/>
      <c r="E138" s="34"/>
      <c r="H138" s="414"/>
      <c r="Q138" s="426"/>
      <c r="U138" s="414"/>
    </row>
    <row r="139" spans="1:27" ht="23.1" customHeight="1" x14ac:dyDescent="0.65">
      <c r="A139" s="416" t="s">
        <v>2489</v>
      </c>
      <c r="C139" s="414">
        <v>85</v>
      </c>
      <c r="D139" s="39" t="s">
        <v>34</v>
      </c>
      <c r="E139" s="34">
        <v>50739</v>
      </c>
      <c r="F139" s="34">
        <v>266</v>
      </c>
      <c r="G139" s="35">
        <v>4830</v>
      </c>
      <c r="H139" s="414" t="s">
        <v>2440</v>
      </c>
      <c r="I139" s="39">
        <v>5</v>
      </c>
      <c r="J139" s="39">
        <v>2</v>
      </c>
      <c r="K139" s="39">
        <v>88</v>
      </c>
      <c r="L139" s="39">
        <v>2288</v>
      </c>
      <c r="Q139" s="406">
        <v>150</v>
      </c>
      <c r="U139" s="414"/>
    </row>
    <row r="140" spans="1:27" ht="23.1" customHeight="1" x14ac:dyDescent="0.65">
      <c r="A140" s="416"/>
      <c r="E140" s="34"/>
      <c r="H140" s="414"/>
      <c r="Q140" s="406"/>
      <c r="U140" s="414"/>
    </row>
    <row r="141" spans="1:27" ht="23.1" customHeight="1" x14ac:dyDescent="0.65">
      <c r="A141" s="416" t="s">
        <v>2488</v>
      </c>
      <c r="B141" s="39">
        <v>144</v>
      </c>
      <c r="C141" s="414">
        <v>86</v>
      </c>
      <c r="D141" s="39" t="s">
        <v>34</v>
      </c>
      <c r="E141" s="34">
        <v>90021</v>
      </c>
      <c r="F141" s="34">
        <v>331</v>
      </c>
      <c r="G141" s="35">
        <v>7309</v>
      </c>
      <c r="H141" s="414" t="s">
        <v>2440</v>
      </c>
      <c r="I141" s="39">
        <v>7</v>
      </c>
      <c r="J141" s="39">
        <v>2</v>
      </c>
      <c r="L141" s="39">
        <v>3000</v>
      </c>
      <c r="M141" s="39">
        <v>61</v>
      </c>
      <c r="Q141" s="406"/>
      <c r="R141" s="39">
        <v>21</v>
      </c>
      <c r="S141" s="39">
        <v>144</v>
      </c>
      <c r="T141" s="39" t="s">
        <v>36</v>
      </c>
      <c r="U141" s="414" t="s">
        <v>45</v>
      </c>
      <c r="V141" s="39">
        <v>61</v>
      </c>
      <c r="X141" s="39">
        <v>61</v>
      </c>
      <c r="AA141" s="39">
        <v>31</v>
      </c>
    </row>
    <row r="142" spans="1:27" ht="23.1" customHeight="1" x14ac:dyDescent="0.65">
      <c r="A142" s="416"/>
      <c r="E142" s="34"/>
      <c r="H142" s="414"/>
      <c r="Q142" s="406"/>
      <c r="U142" s="414"/>
    </row>
    <row r="143" spans="1:27" ht="23.1" customHeight="1" x14ac:dyDescent="0.65">
      <c r="A143" s="416" t="s">
        <v>2490</v>
      </c>
      <c r="B143" s="39">
        <v>115</v>
      </c>
      <c r="C143" s="414">
        <v>87</v>
      </c>
      <c r="D143" s="39" t="s">
        <v>34</v>
      </c>
      <c r="E143" s="34">
        <v>37053</v>
      </c>
      <c r="F143" s="34">
        <v>53</v>
      </c>
      <c r="G143" s="35">
        <v>781</v>
      </c>
      <c r="H143" s="414" t="s">
        <v>2440</v>
      </c>
      <c r="K143" s="39">
        <v>94</v>
      </c>
      <c r="M143" s="39">
        <v>94</v>
      </c>
      <c r="Q143" s="406">
        <v>250</v>
      </c>
      <c r="R143" s="39">
        <v>22</v>
      </c>
      <c r="S143" s="39">
        <v>115</v>
      </c>
      <c r="T143" s="39" t="s">
        <v>36</v>
      </c>
      <c r="U143" s="414" t="s">
        <v>64</v>
      </c>
      <c r="V143" s="39">
        <v>94</v>
      </c>
      <c r="X143" s="39">
        <v>94</v>
      </c>
      <c r="AA143" s="39">
        <v>15</v>
      </c>
    </row>
    <row r="144" spans="1:27" s="41" customFormat="1" ht="23.1" customHeight="1" x14ac:dyDescent="0.65">
      <c r="A144" s="420" t="s">
        <v>2490</v>
      </c>
      <c r="B144" s="417"/>
      <c r="C144" s="717">
        <v>88</v>
      </c>
      <c r="D144" s="417" t="s">
        <v>47</v>
      </c>
      <c r="E144" s="41">
        <v>1546</v>
      </c>
      <c r="F144" s="418">
        <v>15</v>
      </c>
      <c r="H144" s="410" t="s">
        <v>2440</v>
      </c>
      <c r="I144" s="417">
        <v>23</v>
      </c>
      <c r="J144" s="417">
        <v>2</v>
      </c>
      <c r="K144" s="417">
        <v>30</v>
      </c>
      <c r="L144" s="417">
        <v>9430</v>
      </c>
      <c r="M144" s="417"/>
      <c r="O144" s="417"/>
      <c r="Q144" s="419">
        <v>100</v>
      </c>
      <c r="R144" s="417"/>
      <c r="S144" s="417"/>
      <c r="T144" s="417"/>
      <c r="U144" s="410"/>
      <c r="V144" s="417"/>
      <c r="X144" s="417"/>
      <c r="Y144" s="417"/>
      <c r="AA144" s="417"/>
    </row>
    <row r="145" spans="1:28" s="44" customFormat="1" ht="23.1" customHeight="1" x14ac:dyDescent="0.65">
      <c r="A145" s="425"/>
      <c r="B145" s="421"/>
      <c r="C145" s="423"/>
      <c r="D145" s="421"/>
      <c r="F145" s="422"/>
      <c r="H145" s="423"/>
      <c r="I145" s="421"/>
      <c r="J145" s="421"/>
      <c r="K145" s="421"/>
      <c r="L145" s="421"/>
      <c r="M145" s="421"/>
      <c r="O145" s="421"/>
      <c r="Q145" s="424"/>
      <c r="R145" s="421"/>
      <c r="S145" s="421"/>
      <c r="T145" s="421"/>
      <c r="U145" s="423"/>
      <c r="V145" s="421"/>
      <c r="X145" s="421"/>
      <c r="Y145" s="421"/>
      <c r="AA145" s="421"/>
    </row>
    <row r="146" spans="1:28" ht="23.1" customHeight="1" x14ac:dyDescent="0.65">
      <c r="A146" s="416" t="s">
        <v>2491</v>
      </c>
      <c r="C146" s="414">
        <v>89</v>
      </c>
      <c r="D146" s="39" t="s">
        <v>34</v>
      </c>
      <c r="E146" s="35">
        <v>43411</v>
      </c>
      <c r="F146" s="34">
        <v>81</v>
      </c>
      <c r="G146" s="35">
        <v>3128</v>
      </c>
      <c r="H146" s="414" t="s">
        <v>2440</v>
      </c>
      <c r="I146" s="39">
        <v>11</v>
      </c>
      <c r="K146" s="39">
        <v>57</v>
      </c>
      <c r="L146" s="39">
        <v>4457</v>
      </c>
      <c r="Q146" s="406">
        <v>100</v>
      </c>
      <c r="U146" s="414"/>
    </row>
    <row r="147" spans="1:28" ht="23.1" customHeight="1" x14ac:dyDescent="0.65">
      <c r="A147" s="416"/>
      <c r="H147" s="414"/>
      <c r="Q147" s="406"/>
      <c r="U147" s="414"/>
    </row>
    <row r="148" spans="1:28" ht="23.1" customHeight="1" x14ac:dyDescent="0.65">
      <c r="A148" s="416" t="s">
        <v>2492</v>
      </c>
      <c r="B148" s="39">
        <v>111</v>
      </c>
      <c r="C148" s="414">
        <v>90</v>
      </c>
      <c r="D148" s="39" t="s">
        <v>34</v>
      </c>
      <c r="E148" s="35">
        <v>37080</v>
      </c>
      <c r="F148" s="34">
        <v>77</v>
      </c>
      <c r="G148" s="35">
        <v>809</v>
      </c>
      <c r="H148" s="414" t="s">
        <v>2440</v>
      </c>
      <c r="K148" s="39">
        <v>92</v>
      </c>
      <c r="M148" s="39">
        <v>92</v>
      </c>
      <c r="Q148" s="406">
        <v>250</v>
      </c>
      <c r="R148" s="39">
        <v>23</v>
      </c>
      <c r="S148" s="39">
        <v>111</v>
      </c>
      <c r="T148" s="39" t="s">
        <v>36</v>
      </c>
      <c r="U148" s="414" t="s">
        <v>45</v>
      </c>
      <c r="V148" s="39">
        <v>92</v>
      </c>
      <c r="X148" s="39">
        <v>92</v>
      </c>
      <c r="AA148" s="39">
        <v>36</v>
      </c>
    </row>
    <row r="149" spans="1:28" ht="23.1" customHeight="1" x14ac:dyDescent="0.65">
      <c r="A149" s="416"/>
      <c r="H149" s="414"/>
      <c r="Q149" s="406"/>
      <c r="U149" s="414"/>
    </row>
    <row r="150" spans="1:28" ht="23.1" customHeight="1" x14ac:dyDescent="0.65">
      <c r="A150" s="416" t="s">
        <v>2493</v>
      </c>
      <c r="C150" s="414">
        <v>91</v>
      </c>
      <c r="D150" s="39" t="s">
        <v>34</v>
      </c>
      <c r="E150" s="35">
        <v>42210</v>
      </c>
      <c r="F150" s="34">
        <v>84</v>
      </c>
      <c r="G150" s="35">
        <v>3835</v>
      </c>
      <c r="H150" s="414" t="s">
        <v>2440</v>
      </c>
      <c r="I150" s="39">
        <v>8</v>
      </c>
      <c r="J150" s="39">
        <v>3</v>
      </c>
      <c r="K150" s="39">
        <v>66</v>
      </c>
      <c r="L150" s="39">
        <v>3566</v>
      </c>
      <c r="Q150" s="406">
        <v>150</v>
      </c>
      <c r="U150" s="414"/>
      <c r="AB150" s="35" t="s">
        <v>2492</v>
      </c>
    </row>
    <row r="151" spans="1:28" ht="23.1" customHeight="1" x14ac:dyDescent="0.65">
      <c r="A151" s="416"/>
      <c r="H151" s="414"/>
      <c r="Q151" s="406"/>
      <c r="U151" s="414"/>
    </row>
    <row r="152" spans="1:28" ht="23.1" customHeight="1" x14ac:dyDescent="0.65">
      <c r="A152" s="416" t="s">
        <v>2494</v>
      </c>
      <c r="C152" s="414">
        <v>92</v>
      </c>
      <c r="D152" s="39" t="s">
        <v>34</v>
      </c>
      <c r="E152" s="35">
        <v>43535</v>
      </c>
      <c r="F152" s="34">
        <v>131</v>
      </c>
      <c r="G152" s="35">
        <v>2780</v>
      </c>
      <c r="H152" s="414" t="s">
        <v>2440</v>
      </c>
      <c r="I152" s="39">
        <v>1</v>
      </c>
      <c r="J152" s="39">
        <v>2</v>
      </c>
      <c r="K152" s="39">
        <v>6</v>
      </c>
      <c r="L152" s="39">
        <v>606</v>
      </c>
      <c r="Q152" s="406">
        <v>200</v>
      </c>
      <c r="R152" s="39" t="s">
        <v>836</v>
      </c>
      <c r="U152" s="414"/>
    </row>
    <row r="153" spans="1:28" ht="23.1" customHeight="1" x14ac:dyDescent="0.65">
      <c r="A153" s="416" t="s">
        <v>2494</v>
      </c>
      <c r="C153" s="414">
        <v>93</v>
      </c>
      <c r="D153" s="39" t="s">
        <v>34</v>
      </c>
      <c r="E153" s="35">
        <v>43994</v>
      </c>
      <c r="F153" s="34">
        <v>89</v>
      </c>
      <c r="G153" s="35">
        <v>3728</v>
      </c>
      <c r="H153" s="414" t="s">
        <v>2440</v>
      </c>
      <c r="I153" s="39">
        <v>4</v>
      </c>
      <c r="J153" s="39">
        <v>1</v>
      </c>
      <c r="K153" s="39">
        <v>94</v>
      </c>
      <c r="L153" s="39">
        <v>1794</v>
      </c>
      <c r="Q153" s="406">
        <v>150</v>
      </c>
      <c r="U153" s="414"/>
    </row>
    <row r="154" spans="1:28" ht="23.1" customHeight="1" x14ac:dyDescent="0.65">
      <c r="A154" s="416" t="s">
        <v>2494</v>
      </c>
      <c r="B154" s="39">
        <v>127</v>
      </c>
      <c r="C154" s="414">
        <v>94</v>
      </c>
      <c r="D154" s="39" t="s">
        <v>34</v>
      </c>
      <c r="E154" s="35">
        <v>42138</v>
      </c>
      <c r="F154" s="34">
        <v>183</v>
      </c>
      <c r="G154" s="35">
        <v>2713</v>
      </c>
      <c r="H154" s="414" t="s">
        <v>2440</v>
      </c>
      <c r="I154" s="39">
        <v>23</v>
      </c>
      <c r="J154" s="39">
        <v>2</v>
      </c>
      <c r="L154" s="39">
        <v>9400</v>
      </c>
      <c r="M154" s="39">
        <v>82</v>
      </c>
      <c r="Q154" s="406">
        <v>100</v>
      </c>
      <c r="R154" s="39">
        <v>24</v>
      </c>
      <c r="S154" s="39">
        <v>127</v>
      </c>
      <c r="T154" s="39" t="s">
        <v>36</v>
      </c>
      <c r="U154" s="414" t="s">
        <v>64</v>
      </c>
      <c r="V154" s="39">
        <v>82</v>
      </c>
      <c r="X154" s="39">
        <v>82</v>
      </c>
      <c r="AA154" s="39">
        <v>60</v>
      </c>
    </row>
    <row r="155" spans="1:28" ht="23.1" customHeight="1" x14ac:dyDescent="0.65">
      <c r="A155" s="416" t="s">
        <v>2494</v>
      </c>
      <c r="C155" s="414">
        <v>95</v>
      </c>
      <c r="D155" s="39" t="s">
        <v>34</v>
      </c>
      <c r="E155" s="35">
        <v>49605</v>
      </c>
      <c r="F155" s="34">
        <v>117</v>
      </c>
      <c r="G155" s="35">
        <v>4582</v>
      </c>
      <c r="H155" s="414" t="s">
        <v>2440</v>
      </c>
      <c r="I155" s="39">
        <v>6</v>
      </c>
      <c r="J155" s="39">
        <v>1</v>
      </c>
      <c r="K155" s="39">
        <v>98</v>
      </c>
      <c r="L155" s="39">
        <v>2598</v>
      </c>
      <c r="Q155" s="406">
        <v>150</v>
      </c>
      <c r="U155" s="414"/>
    </row>
    <row r="156" spans="1:28" ht="23.1" customHeight="1" x14ac:dyDescent="0.65">
      <c r="A156" s="416"/>
      <c r="H156" s="414"/>
      <c r="Q156" s="406"/>
      <c r="U156" s="414"/>
    </row>
    <row r="157" spans="1:28" s="41" customFormat="1" ht="23.1" customHeight="1" x14ac:dyDescent="0.65">
      <c r="A157" s="420" t="s">
        <v>2495</v>
      </c>
      <c r="B157" s="417"/>
      <c r="C157" s="717">
        <v>96</v>
      </c>
      <c r="D157" s="417" t="s">
        <v>47</v>
      </c>
      <c r="E157" s="41">
        <v>327</v>
      </c>
      <c r="F157" s="418">
        <v>5</v>
      </c>
      <c r="H157" s="410" t="s">
        <v>2440</v>
      </c>
      <c r="I157" s="417">
        <v>36</v>
      </c>
      <c r="J157" s="417">
        <v>1</v>
      </c>
      <c r="K157" s="417">
        <v>60</v>
      </c>
      <c r="L157" s="417">
        <v>14560</v>
      </c>
      <c r="M157" s="417"/>
      <c r="O157" s="417"/>
      <c r="Q157" s="419">
        <v>100</v>
      </c>
      <c r="R157" s="417"/>
      <c r="S157" s="417"/>
      <c r="T157" s="417"/>
      <c r="U157" s="410"/>
      <c r="V157" s="417"/>
      <c r="X157" s="417"/>
      <c r="Y157" s="417"/>
      <c r="AA157" s="417"/>
    </row>
    <row r="158" spans="1:28" s="44" customFormat="1" ht="23.1" customHeight="1" x14ac:dyDescent="0.65">
      <c r="A158" s="425"/>
      <c r="B158" s="421"/>
      <c r="C158" s="423"/>
      <c r="D158" s="421"/>
      <c r="F158" s="422"/>
      <c r="H158" s="423"/>
      <c r="I158" s="421"/>
      <c r="J158" s="421"/>
      <c r="K158" s="421"/>
      <c r="L158" s="421"/>
      <c r="M158" s="421"/>
      <c r="O158" s="421"/>
      <c r="Q158" s="424"/>
      <c r="R158" s="421"/>
      <c r="S158" s="421"/>
      <c r="T158" s="421"/>
      <c r="U158" s="423"/>
      <c r="V158" s="421"/>
      <c r="X158" s="421"/>
      <c r="Y158" s="421"/>
      <c r="AA158" s="421"/>
    </row>
    <row r="159" spans="1:28" ht="23.1" customHeight="1" x14ac:dyDescent="0.65">
      <c r="A159" s="416" t="s">
        <v>2496</v>
      </c>
      <c r="C159" s="414">
        <v>97</v>
      </c>
      <c r="D159" s="39" t="s">
        <v>34</v>
      </c>
      <c r="E159" s="35">
        <v>87799</v>
      </c>
      <c r="F159" s="34">
        <v>321</v>
      </c>
      <c r="G159" s="35">
        <v>7113</v>
      </c>
      <c r="H159" s="414" t="s">
        <v>2440</v>
      </c>
      <c r="I159" s="39">
        <v>2</v>
      </c>
      <c r="J159" s="39">
        <v>6</v>
      </c>
      <c r="K159" s="39">
        <v>6</v>
      </c>
      <c r="L159" s="39">
        <v>1406</v>
      </c>
      <c r="Q159" s="406">
        <v>100</v>
      </c>
      <c r="U159" s="414"/>
    </row>
    <row r="160" spans="1:28" ht="23.1" customHeight="1" x14ac:dyDescent="0.65">
      <c r="A160" s="416" t="s">
        <v>2496</v>
      </c>
      <c r="C160" s="414">
        <v>98</v>
      </c>
      <c r="D160" s="39" t="s">
        <v>34</v>
      </c>
      <c r="E160" s="35">
        <v>74072</v>
      </c>
      <c r="F160" s="34">
        <v>334</v>
      </c>
      <c r="G160" s="35">
        <v>6421</v>
      </c>
      <c r="H160" s="414" t="s">
        <v>2440</v>
      </c>
      <c r="I160" s="39">
        <v>2</v>
      </c>
      <c r="L160" s="39">
        <v>800</v>
      </c>
      <c r="Q160" s="406">
        <v>250</v>
      </c>
      <c r="U160" s="414"/>
    </row>
    <row r="161" spans="1:28" ht="23.1" customHeight="1" x14ac:dyDescent="0.65">
      <c r="A161" s="416"/>
      <c r="H161" s="414"/>
      <c r="Q161" s="406"/>
      <c r="U161" s="414"/>
    </row>
    <row r="162" spans="1:28" ht="23.1" customHeight="1" x14ac:dyDescent="0.65">
      <c r="A162" s="416" t="s">
        <v>2497</v>
      </c>
      <c r="B162" s="39">
        <v>1</v>
      </c>
      <c r="C162" s="414">
        <v>99</v>
      </c>
      <c r="D162" s="39" t="s">
        <v>34</v>
      </c>
      <c r="E162" s="35">
        <v>47373</v>
      </c>
      <c r="F162" s="34">
        <v>209</v>
      </c>
      <c r="G162" s="35">
        <v>4421</v>
      </c>
      <c r="H162" s="414" t="s">
        <v>2440</v>
      </c>
      <c r="I162" s="39">
        <v>10</v>
      </c>
      <c r="J162" s="39">
        <v>2</v>
      </c>
      <c r="L162" s="39">
        <v>4200</v>
      </c>
      <c r="M162" s="39">
        <v>36</v>
      </c>
      <c r="Q162" s="406">
        <v>150</v>
      </c>
      <c r="R162" s="39">
        <v>25</v>
      </c>
      <c r="S162" s="39">
        <v>1</v>
      </c>
      <c r="T162" s="39" t="s">
        <v>36</v>
      </c>
      <c r="U162" s="414" t="s">
        <v>45</v>
      </c>
      <c r="V162" s="39">
        <v>36</v>
      </c>
      <c r="X162" s="39">
        <v>36</v>
      </c>
      <c r="AA162" s="39">
        <v>20</v>
      </c>
    </row>
    <row r="163" spans="1:28" ht="23.1" customHeight="1" x14ac:dyDescent="0.65">
      <c r="A163" s="416"/>
      <c r="H163" s="414"/>
      <c r="Q163" s="406"/>
      <c r="U163" s="414"/>
    </row>
    <row r="164" spans="1:28" ht="23.1" customHeight="1" x14ac:dyDescent="0.65">
      <c r="A164" s="416" t="s">
        <v>2498</v>
      </c>
      <c r="B164" s="39">
        <v>255</v>
      </c>
      <c r="C164" s="414">
        <v>100</v>
      </c>
      <c r="D164" s="39" t="s">
        <v>34</v>
      </c>
      <c r="E164" s="35">
        <v>37259</v>
      </c>
      <c r="F164" s="34">
        <v>113</v>
      </c>
      <c r="G164" s="35">
        <v>1092</v>
      </c>
      <c r="H164" s="414" t="s">
        <v>2440</v>
      </c>
      <c r="J164" s="39">
        <v>1</v>
      </c>
      <c r="K164" s="39">
        <v>23</v>
      </c>
      <c r="M164" s="39">
        <v>123</v>
      </c>
      <c r="Q164" s="406">
        <v>150</v>
      </c>
      <c r="R164" s="39">
        <v>26</v>
      </c>
      <c r="S164" s="39">
        <v>255</v>
      </c>
      <c r="T164" s="39" t="s">
        <v>36</v>
      </c>
      <c r="U164" s="414" t="s">
        <v>45</v>
      </c>
      <c r="V164" s="39">
        <v>123</v>
      </c>
      <c r="X164" s="39">
        <v>123</v>
      </c>
      <c r="AA164" s="39">
        <v>20</v>
      </c>
    </row>
    <row r="165" spans="1:28" ht="23.1" customHeight="1" x14ac:dyDescent="0.65">
      <c r="A165" s="416"/>
      <c r="H165" s="414"/>
      <c r="Q165" s="406"/>
      <c r="U165" s="414"/>
    </row>
    <row r="166" spans="1:28" ht="23.1" customHeight="1" x14ac:dyDescent="0.65">
      <c r="A166" s="416" t="s">
        <v>2499</v>
      </c>
      <c r="B166" s="39">
        <v>189</v>
      </c>
      <c r="C166" s="414">
        <v>101</v>
      </c>
      <c r="D166" s="39" t="s">
        <v>34</v>
      </c>
      <c r="E166" s="35">
        <v>50737</v>
      </c>
      <c r="F166" s="34">
        <v>264</v>
      </c>
      <c r="G166" s="35">
        <v>4828</v>
      </c>
      <c r="H166" s="414" t="s">
        <v>2440</v>
      </c>
      <c r="I166" s="39">
        <v>8</v>
      </c>
      <c r="J166" s="39">
        <v>2</v>
      </c>
      <c r="K166" s="39">
        <v>5</v>
      </c>
      <c r="L166" s="39">
        <v>3405</v>
      </c>
      <c r="Q166" s="406">
        <v>150</v>
      </c>
      <c r="S166" s="39">
        <v>189</v>
      </c>
      <c r="U166" s="414"/>
    </row>
    <row r="167" spans="1:28" s="41" customFormat="1" ht="23.1" customHeight="1" x14ac:dyDescent="0.65">
      <c r="A167" s="420" t="s">
        <v>2499</v>
      </c>
      <c r="B167" s="417">
        <v>189</v>
      </c>
      <c r="C167" s="717"/>
      <c r="D167" s="417" t="s">
        <v>34</v>
      </c>
      <c r="E167" s="41">
        <v>49455</v>
      </c>
      <c r="F167" s="418">
        <v>206</v>
      </c>
      <c r="G167" s="41">
        <v>4432</v>
      </c>
      <c r="H167" s="411" t="s">
        <v>2440</v>
      </c>
      <c r="I167" s="417"/>
      <c r="J167" s="417">
        <v>1</v>
      </c>
      <c r="K167" s="417">
        <v>76</v>
      </c>
      <c r="L167" s="417">
        <v>176</v>
      </c>
      <c r="M167" s="417"/>
      <c r="O167" s="417"/>
      <c r="Q167" s="419"/>
      <c r="R167" s="417"/>
      <c r="S167" s="417">
        <v>189</v>
      </c>
      <c r="T167" s="417"/>
      <c r="U167" s="410"/>
      <c r="V167" s="417">
        <v>31.5</v>
      </c>
      <c r="X167" s="417"/>
      <c r="Y167" s="417">
        <v>31.5</v>
      </c>
      <c r="AA167" s="417"/>
      <c r="AB167" s="41" t="s">
        <v>132</v>
      </c>
    </row>
    <row r="168" spans="1:28" s="44" customFormat="1" ht="23.1" customHeight="1" x14ac:dyDescent="0.65">
      <c r="A168" s="425"/>
      <c r="B168" s="421"/>
      <c r="C168" s="423"/>
      <c r="D168" s="421"/>
      <c r="F168" s="422"/>
      <c r="H168" s="423"/>
      <c r="I168" s="421"/>
      <c r="J168" s="421"/>
      <c r="K168" s="421"/>
      <c r="L168" s="421"/>
      <c r="M168" s="421"/>
      <c r="O168" s="421"/>
      <c r="Q168" s="424"/>
      <c r="R168" s="421"/>
      <c r="S168" s="421"/>
      <c r="T168" s="421"/>
      <c r="U168" s="423"/>
      <c r="V168" s="421"/>
      <c r="X168" s="421"/>
      <c r="Y168" s="421"/>
      <c r="AA168" s="421"/>
    </row>
    <row r="169" spans="1:28" ht="23.1" customHeight="1" x14ac:dyDescent="0.65">
      <c r="A169" s="416" t="s">
        <v>2500</v>
      </c>
      <c r="C169" s="414">
        <v>102</v>
      </c>
      <c r="D169" s="39" t="s">
        <v>34</v>
      </c>
      <c r="E169" s="35">
        <v>73862</v>
      </c>
      <c r="F169" s="34">
        <v>290</v>
      </c>
      <c r="G169" s="35">
        <v>6284</v>
      </c>
      <c r="H169" s="414" t="s">
        <v>2440</v>
      </c>
      <c r="I169" s="39">
        <v>7</v>
      </c>
      <c r="J169" s="39">
        <v>2</v>
      </c>
      <c r="K169" s="39">
        <v>93</v>
      </c>
      <c r="L169" s="39">
        <v>3093</v>
      </c>
      <c r="Q169" s="406">
        <v>250</v>
      </c>
      <c r="U169" s="414"/>
    </row>
    <row r="170" spans="1:28" ht="23.1" customHeight="1" x14ac:dyDescent="0.65">
      <c r="A170" s="416"/>
      <c r="H170" s="414"/>
      <c r="Q170" s="406"/>
      <c r="U170" s="414"/>
    </row>
    <row r="171" spans="1:28" ht="23.1" customHeight="1" x14ac:dyDescent="0.65">
      <c r="A171" s="416" t="s">
        <v>2501</v>
      </c>
      <c r="C171" s="414">
        <v>103</v>
      </c>
      <c r="D171" s="39" t="s">
        <v>34</v>
      </c>
      <c r="E171" s="35">
        <v>56015</v>
      </c>
      <c r="F171" s="34">
        <v>275</v>
      </c>
      <c r="G171" s="35">
        <v>5437</v>
      </c>
      <c r="H171" s="414" t="s">
        <v>2440</v>
      </c>
      <c r="J171" s="39">
        <v>3</v>
      </c>
      <c r="K171" s="39">
        <v>45</v>
      </c>
      <c r="L171" s="39">
        <v>345</v>
      </c>
      <c r="Q171" s="406">
        <v>275</v>
      </c>
      <c r="U171" s="414"/>
    </row>
    <row r="172" spans="1:28" ht="23.1" customHeight="1" x14ac:dyDescent="0.65">
      <c r="A172" s="416"/>
      <c r="H172" s="414"/>
      <c r="Q172" s="406"/>
      <c r="U172" s="414"/>
    </row>
    <row r="173" spans="1:28" ht="23.1" customHeight="1" x14ac:dyDescent="0.65">
      <c r="A173" s="416" t="s">
        <v>2502</v>
      </c>
      <c r="C173" s="414">
        <v>104</v>
      </c>
      <c r="D173" s="39" t="s">
        <v>34</v>
      </c>
      <c r="E173" s="35">
        <v>49717</v>
      </c>
      <c r="F173" s="34">
        <v>202</v>
      </c>
      <c r="G173" s="35">
        <v>4694</v>
      </c>
      <c r="H173" s="414" t="s">
        <v>2440</v>
      </c>
      <c r="I173" s="39">
        <v>2</v>
      </c>
      <c r="J173" s="39">
        <v>1</v>
      </c>
      <c r="K173" s="39">
        <v>24</v>
      </c>
      <c r="L173" s="39">
        <v>924</v>
      </c>
      <c r="Q173" s="406">
        <v>100</v>
      </c>
      <c r="U173" s="414"/>
    </row>
    <row r="174" spans="1:28" ht="23.1" customHeight="1" x14ac:dyDescent="0.65">
      <c r="A174" s="416"/>
      <c r="H174" s="414"/>
      <c r="Q174" s="406"/>
      <c r="U174" s="414"/>
    </row>
    <row r="175" spans="1:28" ht="23.1" customHeight="1" x14ac:dyDescent="0.65">
      <c r="A175" s="416" t="s">
        <v>2503</v>
      </c>
      <c r="B175" s="39">
        <v>294</v>
      </c>
      <c r="C175" s="414">
        <v>105</v>
      </c>
      <c r="D175" s="39" t="s">
        <v>34</v>
      </c>
      <c r="E175" s="35">
        <v>37276</v>
      </c>
      <c r="F175" s="34">
        <v>130</v>
      </c>
      <c r="G175" s="35">
        <v>1109</v>
      </c>
      <c r="H175" s="414" t="s">
        <v>2440</v>
      </c>
      <c r="K175" s="39">
        <v>76</v>
      </c>
      <c r="M175" s="39">
        <v>76</v>
      </c>
      <c r="Q175" s="406">
        <v>250</v>
      </c>
      <c r="R175" s="39">
        <v>27</v>
      </c>
      <c r="S175" s="39">
        <v>294</v>
      </c>
      <c r="T175" s="39" t="s">
        <v>36</v>
      </c>
      <c r="U175" s="414" t="s">
        <v>45</v>
      </c>
      <c r="V175" s="39">
        <v>76</v>
      </c>
      <c r="X175" s="39">
        <v>76</v>
      </c>
      <c r="AA175" s="39">
        <v>13</v>
      </c>
    </row>
    <row r="176" spans="1:28" ht="23.1" customHeight="1" x14ac:dyDescent="0.65">
      <c r="A176" s="416"/>
      <c r="H176" s="414"/>
      <c r="Q176" s="406"/>
      <c r="U176" s="414"/>
    </row>
    <row r="177" spans="1:27" ht="23.1" customHeight="1" x14ac:dyDescent="0.65">
      <c r="A177" s="416" t="s">
        <v>2504</v>
      </c>
      <c r="C177" s="414">
        <v>106</v>
      </c>
      <c r="D177" s="39" t="s">
        <v>34</v>
      </c>
      <c r="E177" s="35">
        <v>73421</v>
      </c>
      <c r="F177" s="34">
        <v>289</v>
      </c>
      <c r="G177" s="35">
        <v>6283</v>
      </c>
      <c r="H177" s="414" t="s">
        <v>2440</v>
      </c>
      <c r="I177" s="39">
        <v>8</v>
      </c>
      <c r="J177" s="39">
        <v>3</v>
      </c>
      <c r="K177" s="39">
        <v>83</v>
      </c>
      <c r="L177" s="39">
        <v>3583</v>
      </c>
      <c r="Q177" s="406">
        <v>250</v>
      </c>
      <c r="U177" s="414"/>
    </row>
    <row r="178" spans="1:27" ht="23.1" customHeight="1" x14ac:dyDescent="0.65">
      <c r="A178" s="416" t="s">
        <v>2504</v>
      </c>
      <c r="B178" s="39">
        <v>26</v>
      </c>
      <c r="C178" s="414">
        <v>107</v>
      </c>
      <c r="D178" s="39" t="s">
        <v>34</v>
      </c>
      <c r="E178" s="35">
        <v>43329</v>
      </c>
      <c r="F178" s="34">
        <v>96</v>
      </c>
      <c r="G178" s="35">
        <v>3110</v>
      </c>
      <c r="H178" s="414" t="s">
        <v>2440</v>
      </c>
      <c r="I178" s="39">
        <v>1</v>
      </c>
      <c r="J178" s="39">
        <v>2</v>
      </c>
      <c r="K178" s="39">
        <v>78</v>
      </c>
      <c r="M178" s="39">
        <v>678</v>
      </c>
      <c r="Q178" s="406">
        <v>250</v>
      </c>
      <c r="R178" s="39">
        <v>28</v>
      </c>
      <c r="S178" s="39">
        <v>26</v>
      </c>
      <c r="T178" s="39" t="s">
        <v>36</v>
      </c>
      <c r="U178" s="414" t="s">
        <v>45</v>
      </c>
      <c r="V178" s="39">
        <v>108</v>
      </c>
      <c r="X178" s="39">
        <v>108</v>
      </c>
      <c r="AA178" s="39">
        <v>50</v>
      </c>
    </row>
    <row r="179" spans="1:27" ht="23.1" customHeight="1" x14ac:dyDescent="0.65">
      <c r="A179" s="416"/>
      <c r="H179" s="414"/>
      <c r="Q179" s="406"/>
      <c r="U179" s="414"/>
    </row>
    <row r="180" spans="1:27" ht="23.1" customHeight="1" x14ac:dyDescent="0.65">
      <c r="A180" s="416" t="s">
        <v>2505</v>
      </c>
      <c r="B180" s="39">
        <v>5</v>
      </c>
      <c r="C180" s="414">
        <v>108</v>
      </c>
      <c r="D180" s="39" t="s">
        <v>34</v>
      </c>
      <c r="E180" s="35">
        <v>37068</v>
      </c>
      <c r="F180" s="34">
        <v>86</v>
      </c>
      <c r="G180" s="35">
        <v>797</v>
      </c>
      <c r="H180" s="414" t="s">
        <v>2440</v>
      </c>
      <c r="J180" s="39">
        <v>2</v>
      </c>
      <c r="K180" s="39">
        <v>70</v>
      </c>
      <c r="M180" s="39">
        <v>270</v>
      </c>
      <c r="Q180" s="406">
        <v>300</v>
      </c>
      <c r="R180" s="39">
        <v>29</v>
      </c>
      <c r="S180" s="39">
        <v>5</v>
      </c>
      <c r="T180" s="39" t="s">
        <v>36</v>
      </c>
      <c r="U180" s="414" t="s">
        <v>45</v>
      </c>
      <c r="V180" s="39">
        <v>270</v>
      </c>
      <c r="X180" s="39">
        <v>270</v>
      </c>
      <c r="AA180" s="39">
        <v>30</v>
      </c>
    </row>
    <row r="181" spans="1:27" ht="23.1" customHeight="1" x14ac:dyDescent="0.65">
      <c r="A181" s="416"/>
      <c r="H181" s="414"/>
      <c r="Q181" s="406"/>
      <c r="U181" s="414"/>
    </row>
    <row r="182" spans="1:27" ht="23.1" customHeight="1" x14ac:dyDescent="0.65">
      <c r="A182" s="416" t="s">
        <v>2506</v>
      </c>
      <c r="C182" s="414">
        <v>109</v>
      </c>
      <c r="D182" s="39" t="s">
        <v>34</v>
      </c>
      <c r="E182" s="35">
        <v>49506</v>
      </c>
      <c r="F182" s="34">
        <v>357</v>
      </c>
      <c r="G182" s="35">
        <v>4443</v>
      </c>
      <c r="H182" s="414" t="s">
        <v>2440</v>
      </c>
      <c r="I182" s="39">
        <v>2</v>
      </c>
      <c r="J182" s="39">
        <v>3</v>
      </c>
      <c r="K182" s="39">
        <v>22</v>
      </c>
      <c r="L182" s="39">
        <v>1122</v>
      </c>
      <c r="Q182" s="406">
        <v>100</v>
      </c>
      <c r="U182" s="414"/>
    </row>
    <row r="183" spans="1:27" ht="23.1" customHeight="1" x14ac:dyDescent="0.65">
      <c r="A183" s="416"/>
      <c r="H183" s="414"/>
      <c r="Q183" s="406"/>
      <c r="U183" s="414"/>
    </row>
    <row r="184" spans="1:27" ht="23.1" customHeight="1" x14ac:dyDescent="0.65">
      <c r="A184" s="416" t="s">
        <v>2507</v>
      </c>
      <c r="C184" s="414">
        <v>110</v>
      </c>
      <c r="D184" s="39" t="s">
        <v>34</v>
      </c>
      <c r="E184" s="35">
        <v>42132</v>
      </c>
      <c r="F184" s="34">
        <v>126</v>
      </c>
      <c r="G184" s="35">
        <v>2707</v>
      </c>
      <c r="H184" s="414" t="s">
        <v>2440</v>
      </c>
      <c r="I184" s="39">
        <v>8</v>
      </c>
      <c r="J184" s="39">
        <v>1</v>
      </c>
      <c r="K184" s="39">
        <v>4</v>
      </c>
      <c r="L184" s="39">
        <v>3304</v>
      </c>
      <c r="Q184" s="406">
        <v>150</v>
      </c>
      <c r="U184" s="414"/>
    </row>
    <row r="185" spans="1:27" ht="23.1" customHeight="1" x14ac:dyDescent="0.65">
      <c r="A185" s="416" t="s">
        <v>2507</v>
      </c>
      <c r="B185" s="39">
        <v>129</v>
      </c>
      <c r="C185" s="414">
        <v>111</v>
      </c>
      <c r="D185" s="39" t="s">
        <v>34</v>
      </c>
      <c r="E185" s="35">
        <v>37269</v>
      </c>
      <c r="F185" s="34">
        <v>123</v>
      </c>
      <c r="G185" s="35">
        <v>1102</v>
      </c>
      <c r="H185" s="414" t="s">
        <v>2440</v>
      </c>
      <c r="J185" s="39">
        <v>1</v>
      </c>
      <c r="K185" s="39">
        <v>38</v>
      </c>
      <c r="M185" s="39">
        <v>138</v>
      </c>
      <c r="Q185" s="406">
        <v>250</v>
      </c>
      <c r="R185" s="39">
        <v>30</v>
      </c>
      <c r="S185" s="39">
        <v>129</v>
      </c>
      <c r="T185" s="39" t="s">
        <v>36</v>
      </c>
      <c r="U185" s="414" t="s">
        <v>45</v>
      </c>
      <c r="V185" s="39">
        <v>138</v>
      </c>
      <c r="X185" s="39">
        <v>138</v>
      </c>
      <c r="AA185" s="39">
        <v>31</v>
      </c>
    </row>
    <row r="186" spans="1:27" ht="23.1" customHeight="1" x14ac:dyDescent="0.65">
      <c r="A186" s="416"/>
      <c r="H186" s="414"/>
      <c r="Q186" s="406"/>
      <c r="U186" s="414"/>
    </row>
    <row r="187" spans="1:27" ht="23.1" customHeight="1" x14ac:dyDescent="0.65">
      <c r="A187" s="416" t="s">
        <v>2508</v>
      </c>
      <c r="C187" s="414">
        <v>112</v>
      </c>
      <c r="D187" s="39" t="s">
        <v>34</v>
      </c>
      <c r="E187" s="35">
        <v>28735</v>
      </c>
      <c r="F187" s="34">
        <v>8</v>
      </c>
      <c r="G187" s="35">
        <v>2413</v>
      </c>
      <c r="H187" s="414" t="s">
        <v>2440</v>
      </c>
      <c r="I187" s="39">
        <v>36</v>
      </c>
      <c r="J187" s="39">
        <v>1</v>
      </c>
      <c r="K187" s="39">
        <v>30</v>
      </c>
      <c r="L187" s="39">
        <v>14530</v>
      </c>
      <c r="Q187" s="406">
        <v>100</v>
      </c>
      <c r="U187" s="414"/>
    </row>
    <row r="188" spans="1:27" ht="23.1" customHeight="1" x14ac:dyDescent="0.65">
      <c r="A188" s="416"/>
      <c r="H188" s="414"/>
      <c r="Q188" s="406"/>
      <c r="U188" s="414"/>
    </row>
    <row r="189" spans="1:27" ht="23.1" customHeight="1" x14ac:dyDescent="0.65">
      <c r="A189" s="416" t="s">
        <v>2509</v>
      </c>
      <c r="C189" s="414">
        <v>113</v>
      </c>
      <c r="D189" s="39" t="s">
        <v>34</v>
      </c>
      <c r="E189" s="35">
        <v>95850</v>
      </c>
      <c r="F189" s="34">
        <v>312</v>
      </c>
      <c r="G189" s="35">
        <v>7703</v>
      </c>
      <c r="H189" s="414" t="s">
        <v>2440</v>
      </c>
      <c r="I189" s="39">
        <v>4</v>
      </c>
      <c r="J189" s="39">
        <v>1</v>
      </c>
      <c r="K189" s="39">
        <v>21</v>
      </c>
      <c r="L189" s="39">
        <v>1721</v>
      </c>
      <c r="Q189" s="406">
        <v>150</v>
      </c>
      <c r="U189" s="414"/>
    </row>
    <row r="190" spans="1:27" ht="23.1" customHeight="1" x14ac:dyDescent="0.65">
      <c r="A190" s="416" t="s">
        <v>2509</v>
      </c>
      <c r="C190" s="414">
        <v>114</v>
      </c>
      <c r="D190" s="39" t="s">
        <v>34</v>
      </c>
      <c r="E190" s="35">
        <v>49685</v>
      </c>
      <c r="F190" s="34">
        <v>170</v>
      </c>
      <c r="G190" s="35">
        <v>4662</v>
      </c>
      <c r="H190" s="414" t="s">
        <v>2440</v>
      </c>
      <c r="I190" s="39">
        <v>9</v>
      </c>
      <c r="J190" s="39">
        <v>1</v>
      </c>
      <c r="K190" s="39">
        <v>20</v>
      </c>
      <c r="L190" s="39">
        <v>3720</v>
      </c>
      <c r="Q190" s="406">
        <v>100</v>
      </c>
      <c r="U190" s="414"/>
    </row>
    <row r="191" spans="1:27" ht="23.1" customHeight="1" x14ac:dyDescent="0.65">
      <c r="A191" s="416" t="s">
        <v>2509</v>
      </c>
      <c r="C191" s="414">
        <v>115</v>
      </c>
      <c r="D191" s="39" t="s">
        <v>34</v>
      </c>
      <c r="E191" s="35">
        <v>43985</v>
      </c>
      <c r="F191" s="34">
        <v>34</v>
      </c>
      <c r="G191" s="35">
        <v>3319</v>
      </c>
      <c r="H191" s="414" t="s">
        <v>2440</v>
      </c>
      <c r="I191" s="39">
        <v>3</v>
      </c>
      <c r="J191" s="39">
        <v>1</v>
      </c>
      <c r="K191" s="39">
        <v>71</v>
      </c>
      <c r="L191" s="39">
        <v>1371</v>
      </c>
      <c r="Q191" s="406">
        <v>175</v>
      </c>
      <c r="U191" s="414"/>
    </row>
    <row r="192" spans="1:27" ht="23.1" customHeight="1" x14ac:dyDescent="0.65">
      <c r="A192" s="416" t="s">
        <v>2510</v>
      </c>
      <c r="C192" s="414">
        <v>116</v>
      </c>
      <c r="D192" s="39" t="s">
        <v>34</v>
      </c>
      <c r="E192" s="35">
        <v>49714</v>
      </c>
      <c r="F192" s="34">
        <v>171</v>
      </c>
      <c r="G192" s="35">
        <v>4691</v>
      </c>
      <c r="H192" s="414" t="s">
        <v>2440</v>
      </c>
      <c r="I192" s="39">
        <v>4</v>
      </c>
      <c r="J192" s="39">
        <v>2</v>
      </c>
      <c r="K192" s="39">
        <v>42</v>
      </c>
      <c r="L192" s="39">
        <v>1842</v>
      </c>
      <c r="Q192" s="406">
        <v>100</v>
      </c>
      <c r="U192" s="414"/>
    </row>
    <row r="193" spans="1:28" ht="23.1" customHeight="1" x14ac:dyDescent="0.65">
      <c r="A193" s="416" t="s">
        <v>2509</v>
      </c>
      <c r="B193" s="39">
        <v>170</v>
      </c>
      <c r="C193" s="414">
        <v>117</v>
      </c>
      <c r="D193" s="39" t="s">
        <v>34</v>
      </c>
      <c r="E193" s="35">
        <v>77283</v>
      </c>
      <c r="F193" s="34">
        <v>137</v>
      </c>
      <c r="G193" s="35">
        <v>1116</v>
      </c>
      <c r="H193" s="414" t="s">
        <v>2440</v>
      </c>
      <c r="J193" s="39">
        <v>1</v>
      </c>
      <c r="K193" s="39">
        <v>42</v>
      </c>
      <c r="M193" s="39">
        <v>142</v>
      </c>
      <c r="Q193" s="406">
        <v>250</v>
      </c>
      <c r="R193" s="39">
        <v>31</v>
      </c>
      <c r="S193" s="39">
        <v>170</v>
      </c>
      <c r="T193" s="39" t="s">
        <v>36</v>
      </c>
      <c r="U193" s="414" t="s">
        <v>64</v>
      </c>
      <c r="V193" s="39">
        <v>142</v>
      </c>
      <c r="X193" s="39">
        <v>142</v>
      </c>
      <c r="AA193" s="39">
        <v>26</v>
      </c>
    </row>
    <row r="194" spans="1:28" ht="23.1" customHeight="1" x14ac:dyDescent="0.65">
      <c r="A194" s="416"/>
      <c r="H194" s="414"/>
      <c r="Q194" s="406"/>
      <c r="U194" s="414"/>
    </row>
    <row r="195" spans="1:28" ht="23.1" customHeight="1" x14ac:dyDescent="0.65">
      <c r="A195" s="416" t="s">
        <v>2511</v>
      </c>
      <c r="C195" s="414">
        <v>118</v>
      </c>
      <c r="D195" s="39" t="s">
        <v>34</v>
      </c>
      <c r="E195" s="35">
        <v>49684</v>
      </c>
      <c r="F195" s="34">
        <v>172</v>
      </c>
      <c r="G195" s="35">
        <v>4661</v>
      </c>
      <c r="H195" s="414" t="s">
        <v>2440</v>
      </c>
      <c r="I195" s="39">
        <v>10</v>
      </c>
      <c r="K195" s="39">
        <v>78</v>
      </c>
      <c r="L195" s="39">
        <v>4078</v>
      </c>
      <c r="Q195" s="406">
        <v>150</v>
      </c>
      <c r="U195" s="414"/>
    </row>
    <row r="196" spans="1:28" ht="23.1" customHeight="1" x14ac:dyDescent="0.65">
      <c r="A196" s="416"/>
      <c r="H196" s="414"/>
      <c r="Q196" s="406"/>
      <c r="U196" s="414"/>
    </row>
    <row r="197" spans="1:28" ht="23.1" customHeight="1" x14ac:dyDescent="0.65">
      <c r="A197" s="416" t="s">
        <v>2512</v>
      </c>
      <c r="C197" s="414">
        <v>119</v>
      </c>
      <c r="D197" s="39" t="s">
        <v>34</v>
      </c>
      <c r="E197" s="35">
        <v>56257</v>
      </c>
      <c r="F197" s="34">
        <v>255</v>
      </c>
      <c r="G197" s="35">
        <v>5419</v>
      </c>
      <c r="H197" s="414" t="s">
        <v>2440</v>
      </c>
      <c r="I197" s="39">
        <v>10</v>
      </c>
      <c r="K197" s="39">
        <v>51</v>
      </c>
      <c r="L197" s="39">
        <v>4051</v>
      </c>
      <c r="Q197" s="406">
        <v>150</v>
      </c>
      <c r="U197" s="414"/>
    </row>
    <row r="198" spans="1:28" ht="23.1" customHeight="1" x14ac:dyDescent="0.65">
      <c r="A198" s="416" t="s">
        <v>2513</v>
      </c>
      <c r="B198" s="39">
        <v>77</v>
      </c>
      <c r="C198" s="414">
        <v>120</v>
      </c>
      <c r="D198" s="39" t="s">
        <v>34</v>
      </c>
      <c r="E198" s="35">
        <v>14396</v>
      </c>
      <c r="F198" s="34">
        <v>10</v>
      </c>
      <c r="G198" s="35">
        <v>699</v>
      </c>
      <c r="H198" s="414" t="s">
        <v>2440</v>
      </c>
      <c r="K198" s="39">
        <v>69</v>
      </c>
      <c r="M198" s="39">
        <v>69</v>
      </c>
      <c r="Q198" s="406">
        <v>250</v>
      </c>
      <c r="R198" s="39">
        <v>32</v>
      </c>
      <c r="S198" s="39">
        <v>77</v>
      </c>
      <c r="T198" s="39" t="s">
        <v>36</v>
      </c>
      <c r="U198" s="414" t="s">
        <v>37</v>
      </c>
      <c r="V198" s="39">
        <v>69</v>
      </c>
      <c r="X198" s="39">
        <v>69</v>
      </c>
      <c r="AA198" s="39">
        <v>10</v>
      </c>
    </row>
    <row r="199" spans="1:28" ht="23.1" customHeight="1" x14ac:dyDescent="0.65">
      <c r="A199" s="416" t="s">
        <v>2512</v>
      </c>
      <c r="C199" s="414">
        <v>121</v>
      </c>
      <c r="D199" s="39" t="s">
        <v>34</v>
      </c>
      <c r="E199" s="35">
        <v>49695</v>
      </c>
      <c r="F199" s="34">
        <v>182</v>
      </c>
      <c r="G199" s="35">
        <v>4672</v>
      </c>
      <c r="H199" s="414" t="s">
        <v>2440</v>
      </c>
      <c r="I199" s="39">
        <v>4</v>
      </c>
      <c r="J199" s="39">
        <v>2</v>
      </c>
      <c r="K199" s="39">
        <v>81</v>
      </c>
      <c r="L199" s="39">
        <v>1881</v>
      </c>
      <c r="Q199" s="406">
        <v>200</v>
      </c>
      <c r="U199" s="414"/>
    </row>
    <row r="200" spans="1:28" ht="23.1" customHeight="1" x14ac:dyDescent="0.65">
      <c r="A200" s="416" t="s">
        <v>2512</v>
      </c>
      <c r="C200" s="414">
        <v>122</v>
      </c>
      <c r="D200" s="39" t="s">
        <v>34</v>
      </c>
      <c r="E200" s="35">
        <v>56226</v>
      </c>
      <c r="F200" s="34">
        <v>258</v>
      </c>
      <c r="G200" s="35">
        <v>5430</v>
      </c>
      <c r="H200" s="414" t="s">
        <v>2440</v>
      </c>
      <c r="I200" s="39">
        <v>11</v>
      </c>
      <c r="J200" s="39">
        <v>3</v>
      </c>
      <c r="K200" s="39">
        <v>3</v>
      </c>
      <c r="L200" s="39">
        <v>4703</v>
      </c>
      <c r="Q200" s="406">
        <v>150</v>
      </c>
      <c r="U200" s="414"/>
    </row>
    <row r="201" spans="1:28" ht="23.1" customHeight="1" x14ac:dyDescent="0.65">
      <c r="A201" s="416"/>
      <c r="H201" s="414"/>
      <c r="Q201" s="406"/>
      <c r="U201" s="414"/>
    </row>
    <row r="202" spans="1:28" ht="23.1" customHeight="1" x14ac:dyDescent="0.65">
      <c r="A202" s="416" t="s">
        <v>2515</v>
      </c>
      <c r="C202" s="414">
        <v>123</v>
      </c>
      <c r="D202" s="39" t="s">
        <v>34</v>
      </c>
      <c r="E202" s="35">
        <v>49998</v>
      </c>
      <c r="F202" s="34">
        <v>171</v>
      </c>
      <c r="G202" s="35">
        <v>4761</v>
      </c>
      <c r="H202" s="414" t="s">
        <v>2440</v>
      </c>
      <c r="I202" s="39">
        <v>13</v>
      </c>
      <c r="L202" s="39">
        <v>5200</v>
      </c>
      <c r="Q202" s="406">
        <v>100</v>
      </c>
      <c r="U202" s="414"/>
      <c r="AB202" s="35" t="s">
        <v>2514</v>
      </c>
    </row>
    <row r="203" spans="1:28" ht="23.1" customHeight="1" x14ac:dyDescent="0.65">
      <c r="A203" s="416" t="s">
        <v>2515</v>
      </c>
      <c r="C203" s="414">
        <v>124</v>
      </c>
      <c r="D203" s="39" t="s">
        <v>34</v>
      </c>
      <c r="E203" s="35">
        <v>26448</v>
      </c>
      <c r="F203" s="34">
        <v>22</v>
      </c>
      <c r="G203" s="35">
        <v>2366</v>
      </c>
      <c r="H203" s="414" t="s">
        <v>2440</v>
      </c>
      <c r="I203" s="39">
        <v>32</v>
      </c>
      <c r="J203" s="39">
        <v>3</v>
      </c>
      <c r="K203" s="39">
        <v>50</v>
      </c>
      <c r="L203" s="39">
        <v>13150</v>
      </c>
      <c r="Q203" s="406">
        <v>150</v>
      </c>
      <c r="U203" s="414"/>
      <c r="AB203" s="35" t="s">
        <v>2514</v>
      </c>
    </row>
    <row r="204" spans="1:28" ht="23.1" customHeight="1" x14ac:dyDescent="0.65">
      <c r="A204" s="416" t="s">
        <v>2514</v>
      </c>
      <c r="C204" s="414">
        <v>125</v>
      </c>
      <c r="D204" s="39" t="s">
        <v>34</v>
      </c>
      <c r="E204" s="35">
        <v>50750</v>
      </c>
      <c r="F204" s="34">
        <v>267</v>
      </c>
      <c r="G204" s="35">
        <v>4831</v>
      </c>
      <c r="H204" s="414" t="s">
        <v>2440</v>
      </c>
      <c r="I204" s="39">
        <v>2</v>
      </c>
      <c r="K204" s="39">
        <v>37</v>
      </c>
      <c r="L204" s="39">
        <v>837</v>
      </c>
      <c r="Q204" s="406">
        <v>150</v>
      </c>
      <c r="U204" s="414"/>
    </row>
    <row r="205" spans="1:28" ht="23.1" customHeight="1" x14ac:dyDescent="0.65">
      <c r="A205" s="416" t="s">
        <v>2515</v>
      </c>
      <c r="C205" s="414">
        <v>126</v>
      </c>
      <c r="D205" s="39" t="s">
        <v>34</v>
      </c>
      <c r="E205" s="35">
        <v>43326</v>
      </c>
      <c r="F205" s="34">
        <v>141</v>
      </c>
      <c r="G205" s="35">
        <v>3107</v>
      </c>
      <c r="H205" s="414" t="s">
        <v>2440</v>
      </c>
      <c r="I205" s="39">
        <v>5</v>
      </c>
      <c r="J205" s="39">
        <v>3</v>
      </c>
      <c r="K205" s="39">
        <v>82</v>
      </c>
      <c r="L205" s="39">
        <v>2382</v>
      </c>
      <c r="Q205" s="406">
        <v>250</v>
      </c>
      <c r="U205" s="414"/>
    </row>
    <row r="206" spans="1:28" ht="23.1" customHeight="1" x14ac:dyDescent="0.65">
      <c r="A206" s="416"/>
      <c r="H206" s="414"/>
      <c r="Q206" s="406"/>
      <c r="U206" s="414"/>
    </row>
    <row r="207" spans="1:28" ht="23.1" customHeight="1" x14ac:dyDescent="0.65">
      <c r="A207" s="416" t="s">
        <v>2516</v>
      </c>
      <c r="B207" s="39">
        <v>289</v>
      </c>
      <c r="C207" s="414">
        <v>127</v>
      </c>
      <c r="D207" s="39" t="s">
        <v>34</v>
      </c>
      <c r="E207" s="35">
        <v>43165</v>
      </c>
      <c r="F207" s="34">
        <v>67</v>
      </c>
      <c r="G207" s="35">
        <v>3054</v>
      </c>
      <c r="H207" s="414" t="s">
        <v>2440</v>
      </c>
      <c r="J207" s="39">
        <v>3</v>
      </c>
      <c r="K207" s="39">
        <v>38</v>
      </c>
      <c r="M207" s="39">
        <v>338</v>
      </c>
      <c r="Q207" s="406">
        <v>250</v>
      </c>
      <c r="R207" s="39">
        <v>33</v>
      </c>
      <c r="S207" s="39">
        <v>289</v>
      </c>
      <c r="T207" s="39" t="s">
        <v>36</v>
      </c>
      <c r="U207" s="414" t="s">
        <v>45</v>
      </c>
      <c r="V207" s="39">
        <v>338</v>
      </c>
      <c r="X207" s="39">
        <v>338</v>
      </c>
      <c r="AA207" s="39">
        <v>8</v>
      </c>
    </row>
    <row r="208" spans="1:28" ht="23.1" customHeight="1" x14ac:dyDescent="0.65">
      <c r="A208" s="416"/>
      <c r="H208" s="414"/>
      <c r="Q208" s="406"/>
      <c r="U208" s="414"/>
    </row>
    <row r="209" spans="1:27" ht="23.1" customHeight="1" x14ac:dyDescent="0.65">
      <c r="A209" s="416" t="s">
        <v>2517</v>
      </c>
      <c r="C209" s="414">
        <v>128</v>
      </c>
      <c r="D209" s="39" t="s">
        <v>34</v>
      </c>
      <c r="E209" s="35">
        <v>50741</v>
      </c>
      <c r="F209" s="34">
        <v>111</v>
      </c>
      <c r="G209" s="35">
        <v>4832</v>
      </c>
      <c r="H209" s="414" t="s">
        <v>2440</v>
      </c>
      <c r="I209" s="39">
        <v>42</v>
      </c>
      <c r="J209" s="39">
        <v>2</v>
      </c>
      <c r="K209" s="39">
        <v>45</v>
      </c>
      <c r="L209" s="39">
        <v>17045</v>
      </c>
      <c r="Q209" s="406">
        <v>150</v>
      </c>
      <c r="U209" s="414"/>
    </row>
    <row r="210" spans="1:27" ht="23.1" customHeight="1" x14ac:dyDescent="0.65">
      <c r="A210" s="416"/>
      <c r="H210" s="414"/>
      <c r="Q210" s="406"/>
      <c r="U210" s="414"/>
    </row>
    <row r="211" spans="1:27" ht="23.1" customHeight="1" x14ac:dyDescent="0.65">
      <c r="A211" s="416" t="s">
        <v>2518</v>
      </c>
      <c r="C211" s="414">
        <v>129</v>
      </c>
      <c r="D211" s="39" t="s">
        <v>34</v>
      </c>
      <c r="E211" s="35">
        <v>43737</v>
      </c>
      <c r="F211" s="34">
        <v>26</v>
      </c>
      <c r="G211" s="35">
        <v>3254</v>
      </c>
      <c r="H211" s="414" t="s">
        <v>2440</v>
      </c>
      <c r="I211" s="39">
        <v>6</v>
      </c>
      <c r="J211" s="39">
        <v>3</v>
      </c>
      <c r="K211" s="39">
        <v>46</v>
      </c>
      <c r="L211" s="39">
        <v>2746</v>
      </c>
      <c r="Q211" s="406">
        <v>250</v>
      </c>
      <c r="U211" s="414"/>
    </row>
    <row r="212" spans="1:27" ht="23.1" customHeight="1" x14ac:dyDescent="0.65">
      <c r="A212" s="416" t="s">
        <v>2519</v>
      </c>
      <c r="C212" s="414">
        <v>130</v>
      </c>
      <c r="D212" s="39" t="s">
        <v>34</v>
      </c>
      <c r="E212" s="35">
        <v>49520</v>
      </c>
      <c r="F212" s="34">
        <v>219</v>
      </c>
      <c r="G212" s="35">
        <v>4497</v>
      </c>
      <c r="H212" s="414" t="s">
        <v>2440</v>
      </c>
      <c r="I212" s="39">
        <v>51</v>
      </c>
      <c r="J212" s="39">
        <v>2</v>
      </c>
      <c r="K212" s="39">
        <v>34</v>
      </c>
      <c r="L212" s="39">
        <v>20634</v>
      </c>
      <c r="Q212" s="406">
        <v>300</v>
      </c>
      <c r="U212" s="414"/>
    </row>
    <row r="213" spans="1:27" ht="23.1" customHeight="1" x14ac:dyDescent="0.65">
      <c r="A213" s="416"/>
      <c r="H213" s="414"/>
      <c r="Q213" s="406"/>
      <c r="U213" s="414"/>
    </row>
    <row r="214" spans="1:27" ht="23.1" customHeight="1" x14ac:dyDescent="0.65">
      <c r="A214" s="416" t="s">
        <v>2520</v>
      </c>
      <c r="C214" s="414">
        <v>131</v>
      </c>
      <c r="D214" s="39" t="s">
        <v>34</v>
      </c>
      <c r="E214" s="35">
        <v>43313</v>
      </c>
      <c r="F214" s="34">
        <v>74</v>
      </c>
      <c r="G214" s="35">
        <v>3094</v>
      </c>
      <c r="H214" s="414" t="s">
        <v>2440</v>
      </c>
      <c r="I214" s="39">
        <v>4</v>
      </c>
      <c r="K214" s="39">
        <v>20</v>
      </c>
      <c r="L214" s="39">
        <v>1620</v>
      </c>
      <c r="Q214" s="406">
        <v>250</v>
      </c>
      <c r="U214" s="414"/>
    </row>
    <row r="215" spans="1:27" ht="23.1" customHeight="1" x14ac:dyDescent="0.65">
      <c r="A215" s="416" t="s">
        <v>2520</v>
      </c>
      <c r="C215" s="414">
        <v>132</v>
      </c>
      <c r="D215" s="39" t="s">
        <v>34</v>
      </c>
      <c r="E215" s="35">
        <v>43726</v>
      </c>
      <c r="F215" s="34">
        <v>16</v>
      </c>
      <c r="G215" s="35">
        <v>3243</v>
      </c>
      <c r="H215" s="414" t="s">
        <v>2440</v>
      </c>
      <c r="I215" s="39">
        <v>10</v>
      </c>
      <c r="J215" s="39">
        <v>1</v>
      </c>
      <c r="K215" s="39">
        <v>78</v>
      </c>
      <c r="L215" s="39">
        <v>4178</v>
      </c>
      <c r="Q215" s="406">
        <v>250</v>
      </c>
      <c r="U215" s="414"/>
    </row>
    <row r="216" spans="1:27" ht="23.1" customHeight="1" x14ac:dyDescent="0.65">
      <c r="A216" s="416"/>
      <c r="H216" s="414"/>
      <c r="Q216" s="406"/>
      <c r="U216" s="414"/>
    </row>
    <row r="217" spans="1:27" ht="23.1" customHeight="1" x14ac:dyDescent="0.65">
      <c r="A217" s="416" t="s">
        <v>2521</v>
      </c>
      <c r="C217" s="414">
        <v>133</v>
      </c>
      <c r="D217" s="39" t="s">
        <v>34</v>
      </c>
      <c r="E217" s="35">
        <v>90484</v>
      </c>
      <c r="F217" s="34">
        <v>249</v>
      </c>
      <c r="G217" s="35">
        <v>7303</v>
      </c>
      <c r="H217" s="414" t="s">
        <v>2440</v>
      </c>
      <c r="I217" s="39">
        <v>6</v>
      </c>
      <c r="J217" s="39">
        <v>3</v>
      </c>
      <c r="K217" s="39">
        <v>70</v>
      </c>
      <c r="L217" s="39">
        <v>2770</v>
      </c>
      <c r="Q217" s="406">
        <v>150</v>
      </c>
      <c r="U217" s="414"/>
    </row>
    <row r="218" spans="1:27" ht="23.1" customHeight="1" x14ac:dyDescent="0.65">
      <c r="A218" s="416"/>
      <c r="H218" s="414"/>
      <c r="Q218" s="406"/>
      <c r="U218" s="414"/>
    </row>
    <row r="219" spans="1:27" ht="23.1" customHeight="1" x14ac:dyDescent="0.65">
      <c r="A219" s="416" t="s">
        <v>2522</v>
      </c>
      <c r="B219" s="39">
        <v>28</v>
      </c>
      <c r="C219" s="414">
        <v>134</v>
      </c>
      <c r="D219" s="39" t="s">
        <v>34</v>
      </c>
      <c r="E219" s="35">
        <v>37062</v>
      </c>
      <c r="F219" s="34">
        <v>58</v>
      </c>
      <c r="G219" s="35">
        <v>790</v>
      </c>
      <c r="H219" s="414" t="s">
        <v>2440</v>
      </c>
      <c r="J219" s="39">
        <v>1</v>
      </c>
      <c r="K219" s="39">
        <v>13</v>
      </c>
      <c r="M219" s="39">
        <v>113</v>
      </c>
      <c r="Q219" s="406">
        <v>250</v>
      </c>
      <c r="R219" s="39">
        <v>34</v>
      </c>
      <c r="S219" s="39">
        <v>28</v>
      </c>
      <c r="T219" s="39" t="s">
        <v>36</v>
      </c>
      <c r="U219" s="414" t="s">
        <v>45</v>
      </c>
      <c r="V219" s="39">
        <v>113</v>
      </c>
      <c r="X219" s="39">
        <v>113</v>
      </c>
      <c r="AA219" s="39">
        <v>8</v>
      </c>
    </row>
    <row r="220" spans="1:27" ht="23.1" customHeight="1" x14ac:dyDescent="0.65">
      <c r="A220" s="416"/>
      <c r="H220" s="414"/>
      <c r="Q220" s="406"/>
      <c r="U220" s="414"/>
    </row>
    <row r="221" spans="1:27" ht="23.1" customHeight="1" x14ac:dyDescent="0.65">
      <c r="A221" s="416" t="s">
        <v>2523</v>
      </c>
      <c r="B221" s="39">
        <v>165</v>
      </c>
      <c r="C221" s="414">
        <v>135</v>
      </c>
      <c r="D221" s="39" t="s">
        <v>34</v>
      </c>
      <c r="E221" s="35">
        <v>37292</v>
      </c>
      <c r="F221" s="34">
        <v>147</v>
      </c>
      <c r="G221" s="35">
        <v>1125</v>
      </c>
      <c r="H221" s="414" t="s">
        <v>2440</v>
      </c>
      <c r="J221" s="39">
        <v>1</v>
      </c>
      <c r="K221" s="39">
        <v>40</v>
      </c>
      <c r="M221" s="39">
        <v>140</v>
      </c>
      <c r="Q221" s="406">
        <v>250</v>
      </c>
      <c r="R221" s="39">
        <v>35</v>
      </c>
      <c r="S221" s="39">
        <v>165</v>
      </c>
      <c r="T221" s="39" t="s">
        <v>36</v>
      </c>
      <c r="U221" s="414" t="s">
        <v>64</v>
      </c>
      <c r="V221" s="39">
        <v>140</v>
      </c>
      <c r="X221" s="39">
        <v>140</v>
      </c>
      <c r="AA221" s="39">
        <v>20</v>
      </c>
    </row>
    <row r="222" spans="1:27" ht="23.1" customHeight="1" x14ac:dyDescent="0.65">
      <c r="A222" s="416"/>
      <c r="H222" s="414"/>
      <c r="Q222" s="406"/>
      <c r="U222" s="414"/>
    </row>
    <row r="223" spans="1:27" ht="23.1" customHeight="1" x14ac:dyDescent="0.65">
      <c r="A223" s="416" t="s">
        <v>2524</v>
      </c>
      <c r="B223" s="39">
        <v>93</v>
      </c>
      <c r="C223" s="414">
        <v>136</v>
      </c>
      <c r="D223" s="39" t="s">
        <v>34</v>
      </c>
      <c r="E223" s="35">
        <v>37042</v>
      </c>
      <c r="F223" s="34">
        <v>45</v>
      </c>
      <c r="G223" s="35">
        <v>770</v>
      </c>
      <c r="H223" s="414" t="s">
        <v>2440</v>
      </c>
      <c r="K223" s="39">
        <v>45</v>
      </c>
      <c r="M223" s="39">
        <v>45</v>
      </c>
      <c r="Q223" s="406">
        <v>250</v>
      </c>
      <c r="R223" s="39">
        <v>36</v>
      </c>
      <c r="S223" s="39">
        <v>93</v>
      </c>
      <c r="T223" s="39" t="s">
        <v>36</v>
      </c>
      <c r="U223" s="414" t="s">
        <v>45</v>
      </c>
      <c r="V223" s="39">
        <v>108</v>
      </c>
      <c r="X223" s="39">
        <v>108</v>
      </c>
      <c r="AA223" s="39">
        <v>20</v>
      </c>
    </row>
    <row r="224" spans="1:27" ht="23.1" customHeight="1" x14ac:dyDescent="0.65">
      <c r="A224" s="416" t="s">
        <v>2524</v>
      </c>
      <c r="C224" s="414">
        <v>137</v>
      </c>
      <c r="D224" s="39" t="s">
        <v>34</v>
      </c>
      <c r="E224" s="35">
        <v>43735</v>
      </c>
      <c r="F224" s="34">
        <v>24</v>
      </c>
      <c r="G224" s="35">
        <v>3252</v>
      </c>
      <c r="H224" s="414" t="s">
        <v>2440</v>
      </c>
      <c r="I224" s="39">
        <v>9</v>
      </c>
      <c r="J224" s="39">
        <v>2</v>
      </c>
      <c r="K224" s="39">
        <v>23</v>
      </c>
      <c r="L224" s="39">
        <v>3823</v>
      </c>
      <c r="Q224" s="406">
        <v>250</v>
      </c>
      <c r="U224" s="414"/>
    </row>
    <row r="225" spans="1:21" ht="23.1" customHeight="1" x14ac:dyDescent="0.65">
      <c r="A225" s="416"/>
      <c r="H225" s="414"/>
      <c r="Q225" s="406"/>
      <c r="U225" s="414"/>
    </row>
    <row r="226" spans="1:21" ht="23.1" customHeight="1" x14ac:dyDescent="0.65">
      <c r="A226" s="416" t="s">
        <v>2525</v>
      </c>
      <c r="C226" s="414">
        <v>138</v>
      </c>
      <c r="D226" s="39" t="s">
        <v>34</v>
      </c>
      <c r="E226" s="35">
        <v>60762</v>
      </c>
      <c r="F226" s="34">
        <v>262</v>
      </c>
      <c r="G226" s="35">
        <v>5567</v>
      </c>
      <c r="H226" s="414" t="s">
        <v>2440</v>
      </c>
      <c r="I226" s="39">
        <v>6</v>
      </c>
      <c r="L226" s="39">
        <v>2400</v>
      </c>
      <c r="Q226" s="406">
        <v>100</v>
      </c>
      <c r="U226" s="414"/>
    </row>
    <row r="227" spans="1:21" ht="23.1" customHeight="1" x14ac:dyDescent="0.65">
      <c r="A227" s="416" t="s">
        <v>2525</v>
      </c>
      <c r="C227" s="414">
        <v>139</v>
      </c>
      <c r="D227" s="39" t="s">
        <v>34</v>
      </c>
      <c r="E227" s="35">
        <v>60760</v>
      </c>
      <c r="F227" s="34">
        <v>260</v>
      </c>
      <c r="G227" s="35">
        <v>5565</v>
      </c>
      <c r="H227" s="414" t="s">
        <v>2440</v>
      </c>
      <c r="I227" s="39">
        <v>5</v>
      </c>
      <c r="L227" s="39">
        <v>2000</v>
      </c>
      <c r="Q227" s="406">
        <v>100</v>
      </c>
      <c r="U227" s="414"/>
    </row>
    <row r="228" spans="1:21" ht="23.1" customHeight="1" x14ac:dyDescent="0.65">
      <c r="A228" s="416" t="s">
        <v>2525</v>
      </c>
      <c r="C228" s="414">
        <v>140</v>
      </c>
      <c r="D228" s="39" t="s">
        <v>34</v>
      </c>
      <c r="E228" s="35">
        <v>60761</v>
      </c>
      <c r="F228" s="34">
        <v>261</v>
      </c>
      <c r="G228" s="35">
        <v>5566</v>
      </c>
      <c r="H228" s="414" t="s">
        <v>2440</v>
      </c>
      <c r="I228" s="39">
        <v>6</v>
      </c>
      <c r="L228" s="39">
        <v>2400</v>
      </c>
      <c r="Q228" s="406">
        <v>100</v>
      </c>
      <c r="U228" s="414"/>
    </row>
    <row r="229" spans="1:21" ht="23.1" customHeight="1" x14ac:dyDescent="0.65">
      <c r="A229" s="416" t="s">
        <v>2525</v>
      </c>
      <c r="C229" s="414">
        <v>141</v>
      </c>
      <c r="D229" s="39" t="s">
        <v>34</v>
      </c>
      <c r="E229" s="35">
        <v>55098</v>
      </c>
      <c r="F229" s="34">
        <v>252</v>
      </c>
      <c r="G229" s="35">
        <v>5408</v>
      </c>
      <c r="H229" s="414" t="s">
        <v>2440</v>
      </c>
      <c r="I229" s="39">
        <v>7</v>
      </c>
      <c r="J229" s="39">
        <v>3</v>
      </c>
      <c r="K229" s="39">
        <v>22</v>
      </c>
      <c r="L229" s="39">
        <v>3122</v>
      </c>
      <c r="Q229" s="406">
        <v>150</v>
      </c>
      <c r="U229" s="414"/>
    </row>
    <row r="230" spans="1:21" ht="23.1" customHeight="1" x14ac:dyDescent="0.65">
      <c r="A230" s="416"/>
      <c r="H230" s="414"/>
      <c r="Q230" s="406"/>
      <c r="U230" s="414"/>
    </row>
    <row r="231" spans="1:21" ht="23.1" customHeight="1" x14ac:dyDescent="0.65">
      <c r="A231" s="416" t="s">
        <v>2526</v>
      </c>
      <c r="C231" s="414">
        <v>142</v>
      </c>
      <c r="D231" s="39" t="s">
        <v>34</v>
      </c>
      <c r="E231" s="35">
        <v>43460</v>
      </c>
      <c r="F231" s="34">
        <v>103</v>
      </c>
      <c r="G231" s="35">
        <v>3177</v>
      </c>
      <c r="H231" s="414" t="s">
        <v>2440</v>
      </c>
      <c r="I231" s="39">
        <v>2</v>
      </c>
      <c r="K231" s="39">
        <v>36</v>
      </c>
      <c r="L231" s="39">
        <v>836</v>
      </c>
      <c r="Q231" s="406">
        <v>100</v>
      </c>
      <c r="U231" s="414"/>
    </row>
    <row r="232" spans="1:21" ht="23.1" customHeight="1" x14ac:dyDescent="0.65">
      <c r="A232" s="416" t="s">
        <v>2526</v>
      </c>
      <c r="C232" s="414">
        <v>143</v>
      </c>
      <c r="D232" s="39" t="s">
        <v>34</v>
      </c>
      <c r="E232" s="35">
        <v>49533</v>
      </c>
      <c r="F232" s="34">
        <v>226</v>
      </c>
      <c r="G232" s="35">
        <v>5410</v>
      </c>
      <c r="H232" s="414" t="s">
        <v>2440</v>
      </c>
      <c r="I232" s="39">
        <v>2</v>
      </c>
      <c r="K232" s="39">
        <v>22</v>
      </c>
      <c r="L232" s="39">
        <v>822</v>
      </c>
      <c r="Q232" s="406">
        <v>150</v>
      </c>
      <c r="U232" s="414"/>
    </row>
    <row r="233" spans="1:21" ht="23.1" customHeight="1" x14ac:dyDescent="0.65">
      <c r="A233" s="416" t="s">
        <v>2526</v>
      </c>
      <c r="C233" s="414">
        <v>144</v>
      </c>
      <c r="D233" s="39" t="s">
        <v>34</v>
      </c>
      <c r="E233" s="35">
        <v>49532</v>
      </c>
      <c r="F233" s="34">
        <v>162</v>
      </c>
      <c r="G233" s="35">
        <v>4509</v>
      </c>
      <c r="H233" s="414" t="s">
        <v>2440</v>
      </c>
      <c r="I233" s="39">
        <v>2</v>
      </c>
      <c r="J233" s="39">
        <v>2</v>
      </c>
      <c r="K233" s="39">
        <v>72</v>
      </c>
      <c r="L233" s="39">
        <v>1072</v>
      </c>
      <c r="Q233" s="406">
        <v>100</v>
      </c>
      <c r="U233" s="414"/>
    </row>
    <row r="234" spans="1:21" ht="23.1" customHeight="1" x14ac:dyDescent="0.65">
      <c r="A234" s="416" t="s">
        <v>2526</v>
      </c>
      <c r="C234" s="414">
        <v>145</v>
      </c>
      <c r="D234" s="39" t="s">
        <v>34</v>
      </c>
      <c r="E234" s="35">
        <v>49729</v>
      </c>
      <c r="F234" s="34">
        <v>76</v>
      </c>
      <c r="G234" s="35">
        <v>4706</v>
      </c>
      <c r="H234" s="414" t="s">
        <v>2440</v>
      </c>
      <c r="I234" s="39">
        <v>12</v>
      </c>
      <c r="J234" s="39">
        <v>2</v>
      </c>
      <c r="K234" s="39">
        <v>24</v>
      </c>
      <c r="L234" s="39">
        <v>5024</v>
      </c>
      <c r="O234" s="39" t="s">
        <v>2527</v>
      </c>
      <c r="Q234" s="406">
        <v>200</v>
      </c>
      <c r="U234" s="414"/>
    </row>
    <row r="235" spans="1:21" ht="23.1" customHeight="1" x14ac:dyDescent="0.65">
      <c r="A235" s="416" t="s">
        <v>2526</v>
      </c>
      <c r="C235" s="414">
        <v>146</v>
      </c>
      <c r="D235" s="39" t="s">
        <v>34</v>
      </c>
      <c r="E235" s="35">
        <v>43304</v>
      </c>
      <c r="F235" s="34">
        <v>60</v>
      </c>
      <c r="G235" s="35">
        <v>3085</v>
      </c>
      <c r="H235" s="414" t="s">
        <v>2440</v>
      </c>
      <c r="I235" s="39">
        <v>7</v>
      </c>
      <c r="K235" s="39">
        <v>3</v>
      </c>
      <c r="L235" s="39">
        <v>2803</v>
      </c>
      <c r="Q235" s="406">
        <v>250</v>
      </c>
      <c r="U235" s="414"/>
    </row>
    <row r="236" spans="1:21" ht="23.1" customHeight="1" x14ac:dyDescent="0.65">
      <c r="A236" s="416"/>
      <c r="H236" s="414"/>
      <c r="Q236" s="406"/>
      <c r="U236" s="414"/>
    </row>
    <row r="237" spans="1:21" ht="23.1" customHeight="1" x14ac:dyDescent="0.65">
      <c r="A237" s="416" t="s">
        <v>2528</v>
      </c>
      <c r="C237" s="414">
        <v>147</v>
      </c>
      <c r="D237" s="39" t="s">
        <v>34</v>
      </c>
      <c r="E237" s="35">
        <v>43323</v>
      </c>
      <c r="F237" s="34">
        <v>140</v>
      </c>
      <c r="G237" s="35">
        <v>3104</v>
      </c>
      <c r="H237" s="414" t="s">
        <v>2440</v>
      </c>
      <c r="I237" s="39">
        <v>1</v>
      </c>
      <c r="J237" s="39">
        <v>1</v>
      </c>
      <c r="K237" s="39">
        <v>43</v>
      </c>
      <c r="L237" s="39">
        <v>543</v>
      </c>
      <c r="Q237" s="406">
        <v>250</v>
      </c>
      <c r="U237" s="414"/>
    </row>
    <row r="238" spans="1:21" ht="23.1" customHeight="1" x14ac:dyDescent="0.65">
      <c r="A238" s="416" t="s">
        <v>2528</v>
      </c>
      <c r="C238" s="414">
        <v>148</v>
      </c>
      <c r="D238" s="39" t="s">
        <v>34</v>
      </c>
      <c r="E238" s="35">
        <v>43321</v>
      </c>
      <c r="F238" s="34">
        <v>139</v>
      </c>
      <c r="G238" s="35">
        <v>3102</v>
      </c>
      <c r="H238" s="414" t="s">
        <v>2440</v>
      </c>
      <c r="I238" s="39">
        <v>2</v>
      </c>
      <c r="J238" s="39">
        <v>1</v>
      </c>
      <c r="K238" s="39">
        <v>44</v>
      </c>
      <c r="L238" s="39">
        <v>944</v>
      </c>
      <c r="Q238" s="406">
        <v>250</v>
      </c>
      <c r="U238" s="414"/>
    </row>
    <row r="239" spans="1:21" ht="23.1" customHeight="1" x14ac:dyDescent="0.65">
      <c r="A239" s="416" t="s">
        <v>2528</v>
      </c>
      <c r="C239" s="414">
        <v>149</v>
      </c>
      <c r="D239" s="39" t="s">
        <v>34</v>
      </c>
      <c r="E239" s="35">
        <v>43298</v>
      </c>
      <c r="F239" s="34">
        <v>102</v>
      </c>
      <c r="G239" s="35">
        <v>3079</v>
      </c>
      <c r="H239" s="414" t="s">
        <v>2440</v>
      </c>
      <c r="I239" s="39">
        <v>2</v>
      </c>
      <c r="J239" s="39">
        <v>1</v>
      </c>
      <c r="K239" s="39">
        <v>79</v>
      </c>
      <c r="L239" s="39">
        <v>979</v>
      </c>
      <c r="Q239" s="406">
        <v>100</v>
      </c>
      <c r="U239" s="414"/>
    </row>
    <row r="240" spans="1:21" ht="23.1" customHeight="1" x14ac:dyDescent="0.65">
      <c r="A240" s="416" t="s">
        <v>2528</v>
      </c>
      <c r="C240" s="414">
        <v>150</v>
      </c>
      <c r="D240" s="39" t="s">
        <v>34</v>
      </c>
      <c r="E240" s="35">
        <v>53342</v>
      </c>
      <c r="F240" s="34">
        <v>250</v>
      </c>
      <c r="G240" s="35">
        <v>4849</v>
      </c>
      <c r="H240" s="414" t="s">
        <v>2440</v>
      </c>
      <c r="I240" s="39">
        <v>9</v>
      </c>
      <c r="J240" s="39">
        <v>1</v>
      </c>
      <c r="K240" s="39">
        <v>4</v>
      </c>
      <c r="L240" s="39">
        <v>3704</v>
      </c>
      <c r="Q240" s="406">
        <v>250</v>
      </c>
      <c r="U240" s="414"/>
    </row>
    <row r="241" spans="1:28" ht="23.1" customHeight="1" x14ac:dyDescent="0.65">
      <c r="A241" s="416" t="s">
        <v>2528</v>
      </c>
      <c r="C241" s="414">
        <v>151</v>
      </c>
      <c r="D241" s="39" t="s">
        <v>34</v>
      </c>
      <c r="E241" s="35">
        <v>37652</v>
      </c>
      <c r="F241" s="34">
        <v>24</v>
      </c>
      <c r="G241" s="35">
        <v>743</v>
      </c>
      <c r="H241" s="414" t="s">
        <v>2440</v>
      </c>
      <c r="J241" s="39">
        <v>1</v>
      </c>
      <c r="K241" s="39">
        <v>2</v>
      </c>
      <c r="Q241" s="406">
        <v>100</v>
      </c>
      <c r="U241" s="414"/>
    </row>
    <row r="242" spans="1:28" s="428" customFormat="1" ht="23.1" customHeight="1" x14ac:dyDescent="0.65">
      <c r="A242" s="432" t="s">
        <v>2528</v>
      </c>
      <c r="B242" s="427">
        <v>53</v>
      </c>
      <c r="C242" s="430">
        <v>152</v>
      </c>
      <c r="D242" s="427" t="s">
        <v>34</v>
      </c>
      <c r="E242" s="428">
        <v>43395</v>
      </c>
      <c r="F242" s="429">
        <v>89</v>
      </c>
      <c r="G242" s="428">
        <v>4179</v>
      </c>
      <c r="H242" s="430" t="s">
        <v>2440</v>
      </c>
      <c r="I242" s="427"/>
      <c r="J242" s="427"/>
      <c r="K242" s="427">
        <v>70</v>
      </c>
      <c r="L242" s="427"/>
      <c r="M242" s="427">
        <v>70</v>
      </c>
      <c r="O242" s="427"/>
      <c r="Q242" s="431">
        <v>300</v>
      </c>
      <c r="R242" s="427">
        <v>37</v>
      </c>
      <c r="S242" s="427">
        <v>53</v>
      </c>
      <c r="T242" s="427" t="s">
        <v>36</v>
      </c>
      <c r="U242" s="430" t="s">
        <v>45</v>
      </c>
      <c r="V242" s="427">
        <v>144</v>
      </c>
      <c r="X242" s="427">
        <v>114</v>
      </c>
      <c r="Y242" s="427">
        <v>30</v>
      </c>
      <c r="AA242" s="427">
        <v>20</v>
      </c>
      <c r="AB242" s="428" t="s">
        <v>2529</v>
      </c>
    </row>
    <row r="243" spans="1:28" s="44" customFormat="1" ht="23.1" customHeight="1" x14ac:dyDescent="0.65">
      <c r="A243" s="425"/>
      <c r="B243" s="421"/>
      <c r="C243" s="423"/>
      <c r="D243" s="421"/>
      <c r="F243" s="422"/>
      <c r="H243" s="423"/>
      <c r="I243" s="421"/>
      <c r="J243" s="421"/>
      <c r="K243" s="421"/>
      <c r="L243" s="421"/>
      <c r="M243" s="421"/>
      <c r="O243" s="421"/>
      <c r="Q243" s="424"/>
      <c r="R243" s="421"/>
      <c r="S243" s="421"/>
      <c r="T243" s="421"/>
      <c r="U243" s="423"/>
      <c r="V243" s="421"/>
      <c r="X243" s="421"/>
      <c r="Y243" s="421"/>
      <c r="AA243" s="421"/>
    </row>
    <row r="244" spans="1:28" ht="23.1" customHeight="1" x14ac:dyDescent="0.65">
      <c r="A244" s="416" t="s">
        <v>2530</v>
      </c>
      <c r="C244" s="414">
        <v>153</v>
      </c>
      <c r="D244" s="39" t="s">
        <v>34</v>
      </c>
      <c r="E244" s="35">
        <v>42104</v>
      </c>
      <c r="F244" s="34">
        <v>86</v>
      </c>
      <c r="G244" s="35">
        <v>2679</v>
      </c>
      <c r="H244" s="414" t="s">
        <v>2440</v>
      </c>
      <c r="I244" s="39">
        <v>6</v>
      </c>
      <c r="K244" s="39">
        <v>78</v>
      </c>
      <c r="L244" s="39">
        <v>2478</v>
      </c>
      <c r="Q244" s="406">
        <v>100</v>
      </c>
      <c r="U244" s="414"/>
    </row>
    <row r="245" spans="1:28" ht="23.1" customHeight="1" x14ac:dyDescent="0.65">
      <c r="A245" s="416"/>
      <c r="H245" s="414"/>
      <c r="Q245" s="406"/>
      <c r="U245" s="414"/>
    </row>
    <row r="246" spans="1:28" ht="23.1" customHeight="1" x14ac:dyDescent="0.65">
      <c r="A246" s="416" t="s">
        <v>2531</v>
      </c>
      <c r="C246" s="414">
        <v>154</v>
      </c>
      <c r="D246" s="39" t="s">
        <v>34</v>
      </c>
      <c r="E246" s="35">
        <v>38177</v>
      </c>
      <c r="F246" s="34">
        <v>2</v>
      </c>
      <c r="G246" s="35">
        <v>2595</v>
      </c>
      <c r="H246" s="414" t="s">
        <v>2440</v>
      </c>
      <c r="I246" s="39">
        <v>8</v>
      </c>
      <c r="J246" s="39">
        <v>3</v>
      </c>
      <c r="K246" s="39">
        <v>40</v>
      </c>
      <c r="L246" s="39">
        <v>3540</v>
      </c>
      <c r="Q246" s="406">
        <v>250</v>
      </c>
      <c r="U246" s="414"/>
    </row>
    <row r="247" spans="1:28" ht="23.1" customHeight="1" x14ac:dyDescent="0.65">
      <c r="A247" s="416"/>
      <c r="H247" s="414"/>
      <c r="Q247" s="406"/>
      <c r="U247" s="414"/>
    </row>
    <row r="248" spans="1:28" ht="23.1" customHeight="1" x14ac:dyDescent="0.65">
      <c r="A248" s="416" t="s">
        <v>2532</v>
      </c>
      <c r="B248" s="39">
        <v>152</v>
      </c>
      <c r="C248" s="414">
        <v>155</v>
      </c>
      <c r="D248" s="39" t="s">
        <v>34</v>
      </c>
      <c r="E248" s="35">
        <v>37256</v>
      </c>
      <c r="F248" s="34">
        <v>110</v>
      </c>
      <c r="G248" s="35">
        <v>1089</v>
      </c>
      <c r="H248" s="414" t="s">
        <v>2440</v>
      </c>
      <c r="J248" s="39">
        <v>2</v>
      </c>
      <c r="K248" s="39">
        <v>73</v>
      </c>
      <c r="M248" s="39">
        <v>273</v>
      </c>
      <c r="Q248" s="406">
        <v>200</v>
      </c>
      <c r="R248" s="39">
        <v>38</v>
      </c>
      <c r="S248" s="39">
        <v>152</v>
      </c>
      <c r="T248" s="39" t="s">
        <v>36</v>
      </c>
      <c r="U248" s="414" t="s">
        <v>64</v>
      </c>
      <c r="V248" s="39">
        <v>273</v>
      </c>
      <c r="X248" s="39">
        <v>273</v>
      </c>
      <c r="AA248" s="39">
        <v>20</v>
      </c>
    </row>
    <row r="249" spans="1:28" ht="23.1" customHeight="1" x14ac:dyDescent="0.65">
      <c r="A249" s="416"/>
      <c r="H249" s="414"/>
      <c r="Q249" s="406"/>
      <c r="U249" s="414"/>
    </row>
    <row r="250" spans="1:28" ht="23.1" customHeight="1" x14ac:dyDescent="0.65">
      <c r="A250" s="416" t="s">
        <v>2533</v>
      </c>
      <c r="C250" s="414">
        <v>156</v>
      </c>
      <c r="D250" s="39" t="s">
        <v>34</v>
      </c>
      <c r="E250" s="35">
        <v>26233</v>
      </c>
      <c r="F250" s="34">
        <v>4</v>
      </c>
      <c r="G250" s="35">
        <v>2151</v>
      </c>
      <c r="H250" s="414" t="s">
        <v>2440</v>
      </c>
      <c r="I250" s="39">
        <v>22</v>
      </c>
      <c r="K250" s="39">
        <v>40</v>
      </c>
      <c r="L250" s="39">
        <v>8840</v>
      </c>
      <c r="Q250" s="406">
        <v>150</v>
      </c>
      <c r="U250" s="414"/>
    </row>
    <row r="251" spans="1:28" ht="23.1" customHeight="1" x14ac:dyDescent="0.65">
      <c r="A251" s="416" t="s">
        <v>2533</v>
      </c>
      <c r="B251" s="39">
        <v>143</v>
      </c>
      <c r="C251" s="414">
        <v>157</v>
      </c>
      <c r="D251" s="39" t="s">
        <v>34</v>
      </c>
      <c r="E251" s="35">
        <v>10163</v>
      </c>
      <c r="F251" s="34">
        <v>175</v>
      </c>
      <c r="G251" s="35">
        <v>8064</v>
      </c>
      <c r="H251" s="414" t="s">
        <v>2440</v>
      </c>
      <c r="K251" s="39">
        <v>42</v>
      </c>
      <c r="M251" s="39">
        <v>42</v>
      </c>
      <c r="Q251" s="406">
        <v>250</v>
      </c>
      <c r="R251" s="39">
        <v>39</v>
      </c>
      <c r="S251" s="39">
        <v>143</v>
      </c>
      <c r="T251" s="39" t="s">
        <v>36</v>
      </c>
      <c r="U251" s="414" t="s">
        <v>45</v>
      </c>
      <c r="V251" s="39">
        <v>42</v>
      </c>
      <c r="X251" s="39">
        <v>42</v>
      </c>
      <c r="AA251" s="39">
        <v>30</v>
      </c>
    </row>
    <row r="252" spans="1:28" ht="23.1" customHeight="1" x14ac:dyDescent="0.65">
      <c r="A252" s="416"/>
      <c r="H252" s="414"/>
      <c r="Q252" s="406"/>
      <c r="U252" s="414"/>
    </row>
    <row r="253" spans="1:28" ht="23.1" customHeight="1" x14ac:dyDescent="0.65">
      <c r="A253" s="416" t="s">
        <v>2534</v>
      </c>
      <c r="C253" s="414">
        <v>158</v>
      </c>
      <c r="D253" s="39" t="s">
        <v>34</v>
      </c>
      <c r="E253" s="35">
        <v>51490</v>
      </c>
      <c r="F253" s="34">
        <v>142</v>
      </c>
      <c r="G253" s="35">
        <v>4908</v>
      </c>
      <c r="H253" s="414" t="s">
        <v>2440</v>
      </c>
      <c r="I253" s="39">
        <v>13</v>
      </c>
      <c r="J253" s="39">
        <v>1</v>
      </c>
      <c r="K253" s="39">
        <v>79</v>
      </c>
      <c r="L253" s="39">
        <v>5379</v>
      </c>
      <c r="Q253" s="406">
        <v>150</v>
      </c>
      <c r="U253" s="414"/>
    </row>
    <row r="254" spans="1:28" ht="23.1" customHeight="1" x14ac:dyDescent="0.65">
      <c r="A254" s="416"/>
      <c r="H254" s="414"/>
      <c r="Q254" s="406"/>
      <c r="U254" s="414"/>
    </row>
    <row r="255" spans="1:28" ht="23.1" customHeight="1" x14ac:dyDescent="0.65">
      <c r="A255" s="416" t="s">
        <v>2535</v>
      </c>
      <c r="B255" s="39">
        <v>61</v>
      </c>
      <c r="C255" s="414">
        <v>159</v>
      </c>
      <c r="D255" s="39" t="s">
        <v>34</v>
      </c>
      <c r="E255" s="35">
        <v>44105</v>
      </c>
      <c r="F255" s="34">
        <v>20</v>
      </c>
      <c r="G255" s="35">
        <v>752</v>
      </c>
      <c r="H255" s="414" t="s">
        <v>2440</v>
      </c>
      <c r="K255" s="39">
        <v>76</v>
      </c>
      <c r="M255" s="39">
        <v>76</v>
      </c>
      <c r="Q255" s="406">
        <v>250</v>
      </c>
      <c r="R255" s="39">
        <v>40</v>
      </c>
      <c r="S255" s="39">
        <v>61</v>
      </c>
      <c r="T255" s="39" t="s">
        <v>36</v>
      </c>
      <c r="U255" s="414" t="s">
        <v>64</v>
      </c>
      <c r="V255" s="39">
        <v>76</v>
      </c>
      <c r="X255" s="39">
        <v>76</v>
      </c>
      <c r="AA255" s="39">
        <v>37</v>
      </c>
    </row>
    <row r="256" spans="1:28" ht="23.1" customHeight="1" x14ac:dyDescent="0.65">
      <c r="A256" s="416" t="s">
        <v>2535</v>
      </c>
      <c r="C256" s="414">
        <v>160</v>
      </c>
      <c r="D256" s="39" t="s">
        <v>34</v>
      </c>
      <c r="E256" s="35">
        <v>46937</v>
      </c>
      <c r="F256" s="34">
        <v>121</v>
      </c>
      <c r="G256" s="35">
        <v>4201</v>
      </c>
      <c r="H256" s="414" t="s">
        <v>2440</v>
      </c>
      <c r="I256" s="39">
        <v>6</v>
      </c>
      <c r="K256" s="39">
        <v>27</v>
      </c>
      <c r="L256" s="39">
        <v>2427</v>
      </c>
      <c r="Q256" s="406">
        <v>150</v>
      </c>
      <c r="U256" s="414"/>
    </row>
    <row r="257" spans="1:27" ht="23.1" customHeight="1" x14ac:dyDescent="0.65">
      <c r="A257" s="416" t="s">
        <v>2535</v>
      </c>
      <c r="C257" s="414">
        <v>161</v>
      </c>
      <c r="D257" s="39" t="s">
        <v>34</v>
      </c>
      <c r="E257" s="35">
        <v>46936</v>
      </c>
      <c r="F257" s="34">
        <v>120</v>
      </c>
      <c r="G257" s="35">
        <v>4200</v>
      </c>
      <c r="H257" s="414" t="s">
        <v>2440</v>
      </c>
      <c r="I257" s="39">
        <v>11</v>
      </c>
      <c r="J257" s="39">
        <v>3</v>
      </c>
      <c r="K257" s="39">
        <v>88</v>
      </c>
      <c r="L257" s="39">
        <v>4788</v>
      </c>
      <c r="Q257" s="406">
        <v>100</v>
      </c>
      <c r="U257" s="414"/>
    </row>
    <row r="258" spans="1:27" ht="23.1" customHeight="1" x14ac:dyDescent="0.65">
      <c r="A258" s="416"/>
      <c r="H258" s="414"/>
      <c r="Q258" s="406"/>
      <c r="U258" s="414"/>
    </row>
    <row r="259" spans="1:27" ht="23.1" customHeight="1" x14ac:dyDescent="0.65">
      <c r="A259" s="416" t="s">
        <v>2536</v>
      </c>
      <c r="C259" s="414">
        <v>162</v>
      </c>
      <c r="D259" s="39" t="s">
        <v>34</v>
      </c>
      <c r="E259" s="35">
        <v>74063</v>
      </c>
      <c r="F259" s="34">
        <v>285</v>
      </c>
      <c r="G259" s="35">
        <v>6412</v>
      </c>
      <c r="H259" s="414" t="s">
        <v>2440</v>
      </c>
      <c r="I259" s="39">
        <v>8</v>
      </c>
      <c r="J259" s="39">
        <v>2</v>
      </c>
      <c r="K259" s="39">
        <v>18</v>
      </c>
      <c r="L259" s="39">
        <v>3418</v>
      </c>
      <c r="Q259" s="406">
        <v>100</v>
      </c>
      <c r="U259" s="414"/>
    </row>
    <row r="260" spans="1:27" ht="23.1" customHeight="1" x14ac:dyDescent="0.65">
      <c r="A260" s="416" t="s">
        <v>2536</v>
      </c>
      <c r="C260" s="414">
        <v>163</v>
      </c>
      <c r="D260" s="39" t="s">
        <v>34</v>
      </c>
      <c r="E260" s="35">
        <v>74075</v>
      </c>
      <c r="F260" s="34">
        <v>337</v>
      </c>
      <c r="G260" s="35">
        <v>6424</v>
      </c>
      <c r="H260" s="414" t="s">
        <v>2440</v>
      </c>
      <c r="I260" s="39">
        <v>11</v>
      </c>
      <c r="J260" s="39">
        <v>2</v>
      </c>
      <c r="K260" s="39">
        <v>18</v>
      </c>
      <c r="L260" s="39">
        <v>4618</v>
      </c>
      <c r="Q260" s="406">
        <v>200</v>
      </c>
      <c r="U260" s="414"/>
    </row>
    <row r="261" spans="1:27" ht="23.1" customHeight="1" x14ac:dyDescent="0.65">
      <c r="A261" s="416" t="s">
        <v>2536</v>
      </c>
      <c r="B261" s="39">
        <v>162</v>
      </c>
      <c r="C261" s="414">
        <v>164</v>
      </c>
      <c r="D261" s="39" t="s">
        <v>34</v>
      </c>
      <c r="E261" s="35">
        <v>73232</v>
      </c>
      <c r="F261" s="34">
        <v>159</v>
      </c>
      <c r="G261" s="35">
        <v>5919</v>
      </c>
      <c r="H261" s="414" t="s">
        <v>2440</v>
      </c>
      <c r="J261" s="39">
        <v>1</v>
      </c>
      <c r="K261" s="39">
        <v>22</v>
      </c>
      <c r="M261" s="39">
        <v>122</v>
      </c>
      <c r="Q261" s="406">
        <v>250</v>
      </c>
      <c r="R261" s="39">
        <v>41</v>
      </c>
      <c r="S261" s="39">
        <v>162</v>
      </c>
      <c r="T261" s="39" t="s">
        <v>36</v>
      </c>
      <c r="U261" s="414" t="s">
        <v>45</v>
      </c>
      <c r="V261" s="39">
        <v>122</v>
      </c>
      <c r="X261" s="39">
        <v>122</v>
      </c>
      <c r="AA261" s="39">
        <v>30</v>
      </c>
    </row>
    <row r="262" spans="1:27" ht="23.1" customHeight="1" x14ac:dyDescent="0.65">
      <c r="A262" s="416"/>
      <c r="H262" s="414"/>
      <c r="Q262" s="406"/>
      <c r="U262" s="414"/>
    </row>
    <row r="263" spans="1:27" ht="23.1" customHeight="1" x14ac:dyDescent="0.65">
      <c r="A263" s="416" t="s">
        <v>2537</v>
      </c>
      <c r="C263" s="414">
        <v>165</v>
      </c>
      <c r="D263" s="39" t="s">
        <v>34</v>
      </c>
      <c r="E263" s="35">
        <v>25112</v>
      </c>
      <c r="F263" s="34">
        <v>17</v>
      </c>
      <c r="G263" s="35">
        <v>1716</v>
      </c>
      <c r="H263" s="414" t="s">
        <v>2440</v>
      </c>
      <c r="I263" s="39">
        <v>4</v>
      </c>
      <c r="K263" s="39">
        <v>17</v>
      </c>
      <c r="L263" s="39">
        <v>1617</v>
      </c>
      <c r="Q263" s="406">
        <v>150</v>
      </c>
      <c r="U263" s="414"/>
    </row>
    <row r="264" spans="1:27" ht="23.1" customHeight="1" x14ac:dyDescent="0.65">
      <c r="A264" s="416" t="s">
        <v>2537</v>
      </c>
      <c r="C264" s="414">
        <v>166</v>
      </c>
      <c r="D264" s="39" t="s">
        <v>34</v>
      </c>
      <c r="E264" s="35">
        <v>25126</v>
      </c>
      <c r="F264" s="34">
        <v>31</v>
      </c>
      <c r="G264" s="35">
        <v>1730</v>
      </c>
      <c r="H264" s="414" t="s">
        <v>2440</v>
      </c>
      <c r="I264" s="39">
        <v>5</v>
      </c>
      <c r="J264" s="39">
        <v>2</v>
      </c>
      <c r="K264" s="39">
        <v>17</v>
      </c>
      <c r="L264" s="39">
        <v>2217</v>
      </c>
      <c r="Q264" s="406">
        <v>150</v>
      </c>
      <c r="U264" s="414"/>
    </row>
    <row r="265" spans="1:27" ht="23.1" customHeight="1" x14ac:dyDescent="0.65">
      <c r="A265" s="416"/>
      <c r="H265" s="414"/>
      <c r="Q265" s="406"/>
      <c r="U265" s="414"/>
    </row>
    <row r="266" spans="1:27" ht="23.1" customHeight="1" x14ac:dyDescent="0.65">
      <c r="A266" s="416" t="s">
        <v>2538</v>
      </c>
      <c r="B266" s="39">
        <v>158</v>
      </c>
      <c r="C266" s="414">
        <v>167</v>
      </c>
      <c r="D266" s="39" t="s">
        <v>34</v>
      </c>
      <c r="E266" s="35">
        <v>37286</v>
      </c>
      <c r="F266" s="34">
        <v>141</v>
      </c>
      <c r="G266" s="35">
        <v>1119</v>
      </c>
      <c r="H266" s="414" t="s">
        <v>2440</v>
      </c>
      <c r="J266" s="39">
        <v>1</v>
      </c>
      <c r="K266" s="39">
        <v>45</v>
      </c>
      <c r="M266" s="39">
        <v>145</v>
      </c>
      <c r="Q266" s="406">
        <v>250</v>
      </c>
      <c r="R266" s="39">
        <v>42</v>
      </c>
      <c r="S266" s="39">
        <v>158</v>
      </c>
      <c r="T266" s="39" t="s">
        <v>36</v>
      </c>
      <c r="U266" s="414" t="s">
        <v>64</v>
      </c>
      <c r="V266" s="39">
        <v>145</v>
      </c>
      <c r="X266" s="39">
        <v>145</v>
      </c>
      <c r="AA266" s="39">
        <v>22</v>
      </c>
    </row>
    <row r="267" spans="1:27" ht="23.1" customHeight="1" x14ac:dyDescent="0.65">
      <c r="A267" s="416"/>
      <c r="H267" s="414"/>
      <c r="Q267" s="406"/>
      <c r="U267" s="414"/>
    </row>
    <row r="268" spans="1:27" ht="23.1" customHeight="1" x14ac:dyDescent="0.65">
      <c r="A268" s="416" t="s">
        <v>2539</v>
      </c>
      <c r="C268" s="414">
        <v>168</v>
      </c>
      <c r="D268" s="39" t="s">
        <v>34</v>
      </c>
      <c r="E268" s="35">
        <v>44004</v>
      </c>
      <c r="F268" s="34">
        <v>40</v>
      </c>
      <c r="G268" s="35">
        <v>3338</v>
      </c>
      <c r="H268" s="414" t="s">
        <v>2440</v>
      </c>
      <c r="I268" s="39">
        <v>13</v>
      </c>
      <c r="J268" s="39">
        <v>2</v>
      </c>
      <c r="K268" s="39">
        <v>66</v>
      </c>
      <c r="L268" s="39">
        <v>5466</v>
      </c>
      <c r="Q268" s="406">
        <v>100</v>
      </c>
      <c r="U268" s="414"/>
    </row>
    <row r="269" spans="1:27" ht="23.1" customHeight="1" x14ac:dyDescent="0.65">
      <c r="A269" s="416" t="s">
        <v>2539</v>
      </c>
      <c r="C269" s="414">
        <v>169</v>
      </c>
      <c r="D269" s="39" t="s">
        <v>34</v>
      </c>
      <c r="E269" s="35">
        <v>43228</v>
      </c>
      <c r="F269" s="34">
        <v>184</v>
      </c>
      <c r="G269" s="35">
        <v>2966</v>
      </c>
      <c r="H269" s="414" t="s">
        <v>2440</v>
      </c>
      <c r="I269" s="39">
        <v>1</v>
      </c>
      <c r="J269" s="39">
        <v>2</v>
      </c>
      <c r="K269" s="39">
        <v>76</v>
      </c>
      <c r="L269" s="39">
        <v>676</v>
      </c>
      <c r="Q269" s="406">
        <v>250</v>
      </c>
      <c r="U269" s="414"/>
    </row>
    <row r="270" spans="1:27" ht="23.1" customHeight="1" x14ac:dyDescent="0.65">
      <c r="A270" s="416" t="s">
        <v>2539</v>
      </c>
      <c r="B270" s="39">
        <v>172</v>
      </c>
      <c r="C270" s="414">
        <v>170</v>
      </c>
      <c r="D270" s="39" t="s">
        <v>34</v>
      </c>
      <c r="E270" s="35">
        <v>37299</v>
      </c>
      <c r="F270" s="34">
        <v>154</v>
      </c>
      <c r="G270" s="35">
        <v>1132</v>
      </c>
      <c r="H270" s="414" t="s">
        <v>2440</v>
      </c>
      <c r="J270" s="39">
        <v>2</v>
      </c>
      <c r="K270" s="39">
        <v>19</v>
      </c>
      <c r="M270" s="39">
        <v>219</v>
      </c>
      <c r="Q270" s="406">
        <v>250</v>
      </c>
      <c r="R270" s="39">
        <v>43</v>
      </c>
      <c r="S270" s="39">
        <v>172</v>
      </c>
      <c r="T270" s="39" t="s">
        <v>36</v>
      </c>
      <c r="U270" s="414" t="s">
        <v>45</v>
      </c>
      <c r="V270" s="39">
        <v>219</v>
      </c>
      <c r="X270" s="39">
        <v>219</v>
      </c>
      <c r="AA270" s="39">
        <v>30</v>
      </c>
    </row>
    <row r="271" spans="1:27" ht="23.1" customHeight="1" x14ac:dyDescent="0.65">
      <c r="A271" s="416" t="s">
        <v>2540</v>
      </c>
      <c r="C271" s="414">
        <v>171</v>
      </c>
      <c r="D271" s="39" t="s">
        <v>34</v>
      </c>
      <c r="E271" s="35">
        <v>50724</v>
      </c>
      <c r="F271" s="34">
        <v>238</v>
      </c>
      <c r="G271" s="35">
        <v>4815</v>
      </c>
      <c r="H271" s="414" t="s">
        <v>2440</v>
      </c>
      <c r="I271" s="39">
        <v>1</v>
      </c>
      <c r="J271" s="39">
        <v>3</v>
      </c>
      <c r="K271" s="39">
        <v>31</v>
      </c>
      <c r="L271" s="39">
        <v>731</v>
      </c>
      <c r="Q271" s="406">
        <v>150</v>
      </c>
      <c r="U271" s="414"/>
    </row>
    <row r="272" spans="1:27" ht="23.1" customHeight="1" x14ac:dyDescent="0.65">
      <c r="A272" s="416" t="s">
        <v>2539</v>
      </c>
      <c r="C272" s="414">
        <v>172</v>
      </c>
      <c r="D272" s="39" t="s">
        <v>34</v>
      </c>
      <c r="E272" s="35">
        <v>43541</v>
      </c>
      <c r="F272" s="34">
        <v>177</v>
      </c>
      <c r="G272" s="35">
        <v>2786</v>
      </c>
      <c r="H272" s="414" t="s">
        <v>2440</v>
      </c>
      <c r="I272" s="39">
        <v>8</v>
      </c>
      <c r="J272" s="39">
        <v>1</v>
      </c>
      <c r="K272" s="39">
        <v>61</v>
      </c>
      <c r="L272" s="39">
        <v>3361</v>
      </c>
      <c r="Q272" s="406">
        <v>100</v>
      </c>
      <c r="U272" s="414"/>
    </row>
    <row r="273" spans="1:27" ht="23.1" customHeight="1" x14ac:dyDescent="0.65">
      <c r="A273" s="416"/>
      <c r="H273" s="414"/>
      <c r="Q273" s="406"/>
      <c r="U273" s="414"/>
    </row>
    <row r="274" spans="1:27" ht="23.1" customHeight="1" x14ac:dyDescent="0.65">
      <c r="A274" s="416" t="s">
        <v>2541</v>
      </c>
      <c r="C274" s="414">
        <v>173</v>
      </c>
      <c r="D274" s="39" t="s">
        <v>34</v>
      </c>
      <c r="E274" s="35">
        <v>61293</v>
      </c>
      <c r="F274" s="34">
        <v>285</v>
      </c>
      <c r="G274" s="35">
        <v>5778</v>
      </c>
      <c r="H274" s="414" t="s">
        <v>2440</v>
      </c>
      <c r="I274" s="39">
        <v>8</v>
      </c>
      <c r="K274" s="39">
        <v>7</v>
      </c>
      <c r="L274" s="39">
        <v>3207</v>
      </c>
      <c r="Q274" s="406">
        <v>100</v>
      </c>
      <c r="U274" s="414"/>
    </row>
    <row r="275" spans="1:27" ht="23.1" customHeight="1" x14ac:dyDescent="0.65">
      <c r="A275" s="416"/>
      <c r="H275" s="414"/>
      <c r="Q275" s="406"/>
      <c r="U275" s="414"/>
    </row>
    <row r="276" spans="1:27" ht="23.1" customHeight="1" x14ac:dyDescent="0.65">
      <c r="A276" s="416" t="s">
        <v>2542</v>
      </c>
      <c r="C276" s="414">
        <v>174</v>
      </c>
      <c r="D276" s="39" t="s">
        <v>34</v>
      </c>
      <c r="E276" s="35">
        <v>74089</v>
      </c>
      <c r="F276" s="34">
        <v>270</v>
      </c>
      <c r="G276" s="35">
        <v>6438</v>
      </c>
      <c r="H276" s="414" t="s">
        <v>2440</v>
      </c>
      <c r="I276" s="39">
        <v>7</v>
      </c>
      <c r="J276" s="39">
        <v>2</v>
      </c>
      <c r="K276" s="39">
        <v>22</v>
      </c>
      <c r="L276" s="39">
        <v>3022</v>
      </c>
      <c r="Q276" s="406">
        <v>250</v>
      </c>
      <c r="U276" s="414"/>
    </row>
    <row r="277" spans="1:27" ht="23.1" customHeight="1" x14ac:dyDescent="0.65">
      <c r="A277" s="416"/>
      <c r="H277" s="414"/>
      <c r="Q277" s="406"/>
      <c r="U277" s="414"/>
    </row>
    <row r="278" spans="1:27" ht="23.1" customHeight="1" x14ac:dyDescent="0.65">
      <c r="A278" s="416" t="s">
        <v>2543</v>
      </c>
      <c r="B278" s="39">
        <v>123</v>
      </c>
      <c r="C278" s="414">
        <v>175</v>
      </c>
      <c r="D278" s="39" t="s">
        <v>34</v>
      </c>
      <c r="E278" s="35">
        <v>37104</v>
      </c>
      <c r="F278" s="34">
        <v>102</v>
      </c>
      <c r="G278" s="35">
        <v>833</v>
      </c>
      <c r="H278" s="414" t="s">
        <v>2440</v>
      </c>
      <c r="J278" s="39">
        <v>1</v>
      </c>
      <c r="K278" s="39">
        <v>24</v>
      </c>
      <c r="M278" s="39">
        <v>124</v>
      </c>
      <c r="Q278" s="406">
        <v>250</v>
      </c>
      <c r="R278" s="39">
        <v>44</v>
      </c>
      <c r="S278" s="39">
        <v>123</v>
      </c>
      <c r="T278" s="39" t="s">
        <v>36</v>
      </c>
      <c r="U278" s="414" t="s">
        <v>64</v>
      </c>
      <c r="V278" s="39">
        <v>124</v>
      </c>
      <c r="X278" s="39">
        <v>124</v>
      </c>
      <c r="AA278" s="39">
        <v>25</v>
      </c>
    </row>
    <row r="279" spans="1:27" ht="23.1" customHeight="1" x14ac:dyDescent="0.65">
      <c r="A279" s="416" t="s">
        <v>2543</v>
      </c>
      <c r="C279" s="414">
        <v>176</v>
      </c>
      <c r="D279" s="39" t="s">
        <v>34</v>
      </c>
      <c r="E279" s="35">
        <v>43751</v>
      </c>
      <c r="F279" s="34">
        <v>62</v>
      </c>
      <c r="G279" s="35">
        <v>3268</v>
      </c>
      <c r="H279" s="414" t="s">
        <v>2440</v>
      </c>
      <c r="I279" s="39">
        <v>6</v>
      </c>
      <c r="K279" s="39">
        <v>29</v>
      </c>
      <c r="L279" s="39">
        <v>2429</v>
      </c>
      <c r="Q279" s="406">
        <v>100</v>
      </c>
      <c r="U279" s="414"/>
    </row>
    <row r="280" spans="1:27" ht="23.1" customHeight="1" x14ac:dyDescent="0.65">
      <c r="A280" s="416"/>
      <c r="H280" s="414"/>
      <c r="Q280" s="406"/>
      <c r="U280" s="414"/>
    </row>
    <row r="281" spans="1:27" ht="23.1" customHeight="1" x14ac:dyDescent="0.65">
      <c r="A281" s="416" t="s">
        <v>2544</v>
      </c>
      <c r="B281" s="39">
        <v>30</v>
      </c>
      <c r="C281" s="414">
        <v>177</v>
      </c>
      <c r="D281" s="39" t="s">
        <v>34</v>
      </c>
      <c r="E281" s="35">
        <v>37060</v>
      </c>
      <c r="F281" s="34">
        <v>59</v>
      </c>
      <c r="G281" s="35">
        <v>788</v>
      </c>
      <c r="H281" s="414" t="s">
        <v>2440</v>
      </c>
      <c r="J281" s="39">
        <v>1</v>
      </c>
      <c r="K281" s="39">
        <v>99</v>
      </c>
      <c r="M281" s="39">
        <v>199</v>
      </c>
      <c r="Q281" s="406">
        <v>250</v>
      </c>
      <c r="R281" s="39">
        <v>45</v>
      </c>
      <c r="S281" s="39">
        <v>30</v>
      </c>
      <c r="T281" s="39" t="s">
        <v>36</v>
      </c>
      <c r="U281" s="414" t="s">
        <v>64</v>
      </c>
      <c r="V281" s="39">
        <v>199</v>
      </c>
      <c r="X281" s="39">
        <v>199</v>
      </c>
      <c r="AA281" s="39">
        <v>34</v>
      </c>
    </row>
    <row r="282" spans="1:27" ht="23.1" customHeight="1" x14ac:dyDescent="0.65">
      <c r="A282" s="416"/>
      <c r="H282" s="414"/>
      <c r="Q282" s="406"/>
      <c r="U282" s="414"/>
    </row>
    <row r="283" spans="1:27" ht="23.1" customHeight="1" x14ac:dyDescent="0.65">
      <c r="A283" s="416" t="s">
        <v>2545</v>
      </c>
      <c r="C283" s="414">
        <v>178</v>
      </c>
      <c r="D283" s="39" t="s">
        <v>34</v>
      </c>
      <c r="E283" s="35">
        <v>49644</v>
      </c>
      <c r="F283" s="34">
        <v>250</v>
      </c>
      <c r="G283" s="35">
        <v>4621</v>
      </c>
      <c r="H283" s="414" t="s">
        <v>2440</v>
      </c>
      <c r="I283" s="39">
        <v>13</v>
      </c>
      <c r="J283" s="39">
        <v>3</v>
      </c>
      <c r="K283" s="39">
        <v>28</v>
      </c>
      <c r="L283" s="39">
        <v>5528</v>
      </c>
      <c r="Q283" s="406">
        <v>250</v>
      </c>
      <c r="U283" s="414"/>
    </row>
    <row r="284" spans="1:27" ht="23.1" customHeight="1" x14ac:dyDescent="0.65">
      <c r="A284" s="416"/>
      <c r="H284" s="414"/>
      <c r="Q284" s="406"/>
      <c r="U284" s="414"/>
    </row>
    <row r="285" spans="1:27" ht="23.1" customHeight="1" x14ac:dyDescent="0.65">
      <c r="A285" s="416" t="s">
        <v>2546</v>
      </c>
      <c r="C285" s="414">
        <v>179</v>
      </c>
      <c r="D285" s="39" t="s">
        <v>34</v>
      </c>
      <c r="E285" s="35">
        <v>88765</v>
      </c>
      <c r="F285" s="34">
        <v>175</v>
      </c>
      <c r="G285" s="35">
        <v>4355</v>
      </c>
      <c r="H285" s="414" t="s">
        <v>2440</v>
      </c>
      <c r="J285" s="39">
        <v>1</v>
      </c>
      <c r="K285" s="39">
        <v>96</v>
      </c>
      <c r="N285" s="35">
        <v>196</v>
      </c>
      <c r="Q285" s="406">
        <v>300</v>
      </c>
      <c r="U285" s="414"/>
    </row>
    <row r="286" spans="1:27" s="41" customFormat="1" ht="23.1" customHeight="1" x14ac:dyDescent="0.65">
      <c r="A286" s="420" t="s">
        <v>2546</v>
      </c>
      <c r="B286" s="417">
        <v>10</v>
      </c>
      <c r="C286" s="717">
        <v>180</v>
      </c>
      <c r="D286" s="417" t="s">
        <v>47</v>
      </c>
      <c r="E286" s="41">
        <v>1483</v>
      </c>
      <c r="F286" s="418">
        <v>162</v>
      </c>
      <c r="H286" s="410" t="s">
        <v>2440</v>
      </c>
      <c r="I286" s="417"/>
      <c r="J286" s="417">
        <v>2</v>
      </c>
      <c r="K286" s="417">
        <v>77</v>
      </c>
      <c r="L286" s="417"/>
      <c r="M286" s="417">
        <v>277</v>
      </c>
      <c r="O286" s="417"/>
      <c r="Q286" s="419">
        <v>250</v>
      </c>
      <c r="R286" s="417">
        <v>46</v>
      </c>
      <c r="S286" s="417">
        <v>10</v>
      </c>
      <c r="T286" s="417" t="s">
        <v>36</v>
      </c>
      <c r="U286" s="410" t="s">
        <v>64</v>
      </c>
      <c r="V286" s="417">
        <v>277</v>
      </c>
      <c r="X286" s="417">
        <v>277</v>
      </c>
      <c r="Y286" s="417"/>
      <c r="AA286" s="417">
        <v>23</v>
      </c>
    </row>
    <row r="287" spans="1:27" ht="23.1" customHeight="1" x14ac:dyDescent="0.65">
      <c r="A287" s="416" t="s">
        <v>2546</v>
      </c>
      <c r="C287" s="414">
        <v>181</v>
      </c>
      <c r="D287" s="39" t="s">
        <v>34</v>
      </c>
      <c r="E287" s="35">
        <v>43530</v>
      </c>
      <c r="F287" s="34">
        <v>56</v>
      </c>
      <c r="G287" s="35">
        <v>2775</v>
      </c>
      <c r="H287" s="414" t="s">
        <v>2440</v>
      </c>
      <c r="I287" s="39">
        <v>3</v>
      </c>
      <c r="J287" s="39">
        <v>2</v>
      </c>
      <c r="K287" s="39">
        <v>97</v>
      </c>
      <c r="L287" s="39">
        <v>1497</v>
      </c>
      <c r="Q287" s="406">
        <v>150</v>
      </c>
      <c r="U287" s="414"/>
    </row>
    <row r="288" spans="1:27" ht="23.1" customHeight="1" x14ac:dyDescent="0.65">
      <c r="A288" s="416" t="s">
        <v>2546</v>
      </c>
      <c r="C288" s="414">
        <v>182</v>
      </c>
      <c r="D288" s="39" t="s">
        <v>34</v>
      </c>
      <c r="E288" s="35">
        <v>43525</v>
      </c>
      <c r="F288" s="34">
        <v>57</v>
      </c>
      <c r="G288" s="35">
        <v>2736</v>
      </c>
      <c r="H288" s="414" t="s">
        <v>2440</v>
      </c>
      <c r="I288" s="39">
        <v>1</v>
      </c>
      <c r="J288" s="39">
        <v>3</v>
      </c>
      <c r="K288" s="39">
        <v>90</v>
      </c>
      <c r="L288" s="39">
        <v>4390</v>
      </c>
      <c r="Q288" s="406">
        <v>150</v>
      </c>
      <c r="U288" s="414"/>
    </row>
    <row r="289" spans="1:27" ht="23.1" customHeight="1" x14ac:dyDescent="0.65">
      <c r="A289" s="416"/>
      <c r="H289" s="414"/>
      <c r="Q289" s="406"/>
      <c r="U289" s="414"/>
    </row>
    <row r="290" spans="1:27" ht="23.1" customHeight="1" x14ac:dyDescent="0.65">
      <c r="A290" s="416" t="s">
        <v>2547</v>
      </c>
      <c r="C290" s="414">
        <v>183</v>
      </c>
      <c r="D290" s="39" t="s">
        <v>34</v>
      </c>
      <c r="E290" s="35">
        <v>84151</v>
      </c>
      <c r="F290" s="34">
        <v>351</v>
      </c>
      <c r="G290" s="35">
        <v>6898</v>
      </c>
      <c r="H290" s="414" t="s">
        <v>2440</v>
      </c>
      <c r="I290" s="39">
        <v>4</v>
      </c>
      <c r="K290" s="39">
        <v>81</v>
      </c>
      <c r="L290" s="39">
        <v>1681</v>
      </c>
      <c r="Q290" s="406">
        <v>150</v>
      </c>
      <c r="U290" s="414"/>
    </row>
    <row r="291" spans="1:27" ht="23.1" customHeight="1" x14ac:dyDescent="0.65">
      <c r="A291" s="416" t="s">
        <v>2547</v>
      </c>
      <c r="B291" s="433" t="s">
        <v>1697</v>
      </c>
      <c r="C291" s="414">
        <v>184</v>
      </c>
      <c r="D291" s="39" t="s">
        <v>34</v>
      </c>
      <c r="E291" s="35">
        <v>43147</v>
      </c>
      <c r="F291" s="34">
        <v>49</v>
      </c>
      <c r="G291" s="35">
        <v>3036</v>
      </c>
      <c r="H291" s="414" t="s">
        <v>2440</v>
      </c>
      <c r="J291" s="39">
        <v>1</v>
      </c>
      <c r="K291" s="39">
        <v>17</v>
      </c>
      <c r="M291" s="39">
        <v>117</v>
      </c>
      <c r="Q291" s="406">
        <v>300</v>
      </c>
      <c r="R291" s="39">
        <v>47</v>
      </c>
      <c r="S291" s="433" t="s">
        <v>1697</v>
      </c>
      <c r="T291" s="39" t="s">
        <v>36</v>
      </c>
      <c r="U291" s="414" t="s">
        <v>64</v>
      </c>
      <c r="V291" s="39">
        <v>117</v>
      </c>
      <c r="X291" s="39">
        <v>117</v>
      </c>
      <c r="AA291" s="39">
        <v>22</v>
      </c>
    </row>
    <row r="292" spans="1:27" ht="23.1" customHeight="1" x14ac:dyDescent="0.65">
      <c r="A292" s="416"/>
      <c r="B292" s="433"/>
      <c r="H292" s="414"/>
      <c r="Q292" s="406"/>
      <c r="S292" s="433"/>
      <c r="U292" s="414"/>
    </row>
    <row r="293" spans="1:27" ht="23.1" customHeight="1" x14ac:dyDescent="0.65">
      <c r="A293" s="416" t="s">
        <v>2548</v>
      </c>
      <c r="B293" s="39">
        <v>124</v>
      </c>
      <c r="C293" s="414">
        <v>185</v>
      </c>
      <c r="D293" s="39" t="s">
        <v>34</v>
      </c>
      <c r="E293" s="35">
        <v>43573</v>
      </c>
      <c r="F293" s="34">
        <v>96</v>
      </c>
      <c r="G293" s="35">
        <v>2818</v>
      </c>
      <c r="H293" s="414" t="s">
        <v>2440</v>
      </c>
      <c r="I293" s="39">
        <v>3</v>
      </c>
      <c r="J293" s="39">
        <v>3</v>
      </c>
      <c r="L293" s="39">
        <v>1203</v>
      </c>
      <c r="M293" s="39">
        <v>30</v>
      </c>
      <c r="Q293" s="406">
        <v>150</v>
      </c>
      <c r="R293" s="39">
        <v>48</v>
      </c>
      <c r="S293" s="39">
        <v>124</v>
      </c>
      <c r="T293" s="39" t="s">
        <v>36</v>
      </c>
      <c r="U293" s="414" t="s">
        <v>64</v>
      </c>
      <c r="V293" s="39">
        <v>30</v>
      </c>
      <c r="X293" s="39">
        <v>30</v>
      </c>
      <c r="AA293" s="39">
        <v>20</v>
      </c>
    </row>
    <row r="294" spans="1:27" ht="23.1" customHeight="1" x14ac:dyDescent="0.65">
      <c r="A294" s="416"/>
      <c r="H294" s="414"/>
      <c r="Q294" s="406"/>
      <c r="U294" s="414"/>
    </row>
    <row r="295" spans="1:27" ht="23.1" customHeight="1" x14ac:dyDescent="0.65">
      <c r="A295" s="416" t="s">
        <v>2549</v>
      </c>
      <c r="C295" s="414">
        <v>186</v>
      </c>
      <c r="D295" s="39" t="s">
        <v>34</v>
      </c>
      <c r="E295" s="35">
        <v>43577</v>
      </c>
      <c r="F295" s="34">
        <v>73</v>
      </c>
      <c r="G295" s="35">
        <v>2822</v>
      </c>
      <c r="H295" s="414" t="s">
        <v>2440</v>
      </c>
      <c r="K295" s="39">
        <v>96</v>
      </c>
      <c r="L295" s="39">
        <v>96</v>
      </c>
      <c r="Q295" s="406">
        <v>150</v>
      </c>
      <c r="U295" s="414"/>
    </row>
    <row r="296" spans="1:27" ht="23.1" customHeight="1" x14ac:dyDescent="0.65">
      <c r="A296" s="416"/>
      <c r="H296" s="414"/>
      <c r="Q296" s="406"/>
      <c r="U296" s="414"/>
    </row>
    <row r="297" spans="1:27" ht="23.1" customHeight="1" x14ac:dyDescent="0.65">
      <c r="A297" s="416" t="s">
        <v>2550</v>
      </c>
      <c r="C297" s="414">
        <v>187</v>
      </c>
      <c r="D297" s="39" t="s">
        <v>34</v>
      </c>
      <c r="E297" s="35">
        <v>26409</v>
      </c>
      <c r="F297" s="34">
        <v>21</v>
      </c>
      <c r="G297" s="35">
        <v>2327</v>
      </c>
      <c r="H297" s="414" t="s">
        <v>2440</v>
      </c>
      <c r="I297" s="39">
        <v>40</v>
      </c>
      <c r="J297" s="39">
        <v>2</v>
      </c>
      <c r="K297" s="39">
        <v>67</v>
      </c>
      <c r="L297" s="39">
        <v>16267</v>
      </c>
      <c r="Q297" s="406">
        <v>150</v>
      </c>
      <c r="U297" s="414"/>
    </row>
    <row r="298" spans="1:27" ht="23.1" customHeight="1" x14ac:dyDescent="0.65">
      <c r="A298" s="416" t="s">
        <v>2550</v>
      </c>
      <c r="C298" s="414">
        <v>188</v>
      </c>
      <c r="D298" s="39" t="s">
        <v>34</v>
      </c>
      <c r="E298" s="35">
        <v>49498</v>
      </c>
      <c r="F298" s="34">
        <v>220</v>
      </c>
      <c r="G298" s="35">
        <v>4475</v>
      </c>
      <c r="H298" s="414" t="s">
        <v>2440</v>
      </c>
      <c r="I298" s="39">
        <v>9</v>
      </c>
      <c r="K298" s="39">
        <v>5</v>
      </c>
      <c r="L298" s="39">
        <v>3605</v>
      </c>
      <c r="Q298" s="406">
        <v>150</v>
      </c>
      <c r="U298" s="414"/>
    </row>
    <row r="299" spans="1:27" ht="23.1" customHeight="1" x14ac:dyDescent="0.65">
      <c r="A299" s="416"/>
      <c r="H299" s="414"/>
      <c r="Q299" s="406"/>
      <c r="U299" s="414"/>
    </row>
    <row r="300" spans="1:27" ht="23.1" customHeight="1" x14ac:dyDescent="0.65">
      <c r="A300" s="416" t="s">
        <v>2551</v>
      </c>
      <c r="B300" s="39">
        <v>106</v>
      </c>
      <c r="C300" s="414">
        <v>189</v>
      </c>
      <c r="D300" s="39" t="s">
        <v>34</v>
      </c>
      <c r="E300" s="35">
        <v>43668</v>
      </c>
      <c r="F300" s="34">
        <v>114</v>
      </c>
      <c r="G300" s="35">
        <v>2913</v>
      </c>
      <c r="H300" s="414" t="s">
        <v>2440</v>
      </c>
      <c r="I300" s="39">
        <v>6</v>
      </c>
      <c r="J300" s="39">
        <v>2</v>
      </c>
      <c r="L300" s="39">
        <v>2600</v>
      </c>
      <c r="M300" s="39">
        <v>78</v>
      </c>
      <c r="Q300" s="406">
        <v>150</v>
      </c>
      <c r="R300" s="39">
        <v>49</v>
      </c>
      <c r="S300" s="39">
        <v>106</v>
      </c>
      <c r="T300" s="39" t="s">
        <v>36</v>
      </c>
      <c r="U300" s="414" t="s">
        <v>64</v>
      </c>
      <c r="V300" s="39">
        <v>78</v>
      </c>
      <c r="X300" s="39">
        <v>78</v>
      </c>
      <c r="AA300" s="39">
        <v>22</v>
      </c>
    </row>
    <row r="301" spans="1:27" ht="23.1" customHeight="1" x14ac:dyDescent="0.65">
      <c r="A301" s="416" t="s">
        <v>2551</v>
      </c>
      <c r="C301" s="414">
        <v>190</v>
      </c>
      <c r="D301" s="39" t="s">
        <v>34</v>
      </c>
      <c r="E301" s="35">
        <v>43669</v>
      </c>
      <c r="F301" s="34">
        <v>115</v>
      </c>
      <c r="G301" s="35">
        <v>2914</v>
      </c>
      <c r="H301" s="414" t="s">
        <v>2440</v>
      </c>
      <c r="I301" s="39">
        <v>6</v>
      </c>
      <c r="J301" s="39">
        <v>1</v>
      </c>
      <c r="K301" s="39">
        <v>53</v>
      </c>
      <c r="L301" s="39">
        <v>2553</v>
      </c>
      <c r="Q301" s="406">
        <v>150</v>
      </c>
      <c r="U301" s="414"/>
    </row>
    <row r="302" spans="1:27" ht="23.1" customHeight="1" x14ac:dyDescent="0.65">
      <c r="A302" s="416" t="s">
        <v>2551</v>
      </c>
      <c r="C302" s="414">
        <v>191</v>
      </c>
      <c r="D302" s="39" t="s">
        <v>34</v>
      </c>
      <c r="E302" s="35">
        <v>43266</v>
      </c>
      <c r="F302" s="34">
        <v>174</v>
      </c>
      <c r="G302" s="35">
        <v>3004</v>
      </c>
      <c r="H302" s="414" t="s">
        <v>2440</v>
      </c>
      <c r="I302" s="39">
        <v>2</v>
      </c>
      <c r="J302" s="39">
        <v>1</v>
      </c>
      <c r="K302" s="39">
        <v>23</v>
      </c>
      <c r="L302" s="39">
        <v>923</v>
      </c>
      <c r="Q302" s="406">
        <v>250</v>
      </c>
      <c r="U302" s="414"/>
    </row>
    <row r="303" spans="1:27" ht="23.1" customHeight="1" x14ac:dyDescent="0.65">
      <c r="A303" s="416" t="s">
        <v>2551</v>
      </c>
      <c r="C303" s="414">
        <v>192</v>
      </c>
      <c r="D303" s="39" t="s">
        <v>34</v>
      </c>
      <c r="E303" s="35">
        <v>43275</v>
      </c>
      <c r="F303" s="34">
        <v>129</v>
      </c>
      <c r="G303" s="35">
        <v>3013</v>
      </c>
      <c r="H303" s="414" t="s">
        <v>2440</v>
      </c>
      <c r="I303" s="39">
        <v>11</v>
      </c>
      <c r="K303" s="39">
        <v>47</v>
      </c>
      <c r="L303" s="39">
        <v>4447</v>
      </c>
      <c r="Q303" s="406">
        <v>100</v>
      </c>
      <c r="U303" s="414"/>
    </row>
    <row r="304" spans="1:27" ht="23.1" customHeight="1" x14ac:dyDescent="0.65">
      <c r="A304" s="416" t="s">
        <v>2551</v>
      </c>
      <c r="B304" s="433"/>
      <c r="C304" s="414">
        <v>193</v>
      </c>
      <c r="D304" s="39" t="s">
        <v>34</v>
      </c>
      <c r="E304" s="35">
        <v>43293</v>
      </c>
      <c r="F304" s="34">
        <v>111</v>
      </c>
      <c r="G304" s="35">
        <v>3074</v>
      </c>
      <c r="H304" s="414" t="s">
        <v>2440</v>
      </c>
      <c r="I304" s="39">
        <v>7</v>
      </c>
      <c r="J304" s="39">
        <v>1</v>
      </c>
      <c r="K304" s="39">
        <v>52</v>
      </c>
      <c r="L304" s="39">
        <v>2952</v>
      </c>
      <c r="Q304" s="406">
        <v>250</v>
      </c>
      <c r="S304" s="433"/>
      <c r="U304" s="414"/>
    </row>
    <row r="305" spans="1:28" ht="23.1" customHeight="1" x14ac:dyDescent="0.65">
      <c r="A305" s="416"/>
      <c r="B305" s="433"/>
      <c r="H305" s="414"/>
      <c r="Q305" s="406"/>
      <c r="S305" s="433"/>
      <c r="U305" s="414"/>
    </row>
    <row r="306" spans="1:28" ht="23.1" customHeight="1" x14ac:dyDescent="0.65">
      <c r="A306" s="416" t="s">
        <v>2552</v>
      </c>
      <c r="C306" s="414">
        <v>194</v>
      </c>
      <c r="D306" s="39" t="s">
        <v>34</v>
      </c>
      <c r="E306" s="35">
        <v>43250</v>
      </c>
      <c r="F306" s="34">
        <v>159</v>
      </c>
      <c r="G306" s="35">
        <v>2988</v>
      </c>
      <c r="H306" s="414" t="s">
        <v>2440</v>
      </c>
      <c r="I306" s="39">
        <v>4</v>
      </c>
      <c r="K306" s="39">
        <v>23</v>
      </c>
      <c r="L306" s="39">
        <v>1623</v>
      </c>
      <c r="Q306" s="406">
        <v>250</v>
      </c>
      <c r="U306" s="414"/>
    </row>
    <row r="307" spans="1:28" ht="23.1" customHeight="1" x14ac:dyDescent="0.65">
      <c r="A307" s="416" t="s">
        <v>2552</v>
      </c>
      <c r="C307" s="414">
        <v>195</v>
      </c>
      <c r="D307" s="39" t="s">
        <v>34</v>
      </c>
      <c r="E307" s="35">
        <v>43305</v>
      </c>
      <c r="F307" s="34">
        <v>59</v>
      </c>
      <c r="G307" s="35">
        <v>3086</v>
      </c>
      <c r="H307" s="414" t="s">
        <v>2440</v>
      </c>
      <c r="I307" s="39">
        <v>6</v>
      </c>
      <c r="J307" s="39">
        <v>3</v>
      </c>
      <c r="K307" s="39">
        <v>70</v>
      </c>
      <c r="L307" s="39">
        <v>2770</v>
      </c>
      <c r="Q307" s="406">
        <v>250</v>
      </c>
      <c r="U307" s="414"/>
    </row>
    <row r="308" spans="1:28" ht="23.1" customHeight="1" x14ac:dyDescent="0.65">
      <c r="A308" s="416" t="s">
        <v>2552</v>
      </c>
      <c r="B308" s="433" t="s">
        <v>2553</v>
      </c>
      <c r="C308" s="414">
        <v>196</v>
      </c>
      <c r="D308" s="39" t="s">
        <v>34</v>
      </c>
      <c r="E308" s="35">
        <v>61216</v>
      </c>
      <c r="F308" s="34">
        <v>288</v>
      </c>
      <c r="G308" s="35">
        <v>5577</v>
      </c>
      <c r="H308" s="414" t="s">
        <v>2440</v>
      </c>
      <c r="J308" s="39">
        <v>1</v>
      </c>
      <c r="K308" s="39">
        <v>2</v>
      </c>
      <c r="M308" s="39">
        <v>102</v>
      </c>
      <c r="Q308" s="406">
        <v>250</v>
      </c>
      <c r="R308" s="39">
        <v>50</v>
      </c>
      <c r="S308" s="433" t="s">
        <v>2553</v>
      </c>
      <c r="T308" s="39" t="s">
        <v>36</v>
      </c>
      <c r="U308" s="414" t="s">
        <v>37</v>
      </c>
      <c r="V308" s="39">
        <v>102</v>
      </c>
      <c r="X308" s="39">
        <v>102</v>
      </c>
      <c r="AA308" s="39">
        <v>7</v>
      </c>
    </row>
    <row r="309" spans="1:28" ht="23.1" customHeight="1" x14ac:dyDescent="0.65">
      <c r="A309" s="416"/>
      <c r="B309" s="433"/>
      <c r="H309" s="414"/>
      <c r="Q309" s="406"/>
      <c r="S309" s="433"/>
      <c r="U309" s="414"/>
    </row>
    <row r="310" spans="1:28" ht="23.1" customHeight="1" x14ac:dyDescent="0.65">
      <c r="A310" s="416" t="s">
        <v>2554</v>
      </c>
      <c r="C310" s="414">
        <v>197</v>
      </c>
      <c r="D310" s="39" t="s">
        <v>34</v>
      </c>
      <c r="E310" s="35">
        <v>33184</v>
      </c>
      <c r="F310" s="34">
        <v>11</v>
      </c>
      <c r="G310" s="35">
        <v>2602</v>
      </c>
      <c r="H310" s="414" t="s">
        <v>2440</v>
      </c>
      <c r="I310" s="39">
        <v>29</v>
      </c>
      <c r="J310" s="39">
        <v>3</v>
      </c>
      <c r="K310" s="39">
        <v>50</v>
      </c>
      <c r="L310" s="39">
        <v>11850</v>
      </c>
      <c r="Q310" s="406">
        <v>250</v>
      </c>
      <c r="U310" s="414"/>
    </row>
    <row r="311" spans="1:28" ht="23.1" customHeight="1" x14ac:dyDescent="0.65">
      <c r="A311" s="416" t="s">
        <v>2554</v>
      </c>
      <c r="C311" s="414">
        <v>198</v>
      </c>
      <c r="D311" s="39" t="s">
        <v>34</v>
      </c>
      <c r="E311" s="35">
        <v>74712</v>
      </c>
      <c r="F311" s="34">
        <v>320</v>
      </c>
      <c r="G311" s="35">
        <v>6286</v>
      </c>
      <c r="H311" s="414" t="s">
        <v>2440</v>
      </c>
      <c r="I311" s="39">
        <v>4</v>
      </c>
      <c r="L311" s="39">
        <v>1600</v>
      </c>
      <c r="Q311" s="406">
        <v>200</v>
      </c>
      <c r="U311" s="414"/>
      <c r="AB311" s="102"/>
    </row>
    <row r="312" spans="1:28" ht="23.1" customHeight="1" x14ac:dyDescent="0.65">
      <c r="A312" s="416"/>
      <c r="H312" s="414"/>
      <c r="Q312" s="406"/>
      <c r="U312" s="414"/>
      <c r="AB312" s="102"/>
    </row>
    <row r="313" spans="1:28" ht="23.1" customHeight="1" x14ac:dyDescent="0.65">
      <c r="A313" s="416" t="s">
        <v>2555</v>
      </c>
      <c r="C313" s="414">
        <v>199</v>
      </c>
      <c r="D313" s="39" t="s">
        <v>34</v>
      </c>
      <c r="E313" s="35">
        <v>74108</v>
      </c>
      <c r="F313" s="34">
        <v>300</v>
      </c>
      <c r="G313" s="35">
        <v>6457</v>
      </c>
      <c r="H313" s="414" t="s">
        <v>2440</v>
      </c>
      <c r="I313" s="39">
        <v>5</v>
      </c>
      <c r="J313" s="39">
        <v>2</v>
      </c>
      <c r="K313" s="39">
        <v>8</v>
      </c>
      <c r="L313" s="39">
        <v>2208</v>
      </c>
      <c r="Q313" s="406">
        <v>300</v>
      </c>
      <c r="U313" s="414"/>
    </row>
    <row r="314" spans="1:28" ht="23.1" customHeight="1" x14ac:dyDescent="0.65">
      <c r="A314" s="416" t="s">
        <v>2555</v>
      </c>
      <c r="C314" s="414">
        <v>200</v>
      </c>
      <c r="D314" s="39" t="s">
        <v>34</v>
      </c>
      <c r="E314" s="35">
        <v>42113</v>
      </c>
      <c r="F314" s="34">
        <v>91</v>
      </c>
      <c r="G314" s="35">
        <v>2688</v>
      </c>
      <c r="H314" s="414" t="s">
        <v>2440</v>
      </c>
      <c r="I314" s="39">
        <v>13</v>
      </c>
      <c r="J314" s="39">
        <v>2</v>
      </c>
      <c r="K314" s="39">
        <v>25</v>
      </c>
      <c r="L314" s="39">
        <v>5425</v>
      </c>
      <c r="Q314" s="406">
        <v>150</v>
      </c>
      <c r="U314" s="414"/>
    </row>
    <row r="315" spans="1:28" ht="23.1" customHeight="1" x14ac:dyDescent="0.65">
      <c r="A315" s="416" t="s">
        <v>2555</v>
      </c>
      <c r="B315" s="39">
        <v>43</v>
      </c>
      <c r="C315" s="414">
        <v>201</v>
      </c>
      <c r="D315" s="39" t="s">
        <v>34</v>
      </c>
      <c r="E315" s="35">
        <v>37010</v>
      </c>
      <c r="F315" s="34">
        <v>23</v>
      </c>
      <c r="G315" s="35">
        <v>713</v>
      </c>
      <c r="H315" s="414" t="s">
        <v>2440</v>
      </c>
      <c r="J315" s="39">
        <v>1</v>
      </c>
      <c r="K315" s="39">
        <v>23</v>
      </c>
      <c r="M315" s="39">
        <v>123</v>
      </c>
      <c r="Q315" s="406">
        <v>250</v>
      </c>
      <c r="R315" s="39">
        <v>51</v>
      </c>
      <c r="S315" s="39">
        <v>43</v>
      </c>
      <c r="T315" s="39" t="s">
        <v>36</v>
      </c>
      <c r="U315" s="414" t="s">
        <v>45</v>
      </c>
      <c r="V315" s="39">
        <v>123</v>
      </c>
      <c r="X315" s="39">
        <v>123</v>
      </c>
      <c r="AA315" s="39">
        <v>37</v>
      </c>
    </row>
    <row r="316" spans="1:28" ht="23.1" customHeight="1" x14ac:dyDescent="0.65">
      <c r="A316" s="416" t="s">
        <v>2555</v>
      </c>
      <c r="C316" s="414">
        <v>202</v>
      </c>
      <c r="D316" s="39" t="s">
        <v>34</v>
      </c>
      <c r="E316" s="35">
        <v>37665</v>
      </c>
      <c r="F316" s="34">
        <v>32</v>
      </c>
      <c r="G316" s="35">
        <v>757</v>
      </c>
      <c r="H316" s="414" t="s">
        <v>2440</v>
      </c>
      <c r="K316" s="39">
        <v>81</v>
      </c>
      <c r="O316" s="39">
        <v>81</v>
      </c>
      <c r="Q316" s="406">
        <v>250</v>
      </c>
      <c r="U316" s="414"/>
    </row>
    <row r="317" spans="1:28" ht="23.1" customHeight="1" x14ac:dyDescent="0.65">
      <c r="A317" s="416" t="s">
        <v>2555</v>
      </c>
      <c r="B317" s="39">
        <v>43</v>
      </c>
      <c r="C317" s="414">
        <v>203</v>
      </c>
      <c r="D317" s="39" t="s">
        <v>34</v>
      </c>
      <c r="E317" s="35">
        <v>37662</v>
      </c>
      <c r="F317" s="34">
        <v>26</v>
      </c>
      <c r="G317" s="35">
        <v>354</v>
      </c>
      <c r="H317" s="414" t="s">
        <v>2440</v>
      </c>
      <c r="J317" s="39">
        <v>1</v>
      </c>
      <c r="K317" s="39">
        <v>13</v>
      </c>
      <c r="N317" s="35">
        <v>113</v>
      </c>
      <c r="Q317" s="406">
        <v>250</v>
      </c>
      <c r="R317" s="39">
        <v>52</v>
      </c>
      <c r="S317" s="39">
        <v>43</v>
      </c>
      <c r="U317" s="414"/>
      <c r="V317" s="39">
        <v>113</v>
      </c>
      <c r="X317" s="39">
        <v>113</v>
      </c>
    </row>
    <row r="318" spans="1:28" ht="23.1" customHeight="1" x14ac:dyDescent="0.65">
      <c r="A318" s="416"/>
      <c r="H318" s="414"/>
      <c r="Q318" s="406"/>
      <c r="U318" s="414"/>
    </row>
    <row r="319" spans="1:28" ht="23.1" customHeight="1" x14ac:dyDescent="0.65">
      <c r="A319" s="416" t="s">
        <v>2556</v>
      </c>
      <c r="B319" s="39">
        <v>326</v>
      </c>
      <c r="C319" s="414">
        <v>204</v>
      </c>
      <c r="D319" s="39" t="s">
        <v>34</v>
      </c>
      <c r="E319" s="35">
        <v>14393</v>
      </c>
      <c r="F319" s="34">
        <v>7</v>
      </c>
      <c r="G319" s="35">
        <v>696</v>
      </c>
      <c r="H319" s="414" t="s">
        <v>2440</v>
      </c>
      <c r="K319" s="39">
        <v>70</v>
      </c>
      <c r="M319" s="39">
        <v>70</v>
      </c>
      <c r="Q319" s="406">
        <v>300</v>
      </c>
      <c r="R319" s="39">
        <v>53</v>
      </c>
      <c r="S319" s="39">
        <v>326</v>
      </c>
      <c r="T319" s="39" t="s">
        <v>36</v>
      </c>
      <c r="U319" s="414" t="s">
        <v>37</v>
      </c>
      <c r="V319" s="39">
        <v>70</v>
      </c>
      <c r="X319" s="39">
        <v>70</v>
      </c>
      <c r="AA319" s="39">
        <v>3</v>
      </c>
    </row>
    <row r="320" spans="1:28" ht="23.1" customHeight="1" x14ac:dyDescent="0.65">
      <c r="A320" s="416" t="s">
        <v>2556</v>
      </c>
      <c r="C320" s="414">
        <v>205</v>
      </c>
      <c r="D320" s="39" t="s">
        <v>34</v>
      </c>
      <c r="E320" s="35">
        <v>49713</v>
      </c>
      <c r="F320" s="34">
        <v>165</v>
      </c>
      <c r="G320" s="35">
        <v>4690</v>
      </c>
      <c r="H320" s="414" t="s">
        <v>2440</v>
      </c>
      <c r="I320" s="39">
        <v>3</v>
      </c>
      <c r="J320" s="39">
        <v>2</v>
      </c>
      <c r="K320" s="39">
        <v>83</v>
      </c>
      <c r="L320" s="39">
        <v>1483</v>
      </c>
      <c r="Q320" s="406">
        <v>100</v>
      </c>
      <c r="U320" s="414"/>
    </row>
    <row r="321" spans="1:27" ht="23.1" customHeight="1" x14ac:dyDescent="0.65">
      <c r="A321" s="416"/>
      <c r="H321" s="414"/>
      <c r="Q321" s="406"/>
      <c r="U321" s="414"/>
    </row>
    <row r="322" spans="1:27" ht="23.1" customHeight="1" x14ac:dyDescent="0.65">
      <c r="A322" s="416" t="s">
        <v>2557</v>
      </c>
      <c r="B322" s="39">
        <v>105</v>
      </c>
      <c r="C322" s="414">
        <v>206</v>
      </c>
      <c r="D322" s="39" t="s">
        <v>34</v>
      </c>
      <c r="E322" s="35">
        <v>43276</v>
      </c>
      <c r="F322" s="34">
        <v>127</v>
      </c>
      <c r="G322" s="35">
        <v>3014</v>
      </c>
      <c r="H322" s="414" t="s">
        <v>2440</v>
      </c>
      <c r="I322" s="39">
        <v>11</v>
      </c>
      <c r="J322" s="39">
        <v>3</v>
      </c>
      <c r="L322" s="39">
        <v>4700</v>
      </c>
      <c r="M322" s="39">
        <v>3</v>
      </c>
      <c r="Q322" s="406">
        <v>100</v>
      </c>
      <c r="R322" s="39">
        <v>54</v>
      </c>
      <c r="S322" s="39">
        <v>105</v>
      </c>
      <c r="T322" s="39" t="s">
        <v>36</v>
      </c>
      <c r="U322" s="414" t="s">
        <v>45</v>
      </c>
      <c r="V322" s="39">
        <v>108</v>
      </c>
      <c r="X322" s="39">
        <v>108</v>
      </c>
      <c r="AA322" s="39">
        <v>5</v>
      </c>
    </row>
    <row r="323" spans="1:27" ht="23.1" customHeight="1" x14ac:dyDescent="0.65">
      <c r="A323" s="416" t="s">
        <v>2557</v>
      </c>
      <c r="C323" s="414">
        <v>207</v>
      </c>
      <c r="D323" s="39" t="s">
        <v>34</v>
      </c>
      <c r="E323" s="35">
        <v>43292</v>
      </c>
      <c r="F323" s="34">
        <v>110</v>
      </c>
      <c r="G323" s="35">
        <v>3073</v>
      </c>
      <c r="H323" s="414" t="s">
        <v>2440</v>
      </c>
      <c r="I323" s="39">
        <v>5</v>
      </c>
      <c r="J323" s="39">
        <v>1</v>
      </c>
      <c r="K323" s="39">
        <v>55</v>
      </c>
      <c r="L323" s="39">
        <v>2155</v>
      </c>
      <c r="Q323" s="406">
        <v>250</v>
      </c>
      <c r="U323" s="414"/>
    </row>
    <row r="324" spans="1:27" ht="23.1" customHeight="1" x14ac:dyDescent="0.65">
      <c r="A324" s="416" t="s">
        <v>2557</v>
      </c>
      <c r="C324" s="414">
        <v>208</v>
      </c>
      <c r="D324" s="39" t="s">
        <v>34</v>
      </c>
      <c r="E324" s="35">
        <v>49542</v>
      </c>
      <c r="F324" s="34">
        <v>82</v>
      </c>
      <c r="G324" s="35">
        <v>4519</v>
      </c>
      <c r="H324" s="414" t="s">
        <v>2440</v>
      </c>
      <c r="I324" s="39">
        <v>2</v>
      </c>
      <c r="J324" s="39">
        <v>1</v>
      </c>
      <c r="K324" s="39">
        <v>55</v>
      </c>
      <c r="L324" s="39">
        <v>955</v>
      </c>
      <c r="Q324" s="406">
        <v>150</v>
      </c>
      <c r="U324" s="414"/>
    </row>
    <row r="325" spans="1:27" ht="23.1" customHeight="1" x14ac:dyDescent="0.65">
      <c r="A325" s="416"/>
      <c r="H325" s="414"/>
      <c r="Q325" s="406"/>
      <c r="U325" s="414"/>
    </row>
    <row r="326" spans="1:27" ht="23.1" customHeight="1" x14ac:dyDescent="0.65">
      <c r="A326" s="416" t="s">
        <v>2558</v>
      </c>
      <c r="C326" s="414">
        <v>209</v>
      </c>
      <c r="D326" s="39" t="s">
        <v>34</v>
      </c>
      <c r="E326" s="35">
        <v>46789</v>
      </c>
      <c r="F326" s="34">
        <v>221</v>
      </c>
      <c r="G326" s="35">
        <v>4182</v>
      </c>
      <c r="H326" s="414" t="s">
        <v>2440</v>
      </c>
      <c r="I326" s="39">
        <v>26</v>
      </c>
      <c r="J326" s="39">
        <v>2</v>
      </c>
      <c r="K326" s="39">
        <v>72</v>
      </c>
      <c r="L326" s="39">
        <v>10672</v>
      </c>
      <c r="Q326" s="406">
        <v>250</v>
      </c>
      <c r="U326" s="414"/>
    </row>
    <row r="327" spans="1:27" ht="23.1" customHeight="1" x14ac:dyDescent="0.65">
      <c r="A327" s="416"/>
      <c r="H327" s="414"/>
      <c r="Q327" s="406"/>
      <c r="U327" s="414"/>
    </row>
    <row r="328" spans="1:27" ht="23.1" customHeight="1" x14ac:dyDescent="0.65">
      <c r="A328" s="416" t="s">
        <v>2559</v>
      </c>
      <c r="B328" s="39">
        <v>89</v>
      </c>
      <c r="C328" s="414">
        <v>210</v>
      </c>
      <c r="D328" s="39" t="s">
        <v>34</v>
      </c>
      <c r="E328" s="35">
        <v>37024</v>
      </c>
      <c r="F328" s="34">
        <v>5</v>
      </c>
      <c r="G328" s="35">
        <v>727</v>
      </c>
      <c r="H328" s="414" t="s">
        <v>2440</v>
      </c>
      <c r="J328" s="39">
        <v>1</v>
      </c>
      <c r="K328" s="39">
        <v>87</v>
      </c>
      <c r="M328" s="39">
        <v>187</v>
      </c>
      <c r="Q328" s="406">
        <v>250</v>
      </c>
      <c r="R328" s="39">
        <v>55</v>
      </c>
      <c r="S328" s="39">
        <v>89</v>
      </c>
      <c r="T328" s="39" t="s">
        <v>36</v>
      </c>
      <c r="U328" s="414" t="s">
        <v>45</v>
      </c>
      <c r="V328" s="39">
        <v>187</v>
      </c>
      <c r="X328" s="39">
        <v>187</v>
      </c>
      <c r="AA328" s="39">
        <v>25</v>
      </c>
    </row>
    <row r="329" spans="1:27" ht="23.1" customHeight="1" x14ac:dyDescent="0.65">
      <c r="A329" s="416" t="s">
        <v>2559</v>
      </c>
      <c r="C329" s="414">
        <v>211</v>
      </c>
      <c r="D329" s="39" t="s">
        <v>34</v>
      </c>
      <c r="E329" s="35">
        <v>26553</v>
      </c>
      <c r="F329" s="34">
        <v>18</v>
      </c>
      <c r="G329" s="35">
        <v>2371</v>
      </c>
      <c r="H329" s="414" t="s">
        <v>2440</v>
      </c>
      <c r="I329" s="39">
        <v>16</v>
      </c>
      <c r="J329" s="39">
        <v>1</v>
      </c>
      <c r="K329" s="39">
        <v>50</v>
      </c>
      <c r="L329" s="39">
        <v>6550</v>
      </c>
      <c r="Q329" s="406">
        <v>250</v>
      </c>
      <c r="U329" s="414"/>
    </row>
    <row r="330" spans="1:27" ht="23.1" customHeight="1" x14ac:dyDescent="0.65">
      <c r="A330" s="416"/>
      <c r="H330" s="414"/>
      <c r="Q330" s="406"/>
      <c r="U330" s="414"/>
    </row>
    <row r="331" spans="1:27" ht="23.1" customHeight="1" x14ac:dyDescent="0.65">
      <c r="A331" s="416" t="s">
        <v>2560</v>
      </c>
      <c r="C331" s="414">
        <v>212</v>
      </c>
      <c r="D331" s="39" t="s">
        <v>34</v>
      </c>
      <c r="E331" s="35">
        <v>49652</v>
      </c>
      <c r="F331" s="34">
        <v>247</v>
      </c>
      <c r="G331" s="35">
        <v>4669</v>
      </c>
      <c r="H331" s="414" t="s">
        <v>2440</v>
      </c>
      <c r="I331" s="39">
        <v>6</v>
      </c>
      <c r="J331" s="39">
        <v>3</v>
      </c>
      <c r="K331" s="39">
        <v>19</v>
      </c>
      <c r="L331" s="39">
        <v>2719</v>
      </c>
      <c r="Q331" s="406">
        <v>100</v>
      </c>
      <c r="U331" s="414"/>
    </row>
    <row r="332" spans="1:27" ht="23.1" customHeight="1" x14ac:dyDescent="0.65">
      <c r="A332" s="416"/>
      <c r="H332" s="414"/>
      <c r="Q332" s="406"/>
      <c r="U332" s="414"/>
    </row>
    <row r="333" spans="1:27" ht="23.1" customHeight="1" x14ac:dyDescent="0.65">
      <c r="A333" s="416" t="s">
        <v>2561</v>
      </c>
      <c r="C333" s="414">
        <v>213</v>
      </c>
      <c r="D333" s="39" t="s">
        <v>34</v>
      </c>
      <c r="E333" s="35">
        <v>49653</v>
      </c>
      <c r="F333" s="34">
        <v>248</v>
      </c>
      <c r="G333" s="35">
        <v>4630</v>
      </c>
      <c r="H333" s="414" t="s">
        <v>2440</v>
      </c>
      <c r="I333" s="39">
        <v>5</v>
      </c>
      <c r="J333" s="39">
        <v>2</v>
      </c>
      <c r="K333" s="39">
        <v>39</v>
      </c>
      <c r="L333" s="39">
        <v>2239</v>
      </c>
      <c r="Q333" s="406">
        <v>250</v>
      </c>
      <c r="U333" s="414"/>
    </row>
    <row r="334" spans="1:27" ht="23.1" customHeight="1" x14ac:dyDescent="0.65">
      <c r="A334" s="416" t="s">
        <v>2561</v>
      </c>
      <c r="B334" s="39">
        <v>133</v>
      </c>
      <c r="C334" s="414">
        <v>214</v>
      </c>
      <c r="D334" s="39" t="s">
        <v>34</v>
      </c>
      <c r="E334" s="35">
        <v>37253</v>
      </c>
      <c r="F334" s="34">
        <v>107</v>
      </c>
      <c r="G334" s="35">
        <v>1086</v>
      </c>
      <c r="H334" s="414" t="s">
        <v>2440</v>
      </c>
      <c r="I334" s="39">
        <v>1</v>
      </c>
      <c r="J334" s="39">
        <v>1</v>
      </c>
      <c r="K334" s="39">
        <v>81</v>
      </c>
      <c r="M334" s="39">
        <v>581</v>
      </c>
      <c r="Q334" s="406">
        <v>150</v>
      </c>
      <c r="R334" s="39">
        <v>56</v>
      </c>
      <c r="S334" s="39">
        <v>133</v>
      </c>
      <c r="T334" s="39" t="s">
        <v>36</v>
      </c>
      <c r="U334" s="414" t="s">
        <v>64</v>
      </c>
      <c r="V334" s="39">
        <v>54</v>
      </c>
      <c r="X334" s="39">
        <v>54</v>
      </c>
      <c r="AA334" s="39">
        <v>20</v>
      </c>
    </row>
    <row r="335" spans="1:27" ht="23.1" customHeight="1" x14ac:dyDescent="0.65">
      <c r="A335" s="416"/>
      <c r="H335" s="414"/>
      <c r="Q335" s="406"/>
      <c r="U335" s="414"/>
    </row>
    <row r="336" spans="1:27" ht="23.1" customHeight="1" x14ac:dyDescent="0.65">
      <c r="A336" s="416" t="s">
        <v>2562</v>
      </c>
      <c r="C336" s="414">
        <v>215</v>
      </c>
      <c r="D336" s="39" t="s">
        <v>34</v>
      </c>
      <c r="E336" s="35">
        <v>42099</v>
      </c>
      <c r="F336" s="34">
        <v>81</v>
      </c>
      <c r="G336" s="35">
        <v>2674</v>
      </c>
      <c r="H336" s="414" t="s">
        <v>2440</v>
      </c>
      <c r="I336" s="39">
        <v>3</v>
      </c>
      <c r="K336" s="39">
        <v>91</v>
      </c>
      <c r="L336" s="39">
        <v>1291</v>
      </c>
      <c r="Q336" s="406">
        <v>100</v>
      </c>
      <c r="U336" s="414"/>
    </row>
    <row r="337" spans="1:27" ht="23.1" customHeight="1" x14ac:dyDescent="0.65">
      <c r="A337" s="416"/>
      <c r="H337" s="414"/>
      <c r="Q337" s="406"/>
      <c r="U337" s="414"/>
    </row>
    <row r="338" spans="1:27" ht="23.1" customHeight="1" x14ac:dyDescent="0.65">
      <c r="A338" s="416" t="s">
        <v>2563</v>
      </c>
      <c r="C338" s="414">
        <v>216</v>
      </c>
      <c r="D338" s="39" t="s">
        <v>34</v>
      </c>
      <c r="E338" s="35">
        <v>43285</v>
      </c>
      <c r="F338" s="34">
        <v>133</v>
      </c>
      <c r="G338" s="35">
        <v>3066</v>
      </c>
      <c r="H338" s="414" t="s">
        <v>2440</v>
      </c>
      <c r="I338" s="39">
        <v>4</v>
      </c>
      <c r="J338" s="39">
        <v>2</v>
      </c>
      <c r="L338" s="39">
        <v>1800</v>
      </c>
      <c r="Q338" s="406">
        <v>100</v>
      </c>
      <c r="U338" s="414"/>
    </row>
    <row r="339" spans="1:27" ht="23.1" customHeight="1" x14ac:dyDescent="0.65">
      <c r="A339" s="416" t="s">
        <v>2563</v>
      </c>
      <c r="C339" s="414">
        <v>217</v>
      </c>
      <c r="D339" s="39" t="s">
        <v>34</v>
      </c>
      <c r="E339" s="35">
        <v>43288</v>
      </c>
      <c r="F339" s="34">
        <v>106</v>
      </c>
      <c r="G339" s="35">
        <v>3069</v>
      </c>
      <c r="H339" s="414" t="s">
        <v>2440</v>
      </c>
      <c r="I339" s="39">
        <v>3</v>
      </c>
      <c r="J339" s="39">
        <v>3</v>
      </c>
      <c r="K339" s="39">
        <v>25</v>
      </c>
      <c r="L339" s="39">
        <v>1525</v>
      </c>
      <c r="Q339" s="406">
        <v>250</v>
      </c>
      <c r="U339" s="414"/>
    </row>
    <row r="340" spans="1:27" ht="23.1" customHeight="1" x14ac:dyDescent="0.65">
      <c r="A340" s="416"/>
      <c r="H340" s="414"/>
      <c r="Q340" s="406"/>
      <c r="U340" s="414"/>
    </row>
    <row r="341" spans="1:27" ht="23.1" customHeight="1" x14ac:dyDescent="0.65">
      <c r="A341" s="416" t="s">
        <v>2562</v>
      </c>
      <c r="C341" s="414">
        <v>218</v>
      </c>
      <c r="D341" s="39" t="s">
        <v>34</v>
      </c>
      <c r="E341" s="35">
        <v>49589</v>
      </c>
      <c r="F341" s="34">
        <v>236</v>
      </c>
      <c r="G341" s="35">
        <v>4566</v>
      </c>
      <c r="H341" s="414">
        <v>0</v>
      </c>
      <c r="I341" s="39">
        <v>4</v>
      </c>
      <c r="K341" s="39">
        <v>31</v>
      </c>
      <c r="L341" s="39">
        <v>1631</v>
      </c>
      <c r="Q341" s="406">
        <v>250</v>
      </c>
      <c r="U341" s="414"/>
    </row>
    <row r="342" spans="1:27" ht="23.1" customHeight="1" x14ac:dyDescent="0.65">
      <c r="A342" s="416" t="s">
        <v>2562</v>
      </c>
      <c r="C342" s="414">
        <v>219</v>
      </c>
      <c r="D342" s="39" t="s">
        <v>34</v>
      </c>
      <c r="E342" s="35">
        <v>49598</v>
      </c>
      <c r="F342" s="34">
        <v>99</v>
      </c>
      <c r="G342" s="35">
        <v>4575</v>
      </c>
      <c r="H342" s="414" t="s">
        <v>2440</v>
      </c>
      <c r="J342" s="39">
        <v>2</v>
      </c>
      <c r="K342" s="39">
        <v>32</v>
      </c>
      <c r="L342" s="39">
        <v>232</v>
      </c>
      <c r="Q342" s="406">
        <v>300</v>
      </c>
      <c r="U342" s="414"/>
    </row>
    <row r="343" spans="1:27" ht="23.1" customHeight="1" x14ac:dyDescent="0.65">
      <c r="A343" s="416" t="s">
        <v>2562</v>
      </c>
      <c r="B343" s="433"/>
      <c r="C343" s="414">
        <v>220</v>
      </c>
      <c r="D343" s="39" t="s">
        <v>34</v>
      </c>
      <c r="E343" s="35">
        <v>49597</v>
      </c>
      <c r="F343" s="34">
        <v>98</v>
      </c>
      <c r="G343" s="35">
        <v>4574</v>
      </c>
      <c r="H343" s="414" t="s">
        <v>2440</v>
      </c>
      <c r="J343" s="39">
        <v>2</v>
      </c>
      <c r="K343" s="39">
        <v>32</v>
      </c>
      <c r="L343" s="39">
        <v>232</v>
      </c>
      <c r="Q343" s="406">
        <v>300</v>
      </c>
      <c r="S343" s="433"/>
      <c r="U343" s="414"/>
    </row>
    <row r="344" spans="1:27" ht="23.1" customHeight="1" x14ac:dyDescent="0.65">
      <c r="A344" s="416" t="s">
        <v>2562</v>
      </c>
      <c r="C344" s="414">
        <v>221</v>
      </c>
      <c r="D344" s="39" t="s">
        <v>34</v>
      </c>
      <c r="E344" s="35">
        <v>49564</v>
      </c>
      <c r="F344" s="34">
        <v>76</v>
      </c>
      <c r="G344" s="35">
        <v>4541</v>
      </c>
      <c r="H344" s="414" t="s">
        <v>2440</v>
      </c>
      <c r="I344" s="39">
        <v>7</v>
      </c>
      <c r="J344" s="39">
        <v>3</v>
      </c>
      <c r="K344" s="39">
        <v>18</v>
      </c>
      <c r="L344" s="39">
        <v>3118</v>
      </c>
      <c r="Q344" s="406">
        <v>175</v>
      </c>
      <c r="U344" s="414"/>
    </row>
    <row r="345" spans="1:27" ht="23.1" customHeight="1" x14ac:dyDescent="0.65">
      <c r="A345" s="416" t="s">
        <v>2562</v>
      </c>
      <c r="C345" s="414">
        <v>222</v>
      </c>
      <c r="D345" s="39" t="s">
        <v>34</v>
      </c>
      <c r="E345" s="35">
        <v>49639</v>
      </c>
      <c r="F345" s="34">
        <v>140</v>
      </c>
      <c r="G345" s="35">
        <v>4615</v>
      </c>
      <c r="H345" s="414" t="s">
        <v>2440</v>
      </c>
      <c r="I345" s="39">
        <v>2</v>
      </c>
      <c r="J345" s="39">
        <v>3</v>
      </c>
      <c r="K345" s="39">
        <v>80</v>
      </c>
      <c r="L345" s="39">
        <v>1180</v>
      </c>
      <c r="Q345" s="406">
        <v>100</v>
      </c>
      <c r="U345" s="414"/>
    </row>
    <row r="346" spans="1:27" ht="23.1" customHeight="1" x14ac:dyDescent="0.65">
      <c r="A346" s="416" t="s">
        <v>2562</v>
      </c>
      <c r="C346" s="414">
        <v>223</v>
      </c>
      <c r="D346" s="39" t="s">
        <v>34</v>
      </c>
      <c r="E346" s="35">
        <v>88813</v>
      </c>
      <c r="F346" s="34">
        <v>297</v>
      </c>
      <c r="G346" s="35">
        <v>7180</v>
      </c>
      <c r="H346" s="414" t="s">
        <v>2440</v>
      </c>
      <c r="I346" s="39">
        <v>3</v>
      </c>
      <c r="K346" s="39">
        <v>1</v>
      </c>
      <c r="L346" s="39">
        <v>1201</v>
      </c>
      <c r="Q346" s="406">
        <v>100</v>
      </c>
      <c r="U346" s="414"/>
    </row>
    <row r="347" spans="1:27" ht="23.1" customHeight="1" x14ac:dyDescent="0.65">
      <c r="A347" s="416" t="s">
        <v>2562</v>
      </c>
      <c r="C347" s="414">
        <v>224</v>
      </c>
      <c r="D347" s="39" t="s">
        <v>34</v>
      </c>
      <c r="E347" s="35">
        <v>49636</v>
      </c>
      <c r="F347" s="34">
        <v>138</v>
      </c>
      <c r="G347" s="35">
        <v>4613</v>
      </c>
      <c r="H347" s="414" t="s">
        <v>2440</v>
      </c>
      <c r="I347" s="39">
        <v>3</v>
      </c>
      <c r="L347" s="39">
        <v>1200</v>
      </c>
      <c r="Q347" s="406">
        <v>100</v>
      </c>
      <c r="U347" s="414"/>
    </row>
    <row r="348" spans="1:27" ht="23.1" customHeight="1" x14ac:dyDescent="0.65">
      <c r="A348" s="416" t="s">
        <v>2562</v>
      </c>
      <c r="C348" s="414">
        <v>225</v>
      </c>
      <c r="D348" s="39" t="s">
        <v>34</v>
      </c>
      <c r="E348" s="35">
        <v>49599</v>
      </c>
      <c r="F348" s="34">
        <v>97</v>
      </c>
      <c r="G348" s="35">
        <v>4576</v>
      </c>
      <c r="H348" s="414" t="s">
        <v>2440</v>
      </c>
      <c r="I348" s="39">
        <v>4</v>
      </c>
      <c r="J348" s="39">
        <v>1</v>
      </c>
      <c r="K348" s="39">
        <v>59</v>
      </c>
      <c r="L348" s="39">
        <v>1759</v>
      </c>
      <c r="Q348" s="406">
        <v>250</v>
      </c>
      <c r="U348" s="414"/>
    </row>
    <row r="349" spans="1:27" ht="23.1" customHeight="1" x14ac:dyDescent="0.65">
      <c r="A349" s="416"/>
      <c r="H349" s="414"/>
      <c r="Q349" s="406"/>
      <c r="U349" s="414"/>
    </row>
    <row r="350" spans="1:27" s="41" customFormat="1" ht="23.1" customHeight="1" x14ac:dyDescent="0.65">
      <c r="A350" s="420" t="s">
        <v>2564</v>
      </c>
      <c r="B350" s="417"/>
      <c r="C350" s="717">
        <v>226</v>
      </c>
      <c r="D350" s="417" t="s">
        <v>47</v>
      </c>
      <c r="E350" s="41">
        <v>1683</v>
      </c>
      <c r="F350" s="418">
        <v>19</v>
      </c>
      <c r="H350" s="410" t="s">
        <v>2440</v>
      </c>
      <c r="I350" s="417">
        <v>17</v>
      </c>
      <c r="J350" s="417"/>
      <c r="K350" s="417"/>
      <c r="L350" s="417">
        <v>6800</v>
      </c>
      <c r="M350" s="417"/>
      <c r="O350" s="417"/>
      <c r="Q350" s="419">
        <v>100</v>
      </c>
      <c r="R350" s="417"/>
      <c r="S350" s="417"/>
      <c r="T350" s="417"/>
      <c r="U350" s="410"/>
      <c r="V350" s="417"/>
      <c r="X350" s="417"/>
      <c r="Y350" s="417"/>
      <c r="AA350" s="417"/>
    </row>
    <row r="351" spans="1:27" s="44" customFormat="1" ht="23.1" customHeight="1" x14ac:dyDescent="0.65">
      <c r="A351" s="425"/>
      <c r="B351" s="421"/>
      <c r="C351" s="423"/>
      <c r="D351" s="421"/>
      <c r="F351" s="422"/>
      <c r="H351" s="423"/>
      <c r="I351" s="421"/>
      <c r="J351" s="421"/>
      <c r="K351" s="421"/>
      <c r="L351" s="421"/>
      <c r="M351" s="421"/>
      <c r="O351" s="421"/>
      <c r="Q351" s="424"/>
      <c r="R351" s="421"/>
      <c r="S351" s="421"/>
      <c r="T351" s="421"/>
      <c r="U351" s="423"/>
      <c r="V351" s="421"/>
      <c r="X351" s="421"/>
      <c r="Y351" s="421"/>
      <c r="AA351" s="421"/>
    </row>
    <row r="352" spans="1:27" ht="23.1" customHeight="1" x14ac:dyDescent="0.65">
      <c r="A352" s="416" t="s">
        <v>2562</v>
      </c>
      <c r="C352" s="414">
        <v>227</v>
      </c>
      <c r="D352" s="39" t="s">
        <v>34</v>
      </c>
      <c r="E352" s="35">
        <v>88812</v>
      </c>
      <c r="F352" s="34">
        <v>296</v>
      </c>
      <c r="G352" s="35">
        <v>7179</v>
      </c>
      <c r="H352" s="414" t="s">
        <v>2440</v>
      </c>
      <c r="I352" s="39">
        <v>7</v>
      </c>
      <c r="K352" s="39">
        <v>1</v>
      </c>
      <c r="L352" s="39">
        <v>2801</v>
      </c>
      <c r="Q352" s="406">
        <v>100</v>
      </c>
      <c r="U352" s="414"/>
    </row>
    <row r="353" spans="1:27" s="41" customFormat="1" ht="23.1" customHeight="1" x14ac:dyDescent="0.65">
      <c r="A353" s="420" t="s">
        <v>2562</v>
      </c>
      <c r="B353" s="417"/>
      <c r="C353" s="717">
        <v>228</v>
      </c>
      <c r="D353" s="417" t="s">
        <v>47</v>
      </c>
      <c r="E353" s="41">
        <v>284</v>
      </c>
      <c r="F353" s="418">
        <v>3</v>
      </c>
      <c r="H353" s="410" t="s">
        <v>2440</v>
      </c>
      <c r="I353" s="417">
        <v>15</v>
      </c>
      <c r="J353" s="417">
        <v>2</v>
      </c>
      <c r="K353" s="417">
        <v>37</v>
      </c>
      <c r="L353" s="417">
        <v>6237</v>
      </c>
      <c r="M353" s="417"/>
      <c r="O353" s="417"/>
      <c r="Q353" s="419">
        <v>250</v>
      </c>
      <c r="R353" s="417"/>
      <c r="S353" s="417"/>
      <c r="T353" s="417"/>
      <c r="U353" s="410"/>
      <c r="V353" s="417"/>
      <c r="X353" s="417"/>
      <c r="Y353" s="417"/>
      <c r="AA353" s="417"/>
    </row>
    <row r="354" spans="1:27" s="44" customFormat="1" ht="23.1" customHeight="1" x14ac:dyDescent="0.65">
      <c r="A354" s="425"/>
      <c r="B354" s="421"/>
      <c r="C354" s="423"/>
      <c r="D354" s="421"/>
      <c r="F354" s="422"/>
      <c r="H354" s="423"/>
      <c r="I354" s="421"/>
      <c r="J354" s="421"/>
      <c r="K354" s="421"/>
      <c r="L354" s="421"/>
      <c r="M354" s="421"/>
      <c r="O354" s="421"/>
      <c r="Q354" s="424"/>
      <c r="R354" s="421"/>
      <c r="S354" s="421"/>
      <c r="T354" s="421"/>
      <c r="U354" s="423"/>
      <c r="V354" s="421"/>
      <c r="X354" s="421"/>
      <c r="Y354" s="421"/>
      <c r="AA354" s="421"/>
    </row>
    <row r="355" spans="1:27" s="41" customFormat="1" ht="23.1" customHeight="1" x14ac:dyDescent="0.65">
      <c r="A355" s="420" t="s">
        <v>2565</v>
      </c>
      <c r="B355" s="417"/>
      <c r="C355" s="717">
        <v>229</v>
      </c>
      <c r="D355" s="417" t="s">
        <v>49</v>
      </c>
      <c r="E355" s="41">
        <v>5305</v>
      </c>
      <c r="F355" s="418">
        <v>92</v>
      </c>
      <c r="H355" s="410" t="s">
        <v>2440</v>
      </c>
      <c r="I355" s="417">
        <v>5</v>
      </c>
      <c r="J355" s="417">
        <v>2</v>
      </c>
      <c r="K355" s="417">
        <v>72</v>
      </c>
      <c r="L355" s="417">
        <v>2272</v>
      </c>
      <c r="M355" s="417"/>
      <c r="O355" s="417"/>
      <c r="Q355" s="419">
        <v>250</v>
      </c>
      <c r="R355" s="417"/>
      <c r="S355" s="417"/>
      <c r="T355" s="417"/>
      <c r="U355" s="410"/>
      <c r="V355" s="417"/>
      <c r="X355" s="417"/>
      <c r="Y355" s="417"/>
      <c r="AA355" s="417"/>
    </row>
    <row r="356" spans="1:27" ht="23.1" customHeight="1" x14ac:dyDescent="0.65">
      <c r="A356" s="416" t="s">
        <v>2565</v>
      </c>
      <c r="C356" s="414">
        <v>230</v>
      </c>
      <c r="D356" s="39" t="s">
        <v>34</v>
      </c>
      <c r="E356" s="35">
        <v>74910</v>
      </c>
      <c r="F356" s="34">
        <v>274</v>
      </c>
      <c r="G356" s="35">
        <v>6547</v>
      </c>
      <c r="H356" s="414" t="s">
        <v>2440</v>
      </c>
      <c r="I356" s="39">
        <v>7</v>
      </c>
      <c r="K356" s="39">
        <v>94</v>
      </c>
      <c r="L356" s="39">
        <v>2894</v>
      </c>
      <c r="Q356" s="406">
        <v>175</v>
      </c>
      <c r="U356" s="414"/>
    </row>
    <row r="357" spans="1:27" ht="23.1" customHeight="1" x14ac:dyDescent="0.65">
      <c r="A357" s="416" t="s">
        <v>2565</v>
      </c>
      <c r="B357" s="39">
        <v>25</v>
      </c>
      <c r="C357" s="414">
        <v>231</v>
      </c>
      <c r="D357" s="39" t="s">
        <v>34</v>
      </c>
      <c r="E357" s="35">
        <v>52478</v>
      </c>
      <c r="F357" s="34">
        <v>96</v>
      </c>
      <c r="G357" s="35">
        <v>5242</v>
      </c>
      <c r="H357" s="414" t="s">
        <v>2440</v>
      </c>
      <c r="J357" s="39">
        <v>1</v>
      </c>
      <c r="M357" s="39">
        <v>100</v>
      </c>
      <c r="Q357" s="406">
        <v>250</v>
      </c>
      <c r="R357" s="39">
        <v>57</v>
      </c>
      <c r="S357" s="39">
        <v>25</v>
      </c>
      <c r="T357" s="39" t="s">
        <v>36</v>
      </c>
      <c r="U357" s="414" t="s">
        <v>45</v>
      </c>
      <c r="V357" s="39">
        <v>100</v>
      </c>
      <c r="X357" s="39">
        <v>108</v>
      </c>
      <c r="AA357" s="39">
        <v>25</v>
      </c>
    </row>
    <row r="358" spans="1:27" ht="23.1" customHeight="1" x14ac:dyDescent="0.65">
      <c r="A358" s="416"/>
      <c r="H358" s="414"/>
      <c r="Q358" s="406"/>
      <c r="U358" s="414"/>
    </row>
    <row r="359" spans="1:27" ht="23.1" customHeight="1" x14ac:dyDescent="0.65">
      <c r="A359" s="416" t="s">
        <v>2566</v>
      </c>
      <c r="C359" s="414">
        <v>232</v>
      </c>
      <c r="D359" s="39" t="s">
        <v>34</v>
      </c>
      <c r="E359" s="35">
        <v>43755</v>
      </c>
      <c r="F359" s="34">
        <v>41</v>
      </c>
      <c r="G359" s="35">
        <v>3272</v>
      </c>
      <c r="H359" s="414" t="s">
        <v>2440</v>
      </c>
      <c r="I359" s="39">
        <v>3</v>
      </c>
      <c r="K359" s="39">
        <v>59</v>
      </c>
      <c r="L359" s="39">
        <v>1259</v>
      </c>
      <c r="Q359" s="406">
        <v>100</v>
      </c>
      <c r="U359" s="414"/>
    </row>
    <row r="360" spans="1:27" ht="23.1" customHeight="1" x14ac:dyDescent="0.65">
      <c r="A360" s="416" t="s">
        <v>2566</v>
      </c>
      <c r="B360" s="39">
        <v>125</v>
      </c>
      <c r="C360" s="414">
        <v>233</v>
      </c>
      <c r="D360" s="39" t="s">
        <v>34</v>
      </c>
      <c r="E360" s="35">
        <v>37090</v>
      </c>
      <c r="F360" s="34">
        <v>89</v>
      </c>
      <c r="G360" s="35">
        <v>819</v>
      </c>
      <c r="H360" s="414" t="s">
        <v>2440</v>
      </c>
      <c r="J360" s="39">
        <v>3</v>
      </c>
      <c r="K360" s="39">
        <v>17</v>
      </c>
      <c r="M360" s="39">
        <v>317</v>
      </c>
      <c r="Q360" s="406">
        <v>250</v>
      </c>
      <c r="R360" s="39">
        <v>58</v>
      </c>
      <c r="S360" s="39">
        <v>125</v>
      </c>
      <c r="T360" s="39" t="s">
        <v>36</v>
      </c>
      <c r="U360" s="414" t="s">
        <v>64</v>
      </c>
      <c r="V360" s="39">
        <v>317</v>
      </c>
      <c r="X360" s="39">
        <v>317</v>
      </c>
      <c r="AA360" s="39">
        <v>39</v>
      </c>
    </row>
    <row r="361" spans="1:27" ht="23.1" customHeight="1" x14ac:dyDescent="0.65">
      <c r="A361" s="416"/>
      <c r="H361" s="414"/>
      <c r="Q361" s="406"/>
      <c r="U361" s="414"/>
    </row>
    <row r="362" spans="1:27" ht="23.1" customHeight="1" x14ac:dyDescent="0.65">
      <c r="A362" s="416" t="s">
        <v>2567</v>
      </c>
      <c r="C362" s="414">
        <v>234</v>
      </c>
      <c r="D362" s="39" t="s">
        <v>34</v>
      </c>
      <c r="E362" s="35">
        <v>43747</v>
      </c>
      <c r="F362" s="34">
        <v>35</v>
      </c>
      <c r="G362" s="35">
        <v>3264</v>
      </c>
      <c r="H362" s="414" t="s">
        <v>2440</v>
      </c>
      <c r="I362" s="39">
        <v>11</v>
      </c>
      <c r="J362" s="39">
        <v>1</v>
      </c>
      <c r="K362" s="39">
        <v>63</v>
      </c>
      <c r="L362" s="39">
        <v>4563</v>
      </c>
      <c r="Q362" s="406">
        <v>250</v>
      </c>
      <c r="U362" s="414"/>
    </row>
    <row r="363" spans="1:27" ht="23.1" customHeight="1" x14ac:dyDescent="0.65">
      <c r="A363" s="416"/>
      <c r="H363" s="414"/>
      <c r="Q363" s="406"/>
      <c r="U363" s="414"/>
    </row>
    <row r="364" spans="1:27" ht="23.1" customHeight="1" x14ac:dyDescent="0.65">
      <c r="A364" s="416" t="s">
        <v>2568</v>
      </c>
      <c r="C364" s="414">
        <v>235</v>
      </c>
      <c r="D364" s="39" t="s">
        <v>34</v>
      </c>
      <c r="E364" s="35">
        <v>43753</v>
      </c>
      <c r="F364" s="34">
        <v>39</v>
      </c>
      <c r="G364" s="35">
        <v>3270</v>
      </c>
      <c r="H364" s="414" t="s">
        <v>2440</v>
      </c>
      <c r="I364" s="39">
        <v>2</v>
      </c>
      <c r="J364" s="39">
        <v>1</v>
      </c>
      <c r="K364" s="39">
        <v>62</v>
      </c>
      <c r="L364" s="39">
        <v>962</v>
      </c>
      <c r="Q364" s="406">
        <v>100</v>
      </c>
      <c r="U364" s="414"/>
    </row>
    <row r="365" spans="1:27" ht="23.1" customHeight="1" x14ac:dyDescent="0.65">
      <c r="A365" s="416"/>
      <c r="H365" s="414"/>
      <c r="Q365" s="406"/>
      <c r="U365" s="414"/>
    </row>
    <row r="366" spans="1:27" ht="23.1" customHeight="1" x14ac:dyDescent="0.65">
      <c r="A366" s="416" t="s">
        <v>2569</v>
      </c>
      <c r="C366" s="414">
        <v>236</v>
      </c>
      <c r="D366" s="39" t="s">
        <v>34</v>
      </c>
      <c r="E366" s="35">
        <v>43752</v>
      </c>
      <c r="F366" s="34">
        <v>47</v>
      </c>
      <c r="G366" s="35">
        <v>3269</v>
      </c>
      <c r="H366" s="414" t="s">
        <v>2440</v>
      </c>
      <c r="I366" s="39">
        <v>3</v>
      </c>
      <c r="K366" s="39">
        <v>24</v>
      </c>
      <c r="L366" s="39">
        <v>1224</v>
      </c>
      <c r="Q366" s="406">
        <v>175</v>
      </c>
      <c r="U366" s="414"/>
    </row>
    <row r="367" spans="1:27" ht="23.1" customHeight="1" x14ac:dyDescent="0.65">
      <c r="A367" s="416"/>
      <c r="H367" s="414"/>
      <c r="Q367" s="406"/>
      <c r="U367" s="414"/>
    </row>
    <row r="368" spans="1:27" ht="23.1" customHeight="1" x14ac:dyDescent="0.65">
      <c r="A368" s="416" t="s">
        <v>2570</v>
      </c>
      <c r="C368" s="414">
        <v>237</v>
      </c>
      <c r="D368" s="39" t="s">
        <v>34</v>
      </c>
      <c r="E368" s="35">
        <v>21417</v>
      </c>
      <c r="F368" s="34">
        <v>130</v>
      </c>
      <c r="G368" s="35">
        <v>1820</v>
      </c>
      <c r="H368" s="414" t="s">
        <v>2440</v>
      </c>
      <c r="I368" s="39">
        <v>1</v>
      </c>
      <c r="J368" s="39">
        <v>1</v>
      </c>
      <c r="K368" s="39">
        <v>24</v>
      </c>
      <c r="L368" s="39">
        <v>524</v>
      </c>
      <c r="Q368" s="406">
        <v>250</v>
      </c>
      <c r="U368" s="414"/>
    </row>
    <row r="369" spans="1:27" ht="23.1" customHeight="1" x14ac:dyDescent="0.65">
      <c r="A369" s="416"/>
      <c r="H369" s="414"/>
      <c r="Q369" s="406"/>
      <c r="U369" s="414"/>
    </row>
    <row r="370" spans="1:27" ht="23.1" customHeight="1" x14ac:dyDescent="0.65">
      <c r="A370" s="416" t="s">
        <v>2571</v>
      </c>
      <c r="B370" s="39">
        <v>97</v>
      </c>
      <c r="C370" s="414">
        <v>238</v>
      </c>
      <c r="D370" s="39" t="s">
        <v>34</v>
      </c>
      <c r="E370" s="35">
        <v>98690</v>
      </c>
      <c r="F370" s="34">
        <v>174</v>
      </c>
      <c r="G370" s="35">
        <v>7947</v>
      </c>
      <c r="H370" s="414" t="s">
        <v>2440</v>
      </c>
      <c r="K370" s="39">
        <v>56</v>
      </c>
      <c r="M370" s="39">
        <v>56</v>
      </c>
      <c r="Q370" s="406">
        <v>250</v>
      </c>
      <c r="R370" s="39">
        <v>59</v>
      </c>
      <c r="S370" s="39">
        <v>97</v>
      </c>
      <c r="T370" s="39" t="s">
        <v>36</v>
      </c>
      <c r="U370" s="414" t="s">
        <v>45</v>
      </c>
      <c r="V370" s="39">
        <v>56</v>
      </c>
      <c r="X370" s="39">
        <v>56</v>
      </c>
      <c r="AA370" s="39">
        <v>40</v>
      </c>
    </row>
    <row r="371" spans="1:27" ht="23.1" customHeight="1" x14ac:dyDescent="0.65">
      <c r="A371" s="416"/>
      <c r="H371" s="414"/>
      <c r="Q371" s="406"/>
      <c r="U371" s="414"/>
    </row>
    <row r="372" spans="1:27" ht="23.1" customHeight="1" x14ac:dyDescent="0.65">
      <c r="A372" s="416" t="s">
        <v>2572</v>
      </c>
      <c r="C372" s="414">
        <v>239</v>
      </c>
      <c r="D372" s="39" t="s">
        <v>34</v>
      </c>
      <c r="E372" s="35">
        <v>49535</v>
      </c>
      <c r="F372" s="34">
        <v>346</v>
      </c>
      <c r="G372" s="35">
        <v>4492</v>
      </c>
      <c r="H372" s="414" t="s">
        <v>2440</v>
      </c>
      <c r="I372" s="39">
        <v>7</v>
      </c>
      <c r="K372" s="39">
        <v>21</v>
      </c>
      <c r="L372" s="39">
        <v>2821</v>
      </c>
      <c r="Q372" s="406">
        <v>150</v>
      </c>
      <c r="U372" s="414"/>
    </row>
    <row r="373" spans="1:27" ht="23.1" customHeight="1" x14ac:dyDescent="0.65">
      <c r="A373" s="416" t="s">
        <v>2572</v>
      </c>
      <c r="C373" s="414">
        <v>240</v>
      </c>
      <c r="D373" s="39" t="s">
        <v>34</v>
      </c>
      <c r="E373" s="35">
        <v>49536</v>
      </c>
      <c r="F373" s="34">
        <v>349</v>
      </c>
      <c r="G373" s="35">
        <v>4493</v>
      </c>
      <c r="H373" s="414" t="s">
        <v>2440</v>
      </c>
      <c r="I373" s="39">
        <v>5</v>
      </c>
      <c r="J373" s="39">
        <v>1</v>
      </c>
      <c r="K373" s="39">
        <v>49</v>
      </c>
      <c r="L373" s="39">
        <v>2149</v>
      </c>
      <c r="Q373" s="406">
        <v>100</v>
      </c>
      <c r="U373" s="414"/>
    </row>
    <row r="374" spans="1:27" ht="23.1" customHeight="1" x14ac:dyDescent="0.65">
      <c r="A374" s="416"/>
      <c r="H374" s="414"/>
      <c r="Q374" s="406"/>
      <c r="U374" s="414"/>
    </row>
    <row r="375" spans="1:27" ht="23.1" customHeight="1" x14ac:dyDescent="0.65">
      <c r="A375" s="416" t="s">
        <v>2573</v>
      </c>
      <c r="B375" s="39">
        <v>84</v>
      </c>
      <c r="C375" s="414">
        <v>241</v>
      </c>
      <c r="D375" s="39" t="s">
        <v>34</v>
      </c>
      <c r="E375" s="35">
        <v>37012</v>
      </c>
      <c r="F375" s="34">
        <v>27</v>
      </c>
      <c r="G375" s="35">
        <v>715</v>
      </c>
      <c r="H375" s="414" t="s">
        <v>2440</v>
      </c>
      <c r="K375" s="39">
        <v>49</v>
      </c>
      <c r="M375" s="39">
        <v>49</v>
      </c>
      <c r="Q375" s="406">
        <v>250</v>
      </c>
      <c r="R375" s="39">
        <v>60</v>
      </c>
      <c r="S375" s="39">
        <v>84</v>
      </c>
      <c r="T375" s="39" t="s">
        <v>36</v>
      </c>
      <c r="U375" s="414" t="s">
        <v>64</v>
      </c>
      <c r="V375" s="39">
        <v>49</v>
      </c>
      <c r="X375" s="39">
        <v>49</v>
      </c>
      <c r="AA375" s="39">
        <v>20</v>
      </c>
    </row>
    <row r="376" spans="1:27" ht="23.1" customHeight="1" x14ac:dyDescent="0.65">
      <c r="A376" s="416"/>
      <c r="H376" s="414"/>
      <c r="Q376" s="406"/>
      <c r="U376" s="414"/>
    </row>
    <row r="377" spans="1:27" ht="23.1" customHeight="1" x14ac:dyDescent="0.65">
      <c r="A377" s="416" t="s">
        <v>2574</v>
      </c>
      <c r="C377" s="414">
        <v>242</v>
      </c>
      <c r="D377" s="39" t="s">
        <v>34</v>
      </c>
      <c r="E377" s="35">
        <v>43435</v>
      </c>
      <c r="F377" s="34">
        <v>70</v>
      </c>
      <c r="G377" s="35">
        <v>3152</v>
      </c>
      <c r="H377" s="414" t="s">
        <v>2440</v>
      </c>
      <c r="I377" s="39">
        <v>10</v>
      </c>
      <c r="J377" s="39">
        <v>3</v>
      </c>
      <c r="K377" s="39">
        <v>52</v>
      </c>
      <c r="L377" s="39">
        <v>4352</v>
      </c>
      <c r="Q377" s="406">
        <v>150</v>
      </c>
    </row>
    <row r="378" spans="1:27" x14ac:dyDescent="0.65">
      <c r="A378" s="416" t="s">
        <v>2574</v>
      </c>
      <c r="B378" s="433"/>
      <c r="C378" s="414">
        <v>243</v>
      </c>
      <c r="D378" s="39" t="s">
        <v>34</v>
      </c>
      <c r="E378" s="35">
        <v>49694</v>
      </c>
      <c r="F378" s="34">
        <v>179</v>
      </c>
      <c r="G378" s="35">
        <v>6471</v>
      </c>
      <c r="H378" s="414" t="s">
        <v>2440</v>
      </c>
      <c r="I378" s="39">
        <v>12</v>
      </c>
      <c r="J378" s="39">
        <v>3</v>
      </c>
      <c r="K378" s="39">
        <v>92</v>
      </c>
      <c r="L378" s="39">
        <v>5192</v>
      </c>
      <c r="Q378" s="406">
        <v>300</v>
      </c>
      <c r="S378" s="433"/>
      <c r="U378" s="414"/>
    </row>
    <row r="379" spans="1:27" x14ac:dyDescent="0.65">
      <c r="A379" s="416" t="s">
        <v>2575</v>
      </c>
      <c r="B379" s="39">
        <v>73</v>
      </c>
      <c r="C379" s="414">
        <v>244</v>
      </c>
      <c r="D379" s="39" t="s">
        <v>34</v>
      </c>
      <c r="E379" s="35">
        <v>14404</v>
      </c>
      <c r="F379" s="34">
        <v>19</v>
      </c>
      <c r="G379" s="35">
        <v>707</v>
      </c>
      <c r="H379" s="414" t="s">
        <v>2440</v>
      </c>
      <c r="K379" s="39">
        <v>89</v>
      </c>
      <c r="M379" s="39">
        <v>89</v>
      </c>
      <c r="Q379" s="406">
        <v>300</v>
      </c>
      <c r="R379" s="39">
        <v>61</v>
      </c>
      <c r="S379" s="39">
        <v>73</v>
      </c>
      <c r="T379" s="39" t="s">
        <v>36</v>
      </c>
      <c r="U379" s="414" t="s">
        <v>45</v>
      </c>
      <c r="V379" s="39">
        <v>89</v>
      </c>
      <c r="X379" s="39">
        <v>89</v>
      </c>
      <c r="AA379" s="39">
        <v>49</v>
      </c>
    </row>
    <row r="380" spans="1:27" x14ac:dyDescent="0.65">
      <c r="A380" s="416" t="s">
        <v>2574</v>
      </c>
      <c r="C380" s="414">
        <v>245</v>
      </c>
      <c r="D380" s="39" t="s">
        <v>34</v>
      </c>
      <c r="E380" s="35">
        <v>49700</v>
      </c>
      <c r="F380" s="34">
        <v>188</v>
      </c>
      <c r="G380" s="35">
        <v>4677</v>
      </c>
      <c r="H380" s="414" t="s">
        <v>2440</v>
      </c>
      <c r="I380" s="39">
        <v>15</v>
      </c>
      <c r="J380" s="39">
        <v>3</v>
      </c>
      <c r="K380" s="39">
        <v>56</v>
      </c>
      <c r="L380" s="39">
        <v>6356</v>
      </c>
      <c r="Q380" s="406">
        <v>250</v>
      </c>
      <c r="U380" s="414"/>
    </row>
    <row r="381" spans="1:27" x14ac:dyDescent="0.65">
      <c r="A381" s="416" t="s">
        <v>2574</v>
      </c>
      <c r="C381" s="414">
        <v>246</v>
      </c>
      <c r="D381" s="39" t="s">
        <v>34</v>
      </c>
      <c r="E381" s="35">
        <v>49702</v>
      </c>
      <c r="F381" s="34">
        <v>189</v>
      </c>
      <c r="G381" s="35">
        <v>4679</v>
      </c>
      <c r="H381" s="414" t="s">
        <v>2440</v>
      </c>
      <c r="I381" s="39">
        <v>4</v>
      </c>
      <c r="J381" s="39">
        <v>3</v>
      </c>
      <c r="K381" s="39">
        <v>66</v>
      </c>
      <c r="L381" s="39">
        <v>1966</v>
      </c>
      <c r="Q381" s="406">
        <v>100</v>
      </c>
      <c r="U381" s="414"/>
    </row>
    <row r="382" spans="1:27" ht="22.5" customHeight="1" x14ac:dyDescent="0.65">
      <c r="A382" s="416" t="s">
        <v>2574</v>
      </c>
      <c r="C382" s="414">
        <v>247</v>
      </c>
      <c r="D382" s="39" t="s">
        <v>34</v>
      </c>
      <c r="E382" s="35">
        <v>49692</v>
      </c>
      <c r="F382" s="34">
        <v>179</v>
      </c>
      <c r="G382" s="35">
        <v>4669</v>
      </c>
      <c r="H382" s="414" t="s">
        <v>2440</v>
      </c>
      <c r="I382" s="39">
        <v>4</v>
      </c>
      <c r="J382" s="39">
        <v>1</v>
      </c>
      <c r="K382" s="39">
        <v>15</v>
      </c>
      <c r="L382" s="39">
        <v>1715</v>
      </c>
      <c r="Q382" s="406">
        <v>250</v>
      </c>
      <c r="U382" s="414"/>
    </row>
    <row r="383" spans="1:27" ht="22.5" customHeight="1" x14ac:dyDescent="0.65">
      <c r="A383" s="416"/>
      <c r="H383" s="414"/>
      <c r="Q383" s="406"/>
      <c r="U383" s="414"/>
    </row>
    <row r="384" spans="1:27" ht="22.5" customHeight="1" x14ac:dyDescent="0.65">
      <c r="A384" s="416" t="s">
        <v>2576</v>
      </c>
      <c r="C384" s="414">
        <v>248</v>
      </c>
      <c r="D384" s="39" t="s">
        <v>34</v>
      </c>
      <c r="E384" s="35">
        <v>33183</v>
      </c>
      <c r="F384" s="34">
        <v>10</v>
      </c>
      <c r="G384" s="35">
        <v>2601</v>
      </c>
      <c r="H384" s="414" t="s">
        <v>2440</v>
      </c>
      <c r="I384" s="39">
        <v>40</v>
      </c>
      <c r="K384" s="39">
        <v>40</v>
      </c>
      <c r="L384" s="39">
        <v>16040</v>
      </c>
      <c r="Q384" s="406">
        <v>250</v>
      </c>
      <c r="U384" s="414"/>
    </row>
    <row r="385" spans="1:27" ht="22.5" customHeight="1" x14ac:dyDescent="0.65">
      <c r="A385" s="416"/>
      <c r="H385" s="414"/>
      <c r="Q385" s="406"/>
      <c r="U385" s="414"/>
    </row>
    <row r="386" spans="1:27" ht="21" customHeight="1" x14ac:dyDescent="0.65">
      <c r="A386" s="416" t="s">
        <v>2577</v>
      </c>
      <c r="B386" s="39">
        <v>112</v>
      </c>
      <c r="C386" s="414">
        <v>249</v>
      </c>
      <c r="D386" s="39" t="s">
        <v>34</v>
      </c>
      <c r="E386" s="35">
        <v>37079</v>
      </c>
      <c r="F386" s="34">
        <v>76</v>
      </c>
      <c r="G386" s="35">
        <v>808</v>
      </c>
      <c r="H386" s="414" t="s">
        <v>2440</v>
      </c>
      <c r="J386" s="39">
        <v>1</v>
      </c>
      <c r="K386" s="39">
        <v>98</v>
      </c>
      <c r="M386" s="39">
        <v>198</v>
      </c>
      <c r="Q386" s="406">
        <v>250</v>
      </c>
      <c r="R386" s="39">
        <v>62</v>
      </c>
      <c r="S386" s="39">
        <v>112</v>
      </c>
      <c r="T386" s="39" t="s">
        <v>36</v>
      </c>
      <c r="U386" s="414" t="s">
        <v>64</v>
      </c>
      <c r="V386" s="39">
        <v>198</v>
      </c>
      <c r="X386" s="39">
        <v>198</v>
      </c>
      <c r="AA386" s="39">
        <v>2</v>
      </c>
    </row>
    <row r="387" spans="1:27" ht="21" customHeight="1" x14ac:dyDescent="0.65">
      <c r="A387" s="416"/>
      <c r="H387" s="414"/>
      <c r="Q387" s="406"/>
      <c r="U387" s="414"/>
    </row>
    <row r="388" spans="1:27" x14ac:dyDescent="0.65">
      <c r="A388" s="416" t="s">
        <v>2578</v>
      </c>
      <c r="B388" s="39">
        <v>42</v>
      </c>
      <c r="C388" s="414">
        <v>250</v>
      </c>
      <c r="D388" s="39" t="s">
        <v>34</v>
      </c>
      <c r="E388" s="35">
        <v>37656</v>
      </c>
      <c r="F388" s="34">
        <v>31</v>
      </c>
      <c r="G388" s="35">
        <v>747</v>
      </c>
      <c r="H388" s="414" t="s">
        <v>2440</v>
      </c>
      <c r="J388" s="39">
        <v>1</v>
      </c>
      <c r="K388" s="39">
        <v>34</v>
      </c>
      <c r="M388" s="39">
        <v>134</v>
      </c>
      <c r="Q388" s="406">
        <v>250</v>
      </c>
      <c r="R388" s="39">
        <v>63</v>
      </c>
      <c r="S388" s="39">
        <v>42</v>
      </c>
      <c r="T388" s="39" t="s">
        <v>36</v>
      </c>
      <c r="U388" s="414" t="s">
        <v>64</v>
      </c>
      <c r="V388" s="39">
        <v>134</v>
      </c>
      <c r="X388" s="39">
        <v>134</v>
      </c>
      <c r="AA388" s="39">
        <v>30</v>
      </c>
    </row>
    <row r="389" spans="1:27" x14ac:dyDescent="0.65">
      <c r="A389" s="416" t="s">
        <v>2578</v>
      </c>
      <c r="C389" s="414">
        <v>251</v>
      </c>
      <c r="D389" s="39" t="s">
        <v>34</v>
      </c>
      <c r="E389" s="35">
        <v>52333</v>
      </c>
      <c r="F389" s="34">
        <v>230</v>
      </c>
      <c r="G389" s="35">
        <v>4748</v>
      </c>
      <c r="H389" s="414" t="s">
        <v>2440</v>
      </c>
      <c r="I389" s="39">
        <v>1</v>
      </c>
      <c r="J389" s="39">
        <v>3</v>
      </c>
      <c r="K389" s="39">
        <v>68</v>
      </c>
      <c r="L389" s="39">
        <v>768</v>
      </c>
      <c r="Q389" s="406">
        <v>250</v>
      </c>
      <c r="U389" s="414"/>
    </row>
    <row r="390" spans="1:27" x14ac:dyDescent="0.65">
      <c r="A390" s="416"/>
      <c r="H390" s="414"/>
      <c r="Q390" s="406"/>
      <c r="U390" s="414"/>
    </row>
    <row r="391" spans="1:27" x14ac:dyDescent="0.65">
      <c r="A391" s="416" t="s">
        <v>2579</v>
      </c>
      <c r="C391" s="414">
        <v>252</v>
      </c>
      <c r="D391" s="39" t="s">
        <v>34</v>
      </c>
      <c r="E391" s="35">
        <v>43270</v>
      </c>
      <c r="F391" s="34">
        <v>176</v>
      </c>
      <c r="G391" s="35">
        <v>3008</v>
      </c>
      <c r="H391" s="414" t="s">
        <v>2440</v>
      </c>
      <c r="I391" s="39">
        <v>3</v>
      </c>
      <c r="J391" s="39">
        <v>3</v>
      </c>
      <c r="K391" s="39">
        <v>41</v>
      </c>
      <c r="L391" s="39">
        <v>1941</v>
      </c>
      <c r="Q391" s="406">
        <v>250</v>
      </c>
      <c r="U391" s="414"/>
    </row>
    <row r="392" spans="1:27" x14ac:dyDescent="0.65">
      <c r="A392" s="416" t="s">
        <v>2579</v>
      </c>
      <c r="C392" s="414">
        <v>253</v>
      </c>
      <c r="D392" s="39" t="s">
        <v>34</v>
      </c>
      <c r="E392" s="35">
        <v>74133</v>
      </c>
      <c r="F392" s="34">
        <v>169</v>
      </c>
      <c r="G392" s="35">
        <v>6451</v>
      </c>
      <c r="H392" s="414" t="s">
        <v>2440</v>
      </c>
      <c r="I392" s="39">
        <v>8</v>
      </c>
      <c r="K392" s="39">
        <v>84</v>
      </c>
      <c r="L392" s="39">
        <v>3284</v>
      </c>
      <c r="Q392" s="406">
        <v>150</v>
      </c>
      <c r="U392" s="414"/>
    </row>
    <row r="393" spans="1:27" x14ac:dyDescent="0.65">
      <c r="A393" s="416" t="s">
        <v>2579</v>
      </c>
      <c r="C393" s="414">
        <v>254</v>
      </c>
      <c r="D393" s="39" t="s">
        <v>34</v>
      </c>
      <c r="E393" s="35">
        <v>43330</v>
      </c>
      <c r="F393" s="34">
        <v>85</v>
      </c>
      <c r="G393" s="35">
        <v>3111</v>
      </c>
      <c r="H393" s="414" t="s">
        <v>2440</v>
      </c>
      <c r="I393" s="39">
        <v>3</v>
      </c>
      <c r="J393" s="39">
        <v>3</v>
      </c>
      <c r="K393" s="39">
        <v>22</v>
      </c>
      <c r="L393" s="39">
        <v>1522</v>
      </c>
      <c r="Q393" s="406">
        <v>250</v>
      </c>
      <c r="U393" s="414"/>
    </row>
    <row r="394" spans="1:27" x14ac:dyDescent="0.65">
      <c r="A394" s="416" t="s">
        <v>2579</v>
      </c>
      <c r="C394" s="414">
        <v>255</v>
      </c>
      <c r="D394" s="39" t="s">
        <v>34</v>
      </c>
      <c r="E394" s="35">
        <v>49982</v>
      </c>
      <c r="F394" s="34">
        <v>216</v>
      </c>
      <c r="G394" s="35">
        <v>4716</v>
      </c>
      <c r="H394" s="414" t="s">
        <v>2440</v>
      </c>
      <c r="I394" s="39">
        <v>13</v>
      </c>
      <c r="J394" s="39">
        <v>1</v>
      </c>
      <c r="K394" s="39">
        <v>44</v>
      </c>
      <c r="L394" s="39">
        <v>5344</v>
      </c>
      <c r="Q394" s="406">
        <v>100</v>
      </c>
      <c r="U394" s="414"/>
    </row>
    <row r="395" spans="1:27" x14ac:dyDescent="0.65">
      <c r="A395" s="416"/>
      <c r="H395" s="414"/>
      <c r="Q395" s="406"/>
      <c r="U395" s="414"/>
    </row>
    <row r="396" spans="1:27" x14ac:dyDescent="0.65">
      <c r="A396" s="416" t="s">
        <v>2580</v>
      </c>
      <c r="B396" s="39">
        <v>292</v>
      </c>
      <c r="C396" s="414">
        <v>256</v>
      </c>
      <c r="D396" s="39" t="s">
        <v>34</v>
      </c>
      <c r="E396" s="35">
        <v>43145</v>
      </c>
      <c r="F396" s="34">
        <v>87</v>
      </c>
      <c r="G396" s="35">
        <v>3034</v>
      </c>
      <c r="H396" s="414" t="s">
        <v>2440</v>
      </c>
      <c r="J396" s="39">
        <v>1</v>
      </c>
      <c r="K396" s="39">
        <v>16</v>
      </c>
      <c r="M396" s="39">
        <v>116</v>
      </c>
      <c r="Q396" s="406">
        <v>250</v>
      </c>
      <c r="R396" s="39">
        <v>64</v>
      </c>
      <c r="S396" s="39">
        <v>292</v>
      </c>
      <c r="T396" s="39" t="s">
        <v>36</v>
      </c>
      <c r="U396" s="414" t="s">
        <v>64</v>
      </c>
      <c r="V396" s="39">
        <v>116</v>
      </c>
      <c r="X396" s="39">
        <v>116</v>
      </c>
      <c r="AA396" s="39">
        <v>51</v>
      </c>
    </row>
    <row r="397" spans="1:27" x14ac:dyDescent="0.65">
      <c r="A397" s="416"/>
      <c r="H397" s="414"/>
      <c r="Q397" s="406"/>
      <c r="U397" s="414"/>
    </row>
    <row r="398" spans="1:27" x14ac:dyDescent="0.65">
      <c r="A398" s="416" t="s">
        <v>2581</v>
      </c>
      <c r="C398" s="414">
        <v>257</v>
      </c>
      <c r="D398" s="39" t="s">
        <v>34</v>
      </c>
      <c r="E398" s="35">
        <v>49590</v>
      </c>
      <c r="F398" s="34">
        <v>235</v>
      </c>
      <c r="G398" s="35">
        <v>4567</v>
      </c>
      <c r="H398" s="414" t="s">
        <v>2440</v>
      </c>
      <c r="I398" s="39">
        <v>27</v>
      </c>
      <c r="J398" s="39">
        <v>2</v>
      </c>
      <c r="K398" s="39">
        <v>50</v>
      </c>
      <c r="L398" s="39">
        <v>11050</v>
      </c>
      <c r="Q398" s="406">
        <v>150</v>
      </c>
      <c r="U398" s="414"/>
    </row>
    <row r="399" spans="1:27" x14ac:dyDescent="0.65">
      <c r="A399" s="416"/>
      <c r="H399" s="414"/>
      <c r="Q399" s="406"/>
      <c r="U399" s="414"/>
    </row>
    <row r="400" spans="1:27" x14ac:dyDescent="0.65">
      <c r="A400" s="416" t="s">
        <v>2582</v>
      </c>
      <c r="C400" s="414">
        <v>258</v>
      </c>
      <c r="D400" s="39" t="s">
        <v>34</v>
      </c>
      <c r="E400" s="35">
        <v>74078</v>
      </c>
      <c r="F400" s="34">
        <v>288</v>
      </c>
      <c r="G400" s="35">
        <v>6427</v>
      </c>
      <c r="H400" s="414" t="s">
        <v>2440</v>
      </c>
      <c r="I400" s="39">
        <v>6</v>
      </c>
      <c r="J400" s="39">
        <v>2</v>
      </c>
      <c r="K400" s="39">
        <v>87</v>
      </c>
      <c r="L400" s="39">
        <v>2687</v>
      </c>
      <c r="Q400" s="406">
        <v>150</v>
      </c>
      <c r="U400" s="414"/>
    </row>
    <row r="401" spans="1:27" x14ac:dyDescent="0.65">
      <c r="A401" s="416"/>
      <c r="H401" s="414"/>
      <c r="Q401" s="406"/>
      <c r="U401" s="414"/>
    </row>
    <row r="402" spans="1:27" x14ac:dyDescent="0.65">
      <c r="A402" s="416" t="s">
        <v>2583</v>
      </c>
      <c r="B402" s="39">
        <v>92</v>
      </c>
      <c r="C402" s="414">
        <v>259</v>
      </c>
      <c r="D402" s="39" t="s">
        <v>34</v>
      </c>
      <c r="E402" s="35">
        <v>56958</v>
      </c>
      <c r="F402" s="34">
        <v>272</v>
      </c>
      <c r="G402" s="35">
        <v>5434</v>
      </c>
      <c r="H402" s="414" t="s">
        <v>2440</v>
      </c>
      <c r="I402" s="39">
        <v>3</v>
      </c>
      <c r="K402" s="39">
        <v>23</v>
      </c>
      <c r="L402" s="39">
        <v>1223</v>
      </c>
      <c r="Q402" s="406">
        <v>250</v>
      </c>
      <c r="S402" s="39">
        <v>92</v>
      </c>
      <c r="U402" s="414"/>
    </row>
    <row r="403" spans="1:27" x14ac:dyDescent="0.65">
      <c r="A403" s="416" t="s">
        <v>2583</v>
      </c>
      <c r="B403" s="39">
        <v>92</v>
      </c>
      <c r="C403" s="414">
        <v>260</v>
      </c>
      <c r="D403" s="39" t="s">
        <v>34</v>
      </c>
      <c r="E403" s="35">
        <v>49318</v>
      </c>
      <c r="F403" s="34">
        <v>205</v>
      </c>
      <c r="G403" s="35">
        <v>4695</v>
      </c>
      <c r="H403" s="414" t="s">
        <v>2440</v>
      </c>
      <c r="I403" s="39">
        <v>5</v>
      </c>
      <c r="J403" s="39">
        <v>2</v>
      </c>
      <c r="K403" s="39">
        <v>39</v>
      </c>
      <c r="L403" s="39">
        <v>2239</v>
      </c>
      <c r="Q403" s="406">
        <v>100</v>
      </c>
      <c r="S403" s="39">
        <v>92</v>
      </c>
      <c r="U403" s="414"/>
    </row>
    <row r="404" spans="1:27" x14ac:dyDescent="0.65">
      <c r="A404" s="416" t="s">
        <v>2583</v>
      </c>
      <c r="B404" s="39">
        <v>92</v>
      </c>
      <c r="C404" s="414">
        <v>261</v>
      </c>
      <c r="D404" s="39" t="s">
        <v>34</v>
      </c>
      <c r="E404" s="35">
        <v>37026</v>
      </c>
      <c r="F404" s="34">
        <v>2</v>
      </c>
      <c r="G404" s="35">
        <v>723</v>
      </c>
      <c r="H404" s="414" t="s">
        <v>2440</v>
      </c>
      <c r="J404" s="39">
        <v>1</v>
      </c>
      <c r="K404" s="39">
        <v>7</v>
      </c>
      <c r="O404" s="39">
        <v>107</v>
      </c>
      <c r="Q404" s="406">
        <v>250</v>
      </c>
      <c r="S404" s="39">
        <v>92</v>
      </c>
      <c r="U404" s="414"/>
    </row>
    <row r="405" spans="1:27" x14ac:dyDescent="0.65">
      <c r="A405" s="416" t="s">
        <v>2583</v>
      </c>
      <c r="B405" s="39">
        <v>92</v>
      </c>
      <c r="C405" s="414">
        <v>262</v>
      </c>
      <c r="D405" s="39" t="s">
        <v>34</v>
      </c>
      <c r="E405" s="35">
        <v>37297</v>
      </c>
      <c r="F405" s="34">
        <v>151</v>
      </c>
      <c r="G405" s="35">
        <v>1130</v>
      </c>
      <c r="H405" s="414" t="s">
        <v>2440</v>
      </c>
      <c r="J405" s="39">
        <v>1</v>
      </c>
      <c r="K405" s="39">
        <v>56</v>
      </c>
      <c r="M405" s="39">
        <v>156</v>
      </c>
      <c r="Q405" s="406">
        <v>250</v>
      </c>
      <c r="R405" s="39">
        <v>65</v>
      </c>
      <c r="S405" s="39">
        <v>92</v>
      </c>
      <c r="T405" s="39" t="s">
        <v>36</v>
      </c>
      <c r="U405" s="414" t="s">
        <v>64</v>
      </c>
      <c r="V405" s="39">
        <v>156</v>
      </c>
      <c r="X405" s="39">
        <v>156</v>
      </c>
      <c r="AA405" s="39">
        <v>12</v>
      </c>
    </row>
    <row r="406" spans="1:27" x14ac:dyDescent="0.65">
      <c r="A406" s="416"/>
      <c r="H406" s="414"/>
      <c r="Q406" s="406"/>
      <c r="U406" s="414"/>
    </row>
    <row r="407" spans="1:27" x14ac:dyDescent="0.65">
      <c r="A407" s="416" t="s">
        <v>2584</v>
      </c>
      <c r="C407" s="414">
        <v>263</v>
      </c>
      <c r="D407" s="39" t="s">
        <v>34</v>
      </c>
      <c r="E407" s="35">
        <v>74110</v>
      </c>
      <c r="F407" s="34">
        <v>298</v>
      </c>
      <c r="G407" s="35">
        <v>2459</v>
      </c>
      <c r="H407" s="414" t="s">
        <v>2440</v>
      </c>
      <c r="I407" s="39">
        <v>6</v>
      </c>
      <c r="K407" s="39">
        <v>53</v>
      </c>
      <c r="L407" s="39">
        <v>2453</v>
      </c>
      <c r="Q407" s="406">
        <v>175</v>
      </c>
      <c r="U407" s="414"/>
    </row>
    <row r="408" spans="1:27" x14ac:dyDescent="0.65">
      <c r="A408" s="416"/>
      <c r="H408" s="414"/>
      <c r="Q408" s="406"/>
      <c r="U408" s="414"/>
    </row>
    <row r="409" spans="1:27" x14ac:dyDescent="0.65">
      <c r="A409" s="416" t="s">
        <v>2585</v>
      </c>
      <c r="B409" s="39">
        <v>44</v>
      </c>
      <c r="C409" s="414">
        <v>264</v>
      </c>
      <c r="D409" s="39" t="s">
        <v>34</v>
      </c>
      <c r="E409" s="35">
        <v>37666</v>
      </c>
      <c r="F409" s="34">
        <v>33</v>
      </c>
      <c r="G409" s="35">
        <v>758</v>
      </c>
      <c r="H409" s="414" t="s">
        <v>2440</v>
      </c>
      <c r="K409" s="39">
        <v>72</v>
      </c>
      <c r="M409" s="39">
        <v>72</v>
      </c>
      <c r="Q409" s="406">
        <v>250</v>
      </c>
      <c r="R409" s="39">
        <v>66</v>
      </c>
      <c r="S409" s="39">
        <v>44</v>
      </c>
      <c r="T409" s="39" t="s">
        <v>36</v>
      </c>
      <c r="U409" s="414" t="s">
        <v>64</v>
      </c>
      <c r="V409" s="39">
        <v>72</v>
      </c>
      <c r="X409" s="39">
        <v>72</v>
      </c>
      <c r="AA409" s="39">
        <v>25</v>
      </c>
    </row>
    <row r="410" spans="1:27" x14ac:dyDescent="0.65">
      <c r="A410" s="416"/>
      <c r="H410" s="414"/>
      <c r="Q410" s="406"/>
      <c r="U410" s="414"/>
    </row>
    <row r="411" spans="1:27" x14ac:dyDescent="0.65">
      <c r="A411" s="416" t="s">
        <v>2586</v>
      </c>
      <c r="C411" s="414">
        <v>265</v>
      </c>
      <c r="D411" s="39" t="s">
        <v>34</v>
      </c>
      <c r="E411" s="35">
        <v>43476</v>
      </c>
      <c r="F411" s="34">
        <v>111</v>
      </c>
      <c r="G411" s="35">
        <v>3193</v>
      </c>
      <c r="H411" s="414" t="s">
        <v>2440</v>
      </c>
      <c r="I411" s="39">
        <v>6</v>
      </c>
      <c r="J411" s="39">
        <v>1</v>
      </c>
      <c r="K411" s="39">
        <v>25</v>
      </c>
      <c r="L411" s="39">
        <v>2525</v>
      </c>
      <c r="Q411" s="406">
        <v>250</v>
      </c>
    </row>
    <row r="412" spans="1:27" x14ac:dyDescent="0.65">
      <c r="A412" s="416"/>
      <c r="H412" s="414"/>
      <c r="Q412" s="406"/>
    </row>
    <row r="413" spans="1:27" x14ac:dyDescent="0.65">
      <c r="A413" s="416" t="s">
        <v>2587</v>
      </c>
      <c r="C413" s="414">
        <v>266</v>
      </c>
      <c r="D413" s="39" t="s">
        <v>34</v>
      </c>
      <c r="E413" s="35">
        <v>43477</v>
      </c>
      <c r="F413" s="34">
        <v>112</v>
      </c>
      <c r="G413" s="35">
        <v>3144</v>
      </c>
      <c r="H413" s="39" t="s">
        <v>2440</v>
      </c>
      <c r="I413" s="39">
        <v>3</v>
      </c>
      <c r="K413" s="39">
        <v>55</v>
      </c>
      <c r="L413" s="39">
        <v>1255</v>
      </c>
      <c r="Q413" s="406">
        <v>100</v>
      </c>
    </row>
    <row r="414" spans="1:27" x14ac:dyDescent="0.65">
      <c r="A414" s="416" t="s">
        <v>2588</v>
      </c>
      <c r="C414" s="414">
        <v>267</v>
      </c>
      <c r="D414" s="39" t="s">
        <v>34</v>
      </c>
      <c r="E414" s="35">
        <v>43465</v>
      </c>
      <c r="F414" s="34">
        <v>97</v>
      </c>
      <c r="G414" s="35">
        <v>3083</v>
      </c>
      <c r="H414" s="39" t="s">
        <v>2440</v>
      </c>
      <c r="I414" s="39">
        <v>7</v>
      </c>
      <c r="K414" s="39">
        <v>81</v>
      </c>
      <c r="L414" s="39">
        <v>2881</v>
      </c>
      <c r="Q414" s="406">
        <v>150</v>
      </c>
    </row>
    <row r="415" spans="1:27" x14ac:dyDescent="0.65">
      <c r="A415" s="416" t="s">
        <v>2587</v>
      </c>
      <c r="C415" s="414">
        <v>268</v>
      </c>
      <c r="D415" s="39" t="s">
        <v>34</v>
      </c>
      <c r="E415" s="35">
        <v>26268</v>
      </c>
      <c r="F415" s="34">
        <v>23</v>
      </c>
      <c r="G415" s="35">
        <v>2186</v>
      </c>
      <c r="H415" s="39" t="s">
        <v>2440</v>
      </c>
      <c r="I415" s="39">
        <v>9</v>
      </c>
      <c r="K415" s="39">
        <v>20</v>
      </c>
      <c r="L415" s="39">
        <v>3620</v>
      </c>
      <c r="Q415" s="72">
        <v>100</v>
      </c>
    </row>
    <row r="416" spans="1:27" x14ac:dyDescent="0.65">
      <c r="A416" s="416" t="s">
        <v>2587</v>
      </c>
      <c r="C416" s="414">
        <v>269</v>
      </c>
      <c r="D416" s="39" t="s">
        <v>34</v>
      </c>
      <c r="E416" s="35">
        <v>55092</v>
      </c>
      <c r="F416" s="34">
        <v>251</v>
      </c>
      <c r="G416" s="35">
        <v>5407</v>
      </c>
      <c r="H416" s="39" t="s">
        <v>2440</v>
      </c>
      <c r="I416" s="39">
        <v>8</v>
      </c>
      <c r="K416" s="39">
        <v>66</v>
      </c>
      <c r="L416" s="39">
        <v>3266</v>
      </c>
      <c r="Q416" s="406">
        <v>150</v>
      </c>
    </row>
    <row r="417" spans="1:27" x14ac:dyDescent="0.65">
      <c r="A417" s="416"/>
      <c r="Q417" s="406"/>
    </row>
    <row r="418" spans="1:27" x14ac:dyDescent="0.65">
      <c r="A418" s="416" t="s">
        <v>2589</v>
      </c>
      <c r="C418" s="414">
        <v>270</v>
      </c>
      <c r="D418" s="39" t="s">
        <v>34</v>
      </c>
      <c r="E418" s="35">
        <v>49545</v>
      </c>
      <c r="F418" s="34">
        <v>71</v>
      </c>
      <c r="G418" s="35">
        <v>4522</v>
      </c>
      <c r="H418" s="39" t="s">
        <v>2440</v>
      </c>
      <c r="I418" s="39">
        <v>1</v>
      </c>
      <c r="J418" s="39">
        <v>2</v>
      </c>
      <c r="K418" s="39">
        <v>57</v>
      </c>
      <c r="L418" s="39">
        <v>657</v>
      </c>
      <c r="Q418" s="406">
        <v>150</v>
      </c>
    </row>
    <row r="419" spans="1:27" x14ac:dyDescent="0.65">
      <c r="A419" s="416"/>
      <c r="Q419" s="406"/>
    </row>
    <row r="420" spans="1:27" x14ac:dyDescent="0.65">
      <c r="A420" s="416" t="s">
        <v>2590</v>
      </c>
      <c r="C420" s="414">
        <v>271</v>
      </c>
      <c r="D420" s="39" t="s">
        <v>34</v>
      </c>
      <c r="E420" s="35">
        <v>93068</v>
      </c>
      <c r="F420" s="34">
        <v>386</v>
      </c>
      <c r="G420" s="35">
        <v>7523</v>
      </c>
      <c r="H420" s="39" t="s">
        <v>2440</v>
      </c>
      <c r="I420" s="39">
        <v>5</v>
      </c>
      <c r="K420" s="39">
        <v>63</v>
      </c>
      <c r="L420" s="39">
        <v>2063</v>
      </c>
      <c r="Q420" s="406">
        <v>250</v>
      </c>
    </row>
    <row r="421" spans="1:27" x14ac:dyDescent="0.65">
      <c r="A421" s="416"/>
      <c r="Q421" s="406"/>
    </row>
    <row r="422" spans="1:27" x14ac:dyDescent="0.65">
      <c r="A422" s="416" t="s">
        <v>2589</v>
      </c>
      <c r="C422" s="414">
        <v>272</v>
      </c>
      <c r="D422" s="39" t="s">
        <v>34</v>
      </c>
      <c r="E422" s="35">
        <v>70683</v>
      </c>
      <c r="F422" s="34">
        <v>280</v>
      </c>
      <c r="G422" s="35">
        <v>5911</v>
      </c>
      <c r="H422" s="39" t="s">
        <v>2440</v>
      </c>
      <c r="I422" s="39">
        <v>2</v>
      </c>
      <c r="J422" s="39">
        <v>1</v>
      </c>
      <c r="K422" s="39">
        <v>54</v>
      </c>
      <c r="L422" s="39">
        <v>954</v>
      </c>
      <c r="Q422" s="406">
        <v>100</v>
      </c>
    </row>
    <row r="423" spans="1:27" x14ac:dyDescent="0.65">
      <c r="A423" s="416" t="s">
        <v>2589</v>
      </c>
      <c r="C423" s="414">
        <v>273</v>
      </c>
      <c r="D423" s="39" t="s">
        <v>34</v>
      </c>
      <c r="E423" s="35">
        <v>70769</v>
      </c>
      <c r="F423" s="34">
        <v>277</v>
      </c>
      <c r="G423" s="35">
        <v>5908</v>
      </c>
      <c r="H423" s="39" t="s">
        <v>2440</v>
      </c>
      <c r="I423" s="39">
        <v>3</v>
      </c>
      <c r="J423" s="39">
        <v>2</v>
      </c>
      <c r="K423" s="39">
        <v>92</v>
      </c>
      <c r="L423" s="39">
        <v>1492</v>
      </c>
      <c r="Q423" s="406">
        <v>100</v>
      </c>
    </row>
    <row r="424" spans="1:27" x14ac:dyDescent="0.65">
      <c r="A424" s="416" t="s">
        <v>2589</v>
      </c>
      <c r="B424" s="39">
        <v>48</v>
      </c>
      <c r="C424" s="414">
        <v>274</v>
      </c>
      <c r="D424" s="39" t="s">
        <v>34</v>
      </c>
      <c r="E424" s="35">
        <v>37657</v>
      </c>
      <c r="F424" s="34">
        <v>25</v>
      </c>
      <c r="G424" s="35">
        <v>748</v>
      </c>
      <c r="H424" s="39" t="s">
        <v>2440</v>
      </c>
      <c r="J424" s="39">
        <v>1</v>
      </c>
      <c r="K424" s="39">
        <v>32</v>
      </c>
      <c r="M424" s="39">
        <v>132</v>
      </c>
      <c r="Q424" s="406">
        <v>100</v>
      </c>
      <c r="R424" s="39">
        <v>67</v>
      </c>
      <c r="S424" s="39">
        <v>48</v>
      </c>
      <c r="T424" s="39" t="s">
        <v>36</v>
      </c>
      <c r="U424" s="39" t="s">
        <v>45</v>
      </c>
      <c r="V424" s="39">
        <v>132</v>
      </c>
      <c r="X424" s="39">
        <v>132</v>
      </c>
      <c r="AA424" s="39">
        <v>30</v>
      </c>
    </row>
    <row r="425" spans="1:27" x14ac:dyDescent="0.65">
      <c r="A425" s="416" t="s">
        <v>2589</v>
      </c>
      <c r="C425" s="414">
        <v>275</v>
      </c>
      <c r="D425" s="39" t="s">
        <v>34</v>
      </c>
      <c r="E425" s="35">
        <v>43230</v>
      </c>
      <c r="F425" s="34">
        <v>185</v>
      </c>
      <c r="G425" s="35">
        <v>2968</v>
      </c>
      <c r="H425" s="39" t="s">
        <v>2440</v>
      </c>
      <c r="I425" s="39">
        <v>2</v>
      </c>
      <c r="J425" s="39">
        <v>3</v>
      </c>
      <c r="K425" s="39">
        <v>3</v>
      </c>
      <c r="L425" s="39">
        <v>1103</v>
      </c>
      <c r="Q425" s="406">
        <v>250</v>
      </c>
    </row>
    <row r="426" spans="1:27" x14ac:dyDescent="0.65">
      <c r="A426" s="416" t="s">
        <v>2589</v>
      </c>
      <c r="C426" s="414">
        <v>276</v>
      </c>
      <c r="D426" s="39" t="s">
        <v>34</v>
      </c>
      <c r="E426" s="35">
        <v>43308</v>
      </c>
      <c r="F426" s="34">
        <v>56</v>
      </c>
      <c r="G426" s="35">
        <v>3089</v>
      </c>
      <c r="H426" s="39" t="s">
        <v>2440</v>
      </c>
      <c r="I426" s="39">
        <v>9</v>
      </c>
      <c r="J426" s="39">
        <v>2</v>
      </c>
      <c r="K426" s="39">
        <v>31</v>
      </c>
      <c r="L426" s="39">
        <v>3831</v>
      </c>
      <c r="Q426" s="406">
        <v>250</v>
      </c>
    </row>
    <row r="427" spans="1:27" x14ac:dyDescent="0.65">
      <c r="A427" s="416"/>
      <c r="Q427" s="406"/>
    </row>
    <row r="428" spans="1:27" x14ac:dyDescent="0.65">
      <c r="A428" s="416" t="s">
        <v>2591</v>
      </c>
      <c r="C428" s="414">
        <v>277</v>
      </c>
      <c r="D428" s="39" t="s">
        <v>34</v>
      </c>
      <c r="E428" s="35">
        <v>43754</v>
      </c>
      <c r="F428" s="34">
        <v>40</v>
      </c>
      <c r="G428" s="35">
        <v>3271</v>
      </c>
      <c r="H428" s="39" t="s">
        <v>2440</v>
      </c>
      <c r="I428" s="39">
        <v>2</v>
      </c>
      <c r="K428" s="39">
        <v>42</v>
      </c>
      <c r="L428" s="39">
        <v>842</v>
      </c>
      <c r="Q428" s="406">
        <v>100</v>
      </c>
    </row>
    <row r="429" spans="1:27" x14ac:dyDescent="0.65">
      <c r="A429" s="416" t="s">
        <v>2591</v>
      </c>
      <c r="C429" s="414">
        <v>278</v>
      </c>
      <c r="D429" s="39" t="s">
        <v>34</v>
      </c>
      <c r="E429" s="35">
        <v>43746</v>
      </c>
      <c r="F429" s="34">
        <v>34</v>
      </c>
      <c r="G429" s="35">
        <v>3263</v>
      </c>
      <c r="H429" s="39" t="s">
        <v>2440</v>
      </c>
      <c r="I429" s="39">
        <v>7</v>
      </c>
      <c r="J429" s="39">
        <v>1</v>
      </c>
      <c r="K429" s="39">
        <v>37</v>
      </c>
      <c r="L429" s="39">
        <v>2937</v>
      </c>
      <c r="Q429" s="406">
        <v>250</v>
      </c>
    </row>
    <row r="430" spans="1:27" x14ac:dyDescent="0.65">
      <c r="A430" s="416"/>
      <c r="Q430" s="406"/>
    </row>
    <row r="431" spans="1:27" x14ac:dyDescent="0.65">
      <c r="A431" s="416" t="s">
        <v>2592</v>
      </c>
      <c r="B431" s="39">
        <v>99</v>
      </c>
      <c r="C431" s="414">
        <v>279</v>
      </c>
      <c r="D431" s="39" t="s">
        <v>34</v>
      </c>
      <c r="E431" s="35">
        <v>37083</v>
      </c>
      <c r="F431" s="34">
        <v>80</v>
      </c>
      <c r="G431" s="35">
        <v>812</v>
      </c>
      <c r="H431" s="39" t="s">
        <v>2440</v>
      </c>
      <c r="J431" s="39">
        <v>1</v>
      </c>
      <c r="K431" s="39">
        <v>90</v>
      </c>
      <c r="M431" s="39">
        <v>190</v>
      </c>
      <c r="Q431" s="406">
        <v>100</v>
      </c>
      <c r="R431" s="39">
        <v>68</v>
      </c>
      <c r="S431" s="39">
        <v>99</v>
      </c>
      <c r="T431" s="39" t="s">
        <v>36</v>
      </c>
      <c r="U431" s="39" t="s">
        <v>37</v>
      </c>
      <c r="V431" s="39">
        <v>190</v>
      </c>
      <c r="X431" s="39">
        <v>190</v>
      </c>
      <c r="AA431" s="39">
        <v>26</v>
      </c>
    </row>
    <row r="432" spans="1:27" x14ac:dyDescent="0.65">
      <c r="A432" s="416"/>
      <c r="Q432" s="406"/>
    </row>
    <row r="433" spans="1:27" x14ac:dyDescent="0.65">
      <c r="A433" s="416" t="s">
        <v>2593</v>
      </c>
      <c r="C433" s="414">
        <v>280</v>
      </c>
      <c r="D433" s="39" t="s">
        <v>34</v>
      </c>
      <c r="E433" s="35">
        <v>92503</v>
      </c>
      <c r="F433" s="34">
        <v>310</v>
      </c>
      <c r="G433" s="35">
        <v>7498</v>
      </c>
      <c r="H433" s="39" t="s">
        <v>2440</v>
      </c>
      <c r="I433" s="39">
        <v>7</v>
      </c>
      <c r="J433" s="39">
        <v>1</v>
      </c>
      <c r="K433" s="39">
        <v>76</v>
      </c>
      <c r="L433" s="39">
        <v>2976</v>
      </c>
      <c r="Q433" s="406">
        <v>100</v>
      </c>
    </row>
    <row r="434" spans="1:27" x14ac:dyDescent="0.65">
      <c r="A434" s="416" t="s">
        <v>2594</v>
      </c>
      <c r="C434" s="414">
        <v>281</v>
      </c>
      <c r="D434" s="39" t="s">
        <v>34</v>
      </c>
      <c r="E434" s="35">
        <v>92505</v>
      </c>
      <c r="F434" s="34">
        <v>312</v>
      </c>
      <c r="G434" s="35">
        <v>7500</v>
      </c>
      <c r="H434" s="39" t="s">
        <v>2440</v>
      </c>
      <c r="I434" s="39">
        <v>7</v>
      </c>
      <c r="J434" s="39">
        <v>1</v>
      </c>
      <c r="K434" s="39">
        <v>76</v>
      </c>
      <c r="L434" s="39">
        <v>2976</v>
      </c>
      <c r="Q434" s="406">
        <v>100</v>
      </c>
    </row>
    <row r="435" spans="1:27" x14ac:dyDescent="0.65">
      <c r="A435" s="416" t="s">
        <v>2594</v>
      </c>
      <c r="C435" s="414">
        <v>282</v>
      </c>
      <c r="D435" s="39" t="s">
        <v>34</v>
      </c>
      <c r="E435" s="35">
        <v>92504</v>
      </c>
      <c r="F435" s="34">
        <v>311</v>
      </c>
      <c r="G435" s="35">
        <v>7499</v>
      </c>
      <c r="H435" s="39" t="s">
        <v>2440</v>
      </c>
      <c r="I435" s="39">
        <v>7</v>
      </c>
      <c r="J435" s="39">
        <v>1</v>
      </c>
      <c r="K435" s="39">
        <v>76</v>
      </c>
      <c r="L435" s="39">
        <v>2976</v>
      </c>
      <c r="Q435" s="406">
        <v>100</v>
      </c>
    </row>
    <row r="436" spans="1:27" x14ac:dyDescent="0.65">
      <c r="A436" s="416" t="s">
        <v>2594</v>
      </c>
      <c r="C436" s="414">
        <v>283</v>
      </c>
      <c r="D436" s="39" t="s">
        <v>34</v>
      </c>
      <c r="E436" s="35">
        <v>74080</v>
      </c>
      <c r="F436" s="34">
        <v>275</v>
      </c>
      <c r="G436" s="35">
        <v>6429</v>
      </c>
      <c r="H436" s="39" t="s">
        <v>2440</v>
      </c>
      <c r="I436" s="39">
        <v>7</v>
      </c>
      <c r="J436" s="39">
        <v>1</v>
      </c>
      <c r="K436" s="39">
        <v>76</v>
      </c>
      <c r="L436" s="39">
        <v>2976</v>
      </c>
      <c r="Q436" s="406">
        <v>100</v>
      </c>
    </row>
    <row r="437" spans="1:27" x14ac:dyDescent="0.65">
      <c r="A437" s="416"/>
      <c r="Q437" s="406"/>
    </row>
    <row r="438" spans="1:27" x14ac:dyDescent="0.65">
      <c r="A438" s="416" t="s">
        <v>2592</v>
      </c>
      <c r="C438" s="414">
        <v>284</v>
      </c>
      <c r="D438" s="39" t="s">
        <v>34</v>
      </c>
      <c r="E438" s="35">
        <v>74079</v>
      </c>
      <c r="F438" s="34">
        <v>274</v>
      </c>
      <c r="G438" s="35">
        <v>6428</v>
      </c>
      <c r="H438" s="39" t="s">
        <v>2440</v>
      </c>
      <c r="I438" s="39">
        <v>25</v>
      </c>
      <c r="J438" s="39">
        <v>2</v>
      </c>
      <c r="K438" s="39">
        <v>39</v>
      </c>
      <c r="L438" s="39">
        <v>10239</v>
      </c>
      <c r="Q438" s="406">
        <v>250</v>
      </c>
    </row>
    <row r="439" spans="1:27" x14ac:dyDescent="0.65">
      <c r="A439" s="416"/>
      <c r="Q439" s="406"/>
    </row>
    <row r="440" spans="1:27" x14ac:dyDescent="0.65">
      <c r="A440" s="416" t="s">
        <v>2595</v>
      </c>
      <c r="C440" s="414">
        <v>285</v>
      </c>
      <c r="D440" s="39" t="s">
        <v>34</v>
      </c>
      <c r="E440" s="35">
        <v>43297</v>
      </c>
      <c r="F440" s="34">
        <v>101</v>
      </c>
      <c r="G440" s="35">
        <v>3078</v>
      </c>
      <c r="H440" s="39" t="s">
        <v>2440</v>
      </c>
      <c r="I440" s="39">
        <v>2</v>
      </c>
      <c r="J440" s="39">
        <v>3</v>
      </c>
      <c r="K440" s="39">
        <v>48</v>
      </c>
      <c r="L440" s="39">
        <v>1148</v>
      </c>
      <c r="Q440" s="406">
        <v>250</v>
      </c>
    </row>
    <row r="441" spans="1:27" x14ac:dyDescent="0.65">
      <c r="A441" s="416"/>
      <c r="Q441" s="406"/>
    </row>
    <row r="442" spans="1:27" x14ac:dyDescent="0.65">
      <c r="A442" s="416" t="s">
        <v>2596</v>
      </c>
      <c r="C442" s="414">
        <v>286</v>
      </c>
      <c r="D442" s="39" t="s">
        <v>34</v>
      </c>
      <c r="E442" s="35">
        <v>49474</v>
      </c>
      <c r="F442" s="34">
        <v>187</v>
      </c>
      <c r="G442" s="35">
        <v>4451</v>
      </c>
      <c r="H442" s="39" t="s">
        <v>2440</v>
      </c>
      <c r="I442" s="39">
        <v>9</v>
      </c>
      <c r="K442" s="39">
        <v>74</v>
      </c>
      <c r="L442" s="39">
        <v>3674</v>
      </c>
      <c r="Q442" s="406">
        <v>175</v>
      </c>
    </row>
    <row r="443" spans="1:27" x14ac:dyDescent="0.65">
      <c r="A443" s="416"/>
      <c r="Q443" s="406"/>
    </row>
    <row r="444" spans="1:27" x14ac:dyDescent="0.65">
      <c r="A444" s="416" t="s">
        <v>2595</v>
      </c>
      <c r="C444" s="414">
        <v>287</v>
      </c>
      <c r="D444" s="39" t="s">
        <v>34</v>
      </c>
      <c r="E444" s="35">
        <v>53343</v>
      </c>
      <c r="F444" s="34">
        <v>251</v>
      </c>
      <c r="G444" s="35">
        <v>4850</v>
      </c>
      <c r="H444" s="39" t="s">
        <v>2440</v>
      </c>
      <c r="I444" s="39">
        <v>9</v>
      </c>
      <c r="J444" s="39">
        <v>1</v>
      </c>
      <c r="K444" s="39">
        <v>94</v>
      </c>
      <c r="L444" s="39">
        <v>3794</v>
      </c>
      <c r="Q444" s="406">
        <v>250</v>
      </c>
    </row>
    <row r="445" spans="1:27" x14ac:dyDescent="0.65">
      <c r="A445" s="416" t="s">
        <v>2595</v>
      </c>
      <c r="B445" s="39">
        <v>54</v>
      </c>
      <c r="C445" s="414">
        <v>288</v>
      </c>
      <c r="D445" s="39" t="s">
        <v>34</v>
      </c>
      <c r="E445" s="35">
        <v>37107</v>
      </c>
      <c r="F445" s="34">
        <v>78</v>
      </c>
      <c r="G445" s="35">
        <v>836</v>
      </c>
      <c r="H445" s="39" t="s">
        <v>2440</v>
      </c>
      <c r="K445" s="39">
        <v>73</v>
      </c>
      <c r="M445" s="39">
        <v>73</v>
      </c>
      <c r="Q445" s="406">
        <v>300</v>
      </c>
      <c r="R445" s="39">
        <v>69</v>
      </c>
      <c r="S445" s="39">
        <v>54</v>
      </c>
      <c r="T445" s="39" t="s">
        <v>36</v>
      </c>
      <c r="U445" s="39" t="s">
        <v>45</v>
      </c>
      <c r="V445" s="39">
        <v>73</v>
      </c>
      <c r="X445" s="39">
        <v>73</v>
      </c>
      <c r="AA445" s="39">
        <v>30</v>
      </c>
    </row>
    <row r="446" spans="1:27" x14ac:dyDescent="0.65">
      <c r="A446" s="416"/>
      <c r="Q446" s="406"/>
    </row>
    <row r="447" spans="1:27" x14ac:dyDescent="0.65">
      <c r="A447" s="416" t="s">
        <v>2597</v>
      </c>
      <c r="C447" s="414">
        <v>289</v>
      </c>
      <c r="D447" s="39" t="s">
        <v>34</v>
      </c>
      <c r="E447" s="35">
        <v>43531</v>
      </c>
      <c r="F447" s="34">
        <v>58</v>
      </c>
      <c r="G447" s="35">
        <v>2776</v>
      </c>
      <c r="H447" s="39" t="s">
        <v>2440</v>
      </c>
      <c r="I447" s="39">
        <v>2</v>
      </c>
      <c r="J447" s="39">
        <v>1</v>
      </c>
      <c r="K447" s="39">
        <v>7</v>
      </c>
      <c r="L447" s="39">
        <v>907</v>
      </c>
      <c r="Q447" s="406">
        <v>150</v>
      </c>
    </row>
    <row r="448" spans="1:27" x14ac:dyDescent="0.65">
      <c r="A448" s="416"/>
      <c r="Q448" s="406"/>
    </row>
    <row r="449" spans="1:28" x14ac:dyDescent="0.65">
      <c r="A449" s="416" t="s">
        <v>2598</v>
      </c>
      <c r="C449" s="414">
        <v>290</v>
      </c>
      <c r="D449" s="39" t="s">
        <v>34</v>
      </c>
      <c r="E449" s="35">
        <v>49672</v>
      </c>
      <c r="F449" s="34">
        <v>159</v>
      </c>
      <c r="G449" s="35">
        <v>4649</v>
      </c>
      <c r="H449" s="39" t="s">
        <v>2440</v>
      </c>
      <c r="I449" s="39">
        <v>4</v>
      </c>
      <c r="K449" s="39">
        <v>21</v>
      </c>
      <c r="L449" s="39">
        <v>1621</v>
      </c>
      <c r="Q449" s="406">
        <v>150</v>
      </c>
    </row>
    <row r="450" spans="1:28" s="428" customFormat="1" x14ac:dyDescent="0.65">
      <c r="A450" s="432" t="s">
        <v>2598</v>
      </c>
      <c r="B450" s="427">
        <v>50</v>
      </c>
      <c r="C450" s="430">
        <v>291</v>
      </c>
      <c r="D450" s="427" t="s">
        <v>34</v>
      </c>
      <c r="E450" s="428">
        <v>37650</v>
      </c>
      <c r="F450" s="429">
        <v>23</v>
      </c>
      <c r="G450" s="428">
        <v>741</v>
      </c>
      <c r="H450" s="427" t="s">
        <v>2440</v>
      </c>
      <c r="I450" s="427"/>
      <c r="J450" s="427"/>
      <c r="K450" s="427">
        <v>76</v>
      </c>
      <c r="L450" s="427"/>
      <c r="M450" s="427">
        <v>76</v>
      </c>
      <c r="O450" s="427"/>
      <c r="Q450" s="431">
        <v>100</v>
      </c>
      <c r="R450" s="427">
        <v>70</v>
      </c>
      <c r="S450" s="427">
        <v>50</v>
      </c>
      <c r="T450" s="427" t="s">
        <v>36</v>
      </c>
      <c r="U450" s="427" t="s">
        <v>45</v>
      </c>
      <c r="V450" s="427">
        <v>108</v>
      </c>
      <c r="X450" s="427">
        <v>76.64</v>
      </c>
      <c r="Y450" s="427">
        <v>31.36</v>
      </c>
      <c r="AA450" s="427">
        <v>20</v>
      </c>
      <c r="AB450" s="428" t="s">
        <v>67</v>
      </c>
    </row>
    <row r="451" spans="1:28" s="44" customFormat="1" x14ac:dyDescent="0.65">
      <c r="A451" s="425"/>
      <c r="B451" s="421"/>
      <c r="C451" s="423"/>
      <c r="D451" s="421"/>
      <c r="F451" s="422"/>
      <c r="H451" s="421"/>
      <c r="I451" s="421"/>
      <c r="J451" s="421"/>
      <c r="K451" s="421"/>
      <c r="L451" s="421"/>
      <c r="M451" s="421"/>
      <c r="O451" s="421"/>
      <c r="Q451" s="424"/>
      <c r="R451" s="421"/>
      <c r="S451" s="421"/>
      <c r="T451" s="421"/>
      <c r="U451" s="421"/>
      <c r="V451" s="421"/>
      <c r="X451" s="421"/>
      <c r="Y451" s="421"/>
      <c r="AA451" s="421"/>
    </row>
    <row r="452" spans="1:28" x14ac:dyDescent="0.65">
      <c r="A452" s="416" t="s">
        <v>2599</v>
      </c>
      <c r="C452" s="414">
        <v>292</v>
      </c>
      <c r="D452" s="39" t="s">
        <v>34</v>
      </c>
      <c r="E452" s="35">
        <v>59510</v>
      </c>
      <c r="F452" s="34">
        <v>953</v>
      </c>
      <c r="G452" s="35">
        <v>4487</v>
      </c>
      <c r="H452" s="39" t="s">
        <v>2440</v>
      </c>
      <c r="I452" s="39">
        <v>2</v>
      </c>
      <c r="J452" s="39">
        <v>1</v>
      </c>
      <c r="K452" s="39">
        <v>40</v>
      </c>
      <c r="L452" s="39">
        <v>940</v>
      </c>
      <c r="Q452" s="406">
        <v>175</v>
      </c>
    </row>
    <row r="453" spans="1:28" x14ac:dyDescent="0.65">
      <c r="A453" s="416" t="s">
        <v>2599</v>
      </c>
      <c r="C453" s="414">
        <v>293</v>
      </c>
      <c r="D453" s="39" t="s">
        <v>34</v>
      </c>
      <c r="E453" s="35">
        <v>49509</v>
      </c>
      <c r="F453" s="34">
        <v>154</v>
      </c>
      <c r="G453" s="35">
        <v>4486</v>
      </c>
      <c r="H453" s="39" t="s">
        <v>2440</v>
      </c>
      <c r="I453" s="39">
        <v>3</v>
      </c>
      <c r="J453" s="39">
        <v>3</v>
      </c>
      <c r="K453" s="39">
        <v>25</v>
      </c>
      <c r="L453" s="39">
        <v>1525</v>
      </c>
      <c r="Q453" s="406">
        <v>225</v>
      </c>
    </row>
    <row r="454" spans="1:28" x14ac:dyDescent="0.65">
      <c r="A454" s="416" t="s">
        <v>2599</v>
      </c>
      <c r="C454" s="414">
        <v>294</v>
      </c>
      <c r="D454" s="39" t="s">
        <v>34</v>
      </c>
      <c r="E454" s="35">
        <v>43166</v>
      </c>
      <c r="F454" s="34">
        <v>68</v>
      </c>
      <c r="G454" s="35">
        <v>3055</v>
      </c>
      <c r="H454" s="39" t="s">
        <v>2440</v>
      </c>
      <c r="I454" s="39">
        <v>3</v>
      </c>
      <c r="J454" s="39">
        <v>3</v>
      </c>
      <c r="K454" s="39">
        <v>5</v>
      </c>
      <c r="L454" s="39">
        <v>1505</v>
      </c>
      <c r="Q454" s="406">
        <v>100</v>
      </c>
    </row>
    <row r="455" spans="1:28" x14ac:dyDescent="0.65">
      <c r="A455" s="416" t="s">
        <v>2599</v>
      </c>
      <c r="B455" s="39">
        <v>24</v>
      </c>
      <c r="C455" s="414">
        <v>295</v>
      </c>
      <c r="D455" s="39" t="s">
        <v>34</v>
      </c>
      <c r="E455" s="35">
        <v>37078</v>
      </c>
      <c r="F455" s="34">
        <v>75</v>
      </c>
      <c r="G455" s="35">
        <v>807</v>
      </c>
      <c r="H455" s="39" t="s">
        <v>2440</v>
      </c>
      <c r="J455" s="39">
        <v>2</v>
      </c>
      <c r="K455" s="39">
        <v>18</v>
      </c>
      <c r="M455" s="39">
        <v>218</v>
      </c>
      <c r="Q455" s="406">
        <v>250</v>
      </c>
      <c r="R455" s="39">
        <v>71</v>
      </c>
      <c r="S455" s="39">
        <v>24</v>
      </c>
      <c r="T455" s="39" t="s">
        <v>36</v>
      </c>
      <c r="U455" s="39" t="s">
        <v>45</v>
      </c>
      <c r="V455" s="39">
        <v>218</v>
      </c>
      <c r="X455" s="39">
        <v>218</v>
      </c>
      <c r="AA455" s="39">
        <v>15</v>
      </c>
    </row>
    <row r="456" spans="1:28" x14ac:dyDescent="0.65">
      <c r="A456" s="416" t="s">
        <v>2599</v>
      </c>
      <c r="C456" s="414">
        <v>296</v>
      </c>
      <c r="D456" s="39" t="s">
        <v>34</v>
      </c>
      <c r="E456" s="35">
        <v>46935</v>
      </c>
      <c r="F456" s="34">
        <v>119</v>
      </c>
      <c r="G456" s="35">
        <v>4199</v>
      </c>
      <c r="H456" s="39" t="s">
        <v>2440</v>
      </c>
      <c r="I456" s="39">
        <v>7</v>
      </c>
      <c r="J456" s="39">
        <v>3</v>
      </c>
      <c r="K456" s="39">
        <v>66</v>
      </c>
      <c r="L456" s="39">
        <v>3166</v>
      </c>
      <c r="Q456" s="406">
        <v>100</v>
      </c>
    </row>
    <row r="457" spans="1:28" x14ac:dyDescent="0.65">
      <c r="A457" s="416"/>
      <c r="Q457" s="406"/>
    </row>
    <row r="458" spans="1:28" s="41" customFormat="1" x14ac:dyDescent="0.65">
      <c r="A458" s="420" t="s">
        <v>2600</v>
      </c>
      <c r="B458" s="417"/>
      <c r="C458" s="717">
        <v>297</v>
      </c>
      <c r="D458" s="417" t="s">
        <v>47</v>
      </c>
      <c r="E458" s="41">
        <v>1469</v>
      </c>
      <c r="F458" s="418">
        <v>197</v>
      </c>
      <c r="H458" s="417" t="s">
        <v>2440</v>
      </c>
      <c r="I458" s="417">
        <v>9</v>
      </c>
      <c r="J458" s="417">
        <v>2</v>
      </c>
      <c r="K458" s="417">
        <v>17</v>
      </c>
      <c r="L458" s="417">
        <v>3817</v>
      </c>
      <c r="M458" s="417"/>
      <c r="O458" s="417"/>
      <c r="Q458" s="419">
        <v>100</v>
      </c>
      <c r="R458" s="417"/>
      <c r="S458" s="417"/>
      <c r="T458" s="417"/>
      <c r="U458" s="417"/>
      <c r="V458" s="417"/>
      <c r="X458" s="417"/>
      <c r="Y458" s="417"/>
      <c r="AA458" s="417"/>
    </row>
    <row r="459" spans="1:28" s="44" customFormat="1" x14ac:dyDescent="0.65">
      <c r="A459" s="425"/>
      <c r="B459" s="421"/>
      <c r="C459" s="423"/>
      <c r="D459" s="421"/>
      <c r="F459" s="422"/>
      <c r="H459" s="421"/>
      <c r="I459" s="421"/>
      <c r="J459" s="421"/>
      <c r="K459" s="421"/>
      <c r="L459" s="421"/>
      <c r="M459" s="421"/>
      <c r="O459" s="421"/>
      <c r="Q459" s="424"/>
      <c r="R459" s="421"/>
      <c r="S459" s="421"/>
      <c r="T459" s="421"/>
      <c r="U459" s="421"/>
      <c r="V459" s="421"/>
      <c r="X459" s="421"/>
      <c r="Y459" s="421"/>
      <c r="AA459" s="421"/>
    </row>
    <row r="460" spans="1:28" s="41" customFormat="1" x14ac:dyDescent="0.65">
      <c r="A460" s="420" t="s">
        <v>2601</v>
      </c>
      <c r="B460" s="417"/>
      <c r="C460" s="717">
        <v>298</v>
      </c>
      <c r="D460" s="417" t="s">
        <v>47</v>
      </c>
      <c r="E460" s="41">
        <v>323</v>
      </c>
      <c r="F460" s="418">
        <v>13</v>
      </c>
      <c r="H460" s="417" t="s">
        <v>2440</v>
      </c>
      <c r="I460" s="417">
        <v>13</v>
      </c>
      <c r="J460" s="417">
        <v>3</v>
      </c>
      <c r="K460" s="417">
        <v>5500</v>
      </c>
      <c r="L460" s="417"/>
      <c r="M460" s="417"/>
      <c r="O460" s="417"/>
      <c r="Q460" s="419">
        <v>100</v>
      </c>
      <c r="R460" s="417"/>
      <c r="S460" s="417"/>
      <c r="T460" s="417"/>
      <c r="U460" s="417"/>
      <c r="V460" s="417"/>
      <c r="X460" s="417"/>
      <c r="Y460" s="417"/>
      <c r="AA460" s="417"/>
    </row>
    <row r="461" spans="1:28" s="44" customFormat="1" x14ac:dyDescent="0.65">
      <c r="A461" s="425"/>
      <c r="B461" s="421"/>
      <c r="C461" s="423"/>
      <c r="D461" s="421"/>
      <c r="F461" s="422"/>
      <c r="H461" s="421"/>
      <c r="I461" s="421"/>
      <c r="J461" s="421"/>
      <c r="K461" s="421"/>
      <c r="L461" s="421"/>
      <c r="M461" s="421"/>
      <c r="O461" s="421"/>
      <c r="Q461" s="424"/>
      <c r="R461" s="421"/>
      <c r="S461" s="421"/>
      <c r="T461" s="421"/>
      <c r="U461" s="421"/>
      <c r="V461" s="421"/>
      <c r="X461" s="421"/>
      <c r="Y461" s="421"/>
      <c r="AA461" s="421"/>
    </row>
    <row r="462" spans="1:28" x14ac:dyDescent="0.65">
      <c r="A462" s="416" t="s">
        <v>2602</v>
      </c>
      <c r="C462" s="414">
        <v>299</v>
      </c>
      <c r="D462" s="39" t="s">
        <v>34</v>
      </c>
      <c r="E462" s="35">
        <v>74245</v>
      </c>
      <c r="F462" s="34">
        <v>24</v>
      </c>
      <c r="G462" s="35">
        <v>6522</v>
      </c>
      <c r="H462" s="39" t="s">
        <v>2440</v>
      </c>
      <c r="I462" s="39">
        <v>27</v>
      </c>
      <c r="J462" s="39">
        <v>2</v>
      </c>
      <c r="K462" s="39">
        <v>33</v>
      </c>
      <c r="L462" s="39">
        <v>11033</v>
      </c>
      <c r="Q462" s="406">
        <v>250</v>
      </c>
    </row>
    <row r="463" spans="1:28" x14ac:dyDescent="0.65">
      <c r="A463" s="416"/>
      <c r="Q463" s="406"/>
    </row>
    <row r="464" spans="1:28" x14ac:dyDescent="0.65">
      <c r="A464" s="416" t="s">
        <v>2603</v>
      </c>
      <c r="B464" s="39">
        <v>45</v>
      </c>
      <c r="C464" s="414">
        <v>300</v>
      </c>
      <c r="D464" s="39" t="s">
        <v>34</v>
      </c>
      <c r="E464" s="35">
        <v>37667</v>
      </c>
      <c r="F464" s="34">
        <v>34</v>
      </c>
      <c r="G464" s="35">
        <v>759</v>
      </c>
      <c r="H464" s="39" t="s">
        <v>2440</v>
      </c>
      <c r="J464" s="39">
        <v>1</v>
      </c>
      <c r="K464" s="39">
        <v>8</v>
      </c>
      <c r="M464" s="39">
        <v>108</v>
      </c>
      <c r="Q464" s="406">
        <v>250</v>
      </c>
      <c r="R464" s="39">
        <v>72</v>
      </c>
      <c r="S464" s="39">
        <v>45</v>
      </c>
      <c r="T464" s="39" t="s">
        <v>36</v>
      </c>
      <c r="U464" s="39" t="s">
        <v>45</v>
      </c>
      <c r="V464" s="39">
        <v>108</v>
      </c>
      <c r="X464" s="39">
        <v>108</v>
      </c>
      <c r="AA464" s="39">
        <v>20</v>
      </c>
    </row>
    <row r="465" spans="1:27" x14ac:dyDescent="0.65">
      <c r="A465" s="416"/>
      <c r="Q465" s="406"/>
    </row>
    <row r="466" spans="1:27" x14ac:dyDescent="0.65">
      <c r="A466" s="416" t="s">
        <v>2604</v>
      </c>
      <c r="C466" s="414">
        <v>301</v>
      </c>
      <c r="D466" s="39" t="s">
        <v>34</v>
      </c>
      <c r="E466" s="35">
        <v>84381</v>
      </c>
      <c r="F466" s="34">
        <v>317</v>
      </c>
      <c r="G466" s="35">
        <v>6895</v>
      </c>
      <c r="H466" s="39" t="s">
        <v>2440</v>
      </c>
      <c r="I466" s="39">
        <v>3</v>
      </c>
      <c r="J466" s="39">
        <v>3</v>
      </c>
      <c r="K466" s="39">
        <v>94</v>
      </c>
      <c r="L466" s="39">
        <v>1594</v>
      </c>
      <c r="Q466" s="406">
        <v>150</v>
      </c>
    </row>
    <row r="467" spans="1:27" x14ac:dyDescent="0.65">
      <c r="A467" s="416" t="s">
        <v>2604</v>
      </c>
      <c r="B467" s="39">
        <v>191</v>
      </c>
      <c r="C467" s="414">
        <v>302</v>
      </c>
      <c r="D467" s="39" t="s">
        <v>34</v>
      </c>
      <c r="E467" s="35">
        <v>14400</v>
      </c>
      <c r="F467" s="34">
        <v>15</v>
      </c>
      <c r="G467" s="35">
        <v>703</v>
      </c>
      <c r="H467" s="39" t="s">
        <v>2440</v>
      </c>
      <c r="J467" s="39">
        <v>1</v>
      </c>
      <c r="M467" s="39">
        <v>100</v>
      </c>
      <c r="Q467" s="406">
        <v>100</v>
      </c>
      <c r="R467" s="39">
        <v>73</v>
      </c>
      <c r="S467" s="39">
        <v>191</v>
      </c>
      <c r="Z467" s="35">
        <v>100</v>
      </c>
    </row>
    <row r="468" spans="1:27" x14ac:dyDescent="0.65">
      <c r="A468" s="416" t="s">
        <v>2604</v>
      </c>
      <c r="B468" s="39">
        <v>191</v>
      </c>
      <c r="C468" s="414">
        <v>303</v>
      </c>
      <c r="D468" s="39" t="s">
        <v>34</v>
      </c>
      <c r="E468" s="35">
        <v>14401</v>
      </c>
      <c r="F468" s="34">
        <v>16</v>
      </c>
      <c r="G468" s="35">
        <v>704</v>
      </c>
      <c r="H468" s="39" t="s">
        <v>2440</v>
      </c>
      <c r="K468" s="39">
        <v>69</v>
      </c>
      <c r="M468" s="39">
        <v>69</v>
      </c>
      <c r="Q468" s="406">
        <v>300</v>
      </c>
      <c r="R468" s="39">
        <v>74</v>
      </c>
      <c r="S468" s="39">
        <v>191</v>
      </c>
      <c r="T468" s="39" t="s">
        <v>36</v>
      </c>
      <c r="U468" s="39" t="s">
        <v>45</v>
      </c>
      <c r="V468" s="39">
        <v>69</v>
      </c>
      <c r="X468" s="39">
        <v>69</v>
      </c>
      <c r="AA468" s="39">
        <v>19</v>
      </c>
    </row>
    <row r="469" spans="1:27" s="41" customFormat="1" x14ac:dyDescent="0.65">
      <c r="A469" s="420" t="s">
        <v>2604</v>
      </c>
      <c r="B469" s="417"/>
      <c r="C469" s="717">
        <v>304</v>
      </c>
      <c r="D469" s="417" t="s">
        <v>49</v>
      </c>
      <c r="E469" s="41">
        <v>5375</v>
      </c>
      <c r="F469" s="418">
        <v>41</v>
      </c>
      <c r="H469" s="417" t="s">
        <v>2440</v>
      </c>
      <c r="I469" s="417">
        <v>9</v>
      </c>
      <c r="J469" s="417">
        <v>2</v>
      </c>
      <c r="K469" s="417">
        <v>31</v>
      </c>
      <c r="L469" s="417">
        <v>3831</v>
      </c>
      <c r="M469" s="417"/>
      <c r="O469" s="417"/>
      <c r="Q469" s="419">
        <v>250</v>
      </c>
      <c r="R469" s="417"/>
      <c r="S469" s="417"/>
      <c r="T469" s="417"/>
      <c r="U469" s="417"/>
      <c r="V469" s="417"/>
      <c r="X469" s="417"/>
      <c r="Y469" s="417"/>
      <c r="AA469" s="417"/>
    </row>
    <row r="470" spans="1:27" x14ac:dyDescent="0.65">
      <c r="A470" s="416" t="s">
        <v>2604</v>
      </c>
      <c r="C470" s="414">
        <v>305</v>
      </c>
      <c r="D470" s="39" t="s">
        <v>34</v>
      </c>
      <c r="E470" s="35">
        <v>99149</v>
      </c>
      <c r="F470" s="34">
        <v>345</v>
      </c>
      <c r="G470" s="35">
        <v>7987</v>
      </c>
      <c r="H470" s="39" t="s">
        <v>2440</v>
      </c>
      <c r="I470" s="39">
        <v>2</v>
      </c>
      <c r="J470" s="39">
        <v>3</v>
      </c>
      <c r="L470" s="39">
        <v>1100</v>
      </c>
      <c r="Q470" s="406">
        <v>250</v>
      </c>
    </row>
    <row r="471" spans="1:27" x14ac:dyDescent="0.65">
      <c r="A471" s="416"/>
      <c r="Q471" s="406"/>
    </row>
    <row r="472" spans="1:27" x14ac:dyDescent="0.65">
      <c r="A472" s="416" t="s">
        <v>2605</v>
      </c>
      <c r="C472" s="414">
        <v>306</v>
      </c>
      <c r="D472" s="39" t="s">
        <v>34</v>
      </c>
      <c r="E472" s="35">
        <v>33145</v>
      </c>
      <c r="F472" s="34">
        <v>4</v>
      </c>
      <c r="G472" s="35">
        <v>2563</v>
      </c>
      <c r="H472" s="39" t="s">
        <v>2440</v>
      </c>
      <c r="I472" s="39">
        <v>15</v>
      </c>
      <c r="K472" s="39">
        <v>40</v>
      </c>
      <c r="L472" s="39">
        <v>6040</v>
      </c>
      <c r="Q472" s="406">
        <v>100</v>
      </c>
    </row>
    <row r="473" spans="1:27" x14ac:dyDescent="0.65">
      <c r="A473" s="416"/>
      <c r="C473" s="414">
        <v>307</v>
      </c>
      <c r="D473" s="39" t="s">
        <v>34</v>
      </c>
      <c r="E473" s="35">
        <v>42288</v>
      </c>
      <c r="F473" s="34">
        <v>62</v>
      </c>
      <c r="G473" s="35">
        <v>3913</v>
      </c>
      <c r="H473" s="39" t="s">
        <v>658</v>
      </c>
      <c r="I473" s="39">
        <v>4</v>
      </c>
      <c r="J473" s="39">
        <v>3</v>
      </c>
      <c r="K473" s="39">
        <v>27</v>
      </c>
      <c r="Q473" s="406">
        <v>200</v>
      </c>
    </row>
    <row r="474" spans="1:27" x14ac:dyDescent="0.65">
      <c r="A474" s="416" t="s">
        <v>2606</v>
      </c>
      <c r="C474" s="414">
        <v>308</v>
      </c>
      <c r="D474" s="39" t="s">
        <v>34</v>
      </c>
      <c r="E474" s="35">
        <v>43302</v>
      </c>
      <c r="F474" s="34">
        <v>63</v>
      </c>
      <c r="G474" s="35">
        <v>3083</v>
      </c>
      <c r="H474" s="39" t="s">
        <v>2440</v>
      </c>
      <c r="I474" s="39">
        <v>12</v>
      </c>
      <c r="J474" s="39">
        <v>3</v>
      </c>
      <c r="K474" s="39">
        <v>10</v>
      </c>
      <c r="L474" s="39">
        <v>5110</v>
      </c>
      <c r="Q474" s="406">
        <v>100</v>
      </c>
    </row>
    <row r="475" spans="1:27" x14ac:dyDescent="0.65">
      <c r="A475" s="416" t="s">
        <v>2606</v>
      </c>
      <c r="C475" s="414">
        <v>309</v>
      </c>
      <c r="D475" s="39" t="s">
        <v>34</v>
      </c>
      <c r="E475" s="35">
        <v>43316</v>
      </c>
      <c r="F475" s="34">
        <v>71</v>
      </c>
      <c r="G475" s="35">
        <v>3097</v>
      </c>
      <c r="H475" s="39" t="s">
        <v>2440</v>
      </c>
      <c r="I475" s="39">
        <v>3</v>
      </c>
      <c r="J475" s="39">
        <v>2</v>
      </c>
      <c r="K475" s="39">
        <v>52</v>
      </c>
      <c r="L475" s="39">
        <v>1452</v>
      </c>
      <c r="Q475" s="406">
        <v>250</v>
      </c>
    </row>
    <row r="476" spans="1:27" x14ac:dyDescent="0.65">
      <c r="A476" s="416"/>
      <c r="Q476" s="406"/>
    </row>
    <row r="477" spans="1:27" x14ac:dyDescent="0.65">
      <c r="A477" s="416" t="s">
        <v>2607</v>
      </c>
      <c r="C477" s="414">
        <v>310</v>
      </c>
      <c r="D477" s="39" t="s">
        <v>34</v>
      </c>
      <c r="E477" s="35">
        <v>74081</v>
      </c>
      <c r="F477" s="34">
        <v>276</v>
      </c>
      <c r="G477" s="35">
        <v>6430</v>
      </c>
      <c r="H477" s="39" t="s">
        <v>2440</v>
      </c>
      <c r="I477" s="39">
        <v>4</v>
      </c>
      <c r="J477" s="39">
        <v>2</v>
      </c>
      <c r="K477" s="39">
        <v>58</v>
      </c>
      <c r="L477" s="39">
        <v>1858</v>
      </c>
      <c r="Q477" s="406">
        <v>250</v>
      </c>
    </row>
    <row r="478" spans="1:27" x14ac:dyDescent="0.65">
      <c r="A478" s="416"/>
      <c r="Q478" s="406"/>
    </row>
    <row r="479" spans="1:27" x14ac:dyDescent="0.65">
      <c r="A479" s="416" t="s">
        <v>2608</v>
      </c>
      <c r="B479" s="39">
        <v>96</v>
      </c>
      <c r="C479" s="414">
        <v>311</v>
      </c>
      <c r="D479" s="39" t="s">
        <v>34</v>
      </c>
      <c r="E479" s="35">
        <v>37034</v>
      </c>
      <c r="F479" s="34">
        <v>37</v>
      </c>
      <c r="G479" s="35">
        <v>762</v>
      </c>
      <c r="H479" s="39" t="s">
        <v>2440</v>
      </c>
      <c r="J479" s="39">
        <v>3</v>
      </c>
      <c r="K479" s="39">
        <v>50</v>
      </c>
      <c r="M479" s="39">
        <v>350</v>
      </c>
      <c r="Q479" s="406">
        <v>200</v>
      </c>
      <c r="R479" s="39">
        <v>75</v>
      </c>
      <c r="S479" s="39">
        <v>96</v>
      </c>
      <c r="T479" s="39" t="s">
        <v>36</v>
      </c>
      <c r="U479" s="39" t="s">
        <v>45</v>
      </c>
      <c r="V479" s="39">
        <v>150</v>
      </c>
      <c r="X479" s="39">
        <v>150</v>
      </c>
      <c r="AA479" s="39">
        <v>4</v>
      </c>
    </row>
    <row r="480" spans="1:27" x14ac:dyDescent="0.65">
      <c r="A480" s="416"/>
      <c r="Q480" s="406"/>
    </row>
    <row r="481" spans="1:17" x14ac:dyDescent="0.65">
      <c r="A481" s="416" t="s">
        <v>2609</v>
      </c>
      <c r="C481" s="414">
        <v>312</v>
      </c>
      <c r="D481" s="39" t="s">
        <v>34</v>
      </c>
      <c r="E481" s="35">
        <v>97218</v>
      </c>
      <c r="F481" s="34">
        <v>411</v>
      </c>
      <c r="G481" s="35">
        <v>7819</v>
      </c>
      <c r="H481" s="39" t="s">
        <v>2440</v>
      </c>
      <c r="I481" s="39">
        <v>1</v>
      </c>
      <c r="J481" s="39">
        <v>1</v>
      </c>
      <c r="K481" s="39">
        <v>99</v>
      </c>
      <c r="L481" s="39">
        <v>599</v>
      </c>
      <c r="Q481" s="406">
        <v>250</v>
      </c>
    </row>
    <row r="482" spans="1:17" x14ac:dyDescent="0.65">
      <c r="A482" s="416" t="s">
        <v>2609</v>
      </c>
      <c r="C482" s="414">
        <v>313</v>
      </c>
      <c r="D482" s="39" t="s">
        <v>34</v>
      </c>
      <c r="E482" s="35">
        <v>14395</v>
      </c>
      <c r="F482" s="34">
        <v>9</v>
      </c>
      <c r="G482" s="35">
        <v>698</v>
      </c>
      <c r="H482" s="39" t="s">
        <v>2440</v>
      </c>
      <c r="K482" s="39">
        <v>72</v>
      </c>
      <c r="O482" s="39">
        <v>72</v>
      </c>
      <c r="Q482" s="406">
        <v>250</v>
      </c>
    </row>
    <row r="483" spans="1:17" x14ac:dyDescent="0.65">
      <c r="A483" s="416" t="s">
        <v>2610</v>
      </c>
      <c r="C483" s="414">
        <v>314</v>
      </c>
      <c r="D483" s="39" t="s">
        <v>34</v>
      </c>
      <c r="E483" s="35">
        <v>26445</v>
      </c>
      <c r="F483" s="34">
        <v>9</v>
      </c>
      <c r="G483" s="35">
        <v>2363</v>
      </c>
      <c r="H483" s="39" t="s">
        <v>2440</v>
      </c>
      <c r="I483" s="39">
        <v>33</v>
      </c>
      <c r="J483" s="39">
        <v>3</v>
      </c>
      <c r="K483" s="39">
        <v>40</v>
      </c>
      <c r="L483" s="39">
        <v>13500</v>
      </c>
      <c r="Q483" s="406">
        <v>200</v>
      </c>
    </row>
    <row r="484" spans="1:17" x14ac:dyDescent="0.65">
      <c r="A484" s="416"/>
      <c r="Q484" s="406"/>
    </row>
    <row r="485" spans="1:17" x14ac:dyDescent="0.65">
      <c r="A485" s="416" t="s">
        <v>2611</v>
      </c>
      <c r="C485" s="414">
        <v>315</v>
      </c>
      <c r="D485" s="39" t="s">
        <v>34</v>
      </c>
      <c r="E485" s="35">
        <v>43756</v>
      </c>
      <c r="F485" s="34">
        <v>42</v>
      </c>
      <c r="G485" s="35">
        <v>3273</v>
      </c>
      <c r="H485" s="39" t="s">
        <v>2440</v>
      </c>
      <c r="I485" s="39">
        <v>8</v>
      </c>
      <c r="J485" s="39">
        <v>2</v>
      </c>
      <c r="K485" s="39">
        <v>78</v>
      </c>
      <c r="L485" s="39">
        <v>3478</v>
      </c>
      <c r="Q485" s="406">
        <v>100</v>
      </c>
    </row>
    <row r="486" spans="1:17" x14ac:dyDescent="0.65">
      <c r="A486" s="416" t="s">
        <v>2611</v>
      </c>
      <c r="C486" s="414">
        <v>316</v>
      </c>
      <c r="D486" s="39" t="s">
        <v>34</v>
      </c>
      <c r="E486" s="35">
        <v>43761</v>
      </c>
      <c r="F486" s="34">
        <v>48</v>
      </c>
      <c r="G486" s="35">
        <v>3278</v>
      </c>
      <c r="H486" s="39" t="s">
        <v>2440</v>
      </c>
      <c r="J486" s="39">
        <v>3</v>
      </c>
      <c r="K486" s="39">
        <v>34</v>
      </c>
      <c r="L486" s="39">
        <v>334</v>
      </c>
      <c r="Q486" s="406">
        <v>100</v>
      </c>
    </row>
    <row r="487" spans="1:17" x14ac:dyDescent="0.65">
      <c r="A487" s="416"/>
      <c r="Q487" s="406"/>
    </row>
    <row r="488" spans="1:17" x14ac:dyDescent="0.65">
      <c r="A488" s="416" t="s">
        <v>2612</v>
      </c>
      <c r="C488" s="414">
        <v>317</v>
      </c>
      <c r="D488" s="39" t="s">
        <v>34</v>
      </c>
      <c r="E488" s="35">
        <v>49534</v>
      </c>
      <c r="F488" s="34">
        <v>225</v>
      </c>
      <c r="G488" s="35">
        <v>4511</v>
      </c>
      <c r="H488" s="39" t="s">
        <v>2440</v>
      </c>
      <c r="I488" s="39">
        <v>3</v>
      </c>
      <c r="J488" s="39">
        <v>3</v>
      </c>
      <c r="K488" s="39">
        <v>38</v>
      </c>
      <c r="L488" s="39">
        <v>1538</v>
      </c>
      <c r="Q488" s="406">
        <v>100</v>
      </c>
    </row>
    <row r="489" spans="1:17" x14ac:dyDescent="0.65">
      <c r="A489" s="416"/>
      <c r="Q489" s="406"/>
    </row>
    <row r="490" spans="1:17" x14ac:dyDescent="0.65">
      <c r="A490" s="416" t="s">
        <v>2613</v>
      </c>
      <c r="C490" s="414">
        <v>318</v>
      </c>
      <c r="D490" s="39" t="s">
        <v>34</v>
      </c>
      <c r="E490" s="35">
        <v>49562</v>
      </c>
      <c r="F490" s="34">
        <v>74</v>
      </c>
      <c r="G490" s="35">
        <v>4539</v>
      </c>
      <c r="H490" s="39" t="s">
        <v>2440</v>
      </c>
      <c r="I490" s="39">
        <v>3</v>
      </c>
      <c r="J490" s="39">
        <v>2</v>
      </c>
      <c r="K490" s="39">
        <v>70</v>
      </c>
      <c r="L490" s="39">
        <v>1470</v>
      </c>
      <c r="Q490" s="406">
        <v>150</v>
      </c>
    </row>
    <row r="491" spans="1:17" x14ac:dyDescent="0.65">
      <c r="A491" s="416"/>
      <c r="Q491" s="406"/>
    </row>
    <row r="492" spans="1:17" x14ac:dyDescent="0.65">
      <c r="A492" s="416" t="s">
        <v>2614</v>
      </c>
      <c r="C492" s="414">
        <v>319</v>
      </c>
      <c r="D492" s="39" t="s">
        <v>34</v>
      </c>
      <c r="E492" s="35">
        <v>43677</v>
      </c>
      <c r="F492" s="34">
        <v>123</v>
      </c>
      <c r="G492" s="35">
        <v>2922</v>
      </c>
      <c r="H492" s="39" t="s">
        <v>2440</v>
      </c>
      <c r="I492" s="39">
        <v>10</v>
      </c>
      <c r="J492" s="39">
        <v>1</v>
      </c>
      <c r="K492" s="39">
        <v>14</v>
      </c>
      <c r="L492" s="39">
        <v>4114</v>
      </c>
      <c r="Q492" s="406">
        <v>250</v>
      </c>
    </row>
    <row r="493" spans="1:17" x14ac:dyDescent="0.65">
      <c r="A493" s="416" t="s">
        <v>2614</v>
      </c>
      <c r="C493" s="414">
        <v>320</v>
      </c>
      <c r="D493" s="39" t="s">
        <v>34</v>
      </c>
      <c r="E493" s="35">
        <v>43341</v>
      </c>
      <c r="F493" s="34">
        <v>67</v>
      </c>
      <c r="G493" s="35">
        <v>3122</v>
      </c>
      <c r="H493" s="39" t="s">
        <v>2440</v>
      </c>
      <c r="I493" s="39">
        <v>6</v>
      </c>
      <c r="J493" s="39">
        <v>1</v>
      </c>
      <c r="K493" s="39">
        <v>19</v>
      </c>
      <c r="L493" s="39">
        <v>2519</v>
      </c>
      <c r="Q493" s="406">
        <v>250</v>
      </c>
    </row>
    <row r="494" spans="1:17" x14ac:dyDescent="0.65">
      <c r="A494" s="416"/>
      <c r="Q494" s="406"/>
    </row>
    <row r="495" spans="1:17" x14ac:dyDescent="0.65">
      <c r="A495" s="416" t="s">
        <v>2615</v>
      </c>
      <c r="C495" s="414">
        <v>321</v>
      </c>
      <c r="D495" s="39" t="s">
        <v>34</v>
      </c>
      <c r="E495" s="35">
        <v>43262</v>
      </c>
      <c r="F495" s="34">
        <v>166</v>
      </c>
      <c r="G495" s="35">
        <v>3000</v>
      </c>
      <c r="H495" s="39" t="s">
        <v>2440</v>
      </c>
      <c r="I495" s="39">
        <v>2</v>
      </c>
      <c r="J495" s="39">
        <v>2</v>
      </c>
      <c r="K495" s="39">
        <v>3</v>
      </c>
      <c r="L495" s="39">
        <v>1003</v>
      </c>
      <c r="Q495" s="406">
        <v>250</v>
      </c>
    </row>
    <row r="496" spans="1:17" x14ac:dyDescent="0.65">
      <c r="A496" s="416"/>
      <c r="Q496" s="406"/>
    </row>
    <row r="497" spans="1:27" x14ac:dyDescent="0.65">
      <c r="A497" s="416" t="s">
        <v>2616</v>
      </c>
      <c r="C497" s="414">
        <v>322</v>
      </c>
      <c r="D497" s="39" t="s">
        <v>34</v>
      </c>
      <c r="E497" s="35">
        <v>42211</v>
      </c>
      <c r="F497" s="34">
        <v>83</v>
      </c>
      <c r="G497" s="35">
        <v>3836</v>
      </c>
      <c r="H497" s="39" t="s">
        <v>2440</v>
      </c>
      <c r="I497" s="39">
        <v>9</v>
      </c>
      <c r="J497" s="39">
        <v>2</v>
      </c>
      <c r="K497" s="39">
        <v>14</v>
      </c>
      <c r="L497" s="39">
        <v>3814</v>
      </c>
      <c r="Q497" s="406">
        <v>150</v>
      </c>
    </row>
    <row r="498" spans="1:27" x14ac:dyDescent="0.65">
      <c r="A498" s="416"/>
      <c r="Q498" s="406"/>
    </row>
    <row r="499" spans="1:27" x14ac:dyDescent="0.65">
      <c r="A499" s="416" t="s">
        <v>2617</v>
      </c>
      <c r="C499" s="414">
        <v>323</v>
      </c>
      <c r="D499" s="39" t="s">
        <v>34</v>
      </c>
      <c r="E499" s="35">
        <v>74062</v>
      </c>
      <c r="F499" s="34">
        <v>326</v>
      </c>
      <c r="G499" s="35">
        <v>6411</v>
      </c>
      <c r="H499" s="39" t="s">
        <v>2440</v>
      </c>
      <c r="I499" s="39">
        <v>15</v>
      </c>
      <c r="K499" s="39">
        <v>90</v>
      </c>
      <c r="L499" s="39">
        <v>6090</v>
      </c>
      <c r="Q499" s="406">
        <v>150</v>
      </c>
    </row>
    <row r="500" spans="1:27" x14ac:dyDescent="0.65">
      <c r="A500" s="416" t="s">
        <v>2617</v>
      </c>
      <c r="B500" s="39">
        <v>117</v>
      </c>
      <c r="C500" s="414">
        <v>324</v>
      </c>
      <c r="D500" s="39" t="s">
        <v>34</v>
      </c>
      <c r="E500" s="35">
        <v>37087</v>
      </c>
      <c r="F500" s="34">
        <v>84</v>
      </c>
      <c r="G500" s="35">
        <v>816</v>
      </c>
      <c r="H500" s="39" t="s">
        <v>2440</v>
      </c>
      <c r="K500" s="39">
        <v>96</v>
      </c>
      <c r="M500" s="39">
        <v>96</v>
      </c>
      <c r="Q500" s="406">
        <v>250</v>
      </c>
      <c r="R500" s="39">
        <v>76</v>
      </c>
      <c r="S500" s="39">
        <v>117</v>
      </c>
      <c r="T500" s="39" t="s">
        <v>36</v>
      </c>
      <c r="U500" s="39" t="s">
        <v>45</v>
      </c>
      <c r="V500" s="39">
        <v>96</v>
      </c>
      <c r="X500" s="39">
        <v>96</v>
      </c>
      <c r="AA500" s="39">
        <v>20</v>
      </c>
    </row>
    <row r="501" spans="1:27" x14ac:dyDescent="0.65">
      <c r="A501" s="416"/>
      <c r="Q501" s="406"/>
    </row>
    <row r="502" spans="1:27" x14ac:dyDescent="0.65">
      <c r="A502" s="416" t="s">
        <v>2618</v>
      </c>
      <c r="B502" s="39">
        <v>310</v>
      </c>
      <c r="C502" s="414">
        <v>325</v>
      </c>
      <c r="D502" s="39" t="s">
        <v>34</v>
      </c>
      <c r="E502" s="35">
        <v>83491</v>
      </c>
      <c r="F502" s="34">
        <v>126</v>
      </c>
      <c r="G502" s="35">
        <v>3208</v>
      </c>
      <c r="H502" s="39" t="s">
        <v>2440</v>
      </c>
      <c r="I502" s="39">
        <v>8</v>
      </c>
      <c r="L502" s="39">
        <v>3200</v>
      </c>
      <c r="M502" s="39">
        <v>67</v>
      </c>
      <c r="Q502" s="406">
        <v>150</v>
      </c>
      <c r="R502" s="39">
        <v>77</v>
      </c>
      <c r="S502" s="39">
        <v>310</v>
      </c>
      <c r="T502" s="39" t="s">
        <v>36</v>
      </c>
      <c r="U502" s="39" t="s">
        <v>45</v>
      </c>
      <c r="V502" s="39">
        <v>67</v>
      </c>
      <c r="X502" s="39">
        <v>67</v>
      </c>
      <c r="AA502" s="39">
        <v>20</v>
      </c>
    </row>
    <row r="503" spans="1:27" x14ac:dyDescent="0.65">
      <c r="A503" s="416" t="s">
        <v>2618</v>
      </c>
      <c r="C503" s="414">
        <v>326</v>
      </c>
      <c r="D503" s="39" t="s">
        <v>34</v>
      </c>
      <c r="E503" s="35">
        <v>86829</v>
      </c>
      <c r="F503" s="34">
        <v>303</v>
      </c>
      <c r="G503" s="35">
        <v>7052</v>
      </c>
      <c r="H503" s="39" t="s">
        <v>2440</v>
      </c>
      <c r="I503" s="39">
        <v>7</v>
      </c>
      <c r="L503" s="39">
        <v>2800</v>
      </c>
      <c r="Q503" s="406">
        <v>100</v>
      </c>
    </row>
    <row r="504" spans="1:27" x14ac:dyDescent="0.65">
      <c r="A504" s="416"/>
      <c r="Q504" s="406"/>
    </row>
    <row r="505" spans="1:27" x14ac:dyDescent="0.65">
      <c r="A505" s="416" t="s">
        <v>2619</v>
      </c>
      <c r="C505" s="414">
        <v>327</v>
      </c>
      <c r="D505" s="39" t="s">
        <v>34</v>
      </c>
      <c r="E505" s="35">
        <v>28732</v>
      </c>
      <c r="F505" s="34">
        <v>11</v>
      </c>
      <c r="G505" s="35">
        <v>2410</v>
      </c>
      <c r="H505" s="39" t="s">
        <v>2440</v>
      </c>
      <c r="I505" s="39">
        <v>21</v>
      </c>
      <c r="J505" s="39">
        <v>2</v>
      </c>
      <c r="K505" s="39">
        <v>40</v>
      </c>
      <c r="L505" s="39">
        <v>8640</v>
      </c>
      <c r="Q505" s="406">
        <v>150</v>
      </c>
    </row>
    <row r="506" spans="1:27" x14ac:dyDescent="0.65">
      <c r="A506" s="416"/>
      <c r="Q506" s="406"/>
    </row>
    <row r="507" spans="1:27" x14ac:dyDescent="0.65">
      <c r="A507" s="416" t="s">
        <v>2620</v>
      </c>
      <c r="B507" s="39">
        <v>157</v>
      </c>
      <c r="C507" s="414">
        <v>328</v>
      </c>
      <c r="D507" s="39" t="s">
        <v>34</v>
      </c>
      <c r="E507" s="35">
        <v>37282</v>
      </c>
      <c r="F507" s="34">
        <v>136</v>
      </c>
      <c r="G507" s="35">
        <v>1115</v>
      </c>
      <c r="H507" s="39" t="s">
        <v>2440</v>
      </c>
      <c r="J507" s="39">
        <v>2</v>
      </c>
      <c r="K507" s="39">
        <v>32</v>
      </c>
      <c r="M507" s="39">
        <v>232</v>
      </c>
      <c r="Q507" s="406">
        <v>250</v>
      </c>
      <c r="R507" s="39">
        <v>78</v>
      </c>
      <c r="S507" s="39">
        <v>157</v>
      </c>
      <c r="T507" s="39" t="s">
        <v>36</v>
      </c>
      <c r="U507" s="39" t="s">
        <v>45</v>
      </c>
      <c r="V507" s="39">
        <v>232</v>
      </c>
      <c r="X507" s="39">
        <v>232</v>
      </c>
      <c r="AA507" s="39">
        <v>10</v>
      </c>
    </row>
    <row r="508" spans="1:27" x14ac:dyDescent="0.65">
      <c r="A508" s="416"/>
      <c r="Q508" s="406"/>
    </row>
    <row r="509" spans="1:27" x14ac:dyDescent="0.65">
      <c r="A509" s="416" t="s">
        <v>2621</v>
      </c>
      <c r="C509" s="414">
        <v>329</v>
      </c>
      <c r="D509" s="39" t="s">
        <v>34</v>
      </c>
      <c r="E509" s="35">
        <v>42137</v>
      </c>
      <c r="F509" s="34">
        <v>192</v>
      </c>
      <c r="G509" s="35">
        <v>2712</v>
      </c>
      <c r="H509" s="39" t="s">
        <v>2440</v>
      </c>
      <c r="I509" s="39">
        <v>4</v>
      </c>
      <c r="K509" s="39">
        <v>7</v>
      </c>
      <c r="L509" s="39">
        <v>1607</v>
      </c>
      <c r="Q509" s="406">
        <v>250</v>
      </c>
    </row>
    <row r="510" spans="1:27" x14ac:dyDescent="0.65">
      <c r="A510" s="416" t="s">
        <v>2622</v>
      </c>
      <c r="B510" s="39">
        <v>51</v>
      </c>
      <c r="C510" s="414">
        <v>330</v>
      </c>
      <c r="D510" s="39" t="s">
        <v>34</v>
      </c>
      <c r="E510" s="35">
        <v>37651</v>
      </c>
      <c r="F510" s="34">
        <v>77</v>
      </c>
      <c r="G510" s="35">
        <v>742</v>
      </c>
      <c r="H510" s="39" t="s">
        <v>2440</v>
      </c>
      <c r="J510" s="39">
        <v>1</v>
      </c>
      <c r="K510" s="39">
        <v>46</v>
      </c>
      <c r="M510" s="39">
        <v>146</v>
      </c>
      <c r="Q510" s="406">
        <v>300</v>
      </c>
      <c r="R510" s="39">
        <v>79</v>
      </c>
      <c r="S510" s="39">
        <v>51</v>
      </c>
      <c r="T510" s="39" t="s">
        <v>36</v>
      </c>
      <c r="U510" s="39" t="s">
        <v>37</v>
      </c>
      <c r="V510" s="39">
        <v>146</v>
      </c>
      <c r="X510" s="39">
        <v>146</v>
      </c>
      <c r="AA510" s="39">
        <v>3</v>
      </c>
    </row>
    <row r="511" spans="1:27" x14ac:dyDescent="0.65">
      <c r="A511" s="416"/>
      <c r="Q511" s="406"/>
    </row>
    <row r="512" spans="1:27" x14ac:dyDescent="0.65">
      <c r="A512" s="416" t="s">
        <v>2623</v>
      </c>
      <c r="C512" s="414">
        <v>331</v>
      </c>
      <c r="D512" s="39" t="s">
        <v>34</v>
      </c>
      <c r="E512" s="35">
        <v>42068</v>
      </c>
      <c r="F512" s="34">
        <v>120</v>
      </c>
      <c r="G512" s="35">
        <v>2653</v>
      </c>
      <c r="H512" s="39" t="s">
        <v>2440</v>
      </c>
      <c r="I512" s="39">
        <v>4</v>
      </c>
      <c r="K512" s="39">
        <v>80</v>
      </c>
      <c r="L512" s="39">
        <v>1680</v>
      </c>
      <c r="Q512" s="406">
        <v>100</v>
      </c>
    </row>
    <row r="513" spans="1:27" x14ac:dyDescent="0.65">
      <c r="A513" s="416"/>
      <c r="Q513" s="406"/>
    </row>
    <row r="514" spans="1:27" x14ac:dyDescent="0.65">
      <c r="A514" s="416" t="s">
        <v>2622</v>
      </c>
      <c r="C514" s="414">
        <v>332</v>
      </c>
      <c r="D514" s="39" t="s">
        <v>34</v>
      </c>
      <c r="E514" s="35">
        <v>42065</v>
      </c>
      <c r="F514" s="34">
        <v>118</v>
      </c>
      <c r="G514" s="35">
        <v>2640</v>
      </c>
      <c r="H514" s="39" t="s">
        <v>2440</v>
      </c>
      <c r="I514" s="39">
        <v>2</v>
      </c>
      <c r="K514" s="39">
        <v>91</v>
      </c>
      <c r="L514" s="39">
        <v>891</v>
      </c>
      <c r="Q514" s="406">
        <v>200</v>
      </c>
    </row>
    <row r="515" spans="1:27" x14ac:dyDescent="0.65">
      <c r="A515" s="416"/>
      <c r="Q515" s="406"/>
    </row>
    <row r="516" spans="1:27" x14ac:dyDescent="0.65">
      <c r="A516" s="416" t="s">
        <v>2624</v>
      </c>
      <c r="C516" s="414">
        <v>333</v>
      </c>
      <c r="D516" s="39" t="s">
        <v>34</v>
      </c>
      <c r="E516" s="35">
        <v>43664</v>
      </c>
      <c r="F516" s="34">
        <v>128</v>
      </c>
      <c r="G516" s="35">
        <v>2909</v>
      </c>
      <c r="H516" s="39" t="s">
        <v>2440</v>
      </c>
      <c r="I516" s="39">
        <v>1</v>
      </c>
      <c r="J516" s="39">
        <v>1</v>
      </c>
      <c r="K516" s="39">
        <v>83</v>
      </c>
      <c r="L516" s="39">
        <v>583</v>
      </c>
      <c r="Q516" s="406">
        <v>300</v>
      </c>
    </row>
    <row r="517" spans="1:27" x14ac:dyDescent="0.65">
      <c r="A517" s="416"/>
      <c r="Q517" s="406"/>
    </row>
    <row r="518" spans="1:27" x14ac:dyDescent="0.65">
      <c r="A518" s="416" t="s">
        <v>2625</v>
      </c>
      <c r="C518" s="414">
        <v>334</v>
      </c>
      <c r="D518" s="39" t="s">
        <v>34</v>
      </c>
      <c r="E518" s="35">
        <v>25416</v>
      </c>
      <c r="F518" s="34">
        <v>6</v>
      </c>
      <c r="G518" s="35">
        <v>1872</v>
      </c>
      <c r="H518" s="39" t="s">
        <v>2440</v>
      </c>
      <c r="I518" s="39">
        <v>8</v>
      </c>
      <c r="J518" s="39">
        <v>2</v>
      </c>
      <c r="K518" s="39">
        <v>3</v>
      </c>
      <c r="L518" s="39">
        <v>3403</v>
      </c>
      <c r="Q518" s="406">
        <v>150</v>
      </c>
    </row>
    <row r="519" spans="1:27" x14ac:dyDescent="0.65">
      <c r="A519" s="416" t="s">
        <v>2625</v>
      </c>
      <c r="C519" s="414">
        <v>335</v>
      </c>
      <c r="D519" s="39" t="s">
        <v>34</v>
      </c>
      <c r="E519" s="35">
        <v>25418</v>
      </c>
      <c r="F519" s="34">
        <v>7</v>
      </c>
      <c r="G519" s="35">
        <v>1874</v>
      </c>
      <c r="H519" s="39" t="s">
        <v>2440</v>
      </c>
      <c r="I519" s="39">
        <v>5</v>
      </c>
      <c r="J519" s="39">
        <v>2</v>
      </c>
      <c r="K519" s="39">
        <v>3</v>
      </c>
      <c r="L519" s="39">
        <v>2203</v>
      </c>
      <c r="Q519" s="406">
        <v>150</v>
      </c>
    </row>
    <row r="520" spans="1:27" x14ac:dyDescent="0.65">
      <c r="A520" s="416"/>
      <c r="Q520" s="406"/>
    </row>
    <row r="521" spans="1:27" x14ac:dyDescent="0.65">
      <c r="A521" s="416" t="s">
        <v>2626</v>
      </c>
      <c r="C521" s="414">
        <v>336</v>
      </c>
      <c r="D521" s="39" t="s">
        <v>34</v>
      </c>
      <c r="E521" s="35">
        <v>43451</v>
      </c>
      <c r="F521" s="34">
        <v>85</v>
      </c>
      <c r="G521" s="35">
        <v>3168</v>
      </c>
      <c r="H521" s="39" t="s">
        <v>2440</v>
      </c>
      <c r="I521" s="39">
        <v>2</v>
      </c>
      <c r="J521" s="39">
        <v>2</v>
      </c>
      <c r="K521" s="39">
        <v>52</v>
      </c>
      <c r="L521" s="39">
        <v>1052</v>
      </c>
      <c r="Q521" s="406">
        <v>200</v>
      </c>
    </row>
    <row r="522" spans="1:27" x14ac:dyDescent="0.65">
      <c r="A522" s="416" t="s">
        <v>2626</v>
      </c>
      <c r="B522" s="39">
        <v>29</v>
      </c>
      <c r="C522" s="414">
        <v>337</v>
      </c>
      <c r="D522" s="39" t="s">
        <v>34</v>
      </c>
      <c r="E522" s="35">
        <v>37061</v>
      </c>
      <c r="F522" s="34">
        <v>57</v>
      </c>
      <c r="G522" s="35">
        <v>789</v>
      </c>
      <c r="H522" s="39" t="s">
        <v>2440</v>
      </c>
      <c r="J522" s="39">
        <v>1</v>
      </c>
      <c r="K522" s="39">
        <v>20</v>
      </c>
      <c r="M522" s="39">
        <v>120</v>
      </c>
      <c r="Q522" s="406">
        <v>250</v>
      </c>
      <c r="R522" s="39">
        <v>80</v>
      </c>
      <c r="S522" s="39">
        <v>29</v>
      </c>
      <c r="T522" s="39" t="s">
        <v>36</v>
      </c>
      <c r="U522" s="39" t="s">
        <v>64</v>
      </c>
      <c r="V522" s="39">
        <v>120</v>
      </c>
      <c r="X522" s="39">
        <v>120</v>
      </c>
      <c r="AA522" s="39">
        <v>30</v>
      </c>
    </row>
    <row r="523" spans="1:27" x14ac:dyDescent="0.65">
      <c r="A523" s="416"/>
      <c r="Q523" s="406"/>
    </row>
    <row r="524" spans="1:27" x14ac:dyDescent="0.65">
      <c r="A524" s="416" t="s">
        <v>2627</v>
      </c>
      <c r="C524" s="414">
        <v>338</v>
      </c>
      <c r="D524" s="39" t="s">
        <v>34</v>
      </c>
      <c r="E524" s="35">
        <v>86828</v>
      </c>
      <c r="F524" s="34">
        <v>302</v>
      </c>
      <c r="G524" s="35">
        <v>7051</v>
      </c>
      <c r="H524" s="39" t="s">
        <v>2440</v>
      </c>
      <c r="I524" s="39">
        <v>2</v>
      </c>
      <c r="J524" s="39">
        <v>2</v>
      </c>
      <c r="K524" s="39">
        <v>18</v>
      </c>
      <c r="L524" s="39">
        <v>1018</v>
      </c>
      <c r="Q524" s="406">
        <v>100</v>
      </c>
    </row>
    <row r="525" spans="1:27" x14ac:dyDescent="0.65">
      <c r="A525" s="416"/>
      <c r="Q525" s="406"/>
    </row>
    <row r="526" spans="1:27" x14ac:dyDescent="0.65">
      <c r="A526" s="416" t="s">
        <v>2628</v>
      </c>
      <c r="C526" s="414">
        <v>339</v>
      </c>
      <c r="D526" s="39" t="s">
        <v>34</v>
      </c>
      <c r="E526" s="35">
        <v>26173</v>
      </c>
      <c r="F526" s="34">
        <v>35</v>
      </c>
      <c r="G526" s="35">
        <v>2091</v>
      </c>
      <c r="H526" s="39" t="s">
        <v>2440</v>
      </c>
      <c r="I526" s="39">
        <v>5</v>
      </c>
      <c r="J526" s="39">
        <v>1</v>
      </c>
      <c r="K526" s="39">
        <v>40</v>
      </c>
      <c r="L526" s="39">
        <v>2140</v>
      </c>
      <c r="Q526" s="406">
        <v>150</v>
      </c>
    </row>
    <row r="527" spans="1:27" x14ac:dyDescent="0.65">
      <c r="A527" s="416"/>
      <c r="Q527" s="406"/>
    </row>
    <row r="528" spans="1:27" x14ac:dyDescent="0.65">
      <c r="A528" s="416" t="s">
        <v>2629</v>
      </c>
      <c r="C528" s="414">
        <v>340</v>
      </c>
      <c r="D528" s="39" t="s">
        <v>34</v>
      </c>
      <c r="E528" s="35">
        <v>28733</v>
      </c>
      <c r="F528" s="34">
        <v>10</v>
      </c>
      <c r="G528" s="35">
        <v>2411</v>
      </c>
      <c r="H528" s="39" t="s">
        <v>2440</v>
      </c>
      <c r="I528" s="39">
        <v>9</v>
      </c>
      <c r="J528" s="39">
        <v>2</v>
      </c>
      <c r="K528" s="39">
        <v>60</v>
      </c>
      <c r="L528" s="39">
        <v>3860</v>
      </c>
      <c r="Q528" s="406">
        <v>100</v>
      </c>
    </row>
    <row r="529" spans="1:28" x14ac:dyDescent="0.65">
      <c r="A529" s="416" t="s">
        <v>2629</v>
      </c>
      <c r="B529" s="39">
        <v>93</v>
      </c>
      <c r="C529" s="414">
        <v>341</v>
      </c>
      <c r="D529" s="39" t="s">
        <v>34</v>
      </c>
      <c r="E529" s="35">
        <v>98822</v>
      </c>
      <c r="F529" s="34">
        <v>321</v>
      </c>
      <c r="G529" s="35">
        <v>7952</v>
      </c>
      <c r="H529" s="39" t="s">
        <v>2440</v>
      </c>
      <c r="I529" s="39">
        <v>1</v>
      </c>
      <c r="J529" s="39">
        <v>2</v>
      </c>
      <c r="L529" s="39">
        <v>600</v>
      </c>
      <c r="M529" s="39">
        <v>36</v>
      </c>
      <c r="Q529" s="406">
        <v>150</v>
      </c>
      <c r="R529" s="39">
        <v>81</v>
      </c>
      <c r="S529" s="39">
        <v>93</v>
      </c>
      <c r="T529" s="39" t="s">
        <v>36</v>
      </c>
      <c r="U529" s="39" t="s">
        <v>45</v>
      </c>
      <c r="V529" s="39">
        <v>36</v>
      </c>
      <c r="X529" s="39">
        <v>36</v>
      </c>
      <c r="AA529" s="39">
        <v>28</v>
      </c>
    </row>
    <row r="530" spans="1:28" x14ac:dyDescent="0.65">
      <c r="A530" s="416"/>
      <c r="Q530" s="406"/>
    </row>
    <row r="531" spans="1:28" x14ac:dyDescent="0.65">
      <c r="A531" s="416" t="s">
        <v>2630</v>
      </c>
      <c r="C531" s="414">
        <v>342</v>
      </c>
      <c r="D531" s="39" t="s">
        <v>34</v>
      </c>
      <c r="E531" s="35">
        <v>56212</v>
      </c>
      <c r="F531" s="34">
        <v>263</v>
      </c>
      <c r="G531" s="35">
        <v>5433</v>
      </c>
      <c r="H531" s="39" t="s">
        <v>2440</v>
      </c>
      <c r="I531" s="39">
        <v>16</v>
      </c>
      <c r="J531" s="39">
        <v>2</v>
      </c>
      <c r="K531" s="39">
        <v>99</v>
      </c>
      <c r="L531" s="39">
        <v>6699</v>
      </c>
      <c r="Q531" s="406">
        <v>250</v>
      </c>
    </row>
    <row r="532" spans="1:28" x14ac:dyDescent="0.65">
      <c r="A532" s="416" t="s">
        <v>2631</v>
      </c>
      <c r="C532" s="414">
        <v>343</v>
      </c>
      <c r="D532" s="39" t="s">
        <v>34</v>
      </c>
      <c r="E532" s="35">
        <v>43759</v>
      </c>
      <c r="F532" s="34">
        <v>44</v>
      </c>
      <c r="G532" s="35">
        <v>3236</v>
      </c>
      <c r="H532" s="39" t="s">
        <v>2440</v>
      </c>
      <c r="I532" s="39">
        <v>7</v>
      </c>
      <c r="J532" s="39">
        <v>2</v>
      </c>
      <c r="K532" s="39">
        <v>49</v>
      </c>
      <c r="L532" s="39">
        <v>3049</v>
      </c>
      <c r="Q532" s="406">
        <v>100</v>
      </c>
    </row>
    <row r="533" spans="1:28" x14ac:dyDescent="0.65">
      <c r="A533" s="416"/>
      <c r="Q533" s="406"/>
    </row>
    <row r="534" spans="1:28" x14ac:dyDescent="0.65">
      <c r="A534" s="416" t="s">
        <v>2632</v>
      </c>
      <c r="C534" s="414">
        <v>344</v>
      </c>
      <c r="D534" s="39" t="s">
        <v>34</v>
      </c>
      <c r="E534" s="35">
        <v>43758</v>
      </c>
      <c r="F534" s="34">
        <v>46</v>
      </c>
      <c r="G534" s="35">
        <v>3275</v>
      </c>
      <c r="H534" s="39" t="s">
        <v>2440</v>
      </c>
      <c r="I534" s="39">
        <v>4</v>
      </c>
      <c r="J534" s="39">
        <v>1</v>
      </c>
      <c r="K534" s="39">
        <v>20</v>
      </c>
      <c r="L534" s="39">
        <v>1700</v>
      </c>
      <c r="Q534" s="406">
        <v>100</v>
      </c>
    </row>
    <row r="535" spans="1:28" x14ac:dyDescent="0.65">
      <c r="A535" s="416" t="s">
        <v>2632</v>
      </c>
      <c r="C535" s="414">
        <v>345</v>
      </c>
      <c r="D535" s="39" t="s">
        <v>34</v>
      </c>
      <c r="E535" s="35">
        <v>43757</v>
      </c>
      <c r="F535" s="34">
        <v>43</v>
      </c>
      <c r="G535" s="35">
        <v>3274</v>
      </c>
      <c r="H535" s="39" t="s">
        <v>2440</v>
      </c>
      <c r="I535" s="39">
        <v>3</v>
      </c>
      <c r="J535" s="39">
        <v>1</v>
      </c>
      <c r="K535" s="39">
        <v>80</v>
      </c>
      <c r="L535" s="39">
        <v>1300</v>
      </c>
      <c r="Q535" s="406">
        <v>100</v>
      </c>
    </row>
    <row r="536" spans="1:28" x14ac:dyDescent="0.65">
      <c r="A536" s="416"/>
      <c r="Q536" s="406"/>
    </row>
    <row r="537" spans="1:28" x14ac:dyDescent="0.65">
      <c r="A537" s="416" t="s">
        <v>2633</v>
      </c>
      <c r="B537" s="39">
        <v>91</v>
      </c>
      <c r="C537" s="414">
        <v>346</v>
      </c>
      <c r="D537" s="39" t="s">
        <v>34</v>
      </c>
      <c r="E537" s="35">
        <v>43739</v>
      </c>
      <c r="F537" s="34">
        <v>20</v>
      </c>
      <c r="G537" s="35">
        <v>3256</v>
      </c>
      <c r="H537" s="39" t="s">
        <v>2440</v>
      </c>
      <c r="I537" s="39">
        <v>17</v>
      </c>
      <c r="K537" s="39">
        <v>71</v>
      </c>
      <c r="L537" s="39">
        <v>6800</v>
      </c>
      <c r="M537" s="39">
        <v>71</v>
      </c>
      <c r="Q537" s="406">
        <v>200</v>
      </c>
      <c r="R537" s="39">
        <v>82</v>
      </c>
      <c r="S537" s="39">
        <v>91</v>
      </c>
      <c r="T537" s="39" t="s">
        <v>36</v>
      </c>
      <c r="U537" s="39" t="s">
        <v>45</v>
      </c>
      <c r="V537" s="39">
        <v>71</v>
      </c>
      <c r="X537" s="39">
        <v>71</v>
      </c>
      <c r="AA537" s="39">
        <v>20</v>
      </c>
    </row>
    <row r="538" spans="1:28" x14ac:dyDescent="0.65">
      <c r="A538" s="416"/>
      <c r="Q538" s="406"/>
    </row>
    <row r="539" spans="1:28" x14ac:dyDescent="0.65">
      <c r="A539" s="416" t="s">
        <v>2634</v>
      </c>
      <c r="C539" s="414">
        <v>347</v>
      </c>
      <c r="D539" s="39" t="s">
        <v>34</v>
      </c>
      <c r="E539" s="35">
        <v>49649</v>
      </c>
      <c r="F539" s="34">
        <v>244</v>
      </c>
      <c r="G539" s="35">
        <v>4626</v>
      </c>
      <c r="H539" s="39" t="s">
        <v>2440</v>
      </c>
      <c r="I539" s="39">
        <v>14</v>
      </c>
      <c r="J539" s="39">
        <v>1</v>
      </c>
      <c r="K539" s="39">
        <v>16</v>
      </c>
      <c r="L539" s="39">
        <v>5716</v>
      </c>
      <c r="Q539" s="406">
        <v>250</v>
      </c>
    </row>
    <row r="540" spans="1:28" s="428" customFormat="1" x14ac:dyDescent="0.65">
      <c r="A540" s="432" t="s">
        <v>2634</v>
      </c>
      <c r="B540" s="427">
        <v>179</v>
      </c>
      <c r="C540" s="430">
        <v>348</v>
      </c>
      <c r="D540" s="427" t="s">
        <v>34</v>
      </c>
      <c r="E540" s="428">
        <v>37252</v>
      </c>
      <c r="F540" s="429">
        <v>106</v>
      </c>
      <c r="G540" s="428">
        <v>1085</v>
      </c>
      <c r="H540" s="427" t="s">
        <v>2440</v>
      </c>
      <c r="I540" s="427"/>
      <c r="J540" s="427">
        <v>2</v>
      </c>
      <c r="K540" s="427">
        <v>40</v>
      </c>
      <c r="L540" s="427"/>
      <c r="M540" s="427">
        <v>240</v>
      </c>
      <c r="O540" s="427"/>
      <c r="Q540" s="431">
        <v>250</v>
      </c>
      <c r="R540" s="427">
        <v>83</v>
      </c>
      <c r="S540" s="427">
        <v>179</v>
      </c>
      <c r="T540" s="427" t="s">
        <v>36</v>
      </c>
      <c r="U540" s="427" t="s">
        <v>45</v>
      </c>
      <c r="V540" s="427">
        <v>240</v>
      </c>
      <c r="X540" s="427">
        <v>168.5</v>
      </c>
      <c r="Y540" s="427">
        <v>71.5</v>
      </c>
      <c r="AA540" s="427">
        <v>60</v>
      </c>
      <c r="AB540" s="428" t="s">
        <v>67</v>
      </c>
    </row>
    <row r="541" spans="1:28" x14ac:dyDescent="0.65">
      <c r="A541" s="416" t="s">
        <v>2634</v>
      </c>
      <c r="C541" s="414">
        <v>349</v>
      </c>
      <c r="D541" s="39" t="s">
        <v>34</v>
      </c>
      <c r="E541" s="35">
        <v>49654</v>
      </c>
      <c r="F541" s="34">
        <v>243</v>
      </c>
      <c r="G541" s="35">
        <v>4631</v>
      </c>
      <c r="H541" s="39" t="s">
        <v>2440</v>
      </c>
      <c r="I541" s="39">
        <v>8</v>
      </c>
      <c r="J541" s="39">
        <v>3</v>
      </c>
      <c r="K541" s="39">
        <v>15</v>
      </c>
      <c r="L541" s="39">
        <v>3515</v>
      </c>
      <c r="Q541" s="406">
        <v>250</v>
      </c>
    </row>
    <row r="542" spans="1:28" x14ac:dyDescent="0.65">
      <c r="A542" s="416"/>
      <c r="Q542" s="406"/>
    </row>
    <row r="543" spans="1:28" x14ac:dyDescent="0.65">
      <c r="A543" s="416" t="s">
        <v>2635</v>
      </c>
      <c r="C543" s="414">
        <v>350</v>
      </c>
      <c r="D543" s="39" t="s">
        <v>34</v>
      </c>
      <c r="E543" s="35">
        <v>49651</v>
      </c>
      <c r="F543" s="34">
        <v>246</v>
      </c>
      <c r="G543" s="35">
        <v>4628</v>
      </c>
      <c r="H543" s="39" t="s">
        <v>2440</v>
      </c>
      <c r="I543" s="39">
        <v>11</v>
      </c>
      <c r="J543" s="39">
        <v>2</v>
      </c>
      <c r="K543" s="39">
        <v>68</v>
      </c>
      <c r="L543" s="39">
        <v>4668</v>
      </c>
      <c r="Q543" s="406">
        <v>100</v>
      </c>
    </row>
    <row r="544" spans="1:28" x14ac:dyDescent="0.65">
      <c r="A544" s="416"/>
      <c r="Q544" s="406"/>
    </row>
    <row r="545" spans="1:27" x14ac:dyDescent="0.65">
      <c r="A545" s="416" t="s">
        <v>2636</v>
      </c>
      <c r="C545" s="414">
        <v>351</v>
      </c>
      <c r="D545" s="39" t="s">
        <v>34</v>
      </c>
      <c r="E545" s="35">
        <v>96280</v>
      </c>
      <c r="F545" s="34">
        <v>326</v>
      </c>
      <c r="G545" s="35">
        <v>7770</v>
      </c>
      <c r="H545" s="39" t="s">
        <v>2440</v>
      </c>
      <c r="I545" s="39">
        <v>3</v>
      </c>
      <c r="L545" s="39">
        <v>1200</v>
      </c>
      <c r="Q545" s="406">
        <v>250</v>
      </c>
    </row>
    <row r="546" spans="1:27" x14ac:dyDescent="0.65">
      <c r="A546" s="416"/>
      <c r="Q546" s="406"/>
    </row>
    <row r="547" spans="1:27" x14ac:dyDescent="0.65">
      <c r="A547" s="416" t="s">
        <v>2637</v>
      </c>
      <c r="C547" s="414">
        <v>352</v>
      </c>
      <c r="D547" s="39" t="s">
        <v>34</v>
      </c>
      <c r="E547" s="35">
        <v>49646</v>
      </c>
      <c r="F547" s="34">
        <v>252</v>
      </c>
      <c r="G547" s="35">
        <v>4623</v>
      </c>
      <c r="H547" s="39" t="s">
        <v>2440</v>
      </c>
      <c r="I547" s="39">
        <v>1</v>
      </c>
      <c r="J547" s="39">
        <v>1</v>
      </c>
      <c r="K547" s="39">
        <v>50</v>
      </c>
      <c r="L547" s="39">
        <v>550</v>
      </c>
      <c r="Q547" s="406">
        <v>250</v>
      </c>
    </row>
    <row r="548" spans="1:27" x14ac:dyDescent="0.65">
      <c r="A548" s="416"/>
      <c r="Q548" s="406"/>
    </row>
    <row r="549" spans="1:27" x14ac:dyDescent="0.65">
      <c r="A549" s="416" t="s">
        <v>2638</v>
      </c>
      <c r="C549" s="414">
        <v>353</v>
      </c>
      <c r="D549" s="39" t="s">
        <v>34</v>
      </c>
      <c r="E549" s="35">
        <v>49650</v>
      </c>
      <c r="F549" s="34">
        <v>245</v>
      </c>
      <c r="G549" s="35">
        <v>4627</v>
      </c>
      <c r="H549" s="39" t="s">
        <v>2440</v>
      </c>
      <c r="I549" s="39">
        <v>13</v>
      </c>
      <c r="J549" s="39">
        <v>3</v>
      </c>
      <c r="K549" s="39">
        <v>67</v>
      </c>
      <c r="L549" s="39">
        <v>5567</v>
      </c>
      <c r="Q549" s="406">
        <v>100</v>
      </c>
    </row>
    <row r="550" spans="1:27" x14ac:dyDescent="0.65">
      <c r="A550" s="416" t="s">
        <v>2638</v>
      </c>
      <c r="C550" s="414">
        <v>354</v>
      </c>
      <c r="D550" s="39" t="s">
        <v>34</v>
      </c>
      <c r="E550" s="35">
        <v>37288</v>
      </c>
      <c r="F550" s="34">
        <v>144</v>
      </c>
      <c r="G550" s="35">
        <v>1121</v>
      </c>
      <c r="H550" s="39" t="s">
        <v>2440</v>
      </c>
      <c r="J550" s="39">
        <v>2</v>
      </c>
      <c r="K550" s="39">
        <v>36</v>
      </c>
      <c r="L550" s="39">
        <v>236</v>
      </c>
      <c r="Q550" s="406">
        <v>250</v>
      </c>
    </row>
    <row r="551" spans="1:27" x14ac:dyDescent="0.65">
      <c r="A551" s="416"/>
      <c r="Q551" s="406"/>
    </row>
    <row r="552" spans="1:27" x14ac:dyDescent="0.65">
      <c r="A552" s="416" t="s">
        <v>2612</v>
      </c>
      <c r="B552" s="39">
        <v>38</v>
      </c>
      <c r="C552" s="414">
        <v>355</v>
      </c>
      <c r="D552" s="39" t="s">
        <v>34</v>
      </c>
      <c r="E552" s="35">
        <v>37653</v>
      </c>
      <c r="F552" s="34">
        <v>79</v>
      </c>
      <c r="G552" s="35">
        <v>744</v>
      </c>
      <c r="H552" s="39" t="s">
        <v>2440</v>
      </c>
      <c r="J552" s="39">
        <v>1</v>
      </c>
      <c r="M552" s="39">
        <v>100</v>
      </c>
      <c r="Q552" s="406">
        <v>300</v>
      </c>
      <c r="R552" s="39">
        <v>84</v>
      </c>
      <c r="S552" s="39">
        <v>38</v>
      </c>
      <c r="T552" s="39" t="s">
        <v>36</v>
      </c>
      <c r="U552" s="39" t="s">
        <v>45</v>
      </c>
      <c r="V552" s="39">
        <v>100</v>
      </c>
      <c r="X552" s="39">
        <v>100</v>
      </c>
      <c r="AA552" s="39">
        <v>25</v>
      </c>
    </row>
    <row r="553" spans="1:27" x14ac:dyDescent="0.65">
      <c r="A553" s="416"/>
      <c r="Q553" s="406"/>
    </row>
    <row r="554" spans="1:27" x14ac:dyDescent="0.65">
      <c r="A554" s="416" t="s">
        <v>2613</v>
      </c>
      <c r="C554" s="414">
        <v>356</v>
      </c>
      <c r="D554" s="39" t="s">
        <v>34</v>
      </c>
      <c r="E554" s="35">
        <v>49546</v>
      </c>
      <c r="F554" s="34">
        <v>72</v>
      </c>
      <c r="G554" s="35">
        <v>4523</v>
      </c>
      <c r="H554" s="39" t="s">
        <v>2440</v>
      </c>
      <c r="I554" s="39">
        <v>3</v>
      </c>
      <c r="K554" s="39">
        <v>55</v>
      </c>
      <c r="L554" s="39">
        <v>1255</v>
      </c>
      <c r="Q554" s="406">
        <v>150</v>
      </c>
    </row>
    <row r="555" spans="1:27" x14ac:dyDescent="0.65">
      <c r="A555" s="416"/>
      <c r="Q555" s="406"/>
    </row>
    <row r="556" spans="1:27" x14ac:dyDescent="0.65">
      <c r="A556" s="416" t="s">
        <v>2639</v>
      </c>
      <c r="C556" s="414">
        <v>357</v>
      </c>
      <c r="D556" s="39" t="s">
        <v>34</v>
      </c>
      <c r="E556" s="35">
        <v>49655</v>
      </c>
      <c r="F556" s="34">
        <v>242</v>
      </c>
      <c r="G556" s="35">
        <v>4632</v>
      </c>
      <c r="H556" s="39" t="s">
        <v>2440</v>
      </c>
      <c r="I556" s="39">
        <v>2</v>
      </c>
      <c r="K556" s="39">
        <v>60</v>
      </c>
      <c r="L556" s="39">
        <v>860</v>
      </c>
      <c r="Q556" s="406">
        <v>250</v>
      </c>
    </row>
    <row r="557" spans="1:27" x14ac:dyDescent="0.65">
      <c r="A557" s="416" t="s">
        <v>2639</v>
      </c>
      <c r="C557" s="414">
        <v>358</v>
      </c>
      <c r="D557" s="39" t="s">
        <v>34</v>
      </c>
      <c r="E557" s="35">
        <v>49648</v>
      </c>
      <c r="F557" s="34">
        <v>249</v>
      </c>
      <c r="G557" s="35">
        <v>4625</v>
      </c>
      <c r="H557" s="39" t="s">
        <v>2440</v>
      </c>
      <c r="I557" s="39">
        <v>1</v>
      </c>
      <c r="J557" s="39">
        <v>1</v>
      </c>
      <c r="L557" s="39">
        <v>500</v>
      </c>
      <c r="Q557" s="406">
        <v>250</v>
      </c>
    </row>
    <row r="558" spans="1:27" x14ac:dyDescent="0.65">
      <c r="A558" s="416"/>
      <c r="Q558" s="406"/>
    </row>
    <row r="559" spans="1:27" x14ac:dyDescent="0.65">
      <c r="A559" s="416" t="s">
        <v>2640</v>
      </c>
      <c r="C559" s="414">
        <v>359</v>
      </c>
      <c r="D559" s="39" t="s">
        <v>34</v>
      </c>
      <c r="E559" s="35">
        <v>46120</v>
      </c>
      <c r="F559" s="34">
        <v>259</v>
      </c>
      <c r="G559" s="35">
        <v>5409</v>
      </c>
      <c r="H559" s="39" t="s">
        <v>2440</v>
      </c>
      <c r="I559" s="39">
        <v>4</v>
      </c>
      <c r="K559" s="39">
        <v>96</v>
      </c>
      <c r="L559" s="39">
        <v>1696</v>
      </c>
      <c r="Q559" s="406">
        <v>300</v>
      </c>
    </row>
    <row r="560" spans="1:27" x14ac:dyDescent="0.65">
      <c r="A560" s="416"/>
      <c r="Q560" s="406"/>
    </row>
    <row r="561" spans="1:27" x14ac:dyDescent="0.65">
      <c r="A561" s="416" t="s">
        <v>2612</v>
      </c>
      <c r="C561" s="414">
        <v>360</v>
      </c>
      <c r="D561" s="39" t="s">
        <v>34</v>
      </c>
      <c r="E561" s="35">
        <v>49535</v>
      </c>
      <c r="F561" s="34">
        <v>241</v>
      </c>
      <c r="G561" s="35">
        <v>4512</v>
      </c>
      <c r="H561" s="39" t="s">
        <v>2440</v>
      </c>
      <c r="I561" s="39">
        <v>7</v>
      </c>
      <c r="J561" s="39">
        <v>3</v>
      </c>
      <c r="K561" s="39">
        <v>67</v>
      </c>
      <c r="L561" s="39">
        <v>3167</v>
      </c>
      <c r="Q561" s="406">
        <v>100</v>
      </c>
    </row>
    <row r="562" spans="1:27" x14ac:dyDescent="0.65">
      <c r="A562" s="416"/>
      <c r="Q562" s="406"/>
    </row>
    <row r="563" spans="1:27" x14ac:dyDescent="0.65">
      <c r="A563" s="416" t="s">
        <v>2641</v>
      </c>
      <c r="C563" s="414">
        <v>361</v>
      </c>
      <c r="D563" s="39" t="s">
        <v>34</v>
      </c>
      <c r="E563" s="35">
        <v>43729</v>
      </c>
      <c r="F563" s="34">
        <v>19</v>
      </c>
      <c r="G563" s="35">
        <v>3246</v>
      </c>
      <c r="H563" s="39" t="s">
        <v>2440</v>
      </c>
      <c r="I563" s="39">
        <v>6</v>
      </c>
      <c r="J563" s="39">
        <v>3</v>
      </c>
      <c r="K563" s="39">
        <v>77</v>
      </c>
      <c r="L563" s="39">
        <v>2777</v>
      </c>
      <c r="Q563" s="406">
        <v>250</v>
      </c>
    </row>
    <row r="564" spans="1:27" x14ac:dyDescent="0.65">
      <c r="A564" s="416" t="s">
        <v>2641</v>
      </c>
      <c r="B564" s="39">
        <v>199</v>
      </c>
      <c r="C564" s="414">
        <v>362</v>
      </c>
      <c r="D564" s="39" t="s">
        <v>34</v>
      </c>
      <c r="E564" s="35">
        <v>34061</v>
      </c>
      <c r="F564" s="34">
        <v>325</v>
      </c>
      <c r="G564" s="35">
        <v>6410</v>
      </c>
      <c r="H564" s="39" t="s">
        <v>2440</v>
      </c>
      <c r="I564" s="39">
        <v>16</v>
      </c>
      <c r="L564" s="39">
        <v>6400</v>
      </c>
      <c r="M564" s="39">
        <v>76</v>
      </c>
      <c r="Q564" s="406">
        <v>200</v>
      </c>
      <c r="R564" s="39">
        <v>85</v>
      </c>
      <c r="S564" s="39">
        <v>199</v>
      </c>
      <c r="T564" s="39" t="s">
        <v>36</v>
      </c>
      <c r="U564" s="39" t="s">
        <v>37</v>
      </c>
      <c r="V564" s="39">
        <v>76</v>
      </c>
      <c r="X564" s="39">
        <v>76</v>
      </c>
      <c r="AA564" s="39">
        <v>13</v>
      </c>
    </row>
    <row r="565" spans="1:27" x14ac:dyDescent="0.65">
      <c r="A565" s="416"/>
      <c r="Q565" s="406"/>
    </row>
    <row r="566" spans="1:27" x14ac:dyDescent="0.65">
      <c r="A566" s="416" t="s">
        <v>2642</v>
      </c>
      <c r="B566" s="39">
        <v>156</v>
      </c>
      <c r="C566" s="414">
        <v>363</v>
      </c>
      <c r="D566" s="39" t="s">
        <v>34</v>
      </c>
      <c r="E566" s="35">
        <v>37281</v>
      </c>
      <c r="F566" s="34">
        <v>135</v>
      </c>
      <c r="G566" s="35">
        <v>1114</v>
      </c>
      <c r="H566" s="39" t="s">
        <v>2440</v>
      </c>
      <c r="I566" s="39">
        <v>4</v>
      </c>
      <c r="L566" s="39">
        <v>1600</v>
      </c>
      <c r="M566" s="39">
        <v>83</v>
      </c>
      <c r="Q566" s="406">
        <v>250</v>
      </c>
      <c r="R566" s="39">
        <v>86</v>
      </c>
      <c r="S566" s="39">
        <v>156</v>
      </c>
      <c r="T566" s="39" t="s">
        <v>36</v>
      </c>
      <c r="U566" s="39" t="s">
        <v>45</v>
      </c>
      <c r="V566" s="39">
        <v>83</v>
      </c>
      <c r="X566" s="39">
        <v>83</v>
      </c>
      <c r="AA566" s="39">
        <v>10</v>
      </c>
    </row>
    <row r="567" spans="1:27" x14ac:dyDescent="0.65">
      <c r="A567" s="416"/>
      <c r="Q567" s="406"/>
    </row>
    <row r="568" spans="1:27" x14ac:dyDescent="0.65">
      <c r="A568" s="416" t="s">
        <v>2643</v>
      </c>
      <c r="C568" s="414">
        <v>364</v>
      </c>
      <c r="D568" s="39" t="s">
        <v>34</v>
      </c>
      <c r="E568" s="35">
        <v>56016</v>
      </c>
      <c r="F568" s="34">
        <v>276</v>
      </c>
      <c r="G568" s="35">
        <v>5438</v>
      </c>
      <c r="H568" s="39" t="s">
        <v>2440</v>
      </c>
      <c r="I568" s="39">
        <v>1</v>
      </c>
      <c r="J568" s="39">
        <v>2</v>
      </c>
      <c r="K568" s="39">
        <v>52</v>
      </c>
      <c r="L568" s="39">
        <v>652</v>
      </c>
      <c r="Q568" s="406">
        <v>175</v>
      </c>
    </row>
    <row r="569" spans="1:27" x14ac:dyDescent="0.65">
      <c r="A569" s="416"/>
      <c r="Q569" s="406"/>
    </row>
    <row r="570" spans="1:27" x14ac:dyDescent="0.65">
      <c r="A570" s="416" t="s">
        <v>2642</v>
      </c>
      <c r="C570" s="414">
        <v>365</v>
      </c>
      <c r="D570" s="39" t="s">
        <v>34</v>
      </c>
      <c r="E570" s="35">
        <v>42136</v>
      </c>
      <c r="F570" s="34">
        <v>128</v>
      </c>
      <c r="G570" s="35">
        <v>2711</v>
      </c>
      <c r="H570" s="39" t="s">
        <v>2440</v>
      </c>
      <c r="I570" s="39">
        <v>4</v>
      </c>
      <c r="K570" s="39">
        <v>4</v>
      </c>
      <c r="L570" s="39">
        <v>1604</v>
      </c>
      <c r="Q570" s="406">
        <v>175</v>
      </c>
    </row>
    <row r="571" spans="1:27" x14ac:dyDescent="0.65">
      <c r="A571" s="416"/>
      <c r="Q571" s="406"/>
    </row>
    <row r="572" spans="1:27" x14ac:dyDescent="0.65">
      <c r="A572" s="416" t="s">
        <v>2644</v>
      </c>
      <c r="C572" s="414">
        <v>366</v>
      </c>
      <c r="D572" s="39" t="s">
        <v>34</v>
      </c>
      <c r="E572" s="35">
        <v>49463</v>
      </c>
      <c r="F572" s="34">
        <v>224</v>
      </c>
      <c r="G572" s="35">
        <v>4440</v>
      </c>
      <c r="H572" s="39">
        <v>2</v>
      </c>
      <c r="J572" s="39">
        <v>50</v>
      </c>
      <c r="K572" s="39">
        <v>850</v>
      </c>
      <c r="Q572" s="406">
        <v>175</v>
      </c>
    </row>
    <row r="573" spans="1:27" x14ac:dyDescent="0.65">
      <c r="A573" s="416" t="s">
        <v>2644</v>
      </c>
      <c r="C573" s="414">
        <v>367</v>
      </c>
      <c r="D573" s="39" t="s">
        <v>34</v>
      </c>
      <c r="E573" s="35">
        <v>49466</v>
      </c>
      <c r="F573" s="34">
        <v>226</v>
      </c>
      <c r="G573" s="35">
        <v>4443</v>
      </c>
      <c r="H573" s="39" t="s">
        <v>2440</v>
      </c>
      <c r="I573" s="39">
        <v>5</v>
      </c>
      <c r="J573" s="39">
        <v>2</v>
      </c>
      <c r="K573" s="39">
        <v>37</v>
      </c>
      <c r="L573" s="39">
        <v>2237</v>
      </c>
      <c r="Q573" s="406">
        <v>100</v>
      </c>
    </row>
    <row r="574" spans="1:27" x14ac:dyDescent="0.65">
      <c r="A574" s="416" t="s">
        <v>2644</v>
      </c>
      <c r="C574" s="414">
        <v>368</v>
      </c>
      <c r="D574" s="39" t="s">
        <v>34</v>
      </c>
      <c r="E574" s="35">
        <v>14367</v>
      </c>
      <c r="F574" s="34">
        <v>45</v>
      </c>
      <c r="G574" s="35">
        <v>670</v>
      </c>
      <c r="H574" s="39" t="s">
        <v>2440</v>
      </c>
      <c r="K574" s="39">
        <v>66</v>
      </c>
      <c r="N574" s="35">
        <v>66</v>
      </c>
      <c r="Q574" s="406">
        <v>100</v>
      </c>
    </row>
    <row r="575" spans="1:27" x14ac:dyDescent="0.65">
      <c r="A575" s="416" t="s">
        <v>2644</v>
      </c>
      <c r="B575" s="39">
        <v>75</v>
      </c>
      <c r="C575" s="414">
        <v>369</v>
      </c>
      <c r="D575" s="39" t="s">
        <v>34</v>
      </c>
      <c r="E575" s="35">
        <v>14402</v>
      </c>
      <c r="F575" s="34">
        <v>17</v>
      </c>
      <c r="G575" s="35">
        <v>705</v>
      </c>
      <c r="H575" s="39" t="s">
        <v>2440</v>
      </c>
      <c r="K575" s="39">
        <v>84</v>
      </c>
      <c r="M575" s="39">
        <v>84</v>
      </c>
      <c r="Q575" s="406">
        <v>300</v>
      </c>
      <c r="R575" s="39">
        <v>87</v>
      </c>
      <c r="S575" s="39">
        <v>75</v>
      </c>
      <c r="T575" s="39" t="s">
        <v>36</v>
      </c>
      <c r="U575" s="39" t="s">
        <v>45</v>
      </c>
      <c r="V575" s="39">
        <v>84</v>
      </c>
      <c r="X575" s="39">
        <v>84</v>
      </c>
      <c r="AA575" s="39">
        <v>20</v>
      </c>
    </row>
    <row r="576" spans="1:27" s="41" customFormat="1" x14ac:dyDescent="0.65">
      <c r="A576" s="420" t="s">
        <v>2644</v>
      </c>
      <c r="B576" s="417"/>
      <c r="C576" s="717">
        <v>370</v>
      </c>
      <c r="D576" s="417" t="s">
        <v>47</v>
      </c>
      <c r="E576" s="41">
        <v>1820</v>
      </c>
      <c r="F576" s="418">
        <v>115</v>
      </c>
      <c r="H576" s="417" t="s">
        <v>2440</v>
      </c>
      <c r="I576" s="417">
        <v>1</v>
      </c>
      <c r="J576" s="417">
        <v>1</v>
      </c>
      <c r="K576" s="417">
        <v>40</v>
      </c>
      <c r="L576" s="417">
        <v>540</v>
      </c>
      <c r="M576" s="417"/>
      <c r="O576" s="417"/>
      <c r="Q576" s="419">
        <v>100</v>
      </c>
      <c r="R576" s="417"/>
      <c r="S576" s="417"/>
      <c r="T576" s="417"/>
      <c r="U576" s="417"/>
      <c r="V576" s="417"/>
      <c r="X576" s="417"/>
      <c r="Y576" s="417"/>
      <c r="AA576" s="417"/>
    </row>
    <row r="577" spans="1:27" s="44" customFormat="1" x14ac:dyDescent="0.65">
      <c r="A577" s="425"/>
      <c r="B577" s="421"/>
      <c r="C577" s="423"/>
      <c r="D577" s="421"/>
      <c r="F577" s="422"/>
      <c r="H577" s="421"/>
      <c r="I577" s="421"/>
      <c r="J577" s="421"/>
      <c r="K577" s="421"/>
      <c r="L577" s="421"/>
      <c r="M577" s="421"/>
      <c r="O577" s="421"/>
      <c r="Q577" s="424"/>
      <c r="R577" s="421"/>
      <c r="S577" s="421"/>
      <c r="T577" s="421"/>
      <c r="U577" s="421"/>
      <c r="V577" s="421"/>
      <c r="X577" s="421"/>
      <c r="Y577" s="421"/>
      <c r="AA577" s="421"/>
    </row>
    <row r="578" spans="1:27" x14ac:dyDescent="0.65">
      <c r="A578" s="416" t="s">
        <v>2645</v>
      </c>
      <c r="C578" s="414">
        <v>371</v>
      </c>
      <c r="D578" s="39" t="s">
        <v>34</v>
      </c>
      <c r="E578" s="35">
        <v>49643</v>
      </c>
      <c r="F578" s="34">
        <v>253</v>
      </c>
      <c r="G578" s="35">
        <v>4620</v>
      </c>
      <c r="H578" s="39" t="s">
        <v>2440</v>
      </c>
      <c r="I578" s="39">
        <v>6</v>
      </c>
      <c r="J578" s="39">
        <v>3</v>
      </c>
      <c r="K578" s="39">
        <v>360</v>
      </c>
      <c r="L578" s="39">
        <v>2760</v>
      </c>
      <c r="Q578" s="406">
        <v>100</v>
      </c>
    </row>
    <row r="579" spans="1:27" x14ac:dyDescent="0.65">
      <c r="A579" s="416"/>
      <c r="Q579" s="406"/>
    </row>
    <row r="580" spans="1:27" x14ac:dyDescent="0.65">
      <c r="A580" s="416" t="s">
        <v>2646</v>
      </c>
      <c r="B580" s="39">
        <v>121</v>
      </c>
      <c r="C580" s="414">
        <v>372</v>
      </c>
      <c r="D580" s="39" t="s">
        <v>34</v>
      </c>
      <c r="E580" s="35">
        <v>37108</v>
      </c>
      <c r="F580" s="34">
        <v>98</v>
      </c>
      <c r="G580" s="35">
        <v>837</v>
      </c>
      <c r="H580" s="39" t="s">
        <v>2440</v>
      </c>
      <c r="J580" s="39">
        <v>1</v>
      </c>
      <c r="K580" s="39">
        <v>19</v>
      </c>
      <c r="M580" s="39">
        <v>119</v>
      </c>
      <c r="Q580" s="406">
        <v>250</v>
      </c>
      <c r="R580" s="39">
        <v>88</v>
      </c>
      <c r="S580" s="39">
        <v>121</v>
      </c>
      <c r="T580" s="39" t="s">
        <v>36</v>
      </c>
      <c r="U580" s="39" t="s">
        <v>45</v>
      </c>
      <c r="V580" s="39">
        <v>119</v>
      </c>
      <c r="X580" s="39">
        <v>119</v>
      </c>
      <c r="AA580" s="39">
        <v>28</v>
      </c>
    </row>
    <row r="581" spans="1:27" x14ac:dyDescent="0.65">
      <c r="A581" s="416" t="s">
        <v>2646</v>
      </c>
      <c r="C581" s="414">
        <v>373</v>
      </c>
      <c r="D581" s="39" t="s">
        <v>47</v>
      </c>
      <c r="E581" s="35">
        <v>1828</v>
      </c>
      <c r="F581" s="34">
        <v>114</v>
      </c>
      <c r="H581" s="39" t="s">
        <v>2440</v>
      </c>
      <c r="I581" s="39">
        <v>1</v>
      </c>
      <c r="J581" s="39">
        <v>1</v>
      </c>
      <c r="L581" s="39">
        <v>500</v>
      </c>
      <c r="Q581" s="406">
        <v>100</v>
      </c>
    </row>
    <row r="582" spans="1:27" x14ac:dyDescent="0.65">
      <c r="A582" s="416" t="s">
        <v>2646</v>
      </c>
      <c r="C582" s="414">
        <v>374</v>
      </c>
      <c r="D582" s="39" t="s">
        <v>34</v>
      </c>
      <c r="E582" s="35">
        <v>49462</v>
      </c>
      <c r="F582" s="34">
        <v>223</v>
      </c>
      <c r="G582" s="35">
        <v>4439</v>
      </c>
      <c r="H582" s="39" t="s">
        <v>2440</v>
      </c>
      <c r="I582" s="39">
        <v>8</v>
      </c>
      <c r="J582" s="39">
        <v>3</v>
      </c>
      <c r="K582" s="39">
        <v>44</v>
      </c>
      <c r="L582" s="39">
        <v>3544</v>
      </c>
      <c r="Q582" s="406">
        <v>100</v>
      </c>
    </row>
    <row r="583" spans="1:27" x14ac:dyDescent="0.65">
      <c r="A583" s="416"/>
      <c r="Q583" s="406"/>
    </row>
    <row r="584" spans="1:27" x14ac:dyDescent="0.65">
      <c r="A584" s="416" t="s">
        <v>2648</v>
      </c>
      <c r="B584" s="39" t="s">
        <v>2647</v>
      </c>
      <c r="C584" s="414">
        <v>375</v>
      </c>
      <c r="D584" s="39" t="s">
        <v>34</v>
      </c>
      <c r="E584" s="35">
        <v>49704</v>
      </c>
      <c r="F584" s="34">
        <v>193</v>
      </c>
      <c r="G584" s="35">
        <v>4681</v>
      </c>
      <c r="H584" s="39" t="s">
        <v>2440</v>
      </c>
      <c r="I584" s="39">
        <v>6</v>
      </c>
      <c r="J584" s="39">
        <v>3</v>
      </c>
      <c r="K584" s="39">
        <v>15</v>
      </c>
      <c r="L584" s="39">
        <v>2715</v>
      </c>
      <c r="Q584" s="406">
        <v>150</v>
      </c>
      <c r="S584" s="39" t="s">
        <v>2647</v>
      </c>
    </row>
    <row r="585" spans="1:27" x14ac:dyDescent="0.65">
      <c r="A585" s="416" t="s">
        <v>2648</v>
      </c>
      <c r="C585" s="414">
        <v>376</v>
      </c>
      <c r="D585" s="39" t="s">
        <v>34</v>
      </c>
      <c r="E585" s="35">
        <v>49709</v>
      </c>
      <c r="F585" s="34">
        <v>198</v>
      </c>
      <c r="G585" s="35">
        <v>4686</v>
      </c>
      <c r="H585" s="39" t="s">
        <v>2440</v>
      </c>
      <c r="I585" s="39">
        <v>1</v>
      </c>
      <c r="J585" s="39">
        <v>2</v>
      </c>
      <c r="K585" s="39">
        <v>71</v>
      </c>
      <c r="L585" s="39">
        <v>671</v>
      </c>
      <c r="Q585" s="406">
        <v>175</v>
      </c>
    </row>
    <row r="586" spans="1:27" x14ac:dyDescent="0.65">
      <c r="A586" s="416"/>
      <c r="Q586" s="406"/>
    </row>
    <row r="587" spans="1:27" x14ac:dyDescent="0.65">
      <c r="A587" s="416" t="s">
        <v>2649</v>
      </c>
      <c r="C587" s="414">
        <v>377</v>
      </c>
      <c r="D587" s="39" t="s">
        <v>34</v>
      </c>
      <c r="E587" s="35">
        <v>37056</v>
      </c>
      <c r="F587" s="34">
        <v>63</v>
      </c>
      <c r="G587" s="35">
        <v>784</v>
      </c>
      <c r="H587" s="39" t="s">
        <v>2440</v>
      </c>
      <c r="K587" s="39">
        <v>95</v>
      </c>
      <c r="L587" s="39">
        <v>95</v>
      </c>
      <c r="Q587" s="406">
        <v>250</v>
      </c>
    </row>
    <row r="588" spans="1:27" x14ac:dyDescent="0.65">
      <c r="A588" s="416"/>
      <c r="Q588" s="406"/>
    </row>
    <row r="589" spans="1:27" x14ac:dyDescent="0.65">
      <c r="A589" s="416" t="s">
        <v>2650</v>
      </c>
      <c r="C589" s="414">
        <v>378</v>
      </c>
      <c r="D589" s="39" t="s">
        <v>34</v>
      </c>
      <c r="E589" s="35">
        <v>95454</v>
      </c>
      <c r="F589" s="34">
        <v>313</v>
      </c>
      <c r="G589" s="35">
        <v>7674</v>
      </c>
      <c r="H589" s="39" t="s">
        <v>2440</v>
      </c>
      <c r="I589" s="39">
        <v>6</v>
      </c>
      <c r="J589" s="39">
        <v>3</v>
      </c>
      <c r="K589" s="39">
        <v>12</v>
      </c>
      <c r="L589" s="39">
        <v>2712</v>
      </c>
      <c r="Q589" s="406">
        <v>250</v>
      </c>
    </row>
    <row r="590" spans="1:27" x14ac:dyDescent="0.65">
      <c r="A590" s="416"/>
      <c r="Q590" s="406"/>
    </row>
    <row r="591" spans="1:27" x14ac:dyDescent="0.65">
      <c r="A591" s="416" t="s">
        <v>2650</v>
      </c>
      <c r="C591" s="414">
        <v>379</v>
      </c>
      <c r="D591" s="39" t="s">
        <v>34</v>
      </c>
      <c r="E591" s="35">
        <v>69021</v>
      </c>
      <c r="F591" s="34">
        <v>315</v>
      </c>
      <c r="G591" s="35">
        <v>7680</v>
      </c>
      <c r="H591" s="39" t="s">
        <v>2440</v>
      </c>
      <c r="I591" s="39">
        <v>5</v>
      </c>
      <c r="J591" s="39">
        <v>2</v>
      </c>
      <c r="K591" s="39">
        <v>31</v>
      </c>
      <c r="L591" s="39">
        <v>2231</v>
      </c>
      <c r="Q591" s="406">
        <v>250</v>
      </c>
    </row>
    <row r="592" spans="1:27" x14ac:dyDescent="0.65">
      <c r="A592" s="416"/>
      <c r="Q592" s="406"/>
    </row>
    <row r="593" spans="1:28" x14ac:dyDescent="0.65">
      <c r="A593" s="416" t="s">
        <v>2651</v>
      </c>
      <c r="C593" s="414">
        <v>380</v>
      </c>
      <c r="D593" s="39" t="s">
        <v>34</v>
      </c>
      <c r="E593" s="35">
        <v>43986</v>
      </c>
      <c r="F593" s="34">
        <v>73</v>
      </c>
      <c r="G593" s="35">
        <v>3720</v>
      </c>
      <c r="H593" s="39" t="s">
        <v>2440</v>
      </c>
      <c r="I593" s="39">
        <v>4</v>
      </c>
      <c r="J593" s="39">
        <v>2</v>
      </c>
      <c r="K593" s="39">
        <v>97</v>
      </c>
      <c r="L593" s="39">
        <v>1897</v>
      </c>
      <c r="Q593" s="406">
        <v>250</v>
      </c>
    </row>
    <row r="594" spans="1:28" x14ac:dyDescent="0.65">
      <c r="A594" s="416"/>
      <c r="Q594" s="406"/>
    </row>
    <row r="595" spans="1:28" x14ac:dyDescent="0.65">
      <c r="A595" s="416" t="s">
        <v>2652</v>
      </c>
      <c r="C595" s="414">
        <v>381</v>
      </c>
      <c r="D595" s="39" t="s">
        <v>34</v>
      </c>
      <c r="E595" s="35">
        <v>43987</v>
      </c>
      <c r="F595" s="34">
        <v>72</v>
      </c>
      <c r="G595" s="35">
        <v>3321</v>
      </c>
      <c r="H595" s="39" t="s">
        <v>2440</v>
      </c>
      <c r="I595" s="39">
        <v>7</v>
      </c>
      <c r="J595" s="39">
        <v>2</v>
      </c>
      <c r="K595" s="39">
        <v>86</v>
      </c>
      <c r="L595" s="39">
        <v>3086</v>
      </c>
      <c r="Q595" s="406">
        <v>200</v>
      </c>
    </row>
    <row r="596" spans="1:28" x14ac:dyDescent="0.65">
      <c r="A596" s="416"/>
      <c r="Q596" s="406"/>
    </row>
    <row r="597" spans="1:28" x14ac:dyDescent="0.65">
      <c r="A597" s="416" t="s">
        <v>2649</v>
      </c>
      <c r="C597" s="414">
        <v>382</v>
      </c>
      <c r="D597" s="39" t="s">
        <v>34</v>
      </c>
      <c r="E597" s="35">
        <v>55096</v>
      </c>
      <c r="F597" s="34">
        <v>250</v>
      </c>
      <c r="G597" s="35">
        <v>5406</v>
      </c>
      <c r="H597" s="39" t="s">
        <v>2440</v>
      </c>
      <c r="I597" s="39">
        <v>8</v>
      </c>
      <c r="J597" s="39">
        <v>1</v>
      </c>
      <c r="K597" s="39">
        <v>57</v>
      </c>
      <c r="L597" s="39">
        <v>3357</v>
      </c>
      <c r="Q597" s="406">
        <v>150</v>
      </c>
    </row>
    <row r="598" spans="1:28" x14ac:dyDescent="0.65">
      <c r="A598" s="416"/>
      <c r="Q598" s="406"/>
    </row>
    <row r="599" spans="1:28" x14ac:dyDescent="0.65">
      <c r="A599" s="416" t="s">
        <v>2651</v>
      </c>
      <c r="C599" s="414">
        <v>383</v>
      </c>
      <c r="D599" s="39" t="s">
        <v>34</v>
      </c>
      <c r="E599" s="35">
        <v>87871</v>
      </c>
      <c r="F599" s="34">
        <v>173</v>
      </c>
      <c r="G599" s="35">
        <v>7047</v>
      </c>
      <c r="H599" s="39" t="s">
        <v>2440</v>
      </c>
      <c r="I599" s="39">
        <v>5</v>
      </c>
      <c r="K599" s="39">
        <v>96</v>
      </c>
      <c r="L599" s="39">
        <v>2096</v>
      </c>
      <c r="Q599" s="406">
        <v>250</v>
      </c>
    </row>
    <row r="600" spans="1:28" x14ac:dyDescent="0.65">
      <c r="A600" s="416"/>
      <c r="Q600" s="406"/>
    </row>
    <row r="601" spans="1:28" x14ac:dyDescent="0.65">
      <c r="A601" s="416" t="s">
        <v>2650</v>
      </c>
      <c r="C601" s="414">
        <v>384</v>
      </c>
      <c r="D601" s="39" t="s">
        <v>34</v>
      </c>
      <c r="E601" s="35">
        <v>43478</v>
      </c>
      <c r="F601" s="34">
        <v>113</v>
      </c>
      <c r="G601" s="35">
        <v>3195</v>
      </c>
      <c r="H601" s="39" t="s">
        <v>2440</v>
      </c>
      <c r="I601" s="39">
        <v>11</v>
      </c>
      <c r="J601" s="39">
        <v>3</v>
      </c>
      <c r="K601" s="39">
        <v>13</v>
      </c>
      <c r="L601" s="39">
        <v>4713</v>
      </c>
      <c r="Q601" s="406">
        <v>250</v>
      </c>
    </row>
    <row r="602" spans="1:28" x14ac:dyDescent="0.65">
      <c r="A602" s="416"/>
      <c r="Q602" s="406"/>
    </row>
    <row r="603" spans="1:28" x14ac:dyDescent="0.65">
      <c r="A603" s="102" t="s">
        <v>2653</v>
      </c>
      <c r="C603" s="414">
        <v>385</v>
      </c>
      <c r="D603" s="39" t="s">
        <v>34</v>
      </c>
      <c r="E603" s="35">
        <v>98824</v>
      </c>
      <c r="F603" s="34">
        <v>323</v>
      </c>
      <c r="G603" s="35">
        <v>7954</v>
      </c>
      <c r="H603" s="39" t="s">
        <v>2440</v>
      </c>
      <c r="I603" s="39">
        <v>1</v>
      </c>
      <c r="J603" s="39">
        <v>2</v>
      </c>
      <c r="K603" s="39">
        <v>35</v>
      </c>
      <c r="L603" s="39">
        <v>635</v>
      </c>
      <c r="Q603" s="406">
        <v>150</v>
      </c>
      <c r="AB603" s="416"/>
    </row>
    <row r="604" spans="1:28" x14ac:dyDescent="0.65">
      <c r="A604" s="416"/>
      <c r="Q604" s="406"/>
    </row>
    <row r="605" spans="1:28" x14ac:dyDescent="0.65">
      <c r="A605" s="416" t="s">
        <v>2655</v>
      </c>
      <c r="B605" s="39">
        <v>3</v>
      </c>
      <c r="C605" s="414">
        <v>386</v>
      </c>
      <c r="D605" s="39" t="s">
        <v>34</v>
      </c>
      <c r="E605" s="35">
        <v>15981</v>
      </c>
      <c r="F605" s="34">
        <v>83</v>
      </c>
      <c r="G605" s="35">
        <v>795</v>
      </c>
      <c r="H605" s="39" t="s">
        <v>2654</v>
      </c>
      <c r="J605" s="39">
        <v>1</v>
      </c>
      <c r="K605" s="39">
        <v>45</v>
      </c>
      <c r="M605" s="39">
        <v>145</v>
      </c>
      <c r="Q605" s="406">
        <v>250</v>
      </c>
      <c r="R605" s="39">
        <v>89</v>
      </c>
      <c r="S605" s="39">
        <v>3</v>
      </c>
      <c r="T605" s="39" t="s">
        <v>36</v>
      </c>
      <c r="U605" s="39" t="s">
        <v>45</v>
      </c>
      <c r="V605" s="39">
        <v>108</v>
      </c>
      <c r="X605" s="39">
        <v>108</v>
      </c>
      <c r="AA605" s="39">
        <v>15</v>
      </c>
      <c r="AB605" s="90"/>
    </row>
    <row r="606" spans="1:28" x14ac:dyDescent="0.65">
      <c r="A606" s="416" t="s">
        <v>2655</v>
      </c>
      <c r="B606" s="39">
        <v>3</v>
      </c>
      <c r="C606" s="414">
        <v>387</v>
      </c>
      <c r="D606" s="39" t="s">
        <v>34</v>
      </c>
      <c r="E606" s="35">
        <v>23440</v>
      </c>
      <c r="F606" s="34">
        <v>92</v>
      </c>
      <c r="G606" s="35">
        <v>1443</v>
      </c>
      <c r="H606" s="39" t="s">
        <v>2654</v>
      </c>
      <c r="I606" s="39">
        <v>19</v>
      </c>
      <c r="K606" s="39">
        <v>65</v>
      </c>
      <c r="L606" s="39">
        <v>7665</v>
      </c>
      <c r="Q606" s="406">
        <v>300</v>
      </c>
      <c r="S606" s="39">
        <v>3</v>
      </c>
      <c r="AB606" s="90" t="s">
        <v>2656</v>
      </c>
    </row>
    <row r="607" spans="1:28" x14ac:dyDescent="0.65">
      <c r="A607" s="416" t="s">
        <v>2655</v>
      </c>
      <c r="C607" s="414">
        <v>388</v>
      </c>
      <c r="D607" s="39" t="s">
        <v>34</v>
      </c>
      <c r="E607" s="35">
        <v>75070</v>
      </c>
      <c r="F607" s="34">
        <v>332</v>
      </c>
      <c r="G607" s="35">
        <v>6419</v>
      </c>
      <c r="H607" s="39" t="s">
        <v>2654</v>
      </c>
      <c r="I607" s="39">
        <v>1</v>
      </c>
      <c r="J607" s="39">
        <v>1</v>
      </c>
      <c r="K607" s="39">
        <v>5</v>
      </c>
      <c r="L607" s="39">
        <v>505</v>
      </c>
      <c r="Q607" s="406">
        <v>100</v>
      </c>
      <c r="AB607" s="90" t="s">
        <v>2657</v>
      </c>
    </row>
    <row r="608" spans="1:28" s="41" customFormat="1" x14ac:dyDescent="0.65">
      <c r="A608" s="420" t="s">
        <v>2655</v>
      </c>
      <c r="B608" s="417"/>
      <c r="C608" s="717">
        <v>389</v>
      </c>
      <c r="D608" s="417" t="s">
        <v>47</v>
      </c>
      <c r="E608" s="41">
        <v>1529</v>
      </c>
      <c r="F608" s="418">
        <v>4</v>
      </c>
      <c r="G608" s="41">
        <v>49</v>
      </c>
      <c r="H608" s="417" t="s">
        <v>2654</v>
      </c>
      <c r="I608" s="417">
        <v>25</v>
      </c>
      <c r="J608" s="417">
        <v>2</v>
      </c>
      <c r="K608" s="417">
        <v>40</v>
      </c>
      <c r="L608" s="417">
        <v>10240</v>
      </c>
      <c r="M608" s="417"/>
      <c r="O608" s="417"/>
      <c r="Q608" s="419"/>
      <c r="R608" s="417"/>
      <c r="S608" s="417"/>
      <c r="T608" s="417"/>
      <c r="U608" s="417"/>
      <c r="V608" s="417"/>
      <c r="X608" s="417"/>
      <c r="Y608" s="417"/>
      <c r="AA608" s="417"/>
      <c r="AB608" s="88"/>
    </row>
    <row r="609" spans="1:28" x14ac:dyDescent="0.65">
      <c r="A609" s="416"/>
      <c r="Q609" s="406"/>
      <c r="AB609" s="90"/>
    </row>
    <row r="610" spans="1:28" x14ac:dyDescent="0.65">
      <c r="A610" s="416" t="s">
        <v>2658</v>
      </c>
      <c r="B610" s="39">
        <v>72</v>
      </c>
      <c r="C610" s="414">
        <v>390</v>
      </c>
      <c r="D610" s="39" t="s">
        <v>34</v>
      </c>
      <c r="E610" s="35">
        <v>14405</v>
      </c>
      <c r="F610" s="34">
        <v>20</v>
      </c>
      <c r="G610" s="35">
        <v>708</v>
      </c>
      <c r="H610" s="39" t="s">
        <v>2654</v>
      </c>
      <c r="K610" s="39">
        <v>92</v>
      </c>
      <c r="M610" s="39">
        <v>92</v>
      </c>
      <c r="Q610" s="406">
        <v>250</v>
      </c>
      <c r="R610" s="39">
        <v>90</v>
      </c>
      <c r="S610" s="39">
        <v>72</v>
      </c>
      <c r="T610" s="39" t="s">
        <v>36</v>
      </c>
      <c r="U610" s="39" t="s">
        <v>45</v>
      </c>
      <c r="V610" s="39">
        <v>108</v>
      </c>
      <c r="X610" s="39">
        <v>108</v>
      </c>
      <c r="AA610" s="39">
        <v>25</v>
      </c>
      <c r="AB610" s="90"/>
    </row>
    <row r="611" spans="1:28" x14ac:dyDescent="0.65">
      <c r="A611" s="416" t="s">
        <v>2658</v>
      </c>
      <c r="B611" s="39">
        <v>72</v>
      </c>
      <c r="C611" s="414">
        <v>391</v>
      </c>
      <c r="D611" s="39" t="s">
        <v>34</v>
      </c>
      <c r="E611" s="35">
        <v>49693</v>
      </c>
      <c r="F611" s="34">
        <v>183</v>
      </c>
      <c r="G611" s="35">
        <v>4136</v>
      </c>
      <c r="H611" s="39" t="s">
        <v>2654</v>
      </c>
      <c r="I611" s="39">
        <v>5</v>
      </c>
      <c r="K611" s="39">
        <v>32</v>
      </c>
      <c r="L611" s="39">
        <v>2032</v>
      </c>
      <c r="Q611" s="406">
        <v>150</v>
      </c>
      <c r="S611" s="39">
        <v>72</v>
      </c>
      <c r="AB611" s="90"/>
    </row>
    <row r="612" spans="1:28" x14ac:dyDescent="0.65">
      <c r="A612" s="416" t="s">
        <v>2658</v>
      </c>
      <c r="B612" s="39">
        <v>72</v>
      </c>
      <c r="C612" s="414">
        <v>392</v>
      </c>
      <c r="D612" s="39" t="s">
        <v>34</v>
      </c>
      <c r="E612" s="35">
        <v>52658</v>
      </c>
      <c r="F612" s="34">
        <v>256</v>
      </c>
      <c r="G612" s="35">
        <v>5425</v>
      </c>
      <c r="H612" s="39" t="s">
        <v>2654</v>
      </c>
      <c r="I612" s="39">
        <v>17</v>
      </c>
      <c r="J612" s="39">
        <v>2</v>
      </c>
      <c r="K612" s="39">
        <v>47</v>
      </c>
      <c r="L612" s="39">
        <v>7047</v>
      </c>
      <c r="Q612" s="406">
        <v>150</v>
      </c>
      <c r="S612" s="39">
        <v>72</v>
      </c>
    </row>
    <row r="613" spans="1:28" x14ac:dyDescent="0.65">
      <c r="A613" s="416" t="s">
        <v>2658</v>
      </c>
      <c r="B613" s="39">
        <v>72</v>
      </c>
      <c r="C613" s="414">
        <v>393</v>
      </c>
      <c r="D613" s="39" t="s">
        <v>34</v>
      </c>
      <c r="E613" s="35">
        <v>56227</v>
      </c>
      <c r="F613" s="34">
        <v>259</v>
      </c>
      <c r="G613" s="35">
        <v>5431</v>
      </c>
      <c r="H613" s="39" t="s">
        <v>2654</v>
      </c>
      <c r="I613" s="39">
        <v>8</v>
      </c>
      <c r="J613" s="39">
        <v>1</v>
      </c>
      <c r="K613" s="39">
        <v>12</v>
      </c>
      <c r="L613" s="39">
        <v>3312</v>
      </c>
      <c r="Q613" s="406">
        <v>150</v>
      </c>
      <c r="S613" s="39">
        <v>72</v>
      </c>
    </row>
    <row r="614" spans="1:28" x14ac:dyDescent="0.65">
      <c r="A614" s="416" t="s">
        <v>2658</v>
      </c>
      <c r="B614" s="39">
        <v>72</v>
      </c>
      <c r="C614" s="414">
        <v>394</v>
      </c>
      <c r="D614" s="39" t="s">
        <v>34</v>
      </c>
      <c r="E614" s="35">
        <v>43436</v>
      </c>
      <c r="F614" s="34">
        <v>71</v>
      </c>
      <c r="G614" s="35">
        <v>3153</v>
      </c>
      <c r="H614" s="39" t="s">
        <v>2654</v>
      </c>
      <c r="I614" s="39">
        <v>10</v>
      </c>
      <c r="J614" s="39">
        <v>1</v>
      </c>
      <c r="K614" s="39">
        <v>31</v>
      </c>
      <c r="L614" s="39">
        <v>4131</v>
      </c>
      <c r="Q614" s="406">
        <v>150</v>
      </c>
      <c r="S614" s="39">
        <v>72</v>
      </c>
    </row>
    <row r="615" spans="1:28" x14ac:dyDescent="0.65">
      <c r="A615" s="416"/>
      <c r="Q615" s="406"/>
    </row>
    <row r="616" spans="1:28" x14ac:dyDescent="0.65">
      <c r="A616" s="416" t="s">
        <v>2659</v>
      </c>
      <c r="B616" s="39">
        <v>32</v>
      </c>
      <c r="C616" s="414">
        <v>395</v>
      </c>
      <c r="D616" s="39" t="s">
        <v>34</v>
      </c>
      <c r="E616" s="35">
        <v>49983</v>
      </c>
      <c r="F616" s="34">
        <v>260</v>
      </c>
      <c r="G616" s="35">
        <v>4717</v>
      </c>
      <c r="H616" s="39" t="s">
        <v>2654</v>
      </c>
      <c r="I616" s="39">
        <v>11</v>
      </c>
      <c r="J616" s="39">
        <v>3</v>
      </c>
      <c r="K616" s="39">
        <v>81</v>
      </c>
      <c r="L616" s="39">
        <v>4781</v>
      </c>
      <c r="Q616" s="406">
        <v>150</v>
      </c>
      <c r="S616" s="39">
        <v>32</v>
      </c>
    </row>
    <row r="617" spans="1:28" x14ac:dyDescent="0.65">
      <c r="A617" s="416"/>
      <c r="Q617" s="406"/>
    </row>
    <row r="618" spans="1:28" x14ac:dyDescent="0.65">
      <c r="A618" s="416" t="s">
        <v>2660</v>
      </c>
      <c r="B618" s="39">
        <v>315</v>
      </c>
      <c r="C618" s="414">
        <v>396</v>
      </c>
      <c r="D618" s="39" t="s">
        <v>34</v>
      </c>
      <c r="E618" s="35">
        <v>49637</v>
      </c>
      <c r="F618" s="34">
        <v>139</v>
      </c>
      <c r="G618" s="35">
        <v>4614</v>
      </c>
      <c r="H618" s="39" t="s">
        <v>2654</v>
      </c>
      <c r="J618" s="39">
        <v>3</v>
      </c>
      <c r="K618" s="39">
        <v>43</v>
      </c>
      <c r="L618" s="39">
        <v>343</v>
      </c>
      <c r="Q618" s="406">
        <v>250</v>
      </c>
      <c r="R618" s="39">
        <v>91</v>
      </c>
      <c r="S618" s="39">
        <v>315</v>
      </c>
      <c r="T618" s="39" t="s">
        <v>36</v>
      </c>
      <c r="U618" s="39" t="s">
        <v>37</v>
      </c>
      <c r="V618" s="39">
        <v>54</v>
      </c>
      <c r="X618" s="39">
        <v>54</v>
      </c>
      <c r="AA618" s="39">
        <v>10</v>
      </c>
    </row>
    <row r="619" spans="1:28" x14ac:dyDescent="0.65">
      <c r="A619" s="416" t="s">
        <v>2660</v>
      </c>
      <c r="B619" s="39">
        <v>315</v>
      </c>
      <c r="C619" s="414">
        <v>397</v>
      </c>
      <c r="D619" s="39" t="s">
        <v>34</v>
      </c>
      <c r="E619" s="35">
        <v>49686</v>
      </c>
      <c r="F619" s="34">
        <v>167</v>
      </c>
      <c r="G619" s="35">
        <v>4663</v>
      </c>
      <c r="H619" s="39" t="s">
        <v>2654</v>
      </c>
      <c r="I619" s="39">
        <v>7</v>
      </c>
      <c r="K619" s="39">
        <v>35</v>
      </c>
      <c r="L619" s="39">
        <v>2835</v>
      </c>
      <c r="Q619" s="406">
        <v>100</v>
      </c>
      <c r="S619" s="39">
        <v>315</v>
      </c>
    </row>
    <row r="620" spans="1:28" x14ac:dyDescent="0.65">
      <c r="A620" s="416" t="s">
        <v>2660</v>
      </c>
      <c r="B620" s="39">
        <v>315</v>
      </c>
      <c r="C620" s="414">
        <v>398</v>
      </c>
      <c r="D620" s="39" t="s">
        <v>34</v>
      </c>
      <c r="E620" s="35">
        <v>59640</v>
      </c>
      <c r="F620" s="34">
        <v>257</v>
      </c>
      <c r="G620" s="35">
        <v>4617</v>
      </c>
      <c r="H620" s="39" t="s">
        <v>2654</v>
      </c>
      <c r="I620" s="39">
        <v>5</v>
      </c>
      <c r="K620" s="39">
        <v>12</v>
      </c>
      <c r="L620" s="39">
        <v>2012</v>
      </c>
      <c r="Q620" s="406">
        <v>150</v>
      </c>
      <c r="S620" s="39">
        <v>315</v>
      </c>
    </row>
    <row r="621" spans="1:28" x14ac:dyDescent="0.65">
      <c r="A621" s="416" t="s">
        <v>2660</v>
      </c>
      <c r="B621" s="39">
        <v>315</v>
      </c>
      <c r="C621" s="414">
        <v>399</v>
      </c>
      <c r="D621" s="39" t="s">
        <v>34</v>
      </c>
      <c r="E621" s="35">
        <v>496</v>
      </c>
      <c r="F621" s="34">
        <v>256</v>
      </c>
      <c r="G621" s="35">
        <v>4622</v>
      </c>
      <c r="H621" s="39" t="s">
        <v>2654</v>
      </c>
      <c r="I621" s="39">
        <v>3</v>
      </c>
      <c r="J621" s="39">
        <v>2</v>
      </c>
      <c r="K621" s="39">
        <v>31</v>
      </c>
      <c r="L621" s="39">
        <v>1431</v>
      </c>
      <c r="Q621" s="406">
        <v>150</v>
      </c>
      <c r="S621" s="39">
        <v>315</v>
      </c>
    </row>
    <row r="622" spans="1:28" x14ac:dyDescent="0.65">
      <c r="A622" s="416"/>
      <c r="Q622" s="406"/>
    </row>
    <row r="623" spans="1:28" x14ac:dyDescent="0.65">
      <c r="A623" s="416" t="s">
        <v>2661</v>
      </c>
      <c r="C623" s="414">
        <v>400</v>
      </c>
      <c r="D623" s="39" t="s">
        <v>34</v>
      </c>
      <c r="E623" s="35">
        <v>49679</v>
      </c>
      <c r="F623" s="34">
        <v>166</v>
      </c>
      <c r="G623" s="35">
        <v>4656</v>
      </c>
      <c r="H623" s="39" t="s">
        <v>2654</v>
      </c>
      <c r="I623" s="39">
        <v>4</v>
      </c>
      <c r="K623" s="39">
        <v>61</v>
      </c>
      <c r="L623" s="39">
        <v>1661</v>
      </c>
      <c r="Q623" s="406">
        <v>100</v>
      </c>
    </row>
    <row r="624" spans="1:28" x14ac:dyDescent="0.65">
      <c r="A624" s="416"/>
      <c r="Q624" s="406"/>
    </row>
    <row r="625" spans="1:27" x14ac:dyDescent="0.65">
      <c r="A625" s="416" t="s">
        <v>2662</v>
      </c>
      <c r="B625" s="39">
        <v>21</v>
      </c>
      <c r="C625" s="414">
        <v>401</v>
      </c>
      <c r="D625" s="39" t="s">
        <v>34</v>
      </c>
      <c r="E625" s="35">
        <v>37077</v>
      </c>
      <c r="F625" s="34">
        <v>74</v>
      </c>
      <c r="G625" s="35">
        <v>806</v>
      </c>
      <c r="H625" s="39" t="s">
        <v>2654</v>
      </c>
      <c r="J625" s="39">
        <v>1</v>
      </c>
      <c r="K625" s="39">
        <v>15</v>
      </c>
      <c r="M625" s="39">
        <v>115</v>
      </c>
      <c r="Q625" s="406">
        <v>250</v>
      </c>
      <c r="R625" s="39">
        <v>92</v>
      </c>
      <c r="S625" s="39">
        <v>21</v>
      </c>
      <c r="T625" s="39" t="s">
        <v>36</v>
      </c>
      <c r="U625" s="39" t="s">
        <v>45</v>
      </c>
      <c r="V625" s="39">
        <v>108</v>
      </c>
      <c r="X625" s="39">
        <v>108</v>
      </c>
      <c r="AA625" s="39">
        <v>20</v>
      </c>
    </row>
    <row r="626" spans="1:27" x14ac:dyDescent="0.65">
      <c r="A626" s="416" t="s">
        <v>2662</v>
      </c>
      <c r="B626" s="39">
        <v>21</v>
      </c>
      <c r="C626" s="414">
        <v>402</v>
      </c>
      <c r="D626" s="39" t="s">
        <v>34</v>
      </c>
      <c r="E626" s="35">
        <v>49538</v>
      </c>
      <c r="F626" s="34">
        <v>229</v>
      </c>
      <c r="G626" s="35">
        <v>4515</v>
      </c>
      <c r="H626" s="39" t="s">
        <v>2654</v>
      </c>
      <c r="I626" s="39">
        <v>7</v>
      </c>
      <c r="J626" s="39">
        <v>3</v>
      </c>
      <c r="K626" s="39">
        <v>37</v>
      </c>
      <c r="L626" s="39">
        <v>3137</v>
      </c>
      <c r="Q626" s="406">
        <v>150</v>
      </c>
      <c r="S626" s="39">
        <v>21</v>
      </c>
    </row>
    <row r="627" spans="1:27" x14ac:dyDescent="0.65">
      <c r="A627" s="416" t="s">
        <v>2662</v>
      </c>
      <c r="B627" s="39">
        <v>21</v>
      </c>
      <c r="C627" s="414">
        <v>403</v>
      </c>
      <c r="D627" s="39" t="s">
        <v>34</v>
      </c>
      <c r="E627" s="35">
        <v>49663</v>
      </c>
      <c r="F627" s="34">
        <v>232</v>
      </c>
      <c r="G627" s="35">
        <v>4642</v>
      </c>
      <c r="H627" s="39" t="s">
        <v>2654</v>
      </c>
      <c r="I627" s="39">
        <v>1</v>
      </c>
      <c r="J627" s="39">
        <v>2</v>
      </c>
      <c r="K627" s="39">
        <v>32</v>
      </c>
      <c r="L627" s="39">
        <v>632</v>
      </c>
      <c r="Q627" s="406">
        <v>150</v>
      </c>
      <c r="S627" s="39">
        <v>21</v>
      </c>
    </row>
    <row r="628" spans="1:27" x14ac:dyDescent="0.65">
      <c r="A628" s="416" t="s">
        <v>2662</v>
      </c>
      <c r="B628" s="39">
        <v>21</v>
      </c>
      <c r="C628" s="414">
        <v>404</v>
      </c>
      <c r="D628" s="39" t="s">
        <v>34</v>
      </c>
      <c r="E628" s="35">
        <v>49669</v>
      </c>
      <c r="F628" s="34">
        <v>229</v>
      </c>
      <c r="G628" s="35">
        <v>4646</v>
      </c>
      <c r="H628" s="39" t="s">
        <v>2654</v>
      </c>
      <c r="I628" s="39">
        <v>7</v>
      </c>
      <c r="J628" s="39">
        <v>3</v>
      </c>
      <c r="K628" s="39">
        <v>5</v>
      </c>
      <c r="L628" s="39">
        <v>3105</v>
      </c>
      <c r="Q628" s="406">
        <v>150</v>
      </c>
      <c r="S628" s="39">
        <v>21</v>
      </c>
    </row>
    <row r="629" spans="1:27" x14ac:dyDescent="0.65">
      <c r="A629" s="416" t="s">
        <v>2662</v>
      </c>
      <c r="B629" s="39">
        <v>21</v>
      </c>
      <c r="C629" s="414">
        <v>405</v>
      </c>
      <c r="D629" s="39" t="s">
        <v>34</v>
      </c>
      <c r="E629" s="35">
        <v>37274</v>
      </c>
      <c r="F629" s="34">
        <v>128</v>
      </c>
      <c r="G629" s="35">
        <v>1107</v>
      </c>
      <c r="H629" s="39" t="s">
        <v>2654</v>
      </c>
      <c r="J629" s="39">
        <v>1</v>
      </c>
      <c r="K629" s="39">
        <v>76</v>
      </c>
      <c r="O629" s="39">
        <v>176</v>
      </c>
      <c r="Q629" s="406">
        <v>250</v>
      </c>
      <c r="S629" s="39">
        <v>21</v>
      </c>
    </row>
    <row r="630" spans="1:27" x14ac:dyDescent="0.65">
      <c r="A630" s="416" t="s">
        <v>2662</v>
      </c>
      <c r="B630" s="39">
        <v>21</v>
      </c>
      <c r="C630" s="414">
        <v>406</v>
      </c>
      <c r="D630" s="39" t="s">
        <v>34</v>
      </c>
      <c r="E630" s="35">
        <v>59426</v>
      </c>
      <c r="F630" s="34">
        <v>295</v>
      </c>
      <c r="G630" s="35">
        <v>7293</v>
      </c>
      <c r="H630" s="39" t="s">
        <v>2654</v>
      </c>
      <c r="I630" s="39">
        <v>2</v>
      </c>
      <c r="L630" s="39">
        <v>800</v>
      </c>
      <c r="Q630" s="406">
        <v>100</v>
      </c>
      <c r="S630" s="39">
        <v>21</v>
      </c>
    </row>
    <row r="631" spans="1:27" x14ac:dyDescent="0.65">
      <c r="A631" s="416"/>
      <c r="Q631" s="406"/>
    </row>
    <row r="632" spans="1:27" x14ac:dyDescent="0.65">
      <c r="A632" s="416" t="s">
        <v>2663</v>
      </c>
      <c r="B632" s="39">
        <v>59</v>
      </c>
      <c r="C632" s="414">
        <v>407</v>
      </c>
      <c r="D632" s="39" t="s">
        <v>34</v>
      </c>
      <c r="E632" s="35">
        <v>37659</v>
      </c>
      <c r="F632" s="34">
        <v>19</v>
      </c>
      <c r="G632" s="35">
        <v>750</v>
      </c>
      <c r="H632" s="39" t="s">
        <v>2654</v>
      </c>
      <c r="J632" s="39">
        <v>1</v>
      </c>
      <c r="K632" s="39">
        <v>21</v>
      </c>
      <c r="M632" s="39">
        <v>121</v>
      </c>
      <c r="Q632" s="406">
        <v>250</v>
      </c>
      <c r="R632" s="39">
        <v>93</v>
      </c>
      <c r="S632" s="39">
        <v>59</v>
      </c>
      <c r="T632" s="39" t="s">
        <v>36</v>
      </c>
      <c r="U632" s="39" t="s">
        <v>45</v>
      </c>
      <c r="V632" s="39">
        <v>108</v>
      </c>
      <c r="X632" s="39">
        <v>108</v>
      </c>
      <c r="AA632" s="39">
        <v>20</v>
      </c>
    </row>
    <row r="633" spans="1:27" x14ac:dyDescent="0.65">
      <c r="A633" s="416" t="s">
        <v>2663</v>
      </c>
      <c r="B633" s="39">
        <v>59</v>
      </c>
      <c r="C633" s="414">
        <v>408</v>
      </c>
      <c r="D633" s="39" t="s">
        <v>34</v>
      </c>
      <c r="E633" s="35">
        <v>56329</v>
      </c>
      <c r="F633" s="34">
        <v>268</v>
      </c>
      <c r="G633" s="35">
        <v>4397</v>
      </c>
      <c r="H633" s="39" t="s">
        <v>2654</v>
      </c>
      <c r="I633" s="39">
        <v>9</v>
      </c>
      <c r="K633" s="39">
        <v>4</v>
      </c>
      <c r="L633" s="39">
        <v>3604</v>
      </c>
      <c r="Q633" s="406">
        <v>150</v>
      </c>
      <c r="S633" s="39">
        <v>59</v>
      </c>
    </row>
    <row r="634" spans="1:27" x14ac:dyDescent="0.65">
      <c r="A634" s="416" t="s">
        <v>2664</v>
      </c>
      <c r="B634" s="39">
        <v>59</v>
      </c>
      <c r="C634" s="414">
        <v>409</v>
      </c>
      <c r="D634" s="39" t="s">
        <v>34</v>
      </c>
      <c r="E634" s="35">
        <v>43290</v>
      </c>
      <c r="F634" s="34">
        <v>108</v>
      </c>
      <c r="G634" s="35">
        <v>3071</v>
      </c>
      <c r="H634" s="39" t="s">
        <v>2654</v>
      </c>
      <c r="I634" s="39">
        <v>5</v>
      </c>
      <c r="J634" s="39">
        <v>1</v>
      </c>
      <c r="K634" s="39">
        <v>20</v>
      </c>
      <c r="L634" s="39">
        <v>2120</v>
      </c>
      <c r="Q634" s="406">
        <v>150</v>
      </c>
      <c r="S634" s="39">
        <v>59</v>
      </c>
    </row>
    <row r="635" spans="1:27" x14ac:dyDescent="0.65">
      <c r="A635" s="416"/>
      <c r="Q635" s="406"/>
    </row>
    <row r="636" spans="1:27" x14ac:dyDescent="0.65">
      <c r="A636" s="416" t="s">
        <v>2665</v>
      </c>
      <c r="B636" s="39">
        <v>324</v>
      </c>
      <c r="C636" s="414">
        <v>410</v>
      </c>
      <c r="D636" s="39" t="s">
        <v>34</v>
      </c>
      <c r="E636" s="35">
        <v>49993</v>
      </c>
      <c r="F636" s="34">
        <v>48</v>
      </c>
      <c r="G636" s="35">
        <v>3327</v>
      </c>
      <c r="H636" s="39" t="s">
        <v>2654</v>
      </c>
      <c r="I636" s="39">
        <v>4</v>
      </c>
      <c r="J636" s="39">
        <v>1</v>
      </c>
      <c r="K636" s="39">
        <v>48</v>
      </c>
      <c r="L636" s="39">
        <v>17418</v>
      </c>
      <c r="Q636" s="406">
        <v>150</v>
      </c>
      <c r="S636" s="39">
        <v>324</v>
      </c>
    </row>
    <row r="637" spans="1:27" x14ac:dyDescent="0.65">
      <c r="A637" s="416" t="s">
        <v>2665</v>
      </c>
      <c r="B637" s="39">
        <v>324</v>
      </c>
      <c r="C637" s="414">
        <v>411</v>
      </c>
      <c r="D637" s="39" t="s">
        <v>34</v>
      </c>
      <c r="E637" s="35">
        <v>49705</v>
      </c>
      <c r="F637" s="34">
        <v>194</v>
      </c>
      <c r="G637" s="35">
        <v>4682</v>
      </c>
      <c r="H637" s="39" t="s">
        <v>2654</v>
      </c>
      <c r="I637" s="39">
        <v>1</v>
      </c>
      <c r="J637" s="39">
        <v>2</v>
      </c>
      <c r="K637" s="39">
        <v>35</v>
      </c>
      <c r="L637" s="39">
        <v>635</v>
      </c>
      <c r="Q637" s="406">
        <v>175</v>
      </c>
      <c r="S637" s="39">
        <v>324</v>
      </c>
    </row>
    <row r="638" spans="1:27" x14ac:dyDescent="0.65">
      <c r="A638" s="416" t="s">
        <v>2665</v>
      </c>
      <c r="B638" s="39">
        <v>324</v>
      </c>
      <c r="C638" s="414">
        <v>412</v>
      </c>
      <c r="D638" s="39" t="s">
        <v>34</v>
      </c>
      <c r="E638" s="35">
        <v>49465</v>
      </c>
      <c r="F638" s="34">
        <v>222</v>
      </c>
      <c r="G638" s="35">
        <v>4442</v>
      </c>
      <c r="H638" s="39" t="s">
        <v>2654</v>
      </c>
      <c r="I638" s="39">
        <v>4</v>
      </c>
      <c r="J638" s="39">
        <v>2</v>
      </c>
      <c r="K638" s="39">
        <v>77</v>
      </c>
      <c r="L638" s="39">
        <v>1877</v>
      </c>
      <c r="Q638" s="406">
        <v>100</v>
      </c>
      <c r="S638" s="39">
        <v>324</v>
      </c>
    </row>
    <row r="639" spans="1:27" x14ac:dyDescent="0.65">
      <c r="A639" s="669" t="s">
        <v>2665</v>
      </c>
      <c r="B639" s="39">
        <v>324</v>
      </c>
      <c r="C639" s="414">
        <v>413</v>
      </c>
      <c r="D639" s="39" t="s">
        <v>34</v>
      </c>
      <c r="E639" s="35">
        <v>37095</v>
      </c>
      <c r="F639" s="34">
        <v>99</v>
      </c>
      <c r="G639" s="35">
        <v>894</v>
      </c>
      <c r="H639" s="39" t="s">
        <v>2654</v>
      </c>
      <c r="J639" s="39">
        <v>1</v>
      </c>
      <c r="K639" s="39">
        <v>15</v>
      </c>
      <c r="M639" s="39">
        <v>100</v>
      </c>
      <c r="N639" s="35">
        <v>15</v>
      </c>
      <c r="Q639" s="406">
        <v>250</v>
      </c>
      <c r="R639" s="39">
        <v>94</v>
      </c>
      <c r="S639" s="39">
        <v>324</v>
      </c>
      <c r="T639" s="39" t="s">
        <v>36</v>
      </c>
      <c r="U639" s="39" t="s">
        <v>45</v>
      </c>
      <c r="V639" s="39">
        <v>108</v>
      </c>
      <c r="X639" s="39">
        <v>108</v>
      </c>
      <c r="AA639" s="39">
        <v>5</v>
      </c>
    </row>
    <row r="640" spans="1:27" x14ac:dyDescent="0.65">
      <c r="A640" s="416"/>
      <c r="B640" s="39" t="s">
        <v>2107</v>
      </c>
      <c r="Q640" s="406"/>
      <c r="S640" s="39" t="s">
        <v>2107</v>
      </c>
    </row>
    <row r="641" spans="1:27" x14ac:dyDescent="0.65">
      <c r="A641" s="416" t="s">
        <v>2666</v>
      </c>
      <c r="B641" s="39">
        <v>122</v>
      </c>
      <c r="C641" s="414">
        <v>414</v>
      </c>
      <c r="D641" s="39" t="s">
        <v>34</v>
      </c>
      <c r="E641" s="35">
        <v>74076</v>
      </c>
      <c r="F641" s="34">
        <v>338</v>
      </c>
      <c r="G641" s="35">
        <v>6425</v>
      </c>
      <c r="H641" s="39" t="s">
        <v>2654</v>
      </c>
      <c r="I641" s="39">
        <v>1</v>
      </c>
      <c r="J641" s="39">
        <v>2</v>
      </c>
      <c r="K641" s="39">
        <v>57</v>
      </c>
      <c r="M641" s="39">
        <v>657</v>
      </c>
      <c r="Q641" s="406">
        <v>250</v>
      </c>
      <c r="R641" s="39">
        <v>95</v>
      </c>
      <c r="S641" s="39">
        <v>122</v>
      </c>
      <c r="T641" s="39" t="s">
        <v>36</v>
      </c>
      <c r="U641" s="39" t="s">
        <v>45</v>
      </c>
      <c r="V641" s="39">
        <v>108</v>
      </c>
      <c r="X641" s="39">
        <v>108</v>
      </c>
      <c r="AA641" s="39">
        <v>15</v>
      </c>
    </row>
    <row r="642" spans="1:27" x14ac:dyDescent="0.65">
      <c r="A642" s="416"/>
      <c r="Q642" s="406"/>
    </row>
    <row r="643" spans="1:27" x14ac:dyDescent="0.65">
      <c r="A643" s="416" t="s">
        <v>2667</v>
      </c>
      <c r="B643" s="39">
        <v>122</v>
      </c>
      <c r="C643" s="414">
        <v>415</v>
      </c>
      <c r="D643" s="39" t="s">
        <v>34</v>
      </c>
      <c r="E643" s="35">
        <v>43498</v>
      </c>
      <c r="F643" s="34">
        <v>48</v>
      </c>
      <c r="G643" s="35">
        <v>3215</v>
      </c>
      <c r="H643" s="39" t="s">
        <v>2654</v>
      </c>
      <c r="I643" s="39">
        <v>1</v>
      </c>
      <c r="K643" s="39">
        <v>37</v>
      </c>
      <c r="L643" s="39">
        <v>437</v>
      </c>
      <c r="Q643" s="406">
        <v>200</v>
      </c>
      <c r="S643" s="39">
        <v>122</v>
      </c>
    </row>
    <row r="644" spans="1:27" x14ac:dyDescent="0.65">
      <c r="A644" s="416" t="s">
        <v>2667</v>
      </c>
      <c r="B644" s="39">
        <v>122</v>
      </c>
      <c r="C644" s="414">
        <v>416</v>
      </c>
      <c r="D644" s="39" t="s">
        <v>34</v>
      </c>
      <c r="E644" s="35">
        <v>49721</v>
      </c>
      <c r="F644" s="34">
        <v>70</v>
      </c>
      <c r="G644" s="35">
        <v>4698</v>
      </c>
      <c r="H644" s="39" t="s">
        <v>2654</v>
      </c>
      <c r="I644" s="39">
        <v>23</v>
      </c>
      <c r="J644" s="39">
        <v>3</v>
      </c>
      <c r="K644" s="39">
        <v>97</v>
      </c>
      <c r="L644" s="39">
        <v>9597</v>
      </c>
      <c r="Q644" s="406">
        <v>200</v>
      </c>
      <c r="S644" s="39">
        <v>122</v>
      </c>
    </row>
    <row r="645" spans="1:27" x14ac:dyDescent="0.65">
      <c r="A645" s="416"/>
      <c r="Q645" s="406"/>
    </row>
    <row r="646" spans="1:27" x14ac:dyDescent="0.65">
      <c r="A646" s="416"/>
      <c r="B646" s="39">
        <v>187</v>
      </c>
      <c r="C646" s="414">
        <v>417</v>
      </c>
      <c r="D646" s="39" t="s">
        <v>34</v>
      </c>
      <c r="E646" s="35">
        <v>49461</v>
      </c>
      <c r="F646" s="34">
        <v>221</v>
      </c>
      <c r="G646" s="35">
        <v>4438</v>
      </c>
      <c r="H646" s="39" t="s">
        <v>2654</v>
      </c>
      <c r="I646" s="39">
        <v>3</v>
      </c>
      <c r="J646" s="39">
        <v>2</v>
      </c>
      <c r="K646" s="39">
        <v>82</v>
      </c>
      <c r="L646" s="39">
        <v>1482</v>
      </c>
      <c r="Q646" s="406">
        <v>150</v>
      </c>
      <c r="S646" s="39">
        <v>187</v>
      </c>
    </row>
    <row r="647" spans="1:27" s="41" customFormat="1" x14ac:dyDescent="0.65">
      <c r="A647" s="420" t="s">
        <v>2668</v>
      </c>
      <c r="B647" s="417">
        <v>187</v>
      </c>
      <c r="C647" s="717">
        <v>418</v>
      </c>
      <c r="D647" s="417" t="s">
        <v>47</v>
      </c>
      <c r="E647" s="41">
        <v>1822</v>
      </c>
      <c r="F647" s="418">
        <v>117</v>
      </c>
      <c r="H647" s="39" t="s">
        <v>2654</v>
      </c>
      <c r="I647" s="417">
        <v>1</v>
      </c>
      <c r="J647" s="417">
        <v>1</v>
      </c>
      <c r="K647" s="417">
        <v>20</v>
      </c>
      <c r="L647" s="417"/>
      <c r="M647" s="417">
        <v>520</v>
      </c>
      <c r="O647" s="417"/>
      <c r="Q647" s="419">
        <v>250</v>
      </c>
      <c r="R647" s="417">
        <v>96</v>
      </c>
      <c r="S647" s="417">
        <v>187</v>
      </c>
      <c r="T647" s="417" t="s">
        <v>36</v>
      </c>
      <c r="U647" s="417" t="s">
        <v>64</v>
      </c>
      <c r="V647" s="417">
        <v>32</v>
      </c>
      <c r="X647" s="417">
        <v>32</v>
      </c>
      <c r="Y647" s="417"/>
      <c r="AA647" s="417">
        <v>10</v>
      </c>
    </row>
    <row r="648" spans="1:27" x14ac:dyDescent="0.65">
      <c r="A648" s="416"/>
      <c r="Q648" s="406"/>
    </row>
    <row r="649" spans="1:27" x14ac:dyDescent="0.65">
      <c r="A649" s="416" t="s">
        <v>2669</v>
      </c>
      <c r="B649" s="39">
        <v>167</v>
      </c>
      <c r="C649" s="414">
        <v>419</v>
      </c>
      <c r="D649" s="39" t="s">
        <v>34</v>
      </c>
      <c r="E649" s="35">
        <v>37295</v>
      </c>
      <c r="F649" s="34">
        <v>150</v>
      </c>
      <c r="G649" s="35">
        <v>1428</v>
      </c>
      <c r="H649" s="39" t="s">
        <v>2654</v>
      </c>
      <c r="J649" s="39">
        <v>1</v>
      </c>
      <c r="K649" s="39">
        <v>96</v>
      </c>
      <c r="M649" s="39">
        <v>196</v>
      </c>
      <c r="Q649" s="406">
        <v>250</v>
      </c>
      <c r="R649" s="39">
        <v>97</v>
      </c>
      <c r="S649" s="39">
        <v>167</v>
      </c>
      <c r="T649" s="39" t="s">
        <v>36</v>
      </c>
      <c r="U649" s="39" t="s">
        <v>45</v>
      </c>
      <c r="V649" s="39">
        <v>108</v>
      </c>
      <c r="X649" s="39">
        <v>108</v>
      </c>
    </row>
    <row r="650" spans="1:27" x14ac:dyDescent="0.65">
      <c r="A650" s="416" t="s">
        <v>2669</v>
      </c>
      <c r="B650" s="39">
        <v>167</v>
      </c>
      <c r="C650" s="414">
        <v>420</v>
      </c>
      <c r="D650" s="39" t="s">
        <v>34</v>
      </c>
      <c r="E650" s="35">
        <v>99150</v>
      </c>
      <c r="F650" s="34">
        <v>346</v>
      </c>
      <c r="G650" s="35">
        <v>7988</v>
      </c>
      <c r="H650" s="39" t="s">
        <v>2654</v>
      </c>
      <c r="I650" s="39">
        <v>7</v>
      </c>
      <c r="K650" s="39">
        <v>17</v>
      </c>
      <c r="L650" s="39">
        <v>2817</v>
      </c>
      <c r="Q650" s="406">
        <v>150</v>
      </c>
      <c r="S650" s="39">
        <v>167</v>
      </c>
    </row>
    <row r="651" spans="1:27" x14ac:dyDescent="0.65">
      <c r="A651" s="416"/>
      <c r="Q651" s="406"/>
    </row>
    <row r="652" spans="1:27" x14ac:dyDescent="0.65">
      <c r="A652" s="416" t="s">
        <v>2670</v>
      </c>
      <c r="B652" s="39">
        <v>35</v>
      </c>
      <c r="C652" s="414">
        <v>421</v>
      </c>
      <c r="D652" s="39" t="s">
        <v>34</v>
      </c>
      <c r="E652" s="35">
        <v>37057</v>
      </c>
      <c r="F652" s="34">
        <v>62</v>
      </c>
      <c r="G652" s="35">
        <v>785</v>
      </c>
      <c r="H652" s="39" t="s">
        <v>2654</v>
      </c>
      <c r="K652" s="39">
        <v>95</v>
      </c>
      <c r="M652" s="39">
        <v>95</v>
      </c>
      <c r="Q652" s="406">
        <v>250</v>
      </c>
      <c r="R652" s="39">
        <v>98</v>
      </c>
      <c r="S652" s="39">
        <v>35</v>
      </c>
      <c r="T652" s="39" t="s">
        <v>36</v>
      </c>
      <c r="U652" s="39" t="s">
        <v>45</v>
      </c>
      <c r="V652" s="39">
        <v>108</v>
      </c>
      <c r="X652" s="39">
        <v>108</v>
      </c>
      <c r="AA652" s="39">
        <v>20</v>
      </c>
    </row>
    <row r="653" spans="1:27" x14ac:dyDescent="0.65">
      <c r="A653" s="416" t="s">
        <v>2670</v>
      </c>
      <c r="B653" s="39">
        <v>35</v>
      </c>
      <c r="C653" s="414">
        <v>422</v>
      </c>
      <c r="D653" s="39" t="s">
        <v>34</v>
      </c>
      <c r="E653" s="35">
        <v>49607</v>
      </c>
      <c r="F653" s="34">
        <v>119</v>
      </c>
      <c r="G653" s="35">
        <v>4584</v>
      </c>
      <c r="H653" s="39" t="s">
        <v>1202</v>
      </c>
      <c r="I653" s="39">
        <v>4</v>
      </c>
      <c r="J653" s="39">
        <v>3</v>
      </c>
      <c r="K653" s="39">
        <v>23</v>
      </c>
      <c r="L653" s="39">
        <v>1923</v>
      </c>
      <c r="Q653" s="406">
        <v>150</v>
      </c>
      <c r="S653" s="39">
        <v>35</v>
      </c>
    </row>
    <row r="654" spans="1:27" x14ac:dyDescent="0.65">
      <c r="A654" s="416" t="s">
        <v>2670</v>
      </c>
      <c r="B654" s="39">
        <v>35</v>
      </c>
      <c r="C654" s="414">
        <v>423</v>
      </c>
      <c r="D654" s="39" t="s">
        <v>34</v>
      </c>
      <c r="E654" s="35">
        <v>49527</v>
      </c>
      <c r="F654" s="34">
        <v>159</v>
      </c>
      <c r="G654" s="35">
        <v>4904</v>
      </c>
      <c r="H654" s="39" t="s">
        <v>1195</v>
      </c>
      <c r="I654" s="39">
        <v>2</v>
      </c>
      <c r="J654" s="39">
        <v>2</v>
      </c>
      <c r="K654" s="39">
        <v>83</v>
      </c>
      <c r="L654" s="39">
        <v>1083</v>
      </c>
      <c r="Q654" s="406">
        <v>100</v>
      </c>
      <c r="S654" s="39">
        <v>35</v>
      </c>
    </row>
    <row r="655" spans="1:27" x14ac:dyDescent="0.65">
      <c r="A655" s="416" t="s">
        <v>2670</v>
      </c>
      <c r="B655" s="39">
        <v>35</v>
      </c>
      <c r="C655" s="414">
        <v>424</v>
      </c>
      <c r="D655" s="39" t="s">
        <v>34</v>
      </c>
      <c r="E655" s="35">
        <v>56327</v>
      </c>
      <c r="F655" s="34">
        <v>266</v>
      </c>
      <c r="G655" s="35">
        <v>4395</v>
      </c>
      <c r="H655" s="39" t="s">
        <v>2654</v>
      </c>
      <c r="I655" s="39">
        <v>7</v>
      </c>
      <c r="J655" s="39">
        <v>3</v>
      </c>
      <c r="K655" s="39">
        <v>47</v>
      </c>
      <c r="L655" s="39">
        <v>3147</v>
      </c>
      <c r="Q655" s="406">
        <v>150</v>
      </c>
      <c r="S655" s="39">
        <v>35</v>
      </c>
    </row>
    <row r="656" spans="1:27" x14ac:dyDescent="0.65">
      <c r="A656" s="416"/>
      <c r="Q656" s="406"/>
    </row>
    <row r="657" spans="1:28" x14ac:dyDescent="0.65">
      <c r="A657" s="416" t="s">
        <v>2671</v>
      </c>
      <c r="B657" s="39">
        <v>35</v>
      </c>
      <c r="C657" s="414">
        <v>425</v>
      </c>
      <c r="D657" s="39" t="s">
        <v>34</v>
      </c>
      <c r="E657" s="35">
        <v>49429</v>
      </c>
      <c r="F657" s="34">
        <v>229</v>
      </c>
      <c r="G657" s="35">
        <v>4536</v>
      </c>
      <c r="H657" s="39" t="s">
        <v>2654</v>
      </c>
      <c r="I657" s="39">
        <v>2</v>
      </c>
      <c r="J657" s="39">
        <v>2</v>
      </c>
      <c r="K657" s="39">
        <v>7</v>
      </c>
      <c r="L657" s="39">
        <v>1007</v>
      </c>
      <c r="Q657" s="406">
        <v>150</v>
      </c>
      <c r="S657" s="39">
        <v>35</v>
      </c>
    </row>
    <row r="658" spans="1:28" x14ac:dyDescent="0.65">
      <c r="A658" s="416" t="s">
        <v>2671</v>
      </c>
      <c r="B658" s="39">
        <v>35</v>
      </c>
      <c r="C658" s="414">
        <v>426</v>
      </c>
      <c r="D658" s="39" t="s">
        <v>34</v>
      </c>
      <c r="E658" s="35">
        <v>47939</v>
      </c>
      <c r="F658" s="34">
        <v>135</v>
      </c>
      <c r="G658" s="35">
        <v>4410</v>
      </c>
      <c r="H658" s="39" t="s">
        <v>2654</v>
      </c>
      <c r="I658" s="39">
        <v>10</v>
      </c>
      <c r="J658" s="39">
        <v>2</v>
      </c>
      <c r="L658" s="39">
        <v>4200</v>
      </c>
      <c r="Q658" s="406">
        <v>150</v>
      </c>
      <c r="S658" s="39">
        <v>35</v>
      </c>
    </row>
    <row r="659" spans="1:28" x14ac:dyDescent="0.65">
      <c r="A659" s="416" t="s">
        <v>2671</v>
      </c>
      <c r="B659" s="39">
        <v>35</v>
      </c>
      <c r="C659" s="414">
        <v>427</v>
      </c>
      <c r="D659" s="39" t="s">
        <v>34</v>
      </c>
      <c r="E659" s="35">
        <v>32773</v>
      </c>
      <c r="F659" s="34">
        <v>10</v>
      </c>
      <c r="G659" s="35">
        <v>2511</v>
      </c>
      <c r="H659" s="39" t="s">
        <v>2654</v>
      </c>
      <c r="I659" s="39">
        <v>5</v>
      </c>
      <c r="K659" s="39">
        <v>65</v>
      </c>
      <c r="L659" s="39">
        <v>2065</v>
      </c>
      <c r="Q659" s="406">
        <v>150</v>
      </c>
      <c r="S659" s="39">
        <v>35</v>
      </c>
    </row>
    <row r="660" spans="1:28" x14ac:dyDescent="0.65">
      <c r="A660" s="416"/>
      <c r="Q660" s="406"/>
    </row>
    <row r="661" spans="1:28" x14ac:dyDescent="0.65">
      <c r="A661" s="416" t="s">
        <v>2672</v>
      </c>
      <c r="B661" s="39">
        <v>103</v>
      </c>
      <c r="C661" s="414">
        <v>428</v>
      </c>
      <c r="D661" s="39" t="s">
        <v>34</v>
      </c>
      <c r="E661" s="35">
        <v>37044</v>
      </c>
      <c r="F661" s="34">
        <v>47</v>
      </c>
      <c r="G661" s="35">
        <v>772</v>
      </c>
      <c r="H661" s="39" t="s">
        <v>2654</v>
      </c>
      <c r="J661" s="39">
        <v>1</v>
      </c>
      <c r="K661" s="39">
        <v>17</v>
      </c>
      <c r="M661" s="39">
        <v>117</v>
      </c>
      <c r="Q661" s="406">
        <v>250</v>
      </c>
      <c r="R661" s="39">
        <v>99</v>
      </c>
      <c r="S661" s="39">
        <v>103</v>
      </c>
      <c r="T661" s="39" t="s">
        <v>36</v>
      </c>
      <c r="U661" s="39" t="s">
        <v>37</v>
      </c>
      <c r="V661" s="39">
        <v>72</v>
      </c>
      <c r="X661" s="39">
        <v>72</v>
      </c>
      <c r="AA661" s="39">
        <v>10</v>
      </c>
    </row>
    <row r="662" spans="1:28" x14ac:dyDescent="0.65">
      <c r="A662" s="416"/>
      <c r="Q662" s="406"/>
    </row>
    <row r="663" spans="1:28" x14ac:dyDescent="0.65">
      <c r="A663" s="416" t="s">
        <v>2673</v>
      </c>
      <c r="B663" s="39">
        <v>103</v>
      </c>
      <c r="C663" s="414">
        <v>429</v>
      </c>
      <c r="D663" s="39" t="s">
        <v>34</v>
      </c>
      <c r="E663" s="35">
        <v>42378</v>
      </c>
      <c r="F663" s="34">
        <v>130</v>
      </c>
      <c r="G663" s="35">
        <v>3016</v>
      </c>
      <c r="H663" s="39" t="s">
        <v>2654</v>
      </c>
      <c r="I663" s="39">
        <v>14</v>
      </c>
      <c r="J663" s="39">
        <v>2</v>
      </c>
      <c r="K663" s="39">
        <v>31</v>
      </c>
      <c r="L663" s="39">
        <v>5831</v>
      </c>
      <c r="Q663" s="406">
        <v>150</v>
      </c>
      <c r="S663" s="39">
        <v>103</v>
      </c>
    </row>
    <row r="664" spans="1:28" x14ac:dyDescent="0.65">
      <c r="A664" s="416" t="s">
        <v>2673</v>
      </c>
      <c r="B664" s="39">
        <v>103</v>
      </c>
      <c r="C664" s="414">
        <v>430</v>
      </c>
      <c r="D664" s="39" t="s">
        <v>34</v>
      </c>
      <c r="E664" s="35">
        <v>43291</v>
      </c>
      <c r="F664" s="34">
        <v>109</v>
      </c>
      <c r="G664" s="35">
        <v>3032</v>
      </c>
      <c r="H664" s="39" t="s">
        <v>2654</v>
      </c>
      <c r="I664" s="39">
        <v>5</v>
      </c>
      <c r="J664" s="39">
        <v>3</v>
      </c>
      <c r="K664" s="39">
        <v>88</v>
      </c>
      <c r="L664" s="39">
        <v>2388</v>
      </c>
      <c r="Q664" s="406">
        <v>150</v>
      </c>
      <c r="S664" s="39">
        <v>103</v>
      </c>
    </row>
    <row r="665" spans="1:28" x14ac:dyDescent="0.65">
      <c r="A665" s="416"/>
      <c r="Q665" s="406"/>
    </row>
    <row r="666" spans="1:28" x14ac:dyDescent="0.65">
      <c r="A666" s="416"/>
      <c r="C666" s="414">
        <v>429</v>
      </c>
      <c r="D666" s="39" t="s">
        <v>34</v>
      </c>
      <c r="E666" s="35">
        <v>14624</v>
      </c>
      <c r="H666" s="39" t="s">
        <v>2654</v>
      </c>
      <c r="Q666" s="406"/>
    </row>
    <row r="667" spans="1:28" s="146" customFormat="1" x14ac:dyDescent="0.65">
      <c r="A667" s="740" t="s">
        <v>2675</v>
      </c>
      <c r="B667" s="741">
        <v>180</v>
      </c>
      <c r="C667" s="762">
        <v>430</v>
      </c>
      <c r="D667" s="741" t="s">
        <v>34</v>
      </c>
      <c r="E667" s="146">
        <v>43664</v>
      </c>
      <c r="F667" s="742">
        <v>128</v>
      </c>
      <c r="G667" s="146">
        <v>2909</v>
      </c>
      <c r="H667" s="741"/>
      <c r="I667" s="741">
        <v>1</v>
      </c>
      <c r="J667" s="741">
        <v>1</v>
      </c>
      <c r="K667" s="741">
        <v>83</v>
      </c>
      <c r="L667" s="741"/>
      <c r="M667" s="741"/>
      <c r="O667" s="741"/>
      <c r="Q667" s="743">
        <v>250</v>
      </c>
      <c r="R667" s="741">
        <v>100</v>
      </c>
      <c r="S667" s="741">
        <v>180</v>
      </c>
      <c r="T667" s="741" t="s">
        <v>36</v>
      </c>
      <c r="U667" s="741" t="s">
        <v>37</v>
      </c>
      <c r="V667" s="741">
        <v>108</v>
      </c>
      <c r="X667" s="741">
        <v>22.751999999999999</v>
      </c>
      <c r="Y667" s="741">
        <v>85.28</v>
      </c>
      <c r="AA667" s="741">
        <v>20</v>
      </c>
      <c r="AB667" s="146" t="s">
        <v>2674</v>
      </c>
    </row>
    <row r="668" spans="1:28" x14ac:dyDescent="0.65">
      <c r="A668" s="416"/>
      <c r="Q668" s="406"/>
    </row>
    <row r="669" spans="1:28" x14ac:dyDescent="0.65">
      <c r="A669" s="416" t="s">
        <v>2676</v>
      </c>
      <c r="C669" s="414">
        <v>431</v>
      </c>
      <c r="D669" s="39" t="s">
        <v>34</v>
      </c>
      <c r="E669" s="35">
        <v>74107</v>
      </c>
      <c r="F669" s="34">
        <v>103</v>
      </c>
      <c r="G669" s="35">
        <v>6456</v>
      </c>
      <c r="H669" s="39" t="s">
        <v>2654</v>
      </c>
      <c r="I669" s="39">
        <v>7</v>
      </c>
      <c r="K669" s="39">
        <v>29</v>
      </c>
      <c r="L669" s="39">
        <v>2829</v>
      </c>
      <c r="Q669" s="406">
        <v>150</v>
      </c>
    </row>
    <row r="670" spans="1:28" x14ac:dyDescent="0.65">
      <c r="A670" s="416"/>
      <c r="Q670" s="406"/>
    </row>
    <row r="671" spans="1:28" x14ac:dyDescent="0.65">
      <c r="A671" s="416" t="s">
        <v>2677</v>
      </c>
      <c r="B671" s="39">
        <v>23</v>
      </c>
      <c r="C671" s="414">
        <v>432</v>
      </c>
      <c r="D671" s="39" t="s">
        <v>34</v>
      </c>
      <c r="E671" s="35">
        <v>43164</v>
      </c>
      <c r="F671" s="34">
        <v>66</v>
      </c>
      <c r="G671" s="35">
        <v>3093</v>
      </c>
      <c r="H671" s="39" t="s">
        <v>2654</v>
      </c>
      <c r="J671" s="39">
        <v>1</v>
      </c>
      <c r="K671" s="39">
        <v>90</v>
      </c>
      <c r="M671" s="39">
        <v>190</v>
      </c>
      <c r="Q671" s="406">
        <v>100</v>
      </c>
      <c r="R671" s="39">
        <v>101</v>
      </c>
      <c r="S671" s="39">
        <v>23</v>
      </c>
      <c r="T671" s="39" t="s">
        <v>36</v>
      </c>
      <c r="U671" s="39" t="s">
        <v>37</v>
      </c>
      <c r="V671" s="39">
        <v>72</v>
      </c>
      <c r="X671" s="39">
        <v>72</v>
      </c>
    </row>
    <row r="672" spans="1:28" x14ac:dyDescent="0.65">
      <c r="A672" s="416"/>
      <c r="Q672" s="406"/>
    </row>
    <row r="673" spans="1:28" x14ac:dyDescent="0.65">
      <c r="A673" s="416" t="s">
        <v>2679</v>
      </c>
      <c r="C673" s="414">
        <v>432</v>
      </c>
      <c r="D673" s="39" t="s">
        <v>34</v>
      </c>
      <c r="E673" s="35">
        <v>33177</v>
      </c>
      <c r="F673" s="34">
        <v>2</v>
      </c>
      <c r="H673" s="39" t="s">
        <v>2654</v>
      </c>
      <c r="I673" s="39">
        <v>8</v>
      </c>
      <c r="J673" s="39">
        <v>3</v>
      </c>
      <c r="K673" s="39">
        <v>40</v>
      </c>
      <c r="Q673" s="406">
        <v>150</v>
      </c>
      <c r="V673" s="39">
        <v>48.45</v>
      </c>
      <c r="Y673" s="39">
        <v>48.45</v>
      </c>
      <c r="AB673" s="35" t="s">
        <v>2678</v>
      </c>
    </row>
    <row r="674" spans="1:28" x14ac:dyDescent="0.65">
      <c r="A674" s="416"/>
      <c r="Q674" s="406"/>
    </row>
    <row r="675" spans="1:28" x14ac:dyDescent="0.65">
      <c r="A675" s="416" t="s">
        <v>2680</v>
      </c>
      <c r="B675" s="39">
        <v>34</v>
      </c>
      <c r="C675" s="414">
        <v>433</v>
      </c>
      <c r="D675" s="39" t="s">
        <v>34</v>
      </c>
      <c r="E675" s="35">
        <v>4337</v>
      </c>
      <c r="F675" s="34">
        <v>144</v>
      </c>
      <c r="G675" s="35">
        <v>3118</v>
      </c>
      <c r="H675" s="39" t="s">
        <v>2654</v>
      </c>
      <c r="I675" s="39">
        <v>2</v>
      </c>
      <c r="K675" s="39">
        <v>49</v>
      </c>
      <c r="L675" s="39">
        <v>849</v>
      </c>
      <c r="Q675" s="406">
        <v>150</v>
      </c>
      <c r="S675" s="39">
        <v>34</v>
      </c>
    </row>
    <row r="676" spans="1:28" x14ac:dyDescent="0.65">
      <c r="A676" s="416" t="s">
        <v>2680</v>
      </c>
      <c r="B676" s="39">
        <v>34</v>
      </c>
      <c r="C676" s="414">
        <v>434</v>
      </c>
      <c r="D676" s="39" t="s">
        <v>34</v>
      </c>
      <c r="E676" s="35">
        <v>43334</v>
      </c>
      <c r="F676" s="34">
        <v>82</v>
      </c>
      <c r="G676" s="35">
        <v>3115</v>
      </c>
      <c r="I676" s="39">
        <v>2</v>
      </c>
      <c r="J676" s="39">
        <v>1</v>
      </c>
      <c r="K676" s="39">
        <v>37</v>
      </c>
      <c r="L676" s="39">
        <v>937</v>
      </c>
      <c r="Q676" s="406">
        <v>150</v>
      </c>
      <c r="S676" s="39">
        <v>34</v>
      </c>
    </row>
    <row r="677" spans="1:28" x14ac:dyDescent="0.65">
      <c r="A677" s="416"/>
      <c r="B677" s="39">
        <v>34</v>
      </c>
      <c r="Q677" s="406">
        <v>150</v>
      </c>
      <c r="S677" s="39">
        <v>34</v>
      </c>
    </row>
    <row r="678" spans="1:28" s="41" customFormat="1" x14ac:dyDescent="0.65">
      <c r="A678" s="420" t="s">
        <v>2682</v>
      </c>
      <c r="B678" s="417">
        <v>300</v>
      </c>
      <c r="C678" s="717">
        <v>435</v>
      </c>
      <c r="D678" s="417" t="s">
        <v>34</v>
      </c>
      <c r="E678" s="41">
        <v>37065</v>
      </c>
      <c r="F678" s="418">
        <v>64</v>
      </c>
      <c r="G678" s="41">
        <v>793</v>
      </c>
      <c r="H678" s="39" t="s">
        <v>2654</v>
      </c>
      <c r="I678" s="417"/>
      <c r="J678" s="417">
        <v>1</v>
      </c>
      <c r="K678" s="417">
        <v>86</v>
      </c>
      <c r="L678" s="417"/>
      <c r="M678" s="417"/>
      <c r="N678" s="41">
        <v>186</v>
      </c>
      <c r="O678" s="417"/>
      <c r="Q678" s="419">
        <v>250</v>
      </c>
      <c r="R678" s="417">
        <v>102</v>
      </c>
      <c r="S678" s="417">
        <v>300</v>
      </c>
      <c r="T678" s="417" t="s">
        <v>36</v>
      </c>
      <c r="U678" s="417" t="s">
        <v>37</v>
      </c>
      <c r="V678" s="417">
        <v>54</v>
      </c>
      <c r="X678" s="417">
        <v>16.5</v>
      </c>
      <c r="Y678" s="417">
        <v>37.5</v>
      </c>
      <c r="AA678" s="417"/>
      <c r="AB678" s="41" t="s">
        <v>2681</v>
      </c>
    </row>
    <row r="679" spans="1:28" x14ac:dyDescent="0.65">
      <c r="A679" s="416"/>
      <c r="Q679" s="406"/>
    </row>
    <row r="680" spans="1:28" s="41" customFormat="1" x14ac:dyDescent="0.65">
      <c r="A680" s="420" t="s">
        <v>2684</v>
      </c>
      <c r="B680" s="417"/>
      <c r="C680" s="717">
        <v>436</v>
      </c>
      <c r="D680" s="417" t="s">
        <v>34</v>
      </c>
      <c r="E680" s="41">
        <v>37268</v>
      </c>
      <c r="F680" s="418">
        <v>112</v>
      </c>
      <c r="G680" s="41">
        <v>1101</v>
      </c>
      <c r="H680" s="39" t="s">
        <v>2654</v>
      </c>
      <c r="I680" s="417"/>
      <c r="J680" s="417">
        <v>1</v>
      </c>
      <c r="K680" s="417">
        <v>11</v>
      </c>
      <c r="L680" s="417"/>
      <c r="M680" s="417"/>
      <c r="N680" s="41">
        <v>111</v>
      </c>
      <c r="O680" s="417"/>
      <c r="Q680" s="419">
        <v>300</v>
      </c>
      <c r="R680" s="417">
        <v>103</v>
      </c>
      <c r="S680" s="417"/>
      <c r="T680" s="417" t="s">
        <v>36</v>
      </c>
      <c r="U680" s="417" t="s">
        <v>37</v>
      </c>
      <c r="V680" s="417">
        <v>54</v>
      </c>
      <c r="X680" s="417">
        <v>8.5</v>
      </c>
      <c r="Y680" s="417">
        <v>45.5</v>
      </c>
      <c r="AA680" s="417"/>
      <c r="AB680" s="41" t="s">
        <v>2683</v>
      </c>
    </row>
    <row r="681" spans="1:28" x14ac:dyDescent="0.65">
      <c r="A681" s="416"/>
      <c r="Q681" s="406"/>
    </row>
    <row r="682" spans="1:28" s="41" customFormat="1" x14ac:dyDescent="0.65">
      <c r="A682" s="420" t="s">
        <v>2686</v>
      </c>
      <c r="B682" s="417"/>
      <c r="C682" s="717">
        <v>437</v>
      </c>
      <c r="D682" s="417" t="s">
        <v>34</v>
      </c>
      <c r="E682" s="41">
        <v>78272</v>
      </c>
      <c r="F682" s="418">
        <v>93</v>
      </c>
      <c r="G682" s="41">
        <v>6779</v>
      </c>
      <c r="H682" s="39" t="s">
        <v>2654</v>
      </c>
      <c r="I682" s="417"/>
      <c r="J682" s="417"/>
      <c r="K682" s="417">
        <v>63</v>
      </c>
      <c r="L682" s="417">
        <v>63</v>
      </c>
      <c r="M682" s="417"/>
      <c r="O682" s="417"/>
      <c r="Q682" s="419">
        <v>250</v>
      </c>
      <c r="R682" s="417">
        <v>104</v>
      </c>
      <c r="S682" s="417"/>
      <c r="T682" s="417" t="s">
        <v>36</v>
      </c>
      <c r="U682" s="417" t="s">
        <v>37</v>
      </c>
      <c r="V682" s="417">
        <v>72</v>
      </c>
      <c r="X682" s="417">
        <v>36</v>
      </c>
      <c r="Y682" s="417">
        <v>36</v>
      </c>
      <c r="AA682" s="417"/>
      <c r="AB682" s="41" t="s">
        <v>2685</v>
      </c>
    </row>
    <row r="683" spans="1:28" x14ac:dyDescent="0.65">
      <c r="A683" s="416"/>
      <c r="Q683" s="406"/>
    </row>
    <row r="684" spans="1:28" x14ac:dyDescent="0.65">
      <c r="A684" s="416" t="s">
        <v>2687</v>
      </c>
      <c r="B684" s="39">
        <v>46</v>
      </c>
      <c r="C684" s="414">
        <v>438</v>
      </c>
      <c r="D684" s="39" t="s">
        <v>34</v>
      </c>
      <c r="E684" s="35">
        <v>74106</v>
      </c>
      <c r="F684" s="34">
        <v>297</v>
      </c>
      <c r="G684" s="35">
        <v>6455</v>
      </c>
      <c r="H684" s="39" t="s">
        <v>2654</v>
      </c>
      <c r="I684" s="39">
        <v>10</v>
      </c>
      <c r="K684" s="39">
        <v>42</v>
      </c>
      <c r="L684" s="39">
        <v>4042</v>
      </c>
      <c r="Q684" s="406">
        <v>150</v>
      </c>
      <c r="S684" s="39">
        <v>46</v>
      </c>
    </row>
    <row r="685" spans="1:28" x14ac:dyDescent="0.65">
      <c r="A685" s="416" t="s">
        <v>2688</v>
      </c>
      <c r="B685" s="39">
        <v>46</v>
      </c>
      <c r="C685" s="414">
        <v>439</v>
      </c>
      <c r="D685" s="39" t="s">
        <v>34</v>
      </c>
      <c r="E685" s="35">
        <v>43664</v>
      </c>
      <c r="F685" s="34">
        <v>28</v>
      </c>
      <c r="G685" s="35">
        <v>756</v>
      </c>
      <c r="J685" s="39">
        <v>1</v>
      </c>
      <c r="K685" s="39">
        <v>7</v>
      </c>
      <c r="M685" s="39">
        <v>107</v>
      </c>
      <c r="Q685" s="406">
        <v>250</v>
      </c>
      <c r="R685" s="39">
        <v>105</v>
      </c>
      <c r="S685" s="39">
        <v>46</v>
      </c>
      <c r="T685" s="39" t="s">
        <v>36</v>
      </c>
      <c r="U685" s="39" t="s">
        <v>37</v>
      </c>
      <c r="V685" s="39">
        <v>54</v>
      </c>
      <c r="X685" s="39">
        <v>54</v>
      </c>
    </row>
    <row r="686" spans="1:28" x14ac:dyDescent="0.65">
      <c r="A686" s="416"/>
    </row>
    <row r="687" spans="1:28" x14ac:dyDescent="0.65">
      <c r="A687" s="663" t="s">
        <v>3433</v>
      </c>
      <c r="C687" s="414">
        <v>440</v>
      </c>
      <c r="D687" s="414" t="s">
        <v>34</v>
      </c>
      <c r="E687" s="414">
        <v>37069</v>
      </c>
      <c r="H687" s="39" t="s">
        <v>2654</v>
      </c>
      <c r="J687" s="39">
        <v>1</v>
      </c>
      <c r="K687" s="39">
        <v>83</v>
      </c>
      <c r="M687" s="39">
        <v>183</v>
      </c>
      <c r="Q687" s="75">
        <v>250</v>
      </c>
      <c r="R687" s="39">
        <v>106</v>
      </c>
      <c r="T687" s="39" t="s">
        <v>36</v>
      </c>
      <c r="U687" s="39" t="s">
        <v>37</v>
      </c>
      <c r="V687" s="39">
        <v>108</v>
      </c>
      <c r="X687" s="39">
        <v>108</v>
      </c>
      <c r="AB687" s="35" t="s">
        <v>3494</v>
      </c>
    </row>
    <row r="688" spans="1:28" x14ac:dyDescent="0.65">
      <c r="A688" s="416"/>
    </row>
    <row r="689" spans="1:28" s="146" customFormat="1" x14ac:dyDescent="0.65">
      <c r="A689" s="740" t="s">
        <v>3495</v>
      </c>
      <c r="B689" s="741">
        <v>57</v>
      </c>
      <c r="C689" s="762">
        <v>441</v>
      </c>
      <c r="D689" s="762" t="s">
        <v>34</v>
      </c>
      <c r="E689" s="146">
        <v>37647</v>
      </c>
      <c r="F689" s="742">
        <v>17</v>
      </c>
      <c r="G689" s="146">
        <v>738</v>
      </c>
      <c r="H689" s="741" t="s">
        <v>2654</v>
      </c>
      <c r="I689" s="741"/>
      <c r="J689" s="741">
        <v>2</v>
      </c>
      <c r="K689" s="741">
        <v>3</v>
      </c>
      <c r="L689" s="741"/>
      <c r="M689" s="741">
        <v>203</v>
      </c>
      <c r="O689" s="741"/>
      <c r="Q689" s="763"/>
      <c r="R689" s="741">
        <v>107</v>
      </c>
      <c r="S689" s="741">
        <v>57</v>
      </c>
      <c r="T689" s="741" t="s">
        <v>36</v>
      </c>
      <c r="U689" s="741" t="s">
        <v>45</v>
      </c>
      <c r="V689" s="741">
        <v>108</v>
      </c>
      <c r="X689" s="741">
        <v>88</v>
      </c>
      <c r="Y689" s="741">
        <v>20</v>
      </c>
      <c r="AA689" s="741"/>
      <c r="AB689" s="146" t="s">
        <v>3496</v>
      </c>
    </row>
    <row r="690" spans="1:28" x14ac:dyDescent="0.65">
      <c r="A690" s="416"/>
    </row>
    <row r="691" spans="1:28" x14ac:dyDescent="0.65">
      <c r="A691" s="416"/>
    </row>
    <row r="692" spans="1:28" x14ac:dyDescent="0.65">
      <c r="A692" s="416"/>
    </row>
    <row r="693" spans="1:28" x14ac:dyDescent="0.65">
      <c r="A693" s="416"/>
    </row>
    <row r="694" spans="1:28" x14ac:dyDescent="0.65">
      <c r="A694" s="416"/>
    </row>
    <row r="695" spans="1:28" x14ac:dyDescent="0.65">
      <c r="A695" s="416"/>
    </row>
    <row r="696" spans="1:28" x14ac:dyDescent="0.65">
      <c r="A696" s="416"/>
    </row>
    <row r="697" spans="1:28" x14ac:dyDescent="0.65">
      <c r="A697" s="416"/>
    </row>
    <row r="698" spans="1:28" x14ac:dyDescent="0.65">
      <c r="A698" s="416"/>
    </row>
    <row r="699" spans="1:28" x14ac:dyDescent="0.65">
      <c r="A699" s="416"/>
    </row>
    <row r="700" spans="1:28" x14ac:dyDescent="0.65">
      <c r="A700" s="416"/>
    </row>
    <row r="701" spans="1:28" x14ac:dyDescent="0.65">
      <c r="A701" s="416"/>
    </row>
    <row r="702" spans="1:28" x14ac:dyDescent="0.65">
      <c r="A702" s="416"/>
    </row>
    <row r="703" spans="1:28" x14ac:dyDescent="0.65">
      <c r="A703" s="416"/>
    </row>
    <row r="704" spans="1:28" x14ac:dyDescent="0.65">
      <c r="A704" s="416"/>
    </row>
    <row r="705" spans="1:1" x14ac:dyDescent="0.65">
      <c r="A705" s="416"/>
    </row>
    <row r="706" spans="1:1" x14ac:dyDescent="0.65">
      <c r="A706" s="416"/>
    </row>
    <row r="707" spans="1:1" x14ac:dyDescent="0.65">
      <c r="A707" s="416"/>
    </row>
    <row r="708" spans="1:1" x14ac:dyDescent="0.65">
      <c r="A708" s="416"/>
    </row>
    <row r="709" spans="1:1" x14ac:dyDescent="0.65">
      <c r="A709" s="416"/>
    </row>
    <row r="710" spans="1:1" x14ac:dyDescent="0.65">
      <c r="A710" s="416"/>
    </row>
    <row r="711" spans="1:1" x14ac:dyDescent="0.65">
      <c r="A711" s="416"/>
    </row>
    <row r="712" spans="1:1" x14ac:dyDescent="0.65">
      <c r="A712" s="416"/>
    </row>
    <row r="713" spans="1:1" x14ac:dyDescent="0.65">
      <c r="A713" s="416"/>
    </row>
    <row r="714" spans="1:1" x14ac:dyDescent="0.65">
      <c r="A714" s="416"/>
    </row>
    <row r="715" spans="1:1" x14ac:dyDescent="0.65">
      <c r="A715" s="416"/>
    </row>
    <row r="716" spans="1:1" x14ac:dyDescent="0.65">
      <c r="A716" s="416"/>
    </row>
    <row r="717" spans="1:1" x14ac:dyDescent="0.65">
      <c r="A717" s="416"/>
    </row>
    <row r="718" spans="1:1" x14ac:dyDescent="0.65">
      <c r="A718" s="416"/>
    </row>
    <row r="719" spans="1:1" x14ac:dyDescent="0.65">
      <c r="A719" s="416"/>
    </row>
    <row r="720" spans="1:1" x14ac:dyDescent="0.65">
      <c r="A720" s="416"/>
    </row>
    <row r="721" spans="1:1" x14ac:dyDescent="0.65">
      <c r="A721" s="416"/>
    </row>
    <row r="722" spans="1:1" x14ac:dyDescent="0.65">
      <c r="A722" s="416"/>
    </row>
    <row r="723" spans="1:1" x14ac:dyDescent="0.65">
      <c r="A723" s="416"/>
    </row>
    <row r="724" spans="1:1" x14ac:dyDescent="0.65">
      <c r="A724" s="416"/>
    </row>
    <row r="725" spans="1:1" x14ac:dyDescent="0.65">
      <c r="A725" s="416"/>
    </row>
    <row r="726" spans="1:1" x14ac:dyDescent="0.65">
      <c r="A726" s="416"/>
    </row>
    <row r="727" spans="1:1" x14ac:dyDescent="0.65">
      <c r="A727" s="416"/>
    </row>
    <row r="728" spans="1:1" x14ac:dyDescent="0.65">
      <c r="A728" s="416"/>
    </row>
    <row r="729" spans="1:1" x14ac:dyDescent="0.65">
      <c r="A729" s="416"/>
    </row>
    <row r="730" spans="1:1" x14ac:dyDescent="0.65">
      <c r="A730" s="416"/>
    </row>
    <row r="731" spans="1:1" x14ac:dyDescent="0.65">
      <c r="A731" s="416"/>
    </row>
    <row r="732" spans="1:1" x14ac:dyDescent="0.65">
      <c r="A732" s="416"/>
    </row>
    <row r="733" spans="1:1" x14ac:dyDescent="0.65">
      <c r="A733" s="416"/>
    </row>
    <row r="734" spans="1:1" x14ac:dyDescent="0.65">
      <c r="A734" s="416"/>
    </row>
    <row r="735" spans="1:1" x14ac:dyDescent="0.65">
      <c r="A735" s="416"/>
    </row>
    <row r="736" spans="1:1" x14ac:dyDescent="0.65">
      <c r="A736" s="416"/>
    </row>
    <row r="737" spans="1:1" x14ac:dyDescent="0.65">
      <c r="A737" s="416"/>
    </row>
    <row r="738" spans="1:1" x14ac:dyDescent="0.65">
      <c r="A738" s="416"/>
    </row>
    <row r="739" spans="1:1" x14ac:dyDescent="0.65">
      <c r="A739" s="416"/>
    </row>
    <row r="740" spans="1:1" x14ac:dyDescent="0.65">
      <c r="A740" s="416"/>
    </row>
    <row r="741" spans="1:1" x14ac:dyDescent="0.65">
      <c r="A741" s="416"/>
    </row>
    <row r="742" spans="1:1" x14ac:dyDescent="0.65">
      <c r="A742" s="416"/>
    </row>
    <row r="743" spans="1:1" x14ac:dyDescent="0.65">
      <c r="A743" s="416"/>
    </row>
    <row r="744" spans="1:1" x14ac:dyDescent="0.65">
      <c r="A744" s="416"/>
    </row>
    <row r="745" spans="1:1" x14ac:dyDescent="0.65">
      <c r="A745" s="416"/>
    </row>
    <row r="746" spans="1:1" x14ac:dyDescent="0.65">
      <c r="A746" s="416"/>
    </row>
    <row r="747" spans="1:1" x14ac:dyDescent="0.65">
      <c r="A747" s="416"/>
    </row>
    <row r="748" spans="1:1" x14ac:dyDescent="0.65">
      <c r="A748" s="416"/>
    </row>
    <row r="749" spans="1:1" x14ac:dyDescent="0.65">
      <c r="A749" s="416"/>
    </row>
    <row r="750" spans="1:1" x14ac:dyDescent="0.65">
      <c r="A750" s="416"/>
    </row>
    <row r="751" spans="1:1" x14ac:dyDescent="0.65">
      <c r="A751" s="416"/>
    </row>
    <row r="752" spans="1:1" x14ac:dyDescent="0.65">
      <c r="A752" s="416"/>
    </row>
    <row r="753" spans="1:1" x14ac:dyDescent="0.65">
      <c r="A753" s="416"/>
    </row>
    <row r="754" spans="1:1" x14ac:dyDescent="0.65">
      <c r="A754" s="416"/>
    </row>
    <row r="755" spans="1:1" x14ac:dyDescent="0.65">
      <c r="A755" s="416"/>
    </row>
    <row r="756" spans="1:1" x14ac:dyDescent="0.65">
      <c r="A756" s="416"/>
    </row>
    <row r="757" spans="1:1" x14ac:dyDescent="0.65">
      <c r="A757" s="416"/>
    </row>
    <row r="758" spans="1:1" x14ac:dyDescent="0.65">
      <c r="A758" s="416"/>
    </row>
    <row r="759" spans="1:1" x14ac:dyDescent="0.65">
      <c r="A759" s="416"/>
    </row>
    <row r="760" spans="1:1" x14ac:dyDescent="0.65">
      <c r="A760" s="416"/>
    </row>
    <row r="761" spans="1:1" x14ac:dyDescent="0.65">
      <c r="A761" s="416"/>
    </row>
    <row r="762" spans="1:1" x14ac:dyDescent="0.65">
      <c r="A762" s="416"/>
    </row>
    <row r="763" spans="1:1" x14ac:dyDescent="0.65">
      <c r="A763" s="416"/>
    </row>
    <row r="764" spans="1:1" x14ac:dyDescent="0.65">
      <c r="A764" s="416"/>
    </row>
    <row r="765" spans="1:1" x14ac:dyDescent="0.65">
      <c r="A765" s="416"/>
    </row>
    <row r="766" spans="1:1" x14ac:dyDescent="0.65">
      <c r="A766" s="416"/>
    </row>
    <row r="767" spans="1:1" x14ac:dyDescent="0.65">
      <c r="A767" s="416"/>
    </row>
    <row r="768" spans="1:1" x14ac:dyDescent="0.65">
      <c r="A768" s="416"/>
    </row>
    <row r="769" spans="1:1" x14ac:dyDescent="0.65">
      <c r="A769" s="416"/>
    </row>
    <row r="770" spans="1:1" x14ac:dyDescent="0.65">
      <c r="A770" s="416"/>
    </row>
    <row r="771" spans="1:1" x14ac:dyDescent="0.65">
      <c r="A771" s="416"/>
    </row>
    <row r="772" spans="1:1" x14ac:dyDescent="0.65">
      <c r="A772" s="416"/>
    </row>
    <row r="773" spans="1:1" x14ac:dyDescent="0.65">
      <c r="A773" s="416"/>
    </row>
    <row r="774" spans="1:1" x14ac:dyDescent="0.65">
      <c r="A774" s="416"/>
    </row>
    <row r="775" spans="1:1" x14ac:dyDescent="0.65">
      <c r="A775" s="416"/>
    </row>
    <row r="776" spans="1:1" x14ac:dyDescent="0.65">
      <c r="A776" s="416"/>
    </row>
    <row r="777" spans="1:1" x14ac:dyDescent="0.65">
      <c r="A777" s="416"/>
    </row>
    <row r="778" spans="1:1" x14ac:dyDescent="0.65">
      <c r="A778" s="416"/>
    </row>
    <row r="779" spans="1:1" x14ac:dyDescent="0.65">
      <c r="A779" s="416"/>
    </row>
    <row r="780" spans="1:1" x14ac:dyDescent="0.65">
      <c r="A780" s="416"/>
    </row>
    <row r="781" spans="1:1" x14ac:dyDescent="0.65">
      <c r="A781" s="416"/>
    </row>
    <row r="782" spans="1:1" x14ac:dyDescent="0.65">
      <c r="A782" s="416"/>
    </row>
    <row r="783" spans="1:1" x14ac:dyDescent="0.65">
      <c r="A783" s="416"/>
    </row>
    <row r="784" spans="1:1" x14ac:dyDescent="0.65">
      <c r="A784" s="416"/>
    </row>
    <row r="785" spans="1:1" x14ac:dyDescent="0.65">
      <c r="A785" s="416"/>
    </row>
    <row r="786" spans="1:1" x14ac:dyDescent="0.65">
      <c r="A786" s="416"/>
    </row>
    <row r="787" spans="1:1" x14ac:dyDescent="0.65">
      <c r="A787" s="416"/>
    </row>
    <row r="788" spans="1:1" x14ac:dyDescent="0.65">
      <c r="A788" s="416"/>
    </row>
    <row r="789" spans="1:1" x14ac:dyDescent="0.65">
      <c r="A789" s="416"/>
    </row>
    <row r="790" spans="1:1" x14ac:dyDescent="0.65">
      <c r="A790" s="416"/>
    </row>
    <row r="791" spans="1:1" x14ac:dyDescent="0.65">
      <c r="A791" s="416"/>
    </row>
    <row r="792" spans="1:1" x14ac:dyDescent="0.65">
      <c r="A792" s="416"/>
    </row>
    <row r="793" spans="1:1" x14ac:dyDescent="0.65">
      <c r="A793" s="416"/>
    </row>
    <row r="794" spans="1:1" x14ac:dyDescent="0.65">
      <c r="A794" s="416"/>
    </row>
    <row r="795" spans="1:1" x14ac:dyDescent="0.65">
      <c r="A795" s="416"/>
    </row>
    <row r="796" spans="1:1" x14ac:dyDescent="0.65">
      <c r="A796" s="416"/>
    </row>
    <row r="797" spans="1:1" x14ac:dyDescent="0.65">
      <c r="A797" s="416"/>
    </row>
    <row r="798" spans="1:1" x14ac:dyDescent="0.65">
      <c r="A798" s="416"/>
    </row>
    <row r="799" spans="1:1" x14ac:dyDescent="0.65">
      <c r="A799" s="416"/>
    </row>
    <row r="800" spans="1:1" x14ac:dyDescent="0.65">
      <c r="A800" s="416"/>
    </row>
    <row r="801" spans="1:1" x14ac:dyDescent="0.65">
      <c r="A801" s="416"/>
    </row>
    <row r="802" spans="1:1" x14ac:dyDescent="0.65">
      <c r="A802" s="416"/>
    </row>
    <row r="803" spans="1:1" x14ac:dyDescent="0.65">
      <c r="A803" s="416"/>
    </row>
    <row r="804" spans="1:1" x14ac:dyDescent="0.65">
      <c r="A804" s="416"/>
    </row>
    <row r="805" spans="1:1" x14ac:dyDescent="0.65">
      <c r="A805" s="416"/>
    </row>
    <row r="806" spans="1:1" x14ac:dyDescent="0.65">
      <c r="A806" s="416"/>
    </row>
    <row r="807" spans="1:1" x14ac:dyDescent="0.65">
      <c r="A807" s="416"/>
    </row>
    <row r="808" spans="1:1" x14ac:dyDescent="0.65">
      <c r="A808" s="416"/>
    </row>
    <row r="809" spans="1:1" x14ac:dyDescent="0.65">
      <c r="A809" s="416"/>
    </row>
    <row r="810" spans="1:1" x14ac:dyDescent="0.65">
      <c r="A810" s="416"/>
    </row>
    <row r="811" spans="1:1" x14ac:dyDescent="0.65">
      <c r="A811" s="416"/>
    </row>
    <row r="812" spans="1:1" x14ac:dyDescent="0.65">
      <c r="A812" s="416"/>
    </row>
    <row r="813" spans="1:1" x14ac:dyDescent="0.65">
      <c r="A813" s="416"/>
    </row>
    <row r="814" spans="1:1" x14ac:dyDescent="0.65">
      <c r="A814" s="416"/>
    </row>
    <row r="815" spans="1:1" x14ac:dyDescent="0.65">
      <c r="A815" s="416"/>
    </row>
    <row r="816" spans="1:1" x14ac:dyDescent="0.65">
      <c r="A816" s="416"/>
    </row>
    <row r="817" spans="1:1" x14ac:dyDescent="0.65">
      <c r="A817" s="416"/>
    </row>
    <row r="818" spans="1:1" x14ac:dyDescent="0.65">
      <c r="A818" s="416"/>
    </row>
    <row r="819" spans="1:1" x14ac:dyDescent="0.65">
      <c r="A819" s="416"/>
    </row>
    <row r="820" spans="1:1" x14ac:dyDescent="0.65">
      <c r="A820" s="416"/>
    </row>
    <row r="821" spans="1:1" x14ac:dyDescent="0.65">
      <c r="A821" s="416"/>
    </row>
    <row r="822" spans="1:1" x14ac:dyDescent="0.65">
      <c r="A822" s="416"/>
    </row>
    <row r="823" spans="1:1" x14ac:dyDescent="0.65">
      <c r="A823" s="416"/>
    </row>
  </sheetData>
  <mergeCells count="36">
    <mergeCell ref="E6:E8"/>
    <mergeCell ref="F6:G6"/>
    <mergeCell ref="AA6:AA8"/>
    <mergeCell ref="AB6:AB8"/>
    <mergeCell ref="F7:F8"/>
    <mergeCell ref="G7:G8"/>
    <mergeCell ref="I7:I8"/>
    <mergeCell ref="J7:J8"/>
    <mergeCell ref="Z7:Z8"/>
    <mergeCell ref="U6:U8"/>
    <mergeCell ref="V6:V8"/>
    <mergeCell ref="W6:Z6"/>
    <mergeCell ref="Q6:Q8"/>
    <mergeCell ref="R6:R8"/>
    <mergeCell ref="T6:T8"/>
    <mergeCell ref="N1:P1"/>
    <mergeCell ref="C2:AB2"/>
    <mergeCell ref="C3:AB3"/>
    <mergeCell ref="C5:P5"/>
    <mergeCell ref="R5:AB5"/>
    <mergeCell ref="A5:A8"/>
    <mergeCell ref="S6:S8"/>
    <mergeCell ref="W7:W8"/>
    <mergeCell ref="X7:X8"/>
    <mergeCell ref="Y7:Y8"/>
    <mergeCell ref="L7:L8"/>
    <mergeCell ref="M7:M8"/>
    <mergeCell ref="N7:N8"/>
    <mergeCell ref="P7:P8"/>
    <mergeCell ref="K7:K8"/>
    <mergeCell ref="H6:H8"/>
    <mergeCell ref="I6:K6"/>
    <mergeCell ref="L6:P6"/>
    <mergeCell ref="O7:O8"/>
    <mergeCell ref="C6:C8"/>
    <mergeCell ref="D6:D8"/>
  </mergeCells>
  <pageMargins left="0.25" right="0.25" top="0.75" bottom="0.75" header="0.3" footer="0.3"/>
  <pageSetup paperSize="5" scale="62" fitToHeight="0" orientation="landscape" r:id="rId1"/>
  <colBreaks count="1" manualBreakCount="1">
    <brk id="2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[9]list!#REF!</xm:f>
          </x14:formula1>
          <xm:sqref>D690:D1048576 D1:D686 D688 T1:U1048576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6"/>
  <sheetViews>
    <sheetView view="pageBreakPreview" zoomScale="70" zoomScaleNormal="80" zoomScaleSheetLayoutView="70" workbookViewId="0">
      <selection activeCell="C3" sqref="C3:AB3"/>
    </sheetView>
  </sheetViews>
  <sheetFormatPr defaultRowHeight="23.25" x14ac:dyDescent="0.5"/>
  <cols>
    <col min="1" max="1" width="23.375" style="130" customWidth="1"/>
    <col min="2" max="2" width="9.25" style="128" customWidth="1"/>
    <col min="3" max="3" width="4.625" style="128" customWidth="1"/>
    <col min="4" max="4" width="14.375" style="128" customWidth="1"/>
    <col min="5" max="5" width="7.625" style="129" customWidth="1"/>
    <col min="6" max="6" width="6.875" style="128" customWidth="1"/>
    <col min="7" max="7" width="6.125" style="128" customWidth="1"/>
    <col min="8" max="8" width="10" style="128" customWidth="1"/>
    <col min="9" max="9" width="4.25" style="128" customWidth="1"/>
    <col min="10" max="10" width="4.375" style="128" customWidth="1"/>
    <col min="11" max="11" width="4.75" style="128" customWidth="1"/>
    <col min="12" max="12" width="8.25" style="128" customWidth="1"/>
    <col min="13" max="13" width="7.125" style="128" customWidth="1"/>
    <col min="14" max="14" width="6.125" style="130" customWidth="1"/>
    <col min="15" max="15" width="8.25" style="130" hidden="1" customWidth="1"/>
    <col min="16" max="16" width="10.75" style="130" hidden="1" customWidth="1"/>
    <col min="17" max="17" width="7.625" style="131" hidden="1" customWidth="1"/>
    <col min="18" max="18" width="5" style="128" customWidth="1"/>
    <col min="19" max="19" width="7.25" style="128" customWidth="1"/>
    <col min="20" max="20" width="13.25" style="128" customWidth="1"/>
    <col min="21" max="22" width="11.25" style="128" customWidth="1"/>
    <col min="23" max="23" width="8.125" style="130" customWidth="1"/>
    <col min="24" max="24" width="5.875" style="128" customWidth="1"/>
    <col min="25" max="25" width="5" style="130" customWidth="1"/>
    <col min="26" max="26" width="8.375" style="130" customWidth="1"/>
    <col min="27" max="27" width="8.625" style="128" customWidth="1"/>
    <col min="28" max="28" width="16.375" style="130" customWidth="1"/>
    <col min="29" max="105" width="9" style="130"/>
    <col min="106" max="106" width="4.25" style="130" customWidth="1"/>
    <col min="107" max="107" width="5.5" style="130" customWidth="1"/>
    <col min="108" max="108" width="7.625" style="130" customWidth="1"/>
    <col min="109" max="109" width="6.875" style="130" customWidth="1"/>
    <col min="110" max="110" width="5.375" style="130" customWidth="1"/>
    <col min="111" max="111" width="10" style="130" customWidth="1"/>
    <col min="112" max="112" width="3.125" style="130" customWidth="1"/>
    <col min="113" max="113" width="3.75" style="130" customWidth="1"/>
    <col min="114" max="114" width="3.5" style="130" customWidth="1"/>
    <col min="115" max="115" width="6.875" style="130" customWidth="1"/>
    <col min="116" max="116" width="7.125" style="130" customWidth="1"/>
    <col min="117" max="117" width="6.125" style="130" customWidth="1"/>
    <col min="118" max="118" width="7" style="130" customWidth="1"/>
    <col min="119" max="119" width="7.625" style="130" customWidth="1"/>
    <col min="120" max="120" width="3.25" style="130" customWidth="1"/>
    <col min="121" max="121" width="7.25" style="130" customWidth="1"/>
    <col min="122" max="122" width="11.625" style="130" customWidth="1"/>
    <col min="123" max="124" width="11.25" style="130" customWidth="1"/>
    <col min="125" max="125" width="8.125" style="130" customWidth="1"/>
    <col min="126" max="126" width="5.875" style="130" customWidth="1"/>
    <col min="127" max="127" width="5" style="130" customWidth="1"/>
    <col min="128" max="128" width="8.375" style="130" customWidth="1"/>
    <col min="129" max="129" width="8.625" style="130" customWidth="1"/>
    <col min="130" max="130" width="6.375" style="130" customWidth="1"/>
    <col min="131" max="131" width="17.25" style="130" customWidth="1"/>
    <col min="132" max="361" width="9" style="130"/>
    <col min="362" max="362" width="4.25" style="130" customWidth="1"/>
    <col min="363" max="363" width="5.5" style="130" customWidth="1"/>
    <col min="364" max="364" width="7.625" style="130" customWidth="1"/>
    <col min="365" max="365" width="6.875" style="130" customWidth="1"/>
    <col min="366" max="366" width="5.375" style="130" customWidth="1"/>
    <col min="367" max="367" width="10" style="130" customWidth="1"/>
    <col min="368" max="368" width="3.125" style="130" customWidth="1"/>
    <col min="369" max="369" width="3.75" style="130" customWidth="1"/>
    <col min="370" max="370" width="3.5" style="130" customWidth="1"/>
    <col min="371" max="371" width="6.875" style="130" customWidth="1"/>
    <col min="372" max="372" width="7.125" style="130" customWidth="1"/>
    <col min="373" max="373" width="6.125" style="130" customWidth="1"/>
    <col min="374" max="374" width="7" style="130" customWidth="1"/>
    <col min="375" max="375" width="7.625" style="130" customWidth="1"/>
    <col min="376" max="376" width="3.25" style="130" customWidth="1"/>
    <col min="377" max="377" width="7.25" style="130" customWidth="1"/>
    <col min="378" max="378" width="11.625" style="130" customWidth="1"/>
    <col min="379" max="380" width="11.25" style="130" customWidth="1"/>
    <col min="381" max="381" width="8.125" style="130" customWidth="1"/>
    <col min="382" max="382" width="5.875" style="130" customWidth="1"/>
    <col min="383" max="383" width="5" style="130" customWidth="1"/>
    <col min="384" max="384" width="8.375" style="130" customWidth="1"/>
    <col min="385" max="385" width="8.625" style="130" customWidth="1"/>
    <col min="386" max="386" width="6.375" style="130" customWidth="1"/>
    <col min="387" max="387" width="17.25" style="130" customWidth="1"/>
    <col min="388" max="617" width="9" style="130"/>
    <col min="618" max="618" width="4.25" style="130" customWidth="1"/>
    <col min="619" max="619" width="5.5" style="130" customWidth="1"/>
    <col min="620" max="620" width="7.625" style="130" customWidth="1"/>
    <col min="621" max="621" width="6.875" style="130" customWidth="1"/>
    <col min="622" max="622" width="5.375" style="130" customWidth="1"/>
    <col min="623" max="623" width="10" style="130" customWidth="1"/>
    <col min="624" max="624" width="3.125" style="130" customWidth="1"/>
    <col min="625" max="625" width="3.75" style="130" customWidth="1"/>
    <col min="626" max="626" width="3.5" style="130" customWidth="1"/>
    <col min="627" max="627" width="6.875" style="130" customWidth="1"/>
    <col min="628" max="628" width="7.125" style="130" customWidth="1"/>
    <col min="629" max="629" width="6.125" style="130" customWidth="1"/>
    <col min="630" max="630" width="7" style="130" customWidth="1"/>
    <col min="631" max="631" width="7.625" style="130" customWidth="1"/>
    <col min="632" max="632" width="3.25" style="130" customWidth="1"/>
    <col min="633" max="633" width="7.25" style="130" customWidth="1"/>
    <col min="634" max="634" width="11.625" style="130" customWidth="1"/>
    <col min="635" max="636" width="11.25" style="130" customWidth="1"/>
    <col min="637" max="637" width="8.125" style="130" customWidth="1"/>
    <col min="638" max="638" width="5.875" style="130" customWidth="1"/>
    <col min="639" max="639" width="5" style="130" customWidth="1"/>
    <col min="640" max="640" width="8.375" style="130" customWidth="1"/>
    <col min="641" max="641" width="8.625" style="130" customWidth="1"/>
    <col min="642" max="642" width="6.375" style="130" customWidth="1"/>
    <col min="643" max="643" width="17.25" style="130" customWidth="1"/>
    <col min="644" max="873" width="9" style="130"/>
    <col min="874" max="874" width="4.25" style="130" customWidth="1"/>
    <col min="875" max="875" width="5.5" style="130" customWidth="1"/>
    <col min="876" max="876" width="7.625" style="130" customWidth="1"/>
    <col min="877" max="877" width="6.875" style="130" customWidth="1"/>
    <col min="878" max="878" width="5.375" style="130" customWidth="1"/>
    <col min="879" max="879" width="10" style="130" customWidth="1"/>
    <col min="880" max="880" width="3.125" style="130" customWidth="1"/>
    <col min="881" max="881" width="3.75" style="130" customWidth="1"/>
    <col min="882" max="882" width="3.5" style="130" customWidth="1"/>
    <col min="883" max="883" width="6.875" style="130" customWidth="1"/>
    <col min="884" max="884" width="7.125" style="130" customWidth="1"/>
    <col min="885" max="885" width="6.125" style="130" customWidth="1"/>
    <col min="886" max="886" width="7" style="130" customWidth="1"/>
    <col min="887" max="887" width="7.625" style="130" customWidth="1"/>
    <col min="888" max="888" width="3.25" style="130" customWidth="1"/>
    <col min="889" max="889" width="7.25" style="130" customWidth="1"/>
    <col min="890" max="890" width="11.625" style="130" customWidth="1"/>
    <col min="891" max="892" width="11.25" style="130" customWidth="1"/>
    <col min="893" max="893" width="8.125" style="130" customWidth="1"/>
    <col min="894" max="894" width="5.875" style="130" customWidth="1"/>
    <col min="895" max="895" width="5" style="130" customWidth="1"/>
    <col min="896" max="896" width="8.375" style="130" customWidth="1"/>
    <col min="897" max="897" width="8.625" style="130" customWidth="1"/>
    <col min="898" max="898" width="6.375" style="130" customWidth="1"/>
    <col min="899" max="899" width="17.25" style="130" customWidth="1"/>
    <col min="900" max="1129" width="9" style="130"/>
    <col min="1130" max="1130" width="4.25" style="130" customWidth="1"/>
    <col min="1131" max="1131" width="5.5" style="130" customWidth="1"/>
    <col min="1132" max="1132" width="7.625" style="130" customWidth="1"/>
    <col min="1133" max="1133" width="6.875" style="130" customWidth="1"/>
    <col min="1134" max="1134" width="5.375" style="130" customWidth="1"/>
    <col min="1135" max="1135" width="10" style="130" customWidth="1"/>
    <col min="1136" max="1136" width="3.125" style="130" customWidth="1"/>
    <col min="1137" max="1137" width="3.75" style="130" customWidth="1"/>
    <col min="1138" max="1138" width="3.5" style="130" customWidth="1"/>
    <col min="1139" max="1139" width="6.875" style="130" customWidth="1"/>
    <col min="1140" max="1140" width="7.125" style="130" customWidth="1"/>
    <col min="1141" max="1141" width="6.125" style="130" customWidth="1"/>
    <col min="1142" max="1142" width="7" style="130" customWidth="1"/>
    <col min="1143" max="1143" width="7.625" style="130" customWidth="1"/>
    <col min="1144" max="1144" width="3.25" style="130" customWidth="1"/>
    <col min="1145" max="1145" width="7.25" style="130" customWidth="1"/>
    <col min="1146" max="1146" width="11.625" style="130" customWidth="1"/>
    <col min="1147" max="1148" width="11.25" style="130" customWidth="1"/>
    <col min="1149" max="1149" width="8.125" style="130" customWidth="1"/>
    <col min="1150" max="1150" width="5.875" style="130" customWidth="1"/>
    <col min="1151" max="1151" width="5" style="130" customWidth="1"/>
    <col min="1152" max="1152" width="8.375" style="130" customWidth="1"/>
    <col min="1153" max="1153" width="8.625" style="130" customWidth="1"/>
    <col min="1154" max="1154" width="6.375" style="130" customWidth="1"/>
    <col min="1155" max="1155" width="17.25" style="130" customWidth="1"/>
    <col min="1156" max="1385" width="9" style="130"/>
    <col min="1386" max="1386" width="4.25" style="130" customWidth="1"/>
    <col min="1387" max="1387" width="5.5" style="130" customWidth="1"/>
    <col min="1388" max="1388" width="7.625" style="130" customWidth="1"/>
    <col min="1389" max="1389" width="6.875" style="130" customWidth="1"/>
    <col min="1390" max="1390" width="5.375" style="130" customWidth="1"/>
    <col min="1391" max="1391" width="10" style="130" customWidth="1"/>
    <col min="1392" max="1392" width="3.125" style="130" customWidth="1"/>
    <col min="1393" max="1393" width="3.75" style="130" customWidth="1"/>
    <col min="1394" max="1394" width="3.5" style="130" customWidth="1"/>
    <col min="1395" max="1395" width="6.875" style="130" customWidth="1"/>
    <col min="1396" max="1396" width="7.125" style="130" customWidth="1"/>
    <col min="1397" max="1397" width="6.125" style="130" customWidth="1"/>
    <col min="1398" max="1398" width="7" style="130" customWidth="1"/>
    <col min="1399" max="1399" width="7.625" style="130" customWidth="1"/>
    <col min="1400" max="1400" width="3.25" style="130" customWidth="1"/>
    <col min="1401" max="1401" width="7.25" style="130" customWidth="1"/>
    <col min="1402" max="1402" width="11.625" style="130" customWidth="1"/>
    <col min="1403" max="1404" width="11.25" style="130" customWidth="1"/>
    <col min="1405" max="1405" width="8.125" style="130" customWidth="1"/>
    <col min="1406" max="1406" width="5.875" style="130" customWidth="1"/>
    <col min="1407" max="1407" width="5" style="130" customWidth="1"/>
    <col min="1408" max="1408" width="8.375" style="130" customWidth="1"/>
    <col min="1409" max="1409" width="8.625" style="130" customWidth="1"/>
    <col min="1410" max="1410" width="6.375" style="130" customWidth="1"/>
    <col min="1411" max="1411" width="17.25" style="130" customWidth="1"/>
    <col min="1412" max="1641" width="9" style="130"/>
    <col min="1642" max="1642" width="4.25" style="130" customWidth="1"/>
    <col min="1643" max="1643" width="5.5" style="130" customWidth="1"/>
    <col min="1644" max="1644" width="7.625" style="130" customWidth="1"/>
    <col min="1645" max="1645" width="6.875" style="130" customWidth="1"/>
    <col min="1646" max="1646" width="5.375" style="130" customWidth="1"/>
    <col min="1647" max="1647" width="10" style="130" customWidth="1"/>
    <col min="1648" max="1648" width="3.125" style="130" customWidth="1"/>
    <col min="1649" max="1649" width="3.75" style="130" customWidth="1"/>
    <col min="1650" max="1650" width="3.5" style="130" customWidth="1"/>
    <col min="1651" max="1651" width="6.875" style="130" customWidth="1"/>
    <col min="1652" max="1652" width="7.125" style="130" customWidth="1"/>
    <col min="1653" max="1653" width="6.125" style="130" customWidth="1"/>
    <col min="1654" max="1654" width="7" style="130" customWidth="1"/>
    <col min="1655" max="1655" width="7.625" style="130" customWidth="1"/>
    <col min="1656" max="1656" width="3.25" style="130" customWidth="1"/>
    <col min="1657" max="1657" width="7.25" style="130" customWidth="1"/>
    <col min="1658" max="1658" width="11.625" style="130" customWidth="1"/>
    <col min="1659" max="1660" width="11.25" style="130" customWidth="1"/>
    <col min="1661" max="1661" width="8.125" style="130" customWidth="1"/>
    <col min="1662" max="1662" width="5.875" style="130" customWidth="1"/>
    <col min="1663" max="1663" width="5" style="130" customWidth="1"/>
    <col min="1664" max="1664" width="8.375" style="130" customWidth="1"/>
    <col min="1665" max="1665" width="8.625" style="130" customWidth="1"/>
    <col min="1666" max="1666" width="6.375" style="130" customWidth="1"/>
    <col min="1667" max="1667" width="17.25" style="130" customWidth="1"/>
    <col min="1668" max="1897" width="9" style="130"/>
    <col min="1898" max="1898" width="4.25" style="130" customWidth="1"/>
    <col min="1899" max="1899" width="5.5" style="130" customWidth="1"/>
    <col min="1900" max="1900" width="7.625" style="130" customWidth="1"/>
    <col min="1901" max="1901" width="6.875" style="130" customWidth="1"/>
    <col min="1902" max="1902" width="5.375" style="130" customWidth="1"/>
    <col min="1903" max="1903" width="10" style="130" customWidth="1"/>
    <col min="1904" max="1904" width="3.125" style="130" customWidth="1"/>
    <col min="1905" max="1905" width="3.75" style="130" customWidth="1"/>
    <col min="1906" max="1906" width="3.5" style="130" customWidth="1"/>
    <col min="1907" max="1907" width="6.875" style="130" customWidth="1"/>
    <col min="1908" max="1908" width="7.125" style="130" customWidth="1"/>
    <col min="1909" max="1909" width="6.125" style="130" customWidth="1"/>
    <col min="1910" max="1910" width="7" style="130" customWidth="1"/>
    <col min="1911" max="1911" width="7.625" style="130" customWidth="1"/>
    <col min="1912" max="1912" width="3.25" style="130" customWidth="1"/>
    <col min="1913" max="1913" width="7.25" style="130" customWidth="1"/>
    <col min="1914" max="1914" width="11.625" style="130" customWidth="1"/>
    <col min="1915" max="1916" width="11.25" style="130" customWidth="1"/>
    <col min="1917" max="1917" width="8.125" style="130" customWidth="1"/>
    <col min="1918" max="1918" width="5.875" style="130" customWidth="1"/>
    <col min="1919" max="1919" width="5" style="130" customWidth="1"/>
    <col min="1920" max="1920" width="8.375" style="130" customWidth="1"/>
    <col min="1921" max="1921" width="8.625" style="130" customWidth="1"/>
    <col min="1922" max="1922" width="6.375" style="130" customWidth="1"/>
    <col min="1923" max="1923" width="17.25" style="130" customWidth="1"/>
    <col min="1924" max="2153" width="9" style="130"/>
    <col min="2154" max="2154" width="4.25" style="130" customWidth="1"/>
    <col min="2155" max="2155" width="5.5" style="130" customWidth="1"/>
    <col min="2156" max="2156" width="7.625" style="130" customWidth="1"/>
    <col min="2157" max="2157" width="6.875" style="130" customWidth="1"/>
    <col min="2158" max="2158" width="5.375" style="130" customWidth="1"/>
    <col min="2159" max="2159" width="10" style="130" customWidth="1"/>
    <col min="2160" max="2160" width="3.125" style="130" customWidth="1"/>
    <col min="2161" max="2161" width="3.75" style="130" customWidth="1"/>
    <col min="2162" max="2162" width="3.5" style="130" customWidth="1"/>
    <col min="2163" max="2163" width="6.875" style="130" customWidth="1"/>
    <col min="2164" max="2164" width="7.125" style="130" customWidth="1"/>
    <col min="2165" max="2165" width="6.125" style="130" customWidth="1"/>
    <col min="2166" max="2166" width="7" style="130" customWidth="1"/>
    <col min="2167" max="2167" width="7.625" style="130" customWidth="1"/>
    <col min="2168" max="2168" width="3.25" style="130" customWidth="1"/>
    <col min="2169" max="2169" width="7.25" style="130" customWidth="1"/>
    <col min="2170" max="2170" width="11.625" style="130" customWidth="1"/>
    <col min="2171" max="2172" width="11.25" style="130" customWidth="1"/>
    <col min="2173" max="2173" width="8.125" style="130" customWidth="1"/>
    <col min="2174" max="2174" width="5.875" style="130" customWidth="1"/>
    <col min="2175" max="2175" width="5" style="130" customWidth="1"/>
    <col min="2176" max="2176" width="8.375" style="130" customWidth="1"/>
    <col min="2177" max="2177" width="8.625" style="130" customWidth="1"/>
    <col min="2178" max="2178" width="6.375" style="130" customWidth="1"/>
    <col min="2179" max="2179" width="17.25" style="130" customWidth="1"/>
    <col min="2180" max="2409" width="9" style="130"/>
    <col min="2410" max="2410" width="4.25" style="130" customWidth="1"/>
    <col min="2411" max="2411" width="5.5" style="130" customWidth="1"/>
    <col min="2412" max="2412" width="7.625" style="130" customWidth="1"/>
    <col min="2413" max="2413" width="6.875" style="130" customWidth="1"/>
    <col min="2414" max="2414" width="5.375" style="130" customWidth="1"/>
    <col min="2415" max="2415" width="10" style="130" customWidth="1"/>
    <col min="2416" max="2416" width="3.125" style="130" customWidth="1"/>
    <col min="2417" max="2417" width="3.75" style="130" customWidth="1"/>
    <col min="2418" max="2418" width="3.5" style="130" customWidth="1"/>
    <col min="2419" max="2419" width="6.875" style="130" customWidth="1"/>
    <col min="2420" max="2420" width="7.125" style="130" customWidth="1"/>
    <col min="2421" max="2421" width="6.125" style="130" customWidth="1"/>
    <col min="2422" max="2422" width="7" style="130" customWidth="1"/>
    <col min="2423" max="2423" width="7.625" style="130" customWidth="1"/>
    <col min="2424" max="2424" width="3.25" style="130" customWidth="1"/>
    <col min="2425" max="2425" width="7.25" style="130" customWidth="1"/>
    <col min="2426" max="2426" width="11.625" style="130" customWidth="1"/>
    <col min="2427" max="2428" width="11.25" style="130" customWidth="1"/>
    <col min="2429" max="2429" width="8.125" style="130" customWidth="1"/>
    <col min="2430" max="2430" width="5.875" style="130" customWidth="1"/>
    <col min="2431" max="2431" width="5" style="130" customWidth="1"/>
    <col min="2432" max="2432" width="8.375" style="130" customWidth="1"/>
    <col min="2433" max="2433" width="8.625" style="130" customWidth="1"/>
    <col min="2434" max="2434" width="6.375" style="130" customWidth="1"/>
    <col min="2435" max="2435" width="17.25" style="130" customWidth="1"/>
    <col min="2436" max="2665" width="9" style="130"/>
    <col min="2666" max="2666" width="4.25" style="130" customWidth="1"/>
    <col min="2667" max="2667" width="5.5" style="130" customWidth="1"/>
    <col min="2668" max="2668" width="7.625" style="130" customWidth="1"/>
    <col min="2669" max="2669" width="6.875" style="130" customWidth="1"/>
    <col min="2670" max="2670" width="5.375" style="130" customWidth="1"/>
    <col min="2671" max="2671" width="10" style="130" customWidth="1"/>
    <col min="2672" max="2672" width="3.125" style="130" customWidth="1"/>
    <col min="2673" max="2673" width="3.75" style="130" customWidth="1"/>
    <col min="2674" max="2674" width="3.5" style="130" customWidth="1"/>
    <col min="2675" max="2675" width="6.875" style="130" customWidth="1"/>
    <col min="2676" max="2676" width="7.125" style="130" customWidth="1"/>
    <col min="2677" max="2677" width="6.125" style="130" customWidth="1"/>
    <col min="2678" max="2678" width="7" style="130" customWidth="1"/>
    <col min="2679" max="2679" width="7.625" style="130" customWidth="1"/>
    <col min="2680" max="2680" width="3.25" style="130" customWidth="1"/>
    <col min="2681" max="2681" width="7.25" style="130" customWidth="1"/>
    <col min="2682" max="2682" width="11.625" style="130" customWidth="1"/>
    <col min="2683" max="2684" width="11.25" style="130" customWidth="1"/>
    <col min="2685" max="2685" width="8.125" style="130" customWidth="1"/>
    <col min="2686" max="2686" width="5.875" style="130" customWidth="1"/>
    <col min="2687" max="2687" width="5" style="130" customWidth="1"/>
    <col min="2688" max="2688" width="8.375" style="130" customWidth="1"/>
    <col min="2689" max="2689" width="8.625" style="130" customWidth="1"/>
    <col min="2690" max="2690" width="6.375" style="130" customWidth="1"/>
    <col min="2691" max="2691" width="17.25" style="130" customWidth="1"/>
    <col min="2692" max="2921" width="9" style="130"/>
    <col min="2922" max="2922" width="4.25" style="130" customWidth="1"/>
    <col min="2923" max="2923" width="5.5" style="130" customWidth="1"/>
    <col min="2924" max="2924" width="7.625" style="130" customWidth="1"/>
    <col min="2925" max="2925" width="6.875" style="130" customWidth="1"/>
    <col min="2926" max="2926" width="5.375" style="130" customWidth="1"/>
    <col min="2927" max="2927" width="10" style="130" customWidth="1"/>
    <col min="2928" max="2928" width="3.125" style="130" customWidth="1"/>
    <col min="2929" max="2929" width="3.75" style="130" customWidth="1"/>
    <col min="2930" max="2930" width="3.5" style="130" customWidth="1"/>
    <col min="2931" max="2931" width="6.875" style="130" customWidth="1"/>
    <col min="2932" max="2932" width="7.125" style="130" customWidth="1"/>
    <col min="2933" max="2933" width="6.125" style="130" customWidth="1"/>
    <col min="2934" max="2934" width="7" style="130" customWidth="1"/>
    <col min="2935" max="2935" width="7.625" style="130" customWidth="1"/>
    <col min="2936" max="2936" width="3.25" style="130" customWidth="1"/>
    <col min="2937" max="2937" width="7.25" style="130" customWidth="1"/>
    <col min="2938" max="2938" width="11.625" style="130" customWidth="1"/>
    <col min="2939" max="2940" width="11.25" style="130" customWidth="1"/>
    <col min="2941" max="2941" width="8.125" style="130" customWidth="1"/>
    <col min="2942" max="2942" width="5.875" style="130" customWidth="1"/>
    <col min="2943" max="2943" width="5" style="130" customWidth="1"/>
    <col min="2944" max="2944" width="8.375" style="130" customWidth="1"/>
    <col min="2945" max="2945" width="8.625" style="130" customWidth="1"/>
    <col min="2946" max="2946" width="6.375" style="130" customWidth="1"/>
    <col min="2947" max="2947" width="17.25" style="130" customWidth="1"/>
    <col min="2948" max="3177" width="9" style="130"/>
    <col min="3178" max="3178" width="4.25" style="130" customWidth="1"/>
    <col min="3179" max="3179" width="5.5" style="130" customWidth="1"/>
    <col min="3180" max="3180" width="7.625" style="130" customWidth="1"/>
    <col min="3181" max="3181" width="6.875" style="130" customWidth="1"/>
    <col min="3182" max="3182" width="5.375" style="130" customWidth="1"/>
    <col min="3183" max="3183" width="10" style="130" customWidth="1"/>
    <col min="3184" max="3184" width="3.125" style="130" customWidth="1"/>
    <col min="3185" max="3185" width="3.75" style="130" customWidth="1"/>
    <col min="3186" max="3186" width="3.5" style="130" customWidth="1"/>
    <col min="3187" max="3187" width="6.875" style="130" customWidth="1"/>
    <col min="3188" max="3188" width="7.125" style="130" customWidth="1"/>
    <col min="3189" max="3189" width="6.125" style="130" customWidth="1"/>
    <col min="3190" max="3190" width="7" style="130" customWidth="1"/>
    <col min="3191" max="3191" width="7.625" style="130" customWidth="1"/>
    <col min="3192" max="3192" width="3.25" style="130" customWidth="1"/>
    <col min="3193" max="3193" width="7.25" style="130" customWidth="1"/>
    <col min="3194" max="3194" width="11.625" style="130" customWidth="1"/>
    <col min="3195" max="3196" width="11.25" style="130" customWidth="1"/>
    <col min="3197" max="3197" width="8.125" style="130" customWidth="1"/>
    <col min="3198" max="3198" width="5.875" style="130" customWidth="1"/>
    <col min="3199" max="3199" width="5" style="130" customWidth="1"/>
    <col min="3200" max="3200" width="8.375" style="130" customWidth="1"/>
    <col min="3201" max="3201" width="8.625" style="130" customWidth="1"/>
    <col min="3202" max="3202" width="6.375" style="130" customWidth="1"/>
    <col min="3203" max="3203" width="17.25" style="130" customWidth="1"/>
    <col min="3204" max="3433" width="9" style="130"/>
    <col min="3434" max="3434" width="4.25" style="130" customWidth="1"/>
    <col min="3435" max="3435" width="5.5" style="130" customWidth="1"/>
    <col min="3436" max="3436" width="7.625" style="130" customWidth="1"/>
    <col min="3437" max="3437" width="6.875" style="130" customWidth="1"/>
    <col min="3438" max="3438" width="5.375" style="130" customWidth="1"/>
    <col min="3439" max="3439" width="10" style="130" customWidth="1"/>
    <col min="3440" max="3440" width="3.125" style="130" customWidth="1"/>
    <col min="3441" max="3441" width="3.75" style="130" customWidth="1"/>
    <col min="3442" max="3442" width="3.5" style="130" customWidth="1"/>
    <col min="3443" max="3443" width="6.875" style="130" customWidth="1"/>
    <col min="3444" max="3444" width="7.125" style="130" customWidth="1"/>
    <col min="3445" max="3445" width="6.125" style="130" customWidth="1"/>
    <col min="3446" max="3446" width="7" style="130" customWidth="1"/>
    <col min="3447" max="3447" width="7.625" style="130" customWidth="1"/>
    <col min="3448" max="3448" width="3.25" style="130" customWidth="1"/>
    <col min="3449" max="3449" width="7.25" style="130" customWidth="1"/>
    <col min="3450" max="3450" width="11.625" style="130" customWidth="1"/>
    <col min="3451" max="3452" width="11.25" style="130" customWidth="1"/>
    <col min="3453" max="3453" width="8.125" style="130" customWidth="1"/>
    <col min="3454" max="3454" width="5.875" style="130" customWidth="1"/>
    <col min="3455" max="3455" width="5" style="130" customWidth="1"/>
    <col min="3456" max="3456" width="8.375" style="130" customWidth="1"/>
    <col min="3457" max="3457" width="8.625" style="130" customWidth="1"/>
    <col min="3458" max="3458" width="6.375" style="130" customWidth="1"/>
    <col min="3459" max="3459" width="17.25" style="130" customWidth="1"/>
    <col min="3460" max="3689" width="9" style="130"/>
    <col min="3690" max="3690" width="4.25" style="130" customWidth="1"/>
    <col min="3691" max="3691" width="5.5" style="130" customWidth="1"/>
    <col min="3692" max="3692" width="7.625" style="130" customWidth="1"/>
    <col min="3693" max="3693" width="6.875" style="130" customWidth="1"/>
    <col min="3694" max="3694" width="5.375" style="130" customWidth="1"/>
    <col min="3695" max="3695" width="10" style="130" customWidth="1"/>
    <col min="3696" max="3696" width="3.125" style="130" customWidth="1"/>
    <col min="3697" max="3697" width="3.75" style="130" customWidth="1"/>
    <col min="3698" max="3698" width="3.5" style="130" customWidth="1"/>
    <col min="3699" max="3699" width="6.875" style="130" customWidth="1"/>
    <col min="3700" max="3700" width="7.125" style="130" customWidth="1"/>
    <col min="3701" max="3701" width="6.125" style="130" customWidth="1"/>
    <col min="3702" max="3702" width="7" style="130" customWidth="1"/>
    <col min="3703" max="3703" width="7.625" style="130" customWidth="1"/>
    <col min="3704" max="3704" width="3.25" style="130" customWidth="1"/>
    <col min="3705" max="3705" width="7.25" style="130" customWidth="1"/>
    <col min="3706" max="3706" width="11.625" style="130" customWidth="1"/>
    <col min="3707" max="3708" width="11.25" style="130" customWidth="1"/>
    <col min="3709" max="3709" width="8.125" style="130" customWidth="1"/>
    <col min="3710" max="3710" width="5.875" style="130" customWidth="1"/>
    <col min="3711" max="3711" width="5" style="130" customWidth="1"/>
    <col min="3712" max="3712" width="8.375" style="130" customWidth="1"/>
    <col min="3713" max="3713" width="8.625" style="130" customWidth="1"/>
    <col min="3714" max="3714" width="6.375" style="130" customWidth="1"/>
    <col min="3715" max="3715" width="17.25" style="130" customWidth="1"/>
    <col min="3716" max="3945" width="9" style="130"/>
    <col min="3946" max="3946" width="4.25" style="130" customWidth="1"/>
    <col min="3947" max="3947" width="5.5" style="130" customWidth="1"/>
    <col min="3948" max="3948" width="7.625" style="130" customWidth="1"/>
    <col min="3949" max="3949" width="6.875" style="130" customWidth="1"/>
    <col min="3950" max="3950" width="5.375" style="130" customWidth="1"/>
    <col min="3951" max="3951" width="10" style="130" customWidth="1"/>
    <col min="3952" max="3952" width="3.125" style="130" customWidth="1"/>
    <col min="3953" max="3953" width="3.75" style="130" customWidth="1"/>
    <col min="3954" max="3954" width="3.5" style="130" customWidth="1"/>
    <col min="3955" max="3955" width="6.875" style="130" customWidth="1"/>
    <col min="3956" max="3956" width="7.125" style="130" customWidth="1"/>
    <col min="3957" max="3957" width="6.125" style="130" customWidth="1"/>
    <col min="3958" max="3958" width="7" style="130" customWidth="1"/>
    <col min="3959" max="3959" width="7.625" style="130" customWidth="1"/>
    <col min="3960" max="3960" width="3.25" style="130" customWidth="1"/>
    <col min="3961" max="3961" width="7.25" style="130" customWidth="1"/>
    <col min="3962" max="3962" width="11.625" style="130" customWidth="1"/>
    <col min="3963" max="3964" width="11.25" style="130" customWidth="1"/>
    <col min="3965" max="3965" width="8.125" style="130" customWidth="1"/>
    <col min="3966" max="3966" width="5.875" style="130" customWidth="1"/>
    <col min="3967" max="3967" width="5" style="130" customWidth="1"/>
    <col min="3968" max="3968" width="8.375" style="130" customWidth="1"/>
    <col min="3969" max="3969" width="8.625" style="130" customWidth="1"/>
    <col min="3970" max="3970" width="6.375" style="130" customWidth="1"/>
    <col min="3971" max="3971" width="17.25" style="130" customWidth="1"/>
    <col min="3972" max="4201" width="9" style="130"/>
    <col min="4202" max="4202" width="4.25" style="130" customWidth="1"/>
    <col min="4203" max="4203" width="5.5" style="130" customWidth="1"/>
    <col min="4204" max="4204" width="7.625" style="130" customWidth="1"/>
    <col min="4205" max="4205" width="6.875" style="130" customWidth="1"/>
    <col min="4206" max="4206" width="5.375" style="130" customWidth="1"/>
    <col min="4207" max="4207" width="10" style="130" customWidth="1"/>
    <col min="4208" max="4208" width="3.125" style="130" customWidth="1"/>
    <col min="4209" max="4209" width="3.75" style="130" customWidth="1"/>
    <col min="4210" max="4210" width="3.5" style="130" customWidth="1"/>
    <col min="4211" max="4211" width="6.875" style="130" customWidth="1"/>
    <col min="4212" max="4212" width="7.125" style="130" customWidth="1"/>
    <col min="4213" max="4213" width="6.125" style="130" customWidth="1"/>
    <col min="4214" max="4214" width="7" style="130" customWidth="1"/>
    <col min="4215" max="4215" width="7.625" style="130" customWidth="1"/>
    <col min="4216" max="4216" width="3.25" style="130" customWidth="1"/>
    <col min="4217" max="4217" width="7.25" style="130" customWidth="1"/>
    <col min="4218" max="4218" width="11.625" style="130" customWidth="1"/>
    <col min="4219" max="4220" width="11.25" style="130" customWidth="1"/>
    <col min="4221" max="4221" width="8.125" style="130" customWidth="1"/>
    <col min="4222" max="4222" width="5.875" style="130" customWidth="1"/>
    <col min="4223" max="4223" width="5" style="130" customWidth="1"/>
    <col min="4224" max="4224" width="8.375" style="130" customWidth="1"/>
    <col min="4225" max="4225" width="8.625" style="130" customWidth="1"/>
    <col min="4226" max="4226" width="6.375" style="130" customWidth="1"/>
    <col min="4227" max="4227" width="17.25" style="130" customWidth="1"/>
    <col min="4228" max="4457" width="9" style="130"/>
    <col min="4458" max="4458" width="4.25" style="130" customWidth="1"/>
    <col min="4459" max="4459" width="5.5" style="130" customWidth="1"/>
    <col min="4460" max="4460" width="7.625" style="130" customWidth="1"/>
    <col min="4461" max="4461" width="6.875" style="130" customWidth="1"/>
    <col min="4462" max="4462" width="5.375" style="130" customWidth="1"/>
    <col min="4463" max="4463" width="10" style="130" customWidth="1"/>
    <col min="4464" max="4464" width="3.125" style="130" customWidth="1"/>
    <col min="4465" max="4465" width="3.75" style="130" customWidth="1"/>
    <col min="4466" max="4466" width="3.5" style="130" customWidth="1"/>
    <col min="4467" max="4467" width="6.875" style="130" customWidth="1"/>
    <col min="4468" max="4468" width="7.125" style="130" customWidth="1"/>
    <col min="4469" max="4469" width="6.125" style="130" customWidth="1"/>
    <col min="4470" max="4470" width="7" style="130" customWidth="1"/>
    <col min="4471" max="4471" width="7.625" style="130" customWidth="1"/>
    <col min="4472" max="4472" width="3.25" style="130" customWidth="1"/>
    <col min="4473" max="4473" width="7.25" style="130" customWidth="1"/>
    <col min="4474" max="4474" width="11.625" style="130" customWidth="1"/>
    <col min="4475" max="4476" width="11.25" style="130" customWidth="1"/>
    <col min="4477" max="4477" width="8.125" style="130" customWidth="1"/>
    <col min="4478" max="4478" width="5.875" style="130" customWidth="1"/>
    <col min="4479" max="4479" width="5" style="130" customWidth="1"/>
    <col min="4480" max="4480" width="8.375" style="130" customWidth="1"/>
    <col min="4481" max="4481" width="8.625" style="130" customWidth="1"/>
    <col min="4482" max="4482" width="6.375" style="130" customWidth="1"/>
    <col min="4483" max="4483" width="17.25" style="130" customWidth="1"/>
    <col min="4484" max="4713" width="9" style="130"/>
    <col min="4714" max="4714" width="4.25" style="130" customWidth="1"/>
    <col min="4715" max="4715" width="5.5" style="130" customWidth="1"/>
    <col min="4716" max="4716" width="7.625" style="130" customWidth="1"/>
    <col min="4717" max="4717" width="6.875" style="130" customWidth="1"/>
    <col min="4718" max="4718" width="5.375" style="130" customWidth="1"/>
    <col min="4719" max="4719" width="10" style="130" customWidth="1"/>
    <col min="4720" max="4720" width="3.125" style="130" customWidth="1"/>
    <col min="4721" max="4721" width="3.75" style="130" customWidth="1"/>
    <col min="4722" max="4722" width="3.5" style="130" customWidth="1"/>
    <col min="4723" max="4723" width="6.875" style="130" customWidth="1"/>
    <col min="4724" max="4724" width="7.125" style="130" customWidth="1"/>
    <col min="4725" max="4725" width="6.125" style="130" customWidth="1"/>
    <col min="4726" max="4726" width="7" style="130" customWidth="1"/>
    <col min="4727" max="4727" width="7.625" style="130" customWidth="1"/>
    <col min="4728" max="4728" width="3.25" style="130" customWidth="1"/>
    <col min="4729" max="4729" width="7.25" style="130" customWidth="1"/>
    <col min="4730" max="4730" width="11.625" style="130" customWidth="1"/>
    <col min="4731" max="4732" width="11.25" style="130" customWidth="1"/>
    <col min="4733" max="4733" width="8.125" style="130" customWidth="1"/>
    <col min="4734" max="4734" width="5.875" style="130" customWidth="1"/>
    <col min="4735" max="4735" width="5" style="130" customWidth="1"/>
    <col min="4736" max="4736" width="8.375" style="130" customWidth="1"/>
    <col min="4737" max="4737" width="8.625" style="130" customWidth="1"/>
    <col min="4738" max="4738" width="6.375" style="130" customWidth="1"/>
    <col min="4739" max="4739" width="17.25" style="130" customWidth="1"/>
    <col min="4740" max="4969" width="9" style="130"/>
    <col min="4970" max="4970" width="4.25" style="130" customWidth="1"/>
    <col min="4971" max="4971" width="5.5" style="130" customWidth="1"/>
    <col min="4972" max="4972" width="7.625" style="130" customWidth="1"/>
    <col min="4973" max="4973" width="6.875" style="130" customWidth="1"/>
    <col min="4974" max="4974" width="5.375" style="130" customWidth="1"/>
    <col min="4975" max="4975" width="10" style="130" customWidth="1"/>
    <col min="4976" max="4976" width="3.125" style="130" customWidth="1"/>
    <col min="4977" max="4977" width="3.75" style="130" customWidth="1"/>
    <col min="4978" max="4978" width="3.5" style="130" customWidth="1"/>
    <col min="4979" max="4979" width="6.875" style="130" customWidth="1"/>
    <col min="4980" max="4980" width="7.125" style="130" customWidth="1"/>
    <col min="4981" max="4981" width="6.125" style="130" customWidth="1"/>
    <col min="4982" max="4982" width="7" style="130" customWidth="1"/>
    <col min="4983" max="4983" width="7.625" style="130" customWidth="1"/>
    <col min="4984" max="4984" width="3.25" style="130" customWidth="1"/>
    <col min="4985" max="4985" width="7.25" style="130" customWidth="1"/>
    <col min="4986" max="4986" width="11.625" style="130" customWidth="1"/>
    <col min="4987" max="4988" width="11.25" style="130" customWidth="1"/>
    <col min="4989" max="4989" width="8.125" style="130" customWidth="1"/>
    <col min="4990" max="4990" width="5.875" style="130" customWidth="1"/>
    <col min="4991" max="4991" width="5" style="130" customWidth="1"/>
    <col min="4992" max="4992" width="8.375" style="130" customWidth="1"/>
    <col min="4993" max="4993" width="8.625" style="130" customWidth="1"/>
    <col min="4994" max="4994" width="6.375" style="130" customWidth="1"/>
    <col min="4995" max="4995" width="17.25" style="130" customWidth="1"/>
    <col min="4996" max="5225" width="9" style="130"/>
    <col min="5226" max="5226" width="4.25" style="130" customWidth="1"/>
    <col min="5227" max="5227" width="5.5" style="130" customWidth="1"/>
    <col min="5228" max="5228" width="7.625" style="130" customWidth="1"/>
    <col min="5229" max="5229" width="6.875" style="130" customWidth="1"/>
    <col min="5230" max="5230" width="5.375" style="130" customWidth="1"/>
    <col min="5231" max="5231" width="10" style="130" customWidth="1"/>
    <col min="5232" max="5232" width="3.125" style="130" customWidth="1"/>
    <col min="5233" max="5233" width="3.75" style="130" customWidth="1"/>
    <col min="5234" max="5234" width="3.5" style="130" customWidth="1"/>
    <col min="5235" max="5235" width="6.875" style="130" customWidth="1"/>
    <col min="5236" max="5236" width="7.125" style="130" customWidth="1"/>
    <col min="5237" max="5237" width="6.125" style="130" customWidth="1"/>
    <col min="5238" max="5238" width="7" style="130" customWidth="1"/>
    <col min="5239" max="5239" width="7.625" style="130" customWidth="1"/>
    <col min="5240" max="5240" width="3.25" style="130" customWidth="1"/>
    <col min="5241" max="5241" width="7.25" style="130" customWidth="1"/>
    <col min="5242" max="5242" width="11.625" style="130" customWidth="1"/>
    <col min="5243" max="5244" width="11.25" style="130" customWidth="1"/>
    <col min="5245" max="5245" width="8.125" style="130" customWidth="1"/>
    <col min="5246" max="5246" width="5.875" style="130" customWidth="1"/>
    <col min="5247" max="5247" width="5" style="130" customWidth="1"/>
    <col min="5248" max="5248" width="8.375" style="130" customWidth="1"/>
    <col min="5249" max="5249" width="8.625" style="130" customWidth="1"/>
    <col min="5250" max="5250" width="6.375" style="130" customWidth="1"/>
    <col min="5251" max="5251" width="17.25" style="130" customWidth="1"/>
    <col min="5252" max="5481" width="9" style="130"/>
    <col min="5482" max="5482" width="4.25" style="130" customWidth="1"/>
    <col min="5483" max="5483" width="5.5" style="130" customWidth="1"/>
    <col min="5484" max="5484" width="7.625" style="130" customWidth="1"/>
    <col min="5485" max="5485" width="6.875" style="130" customWidth="1"/>
    <col min="5486" max="5486" width="5.375" style="130" customWidth="1"/>
    <col min="5487" max="5487" width="10" style="130" customWidth="1"/>
    <col min="5488" max="5488" width="3.125" style="130" customWidth="1"/>
    <col min="5489" max="5489" width="3.75" style="130" customWidth="1"/>
    <col min="5490" max="5490" width="3.5" style="130" customWidth="1"/>
    <col min="5491" max="5491" width="6.875" style="130" customWidth="1"/>
    <col min="5492" max="5492" width="7.125" style="130" customWidth="1"/>
    <col min="5493" max="5493" width="6.125" style="130" customWidth="1"/>
    <col min="5494" max="5494" width="7" style="130" customWidth="1"/>
    <col min="5495" max="5495" width="7.625" style="130" customWidth="1"/>
    <col min="5496" max="5496" width="3.25" style="130" customWidth="1"/>
    <col min="5497" max="5497" width="7.25" style="130" customWidth="1"/>
    <col min="5498" max="5498" width="11.625" style="130" customWidth="1"/>
    <col min="5499" max="5500" width="11.25" style="130" customWidth="1"/>
    <col min="5501" max="5501" width="8.125" style="130" customWidth="1"/>
    <col min="5502" max="5502" width="5.875" style="130" customWidth="1"/>
    <col min="5503" max="5503" width="5" style="130" customWidth="1"/>
    <col min="5504" max="5504" width="8.375" style="130" customWidth="1"/>
    <col min="5505" max="5505" width="8.625" style="130" customWidth="1"/>
    <col min="5506" max="5506" width="6.375" style="130" customWidth="1"/>
    <col min="5507" max="5507" width="17.25" style="130" customWidth="1"/>
    <col min="5508" max="5737" width="9" style="130"/>
    <col min="5738" max="5738" width="4.25" style="130" customWidth="1"/>
    <col min="5739" max="5739" width="5.5" style="130" customWidth="1"/>
    <col min="5740" max="5740" width="7.625" style="130" customWidth="1"/>
    <col min="5741" max="5741" width="6.875" style="130" customWidth="1"/>
    <col min="5742" max="5742" width="5.375" style="130" customWidth="1"/>
    <col min="5743" max="5743" width="10" style="130" customWidth="1"/>
    <col min="5744" max="5744" width="3.125" style="130" customWidth="1"/>
    <col min="5745" max="5745" width="3.75" style="130" customWidth="1"/>
    <col min="5746" max="5746" width="3.5" style="130" customWidth="1"/>
    <col min="5747" max="5747" width="6.875" style="130" customWidth="1"/>
    <col min="5748" max="5748" width="7.125" style="130" customWidth="1"/>
    <col min="5749" max="5749" width="6.125" style="130" customWidth="1"/>
    <col min="5750" max="5750" width="7" style="130" customWidth="1"/>
    <col min="5751" max="5751" width="7.625" style="130" customWidth="1"/>
    <col min="5752" max="5752" width="3.25" style="130" customWidth="1"/>
    <col min="5753" max="5753" width="7.25" style="130" customWidth="1"/>
    <col min="5754" max="5754" width="11.625" style="130" customWidth="1"/>
    <col min="5755" max="5756" width="11.25" style="130" customWidth="1"/>
    <col min="5757" max="5757" width="8.125" style="130" customWidth="1"/>
    <col min="5758" max="5758" width="5.875" style="130" customWidth="1"/>
    <col min="5759" max="5759" width="5" style="130" customWidth="1"/>
    <col min="5760" max="5760" width="8.375" style="130" customWidth="1"/>
    <col min="5761" max="5761" width="8.625" style="130" customWidth="1"/>
    <col min="5762" max="5762" width="6.375" style="130" customWidth="1"/>
    <col min="5763" max="5763" width="17.25" style="130" customWidth="1"/>
    <col min="5764" max="5993" width="9" style="130"/>
    <col min="5994" max="5994" width="4.25" style="130" customWidth="1"/>
    <col min="5995" max="5995" width="5.5" style="130" customWidth="1"/>
    <col min="5996" max="5996" width="7.625" style="130" customWidth="1"/>
    <col min="5997" max="5997" width="6.875" style="130" customWidth="1"/>
    <col min="5998" max="5998" width="5.375" style="130" customWidth="1"/>
    <col min="5999" max="5999" width="10" style="130" customWidth="1"/>
    <col min="6000" max="6000" width="3.125" style="130" customWidth="1"/>
    <col min="6001" max="6001" width="3.75" style="130" customWidth="1"/>
    <col min="6002" max="6002" width="3.5" style="130" customWidth="1"/>
    <col min="6003" max="6003" width="6.875" style="130" customWidth="1"/>
    <col min="6004" max="6004" width="7.125" style="130" customWidth="1"/>
    <col min="6005" max="6005" width="6.125" style="130" customWidth="1"/>
    <col min="6006" max="6006" width="7" style="130" customWidth="1"/>
    <col min="6007" max="6007" width="7.625" style="130" customWidth="1"/>
    <col min="6008" max="6008" width="3.25" style="130" customWidth="1"/>
    <col min="6009" max="6009" width="7.25" style="130" customWidth="1"/>
    <col min="6010" max="6010" width="11.625" style="130" customWidth="1"/>
    <col min="6011" max="6012" width="11.25" style="130" customWidth="1"/>
    <col min="6013" max="6013" width="8.125" style="130" customWidth="1"/>
    <col min="6014" max="6014" width="5.875" style="130" customWidth="1"/>
    <col min="6015" max="6015" width="5" style="130" customWidth="1"/>
    <col min="6016" max="6016" width="8.375" style="130" customWidth="1"/>
    <col min="6017" max="6017" width="8.625" style="130" customWidth="1"/>
    <col min="6018" max="6018" width="6.375" style="130" customWidth="1"/>
    <col min="6019" max="6019" width="17.25" style="130" customWidth="1"/>
    <col min="6020" max="6249" width="9" style="130"/>
    <col min="6250" max="6250" width="4.25" style="130" customWidth="1"/>
    <col min="6251" max="6251" width="5.5" style="130" customWidth="1"/>
    <col min="6252" max="6252" width="7.625" style="130" customWidth="1"/>
    <col min="6253" max="6253" width="6.875" style="130" customWidth="1"/>
    <col min="6254" max="6254" width="5.375" style="130" customWidth="1"/>
    <col min="6255" max="6255" width="10" style="130" customWidth="1"/>
    <col min="6256" max="6256" width="3.125" style="130" customWidth="1"/>
    <col min="6257" max="6257" width="3.75" style="130" customWidth="1"/>
    <col min="6258" max="6258" width="3.5" style="130" customWidth="1"/>
    <col min="6259" max="6259" width="6.875" style="130" customWidth="1"/>
    <col min="6260" max="6260" width="7.125" style="130" customWidth="1"/>
    <col min="6261" max="6261" width="6.125" style="130" customWidth="1"/>
    <col min="6262" max="6262" width="7" style="130" customWidth="1"/>
    <col min="6263" max="6263" width="7.625" style="130" customWidth="1"/>
    <col min="6264" max="6264" width="3.25" style="130" customWidth="1"/>
    <col min="6265" max="6265" width="7.25" style="130" customWidth="1"/>
    <col min="6266" max="6266" width="11.625" style="130" customWidth="1"/>
    <col min="6267" max="6268" width="11.25" style="130" customWidth="1"/>
    <col min="6269" max="6269" width="8.125" style="130" customWidth="1"/>
    <col min="6270" max="6270" width="5.875" style="130" customWidth="1"/>
    <col min="6271" max="6271" width="5" style="130" customWidth="1"/>
    <col min="6272" max="6272" width="8.375" style="130" customWidth="1"/>
    <col min="6273" max="6273" width="8.625" style="130" customWidth="1"/>
    <col min="6274" max="6274" width="6.375" style="130" customWidth="1"/>
    <col min="6275" max="6275" width="17.25" style="130" customWidth="1"/>
    <col min="6276" max="6505" width="9" style="130"/>
    <col min="6506" max="6506" width="4.25" style="130" customWidth="1"/>
    <col min="6507" max="6507" width="5.5" style="130" customWidth="1"/>
    <col min="6508" max="6508" width="7.625" style="130" customWidth="1"/>
    <col min="6509" max="6509" width="6.875" style="130" customWidth="1"/>
    <col min="6510" max="6510" width="5.375" style="130" customWidth="1"/>
    <col min="6511" max="6511" width="10" style="130" customWidth="1"/>
    <col min="6512" max="6512" width="3.125" style="130" customWidth="1"/>
    <col min="6513" max="6513" width="3.75" style="130" customWidth="1"/>
    <col min="6514" max="6514" width="3.5" style="130" customWidth="1"/>
    <col min="6515" max="6515" width="6.875" style="130" customWidth="1"/>
    <col min="6516" max="6516" width="7.125" style="130" customWidth="1"/>
    <col min="6517" max="6517" width="6.125" style="130" customWidth="1"/>
    <col min="6518" max="6518" width="7" style="130" customWidth="1"/>
    <col min="6519" max="6519" width="7.625" style="130" customWidth="1"/>
    <col min="6520" max="6520" width="3.25" style="130" customWidth="1"/>
    <col min="6521" max="6521" width="7.25" style="130" customWidth="1"/>
    <col min="6522" max="6522" width="11.625" style="130" customWidth="1"/>
    <col min="6523" max="6524" width="11.25" style="130" customWidth="1"/>
    <col min="6525" max="6525" width="8.125" style="130" customWidth="1"/>
    <col min="6526" max="6526" width="5.875" style="130" customWidth="1"/>
    <col min="6527" max="6527" width="5" style="130" customWidth="1"/>
    <col min="6528" max="6528" width="8.375" style="130" customWidth="1"/>
    <col min="6529" max="6529" width="8.625" style="130" customWidth="1"/>
    <col min="6530" max="6530" width="6.375" style="130" customWidth="1"/>
    <col min="6531" max="6531" width="17.25" style="130" customWidth="1"/>
    <col min="6532" max="6761" width="9" style="130"/>
    <col min="6762" max="6762" width="4.25" style="130" customWidth="1"/>
    <col min="6763" max="6763" width="5.5" style="130" customWidth="1"/>
    <col min="6764" max="6764" width="7.625" style="130" customWidth="1"/>
    <col min="6765" max="6765" width="6.875" style="130" customWidth="1"/>
    <col min="6766" max="6766" width="5.375" style="130" customWidth="1"/>
    <col min="6767" max="6767" width="10" style="130" customWidth="1"/>
    <col min="6768" max="6768" width="3.125" style="130" customWidth="1"/>
    <col min="6769" max="6769" width="3.75" style="130" customWidth="1"/>
    <col min="6770" max="6770" width="3.5" style="130" customWidth="1"/>
    <col min="6771" max="6771" width="6.875" style="130" customWidth="1"/>
    <col min="6772" max="6772" width="7.125" style="130" customWidth="1"/>
    <col min="6773" max="6773" width="6.125" style="130" customWidth="1"/>
    <col min="6774" max="6774" width="7" style="130" customWidth="1"/>
    <col min="6775" max="6775" width="7.625" style="130" customWidth="1"/>
    <col min="6776" max="6776" width="3.25" style="130" customWidth="1"/>
    <col min="6777" max="6777" width="7.25" style="130" customWidth="1"/>
    <col min="6778" max="6778" width="11.625" style="130" customWidth="1"/>
    <col min="6779" max="6780" width="11.25" style="130" customWidth="1"/>
    <col min="6781" max="6781" width="8.125" style="130" customWidth="1"/>
    <col min="6782" max="6782" width="5.875" style="130" customWidth="1"/>
    <col min="6783" max="6783" width="5" style="130" customWidth="1"/>
    <col min="6784" max="6784" width="8.375" style="130" customWidth="1"/>
    <col min="6785" max="6785" width="8.625" style="130" customWidth="1"/>
    <col min="6786" max="6786" width="6.375" style="130" customWidth="1"/>
    <col min="6787" max="6787" width="17.25" style="130" customWidth="1"/>
    <col min="6788" max="7017" width="9" style="130"/>
    <col min="7018" max="7018" width="4.25" style="130" customWidth="1"/>
    <col min="7019" max="7019" width="5.5" style="130" customWidth="1"/>
    <col min="7020" max="7020" width="7.625" style="130" customWidth="1"/>
    <col min="7021" max="7021" width="6.875" style="130" customWidth="1"/>
    <col min="7022" max="7022" width="5.375" style="130" customWidth="1"/>
    <col min="7023" max="7023" width="10" style="130" customWidth="1"/>
    <col min="7024" max="7024" width="3.125" style="130" customWidth="1"/>
    <col min="7025" max="7025" width="3.75" style="130" customWidth="1"/>
    <col min="7026" max="7026" width="3.5" style="130" customWidth="1"/>
    <col min="7027" max="7027" width="6.875" style="130" customWidth="1"/>
    <col min="7028" max="7028" width="7.125" style="130" customWidth="1"/>
    <col min="7029" max="7029" width="6.125" style="130" customWidth="1"/>
    <col min="7030" max="7030" width="7" style="130" customWidth="1"/>
    <col min="7031" max="7031" width="7.625" style="130" customWidth="1"/>
    <col min="7032" max="7032" width="3.25" style="130" customWidth="1"/>
    <col min="7033" max="7033" width="7.25" style="130" customWidth="1"/>
    <col min="7034" max="7034" width="11.625" style="130" customWidth="1"/>
    <col min="7035" max="7036" width="11.25" style="130" customWidth="1"/>
    <col min="7037" max="7037" width="8.125" style="130" customWidth="1"/>
    <col min="7038" max="7038" width="5.875" style="130" customWidth="1"/>
    <col min="7039" max="7039" width="5" style="130" customWidth="1"/>
    <col min="7040" max="7040" width="8.375" style="130" customWidth="1"/>
    <col min="7041" max="7041" width="8.625" style="130" customWidth="1"/>
    <col min="7042" max="7042" width="6.375" style="130" customWidth="1"/>
    <col min="7043" max="7043" width="17.25" style="130" customWidth="1"/>
    <col min="7044" max="7273" width="9" style="130"/>
    <col min="7274" max="7274" width="4.25" style="130" customWidth="1"/>
    <col min="7275" max="7275" width="5.5" style="130" customWidth="1"/>
    <col min="7276" max="7276" width="7.625" style="130" customWidth="1"/>
    <col min="7277" max="7277" width="6.875" style="130" customWidth="1"/>
    <col min="7278" max="7278" width="5.375" style="130" customWidth="1"/>
    <col min="7279" max="7279" width="10" style="130" customWidth="1"/>
    <col min="7280" max="7280" width="3.125" style="130" customWidth="1"/>
    <col min="7281" max="7281" width="3.75" style="130" customWidth="1"/>
    <col min="7282" max="7282" width="3.5" style="130" customWidth="1"/>
    <col min="7283" max="7283" width="6.875" style="130" customWidth="1"/>
    <col min="7284" max="7284" width="7.125" style="130" customWidth="1"/>
    <col min="7285" max="7285" width="6.125" style="130" customWidth="1"/>
    <col min="7286" max="7286" width="7" style="130" customWidth="1"/>
    <col min="7287" max="7287" width="7.625" style="130" customWidth="1"/>
    <col min="7288" max="7288" width="3.25" style="130" customWidth="1"/>
    <col min="7289" max="7289" width="7.25" style="130" customWidth="1"/>
    <col min="7290" max="7290" width="11.625" style="130" customWidth="1"/>
    <col min="7291" max="7292" width="11.25" style="130" customWidth="1"/>
    <col min="7293" max="7293" width="8.125" style="130" customWidth="1"/>
    <col min="7294" max="7294" width="5.875" style="130" customWidth="1"/>
    <col min="7295" max="7295" width="5" style="130" customWidth="1"/>
    <col min="7296" max="7296" width="8.375" style="130" customWidth="1"/>
    <col min="7297" max="7297" width="8.625" style="130" customWidth="1"/>
    <col min="7298" max="7298" width="6.375" style="130" customWidth="1"/>
    <col min="7299" max="7299" width="17.25" style="130" customWidth="1"/>
    <col min="7300" max="7529" width="9" style="130"/>
    <col min="7530" max="7530" width="4.25" style="130" customWidth="1"/>
    <col min="7531" max="7531" width="5.5" style="130" customWidth="1"/>
    <col min="7532" max="7532" width="7.625" style="130" customWidth="1"/>
    <col min="7533" max="7533" width="6.875" style="130" customWidth="1"/>
    <col min="7534" max="7534" width="5.375" style="130" customWidth="1"/>
    <col min="7535" max="7535" width="10" style="130" customWidth="1"/>
    <col min="7536" max="7536" width="3.125" style="130" customWidth="1"/>
    <col min="7537" max="7537" width="3.75" style="130" customWidth="1"/>
    <col min="7538" max="7538" width="3.5" style="130" customWidth="1"/>
    <col min="7539" max="7539" width="6.875" style="130" customWidth="1"/>
    <col min="7540" max="7540" width="7.125" style="130" customWidth="1"/>
    <col min="7541" max="7541" width="6.125" style="130" customWidth="1"/>
    <col min="7542" max="7542" width="7" style="130" customWidth="1"/>
    <col min="7543" max="7543" width="7.625" style="130" customWidth="1"/>
    <col min="7544" max="7544" width="3.25" style="130" customWidth="1"/>
    <col min="7545" max="7545" width="7.25" style="130" customWidth="1"/>
    <col min="7546" max="7546" width="11.625" style="130" customWidth="1"/>
    <col min="7547" max="7548" width="11.25" style="130" customWidth="1"/>
    <col min="7549" max="7549" width="8.125" style="130" customWidth="1"/>
    <col min="7550" max="7550" width="5.875" style="130" customWidth="1"/>
    <col min="7551" max="7551" width="5" style="130" customWidth="1"/>
    <col min="7552" max="7552" width="8.375" style="130" customWidth="1"/>
    <col min="7553" max="7553" width="8.625" style="130" customWidth="1"/>
    <col min="7554" max="7554" width="6.375" style="130" customWidth="1"/>
    <col min="7555" max="7555" width="17.25" style="130" customWidth="1"/>
    <col min="7556" max="7785" width="9" style="130"/>
    <col min="7786" max="7786" width="4.25" style="130" customWidth="1"/>
    <col min="7787" max="7787" width="5.5" style="130" customWidth="1"/>
    <col min="7788" max="7788" width="7.625" style="130" customWidth="1"/>
    <col min="7789" max="7789" width="6.875" style="130" customWidth="1"/>
    <col min="7790" max="7790" width="5.375" style="130" customWidth="1"/>
    <col min="7791" max="7791" width="10" style="130" customWidth="1"/>
    <col min="7792" max="7792" width="3.125" style="130" customWidth="1"/>
    <col min="7793" max="7793" width="3.75" style="130" customWidth="1"/>
    <col min="7794" max="7794" width="3.5" style="130" customWidth="1"/>
    <col min="7795" max="7795" width="6.875" style="130" customWidth="1"/>
    <col min="7796" max="7796" width="7.125" style="130" customWidth="1"/>
    <col min="7797" max="7797" width="6.125" style="130" customWidth="1"/>
    <col min="7798" max="7798" width="7" style="130" customWidth="1"/>
    <col min="7799" max="7799" width="7.625" style="130" customWidth="1"/>
    <col min="7800" max="7800" width="3.25" style="130" customWidth="1"/>
    <col min="7801" max="7801" width="7.25" style="130" customWidth="1"/>
    <col min="7802" max="7802" width="11.625" style="130" customWidth="1"/>
    <col min="7803" max="7804" width="11.25" style="130" customWidth="1"/>
    <col min="7805" max="7805" width="8.125" style="130" customWidth="1"/>
    <col min="7806" max="7806" width="5.875" style="130" customWidth="1"/>
    <col min="7807" max="7807" width="5" style="130" customWidth="1"/>
    <col min="7808" max="7808" width="8.375" style="130" customWidth="1"/>
    <col min="7809" max="7809" width="8.625" style="130" customWidth="1"/>
    <col min="7810" max="7810" width="6.375" style="130" customWidth="1"/>
    <col min="7811" max="7811" width="17.25" style="130" customWidth="1"/>
    <col min="7812" max="8041" width="9" style="130"/>
    <col min="8042" max="8042" width="4.25" style="130" customWidth="1"/>
    <col min="8043" max="8043" width="5.5" style="130" customWidth="1"/>
    <col min="8044" max="8044" width="7.625" style="130" customWidth="1"/>
    <col min="8045" max="8045" width="6.875" style="130" customWidth="1"/>
    <col min="8046" max="8046" width="5.375" style="130" customWidth="1"/>
    <col min="8047" max="8047" width="10" style="130" customWidth="1"/>
    <col min="8048" max="8048" width="3.125" style="130" customWidth="1"/>
    <col min="8049" max="8049" width="3.75" style="130" customWidth="1"/>
    <col min="8050" max="8050" width="3.5" style="130" customWidth="1"/>
    <col min="8051" max="8051" width="6.875" style="130" customWidth="1"/>
    <col min="8052" max="8052" width="7.125" style="130" customWidth="1"/>
    <col min="8053" max="8053" width="6.125" style="130" customWidth="1"/>
    <col min="8054" max="8054" width="7" style="130" customWidth="1"/>
    <col min="8055" max="8055" width="7.625" style="130" customWidth="1"/>
    <col min="8056" max="8056" width="3.25" style="130" customWidth="1"/>
    <col min="8057" max="8057" width="7.25" style="130" customWidth="1"/>
    <col min="8058" max="8058" width="11.625" style="130" customWidth="1"/>
    <col min="8059" max="8060" width="11.25" style="130" customWidth="1"/>
    <col min="8061" max="8061" width="8.125" style="130" customWidth="1"/>
    <col min="8062" max="8062" width="5.875" style="130" customWidth="1"/>
    <col min="8063" max="8063" width="5" style="130" customWidth="1"/>
    <col min="8064" max="8064" width="8.375" style="130" customWidth="1"/>
    <col min="8065" max="8065" width="8.625" style="130" customWidth="1"/>
    <col min="8066" max="8066" width="6.375" style="130" customWidth="1"/>
    <col min="8067" max="8067" width="17.25" style="130" customWidth="1"/>
    <col min="8068" max="8297" width="9" style="130"/>
    <col min="8298" max="8298" width="4.25" style="130" customWidth="1"/>
    <col min="8299" max="8299" width="5.5" style="130" customWidth="1"/>
    <col min="8300" max="8300" width="7.625" style="130" customWidth="1"/>
    <col min="8301" max="8301" width="6.875" style="130" customWidth="1"/>
    <col min="8302" max="8302" width="5.375" style="130" customWidth="1"/>
    <col min="8303" max="8303" width="10" style="130" customWidth="1"/>
    <col min="8304" max="8304" width="3.125" style="130" customWidth="1"/>
    <col min="8305" max="8305" width="3.75" style="130" customWidth="1"/>
    <col min="8306" max="8306" width="3.5" style="130" customWidth="1"/>
    <col min="8307" max="8307" width="6.875" style="130" customWidth="1"/>
    <col min="8308" max="8308" width="7.125" style="130" customWidth="1"/>
    <col min="8309" max="8309" width="6.125" style="130" customWidth="1"/>
    <col min="8310" max="8310" width="7" style="130" customWidth="1"/>
    <col min="8311" max="8311" width="7.625" style="130" customWidth="1"/>
    <col min="8312" max="8312" width="3.25" style="130" customWidth="1"/>
    <col min="8313" max="8313" width="7.25" style="130" customWidth="1"/>
    <col min="8314" max="8314" width="11.625" style="130" customWidth="1"/>
    <col min="8315" max="8316" width="11.25" style="130" customWidth="1"/>
    <col min="8317" max="8317" width="8.125" style="130" customWidth="1"/>
    <col min="8318" max="8318" width="5.875" style="130" customWidth="1"/>
    <col min="8319" max="8319" width="5" style="130" customWidth="1"/>
    <col min="8320" max="8320" width="8.375" style="130" customWidth="1"/>
    <col min="8321" max="8321" width="8.625" style="130" customWidth="1"/>
    <col min="8322" max="8322" width="6.375" style="130" customWidth="1"/>
    <col min="8323" max="8323" width="17.25" style="130" customWidth="1"/>
    <col min="8324" max="8553" width="9" style="130"/>
    <col min="8554" max="8554" width="4.25" style="130" customWidth="1"/>
    <col min="8555" max="8555" width="5.5" style="130" customWidth="1"/>
    <col min="8556" max="8556" width="7.625" style="130" customWidth="1"/>
    <col min="8557" max="8557" width="6.875" style="130" customWidth="1"/>
    <col min="8558" max="8558" width="5.375" style="130" customWidth="1"/>
    <col min="8559" max="8559" width="10" style="130" customWidth="1"/>
    <col min="8560" max="8560" width="3.125" style="130" customWidth="1"/>
    <col min="8561" max="8561" width="3.75" style="130" customWidth="1"/>
    <col min="8562" max="8562" width="3.5" style="130" customWidth="1"/>
    <col min="8563" max="8563" width="6.875" style="130" customWidth="1"/>
    <col min="8564" max="8564" width="7.125" style="130" customWidth="1"/>
    <col min="8565" max="8565" width="6.125" style="130" customWidth="1"/>
    <col min="8566" max="8566" width="7" style="130" customWidth="1"/>
    <col min="8567" max="8567" width="7.625" style="130" customWidth="1"/>
    <col min="8568" max="8568" width="3.25" style="130" customWidth="1"/>
    <col min="8569" max="8569" width="7.25" style="130" customWidth="1"/>
    <col min="8570" max="8570" width="11.625" style="130" customWidth="1"/>
    <col min="8571" max="8572" width="11.25" style="130" customWidth="1"/>
    <col min="8573" max="8573" width="8.125" style="130" customWidth="1"/>
    <col min="8574" max="8574" width="5.875" style="130" customWidth="1"/>
    <col min="8575" max="8575" width="5" style="130" customWidth="1"/>
    <col min="8576" max="8576" width="8.375" style="130" customWidth="1"/>
    <col min="8577" max="8577" width="8.625" style="130" customWidth="1"/>
    <col min="8578" max="8578" width="6.375" style="130" customWidth="1"/>
    <col min="8579" max="8579" width="17.25" style="130" customWidth="1"/>
    <col min="8580" max="8809" width="9" style="130"/>
    <col min="8810" max="8810" width="4.25" style="130" customWidth="1"/>
    <col min="8811" max="8811" width="5.5" style="130" customWidth="1"/>
    <col min="8812" max="8812" width="7.625" style="130" customWidth="1"/>
    <col min="8813" max="8813" width="6.875" style="130" customWidth="1"/>
    <col min="8814" max="8814" width="5.375" style="130" customWidth="1"/>
    <col min="8815" max="8815" width="10" style="130" customWidth="1"/>
    <col min="8816" max="8816" width="3.125" style="130" customWidth="1"/>
    <col min="8817" max="8817" width="3.75" style="130" customWidth="1"/>
    <col min="8818" max="8818" width="3.5" style="130" customWidth="1"/>
    <col min="8819" max="8819" width="6.875" style="130" customWidth="1"/>
    <col min="8820" max="8820" width="7.125" style="130" customWidth="1"/>
    <col min="8821" max="8821" width="6.125" style="130" customWidth="1"/>
    <col min="8822" max="8822" width="7" style="130" customWidth="1"/>
    <col min="8823" max="8823" width="7.625" style="130" customWidth="1"/>
    <col min="8824" max="8824" width="3.25" style="130" customWidth="1"/>
    <col min="8825" max="8825" width="7.25" style="130" customWidth="1"/>
    <col min="8826" max="8826" width="11.625" style="130" customWidth="1"/>
    <col min="8827" max="8828" width="11.25" style="130" customWidth="1"/>
    <col min="8829" max="8829" width="8.125" style="130" customWidth="1"/>
    <col min="8830" max="8830" width="5.875" style="130" customWidth="1"/>
    <col min="8831" max="8831" width="5" style="130" customWidth="1"/>
    <col min="8832" max="8832" width="8.375" style="130" customWidth="1"/>
    <col min="8833" max="8833" width="8.625" style="130" customWidth="1"/>
    <col min="8834" max="8834" width="6.375" style="130" customWidth="1"/>
    <col min="8835" max="8835" width="17.25" style="130" customWidth="1"/>
    <col min="8836" max="9065" width="9" style="130"/>
    <col min="9066" max="9066" width="4.25" style="130" customWidth="1"/>
    <col min="9067" max="9067" width="5.5" style="130" customWidth="1"/>
    <col min="9068" max="9068" width="7.625" style="130" customWidth="1"/>
    <col min="9069" max="9069" width="6.875" style="130" customWidth="1"/>
    <col min="9070" max="9070" width="5.375" style="130" customWidth="1"/>
    <col min="9071" max="9071" width="10" style="130" customWidth="1"/>
    <col min="9072" max="9072" width="3.125" style="130" customWidth="1"/>
    <col min="9073" max="9073" width="3.75" style="130" customWidth="1"/>
    <col min="9074" max="9074" width="3.5" style="130" customWidth="1"/>
    <col min="9075" max="9075" width="6.875" style="130" customWidth="1"/>
    <col min="9076" max="9076" width="7.125" style="130" customWidth="1"/>
    <col min="9077" max="9077" width="6.125" style="130" customWidth="1"/>
    <col min="9078" max="9078" width="7" style="130" customWidth="1"/>
    <col min="9079" max="9079" width="7.625" style="130" customWidth="1"/>
    <col min="9080" max="9080" width="3.25" style="130" customWidth="1"/>
    <col min="9081" max="9081" width="7.25" style="130" customWidth="1"/>
    <col min="9082" max="9082" width="11.625" style="130" customWidth="1"/>
    <col min="9083" max="9084" width="11.25" style="130" customWidth="1"/>
    <col min="9085" max="9085" width="8.125" style="130" customWidth="1"/>
    <col min="9086" max="9086" width="5.875" style="130" customWidth="1"/>
    <col min="9087" max="9087" width="5" style="130" customWidth="1"/>
    <col min="9088" max="9088" width="8.375" style="130" customWidth="1"/>
    <col min="9089" max="9089" width="8.625" style="130" customWidth="1"/>
    <col min="9090" max="9090" width="6.375" style="130" customWidth="1"/>
    <col min="9091" max="9091" width="17.25" style="130" customWidth="1"/>
    <col min="9092" max="9321" width="9" style="130"/>
    <col min="9322" max="9322" width="4.25" style="130" customWidth="1"/>
    <col min="9323" max="9323" width="5.5" style="130" customWidth="1"/>
    <col min="9324" max="9324" width="7.625" style="130" customWidth="1"/>
    <col min="9325" max="9325" width="6.875" style="130" customWidth="1"/>
    <col min="9326" max="9326" width="5.375" style="130" customWidth="1"/>
    <col min="9327" max="9327" width="10" style="130" customWidth="1"/>
    <col min="9328" max="9328" width="3.125" style="130" customWidth="1"/>
    <col min="9329" max="9329" width="3.75" style="130" customWidth="1"/>
    <col min="9330" max="9330" width="3.5" style="130" customWidth="1"/>
    <col min="9331" max="9331" width="6.875" style="130" customWidth="1"/>
    <col min="9332" max="9332" width="7.125" style="130" customWidth="1"/>
    <col min="9333" max="9333" width="6.125" style="130" customWidth="1"/>
    <col min="9334" max="9334" width="7" style="130" customWidth="1"/>
    <col min="9335" max="9335" width="7.625" style="130" customWidth="1"/>
    <col min="9336" max="9336" width="3.25" style="130" customWidth="1"/>
    <col min="9337" max="9337" width="7.25" style="130" customWidth="1"/>
    <col min="9338" max="9338" width="11.625" style="130" customWidth="1"/>
    <col min="9339" max="9340" width="11.25" style="130" customWidth="1"/>
    <col min="9341" max="9341" width="8.125" style="130" customWidth="1"/>
    <col min="9342" max="9342" width="5.875" style="130" customWidth="1"/>
    <col min="9343" max="9343" width="5" style="130" customWidth="1"/>
    <col min="9344" max="9344" width="8.375" style="130" customWidth="1"/>
    <col min="9345" max="9345" width="8.625" style="130" customWidth="1"/>
    <col min="9346" max="9346" width="6.375" style="130" customWidth="1"/>
    <col min="9347" max="9347" width="17.25" style="130" customWidth="1"/>
    <col min="9348" max="9577" width="9" style="130"/>
    <col min="9578" max="9578" width="4.25" style="130" customWidth="1"/>
    <col min="9579" max="9579" width="5.5" style="130" customWidth="1"/>
    <col min="9580" max="9580" width="7.625" style="130" customWidth="1"/>
    <col min="9581" max="9581" width="6.875" style="130" customWidth="1"/>
    <col min="9582" max="9582" width="5.375" style="130" customWidth="1"/>
    <col min="9583" max="9583" width="10" style="130" customWidth="1"/>
    <col min="9584" max="9584" width="3.125" style="130" customWidth="1"/>
    <col min="9585" max="9585" width="3.75" style="130" customWidth="1"/>
    <col min="9586" max="9586" width="3.5" style="130" customWidth="1"/>
    <col min="9587" max="9587" width="6.875" style="130" customWidth="1"/>
    <col min="9588" max="9588" width="7.125" style="130" customWidth="1"/>
    <col min="9589" max="9589" width="6.125" style="130" customWidth="1"/>
    <col min="9590" max="9590" width="7" style="130" customWidth="1"/>
    <col min="9591" max="9591" width="7.625" style="130" customWidth="1"/>
    <col min="9592" max="9592" width="3.25" style="130" customWidth="1"/>
    <col min="9593" max="9593" width="7.25" style="130" customWidth="1"/>
    <col min="9594" max="9594" width="11.625" style="130" customWidth="1"/>
    <col min="9595" max="9596" width="11.25" style="130" customWidth="1"/>
    <col min="9597" max="9597" width="8.125" style="130" customWidth="1"/>
    <col min="9598" max="9598" width="5.875" style="130" customWidth="1"/>
    <col min="9599" max="9599" width="5" style="130" customWidth="1"/>
    <col min="9600" max="9600" width="8.375" style="130" customWidth="1"/>
    <col min="9601" max="9601" width="8.625" style="130" customWidth="1"/>
    <col min="9602" max="9602" width="6.375" style="130" customWidth="1"/>
    <col min="9603" max="9603" width="17.25" style="130" customWidth="1"/>
    <col min="9604" max="9833" width="9" style="130"/>
    <col min="9834" max="9834" width="4.25" style="130" customWidth="1"/>
    <col min="9835" max="9835" width="5.5" style="130" customWidth="1"/>
    <col min="9836" max="9836" width="7.625" style="130" customWidth="1"/>
    <col min="9837" max="9837" width="6.875" style="130" customWidth="1"/>
    <col min="9838" max="9838" width="5.375" style="130" customWidth="1"/>
    <col min="9839" max="9839" width="10" style="130" customWidth="1"/>
    <col min="9840" max="9840" width="3.125" style="130" customWidth="1"/>
    <col min="9841" max="9841" width="3.75" style="130" customWidth="1"/>
    <col min="9842" max="9842" width="3.5" style="130" customWidth="1"/>
    <col min="9843" max="9843" width="6.875" style="130" customWidth="1"/>
    <col min="9844" max="9844" width="7.125" style="130" customWidth="1"/>
    <col min="9845" max="9845" width="6.125" style="130" customWidth="1"/>
    <col min="9846" max="9846" width="7" style="130" customWidth="1"/>
    <col min="9847" max="9847" width="7.625" style="130" customWidth="1"/>
    <col min="9848" max="9848" width="3.25" style="130" customWidth="1"/>
    <col min="9849" max="9849" width="7.25" style="130" customWidth="1"/>
    <col min="9850" max="9850" width="11.625" style="130" customWidth="1"/>
    <col min="9851" max="9852" width="11.25" style="130" customWidth="1"/>
    <col min="9853" max="9853" width="8.125" style="130" customWidth="1"/>
    <col min="9854" max="9854" width="5.875" style="130" customWidth="1"/>
    <col min="9855" max="9855" width="5" style="130" customWidth="1"/>
    <col min="9856" max="9856" width="8.375" style="130" customWidth="1"/>
    <col min="9857" max="9857" width="8.625" style="130" customWidth="1"/>
    <col min="9858" max="9858" width="6.375" style="130" customWidth="1"/>
    <col min="9859" max="9859" width="17.25" style="130" customWidth="1"/>
    <col min="9860" max="10089" width="9" style="130"/>
    <col min="10090" max="10090" width="4.25" style="130" customWidth="1"/>
    <col min="10091" max="10091" width="5.5" style="130" customWidth="1"/>
    <col min="10092" max="10092" width="7.625" style="130" customWidth="1"/>
    <col min="10093" max="10093" width="6.875" style="130" customWidth="1"/>
    <col min="10094" max="10094" width="5.375" style="130" customWidth="1"/>
    <col min="10095" max="10095" width="10" style="130" customWidth="1"/>
    <col min="10096" max="10096" width="3.125" style="130" customWidth="1"/>
    <col min="10097" max="10097" width="3.75" style="130" customWidth="1"/>
    <col min="10098" max="10098" width="3.5" style="130" customWidth="1"/>
    <col min="10099" max="10099" width="6.875" style="130" customWidth="1"/>
    <col min="10100" max="10100" width="7.125" style="130" customWidth="1"/>
    <col min="10101" max="10101" width="6.125" style="130" customWidth="1"/>
    <col min="10102" max="10102" width="7" style="130" customWidth="1"/>
    <col min="10103" max="10103" width="7.625" style="130" customWidth="1"/>
    <col min="10104" max="10104" width="3.25" style="130" customWidth="1"/>
    <col min="10105" max="10105" width="7.25" style="130" customWidth="1"/>
    <col min="10106" max="10106" width="11.625" style="130" customWidth="1"/>
    <col min="10107" max="10108" width="11.25" style="130" customWidth="1"/>
    <col min="10109" max="10109" width="8.125" style="130" customWidth="1"/>
    <col min="10110" max="10110" width="5.875" style="130" customWidth="1"/>
    <col min="10111" max="10111" width="5" style="130" customWidth="1"/>
    <col min="10112" max="10112" width="8.375" style="130" customWidth="1"/>
    <col min="10113" max="10113" width="8.625" style="130" customWidth="1"/>
    <col min="10114" max="10114" width="6.375" style="130" customWidth="1"/>
    <col min="10115" max="10115" width="17.25" style="130" customWidth="1"/>
    <col min="10116" max="10345" width="9" style="130"/>
    <col min="10346" max="10346" width="4.25" style="130" customWidth="1"/>
    <col min="10347" max="10347" width="5.5" style="130" customWidth="1"/>
    <col min="10348" max="10348" width="7.625" style="130" customWidth="1"/>
    <col min="10349" max="10349" width="6.875" style="130" customWidth="1"/>
    <col min="10350" max="10350" width="5.375" style="130" customWidth="1"/>
    <col min="10351" max="10351" width="10" style="130" customWidth="1"/>
    <col min="10352" max="10352" width="3.125" style="130" customWidth="1"/>
    <col min="10353" max="10353" width="3.75" style="130" customWidth="1"/>
    <col min="10354" max="10354" width="3.5" style="130" customWidth="1"/>
    <col min="10355" max="10355" width="6.875" style="130" customWidth="1"/>
    <col min="10356" max="10356" width="7.125" style="130" customWidth="1"/>
    <col min="10357" max="10357" width="6.125" style="130" customWidth="1"/>
    <col min="10358" max="10358" width="7" style="130" customWidth="1"/>
    <col min="10359" max="10359" width="7.625" style="130" customWidth="1"/>
    <col min="10360" max="10360" width="3.25" style="130" customWidth="1"/>
    <col min="10361" max="10361" width="7.25" style="130" customWidth="1"/>
    <col min="10362" max="10362" width="11.625" style="130" customWidth="1"/>
    <col min="10363" max="10364" width="11.25" style="130" customWidth="1"/>
    <col min="10365" max="10365" width="8.125" style="130" customWidth="1"/>
    <col min="10366" max="10366" width="5.875" style="130" customWidth="1"/>
    <col min="10367" max="10367" width="5" style="130" customWidth="1"/>
    <col min="10368" max="10368" width="8.375" style="130" customWidth="1"/>
    <col min="10369" max="10369" width="8.625" style="130" customWidth="1"/>
    <col min="10370" max="10370" width="6.375" style="130" customWidth="1"/>
    <col min="10371" max="10371" width="17.25" style="130" customWidth="1"/>
    <col min="10372" max="10601" width="9" style="130"/>
    <col min="10602" max="10602" width="4.25" style="130" customWidth="1"/>
    <col min="10603" max="10603" width="5.5" style="130" customWidth="1"/>
    <col min="10604" max="10604" width="7.625" style="130" customWidth="1"/>
    <col min="10605" max="10605" width="6.875" style="130" customWidth="1"/>
    <col min="10606" max="10606" width="5.375" style="130" customWidth="1"/>
    <col min="10607" max="10607" width="10" style="130" customWidth="1"/>
    <col min="10608" max="10608" width="3.125" style="130" customWidth="1"/>
    <col min="10609" max="10609" width="3.75" style="130" customWidth="1"/>
    <col min="10610" max="10610" width="3.5" style="130" customWidth="1"/>
    <col min="10611" max="10611" width="6.875" style="130" customWidth="1"/>
    <col min="10612" max="10612" width="7.125" style="130" customWidth="1"/>
    <col min="10613" max="10613" width="6.125" style="130" customWidth="1"/>
    <col min="10614" max="10614" width="7" style="130" customWidth="1"/>
    <col min="10615" max="10615" width="7.625" style="130" customWidth="1"/>
    <col min="10616" max="10616" width="3.25" style="130" customWidth="1"/>
    <col min="10617" max="10617" width="7.25" style="130" customWidth="1"/>
    <col min="10618" max="10618" width="11.625" style="130" customWidth="1"/>
    <col min="10619" max="10620" width="11.25" style="130" customWidth="1"/>
    <col min="10621" max="10621" width="8.125" style="130" customWidth="1"/>
    <col min="10622" max="10622" width="5.875" style="130" customWidth="1"/>
    <col min="10623" max="10623" width="5" style="130" customWidth="1"/>
    <col min="10624" max="10624" width="8.375" style="130" customWidth="1"/>
    <col min="10625" max="10625" width="8.625" style="130" customWidth="1"/>
    <col min="10626" max="10626" width="6.375" style="130" customWidth="1"/>
    <col min="10627" max="10627" width="17.25" style="130" customWidth="1"/>
    <col min="10628" max="10857" width="9" style="130"/>
    <col min="10858" max="10858" width="4.25" style="130" customWidth="1"/>
    <col min="10859" max="10859" width="5.5" style="130" customWidth="1"/>
    <col min="10860" max="10860" width="7.625" style="130" customWidth="1"/>
    <col min="10861" max="10861" width="6.875" style="130" customWidth="1"/>
    <col min="10862" max="10862" width="5.375" style="130" customWidth="1"/>
    <col min="10863" max="10863" width="10" style="130" customWidth="1"/>
    <col min="10864" max="10864" width="3.125" style="130" customWidth="1"/>
    <col min="10865" max="10865" width="3.75" style="130" customWidth="1"/>
    <col min="10866" max="10866" width="3.5" style="130" customWidth="1"/>
    <col min="10867" max="10867" width="6.875" style="130" customWidth="1"/>
    <col min="10868" max="10868" width="7.125" style="130" customWidth="1"/>
    <col min="10869" max="10869" width="6.125" style="130" customWidth="1"/>
    <col min="10870" max="10870" width="7" style="130" customWidth="1"/>
    <col min="10871" max="10871" width="7.625" style="130" customWidth="1"/>
    <col min="10872" max="10872" width="3.25" style="130" customWidth="1"/>
    <col min="10873" max="10873" width="7.25" style="130" customWidth="1"/>
    <col min="10874" max="10874" width="11.625" style="130" customWidth="1"/>
    <col min="10875" max="10876" width="11.25" style="130" customWidth="1"/>
    <col min="10877" max="10877" width="8.125" style="130" customWidth="1"/>
    <col min="10878" max="10878" width="5.875" style="130" customWidth="1"/>
    <col min="10879" max="10879" width="5" style="130" customWidth="1"/>
    <col min="10880" max="10880" width="8.375" style="130" customWidth="1"/>
    <col min="10881" max="10881" width="8.625" style="130" customWidth="1"/>
    <col min="10882" max="10882" width="6.375" style="130" customWidth="1"/>
    <col min="10883" max="10883" width="17.25" style="130" customWidth="1"/>
    <col min="10884" max="11113" width="9" style="130"/>
    <col min="11114" max="11114" width="4.25" style="130" customWidth="1"/>
    <col min="11115" max="11115" width="5.5" style="130" customWidth="1"/>
    <col min="11116" max="11116" width="7.625" style="130" customWidth="1"/>
    <col min="11117" max="11117" width="6.875" style="130" customWidth="1"/>
    <col min="11118" max="11118" width="5.375" style="130" customWidth="1"/>
    <col min="11119" max="11119" width="10" style="130" customWidth="1"/>
    <col min="11120" max="11120" width="3.125" style="130" customWidth="1"/>
    <col min="11121" max="11121" width="3.75" style="130" customWidth="1"/>
    <col min="11122" max="11122" width="3.5" style="130" customWidth="1"/>
    <col min="11123" max="11123" width="6.875" style="130" customWidth="1"/>
    <col min="11124" max="11124" width="7.125" style="130" customWidth="1"/>
    <col min="11125" max="11125" width="6.125" style="130" customWidth="1"/>
    <col min="11126" max="11126" width="7" style="130" customWidth="1"/>
    <col min="11127" max="11127" width="7.625" style="130" customWidth="1"/>
    <col min="11128" max="11128" width="3.25" style="130" customWidth="1"/>
    <col min="11129" max="11129" width="7.25" style="130" customWidth="1"/>
    <col min="11130" max="11130" width="11.625" style="130" customWidth="1"/>
    <col min="11131" max="11132" width="11.25" style="130" customWidth="1"/>
    <col min="11133" max="11133" width="8.125" style="130" customWidth="1"/>
    <col min="11134" max="11134" width="5.875" style="130" customWidth="1"/>
    <col min="11135" max="11135" width="5" style="130" customWidth="1"/>
    <col min="11136" max="11136" width="8.375" style="130" customWidth="1"/>
    <col min="11137" max="11137" width="8.625" style="130" customWidth="1"/>
    <col min="11138" max="11138" width="6.375" style="130" customWidth="1"/>
    <col min="11139" max="11139" width="17.25" style="130" customWidth="1"/>
    <col min="11140" max="11369" width="9" style="130"/>
    <col min="11370" max="11370" width="4.25" style="130" customWidth="1"/>
    <col min="11371" max="11371" width="5.5" style="130" customWidth="1"/>
    <col min="11372" max="11372" width="7.625" style="130" customWidth="1"/>
    <col min="11373" max="11373" width="6.875" style="130" customWidth="1"/>
    <col min="11374" max="11374" width="5.375" style="130" customWidth="1"/>
    <col min="11375" max="11375" width="10" style="130" customWidth="1"/>
    <col min="11376" max="11376" width="3.125" style="130" customWidth="1"/>
    <col min="11377" max="11377" width="3.75" style="130" customWidth="1"/>
    <col min="11378" max="11378" width="3.5" style="130" customWidth="1"/>
    <col min="11379" max="11379" width="6.875" style="130" customWidth="1"/>
    <col min="11380" max="11380" width="7.125" style="130" customWidth="1"/>
    <col min="11381" max="11381" width="6.125" style="130" customWidth="1"/>
    <col min="11382" max="11382" width="7" style="130" customWidth="1"/>
    <col min="11383" max="11383" width="7.625" style="130" customWidth="1"/>
    <col min="11384" max="11384" width="3.25" style="130" customWidth="1"/>
    <col min="11385" max="11385" width="7.25" style="130" customWidth="1"/>
    <col min="11386" max="11386" width="11.625" style="130" customWidth="1"/>
    <col min="11387" max="11388" width="11.25" style="130" customWidth="1"/>
    <col min="11389" max="11389" width="8.125" style="130" customWidth="1"/>
    <col min="11390" max="11390" width="5.875" style="130" customWidth="1"/>
    <col min="11391" max="11391" width="5" style="130" customWidth="1"/>
    <col min="11392" max="11392" width="8.375" style="130" customWidth="1"/>
    <col min="11393" max="11393" width="8.625" style="130" customWidth="1"/>
    <col min="11394" max="11394" width="6.375" style="130" customWidth="1"/>
    <col min="11395" max="11395" width="17.25" style="130" customWidth="1"/>
    <col min="11396" max="11625" width="9" style="130"/>
    <col min="11626" max="11626" width="4.25" style="130" customWidth="1"/>
    <col min="11627" max="11627" width="5.5" style="130" customWidth="1"/>
    <col min="11628" max="11628" width="7.625" style="130" customWidth="1"/>
    <col min="11629" max="11629" width="6.875" style="130" customWidth="1"/>
    <col min="11630" max="11630" width="5.375" style="130" customWidth="1"/>
    <col min="11631" max="11631" width="10" style="130" customWidth="1"/>
    <col min="11632" max="11632" width="3.125" style="130" customWidth="1"/>
    <col min="11633" max="11633" width="3.75" style="130" customWidth="1"/>
    <col min="11634" max="11634" width="3.5" style="130" customWidth="1"/>
    <col min="11635" max="11635" width="6.875" style="130" customWidth="1"/>
    <col min="11636" max="11636" width="7.125" style="130" customWidth="1"/>
    <col min="11637" max="11637" width="6.125" style="130" customWidth="1"/>
    <col min="11638" max="11638" width="7" style="130" customWidth="1"/>
    <col min="11639" max="11639" width="7.625" style="130" customWidth="1"/>
    <col min="11640" max="11640" width="3.25" style="130" customWidth="1"/>
    <col min="11641" max="11641" width="7.25" style="130" customWidth="1"/>
    <col min="11642" max="11642" width="11.625" style="130" customWidth="1"/>
    <col min="11643" max="11644" width="11.25" style="130" customWidth="1"/>
    <col min="11645" max="11645" width="8.125" style="130" customWidth="1"/>
    <col min="11646" max="11646" width="5.875" style="130" customWidth="1"/>
    <col min="11647" max="11647" width="5" style="130" customWidth="1"/>
    <col min="11648" max="11648" width="8.375" style="130" customWidth="1"/>
    <col min="11649" max="11649" width="8.625" style="130" customWidth="1"/>
    <col min="11650" max="11650" width="6.375" style="130" customWidth="1"/>
    <col min="11651" max="11651" width="17.25" style="130" customWidth="1"/>
    <col min="11652" max="11881" width="9" style="130"/>
    <col min="11882" max="11882" width="4.25" style="130" customWidth="1"/>
    <col min="11883" max="11883" width="5.5" style="130" customWidth="1"/>
    <col min="11884" max="11884" width="7.625" style="130" customWidth="1"/>
    <col min="11885" max="11885" width="6.875" style="130" customWidth="1"/>
    <col min="11886" max="11886" width="5.375" style="130" customWidth="1"/>
    <col min="11887" max="11887" width="10" style="130" customWidth="1"/>
    <col min="11888" max="11888" width="3.125" style="130" customWidth="1"/>
    <col min="11889" max="11889" width="3.75" style="130" customWidth="1"/>
    <col min="11890" max="11890" width="3.5" style="130" customWidth="1"/>
    <col min="11891" max="11891" width="6.875" style="130" customWidth="1"/>
    <col min="11892" max="11892" width="7.125" style="130" customWidth="1"/>
    <col min="11893" max="11893" width="6.125" style="130" customWidth="1"/>
    <col min="11894" max="11894" width="7" style="130" customWidth="1"/>
    <col min="11895" max="11895" width="7.625" style="130" customWidth="1"/>
    <col min="11896" max="11896" width="3.25" style="130" customWidth="1"/>
    <col min="11897" max="11897" width="7.25" style="130" customWidth="1"/>
    <col min="11898" max="11898" width="11.625" style="130" customWidth="1"/>
    <col min="11899" max="11900" width="11.25" style="130" customWidth="1"/>
    <col min="11901" max="11901" width="8.125" style="130" customWidth="1"/>
    <col min="11902" max="11902" width="5.875" style="130" customWidth="1"/>
    <col min="11903" max="11903" width="5" style="130" customWidth="1"/>
    <col min="11904" max="11904" width="8.375" style="130" customWidth="1"/>
    <col min="11905" max="11905" width="8.625" style="130" customWidth="1"/>
    <col min="11906" max="11906" width="6.375" style="130" customWidth="1"/>
    <col min="11907" max="11907" width="17.25" style="130" customWidth="1"/>
    <col min="11908" max="12137" width="9" style="130"/>
    <col min="12138" max="12138" width="4.25" style="130" customWidth="1"/>
    <col min="12139" max="12139" width="5.5" style="130" customWidth="1"/>
    <col min="12140" max="12140" width="7.625" style="130" customWidth="1"/>
    <col min="12141" max="12141" width="6.875" style="130" customWidth="1"/>
    <col min="12142" max="12142" width="5.375" style="130" customWidth="1"/>
    <col min="12143" max="12143" width="10" style="130" customWidth="1"/>
    <col min="12144" max="12144" width="3.125" style="130" customWidth="1"/>
    <col min="12145" max="12145" width="3.75" style="130" customWidth="1"/>
    <col min="12146" max="12146" width="3.5" style="130" customWidth="1"/>
    <col min="12147" max="12147" width="6.875" style="130" customWidth="1"/>
    <col min="12148" max="12148" width="7.125" style="130" customWidth="1"/>
    <col min="12149" max="12149" width="6.125" style="130" customWidth="1"/>
    <col min="12150" max="12150" width="7" style="130" customWidth="1"/>
    <col min="12151" max="12151" width="7.625" style="130" customWidth="1"/>
    <col min="12152" max="12152" width="3.25" style="130" customWidth="1"/>
    <col min="12153" max="12153" width="7.25" style="130" customWidth="1"/>
    <col min="12154" max="12154" width="11.625" style="130" customWidth="1"/>
    <col min="12155" max="12156" width="11.25" style="130" customWidth="1"/>
    <col min="12157" max="12157" width="8.125" style="130" customWidth="1"/>
    <col min="12158" max="12158" width="5.875" style="130" customWidth="1"/>
    <col min="12159" max="12159" width="5" style="130" customWidth="1"/>
    <col min="12160" max="12160" width="8.375" style="130" customWidth="1"/>
    <col min="12161" max="12161" width="8.625" style="130" customWidth="1"/>
    <col min="12162" max="12162" width="6.375" style="130" customWidth="1"/>
    <col min="12163" max="12163" width="17.25" style="130" customWidth="1"/>
    <col min="12164" max="12393" width="9" style="130"/>
    <col min="12394" max="12394" width="4.25" style="130" customWidth="1"/>
    <col min="12395" max="12395" width="5.5" style="130" customWidth="1"/>
    <col min="12396" max="12396" width="7.625" style="130" customWidth="1"/>
    <col min="12397" max="12397" width="6.875" style="130" customWidth="1"/>
    <col min="12398" max="12398" width="5.375" style="130" customWidth="1"/>
    <col min="12399" max="12399" width="10" style="130" customWidth="1"/>
    <col min="12400" max="12400" width="3.125" style="130" customWidth="1"/>
    <col min="12401" max="12401" width="3.75" style="130" customWidth="1"/>
    <col min="12402" max="12402" width="3.5" style="130" customWidth="1"/>
    <col min="12403" max="12403" width="6.875" style="130" customWidth="1"/>
    <col min="12404" max="12404" width="7.125" style="130" customWidth="1"/>
    <col min="12405" max="12405" width="6.125" style="130" customWidth="1"/>
    <col min="12406" max="12406" width="7" style="130" customWidth="1"/>
    <col min="12407" max="12407" width="7.625" style="130" customWidth="1"/>
    <col min="12408" max="12408" width="3.25" style="130" customWidth="1"/>
    <col min="12409" max="12409" width="7.25" style="130" customWidth="1"/>
    <col min="12410" max="12410" width="11.625" style="130" customWidth="1"/>
    <col min="12411" max="12412" width="11.25" style="130" customWidth="1"/>
    <col min="12413" max="12413" width="8.125" style="130" customWidth="1"/>
    <col min="12414" max="12414" width="5.875" style="130" customWidth="1"/>
    <col min="12415" max="12415" width="5" style="130" customWidth="1"/>
    <col min="12416" max="12416" width="8.375" style="130" customWidth="1"/>
    <col min="12417" max="12417" width="8.625" style="130" customWidth="1"/>
    <col min="12418" max="12418" width="6.375" style="130" customWidth="1"/>
    <col min="12419" max="12419" width="17.25" style="130" customWidth="1"/>
    <col min="12420" max="12649" width="9" style="130"/>
    <col min="12650" max="12650" width="4.25" style="130" customWidth="1"/>
    <col min="12651" max="12651" width="5.5" style="130" customWidth="1"/>
    <col min="12652" max="12652" width="7.625" style="130" customWidth="1"/>
    <col min="12653" max="12653" width="6.875" style="130" customWidth="1"/>
    <col min="12654" max="12654" width="5.375" style="130" customWidth="1"/>
    <col min="12655" max="12655" width="10" style="130" customWidth="1"/>
    <col min="12656" max="12656" width="3.125" style="130" customWidth="1"/>
    <col min="12657" max="12657" width="3.75" style="130" customWidth="1"/>
    <col min="12658" max="12658" width="3.5" style="130" customWidth="1"/>
    <col min="12659" max="12659" width="6.875" style="130" customWidth="1"/>
    <col min="12660" max="12660" width="7.125" style="130" customWidth="1"/>
    <col min="12661" max="12661" width="6.125" style="130" customWidth="1"/>
    <col min="12662" max="12662" width="7" style="130" customWidth="1"/>
    <col min="12663" max="12663" width="7.625" style="130" customWidth="1"/>
    <col min="12664" max="12664" width="3.25" style="130" customWidth="1"/>
    <col min="12665" max="12665" width="7.25" style="130" customWidth="1"/>
    <col min="12666" max="12666" width="11.625" style="130" customWidth="1"/>
    <col min="12667" max="12668" width="11.25" style="130" customWidth="1"/>
    <col min="12669" max="12669" width="8.125" style="130" customWidth="1"/>
    <col min="12670" max="12670" width="5.875" style="130" customWidth="1"/>
    <col min="12671" max="12671" width="5" style="130" customWidth="1"/>
    <col min="12672" max="12672" width="8.375" style="130" customWidth="1"/>
    <col min="12673" max="12673" width="8.625" style="130" customWidth="1"/>
    <col min="12674" max="12674" width="6.375" style="130" customWidth="1"/>
    <col min="12675" max="12675" width="17.25" style="130" customWidth="1"/>
    <col min="12676" max="12905" width="9" style="130"/>
    <col min="12906" max="12906" width="4.25" style="130" customWidth="1"/>
    <col min="12907" max="12907" width="5.5" style="130" customWidth="1"/>
    <col min="12908" max="12908" width="7.625" style="130" customWidth="1"/>
    <col min="12909" max="12909" width="6.875" style="130" customWidth="1"/>
    <col min="12910" max="12910" width="5.375" style="130" customWidth="1"/>
    <col min="12911" max="12911" width="10" style="130" customWidth="1"/>
    <col min="12912" max="12912" width="3.125" style="130" customWidth="1"/>
    <col min="12913" max="12913" width="3.75" style="130" customWidth="1"/>
    <col min="12914" max="12914" width="3.5" style="130" customWidth="1"/>
    <col min="12915" max="12915" width="6.875" style="130" customWidth="1"/>
    <col min="12916" max="12916" width="7.125" style="130" customWidth="1"/>
    <col min="12917" max="12917" width="6.125" style="130" customWidth="1"/>
    <col min="12918" max="12918" width="7" style="130" customWidth="1"/>
    <col min="12919" max="12919" width="7.625" style="130" customWidth="1"/>
    <col min="12920" max="12920" width="3.25" style="130" customWidth="1"/>
    <col min="12921" max="12921" width="7.25" style="130" customWidth="1"/>
    <col min="12922" max="12922" width="11.625" style="130" customWidth="1"/>
    <col min="12923" max="12924" width="11.25" style="130" customWidth="1"/>
    <col min="12925" max="12925" width="8.125" style="130" customWidth="1"/>
    <col min="12926" max="12926" width="5.875" style="130" customWidth="1"/>
    <col min="12927" max="12927" width="5" style="130" customWidth="1"/>
    <col min="12928" max="12928" width="8.375" style="130" customWidth="1"/>
    <col min="12929" max="12929" width="8.625" style="130" customWidth="1"/>
    <col min="12930" max="12930" width="6.375" style="130" customWidth="1"/>
    <col min="12931" max="12931" width="17.25" style="130" customWidth="1"/>
    <col min="12932" max="13161" width="9" style="130"/>
    <col min="13162" max="13162" width="4.25" style="130" customWidth="1"/>
    <col min="13163" max="13163" width="5.5" style="130" customWidth="1"/>
    <col min="13164" max="13164" width="7.625" style="130" customWidth="1"/>
    <col min="13165" max="13165" width="6.875" style="130" customWidth="1"/>
    <col min="13166" max="13166" width="5.375" style="130" customWidth="1"/>
    <col min="13167" max="13167" width="10" style="130" customWidth="1"/>
    <col min="13168" max="13168" width="3.125" style="130" customWidth="1"/>
    <col min="13169" max="13169" width="3.75" style="130" customWidth="1"/>
    <col min="13170" max="13170" width="3.5" style="130" customWidth="1"/>
    <col min="13171" max="13171" width="6.875" style="130" customWidth="1"/>
    <col min="13172" max="13172" width="7.125" style="130" customWidth="1"/>
    <col min="13173" max="13173" width="6.125" style="130" customWidth="1"/>
    <col min="13174" max="13174" width="7" style="130" customWidth="1"/>
    <col min="13175" max="13175" width="7.625" style="130" customWidth="1"/>
    <col min="13176" max="13176" width="3.25" style="130" customWidth="1"/>
    <col min="13177" max="13177" width="7.25" style="130" customWidth="1"/>
    <col min="13178" max="13178" width="11.625" style="130" customWidth="1"/>
    <col min="13179" max="13180" width="11.25" style="130" customWidth="1"/>
    <col min="13181" max="13181" width="8.125" style="130" customWidth="1"/>
    <col min="13182" max="13182" width="5.875" style="130" customWidth="1"/>
    <col min="13183" max="13183" width="5" style="130" customWidth="1"/>
    <col min="13184" max="13184" width="8.375" style="130" customWidth="1"/>
    <col min="13185" max="13185" width="8.625" style="130" customWidth="1"/>
    <col min="13186" max="13186" width="6.375" style="130" customWidth="1"/>
    <col min="13187" max="13187" width="17.25" style="130" customWidth="1"/>
    <col min="13188" max="13417" width="9" style="130"/>
    <col min="13418" max="13418" width="4.25" style="130" customWidth="1"/>
    <col min="13419" max="13419" width="5.5" style="130" customWidth="1"/>
    <col min="13420" max="13420" width="7.625" style="130" customWidth="1"/>
    <col min="13421" max="13421" width="6.875" style="130" customWidth="1"/>
    <col min="13422" max="13422" width="5.375" style="130" customWidth="1"/>
    <col min="13423" max="13423" width="10" style="130" customWidth="1"/>
    <col min="13424" max="13424" width="3.125" style="130" customWidth="1"/>
    <col min="13425" max="13425" width="3.75" style="130" customWidth="1"/>
    <col min="13426" max="13426" width="3.5" style="130" customWidth="1"/>
    <col min="13427" max="13427" width="6.875" style="130" customWidth="1"/>
    <col min="13428" max="13428" width="7.125" style="130" customWidth="1"/>
    <col min="13429" max="13429" width="6.125" style="130" customWidth="1"/>
    <col min="13430" max="13430" width="7" style="130" customWidth="1"/>
    <col min="13431" max="13431" width="7.625" style="130" customWidth="1"/>
    <col min="13432" max="13432" width="3.25" style="130" customWidth="1"/>
    <col min="13433" max="13433" width="7.25" style="130" customWidth="1"/>
    <col min="13434" max="13434" width="11.625" style="130" customWidth="1"/>
    <col min="13435" max="13436" width="11.25" style="130" customWidth="1"/>
    <col min="13437" max="13437" width="8.125" style="130" customWidth="1"/>
    <col min="13438" max="13438" width="5.875" style="130" customWidth="1"/>
    <col min="13439" max="13439" width="5" style="130" customWidth="1"/>
    <col min="13440" max="13440" width="8.375" style="130" customWidth="1"/>
    <col min="13441" max="13441" width="8.625" style="130" customWidth="1"/>
    <col min="13442" max="13442" width="6.375" style="130" customWidth="1"/>
    <col min="13443" max="13443" width="17.25" style="130" customWidth="1"/>
    <col min="13444" max="13673" width="9" style="130"/>
    <col min="13674" max="13674" width="4.25" style="130" customWidth="1"/>
    <col min="13675" max="13675" width="5.5" style="130" customWidth="1"/>
    <col min="13676" max="13676" width="7.625" style="130" customWidth="1"/>
    <col min="13677" max="13677" width="6.875" style="130" customWidth="1"/>
    <col min="13678" max="13678" width="5.375" style="130" customWidth="1"/>
    <col min="13679" max="13679" width="10" style="130" customWidth="1"/>
    <col min="13680" max="13680" width="3.125" style="130" customWidth="1"/>
    <col min="13681" max="13681" width="3.75" style="130" customWidth="1"/>
    <col min="13682" max="13682" width="3.5" style="130" customWidth="1"/>
    <col min="13683" max="13683" width="6.875" style="130" customWidth="1"/>
    <col min="13684" max="13684" width="7.125" style="130" customWidth="1"/>
    <col min="13685" max="13685" width="6.125" style="130" customWidth="1"/>
    <col min="13686" max="13686" width="7" style="130" customWidth="1"/>
    <col min="13687" max="13687" width="7.625" style="130" customWidth="1"/>
    <col min="13688" max="13688" width="3.25" style="130" customWidth="1"/>
    <col min="13689" max="13689" width="7.25" style="130" customWidth="1"/>
    <col min="13690" max="13690" width="11.625" style="130" customWidth="1"/>
    <col min="13691" max="13692" width="11.25" style="130" customWidth="1"/>
    <col min="13693" max="13693" width="8.125" style="130" customWidth="1"/>
    <col min="13694" max="13694" width="5.875" style="130" customWidth="1"/>
    <col min="13695" max="13695" width="5" style="130" customWidth="1"/>
    <col min="13696" max="13696" width="8.375" style="130" customWidth="1"/>
    <col min="13697" max="13697" width="8.625" style="130" customWidth="1"/>
    <col min="13698" max="13698" width="6.375" style="130" customWidth="1"/>
    <col min="13699" max="13699" width="17.25" style="130" customWidth="1"/>
    <col min="13700" max="16384" width="9" style="130"/>
  </cols>
  <sheetData>
    <row r="1" spans="1:30" x14ac:dyDescent="0.5">
      <c r="A1" s="997"/>
      <c r="B1" s="555"/>
      <c r="C1" s="278"/>
      <c r="D1" s="278"/>
      <c r="E1" s="279"/>
      <c r="F1" s="278"/>
      <c r="G1" s="278"/>
      <c r="H1" s="278"/>
      <c r="I1" s="278"/>
      <c r="J1" s="278"/>
      <c r="K1" s="278"/>
      <c r="L1" s="278" t="s">
        <v>0</v>
      </c>
      <c r="M1" s="278"/>
      <c r="N1" s="1001"/>
      <c r="O1" s="1001"/>
      <c r="P1" s="1001"/>
      <c r="Q1" s="280"/>
      <c r="R1" s="278"/>
      <c r="S1" s="278"/>
      <c r="T1" s="555"/>
      <c r="U1" s="555"/>
      <c r="V1" s="278"/>
      <c r="W1" s="123"/>
      <c r="X1" s="278"/>
      <c r="Y1" s="123"/>
      <c r="Z1" s="123"/>
      <c r="AA1" s="278" t="s">
        <v>1004</v>
      </c>
      <c r="AB1" s="123"/>
    </row>
    <row r="2" spans="1:30" ht="26.25" x14ac:dyDescent="0.55000000000000004">
      <c r="A2" s="998"/>
      <c r="B2" s="123"/>
      <c r="C2" s="1002" t="s">
        <v>3493</v>
      </c>
      <c r="D2" s="1002"/>
      <c r="E2" s="1002"/>
      <c r="F2" s="1002"/>
      <c r="G2" s="1002"/>
      <c r="H2" s="1002"/>
      <c r="I2" s="1002"/>
      <c r="J2" s="1002"/>
      <c r="K2" s="1002"/>
      <c r="L2" s="1002"/>
      <c r="M2" s="1002"/>
      <c r="N2" s="1002"/>
      <c r="O2" s="1002"/>
      <c r="P2" s="1002"/>
      <c r="Q2" s="1002"/>
      <c r="R2" s="1002"/>
      <c r="S2" s="1002"/>
      <c r="T2" s="1002"/>
      <c r="U2" s="1002"/>
      <c r="V2" s="1002"/>
      <c r="W2" s="1002"/>
      <c r="X2" s="1002"/>
      <c r="Y2" s="1002"/>
      <c r="Z2" s="1002"/>
      <c r="AA2" s="1002"/>
      <c r="AB2" s="1002"/>
    </row>
    <row r="3" spans="1:30" ht="26.25" x14ac:dyDescent="0.55000000000000004">
      <c r="A3" s="998"/>
      <c r="B3" s="123"/>
      <c r="C3" s="1002" t="s">
        <v>3</v>
      </c>
      <c r="D3" s="1002"/>
      <c r="E3" s="1002"/>
      <c r="F3" s="1002"/>
      <c r="G3" s="1002"/>
      <c r="H3" s="1002"/>
      <c r="I3" s="1002"/>
      <c r="J3" s="1002"/>
      <c r="K3" s="1002"/>
      <c r="L3" s="1002"/>
      <c r="M3" s="1002"/>
      <c r="N3" s="1002"/>
      <c r="O3" s="1002"/>
      <c r="P3" s="1002"/>
      <c r="Q3" s="1002"/>
      <c r="R3" s="1002"/>
      <c r="S3" s="1002"/>
      <c r="T3" s="1002"/>
      <c r="U3" s="1002"/>
      <c r="V3" s="1002"/>
      <c r="W3" s="1002"/>
      <c r="X3" s="1002"/>
      <c r="Y3" s="1002"/>
      <c r="Z3" s="1002"/>
      <c r="AA3" s="1002"/>
      <c r="AB3" s="1002"/>
    </row>
    <row r="4" spans="1:30" ht="11.25" customHeight="1" x14ac:dyDescent="0.5">
      <c r="A4" s="998"/>
      <c r="B4" s="555"/>
      <c r="C4" s="278"/>
      <c r="D4" s="278"/>
      <c r="E4" s="279"/>
      <c r="F4" s="278"/>
      <c r="G4" s="278"/>
      <c r="H4" s="278"/>
      <c r="I4" s="278"/>
      <c r="J4" s="278"/>
      <c r="K4" s="278"/>
      <c r="L4" s="278"/>
      <c r="M4" s="278"/>
      <c r="N4" s="278"/>
      <c r="O4" s="278"/>
      <c r="P4" s="278"/>
      <c r="Q4" s="280"/>
      <c r="R4" s="278"/>
      <c r="S4" s="278"/>
      <c r="T4" s="555"/>
      <c r="U4" s="555"/>
      <c r="V4" s="278"/>
      <c r="W4" s="278"/>
      <c r="X4" s="278"/>
      <c r="Y4" s="278"/>
      <c r="Z4" s="278"/>
      <c r="AA4" s="278"/>
      <c r="AB4" s="278"/>
    </row>
    <row r="5" spans="1:30" ht="10.5" customHeight="1" x14ac:dyDescent="0.5">
      <c r="A5" s="999"/>
      <c r="B5" s="555"/>
      <c r="C5" s="278"/>
      <c r="D5" s="278"/>
      <c r="E5" s="279"/>
      <c r="F5" s="278"/>
      <c r="G5" s="278"/>
      <c r="H5" s="278"/>
      <c r="I5" s="278"/>
      <c r="J5" s="278"/>
      <c r="K5" s="278"/>
      <c r="L5" s="278"/>
      <c r="M5" s="278"/>
      <c r="N5" s="123"/>
      <c r="O5" s="123"/>
      <c r="P5" s="123"/>
      <c r="Q5" s="281"/>
      <c r="R5" s="278"/>
      <c r="S5" s="278"/>
      <c r="T5" s="555"/>
      <c r="U5" s="555"/>
      <c r="V5" s="278"/>
      <c r="W5" s="123"/>
      <c r="X5" s="278"/>
      <c r="Y5" s="123"/>
      <c r="Z5" s="123"/>
      <c r="AA5" s="278"/>
      <c r="AB5" s="123"/>
    </row>
    <row r="6" spans="1:30" x14ac:dyDescent="0.5">
      <c r="A6" s="990" t="s">
        <v>1005</v>
      </c>
      <c r="B6" s="569"/>
      <c r="C6" s="1003" t="s">
        <v>6</v>
      </c>
      <c r="D6" s="1003"/>
      <c r="E6" s="1003"/>
      <c r="F6" s="1003"/>
      <c r="G6" s="1003"/>
      <c r="H6" s="1003"/>
      <c r="I6" s="1003"/>
      <c r="J6" s="1003"/>
      <c r="K6" s="1003"/>
      <c r="L6" s="1003"/>
      <c r="M6" s="1003"/>
      <c r="N6" s="1003"/>
      <c r="O6" s="1003"/>
      <c r="P6" s="1003"/>
      <c r="Q6" s="277"/>
      <c r="R6" s="1004" t="s">
        <v>7</v>
      </c>
      <c r="S6" s="1004"/>
      <c r="T6" s="1004"/>
      <c r="U6" s="1004"/>
      <c r="V6" s="1004"/>
      <c r="W6" s="1004"/>
      <c r="X6" s="1004"/>
      <c r="Y6" s="1004"/>
      <c r="Z6" s="1004"/>
      <c r="AA6" s="1004"/>
      <c r="AB6" s="1004"/>
    </row>
    <row r="7" spans="1:30" x14ac:dyDescent="0.5">
      <c r="A7" s="990"/>
      <c r="B7" s="991" t="s">
        <v>15</v>
      </c>
      <c r="C7" s="992" t="s">
        <v>8</v>
      </c>
      <c r="D7" s="992" t="s">
        <v>9</v>
      </c>
      <c r="E7" s="994" t="s">
        <v>10</v>
      </c>
      <c r="F7" s="992" t="s">
        <v>11</v>
      </c>
      <c r="G7" s="992"/>
      <c r="H7" s="992" t="s">
        <v>12</v>
      </c>
      <c r="I7" s="995" t="s">
        <v>13</v>
      </c>
      <c r="J7" s="995"/>
      <c r="K7" s="995"/>
      <c r="L7" s="995" t="s">
        <v>14</v>
      </c>
      <c r="M7" s="995"/>
      <c r="N7" s="995"/>
      <c r="O7" s="995"/>
      <c r="P7" s="995"/>
      <c r="Q7" s="1005" t="s">
        <v>443</v>
      </c>
      <c r="R7" s="991" t="s">
        <v>8</v>
      </c>
      <c r="S7" s="991" t="s">
        <v>15</v>
      </c>
      <c r="T7" s="991" t="s">
        <v>16</v>
      </c>
      <c r="U7" s="991" t="s">
        <v>17</v>
      </c>
      <c r="V7" s="991" t="s">
        <v>18</v>
      </c>
      <c r="W7" s="1000" t="s">
        <v>19</v>
      </c>
      <c r="X7" s="1000"/>
      <c r="Y7" s="1000"/>
      <c r="Z7" s="1000"/>
      <c r="AA7" s="991" t="s">
        <v>20</v>
      </c>
      <c r="AB7" s="991" t="s">
        <v>21</v>
      </c>
    </row>
    <row r="8" spans="1:30" x14ac:dyDescent="0.5">
      <c r="A8" s="990"/>
      <c r="B8" s="991"/>
      <c r="C8" s="992"/>
      <c r="D8" s="992"/>
      <c r="E8" s="994"/>
      <c r="F8" s="992" t="s">
        <v>22</v>
      </c>
      <c r="G8" s="992" t="s">
        <v>23</v>
      </c>
      <c r="H8" s="992"/>
      <c r="I8" s="993" t="s">
        <v>24</v>
      </c>
      <c r="J8" s="993" t="s">
        <v>25</v>
      </c>
      <c r="K8" s="993" t="s">
        <v>26</v>
      </c>
      <c r="L8" s="992" t="s">
        <v>27</v>
      </c>
      <c r="M8" s="992" t="s">
        <v>28</v>
      </c>
      <c r="N8" s="992" t="s">
        <v>29</v>
      </c>
      <c r="O8" s="992" t="s">
        <v>30</v>
      </c>
      <c r="P8" s="992" t="s">
        <v>31</v>
      </c>
      <c r="Q8" s="1005"/>
      <c r="R8" s="991"/>
      <c r="S8" s="991"/>
      <c r="T8" s="991"/>
      <c r="U8" s="991"/>
      <c r="V8" s="991"/>
      <c r="W8" s="991" t="s">
        <v>32</v>
      </c>
      <c r="X8" s="996" t="s">
        <v>28</v>
      </c>
      <c r="Y8" s="991" t="s">
        <v>29</v>
      </c>
      <c r="Z8" s="991" t="s">
        <v>33</v>
      </c>
      <c r="AA8" s="991"/>
      <c r="AB8" s="991"/>
    </row>
    <row r="9" spans="1:30" x14ac:dyDescent="0.5">
      <c r="A9" s="990"/>
      <c r="B9" s="991"/>
      <c r="C9" s="992"/>
      <c r="D9" s="992"/>
      <c r="E9" s="994"/>
      <c r="F9" s="992"/>
      <c r="G9" s="992"/>
      <c r="H9" s="992"/>
      <c r="I9" s="993"/>
      <c r="J9" s="993"/>
      <c r="K9" s="993"/>
      <c r="L9" s="992"/>
      <c r="M9" s="992"/>
      <c r="N9" s="992"/>
      <c r="O9" s="992"/>
      <c r="P9" s="992"/>
      <c r="Q9" s="1005"/>
      <c r="R9" s="991"/>
      <c r="S9" s="991"/>
      <c r="T9" s="991"/>
      <c r="U9" s="991"/>
      <c r="V9" s="991"/>
      <c r="W9" s="991"/>
      <c r="X9" s="996"/>
      <c r="Y9" s="991"/>
      <c r="Z9" s="991"/>
      <c r="AA9" s="991"/>
      <c r="AB9" s="991"/>
    </row>
    <row r="10" spans="1:30" x14ac:dyDescent="0.5">
      <c r="A10" s="990"/>
      <c r="B10" s="991"/>
      <c r="C10" s="992"/>
      <c r="D10" s="992"/>
      <c r="E10" s="994"/>
      <c r="F10" s="992"/>
      <c r="G10" s="992"/>
      <c r="H10" s="992"/>
      <c r="I10" s="993"/>
      <c r="J10" s="993"/>
      <c r="K10" s="993"/>
      <c r="L10" s="992"/>
      <c r="M10" s="992"/>
      <c r="N10" s="992"/>
      <c r="O10" s="992"/>
      <c r="P10" s="992"/>
      <c r="Q10" s="1005"/>
      <c r="R10" s="991"/>
      <c r="S10" s="991"/>
      <c r="T10" s="991"/>
      <c r="U10" s="991"/>
      <c r="V10" s="991"/>
      <c r="W10" s="991"/>
      <c r="X10" s="996"/>
      <c r="Y10" s="991"/>
      <c r="Z10" s="991"/>
      <c r="AA10" s="991"/>
      <c r="AB10" s="991"/>
    </row>
    <row r="11" spans="1:30" x14ac:dyDescent="0.5">
      <c r="A11" s="130" t="s">
        <v>1007</v>
      </c>
      <c r="C11" s="128">
        <v>1</v>
      </c>
      <c r="D11" s="128" t="s">
        <v>34</v>
      </c>
      <c r="E11" s="129">
        <v>42037</v>
      </c>
      <c r="F11" s="128">
        <v>21</v>
      </c>
      <c r="G11" s="128">
        <v>2612</v>
      </c>
      <c r="H11" s="128" t="s">
        <v>1006</v>
      </c>
      <c r="I11" s="128">
        <v>8</v>
      </c>
      <c r="J11" s="128">
        <v>2</v>
      </c>
      <c r="K11" s="128">
        <v>77</v>
      </c>
      <c r="L11" s="236">
        <v>3477</v>
      </c>
      <c r="Q11" s="131">
        <v>100</v>
      </c>
      <c r="AC11" s="138" t="s">
        <v>1008</v>
      </c>
    </row>
    <row r="12" spans="1:30" ht="24" x14ac:dyDescent="0.55000000000000004">
      <c r="A12" s="130" t="s">
        <v>1007</v>
      </c>
      <c r="B12" s="128">
        <v>79</v>
      </c>
      <c r="C12" s="128">
        <v>2</v>
      </c>
      <c r="D12" s="128" t="s">
        <v>34</v>
      </c>
      <c r="E12" s="129">
        <v>47645</v>
      </c>
      <c r="F12" s="128">
        <v>123</v>
      </c>
      <c r="G12" s="128">
        <v>4335</v>
      </c>
      <c r="H12" s="128" t="s">
        <v>1006</v>
      </c>
      <c r="J12" s="128">
        <v>2</v>
      </c>
      <c r="K12" s="128">
        <v>14</v>
      </c>
      <c r="M12" s="128">
        <v>214</v>
      </c>
      <c r="Q12" s="131">
        <v>250</v>
      </c>
      <c r="R12" s="128">
        <v>1</v>
      </c>
      <c r="S12" s="128">
        <v>79</v>
      </c>
      <c r="T12" s="5" t="s">
        <v>36</v>
      </c>
      <c r="U12" s="128" t="s">
        <v>1009</v>
      </c>
      <c r="V12" s="128">
        <v>108</v>
      </c>
      <c r="X12" s="128">
        <v>108</v>
      </c>
      <c r="AA12" s="128">
        <v>13</v>
      </c>
      <c r="AC12" s="138" t="s">
        <v>1008</v>
      </c>
      <c r="AD12" s="130" t="s">
        <v>1007</v>
      </c>
    </row>
    <row r="13" spans="1:30" ht="24" x14ac:dyDescent="0.55000000000000004">
      <c r="T13" s="5"/>
      <c r="AC13" s="126"/>
    </row>
    <row r="14" spans="1:30" x14ac:dyDescent="0.5">
      <c r="A14" s="130" t="s">
        <v>1010</v>
      </c>
      <c r="C14" s="128">
        <v>3</v>
      </c>
      <c r="D14" s="128" t="s">
        <v>34</v>
      </c>
      <c r="E14" s="129">
        <v>26469</v>
      </c>
      <c r="F14" s="128">
        <v>38</v>
      </c>
      <c r="G14" s="128">
        <v>2387</v>
      </c>
      <c r="H14" s="128" t="s">
        <v>1006</v>
      </c>
      <c r="I14" s="128">
        <v>15</v>
      </c>
      <c r="J14" s="128">
        <v>2</v>
      </c>
      <c r="K14" s="128">
        <v>67</v>
      </c>
      <c r="L14" s="128">
        <v>6267</v>
      </c>
      <c r="Q14" s="131">
        <v>200</v>
      </c>
      <c r="AC14" s="237" t="s">
        <v>1011</v>
      </c>
    </row>
    <row r="15" spans="1:30" x14ac:dyDescent="0.5">
      <c r="A15" s="130" t="s">
        <v>1010</v>
      </c>
      <c r="C15" s="128">
        <v>4</v>
      </c>
      <c r="D15" s="128" t="s">
        <v>34</v>
      </c>
      <c r="E15" s="129">
        <v>51485</v>
      </c>
      <c r="F15" s="128">
        <v>151</v>
      </c>
      <c r="G15" s="128">
        <v>4903</v>
      </c>
      <c r="H15" s="128" t="s">
        <v>1006</v>
      </c>
      <c r="I15" s="128">
        <v>7</v>
      </c>
      <c r="K15" s="128">
        <v>84</v>
      </c>
      <c r="L15" s="128">
        <v>2884</v>
      </c>
      <c r="Q15" s="131">
        <v>200</v>
      </c>
      <c r="AC15" s="237" t="s">
        <v>1011</v>
      </c>
    </row>
    <row r="16" spans="1:30" x14ac:dyDescent="0.5">
      <c r="A16" s="130" t="s">
        <v>1010</v>
      </c>
      <c r="C16" s="128">
        <v>5</v>
      </c>
      <c r="D16" s="128" t="s">
        <v>34</v>
      </c>
      <c r="E16" s="129">
        <v>51488</v>
      </c>
      <c r="F16" s="128">
        <v>154</v>
      </c>
      <c r="G16" s="128">
        <v>4906</v>
      </c>
      <c r="H16" s="128" t="s">
        <v>1006</v>
      </c>
      <c r="I16" s="128">
        <v>10</v>
      </c>
      <c r="J16" s="128">
        <v>1</v>
      </c>
      <c r="K16" s="128">
        <v>56</v>
      </c>
      <c r="L16" s="128">
        <v>4156</v>
      </c>
      <c r="Q16" s="131">
        <v>175</v>
      </c>
      <c r="AC16" s="237" t="s">
        <v>1011</v>
      </c>
    </row>
    <row r="17" spans="1:30" ht="24" x14ac:dyDescent="0.55000000000000004">
      <c r="A17" s="130" t="s">
        <v>1010</v>
      </c>
      <c r="B17" s="128">
        <v>34</v>
      </c>
      <c r="C17" s="128">
        <v>6</v>
      </c>
      <c r="D17" s="128" t="s">
        <v>34</v>
      </c>
      <c r="E17" s="129">
        <v>37320</v>
      </c>
      <c r="F17" s="128">
        <v>219</v>
      </c>
      <c r="G17" s="128">
        <v>1153</v>
      </c>
      <c r="H17" s="128" t="s">
        <v>1006</v>
      </c>
      <c r="K17" s="128">
        <v>73</v>
      </c>
      <c r="M17" s="128">
        <v>73</v>
      </c>
      <c r="Q17" s="131">
        <v>250</v>
      </c>
      <c r="R17" s="128">
        <v>2</v>
      </c>
      <c r="S17" s="128">
        <v>34</v>
      </c>
      <c r="T17" s="5" t="s">
        <v>36</v>
      </c>
      <c r="U17" s="128" t="s">
        <v>1009</v>
      </c>
      <c r="V17" s="128">
        <v>162</v>
      </c>
      <c r="X17" s="128">
        <v>162</v>
      </c>
      <c r="AA17" s="128">
        <v>40</v>
      </c>
      <c r="AC17" s="237" t="s">
        <v>1011</v>
      </c>
      <c r="AD17" s="130" t="s">
        <v>1010</v>
      </c>
    </row>
    <row r="18" spans="1:30" ht="24" x14ac:dyDescent="0.55000000000000004">
      <c r="A18" s="130" t="s">
        <v>1010</v>
      </c>
      <c r="B18" s="128">
        <v>43</v>
      </c>
      <c r="C18" s="128">
        <v>7</v>
      </c>
      <c r="D18" s="128" t="s">
        <v>34</v>
      </c>
      <c r="E18" s="129">
        <v>71445</v>
      </c>
      <c r="F18" s="128">
        <v>254</v>
      </c>
      <c r="G18" s="128">
        <v>6031</v>
      </c>
      <c r="H18" s="128" t="s">
        <v>1006</v>
      </c>
      <c r="K18" s="128">
        <v>98</v>
      </c>
      <c r="M18" s="128">
        <v>98</v>
      </c>
      <c r="Q18" s="131">
        <v>100</v>
      </c>
      <c r="R18" s="128">
        <v>3</v>
      </c>
      <c r="S18" s="128">
        <v>43</v>
      </c>
      <c r="T18" s="5" t="s">
        <v>1012</v>
      </c>
      <c r="U18" s="128" t="s">
        <v>1009</v>
      </c>
      <c r="V18" s="128">
        <v>64</v>
      </c>
      <c r="X18" s="128">
        <v>64</v>
      </c>
      <c r="AA18" s="128">
        <v>35</v>
      </c>
      <c r="AC18" s="237" t="s">
        <v>1011</v>
      </c>
      <c r="AD18" s="130" t="s">
        <v>1013</v>
      </c>
    </row>
    <row r="19" spans="1:30" x14ac:dyDescent="0.5">
      <c r="A19" s="130" t="s">
        <v>1013</v>
      </c>
      <c r="C19" s="128">
        <v>8</v>
      </c>
      <c r="D19" s="128" t="s">
        <v>34</v>
      </c>
      <c r="E19" s="129">
        <v>51487</v>
      </c>
      <c r="F19" s="128">
        <v>153</v>
      </c>
      <c r="G19" s="128">
        <v>4905</v>
      </c>
      <c r="H19" s="128" t="s">
        <v>1006</v>
      </c>
      <c r="I19" s="128">
        <v>9</v>
      </c>
      <c r="J19" s="128">
        <v>2</v>
      </c>
      <c r="K19" s="128">
        <v>61</v>
      </c>
      <c r="L19" s="128">
        <v>3861</v>
      </c>
      <c r="Q19" s="131">
        <v>175</v>
      </c>
      <c r="AC19" s="237" t="s">
        <v>1014</v>
      </c>
    </row>
    <row r="20" spans="1:30" s="126" customFormat="1" x14ac:dyDescent="0.5">
      <c r="B20" s="124"/>
      <c r="C20" s="124"/>
      <c r="D20" s="124"/>
      <c r="E20" s="125"/>
      <c r="F20" s="124"/>
      <c r="G20" s="124"/>
      <c r="H20" s="124"/>
      <c r="I20" s="124"/>
      <c r="J20" s="124"/>
      <c r="K20" s="124"/>
      <c r="L20" s="124"/>
      <c r="M20" s="124"/>
      <c r="Q20" s="127"/>
      <c r="R20" s="124"/>
      <c r="S20" s="124"/>
      <c r="T20" s="124"/>
      <c r="U20" s="124"/>
      <c r="V20" s="124"/>
      <c r="X20" s="124"/>
      <c r="AA20" s="124"/>
    </row>
    <row r="21" spans="1:30" x14ac:dyDescent="0.5">
      <c r="A21" s="130" t="s">
        <v>1015</v>
      </c>
      <c r="B21" s="128">
        <v>141</v>
      </c>
      <c r="C21" s="128">
        <v>9</v>
      </c>
      <c r="D21" s="128" t="s">
        <v>34</v>
      </c>
      <c r="E21" s="129">
        <v>50716</v>
      </c>
      <c r="F21" s="128">
        <v>191</v>
      </c>
      <c r="G21" s="128">
        <v>4807</v>
      </c>
      <c r="H21" s="128" t="s">
        <v>1006</v>
      </c>
      <c r="I21" s="128">
        <v>4</v>
      </c>
      <c r="K21" s="128">
        <v>64</v>
      </c>
      <c r="L21" s="128">
        <v>1664</v>
      </c>
      <c r="Q21" s="131">
        <v>100</v>
      </c>
      <c r="AC21" s="238" t="s">
        <v>1016</v>
      </c>
      <c r="AD21" s="130" t="s">
        <v>1015</v>
      </c>
    </row>
    <row r="22" spans="1:30" s="126" customFormat="1" x14ac:dyDescent="0.5">
      <c r="B22" s="124"/>
      <c r="C22" s="124"/>
      <c r="D22" s="124"/>
      <c r="E22" s="125"/>
      <c r="F22" s="124"/>
      <c r="G22" s="124"/>
      <c r="H22" s="124"/>
      <c r="I22" s="124"/>
      <c r="J22" s="124"/>
      <c r="K22" s="124"/>
      <c r="L22" s="124"/>
      <c r="M22" s="124"/>
      <c r="Q22" s="127"/>
      <c r="R22" s="124"/>
      <c r="S22" s="124"/>
      <c r="T22" s="124"/>
      <c r="U22" s="124"/>
      <c r="V22" s="124"/>
      <c r="X22" s="124"/>
      <c r="AA22" s="124"/>
    </row>
    <row r="23" spans="1:30" ht="24" x14ac:dyDescent="0.55000000000000004">
      <c r="A23" s="130" t="s">
        <v>1017</v>
      </c>
      <c r="B23" s="128">
        <v>72</v>
      </c>
      <c r="C23" s="128">
        <v>10</v>
      </c>
      <c r="D23" s="128" t="s">
        <v>34</v>
      </c>
      <c r="E23" s="129">
        <v>96046</v>
      </c>
      <c r="F23" s="128">
        <v>53</v>
      </c>
      <c r="G23" s="128">
        <v>7727</v>
      </c>
      <c r="H23" s="128" t="s">
        <v>1006</v>
      </c>
      <c r="J23" s="128">
        <v>1</v>
      </c>
      <c r="K23" s="128">
        <v>12.9</v>
      </c>
      <c r="M23" s="128">
        <v>112</v>
      </c>
      <c r="Q23" s="131">
        <v>250</v>
      </c>
      <c r="R23" s="128">
        <v>5</v>
      </c>
      <c r="S23" s="128">
        <v>72</v>
      </c>
      <c r="T23" s="5" t="s">
        <v>36</v>
      </c>
      <c r="U23" s="128" t="s">
        <v>37</v>
      </c>
      <c r="V23" s="128">
        <v>108</v>
      </c>
      <c r="X23" s="128">
        <v>108</v>
      </c>
      <c r="AA23" s="128">
        <v>15</v>
      </c>
      <c r="AC23" s="138" t="s">
        <v>1018</v>
      </c>
      <c r="AD23" s="130" t="s">
        <v>1019</v>
      </c>
    </row>
    <row r="24" spans="1:30" ht="24" x14ac:dyDescent="0.55000000000000004">
      <c r="A24" s="130" t="s">
        <v>1017</v>
      </c>
      <c r="B24" s="128">
        <v>141</v>
      </c>
      <c r="C24" s="128">
        <v>11</v>
      </c>
      <c r="D24" s="128" t="s">
        <v>34</v>
      </c>
      <c r="E24" s="129">
        <v>96045</v>
      </c>
      <c r="F24" s="128">
        <v>52</v>
      </c>
      <c r="G24" s="128">
        <v>7726</v>
      </c>
      <c r="H24" s="128" t="s">
        <v>1006</v>
      </c>
      <c r="J24" s="128">
        <v>1</v>
      </c>
      <c r="K24" s="128">
        <v>49.8</v>
      </c>
      <c r="M24" s="128">
        <v>149</v>
      </c>
      <c r="Q24" s="131">
        <v>250</v>
      </c>
      <c r="R24" s="128">
        <v>4</v>
      </c>
      <c r="S24" s="128">
        <v>141</v>
      </c>
      <c r="T24" s="5" t="s">
        <v>36</v>
      </c>
      <c r="U24" s="128" t="s">
        <v>37</v>
      </c>
      <c r="V24" s="128">
        <v>81</v>
      </c>
      <c r="X24" s="128">
        <v>81</v>
      </c>
      <c r="AA24" s="128">
        <v>2</v>
      </c>
      <c r="AC24" s="138" t="s">
        <v>1018</v>
      </c>
      <c r="AD24" s="130" t="s">
        <v>1020</v>
      </c>
    </row>
    <row r="25" spans="1:30" x14ac:dyDescent="0.5">
      <c r="A25" s="130" t="s">
        <v>1017</v>
      </c>
      <c r="B25" s="128">
        <v>128</v>
      </c>
      <c r="C25" s="128">
        <v>12</v>
      </c>
      <c r="D25" s="128" t="s">
        <v>34</v>
      </c>
      <c r="E25" s="129">
        <v>50718</v>
      </c>
      <c r="F25" s="128">
        <v>188</v>
      </c>
      <c r="G25" s="128">
        <v>4809</v>
      </c>
      <c r="H25" s="128" t="s">
        <v>1006</v>
      </c>
      <c r="I25" s="128">
        <v>7</v>
      </c>
      <c r="K25" s="128">
        <v>15</v>
      </c>
      <c r="L25" s="128">
        <v>2815</v>
      </c>
      <c r="Q25" s="131">
        <v>150</v>
      </c>
      <c r="AC25" s="138" t="s">
        <v>1018</v>
      </c>
    </row>
    <row r="26" spans="1:30" ht="24" x14ac:dyDescent="0.55000000000000004">
      <c r="A26" s="130" t="s">
        <v>1017</v>
      </c>
      <c r="B26" s="128">
        <v>63</v>
      </c>
      <c r="C26" s="128">
        <v>13</v>
      </c>
      <c r="D26" s="128" t="s">
        <v>34</v>
      </c>
      <c r="E26" s="129">
        <v>37314</v>
      </c>
      <c r="F26" s="128">
        <v>36</v>
      </c>
      <c r="G26" s="128">
        <v>1147</v>
      </c>
      <c r="H26" s="128" t="s">
        <v>1006</v>
      </c>
      <c r="J26" s="128">
        <v>3</v>
      </c>
      <c r="K26" s="128">
        <v>99</v>
      </c>
      <c r="M26" s="128">
        <v>399</v>
      </c>
      <c r="Q26" s="131">
        <v>250</v>
      </c>
      <c r="R26" s="128">
        <v>6</v>
      </c>
      <c r="S26" s="128">
        <v>63</v>
      </c>
      <c r="T26" s="5" t="s">
        <v>36</v>
      </c>
      <c r="U26" s="128" t="s">
        <v>1009</v>
      </c>
      <c r="V26" s="128">
        <v>108</v>
      </c>
      <c r="X26" s="128">
        <v>108</v>
      </c>
      <c r="AA26" s="128">
        <v>20</v>
      </c>
      <c r="AC26" s="138" t="s">
        <v>1018</v>
      </c>
      <c r="AD26" s="130" t="s">
        <v>1019</v>
      </c>
    </row>
    <row r="27" spans="1:30" s="126" customFormat="1" x14ac:dyDescent="0.5">
      <c r="B27" s="124"/>
      <c r="C27" s="124"/>
      <c r="D27" s="124"/>
      <c r="E27" s="125"/>
      <c r="F27" s="124"/>
      <c r="G27" s="124"/>
      <c r="H27" s="124"/>
      <c r="I27" s="124"/>
      <c r="J27" s="124"/>
      <c r="K27" s="124"/>
      <c r="L27" s="124"/>
      <c r="M27" s="124"/>
      <c r="Q27" s="127"/>
      <c r="R27" s="124"/>
      <c r="S27" s="124"/>
      <c r="T27" s="124"/>
      <c r="U27" s="124"/>
      <c r="V27" s="124"/>
      <c r="X27" s="124"/>
      <c r="AA27" s="124"/>
    </row>
    <row r="28" spans="1:30" x14ac:dyDescent="0.5">
      <c r="A28" s="130" t="s">
        <v>1020</v>
      </c>
      <c r="B28" s="128">
        <v>128</v>
      </c>
      <c r="C28" s="128">
        <v>14</v>
      </c>
      <c r="D28" s="128" t="s">
        <v>34</v>
      </c>
      <c r="E28" s="129">
        <v>50717</v>
      </c>
      <c r="F28" s="128">
        <v>187</v>
      </c>
      <c r="G28" s="128">
        <v>4808</v>
      </c>
      <c r="H28" s="128" t="s">
        <v>1006</v>
      </c>
      <c r="I28" s="128">
        <v>5</v>
      </c>
      <c r="J28" s="128">
        <v>2</v>
      </c>
      <c r="K28" s="128">
        <v>52</v>
      </c>
      <c r="L28" s="128">
        <v>2252</v>
      </c>
      <c r="Q28" s="131">
        <v>150</v>
      </c>
      <c r="AC28" s="138" t="s">
        <v>1018</v>
      </c>
    </row>
    <row r="29" spans="1:30" s="126" customFormat="1" ht="24" x14ac:dyDescent="0.55000000000000004">
      <c r="B29" s="124"/>
      <c r="C29" s="124"/>
      <c r="D29" s="124"/>
      <c r="E29" s="125"/>
      <c r="F29" s="124"/>
      <c r="G29" s="124"/>
      <c r="H29" s="124"/>
      <c r="I29" s="124"/>
      <c r="J29" s="124"/>
      <c r="K29" s="124"/>
      <c r="L29" s="124"/>
      <c r="M29" s="124"/>
      <c r="Q29" s="127"/>
      <c r="R29" s="124"/>
      <c r="S29" s="124"/>
      <c r="T29" s="17"/>
      <c r="U29" s="124"/>
      <c r="V29" s="124"/>
      <c r="X29" s="124"/>
      <c r="AA29" s="124"/>
    </row>
    <row r="30" spans="1:30" x14ac:dyDescent="0.5">
      <c r="A30" s="130" t="s">
        <v>1019</v>
      </c>
      <c r="B30" s="128">
        <v>72</v>
      </c>
      <c r="C30" s="128">
        <v>15</v>
      </c>
      <c r="D30" s="128" t="s">
        <v>34</v>
      </c>
      <c r="E30" s="129">
        <v>50719</v>
      </c>
      <c r="F30" s="128">
        <v>190</v>
      </c>
      <c r="G30" s="128">
        <v>4810</v>
      </c>
      <c r="H30" s="128" t="s">
        <v>1006</v>
      </c>
      <c r="I30" s="128">
        <v>9</v>
      </c>
      <c r="J30" s="128">
        <v>3</v>
      </c>
      <c r="K30" s="128">
        <v>70</v>
      </c>
      <c r="L30" s="128">
        <v>3970</v>
      </c>
      <c r="Q30" s="131">
        <v>150</v>
      </c>
      <c r="AC30" s="138" t="s">
        <v>1021</v>
      </c>
    </row>
    <row r="31" spans="1:30" s="126" customFormat="1" ht="24" x14ac:dyDescent="0.55000000000000004">
      <c r="B31" s="124"/>
      <c r="C31" s="124"/>
      <c r="D31" s="124"/>
      <c r="E31" s="125"/>
      <c r="F31" s="124"/>
      <c r="G31" s="124"/>
      <c r="H31" s="124"/>
      <c r="I31" s="124"/>
      <c r="J31" s="124"/>
      <c r="K31" s="124"/>
      <c r="L31" s="124"/>
      <c r="M31" s="124"/>
      <c r="Q31" s="127"/>
      <c r="R31" s="124"/>
      <c r="S31" s="124"/>
      <c r="T31" s="17"/>
      <c r="U31" s="124"/>
      <c r="V31" s="124"/>
      <c r="X31" s="124"/>
      <c r="AA31" s="124"/>
    </row>
    <row r="32" spans="1:30" x14ac:dyDescent="0.5">
      <c r="A32" s="130" t="s">
        <v>1022</v>
      </c>
      <c r="B32" s="128">
        <v>128</v>
      </c>
      <c r="C32" s="128">
        <v>16</v>
      </c>
      <c r="D32" s="128" t="s">
        <v>34</v>
      </c>
      <c r="E32" s="129">
        <v>51472</v>
      </c>
      <c r="F32" s="128">
        <v>189</v>
      </c>
      <c r="G32" s="128">
        <v>4883</v>
      </c>
      <c r="H32" s="128" t="s">
        <v>1006</v>
      </c>
      <c r="I32" s="128">
        <v>7</v>
      </c>
      <c r="K32" s="128">
        <v>82</v>
      </c>
      <c r="L32" s="128">
        <v>2882</v>
      </c>
      <c r="Q32" s="131">
        <v>150</v>
      </c>
      <c r="AC32" s="138" t="s">
        <v>1018</v>
      </c>
    </row>
    <row r="33" spans="1:30" s="126" customFormat="1" x14ac:dyDescent="0.5">
      <c r="B33" s="124"/>
      <c r="C33" s="124"/>
      <c r="D33" s="124"/>
      <c r="E33" s="125"/>
      <c r="F33" s="124"/>
      <c r="G33" s="124"/>
      <c r="H33" s="124"/>
      <c r="I33" s="124"/>
      <c r="J33" s="124"/>
      <c r="K33" s="124"/>
      <c r="L33" s="124"/>
      <c r="M33" s="124"/>
      <c r="Q33" s="127"/>
      <c r="R33" s="124"/>
      <c r="S33" s="124"/>
      <c r="T33" s="124"/>
      <c r="U33" s="124"/>
      <c r="V33" s="124"/>
      <c r="X33" s="124"/>
      <c r="AA33" s="124"/>
    </row>
    <row r="34" spans="1:30" x14ac:dyDescent="0.5">
      <c r="A34" s="130" t="s">
        <v>1023</v>
      </c>
      <c r="B34" s="128">
        <v>128</v>
      </c>
      <c r="C34" s="128">
        <v>17</v>
      </c>
      <c r="D34" s="128" t="s">
        <v>34</v>
      </c>
      <c r="E34" s="129">
        <v>47193</v>
      </c>
      <c r="F34" s="128">
        <v>125</v>
      </c>
      <c r="G34" s="128">
        <v>3875</v>
      </c>
      <c r="H34" s="128" t="s">
        <v>1006</v>
      </c>
      <c r="I34" s="128">
        <v>4</v>
      </c>
      <c r="K34" s="128">
        <v>44</v>
      </c>
      <c r="L34" s="128">
        <v>1644</v>
      </c>
      <c r="Q34" s="131">
        <v>150</v>
      </c>
      <c r="AC34" s="239" t="s">
        <v>1018</v>
      </c>
    </row>
    <row r="35" spans="1:30" x14ac:dyDescent="0.5">
      <c r="A35" s="130" t="s">
        <v>1023</v>
      </c>
      <c r="C35" s="128">
        <v>18</v>
      </c>
      <c r="D35" s="128" t="s">
        <v>34</v>
      </c>
      <c r="E35" s="129">
        <v>47192</v>
      </c>
      <c r="F35" s="128">
        <v>124</v>
      </c>
      <c r="G35" s="128">
        <v>3874</v>
      </c>
      <c r="H35" s="128" t="s">
        <v>1006</v>
      </c>
      <c r="I35" s="128">
        <v>10</v>
      </c>
      <c r="K35" s="128">
        <v>92</v>
      </c>
      <c r="L35" s="128">
        <v>4092</v>
      </c>
      <c r="Q35" s="131">
        <v>150</v>
      </c>
      <c r="AC35" s="239" t="s">
        <v>1018</v>
      </c>
    </row>
    <row r="36" spans="1:30" x14ac:dyDescent="0.5">
      <c r="A36" s="130" t="s">
        <v>1023</v>
      </c>
      <c r="C36" s="128">
        <v>19</v>
      </c>
      <c r="D36" s="128" t="s">
        <v>34</v>
      </c>
      <c r="E36" s="129">
        <v>81899</v>
      </c>
      <c r="F36" s="128">
        <v>167</v>
      </c>
      <c r="G36" s="128">
        <v>6344</v>
      </c>
      <c r="H36" s="128" t="s">
        <v>1006</v>
      </c>
      <c r="I36" s="128">
        <v>9</v>
      </c>
      <c r="K36" s="128">
        <v>39</v>
      </c>
      <c r="L36" s="128">
        <v>3639</v>
      </c>
      <c r="Q36" s="131">
        <v>150</v>
      </c>
      <c r="AC36" s="239" t="s">
        <v>1018</v>
      </c>
    </row>
    <row r="37" spans="1:30" ht="24" x14ac:dyDescent="0.55000000000000004">
      <c r="A37" s="130" t="s">
        <v>1023</v>
      </c>
      <c r="B37" s="128">
        <v>128</v>
      </c>
      <c r="C37" s="128">
        <v>20</v>
      </c>
      <c r="D37" s="128" t="s">
        <v>34</v>
      </c>
      <c r="E37" s="129">
        <v>25499</v>
      </c>
      <c r="F37" s="128">
        <v>13</v>
      </c>
      <c r="G37" s="128">
        <v>1955</v>
      </c>
      <c r="H37" s="128" t="s">
        <v>1006</v>
      </c>
      <c r="I37" s="128">
        <v>2</v>
      </c>
      <c r="J37" s="128">
        <v>3</v>
      </c>
      <c r="K37" s="128">
        <v>10</v>
      </c>
      <c r="M37" s="128">
        <v>710</v>
      </c>
      <c r="Q37" s="131">
        <v>250</v>
      </c>
      <c r="R37" s="128">
        <v>7</v>
      </c>
      <c r="S37" s="128">
        <v>128</v>
      </c>
      <c r="T37" s="5" t="s">
        <v>36</v>
      </c>
      <c r="U37" s="128" t="s">
        <v>37</v>
      </c>
      <c r="V37" s="128">
        <v>250</v>
      </c>
      <c r="X37" s="128">
        <v>250</v>
      </c>
      <c r="AA37" s="128">
        <v>11</v>
      </c>
      <c r="AC37" s="239" t="s">
        <v>1018</v>
      </c>
      <c r="AD37" s="130" t="s">
        <v>1023</v>
      </c>
    </row>
    <row r="38" spans="1:30" ht="24" x14ac:dyDescent="0.55000000000000004">
      <c r="A38" s="130" t="s">
        <v>1023</v>
      </c>
      <c r="B38" s="128">
        <v>128</v>
      </c>
      <c r="C38" s="128">
        <v>21</v>
      </c>
      <c r="D38" s="128" t="s">
        <v>34</v>
      </c>
      <c r="E38" s="129">
        <v>96671</v>
      </c>
      <c r="F38" s="128">
        <v>55</v>
      </c>
      <c r="G38" s="128">
        <v>7782</v>
      </c>
      <c r="H38" s="128" t="s">
        <v>1006</v>
      </c>
      <c r="J38" s="128">
        <v>1</v>
      </c>
      <c r="K38" s="128">
        <v>97</v>
      </c>
      <c r="M38" s="128">
        <v>197</v>
      </c>
      <c r="Q38" s="131">
        <v>250</v>
      </c>
      <c r="R38" s="128">
        <v>8</v>
      </c>
      <c r="S38" s="128">
        <v>128</v>
      </c>
      <c r="T38" s="5" t="s">
        <v>36</v>
      </c>
      <c r="U38" s="128" t="s">
        <v>1024</v>
      </c>
      <c r="V38" s="128">
        <v>108</v>
      </c>
      <c r="X38" s="128">
        <v>108</v>
      </c>
      <c r="AA38" s="128">
        <v>30</v>
      </c>
      <c r="AC38" s="239" t="s">
        <v>1018</v>
      </c>
      <c r="AD38" s="130" t="s">
        <v>1023</v>
      </c>
    </row>
    <row r="39" spans="1:30" ht="24" x14ac:dyDescent="0.55000000000000004">
      <c r="T39" s="5"/>
      <c r="AC39" s="126"/>
    </row>
    <row r="40" spans="1:30" x14ac:dyDescent="0.5">
      <c r="A40" s="130" t="s">
        <v>1025</v>
      </c>
      <c r="B40" s="128">
        <v>45</v>
      </c>
      <c r="C40" s="128">
        <v>22</v>
      </c>
      <c r="D40" s="128" t="s">
        <v>34</v>
      </c>
      <c r="E40" s="129">
        <v>51486</v>
      </c>
      <c r="F40" s="128">
        <v>152</v>
      </c>
      <c r="G40" s="128">
        <v>4904</v>
      </c>
      <c r="H40" s="128" t="s">
        <v>1006</v>
      </c>
      <c r="I40" s="128">
        <v>9</v>
      </c>
      <c r="J40" s="128">
        <v>1</v>
      </c>
      <c r="K40" s="128">
        <v>27</v>
      </c>
      <c r="L40" s="128">
        <v>3727</v>
      </c>
      <c r="Q40" s="131">
        <v>150</v>
      </c>
      <c r="AC40" s="240" t="s">
        <v>1026</v>
      </c>
    </row>
    <row r="41" spans="1:30" x14ac:dyDescent="0.5">
      <c r="AC41" s="126"/>
    </row>
    <row r="42" spans="1:30" ht="24" x14ac:dyDescent="0.55000000000000004">
      <c r="A42" s="130" t="s">
        <v>1010</v>
      </c>
      <c r="B42" s="128">
        <v>34</v>
      </c>
      <c r="C42" s="128">
        <v>23</v>
      </c>
      <c r="D42" s="128" t="s">
        <v>34</v>
      </c>
      <c r="E42" s="129">
        <v>71444</v>
      </c>
      <c r="F42" s="128">
        <v>253</v>
      </c>
      <c r="G42" s="128">
        <v>6030</v>
      </c>
      <c r="H42" s="128" t="s">
        <v>1006</v>
      </c>
      <c r="J42" s="128">
        <v>1</v>
      </c>
      <c r="K42" s="128">
        <v>17</v>
      </c>
      <c r="M42" s="128">
        <v>117</v>
      </c>
      <c r="Q42" s="131">
        <v>100</v>
      </c>
      <c r="R42" s="128">
        <v>9</v>
      </c>
      <c r="S42" s="128">
        <v>45</v>
      </c>
      <c r="T42" s="5" t="s">
        <v>36</v>
      </c>
      <c r="U42" s="128" t="s">
        <v>1009</v>
      </c>
      <c r="V42" s="128">
        <v>64</v>
      </c>
      <c r="X42" s="128">
        <v>64</v>
      </c>
      <c r="AA42" s="128">
        <v>24</v>
      </c>
      <c r="AC42" s="240" t="s">
        <v>1011</v>
      </c>
      <c r="AD42" s="130" t="s">
        <v>1025</v>
      </c>
    </row>
    <row r="43" spans="1:30" ht="24" x14ac:dyDescent="0.55000000000000004">
      <c r="T43" s="5"/>
      <c r="AC43" s="126"/>
    </row>
    <row r="44" spans="1:30" x14ac:dyDescent="0.5">
      <c r="A44" s="130" t="s">
        <v>1027</v>
      </c>
      <c r="B44" s="128">
        <v>50</v>
      </c>
      <c r="C44" s="128">
        <v>24</v>
      </c>
      <c r="D44" s="128" t="s">
        <v>34</v>
      </c>
      <c r="E44" s="129">
        <v>26474</v>
      </c>
      <c r="F44" s="128">
        <v>43</v>
      </c>
      <c r="G44" s="241">
        <v>2392</v>
      </c>
      <c r="H44" s="128" t="s">
        <v>1006</v>
      </c>
      <c r="I44" s="241">
        <v>12</v>
      </c>
      <c r="J44" s="128">
        <v>2</v>
      </c>
      <c r="K44" s="128">
        <v>91</v>
      </c>
      <c r="L44" s="128">
        <v>5091</v>
      </c>
      <c r="Q44" s="131">
        <v>150</v>
      </c>
      <c r="AC44" s="242" t="s">
        <v>1028</v>
      </c>
    </row>
    <row r="45" spans="1:30" x14ac:dyDescent="0.5">
      <c r="A45" s="130" t="s">
        <v>1027</v>
      </c>
      <c r="C45" s="128">
        <v>25</v>
      </c>
      <c r="D45" s="128" t="s">
        <v>34</v>
      </c>
      <c r="E45" s="129">
        <v>52189</v>
      </c>
      <c r="F45" s="128">
        <v>139</v>
      </c>
      <c r="G45" s="241">
        <v>4742</v>
      </c>
      <c r="H45" s="128" t="s">
        <v>1006</v>
      </c>
      <c r="I45" s="241">
        <v>10</v>
      </c>
      <c r="K45" s="128">
        <v>74</v>
      </c>
      <c r="L45" s="128">
        <v>4074</v>
      </c>
      <c r="Q45" s="131">
        <v>150</v>
      </c>
      <c r="AC45" s="242" t="s">
        <v>1028</v>
      </c>
    </row>
    <row r="46" spans="1:30" x14ac:dyDescent="0.5">
      <c r="A46" s="130" t="s">
        <v>1027</v>
      </c>
      <c r="C46" s="128">
        <v>26</v>
      </c>
      <c r="D46" s="128" t="s">
        <v>34</v>
      </c>
      <c r="E46" s="129">
        <v>47136</v>
      </c>
      <c r="F46" s="128">
        <v>122</v>
      </c>
      <c r="G46" s="241">
        <v>4314</v>
      </c>
      <c r="H46" s="128" t="s">
        <v>1006</v>
      </c>
      <c r="I46" s="241">
        <v>5</v>
      </c>
      <c r="J46" s="128">
        <v>1</v>
      </c>
      <c r="K46" s="128">
        <v>53</v>
      </c>
      <c r="L46" s="128">
        <v>2153</v>
      </c>
      <c r="Q46" s="131">
        <v>100</v>
      </c>
      <c r="AC46" s="242" t="s">
        <v>1028</v>
      </c>
    </row>
    <row r="47" spans="1:30" x14ac:dyDescent="0.5">
      <c r="A47" s="130" t="s">
        <v>1027</v>
      </c>
      <c r="C47" s="128">
        <v>27</v>
      </c>
      <c r="D47" s="128" t="s">
        <v>34</v>
      </c>
      <c r="E47" s="129">
        <v>25507</v>
      </c>
      <c r="F47" s="128">
        <v>35</v>
      </c>
      <c r="G47" s="241">
        <v>1963</v>
      </c>
      <c r="H47" s="128" t="s">
        <v>1006</v>
      </c>
      <c r="I47" s="241">
        <v>10</v>
      </c>
      <c r="J47" s="128">
        <v>2</v>
      </c>
      <c r="K47" s="128">
        <v>62</v>
      </c>
      <c r="L47" s="128">
        <v>4262</v>
      </c>
      <c r="Q47" s="131">
        <v>150</v>
      </c>
      <c r="AC47" s="242" t="s">
        <v>1028</v>
      </c>
    </row>
    <row r="48" spans="1:30" ht="24" x14ac:dyDescent="0.55000000000000004">
      <c r="A48" s="130" t="s">
        <v>1027</v>
      </c>
      <c r="B48" s="128">
        <v>50</v>
      </c>
      <c r="C48" s="128">
        <v>28</v>
      </c>
      <c r="D48" s="128" t="s">
        <v>34</v>
      </c>
      <c r="E48" s="129">
        <v>52331</v>
      </c>
      <c r="F48" s="128">
        <v>239</v>
      </c>
      <c r="G48" s="241">
        <v>4741</v>
      </c>
      <c r="H48" s="128" t="s">
        <v>1006</v>
      </c>
      <c r="I48" s="241"/>
      <c r="J48" s="128">
        <v>1</v>
      </c>
      <c r="K48" s="128">
        <v>2</v>
      </c>
      <c r="M48" s="128">
        <v>102</v>
      </c>
      <c r="Q48" s="131">
        <v>250</v>
      </c>
      <c r="R48" s="128">
        <v>10</v>
      </c>
      <c r="S48" s="128">
        <v>50</v>
      </c>
      <c r="T48" s="5" t="s">
        <v>36</v>
      </c>
      <c r="U48" s="128" t="s">
        <v>37</v>
      </c>
      <c r="V48" s="128">
        <v>108</v>
      </c>
      <c r="X48" s="128">
        <v>108</v>
      </c>
      <c r="AA48" s="128">
        <v>23</v>
      </c>
      <c r="AC48" s="242" t="s">
        <v>1028</v>
      </c>
      <c r="AD48" s="130" t="s">
        <v>1027</v>
      </c>
    </row>
    <row r="49" spans="1:30" ht="24" x14ac:dyDescent="0.55000000000000004">
      <c r="G49" s="241"/>
      <c r="I49" s="241"/>
      <c r="T49" s="5"/>
      <c r="AC49" s="126"/>
    </row>
    <row r="50" spans="1:30" ht="24" x14ac:dyDescent="0.55000000000000004">
      <c r="A50" s="130" t="s">
        <v>1029</v>
      </c>
      <c r="B50" s="128">
        <v>51</v>
      </c>
      <c r="C50" s="128">
        <v>29</v>
      </c>
      <c r="D50" s="128" t="s">
        <v>34</v>
      </c>
      <c r="E50" s="129">
        <v>52330</v>
      </c>
      <c r="F50" s="128">
        <v>238</v>
      </c>
      <c r="G50" s="241">
        <v>4740</v>
      </c>
      <c r="H50" s="128" t="s">
        <v>1006</v>
      </c>
      <c r="I50" s="241"/>
      <c r="J50" s="128">
        <v>1</v>
      </c>
      <c r="M50" s="128">
        <v>100</v>
      </c>
      <c r="Q50" s="131">
        <v>250</v>
      </c>
      <c r="R50" s="128">
        <v>11</v>
      </c>
      <c r="S50" s="128">
        <v>51</v>
      </c>
      <c r="T50" s="5" t="s">
        <v>36</v>
      </c>
      <c r="U50" s="128" t="s">
        <v>1009</v>
      </c>
      <c r="V50" s="128">
        <v>64</v>
      </c>
      <c r="X50" s="128">
        <v>64</v>
      </c>
      <c r="AA50" s="128">
        <v>35</v>
      </c>
      <c r="AC50" s="243" t="s">
        <v>1030</v>
      </c>
      <c r="AD50" s="130" t="s">
        <v>1029</v>
      </c>
    </row>
    <row r="51" spans="1:30" x14ac:dyDescent="0.5">
      <c r="A51" s="130" t="s">
        <v>1029</v>
      </c>
      <c r="C51" s="128">
        <v>30</v>
      </c>
      <c r="D51" s="128" t="s">
        <v>34</v>
      </c>
      <c r="E51" s="129">
        <v>25513</v>
      </c>
      <c r="F51" s="128">
        <v>40</v>
      </c>
      <c r="G51" s="241">
        <v>1929</v>
      </c>
      <c r="H51" s="128" t="s">
        <v>1006</v>
      </c>
      <c r="I51" s="241">
        <v>8</v>
      </c>
      <c r="J51" s="128">
        <v>2</v>
      </c>
      <c r="L51" s="128">
        <v>3400</v>
      </c>
      <c r="Q51" s="131">
        <v>150</v>
      </c>
      <c r="AC51" s="243" t="s">
        <v>1030</v>
      </c>
    </row>
    <row r="52" spans="1:30" x14ac:dyDescent="0.5">
      <c r="A52" s="130" t="s">
        <v>1029</v>
      </c>
      <c r="C52" s="128">
        <v>31</v>
      </c>
      <c r="D52" s="128" t="s">
        <v>34</v>
      </c>
      <c r="E52" s="129">
        <v>73386</v>
      </c>
      <c r="F52" s="128">
        <v>205</v>
      </c>
      <c r="G52" s="241">
        <v>5920</v>
      </c>
      <c r="H52" s="128" t="s">
        <v>1006</v>
      </c>
      <c r="I52" s="241">
        <v>6</v>
      </c>
      <c r="J52" s="128">
        <v>3</v>
      </c>
      <c r="K52" s="128">
        <v>71</v>
      </c>
      <c r="L52" s="128">
        <v>2771</v>
      </c>
      <c r="Q52" s="131">
        <v>100</v>
      </c>
      <c r="AC52" s="243" t="s">
        <v>1030</v>
      </c>
    </row>
    <row r="53" spans="1:30" x14ac:dyDescent="0.5">
      <c r="G53" s="241"/>
      <c r="I53" s="241"/>
      <c r="AC53" s="126"/>
    </row>
    <row r="54" spans="1:30" x14ac:dyDescent="0.5">
      <c r="A54" s="130" t="s">
        <v>1031</v>
      </c>
      <c r="B54" s="128">
        <v>70</v>
      </c>
      <c r="C54" s="128">
        <v>32</v>
      </c>
      <c r="D54" s="128" t="s">
        <v>34</v>
      </c>
      <c r="E54" s="129">
        <v>92300</v>
      </c>
      <c r="F54" s="128">
        <v>263</v>
      </c>
      <c r="G54" s="128">
        <v>7514</v>
      </c>
      <c r="H54" s="128" t="s">
        <v>1006</v>
      </c>
      <c r="I54" s="128">
        <v>8</v>
      </c>
      <c r="J54" s="128">
        <v>1</v>
      </c>
      <c r="K54" s="128">
        <v>35</v>
      </c>
      <c r="L54" s="128">
        <v>3335</v>
      </c>
      <c r="Q54" s="131">
        <v>150</v>
      </c>
      <c r="AC54" s="244" t="s">
        <v>1032</v>
      </c>
    </row>
    <row r="55" spans="1:30" x14ac:dyDescent="0.5">
      <c r="A55" s="130" t="s">
        <v>1031</v>
      </c>
      <c r="C55" s="128">
        <v>33</v>
      </c>
      <c r="D55" s="128" t="s">
        <v>34</v>
      </c>
      <c r="E55" s="129">
        <v>32777</v>
      </c>
      <c r="F55" s="128">
        <v>14</v>
      </c>
      <c r="G55" s="128">
        <v>2515</v>
      </c>
      <c r="H55" s="128" t="s">
        <v>1006</v>
      </c>
      <c r="I55" s="128">
        <v>4</v>
      </c>
      <c r="J55" s="128">
        <v>2</v>
      </c>
      <c r="K55" s="128">
        <v>3</v>
      </c>
      <c r="L55" s="128">
        <v>1803</v>
      </c>
      <c r="Q55" s="131">
        <v>150</v>
      </c>
      <c r="AC55" s="244" t="s">
        <v>1032</v>
      </c>
    </row>
    <row r="56" spans="1:30" x14ac:dyDescent="0.5">
      <c r="AC56" s="126"/>
    </row>
    <row r="57" spans="1:30" x14ac:dyDescent="0.5">
      <c r="A57" s="130" t="s">
        <v>1033</v>
      </c>
      <c r="B57" s="128">
        <v>137</v>
      </c>
      <c r="C57" s="128">
        <v>34</v>
      </c>
      <c r="D57" s="128" t="s">
        <v>34</v>
      </c>
      <c r="E57" s="129">
        <v>42273</v>
      </c>
      <c r="F57" s="128">
        <v>151</v>
      </c>
      <c r="G57" s="128">
        <v>3898</v>
      </c>
      <c r="H57" s="128" t="s">
        <v>1006</v>
      </c>
      <c r="I57" s="128">
        <v>3</v>
      </c>
      <c r="K57" s="128">
        <v>16</v>
      </c>
      <c r="L57" s="128">
        <v>1216</v>
      </c>
      <c r="AC57" s="245" t="s">
        <v>1034</v>
      </c>
    </row>
    <row r="58" spans="1:30" x14ac:dyDescent="0.5">
      <c r="A58" s="130" t="s">
        <v>1033</v>
      </c>
      <c r="C58" s="128">
        <v>35</v>
      </c>
      <c r="D58" s="128" t="s">
        <v>34</v>
      </c>
      <c r="E58" s="129">
        <v>42267</v>
      </c>
      <c r="F58" s="128">
        <v>145</v>
      </c>
      <c r="G58" s="128">
        <v>3892</v>
      </c>
      <c r="H58" s="128" t="s">
        <v>1006</v>
      </c>
      <c r="I58" s="128">
        <v>4</v>
      </c>
      <c r="J58" s="128">
        <v>1</v>
      </c>
      <c r="K58" s="128">
        <v>89</v>
      </c>
      <c r="L58" s="128">
        <v>1789</v>
      </c>
      <c r="AC58" s="245" t="s">
        <v>1034</v>
      </c>
    </row>
    <row r="59" spans="1:30" x14ac:dyDescent="0.5">
      <c r="AC59" s="126"/>
    </row>
    <row r="60" spans="1:30" ht="24" x14ac:dyDescent="0.55000000000000004">
      <c r="A60" s="130" t="s">
        <v>1036</v>
      </c>
      <c r="B60" s="128">
        <v>70</v>
      </c>
      <c r="C60" s="128">
        <v>36</v>
      </c>
      <c r="D60" s="128" t="s">
        <v>1035</v>
      </c>
      <c r="E60" s="129">
        <v>749</v>
      </c>
      <c r="F60" s="128">
        <v>203</v>
      </c>
      <c r="H60" s="128" t="s">
        <v>1006</v>
      </c>
      <c r="J60" s="128">
        <v>1</v>
      </c>
      <c r="K60" s="128">
        <v>91</v>
      </c>
      <c r="M60" s="128">
        <v>191</v>
      </c>
      <c r="Q60" s="131">
        <v>200</v>
      </c>
      <c r="R60" s="128">
        <v>12</v>
      </c>
      <c r="S60" s="128">
        <v>70</v>
      </c>
      <c r="T60" s="5" t="s">
        <v>36</v>
      </c>
      <c r="U60" s="128" t="s">
        <v>37</v>
      </c>
      <c r="V60" s="128">
        <v>108</v>
      </c>
      <c r="X60" s="128">
        <v>108</v>
      </c>
      <c r="AA60" s="128">
        <v>10</v>
      </c>
      <c r="AC60" s="238" t="s">
        <v>1032</v>
      </c>
    </row>
    <row r="61" spans="1:30" ht="24" x14ac:dyDescent="0.55000000000000004">
      <c r="T61" s="5"/>
      <c r="AC61" s="126"/>
    </row>
    <row r="62" spans="1:30" ht="24" x14ac:dyDescent="0.55000000000000004">
      <c r="A62" s="130" t="s">
        <v>1037</v>
      </c>
      <c r="B62" s="128">
        <v>7</v>
      </c>
      <c r="C62" s="128">
        <v>37</v>
      </c>
      <c r="D62" s="128" t="s">
        <v>34</v>
      </c>
      <c r="E62" s="129">
        <v>94577</v>
      </c>
      <c r="F62" s="128">
        <v>301</v>
      </c>
      <c r="G62" s="128">
        <v>7656</v>
      </c>
      <c r="H62" s="128" t="s">
        <v>1006</v>
      </c>
      <c r="J62" s="128">
        <v>1</v>
      </c>
      <c r="K62" s="128">
        <v>27.6</v>
      </c>
      <c r="M62" s="128">
        <v>127</v>
      </c>
      <c r="Q62" s="131">
        <v>250</v>
      </c>
      <c r="R62" s="128">
        <v>13</v>
      </c>
      <c r="S62" s="128">
        <v>7</v>
      </c>
      <c r="T62" s="5" t="s">
        <v>36</v>
      </c>
      <c r="U62" s="128" t="s">
        <v>1009</v>
      </c>
      <c r="V62" s="128">
        <v>144</v>
      </c>
      <c r="X62" s="128">
        <v>144</v>
      </c>
      <c r="AA62" s="128">
        <v>10</v>
      </c>
      <c r="AC62" s="246" t="s">
        <v>1038</v>
      </c>
    </row>
    <row r="63" spans="1:30" ht="24" x14ac:dyDescent="0.55000000000000004">
      <c r="T63" s="5"/>
      <c r="AC63" s="126"/>
    </row>
    <row r="64" spans="1:30" s="275" customFormat="1" ht="24" x14ac:dyDescent="0.55000000000000004">
      <c r="A64" s="275" t="s">
        <v>1039</v>
      </c>
      <c r="B64" s="273">
        <v>87</v>
      </c>
      <c r="C64" s="273">
        <v>38</v>
      </c>
      <c r="D64" s="273" t="s">
        <v>34</v>
      </c>
      <c r="E64" s="274">
        <v>93629</v>
      </c>
      <c r="F64" s="273">
        <v>265</v>
      </c>
      <c r="G64" s="273">
        <v>7559</v>
      </c>
      <c r="H64" s="273" t="s">
        <v>1006</v>
      </c>
      <c r="I64" s="273">
        <v>6</v>
      </c>
      <c r="J64" s="273"/>
      <c r="K64" s="273"/>
      <c r="L64" s="273">
        <v>2300</v>
      </c>
      <c r="M64" s="273">
        <v>100</v>
      </c>
      <c r="Q64" s="276">
        <v>150</v>
      </c>
      <c r="R64" s="273">
        <v>14</v>
      </c>
      <c r="S64" s="273">
        <v>87</v>
      </c>
      <c r="T64" s="691" t="s">
        <v>36</v>
      </c>
      <c r="U64" s="273" t="s">
        <v>37</v>
      </c>
      <c r="V64" s="273">
        <v>36</v>
      </c>
      <c r="X64" s="273">
        <v>36</v>
      </c>
      <c r="AA64" s="273">
        <v>4</v>
      </c>
      <c r="AC64" s="275" t="s">
        <v>1040</v>
      </c>
    </row>
    <row r="65" spans="1:30" ht="24" x14ac:dyDescent="0.55000000000000004">
      <c r="T65" s="5"/>
      <c r="AC65" s="126"/>
    </row>
    <row r="66" spans="1:30" ht="24" x14ac:dyDescent="0.55000000000000004">
      <c r="A66" s="130" t="s">
        <v>1041</v>
      </c>
      <c r="B66" s="128">
        <v>20</v>
      </c>
      <c r="C66" s="128">
        <v>39</v>
      </c>
      <c r="D66" s="128" t="s">
        <v>34</v>
      </c>
      <c r="E66" s="129">
        <v>71450</v>
      </c>
      <c r="F66" s="128">
        <v>261</v>
      </c>
      <c r="G66" s="128">
        <v>6036</v>
      </c>
      <c r="H66" s="128" t="s">
        <v>1006</v>
      </c>
      <c r="J66" s="128">
        <v>1</v>
      </c>
      <c r="K66" s="128">
        <v>54</v>
      </c>
      <c r="M66" s="128">
        <v>154</v>
      </c>
      <c r="Q66" s="131">
        <v>250</v>
      </c>
      <c r="R66" s="128">
        <v>15</v>
      </c>
      <c r="S66" s="128">
        <v>20</v>
      </c>
      <c r="T66" s="5" t="s">
        <v>36</v>
      </c>
      <c r="U66" s="128" t="s">
        <v>1009</v>
      </c>
      <c r="V66" s="128">
        <v>132</v>
      </c>
      <c r="X66" s="128">
        <v>132</v>
      </c>
      <c r="AA66" s="128">
        <v>12</v>
      </c>
      <c r="AC66" s="248" t="s">
        <v>1042</v>
      </c>
      <c r="AD66" s="130" t="s">
        <v>1043</v>
      </c>
    </row>
    <row r="67" spans="1:30" ht="24" x14ac:dyDescent="0.55000000000000004">
      <c r="A67" s="130" t="s">
        <v>1041</v>
      </c>
      <c r="B67" s="128">
        <v>21</v>
      </c>
      <c r="R67" s="128">
        <v>16</v>
      </c>
      <c r="S67" s="128">
        <v>21</v>
      </c>
      <c r="T67" s="5" t="s">
        <v>36</v>
      </c>
      <c r="U67" s="128" t="s">
        <v>1009</v>
      </c>
      <c r="V67" s="128">
        <v>60</v>
      </c>
      <c r="X67" s="128">
        <v>60</v>
      </c>
      <c r="AA67" s="128">
        <v>20</v>
      </c>
      <c r="AC67" s="248" t="s">
        <v>1044</v>
      </c>
      <c r="AD67" s="130" t="s">
        <v>1045</v>
      </c>
    </row>
    <row r="68" spans="1:30" ht="24" x14ac:dyDescent="0.55000000000000004">
      <c r="A68" s="130" t="s">
        <v>1041</v>
      </c>
      <c r="B68" s="128">
        <v>22</v>
      </c>
      <c r="R68" s="128">
        <v>17</v>
      </c>
      <c r="S68" s="128">
        <v>22</v>
      </c>
      <c r="T68" s="5" t="s">
        <v>36</v>
      </c>
      <c r="U68" s="128" t="s">
        <v>1009</v>
      </c>
      <c r="V68" s="128">
        <v>60</v>
      </c>
      <c r="X68" s="128">
        <v>60</v>
      </c>
      <c r="AA68" s="128">
        <v>20</v>
      </c>
      <c r="AC68" s="248" t="s">
        <v>1046</v>
      </c>
      <c r="AD68" s="130" t="s">
        <v>1047</v>
      </c>
    </row>
    <row r="69" spans="1:30" ht="24" x14ac:dyDescent="0.55000000000000004">
      <c r="T69" s="5"/>
      <c r="AC69" s="126"/>
    </row>
    <row r="70" spans="1:30" x14ac:dyDescent="0.5">
      <c r="A70" s="130" t="s">
        <v>1047</v>
      </c>
      <c r="B70" s="128">
        <v>22</v>
      </c>
      <c r="C70" s="128">
        <v>40</v>
      </c>
      <c r="D70" s="128" t="s">
        <v>34</v>
      </c>
      <c r="E70" s="129">
        <v>92301</v>
      </c>
      <c r="F70" s="128">
        <v>264</v>
      </c>
      <c r="G70" s="128">
        <v>7515</v>
      </c>
      <c r="H70" s="128" t="s">
        <v>1006</v>
      </c>
      <c r="I70" s="128">
        <v>8</v>
      </c>
      <c r="J70" s="128">
        <v>1</v>
      </c>
      <c r="K70" s="128">
        <v>39</v>
      </c>
      <c r="L70" s="128">
        <v>3339</v>
      </c>
      <c r="Q70" s="131">
        <v>150</v>
      </c>
      <c r="AC70" s="248" t="s">
        <v>1046</v>
      </c>
    </row>
    <row r="71" spans="1:30" x14ac:dyDescent="0.5">
      <c r="AC71" s="126"/>
    </row>
    <row r="72" spans="1:30" x14ac:dyDescent="0.5">
      <c r="A72" s="130" t="s">
        <v>1048</v>
      </c>
      <c r="B72" s="128">
        <v>48</v>
      </c>
      <c r="C72" s="128">
        <v>41</v>
      </c>
      <c r="D72" s="128" t="s">
        <v>34</v>
      </c>
      <c r="E72" s="129">
        <v>39229</v>
      </c>
      <c r="F72" s="128">
        <v>225</v>
      </c>
      <c r="G72" s="128">
        <v>1159</v>
      </c>
      <c r="H72" s="128" t="s">
        <v>1006</v>
      </c>
      <c r="J72" s="128">
        <v>2</v>
      </c>
      <c r="K72" s="128">
        <v>59</v>
      </c>
      <c r="M72" s="128">
        <v>259</v>
      </c>
      <c r="Q72" s="131">
        <v>250</v>
      </c>
      <c r="R72" s="128">
        <v>18</v>
      </c>
      <c r="U72" s="128" t="s">
        <v>37</v>
      </c>
      <c r="V72" s="128">
        <v>27</v>
      </c>
      <c r="X72" s="128">
        <v>27</v>
      </c>
      <c r="AA72" s="128">
        <v>3</v>
      </c>
      <c r="AC72" s="249" t="s">
        <v>1049</v>
      </c>
      <c r="AD72" s="130" t="s">
        <v>1050</v>
      </c>
    </row>
    <row r="73" spans="1:30" ht="24" x14ac:dyDescent="0.55000000000000004">
      <c r="A73" s="130" t="s">
        <v>1048</v>
      </c>
      <c r="B73" s="128">
        <v>48</v>
      </c>
      <c r="R73" s="128">
        <v>19</v>
      </c>
      <c r="S73" s="128">
        <v>48</v>
      </c>
      <c r="T73" s="5" t="s">
        <v>36</v>
      </c>
      <c r="U73" s="128" t="s">
        <v>1009</v>
      </c>
      <c r="V73" s="128">
        <v>54</v>
      </c>
      <c r="X73" s="128">
        <v>54</v>
      </c>
      <c r="AA73" s="128">
        <v>10</v>
      </c>
      <c r="AC73" s="249" t="s">
        <v>1049</v>
      </c>
      <c r="AD73" s="130" t="s">
        <v>1050</v>
      </c>
    </row>
    <row r="74" spans="1:30" ht="24" x14ac:dyDescent="0.55000000000000004">
      <c r="T74" s="5"/>
      <c r="AC74" s="126"/>
    </row>
    <row r="75" spans="1:30" ht="24" x14ac:dyDescent="0.55000000000000004">
      <c r="A75" s="130" t="s">
        <v>1051</v>
      </c>
      <c r="B75" s="128">
        <v>62</v>
      </c>
      <c r="C75" s="128">
        <v>42</v>
      </c>
      <c r="D75" s="128" t="s">
        <v>34</v>
      </c>
      <c r="E75" s="129">
        <v>43383</v>
      </c>
      <c r="F75" s="128">
        <v>39</v>
      </c>
      <c r="G75" s="241">
        <v>3661</v>
      </c>
      <c r="H75" s="128" t="s">
        <v>1006</v>
      </c>
      <c r="J75" s="128">
        <v>1</v>
      </c>
      <c r="K75" s="128">
        <v>37</v>
      </c>
      <c r="M75" s="128">
        <v>137</v>
      </c>
      <c r="Q75" s="131">
        <v>250</v>
      </c>
      <c r="R75" s="128">
        <v>20</v>
      </c>
      <c r="S75" s="128">
        <v>62</v>
      </c>
      <c r="T75" s="5" t="s">
        <v>36</v>
      </c>
      <c r="U75" s="128" t="s">
        <v>1009</v>
      </c>
      <c r="V75" s="128">
        <v>240</v>
      </c>
      <c r="X75" s="128">
        <v>240</v>
      </c>
      <c r="AA75" s="128">
        <v>13</v>
      </c>
      <c r="AC75" s="250" t="s">
        <v>1052</v>
      </c>
      <c r="AD75" s="130" t="s">
        <v>1051</v>
      </c>
    </row>
    <row r="76" spans="1:30" x14ac:dyDescent="0.5">
      <c r="A76" s="130" t="s">
        <v>1051</v>
      </c>
      <c r="C76" s="128">
        <v>43</v>
      </c>
      <c r="D76" s="128" t="s">
        <v>34</v>
      </c>
      <c r="E76" s="129">
        <v>22399</v>
      </c>
      <c r="F76" s="128">
        <v>17</v>
      </c>
      <c r="G76" s="128">
        <v>2317</v>
      </c>
      <c r="H76" s="128" t="s">
        <v>1006</v>
      </c>
      <c r="I76" s="128">
        <v>3</v>
      </c>
      <c r="J76" s="128">
        <v>1</v>
      </c>
      <c r="K76" s="128">
        <v>17</v>
      </c>
      <c r="L76" s="128">
        <v>1317</v>
      </c>
      <c r="Q76" s="131">
        <v>150</v>
      </c>
      <c r="AC76" s="250" t="s">
        <v>1052</v>
      </c>
      <c r="AD76" s="130" t="s">
        <v>1051</v>
      </c>
    </row>
    <row r="77" spans="1:30" x14ac:dyDescent="0.5">
      <c r="A77" s="130" t="s">
        <v>1051</v>
      </c>
      <c r="C77" s="128">
        <v>44</v>
      </c>
      <c r="D77" s="128" t="s">
        <v>34</v>
      </c>
      <c r="E77" s="129">
        <v>26395</v>
      </c>
      <c r="F77" s="128">
        <v>15</v>
      </c>
      <c r="G77" s="128">
        <v>2313</v>
      </c>
      <c r="H77" s="128" t="s">
        <v>1006</v>
      </c>
      <c r="I77" s="128">
        <v>2</v>
      </c>
      <c r="J77" s="128">
        <v>1</v>
      </c>
      <c r="K77" s="128">
        <v>26</v>
      </c>
      <c r="L77" s="128">
        <v>926</v>
      </c>
      <c r="Q77" s="131">
        <v>100</v>
      </c>
      <c r="AC77" s="250" t="s">
        <v>1052</v>
      </c>
      <c r="AD77" s="130" t="s">
        <v>1051</v>
      </c>
    </row>
    <row r="78" spans="1:30" x14ac:dyDescent="0.5">
      <c r="AC78" s="126"/>
    </row>
    <row r="79" spans="1:30" x14ac:dyDescent="0.5">
      <c r="A79" s="130" t="s">
        <v>1053</v>
      </c>
      <c r="B79" s="128">
        <v>62</v>
      </c>
      <c r="C79" s="128">
        <v>45</v>
      </c>
      <c r="D79" s="128" t="s">
        <v>34</v>
      </c>
      <c r="E79" s="129">
        <v>89710</v>
      </c>
      <c r="F79" s="128">
        <v>376</v>
      </c>
      <c r="G79" s="128">
        <v>7314</v>
      </c>
      <c r="H79" s="128" t="s">
        <v>1006</v>
      </c>
      <c r="I79" s="128">
        <v>2</v>
      </c>
      <c r="J79" s="128">
        <v>1</v>
      </c>
      <c r="K79" s="128">
        <v>26</v>
      </c>
      <c r="L79" s="128">
        <v>926</v>
      </c>
      <c r="Q79" s="131">
        <v>100</v>
      </c>
      <c r="S79" s="128">
        <v>62</v>
      </c>
      <c r="AC79" s="250" t="s">
        <v>1052</v>
      </c>
      <c r="AD79" s="130" t="s">
        <v>1051</v>
      </c>
    </row>
    <row r="80" spans="1:30" x14ac:dyDescent="0.5">
      <c r="AC80" s="126"/>
    </row>
    <row r="81" spans="1:30" x14ac:dyDescent="0.5">
      <c r="A81" s="130" t="s">
        <v>1054</v>
      </c>
      <c r="B81" s="128">
        <v>86</v>
      </c>
      <c r="C81" s="128">
        <v>46</v>
      </c>
      <c r="D81" s="128" t="s">
        <v>34</v>
      </c>
      <c r="E81" s="129">
        <v>98007</v>
      </c>
      <c r="F81" s="128">
        <v>61</v>
      </c>
      <c r="G81" s="128">
        <v>7896</v>
      </c>
      <c r="H81" s="128" t="s">
        <v>1006</v>
      </c>
      <c r="J81" s="128">
        <v>1</v>
      </c>
      <c r="K81" s="128">
        <v>2</v>
      </c>
      <c r="L81" s="128">
        <v>102</v>
      </c>
      <c r="Q81" s="131">
        <v>250</v>
      </c>
      <c r="S81" s="128">
        <v>86</v>
      </c>
      <c r="AC81" s="251" t="s">
        <v>1055</v>
      </c>
      <c r="AD81" s="130" t="s">
        <v>1054</v>
      </c>
    </row>
    <row r="82" spans="1:30" x14ac:dyDescent="0.5">
      <c r="A82" s="130" t="s">
        <v>1054</v>
      </c>
      <c r="B82" s="128">
        <v>86</v>
      </c>
      <c r="C82" s="128">
        <v>47</v>
      </c>
      <c r="D82" s="128" t="s">
        <v>34</v>
      </c>
      <c r="E82" s="129">
        <v>97865</v>
      </c>
      <c r="F82" s="128">
        <v>263</v>
      </c>
      <c r="G82" s="128">
        <v>2869</v>
      </c>
      <c r="H82" s="128" t="s">
        <v>1006</v>
      </c>
      <c r="I82" s="128">
        <v>4</v>
      </c>
      <c r="K82" s="128">
        <v>94</v>
      </c>
      <c r="L82" s="128">
        <v>1694</v>
      </c>
      <c r="Q82" s="131">
        <v>100</v>
      </c>
      <c r="S82" s="128">
        <v>86</v>
      </c>
      <c r="AC82" s="251" t="s">
        <v>1055</v>
      </c>
      <c r="AD82" s="130" t="s">
        <v>1054</v>
      </c>
    </row>
    <row r="83" spans="1:30" x14ac:dyDescent="0.5">
      <c r="A83" s="130" t="s">
        <v>1054</v>
      </c>
      <c r="B83" s="128">
        <v>86</v>
      </c>
      <c r="C83" s="128">
        <v>48</v>
      </c>
      <c r="D83" s="128" t="s">
        <v>34</v>
      </c>
      <c r="E83" s="129">
        <v>97866</v>
      </c>
      <c r="F83" s="128">
        <v>264</v>
      </c>
      <c r="G83" s="128">
        <v>2870</v>
      </c>
      <c r="H83" s="128" t="s">
        <v>1006</v>
      </c>
      <c r="I83" s="128">
        <v>2</v>
      </c>
      <c r="K83" s="128">
        <v>26</v>
      </c>
      <c r="L83" s="128">
        <v>826</v>
      </c>
      <c r="Q83" s="131">
        <v>100</v>
      </c>
      <c r="S83" s="128">
        <v>86</v>
      </c>
      <c r="AC83" s="251" t="s">
        <v>1055</v>
      </c>
      <c r="AD83" s="130" t="s">
        <v>1054</v>
      </c>
    </row>
    <row r="84" spans="1:30" ht="24" x14ac:dyDescent="0.55000000000000004">
      <c r="A84" s="130" t="s">
        <v>1054</v>
      </c>
      <c r="B84" s="128">
        <v>86</v>
      </c>
      <c r="C84" s="128">
        <v>49</v>
      </c>
      <c r="D84" s="128" t="s">
        <v>34</v>
      </c>
      <c r="E84" s="129">
        <v>98004</v>
      </c>
      <c r="F84" s="128">
        <v>58</v>
      </c>
      <c r="G84" s="128">
        <v>7893</v>
      </c>
      <c r="H84" s="128" t="s">
        <v>1006</v>
      </c>
      <c r="J84" s="128">
        <v>3</v>
      </c>
      <c r="K84" s="128">
        <v>60</v>
      </c>
      <c r="M84" s="128">
        <v>360</v>
      </c>
      <c r="Q84" s="131">
        <v>250</v>
      </c>
      <c r="R84" s="128">
        <v>21</v>
      </c>
      <c r="S84" s="128">
        <v>86</v>
      </c>
      <c r="T84" s="5" t="s">
        <v>36</v>
      </c>
      <c r="U84" s="128" t="s">
        <v>37</v>
      </c>
      <c r="V84" s="128">
        <v>12</v>
      </c>
      <c r="X84" s="128">
        <v>12</v>
      </c>
      <c r="AA84" s="128">
        <v>10</v>
      </c>
      <c r="AC84" s="251" t="s">
        <v>1055</v>
      </c>
      <c r="AD84" s="130" t="s">
        <v>1054</v>
      </c>
    </row>
    <row r="85" spans="1:30" x14ac:dyDescent="0.5">
      <c r="A85" s="130" t="s">
        <v>1054</v>
      </c>
      <c r="B85" s="128">
        <v>131</v>
      </c>
      <c r="C85" s="128">
        <v>50</v>
      </c>
      <c r="D85" s="128" t="s">
        <v>34</v>
      </c>
      <c r="E85" s="129">
        <v>37412</v>
      </c>
      <c r="F85" s="128">
        <v>34</v>
      </c>
      <c r="G85" s="128">
        <v>1145</v>
      </c>
      <c r="H85" s="128" t="s">
        <v>1006</v>
      </c>
      <c r="K85" s="128">
        <v>71</v>
      </c>
      <c r="M85" s="128">
        <v>71</v>
      </c>
      <c r="Q85" s="131">
        <v>250</v>
      </c>
      <c r="R85" s="128">
        <v>22</v>
      </c>
      <c r="S85" s="128">
        <v>131</v>
      </c>
      <c r="U85" s="128" t="s">
        <v>1024</v>
      </c>
      <c r="V85" s="128">
        <v>30</v>
      </c>
      <c r="X85" s="128">
        <v>30</v>
      </c>
      <c r="AA85" s="128">
        <v>2</v>
      </c>
      <c r="AC85" s="251" t="s">
        <v>1055</v>
      </c>
      <c r="AD85" s="130" t="s">
        <v>1054</v>
      </c>
    </row>
    <row r="86" spans="1:30" x14ac:dyDescent="0.5">
      <c r="AC86" s="126"/>
    </row>
    <row r="87" spans="1:30" x14ac:dyDescent="0.5">
      <c r="A87" s="130" t="s">
        <v>1056</v>
      </c>
      <c r="B87" s="128">
        <v>39</v>
      </c>
      <c r="C87" s="128">
        <v>51</v>
      </c>
      <c r="D87" s="128" t="s">
        <v>34</v>
      </c>
      <c r="E87" s="129">
        <v>37322</v>
      </c>
      <c r="F87" s="128">
        <v>222</v>
      </c>
      <c r="G87" s="128">
        <v>1155</v>
      </c>
      <c r="H87" s="128" t="s">
        <v>1006</v>
      </c>
      <c r="K87" s="128">
        <v>72</v>
      </c>
      <c r="M87" s="128">
        <v>72</v>
      </c>
      <c r="Q87" s="131">
        <v>250</v>
      </c>
      <c r="R87" s="128">
        <v>23</v>
      </c>
      <c r="S87" s="128">
        <v>39</v>
      </c>
      <c r="U87" s="128" t="s">
        <v>1009</v>
      </c>
      <c r="V87" s="128">
        <v>144</v>
      </c>
      <c r="X87" s="128">
        <v>144</v>
      </c>
      <c r="AA87" s="128">
        <v>15</v>
      </c>
      <c r="AC87" s="252" t="s">
        <v>1057</v>
      </c>
      <c r="AD87" s="130" t="s">
        <v>1058</v>
      </c>
    </row>
    <row r="88" spans="1:30" x14ac:dyDescent="0.5">
      <c r="A88" s="130" t="s">
        <v>1056</v>
      </c>
      <c r="B88" s="128">
        <v>39</v>
      </c>
      <c r="C88" s="128">
        <v>52</v>
      </c>
      <c r="D88" s="128" t="s">
        <v>34</v>
      </c>
      <c r="E88" s="129">
        <v>39259</v>
      </c>
      <c r="F88" s="128">
        <v>121</v>
      </c>
      <c r="G88" s="128">
        <v>3057</v>
      </c>
      <c r="H88" s="128" t="s">
        <v>1006</v>
      </c>
      <c r="I88" s="128">
        <v>7</v>
      </c>
      <c r="J88" s="128">
        <v>1</v>
      </c>
      <c r="K88" s="128">
        <v>1</v>
      </c>
      <c r="L88" s="128">
        <v>2901</v>
      </c>
      <c r="Q88" s="131">
        <v>150</v>
      </c>
      <c r="S88" s="128">
        <v>39</v>
      </c>
      <c r="AC88" s="252" t="s">
        <v>1057</v>
      </c>
      <c r="AD88" s="130" t="s">
        <v>1058</v>
      </c>
    </row>
    <row r="89" spans="1:30" x14ac:dyDescent="0.5">
      <c r="A89" s="130" t="s">
        <v>1056</v>
      </c>
      <c r="B89" s="128">
        <v>39</v>
      </c>
      <c r="C89" s="128">
        <v>53</v>
      </c>
      <c r="D89" s="128" t="s">
        <v>34</v>
      </c>
      <c r="E89" s="129">
        <v>39258</v>
      </c>
      <c r="F89" s="128">
        <v>120</v>
      </c>
      <c r="G89" s="128">
        <v>3058</v>
      </c>
      <c r="H89" s="128" t="s">
        <v>1006</v>
      </c>
      <c r="I89" s="128">
        <v>7</v>
      </c>
      <c r="J89" s="128">
        <v>1</v>
      </c>
      <c r="K89" s="128">
        <v>41</v>
      </c>
      <c r="L89" s="128">
        <v>2941</v>
      </c>
      <c r="Q89" s="131">
        <v>150</v>
      </c>
      <c r="S89" s="128">
        <v>39</v>
      </c>
      <c r="AC89" s="252" t="s">
        <v>1057</v>
      </c>
      <c r="AD89" s="130" t="s">
        <v>1058</v>
      </c>
    </row>
    <row r="90" spans="1:30" x14ac:dyDescent="0.5">
      <c r="AC90" s="126"/>
    </row>
    <row r="91" spans="1:30" ht="24" x14ac:dyDescent="0.55000000000000004">
      <c r="A91" s="130" t="s">
        <v>1059</v>
      </c>
      <c r="B91" s="128">
        <v>26</v>
      </c>
      <c r="C91" s="128">
        <v>54</v>
      </c>
      <c r="D91" s="128" t="s">
        <v>34</v>
      </c>
      <c r="E91" s="129">
        <v>36943</v>
      </c>
      <c r="F91" s="128">
        <v>138</v>
      </c>
      <c r="G91" s="128">
        <v>1049</v>
      </c>
      <c r="H91" s="128" t="s">
        <v>1006</v>
      </c>
      <c r="K91" s="128">
        <v>75</v>
      </c>
      <c r="M91" s="128">
        <v>75</v>
      </c>
      <c r="Q91" s="131">
        <v>250</v>
      </c>
      <c r="R91" s="128">
        <v>24</v>
      </c>
      <c r="S91" s="128">
        <v>26</v>
      </c>
      <c r="T91" s="5" t="s">
        <v>36</v>
      </c>
      <c r="U91" s="128" t="s">
        <v>1009</v>
      </c>
      <c r="V91" s="128">
        <v>162</v>
      </c>
      <c r="X91" s="128">
        <v>162</v>
      </c>
      <c r="AA91" s="128">
        <v>34</v>
      </c>
      <c r="AC91" s="253" t="s">
        <v>1060</v>
      </c>
      <c r="AD91" s="130" t="s">
        <v>1059</v>
      </c>
    </row>
    <row r="92" spans="1:30" x14ac:dyDescent="0.5">
      <c r="A92" s="130" t="s">
        <v>1059</v>
      </c>
      <c r="B92" s="128">
        <v>26</v>
      </c>
      <c r="C92" s="128">
        <v>55</v>
      </c>
      <c r="D92" s="128" t="s">
        <v>34</v>
      </c>
      <c r="E92" s="129">
        <v>76267</v>
      </c>
      <c r="F92" s="128">
        <v>202</v>
      </c>
      <c r="G92" s="128">
        <v>6559</v>
      </c>
      <c r="H92" s="128" t="s">
        <v>1006</v>
      </c>
      <c r="I92" s="128">
        <v>2</v>
      </c>
      <c r="J92" s="128">
        <v>1</v>
      </c>
      <c r="K92" s="128">
        <v>43</v>
      </c>
      <c r="L92" s="128">
        <v>943</v>
      </c>
      <c r="Q92" s="131">
        <v>150</v>
      </c>
      <c r="S92" s="128">
        <v>26</v>
      </c>
      <c r="AC92" s="253" t="s">
        <v>1060</v>
      </c>
      <c r="AD92" s="130" t="s">
        <v>1059</v>
      </c>
    </row>
    <row r="93" spans="1:30" x14ac:dyDescent="0.5">
      <c r="AC93" s="126"/>
    </row>
    <row r="94" spans="1:30" x14ac:dyDescent="0.5">
      <c r="A94" s="130" t="s">
        <v>1061</v>
      </c>
      <c r="B94" s="128">
        <v>93</v>
      </c>
      <c r="C94" s="128">
        <v>56</v>
      </c>
      <c r="D94" s="128" t="s">
        <v>34</v>
      </c>
      <c r="E94" s="129">
        <v>70397</v>
      </c>
      <c r="F94" s="128">
        <v>185</v>
      </c>
      <c r="G94" s="128">
        <v>5891</v>
      </c>
      <c r="H94" s="128" t="s">
        <v>1006</v>
      </c>
      <c r="I94" s="128">
        <v>6</v>
      </c>
      <c r="J94" s="128">
        <v>2</v>
      </c>
      <c r="K94" s="128">
        <v>55</v>
      </c>
      <c r="L94" s="128">
        <v>2655</v>
      </c>
      <c r="Q94" s="131">
        <v>100</v>
      </c>
      <c r="S94" s="128">
        <v>93</v>
      </c>
      <c r="AC94" s="238" t="s">
        <v>1062</v>
      </c>
      <c r="AD94" s="130" t="s">
        <v>1061</v>
      </c>
    </row>
    <row r="95" spans="1:30" x14ac:dyDescent="0.5">
      <c r="A95" s="130" t="s">
        <v>1061</v>
      </c>
      <c r="B95" s="128">
        <v>93</v>
      </c>
      <c r="C95" s="128">
        <v>57</v>
      </c>
      <c r="D95" s="128" t="s">
        <v>34</v>
      </c>
      <c r="E95" s="129">
        <v>70396</v>
      </c>
      <c r="F95" s="128">
        <v>184</v>
      </c>
      <c r="G95" s="128">
        <v>5890</v>
      </c>
      <c r="H95" s="128" t="s">
        <v>1006</v>
      </c>
      <c r="I95" s="128">
        <v>6</v>
      </c>
      <c r="J95" s="128">
        <v>2</v>
      </c>
      <c r="K95" s="128">
        <v>34</v>
      </c>
      <c r="L95" s="128">
        <v>2634</v>
      </c>
      <c r="Q95" s="131">
        <v>100</v>
      </c>
      <c r="S95" s="128">
        <v>93</v>
      </c>
      <c r="AC95" s="238" t="s">
        <v>1062</v>
      </c>
      <c r="AD95" s="130" t="s">
        <v>1061</v>
      </c>
    </row>
    <row r="96" spans="1:30" x14ac:dyDescent="0.5">
      <c r="AC96" s="126"/>
    </row>
    <row r="97" spans="1:30" ht="24" x14ac:dyDescent="0.55000000000000004">
      <c r="A97" s="130" t="s">
        <v>1063</v>
      </c>
      <c r="B97" s="128">
        <v>52</v>
      </c>
      <c r="C97" s="128">
        <v>58</v>
      </c>
      <c r="D97" s="128" t="s">
        <v>34</v>
      </c>
      <c r="E97" s="129">
        <v>71443</v>
      </c>
      <c r="F97" s="128">
        <v>252</v>
      </c>
      <c r="G97" s="128">
        <v>252</v>
      </c>
      <c r="H97" s="128" t="s">
        <v>1006</v>
      </c>
      <c r="J97" s="128">
        <v>1</v>
      </c>
      <c r="K97" s="128">
        <v>56</v>
      </c>
      <c r="M97" s="128">
        <v>156</v>
      </c>
      <c r="Q97" s="131">
        <v>250</v>
      </c>
      <c r="R97" s="128">
        <v>25</v>
      </c>
      <c r="S97" s="128">
        <v>52</v>
      </c>
      <c r="T97" s="5" t="s">
        <v>36</v>
      </c>
      <c r="U97" s="128" t="s">
        <v>1009</v>
      </c>
      <c r="V97" s="128">
        <v>72</v>
      </c>
      <c r="X97" s="128">
        <v>72</v>
      </c>
      <c r="AA97" s="128">
        <v>24</v>
      </c>
      <c r="AC97" s="246" t="s">
        <v>1064</v>
      </c>
      <c r="AD97" s="130" t="s">
        <v>1065</v>
      </c>
    </row>
    <row r="98" spans="1:30" x14ac:dyDescent="0.5">
      <c r="A98" s="130" t="s">
        <v>1066</v>
      </c>
      <c r="C98" s="128">
        <v>59</v>
      </c>
      <c r="D98" s="128" t="s">
        <v>34</v>
      </c>
      <c r="E98" s="129">
        <v>26387</v>
      </c>
      <c r="F98" s="128">
        <v>50</v>
      </c>
      <c r="G98" s="128">
        <v>2305</v>
      </c>
      <c r="H98" s="128" t="s">
        <v>1006</v>
      </c>
      <c r="I98" s="128">
        <v>12</v>
      </c>
      <c r="K98" s="128">
        <v>25</v>
      </c>
      <c r="L98" s="128">
        <v>4825</v>
      </c>
      <c r="Q98" s="131">
        <v>150</v>
      </c>
      <c r="AC98" s="248" t="s">
        <v>1067</v>
      </c>
      <c r="AD98" s="130" t="s">
        <v>1066</v>
      </c>
    </row>
    <row r="99" spans="1:30" x14ac:dyDescent="0.5">
      <c r="AC99" s="248"/>
    </row>
    <row r="100" spans="1:30" ht="24" x14ac:dyDescent="0.55000000000000004">
      <c r="A100" s="130" t="s">
        <v>1068</v>
      </c>
      <c r="B100" s="128">
        <v>87</v>
      </c>
      <c r="C100" s="128">
        <v>60</v>
      </c>
      <c r="D100" s="128" t="s">
        <v>34</v>
      </c>
      <c r="E100" s="129">
        <v>37325</v>
      </c>
      <c r="F100" s="128">
        <v>224</v>
      </c>
      <c r="G100" s="128">
        <v>1158</v>
      </c>
      <c r="H100" s="128" t="s">
        <v>1006</v>
      </c>
      <c r="J100" s="128">
        <v>1</v>
      </c>
      <c r="K100" s="128">
        <v>7</v>
      </c>
      <c r="M100" s="128">
        <v>107</v>
      </c>
      <c r="Q100" s="131">
        <v>250</v>
      </c>
      <c r="R100" s="128">
        <v>26</v>
      </c>
      <c r="S100" s="128">
        <v>87</v>
      </c>
      <c r="T100" s="5" t="s">
        <v>36</v>
      </c>
      <c r="U100" s="128" t="s">
        <v>37</v>
      </c>
      <c r="V100" s="128">
        <v>42</v>
      </c>
      <c r="X100" s="128">
        <v>42</v>
      </c>
      <c r="AA100" s="128">
        <v>10</v>
      </c>
      <c r="AC100" s="243" t="s">
        <v>1040</v>
      </c>
      <c r="AD100" s="130" t="s">
        <v>1068</v>
      </c>
    </row>
    <row r="101" spans="1:30" ht="24" x14ac:dyDescent="0.55000000000000004">
      <c r="T101" s="5"/>
      <c r="AC101" s="126"/>
    </row>
    <row r="102" spans="1:30" x14ac:dyDescent="0.5">
      <c r="A102" s="130" t="s">
        <v>1069</v>
      </c>
      <c r="B102" s="128">
        <v>9</v>
      </c>
      <c r="C102" s="128">
        <v>61</v>
      </c>
      <c r="D102" s="128" t="s">
        <v>34</v>
      </c>
      <c r="E102" s="129">
        <v>26358</v>
      </c>
      <c r="F102" s="128">
        <v>52</v>
      </c>
      <c r="G102" s="128">
        <v>2276</v>
      </c>
      <c r="H102" s="128" t="s">
        <v>1006</v>
      </c>
      <c r="I102" s="128">
        <v>5</v>
      </c>
      <c r="K102" s="128">
        <v>60</v>
      </c>
      <c r="L102" s="128">
        <v>2060</v>
      </c>
      <c r="Q102" s="131">
        <v>150</v>
      </c>
      <c r="S102" s="128">
        <v>9</v>
      </c>
      <c r="AC102" s="244" t="s">
        <v>1067</v>
      </c>
      <c r="AD102" s="130" t="s">
        <v>1069</v>
      </c>
    </row>
    <row r="103" spans="1:30" x14ac:dyDescent="0.5">
      <c r="A103" s="130" t="s">
        <v>1069</v>
      </c>
      <c r="B103" s="128">
        <v>9</v>
      </c>
      <c r="C103" s="128">
        <v>62</v>
      </c>
      <c r="D103" s="128" t="s">
        <v>34</v>
      </c>
      <c r="E103" s="129">
        <v>26321</v>
      </c>
      <c r="F103" s="128">
        <v>15</v>
      </c>
      <c r="G103" s="128">
        <v>2239</v>
      </c>
      <c r="H103" s="128" t="s">
        <v>1006</v>
      </c>
      <c r="I103" s="128">
        <v>13</v>
      </c>
      <c r="J103" s="128">
        <v>1</v>
      </c>
      <c r="K103" s="128">
        <v>20</v>
      </c>
      <c r="L103" s="128">
        <v>3320</v>
      </c>
      <c r="Q103" s="131">
        <v>150</v>
      </c>
      <c r="S103" s="128">
        <v>9</v>
      </c>
      <c r="AC103" s="244" t="s">
        <v>1067</v>
      </c>
      <c r="AD103" s="130" t="s">
        <v>1069</v>
      </c>
    </row>
    <row r="104" spans="1:30" x14ac:dyDescent="0.5">
      <c r="A104" s="130" t="s">
        <v>1069</v>
      </c>
      <c r="B104" s="128">
        <v>9</v>
      </c>
      <c r="C104" s="128">
        <v>63</v>
      </c>
      <c r="D104" s="128" t="s">
        <v>34</v>
      </c>
      <c r="E104" s="129">
        <v>26324</v>
      </c>
      <c r="F104" s="128">
        <v>21</v>
      </c>
      <c r="G104" s="128">
        <v>2242</v>
      </c>
      <c r="H104" s="128" t="s">
        <v>1006</v>
      </c>
      <c r="I104" s="128">
        <v>3</v>
      </c>
      <c r="J104" s="128">
        <v>2</v>
      </c>
      <c r="K104" s="128">
        <v>63</v>
      </c>
      <c r="L104" s="128">
        <v>1463</v>
      </c>
      <c r="Q104" s="131">
        <v>150</v>
      </c>
      <c r="S104" s="128">
        <v>9</v>
      </c>
      <c r="AC104" s="244" t="s">
        <v>1067</v>
      </c>
      <c r="AD104" s="130" t="s">
        <v>1069</v>
      </c>
    </row>
    <row r="105" spans="1:30" ht="24" x14ac:dyDescent="0.55000000000000004">
      <c r="A105" s="130" t="s">
        <v>1069</v>
      </c>
      <c r="B105" s="128">
        <v>9</v>
      </c>
      <c r="C105" s="128">
        <v>64</v>
      </c>
      <c r="D105" s="128" t="s">
        <v>34</v>
      </c>
      <c r="E105" s="129">
        <v>36936</v>
      </c>
      <c r="F105" s="128">
        <v>128</v>
      </c>
      <c r="G105" s="128">
        <v>1042</v>
      </c>
      <c r="H105" s="128" t="s">
        <v>1006</v>
      </c>
      <c r="K105" s="128">
        <v>59</v>
      </c>
      <c r="M105" s="128">
        <v>59</v>
      </c>
      <c r="Q105" s="131">
        <v>250</v>
      </c>
      <c r="R105" s="128">
        <v>27</v>
      </c>
      <c r="S105" s="128">
        <v>9</v>
      </c>
      <c r="T105" s="5" t="s">
        <v>36</v>
      </c>
      <c r="U105" s="128" t="s">
        <v>1009</v>
      </c>
      <c r="V105" s="128">
        <v>72</v>
      </c>
      <c r="X105" s="128">
        <v>72</v>
      </c>
      <c r="AA105" s="128">
        <v>19</v>
      </c>
      <c r="AC105" s="244" t="s">
        <v>1067</v>
      </c>
      <c r="AD105" s="130" t="s">
        <v>1069</v>
      </c>
    </row>
    <row r="106" spans="1:30" ht="24" x14ac:dyDescent="0.55000000000000004">
      <c r="T106" s="5"/>
      <c r="AC106" s="126"/>
    </row>
    <row r="107" spans="1:30" x14ac:dyDescent="0.5">
      <c r="A107" s="130" t="s">
        <v>1070</v>
      </c>
      <c r="B107" s="128">
        <v>77</v>
      </c>
      <c r="C107" s="128">
        <v>65</v>
      </c>
      <c r="D107" s="128" t="s">
        <v>34</v>
      </c>
      <c r="E107" s="129">
        <v>70499</v>
      </c>
      <c r="F107" s="128">
        <v>271</v>
      </c>
      <c r="G107" s="128">
        <v>5905</v>
      </c>
      <c r="H107" s="128" t="s">
        <v>1006</v>
      </c>
      <c r="I107" s="128">
        <v>12</v>
      </c>
      <c r="K107" s="128">
        <v>72</v>
      </c>
      <c r="L107" s="128">
        <v>4872</v>
      </c>
      <c r="Q107" s="131">
        <v>200</v>
      </c>
      <c r="S107" s="128">
        <v>77</v>
      </c>
      <c r="AC107" s="254" t="s">
        <v>1071</v>
      </c>
      <c r="AD107" s="130" t="s">
        <v>1070</v>
      </c>
    </row>
    <row r="108" spans="1:30" x14ac:dyDescent="0.5">
      <c r="AC108" s="126"/>
    </row>
    <row r="109" spans="1:30" ht="24" x14ac:dyDescent="0.55000000000000004">
      <c r="A109" s="130" t="s">
        <v>1072</v>
      </c>
      <c r="B109" s="128">
        <v>120</v>
      </c>
      <c r="C109" s="128">
        <v>66</v>
      </c>
      <c r="D109" s="128" t="s">
        <v>34</v>
      </c>
      <c r="E109" s="129">
        <v>26363</v>
      </c>
      <c r="F109" s="128">
        <v>58</v>
      </c>
      <c r="G109" s="128">
        <v>2281</v>
      </c>
      <c r="H109" s="128" t="s">
        <v>1006</v>
      </c>
      <c r="I109" s="128">
        <v>1</v>
      </c>
      <c r="J109" s="128">
        <v>1</v>
      </c>
      <c r="K109" s="128">
        <v>50</v>
      </c>
      <c r="M109" s="128">
        <v>550</v>
      </c>
      <c r="Q109" s="131">
        <v>250</v>
      </c>
      <c r="R109" s="128">
        <v>28</v>
      </c>
      <c r="S109" s="128">
        <v>120</v>
      </c>
      <c r="T109" s="5" t="s">
        <v>36</v>
      </c>
      <c r="U109" s="128" t="s">
        <v>37</v>
      </c>
      <c r="V109" s="128">
        <v>144</v>
      </c>
      <c r="X109" s="128">
        <v>144</v>
      </c>
      <c r="AA109" s="128">
        <v>7</v>
      </c>
      <c r="AC109" s="247" t="s">
        <v>1073</v>
      </c>
      <c r="AD109" s="130" t="s">
        <v>1072</v>
      </c>
    </row>
    <row r="110" spans="1:30" ht="24" x14ac:dyDescent="0.55000000000000004">
      <c r="T110" s="5"/>
      <c r="AC110" s="126"/>
    </row>
    <row r="111" spans="1:30" x14ac:dyDescent="0.5">
      <c r="A111" s="130" t="s">
        <v>1074</v>
      </c>
      <c r="B111" s="128">
        <v>42</v>
      </c>
      <c r="C111" s="128">
        <v>67</v>
      </c>
      <c r="D111" s="128" t="s">
        <v>34</v>
      </c>
      <c r="E111" s="129">
        <v>71447</v>
      </c>
      <c r="F111" s="128">
        <v>257</v>
      </c>
      <c r="G111" s="128">
        <v>6033</v>
      </c>
      <c r="H111" s="128" t="s">
        <v>1006</v>
      </c>
      <c r="J111" s="128">
        <v>1</v>
      </c>
      <c r="K111" s="128">
        <v>26</v>
      </c>
      <c r="M111" s="128">
        <v>126</v>
      </c>
      <c r="Q111" s="131">
        <v>150</v>
      </c>
      <c r="R111" s="128">
        <v>29</v>
      </c>
      <c r="S111" s="128">
        <v>42</v>
      </c>
      <c r="U111" s="128" t="s">
        <v>1009</v>
      </c>
      <c r="V111" s="128">
        <v>108</v>
      </c>
      <c r="X111" s="128">
        <v>108</v>
      </c>
      <c r="AA111" s="128">
        <v>40</v>
      </c>
      <c r="AC111" s="240" t="s">
        <v>1075</v>
      </c>
      <c r="AD111" s="130" t="s">
        <v>1074</v>
      </c>
    </row>
    <row r="112" spans="1:30" x14ac:dyDescent="0.5">
      <c r="A112" s="130" t="s">
        <v>1074</v>
      </c>
      <c r="C112" s="128">
        <v>68</v>
      </c>
      <c r="D112" s="128" t="s">
        <v>34</v>
      </c>
      <c r="E112" s="129">
        <v>47347</v>
      </c>
      <c r="F112" s="128">
        <v>121</v>
      </c>
      <c r="G112" s="128">
        <v>4205</v>
      </c>
      <c r="H112" s="128" t="s">
        <v>1006</v>
      </c>
      <c r="I112" s="128">
        <v>8</v>
      </c>
      <c r="K112" s="128">
        <v>83</v>
      </c>
      <c r="L112" s="128">
        <v>3283</v>
      </c>
      <c r="Q112" s="131">
        <v>150</v>
      </c>
      <c r="AC112" s="240" t="s">
        <v>1075</v>
      </c>
      <c r="AD112" s="130" t="s">
        <v>1074</v>
      </c>
    </row>
    <row r="113" spans="1:30" x14ac:dyDescent="0.5">
      <c r="AC113" s="126"/>
    </row>
    <row r="114" spans="1:30" ht="24" x14ac:dyDescent="0.55000000000000004">
      <c r="A114" s="130" t="s">
        <v>1076</v>
      </c>
      <c r="B114" s="128">
        <v>67</v>
      </c>
      <c r="C114" s="128">
        <v>69</v>
      </c>
      <c r="D114" s="128" t="s">
        <v>34</v>
      </c>
      <c r="E114" s="129">
        <v>37313</v>
      </c>
      <c r="F114" s="128">
        <v>37</v>
      </c>
      <c r="G114" s="128">
        <v>1146</v>
      </c>
      <c r="H114" s="128" t="s">
        <v>1006</v>
      </c>
      <c r="J114" s="128">
        <v>2</v>
      </c>
      <c r="K114" s="128">
        <v>8</v>
      </c>
      <c r="M114" s="128">
        <v>208</v>
      </c>
      <c r="Q114" s="131">
        <v>100</v>
      </c>
      <c r="R114" s="128">
        <v>30</v>
      </c>
      <c r="S114" s="128">
        <v>67</v>
      </c>
      <c r="T114" s="5" t="s">
        <v>36</v>
      </c>
      <c r="U114" s="128" t="s">
        <v>1009</v>
      </c>
      <c r="V114" s="128">
        <v>108</v>
      </c>
      <c r="X114" s="128">
        <v>108</v>
      </c>
      <c r="AA114" s="128">
        <v>31</v>
      </c>
      <c r="AC114" s="255" t="s">
        <v>1077</v>
      </c>
      <c r="AD114" s="130" t="s">
        <v>1076</v>
      </c>
    </row>
    <row r="115" spans="1:30" x14ac:dyDescent="0.5">
      <c r="A115" s="130" t="s">
        <v>1076</v>
      </c>
      <c r="C115" s="128">
        <v>70</v>
      </c>
      <c r="D115" s="128" t="s">
        <v>34</v>
      </c>
      <c r="E115" s="129">
        <v>32776</v>
      </c>
      <c r="F115" s="128">
        <v>13</v>
      </c>
      <c r="G115" s="128">
        <v>2514</v>
      </c>
      <c r="H115" s="128" t="s">
        <v>1006</v>
      </c>
      <c r="I115" s="128">
        <v>4</v>
      </c>
      <c r="J115" s="128">
        <v>1</v>
      </c>
      <c r="K115" s="128">
        <v>52</v>
      </c>
      <c r="L115" s="128">
        <v>1752</v>
      </c>
      <c r="Q115" s="131">
        <v>150</v>
      </c>
      <c r="AC115" s="255" t="s">
        <v>1077</v>
      </c>
      <c r="AD115" s="130" t="s">
        <v>1076</v>
      </c>
    </row>
    <row r="116" spans="1:30" x14ac:dyDescent="0.5">
      <c r="AC116" s="126"/>
    </row>
    <row r="117" spans="1:30" ht="24" x14ac:dyDescent="0.55000000000000004">
      <c r="A117" s="130" t="s">
        <v>1078</v>
      </c>
      <c r="B117" s="128">
        <v>99</v>
      </c>
      <c r="C117" s="128">
        <v>71</v>
      </c>
      <c r="D117" s="128" t="s">
        <v>34</v>
      </c>
      <c r="E117" s="129">
        <v>52356</v>
      </c>
      <c r="F117" s="128">
        <v>232</v>
      </c>
      <c r="G117" s="128">
        <v>4733</v>
      </c>
      <c r="H117" s="128" t="s">
        <v>1006</v>
      </c>
      <c r="K117" s="128">
        <v>51</v>
      </c>
      <c r="M117" s="128">
        <v>51</v>
      </c>
      <c r="Q117" s="131">
        <v>100</v>
      </c>
      <c r="R117" s="128">
        <v>31</v>
      </c>
      <c r="S117" s="128">
        <v>99</v>
      </c>
      <c r="T117" s="5" t="s">
        <v>36</v>
      </c>
      <c r="U117" s="128" t="s">
        <v>1009</v>
      </c>
      <c r="V117" s="128">
        <v>144</v>
      </c>
      <c r="X117" s="128">
        <v>144</v>
      </c>
      <c r="AA117" s="128">
        <v>20</v>
      </c>
      <c r="AC117" s="256" t="s">
        <v>1079</v>
      </c>
      <c r="AD117" s="130" t="s">
        <v>1078</v>
      </c>
    </row>
    <row r="118" spans="1:30" ht="24" x14ac:dyDescent="0.55000000000000004">
      <c r="T118" s="5"/>
      <c r="AC118" s="126"/>
    </row>
    <row r="119" spans="1:30" ht="24" x14ac:dyDescent="0.55000000000000004">
      <c r="A119" s="130" t="s">
        <v>1080</v>
      </c>
      <c r="B119" s="128">
        <v>36</v>
      </c>
      <c r="C119" s="128">
        <v>72</v>
      </c>
      <c r="D119" s="128" t="s">
        <v>34</v>
      </c>
      <c r="E119" s="129">
        <v>37323</v>
      </c>
      <c r="F119" s="128">
        <v>221</v>
      </c>
      <c r="G119" s="128">
        <v>1156</v>
      </c>
      <c r="H119" s="128" t="s">
        <v>1006</v>
      </c>
      <c r="K119" s="128">
        <v>93</v>
      </c>
      <c r="M119" s="128">
        <v>93</v>
      </c>
      <c r="Q119" s="131">
        <v>100</v>
      </c>
      <c r="R119" s="128">
        <v>32</v>
      </c>
      <c r="S119" s="128">
        <v>36</v>
      </c>
      <c r="T119" s="5" t="s">
        <v>36</v>
      </c>
      <c r="U119" s="128" t="s">
        <v>1009</v>
      </c>
      <c r="V119" s="128">
        <v>144</v>
      </c>
      <c r="X119" s="128">
        <v>144</v>
      </c>
      <c r="AA119" s="128">
        <v>20</v>
      </c>
      <c r="AC119" s="244" t="s">
        <v>1081</v>
      </c>
      <c r="AD119" s="130" t="s">
        <v>1080</v>
      </c>
    </row>
    <row r="120" spans="1:30" x14ac:dyDescent="0.5">
      <c r="A120" s="130" t="s">
        <v>1080</v>
      </c>
      <c r="B120" s="128">
        <v>36</v>
      </c>
      <c r="C120" s="128">
        <v>73</v>
      </c>
      <c r="D120" s="128" t="s">
        <v>34</v>
      </c>
      <c r="E120" s="129">
        <v>47080</v>
      </c>
      <c r="F120" s="128">
        <v>84</v>
      </c>
      <c r="G120" s="128">
        <v>4248</v>
      </c>
      <c r="H120" s="128" t="s">
        <v>1006</v>
      </c>
      <c r="I120" s="128">
        <v>4</v>
      </c>
      <c r="J120" s="128">
        <v>1</v>
      </c>
      <c r="K120" s="128">
        <v>53</v>
      </c>
      <c r="L120" s="128">
        <v>1753</v>
      </c>
      <c r="Q120" s="131">
        <v>200</v>
      </c>
      <c r="S120" s="128">
        <v>36</v>
      </c>
      <c r="AC120" s="244" t="s">
        <v>1081</v>
      </c>
      <c r="AD120" s="130" t="s">
        <v>1080</v>
      </c>
    </row>
    <row r="121" spans="1:30" x14ac:dyDescent="0.5">
      <c r="A121" s="130" t="s">
        <v>1080</v>
      </c>
      <c r="B121" s="128">
        <v>36</v>
      </c>
      <c r="C121" s="128">
        <v>74</v>
      </c>
      <c r="D121" s="128" t="s">
        <v>34</v>
      </c>
      <c r="E121" s="129">
        <v>47081</v>
      </c>
      <c r="F121" s="128">
        <v>88</v>
      </c>
      <c r="G121" s="128">
        <v>4259</v>
      </c>
      <c r="H121" s="128" t="s">
        <v>1006</v>
      </c>
      <c r="I121" s="128">
        <v>11</v>
      </c>
      <c r="J121" s="128">
        <v>3</v>
      </c>
      <c r="K121" s="128">
        <v>54</v>
      </c>
      <c r="L121" s="128">
        <v>4754</v>
      </c>
      <c r="Q121" s="131">
        <v>150</v>
      </c>
      <c r="S121" s="128">
        <v>36</v>
      </c>
      <c r="AC121" s="244" t="s">
        <v>1081</v>
      </c>
      <c r="AD121" s="130" t="s">
        <v>1080</v>
      </c>
    </row>
    <row r="122" spans="1:30" x14ac:dyDescent="0.5">
      <c r="AC122" s="126"/>
    </row>
    <row r="123" spans="1:30" s="243" customFormat="1" ht="24" x14ac:dyDescent="0.55000000000000004">
      <c r="A123" s="243" t="s">
        <v>1083</v>
      </c>
      <c r="B123" s="283">
        <v>90</v>
      </c>
      <c r="C123" s="283">
        <v>75</v>
      </c>
      <c r="D123" s="283" t="s">
        <v>34</v>
      </c>
      <c r="E123" s="284">
        <v>25400</v>
      </c>
      <c r="F123" s="283">
        <v>14</v>
      </c>
      <c r="G123" s="283">
        <v>1956</v>
      </c>
      <c r="H123" s="283" t="s">
        <v>1006</v>
      </c>
      <c r="I123" s="283">
        <v>13</v>
      </c>
      <c r="J123" s="283">
        <v>2</v>
      </c>
      <c r="K123" s="283">
        <v>27</v>
      </c>
      <c r="L123" s="283">
        <v>5427</v>
      </c>
      <c r="M123" s="283">
        <v>100</v>
      </c>
      <c r="Q123" s="285">
        <v>200</v>
      </c>
      <c r="R123" s="283">
        <v>33</v>
      </c>
      <c r="S123" s="283">
        <v>90</v>
      </c>
      <c r="T123" s="570" t="s">
        <v>36</v>
      </c>
      <c r="U123" s="283" t="s">
        <v>1009</v>
      </c>
      <c r="V123" s="283">
        <v>108</v>
      </c>
      <c r="W123" s="243" t="s">
        <v>1082</v>
      </c>
      <c r="X123" s="283">
        <v>54</v>
      </c>
      <c r="Y123" s="243">
        <v>54</v>
      </c>
      <c r="AA123" s="283">
        <v>29</v>
      </c>
      <c r="AB123" s="243" t="s">
        <v>2957</v>
      </c>
      <c r="AC123" s="243" t="s">
        <v>1084</v>
      </c>
      <c r="AD123" s="243" t="s">
        <v>1083</v>
      </c>
    </row>
    <row r="124" spans="1:30" s="126" customFormat="1" ht="24" x14ac:dyDescent="0.55000000000000004">
      <c r="B124" s="124"/>
      <c r="C124" s="124"/>
      <c r="D124" s="124"/>
      <c r="E124" s="125"/>
      <c r="F124" s="124"/>
      <c r="G124" s="124"/>
      <c r="H124" s="124"/>
      <c r="I124" s="124"/>
      <c r="J124" s="124"/>
      <c r="K124" s="124"/>
      <c r="L124" s="124"/>
      <c r="M124" s="124"/>
      <c r="Q124" s="127"/>
      <c r="R124" s="124"/>
      <c r="S124" s="124"/>
      <c r="T124" s="17"/>
      <c r="U124" s="124"/>
      <c r="V124" s="124"/>
      <c r="X124" s="124"/>
      <c r="AA124" s="124"/>
    </row>
    <row r="125" spans="1:30" x14ac:dyDescent="0.5">
      <c r="A125" s="130" t="s">
        <v>1085</v>
      </c>
      <c r="B125" s="128">
        <v>67</v>
      </c>
      <c r="C125" s="128">
        <v>76</v>
      </c>
      <c r="D125" s="128" t="s">
        <v>34</v>
      </c>
      <c r="E125" s="129">
        <v>42266</v>
      </c>
      <c r="F125" s="128">
        <v>144</v>
      </c>
      <c r="G125" s="128">
        <v>3891</v>
      </c>
      <c r="H125" s="128" t="s">
        <v>1006</v>
      </c>
      <c r="I125" s="128">
        <v>4</v>
      </c>
      <c r="J125" s="128">
        <v>1</v>
      </c>
      <c r="K125" s="128">
        <v>84</v>
      </c>
      <c r="L125" s="128">
        <v>1784</v>
      </c>
      <c r="M125" s="128">
        <v>100</v>
      </c>
      <c r="Q125" s="131">
        <v>150</v>
      </c>
      <c r="R125" s="128">
        <v>34</v>
      </c>
      <c r="S125" s="128">
        <v>67</v>
      </c>
      <c r="U125" s="128" t="s">
        <v>37</v>
      </c>
      <c r="V125" s="128">
        <v>72</v>
      </c>
      <c r="W125" s="130" t="s">
        <v>1082</v>
      </c>
      <c r="X125" s="128">
        <v>72</v>
      </c>
      <c r="AA125" s="128">
        <v>5</v>
      </c>
      <c r="AC125" s="246" t="s">
        <v>1077</v>
      </c>
      <c r="AD125" s="130" t="s">
        <v>1085</v>
      </c>
    </row>
    <row r="126" spans="1:30" x14ac:dyDescent="0.5">
      <c r="A126" s="130" t="s">
        <v>1085</v>
      </c>
      <c r="C126" s="128">
        <v>77</v>
      </c>
      <c r="D126" s="128" t="s">
        <v>34</v>
      </c>
      <c r="E126" s="129">
        <v>42274</v>
      </c>
      <c r="F126" s="128">
        <v>152</v>
      </c>
      <c r="G126" s="128">
        <v>3899</v>
      </c>
      <c r="H126" s="128" t="s">
        <v>1006</v>
      </c>
      <c r="I126" s="128">
        <v>3</v>
      </c>
      <c r="J126" s="128">
        <v>1</v>
      </c>
      <c r="K126" s="128">
        <v>63</v>
      </c>
      <c r="L126" s="128">
        <v>1363</v>
      </c>
      <c r="Q126" s="131">
        <v>100</v>
      </c>
      <c r="AC126" s="246" t="s">
        <v>1077</v>
      </c>
      <c r="AD126" s="130" t="s">
        <v>1085</v>
      </c>
    </row>
    <row r="127" spans="1:30" x14ac:dyDescent="0.5">
      <c r="AC127" s="126"/>
    </row>
    <row r="128" spans="1:30" x14ac:dyDescent="0.5">
      <c r="A128" s="130" t="s">
        <v>1086</v>
      </c>
      <c r="B128" s="128">
        <v>69</v>
      </c>
      <c r="C128" s="128">
        <v>78</v>
      </c>
      <c r="D128" s="128" t="s">
        <v>34</v>
      </c>
      <c r="E128" s="129">
        <v>26359</v>
      </c>
      <c r="F128" s="128">
        <v>53</v>
      </c>
      <c r="G128" s="128">
        <v>2277</v>
      </c>
      <c r="H128" s="128" t="s">
        <v>1006</v>
      </c>
      <c r="I128" s="128">
        <v>5</v>
      </c>
      <c r="J128" s="128">
        <v>1</v>
      </c>
      <c r="K128" s="128">
        <v>7</v>
      </c>
      <c r="L128" s="128">
        <v>2107</v>
      </c>
      <c r="Q128" s="131">
        <v>150</v>
      </c>
      <c r="S128" s="128">
        <v>69</v>
      </c>
      <c r="AC128" s="240" t="s">
        <v>1087</v>
      </c>
      <c r="AD128" s="130" t="s">
        <v>1086</v>
      </c>
    </row>
    <row r="129" spans="1:30" x14ac:dyDescent="0.5">
      <c r="A129" s="130" t="s">
        <v>1086</v>
      </c>
      <c r="B129" s="128">
        <v>69</v>
      </c>
      <c r="C129" s="128">
        <v>79</v>
      </c>
      <c r="D129" s="128" t="s">
        <v>34</v>
      </c>
      <c r="E129" s="129">
        <v>43012</v>
      </c>
      <c r="F129" s="128">
        <v>83</v>
      </c>
      <c r="G129" s="128">
        <v>3657</v>
      </c>
      <c r="H129" s="128" t="s">
        <v>1006</v>
      </c>
      <c r="I129" s="128">
        <v>17</v>
      </c>
      <c r="J129" s="128">
        <v>1</v>
      </c>
      <c r="K129" s="128">
        <v>99</v>
      </c>
      <c r="L129" s="128">
        <v>6999</v>
      </c>
      <c r="Q129" s="131">
        <v>150</v>
      </c>
      <c r="S129" s="128">
        <v>69</v>
      </c>
      <c r="AC129" s="240" t="s">
        <v>1087</v>
      </c>
      <c r="AD129" s="130" t="s">
        <v>1088</v>
      </c>
    </row>
    <row r="130" spans="1:30" x14ac:dyDescent="0.5">
      <c r="AC130" s="126"/>
    </row>
    <row r="131" spans="1:30" x14ac:dyDescent="0.5">
      <c r="A131" s="130" t="s">
        <v>1088</v>
      </c>
      <c r="B131" s="128">
        <v>69</v>
      </c>
      <c r="C131" s="128">
        <v>80</v>
      </c>
      <c r="D131" s="128" t="s">
        <v>34</v>
      </c>
      <c r="E131" s="129">
        <v>25860</v>
      </c>
      <c r="F131" s="128">
        <v>56</v>
      </c>
      <c r="G131" s="128">
        <v>1916</v>
      </c>
      <c r="H131" s="128" t="s">
        <v>1006</v>
      </c>
      <c r="I131" s="128">
        <v>22</v>
      </c>
      <c r="J131" s="128">
        <v>2</v>
      </c>
      <c r="K131" s="128">
        <v>86</v>
      </c>
      <c r="L131" s="128">
        <v>9086</v>
      </c>
      <c r="Q131" s="131">
        <v>150</v>
      </c>
      <c r="S131" s="128">
        <v>69</v>
      </c>
      <c r="AC131" s="240" t="s">
        <v>1087</v>
      </c>
      <c r="AD131" s="130" t="s">
        <v>1088</v>
      </c>
    </row>
    <row r="132" spans="1:30" x14ac:dyDescent="0.5">
      <c r="A132" s="130" t="s">
        <v>1088</v>
      </c>
      <c r="B132" s="128">
        <v>69</v>
      </c>
      <c r="C132" s="128">
        <v>81</v>
      </c>
      <c r="D132" s="128" t="s">
        <v>34</v>
      </c>
      <c r="E132" s="129">
        <v>54509</v>
      </c>
      <c r="F132" s="128">
        <v>107</v>
      </c>
      <c r="G132" s="128">
        <v>4744</v>
      </c>
      <c r="H132" s="128" t="s">
        <v>1006</v>
      </c>
      <c r="I132" s="128">
        <v>5</v>
      </c>
      <c r="K132" s="128">
        <v>69</v>
      </c>
      <c r="L132" s="128">
        <v>2069</v>
      </c>
      <c r="Q132" s="131">
        <v>150</v>
      </c>
      <c r="S132" s="128">
        <v>69</v>
      </c>
      <c r="AC132" s="240" t="s">
        <v>1087</v>
      </c>
      <c r="AD132" s="130" t="s">
        <v>1088</v>
      </c>
    </row>
    <row r="133" spans="1:30" ht="24" x14ac:dyDescent="0.55000000000000004">
      <c r="A133" s="130" t="s">
        <v>1088</v>
      </c>
      <c r="B133" s="128">
        <v>69</v>
      </c>
      <c r="C133" s="128">
        <v>82</v>
      </c>
      <c r="D133" s="128" t="s">
        <v>34</v>
      </c>
      <c r="E133" s="129">
        <v>37305</v>
      </c>
      <c r="F133" s="128">
        <v>28</v>
      </c>
      <c r="G133" s="128">
        <v>1138</v>
      </c>
      <c r="H133" s="128" t="s">
        <v>1006</v>
      </c>
      <c r="J133" s="128">
        <v>1</v>
      </c>
      <c r="K133" s="128">
        <v>16</v>
      </c>
      <c r="M133" s="128">
        <v>116</v>
      </c>
      <c r="Q133" s="131">
        <v>250</v>
      </c>
      <c r="R133" s="128">
        <v>35</v>
      </c>
      <c r="S133" s="128">
        <v>69</v>
      </c>
      <c r="T133" s="5" t="s">
        <v>36</v>
      </c>
      <c r="U133" s="128" t="s">
        <v>1009</v>
      </c>
      <c r="V133" s="128">
        <v>132</v>
      </c>
      <c r="X133" s="128">
        <v>132</v>
      </c>
      <c r="AA133" s="128">
        <v>31</v>
      </c>
      <c r="AC133" s="240" t="s">
        <v>1087</v>
      </c>
      <c r="AD133" s="130" t="s">
        <v>1088</v>
      </c>
    </row>
    <row r="134" spans="1:30" x14ac:dyDescent="0.5">
      <c r="AC134" s="126"/>
    </row>
    <row r="135" spans="1:30" x14ac:dyDescent="0.5">
      <c r="A135" s="130" t="s">
        <v>1089</v>
      </c>
      <c r="B135" s="128">
        <v>92</v>
      </c>
      <c r="C135" s="128">
        <v>83</v>
      </c>
      <c r="D135" s="128" t="s">
        <v>34</v>
      </c>
      <c r="E135" s="129">
        <v>25530</v>
      </c>
      <c r="F135" s="128">
        <v>21</v>
      </c>
      <c r="G135" s="128">
        <v>1986</v>
      </c>
      <c r="H135" s="128" t="s">
        <v>1006</v>
      </c>
      <c r="I135" s="128">
        <v>39</v>
      </c>
      <c r="J135" s="128">
        <v>2</v>
      </c>
      <c r="K135" s="128">
        <v>60</v>
      </c>
      <c r="L135" s="128">
        <v>15860</v>
      </c>
      <c r="Q135" s="131">
        <v>175</v>
      </c>
      <c r="S135" s="128">
        <v>92</v>
      </c>
      <c r="AC135" s="261" t="s">
        <v>1090</v>
      </c>
      <c r="AD135" s="130" t="s">
        <v>1091</v>
      </c>
    </row>
    <row r="136" spans="1:30" ht="24" x14ac:dyDescent="0.55000000000000004">
      <c r="A136" s="130" t="s">
        <v>1089</v>
      </c>
      <c r="B136" s="128">
        <v>92</v>
      </c>
      <c r="C136" s="128">
        <v>84</v>
      </c>
      <c r="D136" s="128" t="s">
        <v>34</v>
      </c>
      <c r="E136" s="129">
        <v>36973</v>
      </c>
      <c r="F136" s="128">
        <v>25</v>
      </c>
      <c r="G136" s="128">
        <v>1079</v>
      </c>
      <c r="H136" s="128" t="s">
        <v>1006</v>
      </c>
      <c r="K136" s="128">
        <v>72</v>
      </c>
      <c r="M136" s="128">
        <v>72</v>
      </c>
      <c r="Q136" s="131">
        <v>250</v>
      </c>
      <c r="R136" s="128">
        <v>36</v>
      </c>
      <c r="S136" s="128">
        <v>92</v>
      </c>
      <c r="T136" s="5" t="s">
        <v>36</v>
      </c>
      <c r="U136" s="128" t="s">
        <v>1009</v>
      </c>
      <c r="V136" s="128">
        <v>72</v>
      </c>
      <c r="X136" s="128">
        <v>72</v>
      </c>
      <c r="AA136" s="128">
        <v>21</v>
      </c>
      <c r="AC136" s="261" t="s">
        <v>1090</v>
      </c>
      <c r="AD136" s="130" t="s">
        <v>1091</v>
      </c>
    </row>
    <row r="137" spans="1:30" x14ac:dyDescent="0.5">
      <c r="A137" s="130" t="s">
        <v>1091</v>
      </c>
      <c r="B137" s="128">
        <v>92</v>
      </c>
      <c r="C137" s="128">
        <v>85</v>
      </c>
      <c r="D137" s="128" t="s">
        <v>34</v>
      </c>
      <c r="E137" s="129">
        <v>25554</v>
      </c>
      <c r="F137" s="128">
        <v>59</v>
      </c>
      <c r="G137" s="128">
        <v>1020</v>
      </c>
      <c r="H137" s="128" t="s">
        <v>1006</v>
      </c>
      <c r="I137" s="128">
        <v>23</v>
      </c>
      <c r="J137" s="128">
        <v>2</v>
      </c>
      <c r="K137" s="128">
        <v>30</v>
      </c>
      <c r="L137" s="128">
        <v>9430</v>
      </c>
      <c r="Q137" s="131">
        <v>100</v>
      </c>
      <c r="S137" s="128">
        <v>92</v>
      </c>
      <c r="AC137" s="261" t="s">
        <v>1090</v>
      </c>
      <c r="AD137" s="130" t="s">
        <v>1091</v>
      </c>
    </row>
    <row r="138" spans="1:30" x14ac:dyDescent="0.5">
      <c r="AC138" s="126"/>
    </row>
    <row r="139" spans="1:30" x14ac:dyDescent="0.5">
      <c r="A139" s="130" t="s">
        <v>1092</v>
      </c>
      <c r="B139" s="128">
        <v>140</v>
      </c>
      <c r="C139" s="128">
        <v>86</v>
      </c>
      <c r="D139" s="128" t="s">
        <v>34</v>
      </c>
      <c r="E139" s="129">
        <v>85242</v>
      </c>
      <c r="F139" s="128">
        <v>192</v>
      </c>
      <c r="G139" s="128">
        <v>6945</v>
      </c>
      <c r="H139" s="128" t="s">
        <v>1006</v>
      </c>
      <c r="J139" s="128">
        <v>1</v>
      </c>
      <c r="K139" s="128">
        <v>71</v>
      </c>
      <c r="M139" s="128">
        <v>171</v>
      </c>
      <c r="Q139" s="131">
        <v>150</v>
      </c>
      <c r="R139" s="128">
        <v>37</v>
      </c>
      <c r="S139" s="128">
        <v>140</v>
      </c>
      <c r="U139" s="128" t="s">
        <v>1009</v>
      </c>
      <c r="V139" s="128">
        <v>144</v>
      </c>
      <c r="X139" s="128">
        <v>144</v>
      </c>
      <c r="AA139" s="128">
        <v>22</v>
      </c>
      <c r="AC139" s="246" t="s">
        <v>1093</v>
      </c>
      <c r="AD139" s="130" t="s">
        <v>1092</v>
      </c>
    </row>
    <row r="140" spans="1:30" x14ac:dyDescent="0.5">
      <c r="AC140" s="126"/>
    </row>
    <row r="141" spans="1:30" x14ac:dyDescent="0.5">
      <c r="A141" s="130" t="s">
        <v>1094</v>
      </c>
      <c r="B141" s="128">
        <v>84</v>
      </c>
      <c r="C141" s="128">
        <v>87</v>
      </c>
      <c r="D141" s="128" t="s">
        <v>34</v>
      </c>
      <c r="E141" s="129">
        <v>25570</v>
      </c>
      <c r="F141" s="128">
        <v>82</v>
      </c>
      <c r="G141" s="128">
        <v>2026</v>
      </c>
      <c r="H141" s="128" t="s">
        <v>1006</v>
      </c>
      <c r="J141" s="128">
        <v>3</v>
      </c>
      <c r="K141" s="128">
        <v>75</v>
      </c>
      <c r="M141" s="128">
        <v>375</v>
      </c>
      <c r="Q141" s="131">
        <v>150</v>
      </c>
      <c r="R141" s="128">
        <v>38</v>
      </c>
      <c r="S141" s="128">
        <v>84</v>
      </c>
      <c r="U141" s="128" t="s">
        <v>37</v>
      </c>
      <c r="V141" s="128">
        <v>72</v>
      </c>
      <c r="X141" s="128">
        <v>72</v>
      </c>
      <c r="AA141" s="128">
        <v>8</v>
      </c>
      <c r="AC141" s="262" t="s">
        <v>1095</v>
      </c>
      <c r="AD141" s="130" t="s">
        <v>1094</v>
      </c>
    </row>
    <row r="142" spans="1:30" x14ac:dyDescent="0.5">
      <c r="AC142" s="126"/>
    </row>
    <row r="143" spans="1:30" x14ac:dyDescent="0.5">
      <c r="A143" s="130" t="s">
        <v>1068</v>
      </c>
      <c r="B143" s="128">
        <v>49</v>
      </c>
      <c r="C143" s="128">
        <v>88</v>
      </c>
      <c r="D143" s="128" t="s">
        <v>34</v>
      </c>
      <c r="E143" s="129">
        <v>51491</v>
      </c>
      <c r="F143" s="128">
        <v>158</v>
      </c>
      <c r="G143" s="128">
        <v>4909</v>
      </c>
      <c r="H143" s="128" t="s">
        <v>1006</v>
      </c>
      <c r="I143" s="128">
        <v>9</v>
      </c>
      <c r="J143" s="128">
        <v>2</v>
      </c>
      <c r="K143" s="128">
        <v>37</v>
      </c>
      <c r="L143" s="128">
        <v>3437</v>
      </c>
      <c r="Q143" s="131">
        <v>150</v>
      </c>
      <c r="S143" s="128">
        <v>49</v>
      </c>
      <c r="AC143" s="245" t="s">
        <v>1096</v>
      </c>
      <c r="AD143" s="130" t="s">
        <v>1068</v>
      </c>
    </row>
    <row r="144" spans="1:30" x14ac:dyDescent="0.5">
      <c r="AC144" s="126"/>
    </row>
    <row r="145" spans="1:30" x14ac:dyDescent="0.5">
      <c r="A145" s="130" t="s">
        <v>1097</v>
      </c>
      <c r="B145" s="128">
        <v>35</v>
      </c>
      <c r="C145" s="128">
        <v>89</v>
      </c>
      <c r="D145" s="128" t="s">
        <v>34</v>
      </c>
      <c r="E145" s="129">
        <v>72259</v>
      </c>
      <c r="F145" s="128">
        <v>258</v>
      </c>
      <c r="G145" s="128">
        <v>6083</v>
      </c>
      <c r="H145" s="128" t="s">
        <v>1006</v>
      </c>
      <c r="K145" s="128">
        <v>80</v>
      </c>
      <c r="M145" s="128">
        <v>80</v>
      </c>
      <c r="Q145" s="131">
        <v>250</v>
      </c>
      <c r="R145" s="128">
        <v>39</v>
      </c>
      <c r="S145" s="128">
        <v>35</v>
      </c>
      <c r="U145" s="128" t="s">
        <v>37</v>
      </c>
      <c r="V145" s="128">
        <v>54</v>
      </c>
      <c r="X145" s="128">
        <v>54</v>
      </c>
      <c r="AA145" s="128">
        <v>7</v>
      </c>
      <c r="AC145" s="263" t="s">
        <v>1098</v>
      </c>
      <c r="AD145" s="130" t="s">
        <v>1097</v>
      </c>
    </row>
    <row r="146" spans="1:30" x14ac:dyDescent="0.5">
      <c r="AC146" s="126"/>
    </row>
    <row r="147" spans="1:30" x14ac:dyDescent="0.5">
      <c r="A147" s="130" t="s">
        <v>1099</v>
      </c>
      <c r="B147" s="128">
        <v>96</v>
      </c>
      <c r="C147" s="128">
        <v>90</v>
      </c>
      <c r="D147" s="128" t="s">
        <v>34</v>
      </c>
      <c r="E147" s="129">
        <v>47125</v>
      </c>
      <c r="F147" s="128">
        <v>97</v>
      </c>
      <c r="G147" s="128">
        <v>4303</v>
      </c>
      <c r="H147" s="128" t="s">
        <v>1006</v>
      </c>
      <c r="J147" s="128">
        <v>1</v>
      </c>
      <c r="K147" s="128">
        <v>15</v>
      </c>
      <c r="M147" s="128">
        <v>115</v>
      </c>
      <c r="Q147" s="131">
        <v>250</v>
      </c>
      <c r="R147" s="128">
        <v>40</v>
      </c>
      <c r="S147" s="128">
        <v>96</v>
      </c>
      <c r="U147" s="128" t="s">
        <v>1009</v>
      </c>
      <c r="V147" s="128">
        <v>210</v>
      </c>
      <c r="X147" s="128">
        <v>210</v>
      </c>
      <c r="AA147" s="128">
        <v>42</v>
      </c>
      <c r="AC147" s="264" t="s">
        <v>1100</v>
      </c>
      <c r="AD147" s="130" t="s">
        <v>1099</v>
      </c>
    </row>
    <row r="148" spans="1:30" x14ac:dyDescent="0.5">
      <c r="AC148" s="126"/>
    </row>
    <row r="149" spans="1:30" x14ac:dyDescent="0.5">
      <c r="A149" s="130" t="s">
        <v>1101</v>
      </c>
      <c r="B149" s="128">
        <v>83</v>
      </c>
      <c r="C149" s="128">
        <v>91</v>
      </c>
      <c r="D149" s="128" t="s">
        <v>34</v>
      </c>
      <c r="E149" s="129">
        <v>80554</v>
      </c>
      <c r="F149" s="128">
        <v>207</v>
      </c>
      <c r="G149" s="128">
        <v>6794</v>
      </c>
      <c r="H149" s="128" t="s">
        <v>1006</v>
      </c>
      <c r="J149" s="128">
        <v>3</v>
      </c>
      <c r="K149" s="128">
        <v>74</v>
      </c>
      <c r="M149" s="128">
        <v>374</v>
      </c>
      <c r="Q149" s="131">
        <v>250</v>
      </c>
      <c r="R149" s="128">
        <v>41</v>
      </c>
      <c r="S149" s="128">
        <v>83</v>
      </c>
      <c r="U149" s="128" t="s">
        <v>37</v>
      </c>
      <c r="V149" s="128">
        <v>54</v>
      </c>
      <c r="X149" s="128">
        <v>54</v>
      </c>
      <c r="AA149" s="128">
        <v>10</v>
      </c>
      <c r="AC149" s="238" t="s">
        <v>1102</v>
      </c>
      <c r="AD149" s="130" t="s">
        <v>1101</v>
      </c>
    </row>
    <row r="150" spans="1:30" x14ac:dyDescent="0.5">
      <c r="AC150" s="126"/>
    </row>
    <row r="151" spans="1:30" x14ac:dyDescent="0.5">
      <c r="A151" s="130" t="s">
        <v>1092</v>
      </c>
      <c r="B151" s="128">
        <v>80</v>
      </c>
      <c r="C151" s="128">
        <v>92</v>
      </c>
      <c r="D151" s="128" t="s">
        <v>34</v>
      </c>
      <c r="E151" s="129">
        <v>50768</v>
      </c>
      <c r="F151" s="128">
        <v>130</v>
      </c>
      <c r="G151" s="128">
        <v>4859</v>
      </c>
      <c r="H151" s="128" t="s">
        <v>1006</v>
      </c>
      <c r="I151" s="128">
        <v>4</v>
      </c>
      <c r="J151" s="128">
        <v>3</v>
      </c>
      <c r="K151" s="128">
        <v>28</v>
      </c>
      <c r="L151" s="128">
        <v>1928</v>
      </c>
      <c r="Q151" s="131">
        <v>100</v>
      </c>
      <c r="S151" s="128">
        <v>80</v>
      </c>
      <c r="AC151" s="265" t="s">
        <v>1103</v>
      </c>
      <c r="AD151" s="130" t="s">
        <v>1092</v>
      </c>
    </row>
    <row r="152" spans="1:30" x14ac:dyDescent="0.5">
      <c r="A152" s="130" t="s">
        <v>1092</v>
      </c>
      <c r="B152" s="128">
        <v>80</v>
      </c>
      <c r="C152" s="128">
        <v>93</v>
      </c>
      <c r="D152" s="128" t="s">
        <v>34</v>
      </c>
      <c r="E152" s="129">
        <v>26376</v>
      </c>
      <c r="F152" s="128">
        <v>73</v>
      </c>
      <c r="G152" s="128">
        <v>2294</v>
      </c>
      <c r="H152" s="128" t="s">
        <v>1006</v>
      </c>
      <c r="J152" s="128">
        <v>3</v>
      </c>
      <c r="K152" s="128">
        <v>55</v>
      </c>
      <c r="M152" s="128">
        <v>355</v>
      </c>
      <c r="Q152" s="131">
        <v>150</v>
      </c>
      <c r="R152" s="128">
        <v>42</v>
      </c>
      <c r="S152" s="128">
        <v>80</v>
      </c>
      <c r="U152" s="128" t="s">
        <v>37</v>
      </c>
      <c r="V152" s="128">
        <v>60</v>
      </c>
      <c r="X152" s="128">
        <v>60</v>
      </c>
      <c r="AA152" s="128">
        <v>10</v>
      </c>
      <c r="AC152" s="265" t="s">
        <v>1103</v>
      </c>
      <c r="AD152" s="130" t="s">
        <v>1092</v>
      </c>
    </row>
    <row r="153" spans="1:30" x14ac:dyDescent="0.5">
      <c r="AC153" s="126"/>
    </row>
    <row r="154" spans="1:30" x14ac:dyDescent="0.5">
      <c r="A154" s="130" t="s">
        <v>1104</v>
      </c>
      <c r="B154" s="128">
        <v>99</v>
      </c>
      <c r="C154" s="128">
        <v>94</v>
      </c>
      <c r="D154" s="128" t="s">
        <v>34</v>
      </c>
      <c r="E154" s="129">
        <v>80559</v>
      </c>
      <c r="F154" s="128">
        <v>212</v>
      </c>
      <c r="G154" s="128">
        <v>6799</v>
      </c>
      <c r="H154" s="128" t="s">
        <v>1006</v>
      </c>
      <c r="I154" s="128">
        <v>1</v>
      </c>
      <c r="J154" s="128">
        <v>3</v>
      </c>
      <c r="K154" s="128">
        <v>49</v>
      </c>
      <c r="L154" s="128">
        <v>749</v>
      </c>
      <c r="Q154" s="131">
        <v>250</v>
      </c>
      <c r="S154" s="128">
        <v>99</v>
      </c>
      <c r="AC154" s="266" t="s">
        <v>1079</v>
      </c>
      <c r="AD154" s="130" t="s">
        <v>1104</v>
      </c>
    </row>
    <row r="155" spans="1:30" x14ac:dyDescent="0.5">
      <c r="A155" s="130" t="s">
        <v>1104</v>
      </c>
      <c r="B155" s="128">
        <v>99</v>
      </c>
      <c r="C155" s="128">
        <v>95</v>
      </c>
      <c r="D155" s="128" t="s">
        <v>34</v>
      </c>
      <c r="E155" s="129">
        <v>47121</v>
      </c>
      <c r="F155" s="128">
        <v>93</v>
      </c>
      <c r="G155" s="128">
        <v>4299</v>
      </c>
      <c r="H155" s="128" t="s">
        <v>1006</v>
      </c>
      <c r="K155" s="128">
        <v>88</v>
      </c>
      <c r="M155" s="128">
        <v>88</v>
      </c>
      <c r="Q155" s="131">
        <v>250</v>
      </c>
      <c r="R155" s="128">
        <v>43</v>
      </c>
      <c r="S155" s="128">
        <v>99</v>
      </c>
      <c r="U155" s="128" t="s">
        <v>1009</v>
      </c>
      <c r="V155" s="128">
        <v>144</v>
      </c>
      <c r="X155" s="128">
        <v>144</v>
      </c>
      <c r="AA155" s="128">
        <v>10</v>
      </c>
      <c r="AC155" s="266" t="s">
        <v>1079</v>
      </c>
      <c r="AD155" s="130" t="s">
        <v>1104</v>
      </c>
    </row>
    <row r="156" spans="1:30" x14ac:dyDescent="0.5">
      <c r="AC156" s="126"/>
    </row>
    <row r="157" spans="1:30" x14ac:dyDescent="0.5">
      <c r="A157" s="130" t="s">
        <v>1105</v>
      </c>
      <c r="B157" s="128">
        <v>99</v>
      </c>
      <c r="C157" s="128">
        <v>96</v>
      </c>
      <c r="D157" s="128" t="s">
        <v>34</v>
      </c>
      <c r="E157" s="129">
        <v>47112</v>
      </c>
      <c r="F157" s="128">
        <v>84</v>
      </c>
      <c r="G157" s="128">
        <v>4290</v>
      </c>
      <c r="H157" s="128" t="s">
        <v>1006</v>
      </c>
      <c r="I157" s="128">
        <v>1</v>
      </c>
      <c r="J157" s="128">
        <v>1</v>
      </c>
      <c r="K157" s="128">
        <v>29</v>
      </c>
      <c r="L157" s="128">
        <v>529</v>
      </c>
      <c r="Q157" s="131">
        <v>250</v>
      </c>
      <c r="S157" s="128">
        <v>99</v>
      </c>
      <c r="AC157" s="266" t="s">
        <v>1079</v>
      </c>
      <c r="AD157" s="130" t="s">
        <v>1105</v>
      </c>
    </row>
    <row r="158" spans="1:30" x14ac:dyDescent="0.5">
      <c r="AC158" s="126"/>
    </row>
    <row r="159" spans="1:30" x14ac:dyDescent="0.5">
      <c r="A159" s="130" t="s">
        <v>1106</v>
      </c>
      <c r="B159" s="128">
        <v>78</v>
      </c>
      <c r="C159" s="128">
        <v>97</v>
      </c>
      <c r="D159" s="128" t="s">
        <v>34</v>
      </c>
      <c r="E159" s="129">
        <v>26377</v>
      </c>
      <c r="F159" s="128">
        <v>72</v>
      </c>
      <c r="G159" s="128">
        <v>2295</v>
      </c>
      <c r="H159" s="128" t="s">
        <v>1006</v>
      </c>
      <c r="J159" s="128">
        <v>1</v>
      </c>
      <c r="K159" s="128">
        <v>72.400000000000006</v>
      </c>
      <c r="M159" s="128">
        <v>172</v>
      </c>
      <c r="Q159" s="131">
        <v>250</v>
      </c>
      <c r="R159" s="128">
        <v>44</v>
      </c>
      <c r="S159" s="128">
        <v>78</v>
      </c>
      <c r="U159" s="128" t="s">
        <v>1009</v>
      </c>
      <c r="V159" s="128">
        <v>144</v>
      </c>
      <c r="X159" s="128">
        <v>144</v>
      </c>
      <c r="AA159" s="128">
        <v>40</v>
      </c>
      <c r="AC159" s="243" t="s">
        <v>1107</v>
      </c>
      <c r="AD159" s="130" t="s">
        <v>1106</v>
      </c>
    </row>
    <row r="160" spans="1:30" x14ac:dyDescent="0.5">
      <c r="AC160" s="126"/>
    </row>
    <row r="161" spans="1:30" x14ac:dyDescent="0.5">
      <c r="A161" s="130" t="s">
        <v>1108</v>
      </c>
      <c r="B161" s="128">
        <v>73</v>
      </c>
      <c r="C161" s="128">
        <v>98</v>
      </c>
      <c r="D161" s="128" t="s">
        <v>34</v>
      </c>
      <c r="E161" s="129">
        <v>51380</v>
      </c>
      <c r="F161" s="128">
        <v>120</v>
      </c>
      <c r="G161" s="128">
        <v>4891</v>
      </c>
      <c r="H161" s="128" t="s">
        <v>1006</v>
      </c>
      <c r="I161" s="128">
        <v>7</v>
      </c>
      <c r="K161" s="128">
        <v>71</v>
      </c>
      <c r="L161" s="128">
        <v>2871</v>
      </c>
      <c r="Q161" s="131">
        <v>150</v>
      </c>
      <c r="S161" s="128">
        <v>73</v>
      </c>
      <c r="AC161" s="262" t="s">
        <v>1109</v>
      </c>
      <c r="AD161" s="130" t="s">
        <v>1108</v>
      </c>
    </row>
    <row r="162" spans="1:30" x14ac:dyDescent="0.5">
      <c r="AC162" s="126"/>
    </row>
    <row r="163" spans="1:30" ht="24" x14ac:dyDescent="0.55000000000000004">
      <c r="A163" s="130" t="s">
        <v>1110</v>
      </c>
      <c r="B163" s="128">
        <v>59</v>
      </c>
      <c r="C163" s="128">
        <v>99</v>
      </c>
      <c r="D163" s="128" t="s">
        <v>34</v>
      </c>
      <c r="E163" s="129">
        <v>98005</v>
      </c>
      <c r="F163" s="128">
        <v>59</v>
      </c>
      <c r="G163" s="128">
        <v>7894</v>
      </c>
      <c r="H163" s="128" t="s">
        <v>1006</v>
      </c>
      <c r="J163" s="128">
        <v>1</v>
      </c>
      <c r="M163" s="128">
        <v>100</v>
      </c>
      <c r="Q163" s="131">
        <v>250</v>
      </c>
      <c r="R163" s="128">
        <v>45</v>
      </c>
      <c r="S163" s="128">
        <v>59</v>
      </c>
      <c r="T163" s="5" t="s">
        <v>36</v>
      </c>
      <c r="U163" s="128" t="s">
        <v>37</v>
      </c>
      <c r="V163" s="128">
        <v>30</v>
      </c>
      <c r="X163" s="128">
        <v>30</v>
      </c>
      <c r="AA163" s="128">
        <v>8</v>
      </c>
      <c r="AC163" s="254" t="s">
        <v>1111</v>
      </c>
      <c r="AD163" s="130" t="s">
        <v>1110</v>
      </c>
    </row>
    <row r="164" spans="1:30" x14ac:dyDescent="0.5">
      <c r="A164" s="130" t="s">
        <v>1110</v>
      </c>
      <c r="C164" s="128">
        <v>100</v>
      </c>
      <c r="D164" s="128" t="s">
        <v>34</v>
      </c>
      <c r="E164" s="129">
        <v>26475</v>
      </c>
      <c r="F164" s="128">
        <v>42</v>
      </c>
      <c r="G164" s="128">
        <v>2393</v>
      </c>
      <c r="H164" s="128" t="s">
        <v>1006</v>
      </c>
      <c r="I164" s="128">
        <v>4</v>
      </c>
      <c r="J164" s="128">
        <v>2</v>
      </c>
      <c r="K164" s="128">
        <v>24</v>
      </c>
      <c r="L164" s="128">
        <v>1824</v>
      </c>
      <c r="Q164" s="131">
        <v>100</v>
      </c>
      <c r="AC164" s="254" t="s">
        <v>1111</v>
      </c>
      <c r="AD164" s="130" t="s">
        <v>1110</v>
      </c>
    </row>
    <row r="165" spans="1:30" ht="24" x14ac:dyDescent="0.55000000000000004">
      <c r="A165" s="130" t="s">
        <v>1113</v>
      </c>
      <c r="B165" s="128">
        <v>162</v>
      </c>
      <c r="C165" s="128">
        <v>101</v>
      </c>
      <c r="D165" s="128" t="s">
        <v>1112</v>
      </c>
      <c r="E165" s="129">
        <v>5366</v>
      </c>
      <c r="F165" s="128">
        <v>36</v>
      </c>
      <c r="H165" s="128" t="s">
        <v>1006</v>
      </c>
      <c r="I165" s="128">
        <v>4</v>
      </c>
      <c r="J165" s="128">
        <v>1</v>
      </c>
      <c r="K165" s="128">
        <v>88</v>
      </c>
      <c r="L165" s="128">
        <v>4088</v>
      </c>
      <c r="M165" s="128">
        <v>100</v>
      </c>
      <c r="Q165" s="131">
        <v>250</v>
      </c>
      <c r="R165" s="128">
        <v>46</v>
      </c>
      <c r="S165" s="128">
        <v>162</v>
      </c>
      <c r="T165" s="5" t="s">
        <v>36</v>
      </c>
      <c r="U165" s="128" t="s">
        <v>1009</v>
      </c>
      <c r="V165" s="128">
        <v>144</v>
      </c>
      <c r="X165" s="128">
        <v>144</v>
      </c>
      <c r="AA165" s="128">
        <v>30</v>
      </c>
      <c r="AC165" s="267" t="s">
        <v>1114</v>
      </c>
      <c r="AD165" s="130" t="s">
        <v>1113</v>
      </c>
    </row>
    <row r="166" spans="1:30" x14ac:dyDescent="0.5">
      <c r="AC166" s="126"/>
    </row>
    <row r="167" spans="1:30" ht="24" x14ac:dyDescent="0.55000000000000004">
      <c r="A167" s="130" t="s">
        <v>1115</v>
      </c>
      <c r="B167" s="128">
        <v>93</v>
      </c>
      <c r="C167" s="128">
        <v>102</v>
      </c>
      <c r="D167" s="128" t="s">
        <v>34</v>
      </c>
      <c r="E167" s="129">
        <v>36974</v>
      </c>
      <c r="F167" s="128">
        <v>26</v>
      </c>
      <c r="G167" s="128">
        <v>1080</v>
      </c>
      <c r="H167" s="128" t="s">
        <v>1006</v>
      </c>
      <c r="J167" s="128">
        <v>1</v>
      </c>
      <c r="K167" s="128">
        <v>63</v>
      </c>
      <c r="M167" s="128">
        <v>163</v>
      </c>
      <c r="Q167" s="131">
        <v>250</v>
      </c>
      <c r="R167" s="128">
        <v>47</v>
      </c>
      <c r="S167" s="128">
        <v>93</v>
      </c>
      <c r="T167" s="5" t="s">
        <v>36</v>
      </c>
      <c r="U167" s="128" t="s">
        <v>1009</v>
      </c>
      <c r="V167" s="128">
        <v>168</v>
      </c>
      <c r="X167" s="128">
        <v>168</v>
      </c>
      <c r="AA167" s="128">
        <v>30</v>
      </c>
      <c r="AC167" s="252" t="s">
        <v>1062</v>
      </c>
      <c r="AD167" s="130" t="s">
        <v>1115</v>
      </c>
    </row>
    <row r="168" spans="1:30" x14ac:dyDescent="0.5">
      <c r="AC168" s="126"/>
    </row>
    <row r="169" spans="1:30" x14ac:dyDescent="0.5">
      <c r="A169" s="130" t="s">
        <v>1116</v>
      </c>
      <c r="B169" s="128">
        <v>105</v>
      </c>
      <c r="C169" s="128">
        <v>103</v>
      </c>
      <c r="D169" s="128" t="s">
        <v>34</v>
      </c>
      <c r="E169" s="129">
        <v>26320</v>
      </c>
      <c r="F169" s="128">
        <v>14</v>
      </c>
      <c r="G169" s="128">
        <v>2214</v>
      </c>
      <c r="H169" s="128" t="s">
        <v>1006</v>
      </c>
      <c r="I169" s="128">
        <v>10</v>
      </c>
      <c r="J169" s="128">
        <v>2</v>
      </c>
      <c r="K169" s="128">
        <v>87</v>
      </c>
      <c r="L169" s="128">
        <v>4287</v>
      </c>
      <c r="Q169" s="131">
        <v>100</v>
      </c>
      <c r="S169" s="128">
        <v>105</v>
      </c>
      <c r="AC169" s="265" t="s">
        <v>1117</v>
      </c>
      <c r="AD169" s="130" t="s">
        <v>1116</v>
      </c>
    </row>
    <row r="170" spans="1:30" x14ac:dyDescent="0.5">
      <c r="A170" s="130" t="s">
        <v>1116</v>
      </c>
      <c r="B170" s="128">
        <v>105</v>
      </c>
      <c r="C170" s="128">
        <v>104</v>
      </c>
      <c r="D170" s="128" t="s">
        <v>34</v>
      </c>
      <c r="E170" s="129">
        <v>26325</v>
      </c>
      <c r="F170" s="128">
        <v>22</v>
      </c>
      <c r="G170" s="128">
        <v>2243</v>
      </c>
      <c r="H170" s="128" t="s">
        <v>1006</v>
      </c>
      <c r="I170" s="128">
        <v>2</v>
      </c>
      <c r="J170" s="128">
        <v>3</v>
      </c>
      <c r="L170" s="128">
        <v>803</v>
      </c>
      <c r="Q170" s="131">
        <v>150</v>
      </c>
      <c r="S170" s="128">
        <v>105</v>
      </c>
      <c r="AC170" s="265" t="s">
        <v>1117</v>
      </c>
      <c r="AD170" s="130" t="s">
        <v>1116</v>
      </c>
    </row>
    <row r="171" spans="1:30" x14ac:dyDescent="0.5">
      <c r="AC171" s="126"/>
    </row>
    <row r="172" spans="1:30" ht="24" x14ac:dyDescent="0.55000000000000004">
      <c r="A172" s="130" t="s">
        <v>1118</v>
      </c>
      <c r="B172" s="128">
        <v>44</v>
      </c>
      <c r="C172" s="128">
        <v>105</v>
      </c>
      <c r="D172" s="128" t="s">
        <v>34</v>
      </c>
      <c r="E172" s="129">
        <v>73081</v>
      </c>
      <c r="F172" s="128">
        <v>249</v>
      </c>
      <c r="G172" s="128">
        <v>6182</v>
      </c>
      <c r="H172" s="128" t="s">
        <v>1006</v>
      </c>
      <c r="K172" s="128">
        <v>87</v>
      </c>
      <c r="M172" s="128">
        <v>87</v>
      </c>
      <c r="Q172" s="131">
        <v>250</v>
      </c>
      <c r="R172" s="128">
        <v>48</v>
      </c>
      <c r="S172" s="128">
        <v>44</v>
      </c>
      <c r="T172" s="5" t="s">
        <v>36</v>
      </c>
      <c r="U172" s="128" t="s">
        <v>37</v>
      </c>
      <c r="V172" s="128">
        <v>64</v>
      </c>
      <c r="X172" s="128">
        <v>64</v>
      </c>
      <c r="AA172" s="128">
        <v>5</v>
      </c>
      <c r="AC172" s="240" t="s">
        <v>1119</v>
      </c>
      <c r="AD172" s="130" t="s">
        <v>1118</v>
      </c>
    </row>
    <row r="173" spans="1:30" x14ac:dyDescent="0.5">
      <c r="A173" s="130" t="s">
        <v>1118</v>
      </c>
      <c r="B173" s="128">
        <v>44</v>
      </c>
      <c r="C173" s="128">
        <v>106</v>
      </c>
      <c r="D173" s="128" t="s">
        <v>34</v>
      </c>
      <c r="E173" s="129">
        <v>51489</v>
      </c>
      <c r="F173" s="128">
        <v>155</v>
      </c>
      <c r="G173" s="128">
        <v>4907</v>
      </c>
      <c r="H173" s="128" t="s">
        <v>1006</v>
      </c>
      <c r="I173" s="128">
        <v>16</v>
      </c>
      <c r="J173" s="128">
        <v>2</v>
      </c>
      <c r="K173" s="128">
        <v>64</v>
      </c>
      <c r="L173" s="128">
        <v>6664</v>
      </c>
      <c r="Q173" s="131">
        <v>150</v>
      </c>
      <c r="S173" s="128">
        <v>44</v>
      </c>
      <c r="AC173" s="240" t="s">
        <v>1119</v>
      </c>
      <c r="AD173" s="130" t="s">
        <v>1118</v>
      </c>
    </row>
    <row r="174" spans="1:30" x14ac:dyDescent="0.5">
      <c r="AC174" s="126"/>
    </row>
    <row r="175" spans="1:30" ht="24" x14ac:dyDescent="0.55000000000000004">
      <c r="A175" s="130" t="s">
        <v>1120</v>
      </c>
      <c r="B175" s="128">
        <v>98</v>
      </c>
      <c r="C175" s="128">
        <v>107</v>
      </c>
      <c r="D175" s="128" t="s">
        <v>34</v>
      </c>
      <c r="E175" s="129">
        <v>47124</v>
      </c>
      <c r="F175" s="128">
        <v>96</v>
      </c>
      <c r="G175" s="128">
        <v>4302</v>
      </c>
      <c r="H175" s="128" t="s">
        <v>1006</v>
      </c>
      <c r="J175" s="128">
        <v>1</v>
      </c>
      <c r="K175" s="128">
        <v>6</v>
      </c>
      <c r="M175" s="128">
        <v>106</v>
      </c>
      <c r="Q175" s="131">
        <v>250</v>
      </c>
      <c r="R175" s="128">
        <v>49</v>
      </c>
      <c r="S175" s="128">
        <v>98</v>
      </c>
      <c r="T175" s="5" t="s">
        <v>36</v>
      </c>
      <c r="U175" s="128" t="s">
        <v>1009</v>
      </c>
      <c r="V175" s="128">
        <v>84</v>
      </c>
      <c r="X175" s="128">
        <v>84</v>
      </c>
      <c r="AA175" s="128">
        <v>2</v>
      </c>
      <c r="AC175" s="255" t="s">
        <v>1121</v>
      </c>
      <c r="AD175" s="130" t="s">
        <v>1120</v>
      </c>
    </row>
    <row r="176" spans="1:30" x14ac:dyDescent="0.5">
      <c r="AC176" s="126"/>
    </row>
    <row r="177" spans="1:30" x14ac:dyDescent="0.5">
      <c r="A177" s="130" t="s">
        <v>1122</v>
      </c>
      <c r="B177" s="128">
        <v>30</v>
      </c>
      <c r="C177" s="128">
        <v>108</v>
      </c>
      <c r="D177" s="128" t="s">
        <v>34</v>
      </c>
      <c r="E177" s="129">
        <v>25535</v>
      </c>
      <c r="F177" s="128">
        <v>73</v>
      </c>
      <c r="G177" s="128">
        <v>1991</v>
      </c>
      <c r="H177" s="128" t="s">
        <v>1006</v>
      </c>
      <c r="I177" s="128">
        <v>23</v>
      </c>
      <c r="J177" s="128">
        <v>2</v>
      </c>
      <c r="K177" s="128">
        <v>3</v>
      </c>
      <c r="L177" s="128">
        <v>9403</v>
      </c>
      <c r="Q177" s="131">
        <v>150</v>
      </c>
      <c r="S177" s="128">
        <v>30</v>
      </c>
      <c r="AC177" s="263" t="s">
        <v>1123</v>
      </c>
      <c r="AD177" s="130" t="s">
        <v>1122</v>
      </c>
    </row>
    <row r="178" spans="1:30" x14ac:dyDescent="0.5">
      <c r="AC178" s="126"/>
    </row>
    <row r="179" spans="1:30" ht="24" x14ac:dyDescent="0.55000000000000004">
      <c r="A179" s="130" t="s">
        <v>1124</v>
      </c>
      <c r="B179" s="128">
        <v>29</v>
      </c>
      <c r="C179" s="128">
        <v>109</v>
      </c>
      <c r="D179" s="128" t="s">
        <v>34</v>
      </c>
      <c r="E179" s="129">
        <v>71442</v>
      </c>
      <c r="F179" s="128">
        <v>251</v>
      </c>
      <c r="G179" s="128">
        <v>6028</v>
      </c>
      <c r="H179" s="128" t="s">
        <v>1006</v>
      </c>
      <c r="K179" s="128">
        <v>58</v>
      </c>
      <c r="M179" s="128">
        <v>58</v>
      </c>
      <c r="Q179" s="131">
        <v>250</v>
      </c>
      <c r="R179" s="128">
        <v>50</v>
      </c>
      <c r="S179" s="128">
        <v>29</v>
      </c>
      <c r="T179" s="5" t="s">
        <v>36</v>
      </c>
      <c r="U179" s="128" t="s">
        <v>1009</v>
      </c>
      <c r="V179" s="128">
        <v>108</v>
      </c>
      <c r="X179" s="128">
        <v>108</v>
      </c>
      <c r="AA179" s="128">
        <v>29</v>
      </c>
      <c r="AC179" s="243" t="s">
        <v>1125</v>
      </c>
      <c r="AD179" s="130" t="s">
        <v>1124</v>
      </c>
    </row>
    <row r="180" spans="1:30" x14ac:dyDescent="0.5">
      <c r="AC180" s="126"/>
    </row>
    <row r="181" spans="1:30" ht="24" x14ac:dyDescent="0.55000000000000004">
      <c r="A181" s="130" t="s">
        <v>1126</v>
      </c>
      <c r="B181" s="128">
        <v>24</v>
      </c>
      <c r="C181" s="241">
        <v>110</v>
      </c>
      <c r="D181" s="128" t="s">
        <v>34</v>
      </c>
      <c r="E181" s="129">
        <v>36944</v>
      </c>
      <c r="F181" s="128">
        <v>139</v>
      </c>
      <c r="G181" s="128">
        <v>1050</v>
      </c>
      <c r="H181" s="128" t="s">
        <v>1006</v>
      </c>
      <c r="K181" s="128">
        <v>52</v>
      </c>
      <c r="M181" s="128">
        <v>52</v>
      </c>
      <c r="Q181" s="131">
        <v>250</v>
      </c>
      <c r="R181" s="128">
        <v>51</v>
      </c>
      <c r="S181" s="128">
        <v>24</v>
      </c>
      <c r="T181" s="5" t="s">
        <v>36</v>
      </c>
      <c r="U181" s="128" t="s">
        <v>1009</v>
      </c>
      <c r="V181" s="128">
        <v>108</v>
      </c>
      <c r="X181" s="128">
        <v>108</v>
      </c>
      <c r="AA181" s="128">
        <v>41</v>
      </c>
      <c r="AC181" s="254" t="s">
        <v>1127</v>
      </c>
      <c r="AD181" s="130" t="s">
        <v>1126</v>
      </c>
    </row>
    <row r="182" spans="1:30" x14ac:dyDescent="0.5">
      <c r="A182" s="130" t="s">
        <v>1126</v>
      </c>
      <c r="C182" s="128">
        <v>111</v>
      </c>
      <c r="D182" s="128" t="s">
        <v>1035</v>
      </c>
      <c r="E182" s="129">
        <v>1530</v>
      </c>
      <c r="F182" s="128">
        <v>24</v>
      </c>
      <c r="H182" s="128" t="s">
        <v>1006</v>
      </c>
      <c r="I182" s="128">
        <v>15</v>
      </c>
      <c r="J182" s="128">
        <v>3</v>
      </c>
      <c r="K182" s="128">
        <v>40</v>
      </c>
      <c r="L182" s="128">
        <v>6340</v>
      </c>
      <c r="Q182" s="131">
        <v>150</v>
      </c>
      <c r="AC182" s="254" t="s">
        <v>1127</v>
      </c>
      <c r="AD182" s="130" t="s">
        <v>1126</v>
      </c>
    </row>
    <row r="183" spans="1:30" x14ac:dyDescent="0.5">
      <c r="AC183" s="126"/>
    </row>
    <row r="184" spans="1:30" ht="24" x14ac:dyDescent="0.55000000000000004">
      <c r="A184" s="130" t="s">
        <v>1128</v>
      </c>
      <c r="B184" s="128">
        <v>48</v>
      </c>
      <c r="C184" s="128">
        <v>112</v>
      </c>
      <c r="D184" s="128" t="s">
        <v>34</v>
      </c>
      <c r="E184" s="129">
        <v>71446</v>
      </c>
      <c r="F184" s="128">
        <v>256</v>
      </c>
      <c r="G184" s="128">
        <v>6032</v>
      </c>
      <c r="H184" s="128" t="s">
        <v>1006</v>
      </c>
      <c r="K184" s="128">
        <v>87</v>
      </c>
      <c r="M184" s="128">
        <v>87</v>
      </c>
      <c r="Q184" s="131">
        <v>100</v>
      </c>
      <c r="R184" s="128">
        <v>52</v>
      </c>
      <c r="S184" s="128">
        <v>48</v>
      </c>
      <c r="T184" s="5" t="s">
        <v>36</v>
      </c>
      <c r="U184" s="128" t="s">
        <v>1009</v>
      </c>
      <c r="V184" s="128">
        <v>60</v>
      </c>
      <c r="X184" s="128">
        <v>60</v>
      </c>
      <c r="AA184" s="128">
        <v>31</v>
      </c>
      <c r="AC184" s="246" t="s">
        <v>1049</v>
      </c>
      <c r="AD184" s="130" t="s">
        <v>1128</v>
      </c>
    </row>
    <row r="185" spans="1:30" x14ac:dyDescent="0.5">
      <c r="AC185" s="126"/>
    </row>
    <row r="186" spans="1:30" ht="24" x14ac:dyDescent="0.55000000000000004">
      <c r="A186" s="130" t="s">
        <v>1129</v>
      </c>
      <c r="B186" s="128">
        <v>32</v>
      </c>
      <c r="C186" s="128">
        <v>113</v>
      </c>
      <c r="D186" s="128" t="s">
        <v>34</v>
      </c>
      <c r="E186" s="129">
        <v>76268</v>
      </c>
      <c r="F186" s="128">
        <v>203</v>
      </c>
      <c r="G186" s="128">
        <v>6560</v>
      </c>
      <c r="H186" s="128" t="s">
        <v>1006</v>
      </c>
      <c r="I186" s="128">
        <v>2</v>
      </c>
      <c r="J186" s="128">
        <v>1</v>
      </c>
      <c r="K186" s="128">
        <v>43</v>
      </c>
      <c r="M186" s="128">
        <v>943</v>
      </c>
      <c r="Q186" s="131">
        <v>250</v>
      </c>
      <c r="R186" s="128">
        <v>53</v>
      </c>
      <c r="S186" s="128">
        <v>32</v>
      </c>
      <c r="T186" s="5" t="s">
        <v>36</v>
      </c>
      <c r="U186" s="128" t="s">
        <v>1009</v>
      </c>
      <c r="V186" s="128">
        <v>60</v>
      </c>
      <c r="X186" s="128">
        <v>60</v>
      </c>
      <c r="AA186" s="128">
        <v>22</v>
      </c>
      <c r="AC186" s="262" t="s">
        <v>1130</v>
      </c>
      <c r="AD186" s="130" t="s">
        <v>1129</v>
      </c>
    </row>
    <row r="187" spans="1:30" x14ac:dyDescent="0.5">
      <c r="AC187" s="126"/>
    </row>
    <row r="188" spans="1:30" ht="24" x14ac:dyDescent="0.55000000000000004">
      <c r="A188" s="130" t="s">
        <v>1131</v>
      </c>
      <c r="B188" s="128">
        <v>124</v>
      </c>
      <c r="C188" s="128">
        <v>114</v>
      </c>
      <c r="D188" s="128" t="s">
        <v>34</v>
      </c>
      <c r="E188" s="129">
        <v>25500</v>
      </c>
      <c r="F188" s="128">
        <v>14</v>
      </c>
      <c r="G188" s="128">
        <v>1956</v>
      </c>
      <c r="H188" s="128" t="s">
        <v>1006</v>
      </c>
      <c r="I188" s="128">
        <v>13</v>
      </c>
      <c r="J188" s="128">
        <v>2</v>
      </c>
      <c r="K188" s="128">
        <v>27</v>
      </c>
      <c r="L188" s="128">
        <v>5427</v>
      </c>
      <c r="Q188" s="131">
        <v>250</v>
      </c>
      <c r="R188" s="128">
        <v>54</v>
      </c>
      <c r="S188" s="128">
        <v>124</v>
      </c>
      <c r="T188" s="5" t="s">
        <v>36</v>
      </c>
      <c r="U188" s="128" t="s">
        <v>1009</v>
      </c>
      <c r="V188" s="128">
        <v>108</v>
      </c>
      <c r="X188" s="128">
        <v>108</v>
      </c>
      <c r="AA188" s="128">
        <v>34</v>
      </c>
      <c r="AC188" s="248" t="s">
        <v>1132</v>
      </c>
      <c r="AD188" s="130" t="s">
        <v>1131</v>
      </c>
    </row>
    <row r="189" spans="1:30" x14ac:dyDescent="0.5">
      <c r="A189" s="130" t="s">
        <v>1131</v>
      </c>
      <c r="B189" s="128">
        <v>124</v>
      </c>
      <c r="C189" s="128">
        <v>115</v>
      </c>
      <c r="D189" s="128" t="s">
        <v>34</v>
      </c>
      <c r="E189" s="129">
        <v>34048</v>
      </c>
      <c r="F189" s="128">
        <v>199</v>
      </c>
      <c r="G189" s="128">
        <v>6372</v>
      </c>
      <c r="H189" s="128" t="s">
        <v>1006</v>
      </c>
      <c r="I189" s="128">
        <v>56</v>
      </c>
      <c r="J189" s="128">
        <v>1</v>
      </c>
      <c r="K189" s="128">
        <v>84</v>
      </c>
      <c r="L189" s="128">
        <v>22584</v>
      </c>
      <c r="Q189" s="131">
        <v>175</v>
      </c>
      <c r="S189" s="128">
        <v>124</v>
      </c>
      <c r="AC189" s="248" t="s">
        <v>1132</v>
      </c>
      <c r="AD189" s="130" t="s">
        <v>1131</v>
      </c>
    </row>
    <row r="190" spans="1:30" x14ac:dyDescent="0.5">
      <c r="A190" s="130" t="s">
        <v>1131</v>
      </c>
      <c r="B190" s="128">
        <v>124</v>
      </c>
      <c r="C190" s="128">
        <v>116</v>
      </c>
      <c r="D190" s="128" t="s">
        <v>1133</v>
      </c>
      <c r="E190" s="129">
        <v>976</v>
      </c>
      <c r="F190" s="128">
        <v>16</v>
      </c>
      <c r="H190" s="128" t="s">
        <v>1006</v>
      </c>
      <c r="I190" s="128">
        <v>19</v>
      </c>
      <c r="K190" s="128">
        <v>32</v>
      </c>
      <c r="L190" s="128">
        <v>7632</v>
      </c>
      <c r="Q190" s="131">
        <v>100</v>
      </c>
      <c r="S190" s="128">
        <v>124</v>
      </c>
      <c r="AC190" s="248" t="s">
        <v>1132</v>
      </c>
      <c r="AD190" s="130" t="s">
        <v>1131</v>
      </c>
    </row>
    <row r="191" spans="1:30" x14ac:dyDescent="0.5">
      <c r="AC191" s="126"/>
    </row>
    <row r="192" spans="1:30" x14ac:dyDescent="0.5">
      <c r="A192" s="130" t="s">
        <v>1134</v>
      </c>
      <c r="B192" s="128">
        <v>67</v>
      </c>
      <c r="C192" s="128">
        <v>117</v>
      </c>
      <c r="D192" s="128" t="s">
        <v>34</v>
      </c>
      <c r="E192" s="129">
        <v>62865</v>
      </c>
      <c r="F192" s="128">
        <v>143</v>
      </c>
      <c r="G192" s="128">
        <v>3890</v>
      </c>
      <c r="H192" s="128" t="s">
        <v>1006</v>
      </c>
      <c r="I192" s="128">
        <v>4</v>
      </c>
      <c r="J192" s="128">
        <v>1</v>
      </c>
      <c r="K192" s="128">
        <v>87</v>
      </c>
      <c r="L192" s="128">
        <v>1787</v>
      </c>
      <c r="Q192" s="131">
        <v>150</v>
      </c>
      <c r="S192" s="128">
        <v>67</v>
      </c>
      <c r="AC192" s="247" t="s">
        <v>1077</v>
      </c>
      <c r="AD192" s="130" t="s">
        <v>1134</v>
      </c>
    </row>
    <row r="193" spans="1:30" x14ac:dyDescent="0.5">
      <c r="A193" s="130" t="s">
        <v>1134</v>
      </c>
      <c r="B193" s="128">
        <v>67</v>
      </c>
      <c r="C193" s="128">
        <v>118</v>
      </c>
      <c r="D193" s="128" t="s">
        <v>34</v>
      </c>
      <c r="E193" s="129">
        <v>42275</v>
      </c>
      <c r="F193" s="128">
        <v>153</v>
      </c>
      <c r="G193" s="128">
        <v>3900</v>
      </c>
      <c r="H193" s="128" t="s">
        <v>1006</v>
      </c>
      <c r="I193" s="128">
        <v>3</v>
      </c>
      <c r="J193" s="128">
        <v>3</v>
      </c>
      <c r="K193" s="128">
        <v>38</v>
      </c>
      <c r="L193" s="128">
        <v>1538</v>
      </c>
      <c r="Q193" s="131">
        <v>100</v>
      </c>
      <c r="S193" s="128">
        <v>67</v>
      </c>
      <c r="AC193" s="247" t="s">
        <v>1077</v>
      </c>
      <c r="AD193" s="130" t="s">
        <v>1134</v>
      </c>
    </row>
    <row r="194" spans="1:30" x14ac:dyDescent="0.5">
      <c r="AC194" s="126"/>
    </row>
    <row r="195" spans="1:30" ht="24" x14ac:dyDescent="0.55000000000000004">
      <c r="A195" s="130" t="s">
        <v>1091</v>
      </c>
      <c r="B195" s="128">
        <v>92</v>
      </c>
      <c r="C195" s="128">
        <v>119</v>
      </c>
      <c r="D195" s="128" t="s">
        <v>1035</v>
      </c>
      <c r="E195" s="129">
        <v>591</v>
      </c>
      <c r="F195" s="128">
        <v>153</v>
      </c>
      <c r="H195" s="128" t="s">
        <v>1006</v>
      </c>
      <c r="K195" s="128">
        <v>41</v>
      </c>
      <c r="M195" s="128">
        <v>41</v>
      </c>
      <c r="Q195" s="131">
        <v>250</v>
      </c>
      <c r="R195" s="128">
        <v>56</v>
      </c>
      <c r="S195" s="128">
        <v>92</v>
      </c>
      <c r="T195" s="5" t="s">
        <v>36</v>
      </c>
      <c r="U195" s="128" t="s">
        <v>1009</v>
      </c>
      <c r="V195" s="128">
        <v>144</v>
      </c>
      <c r="X195" s="128">
        <v>144</v>
      </c>
      <c r="AA195" s="128">
        <v>38</v>
      </c>
      <c r="AC195" s="240" t="s">
        <v>1090</v>
      </c>
      <c r="AD195" s="130" t="s">
        <v>1091</v>
      </c>
    </row>
    <row r="196" spans="1:30" x14ac:dyDescent="0.5">
      <c r="AC196" s="126"/>
    </row>
    <row r="197" spans="1:30" ht="24" x14ac:dyDescent="0.55000000000000004">
      <c r="A197" s="130" t="s">
        <v>1122</v>
      </c>
      <c r="B197" s="128">
        <v>30</v>
      </c>
      <c r="C197" s="128">
        <v>120</v>
      </c>
      <c r="D197" s="128" t="s">
        <v>34</v>
      </c>
      <c r="E197" s="129">
        <v>71441</v>
      </c>
      <c r="F197" s="128">
        <v>250</v>
      </c>
      <c r="G197" s="128">
        <v>6027</v>
      </c>
      <c r="H197" s="128" t="s">
        <v>1006</v>
      </c>
      <c r="J197" s="128">
        <v>2</v>
      </c>
      <c r="K197" s="128">
        <v>46</v>
      </c>
      <c r="M197" s="128">
        <v>246</v>
      </c>
      <c r="Q197" s="131">
        <v>150</v>
      </c>
      <c r="R197" s="128">
        <v>57</v>
      </c>
      <c r="S197" s="128">
        <v>30</v>
      </c>
      <c r="T197" s="5" t="s">
        <v>36</v>
      </c>
      <c r="U197" s="128" t="s">
        <v>1009</v>
      </c>
      <c r="V197" s="128">
        <v>144</v>
      </c>
      <c r="X197" s="128">
        <v>144</v>
      </c>
      <c r="AA197" s="128">
        <v>46</v>
      </c>
      <c r="AC197" s="244" t="s">
        <v>1123</v>
      </c>
      <c r="AD197" s="130" t="s">
        <v>1122</v>
      </c>
    </row>
    <row r="198" spans="1:30" x14ac:dyDescent="0.5">
      <c r="AC198" s="126"/>
    </row>
    <row r="199" spans="1:30" x14ac:dyDescent="0.5">
      <c r="A199" s="130" t="s">
        <v>1135</v>
      </c>
      <c r="B199" s="128">
        <v>61</v>
      </c>
      <c r="C199" s="128">
        <v>121</v>
      </c>
      <c r="D199" s="128" t="s">
        <v>34</v>
      </c>
      <c r="E199" s="129">
        <v>26401</v>
      </c>
      <c r="F199" s="128">
        <v>19</v>
      </c>
      <c r="G199" s="128">
        <v>2119</v>
      </c>
      <c r="H199" s="128" t="s">
        <v>1006</v>
      </c>
      <c r="I199" s="128">
        <v>3</v>
      </c>
      <c r="K199" s="128">
        <v>27</v>
      </c>
      <c r="L199" s="128">
        <v>1227</v>
      </c>
      <c r="Q199" s="131">
        <v>150</v>
      </c>
      <c r="S199" s="128">
        <v>61</v>
      </c>
      <c r="AC199" s="255" t="s">
        <v>1136</v>
      </c>
      <c r="AD199" s="130" t="s">
        <v>1135</v>
      </c>
    </row>
    <row r="200" spans="1:30" x14ac:dyDescent="0.5">
      <c r="A200" s="130" t="s">
        <v>1135</v>
      </c>
      <c r="B200" s="128">
        <v>61</v>
      </c>
      <c r="C200" s="128">
        <v>122</v>
      </c>
      <c r="D200" s="128" t="s">
        <v>34</v>
      </c>
      <c r="E200" s="129">
        <v>26400</v>
      </c>
      <c r="F200" s="128">
        <v>18</v>
      </c>
      <c r="G200" s="128">
        <v>2318</v>
      </c>
      <c r="H200" s="128" t="s">
        <v>1006</v>
      </c>
      <c r="I200" s="128">
        <v>1</v>
      </c>
      <c r="J200" s="128">
        <v>2</v>
      </c>
      <c r="K200" s="128">
        <v>76</v>
      </c>
      <c r="L200" s="128">
        <v>676</v>
      </c>
      <c r="Q200" s="131">
        <v>150</v>
      </c>
      <c r="S200" s="128">
        <v>61</v>
      </c>
      <c r="AC200" s="255" t="s">
        <v>1136</v>
      </c>
      <c r="AD200" s="130" t="s">
        <v>1135</v>
      </c>
    </row>
    <row r="201" spans="1:30" x14ac:dyDescent="0.5">
      <c r="A201" s="130" t="s">
        <v>1135</v>
      </c>
      <c r="B201" s="128">
        <v>61</v>
      </c>
      <c r="C201" s="128">
        <v>123</v>
      </c>
      <c r="D201" s="128" t="s">
        <v>34</v>
      </c>
      <c r="E201" s="129">
        <v>71950</v>
      </c>
      <c r="F201" s="128">
        <v>305</v>
      </c>
      <c r="G201" s="128">
        <v>5960</v>
      </c>
      <c r="H201" s="128" t="s">
        <v>1006</v>
      </c>
      <c r="I201" s="128">
        <v>1</v>
      </c>
      <c r="J201" s="128">
        <v>2</v>
      </c>
      <c r="K201" s="128">
        <v>76</v>
      </c>
      <c r="L201" s="128">
        <v>676</v>
      </c>
      <c r="Q201" s="131">
        <v>150</v>
      </c>
      <c r="S201" s="128">
        <v>61</v>
      </c>
      <c r="AC201" s="255" t="s">
        <v>1136</v>
      </c>
      <c r="AD201" s="130" t="s">
        <v>1135</v>
      </c>
    </row>
    <row r="202" spans="1:30" x14ac:dyDescent="0.5">
      <c r="A202" s="130" t="s">
        <v>1135</v>
      </c>
      <c r="B202" s="128">
        <v>61</v>
      </c>
      <c r="C202" s="128">
        <v>124</v>
      </c>
      <c r="D202" s="128" t="s">
        <v>34</v>
      </c>
      <c r="E202" s="129">
        <v>26403</v>
      </c>
      <c r="F202" s="128">
        <v>13</v>
      </c>
      <c r="G202" s="128">
        <v>2321</v>
      </c>
      <c r="H202" s="128" t="s">
        <v>1006</v>
      </c>
      <c r="I202" s="128">
        <v>7</v>
      </c>
      <c r="J202" s="128">
        <v>2</v>
      </c>
      <c r="K202" s="128">
        <v>49</v>
      </c>
      <c r="L202" s="128">
        <v>3049</v>
      </c>
      <c r="Q202" s="131">
        <v>100</v>
      </c>
      <c r="S202" s="128">
        <v>61</v>
      </c>
      <c r="AC202" s="255" t="s">
        <v>1136</v>
      </c>
      <c r="AD202" s="130" t="s">
        <v>1135</v>
      </c>
    </row>
    <row r="203" spans="1:30" ht="24" x14ac:dyDescent="0.55000000000000004">
      <c r="A203" s="130" t="s">
        <v>1135</v>
      </c>
      <c r="B203" s="128">
        <v>61</v>
      </c>
      <c r="C203" s="128">
        <v>125</v>
      </c>
      <c r="D203" s="128" t="s">
        <v>34</v>
      </c>
      <c r="E203" s="129">
        <v>37315</v>
      </c>
      <c r="F203" s="128">
        <v>38</v>
      </c>
      <c r="G203" s="128">
        <v>1148</v>
      </c>
      <c r="H203" s="128" t="s">
        <v>1006</v>
      </c>
      <c r="J203" s="128">
        <v>1</v>
      </c>
      <c r="K203" s="128">
        <v>21</v>
      </c>
      <c r="M203" s="128">
        <v>121</v>
      </c>
      <c r="Q203" s="131">
        <v>250</v>
      </c>
      <c r="R203" s="128">
        <v>58</v>
      </c>
      <c r="S203" s="128">
        <v>61</v>
      </c>
      <c r="T203" s="5" t="s">
        <v>36</v>
      </c>
      <c r="U203" s="128" t="s">
        <v>1009</v>
      </c>
      <c r="V203" s="128">
        <v>140</v>
      </c>
      <c r="X203" s="128">
        <v>140</v>
      </c>
      <c r="AA203" s="128">
        <v>12</v>
      </c>
      <c r="AC203" s="255" t="s">
        <v>1136</v>
      </c>
      <c r="AD203" s="130" t="s">
        <v>1135</v>
      </c>
    </row>
    <row r="204" spans="1:30" x14ac:dyDescent="0.5">
      <c r="AC204" s="126"/>
    </row>
    <row r="205" spans="1:30" x14ac:dyDescent="0.5">
      <c r="A205" s="130" t="s">
        <v>1137</v>
      </c>
      <c r="B205" s="128">
        <v>136</v>
      </c>
      <c r="C205" s="128">
        <v>126</v>
      </c>
      <c r="D205" s="128" t="s">
        <v>34</v>
      </c>
      <c r="E205" s="129">
        <v>71949</v>
      </c>
      <c r="F205" s="128">
        <v>304</v>
      </c>
      <c r="G205" s="128">
        <v>5959</v>
      </c>
      <c r="H205" s="128" t="s">
        <v>1006</v>
      </c>
      <c r="I205" s="128">
        <v>1</v>
      </c>
      <c r="J205" s="128">
        <v>2</v>
      </c>
      <c r="K205" s="128">
        <v>75</v>
      </c>
      <c r="L205" s="128">
        <v>675</v>
      </c>
      <c r="Q205" s="131">
        <v>150</v>
      </c>
      <c r="S205" s="128">
        <v>136</v>
      </c>
      <c r="AC205" s="254" t="s">
        <v>1138</v>
      </c>
      <c r="AD205" s="130" t="s">
        <v>1137</v>
      </c>
    </row>
    <row r="206" spans="1:30" x14ac:dyDescent="0.5">
      <c r="A206" s="130" t="s">
        <v>1137</v>
      </c>
      <c r="B206" s="128">
        <v>136</v>
      </c>
      <c r="C206" s="128">
        <v>127</v>
      </c>
      <c r="D206" s="128" t="s">
        <v>34</v>
      </c>
      <c r="E206" s="129">
        <v>71953</v>
      </c>
      <c r="F206" s="128">
        <v>302</v>
      </c>
      <c r="G206" s="128">
        <v>5957</v>
      </c>
      <c r="H206" s="128" t="s">
        <v>1006</v>
      </c>
      <c r="I206" s="128">
        <v>3</v>
      </c>
      <c r="J206" s="128">
        <v>2</v>
      </c>
      <c r="K206" s="128">
        <v>46</v>
      </c>
      <c r="L206" s="128">
        <v>1446</v>
      </c>
      <c r="Q206" s="131">
        <v>100</v>
      </c>
      <c r="S206" s="128">
        <v>136</v>
      </c>
      <c r="AC206" s="254" t="s">
        <v>1138</v>
      </c>
      <c r="AD206" s="130" t="s">
        <v>1137</v>
      </c>
    </row>
    <row r="207" spans="1:30" x14ac:dyDescent="0.5">
      <c r="A207" s="130" t="s">
        <v>1137</v>
      </c>
      <c r="B207" s="128">
        <v>136</v>
      </c>
      <c r="C207" s="128">
        <v>128</v>
      </c>
      <c r="D207" s="128" t="s">
        <v>34</v>
      </c>
      <c r="E207" s="129">
        <v>71952</v>
      </c>
      <c r="F207" s="128">
        <v>301</v>
      </c>
      <c r="G207" s="128">
        <v>5956</v>
      </c>
      <c r="H207" s="128" t="s">
        <v>1006</v>
      </c>
      <c r="I207" s="128">
        <v>3</v>
      </c>
      <c r="J207" s="128">
        <v>2</v>
      </c>
      <c r="K207" s="128">
        <v>46</v>
      </c>
      <c r="L207" s="128">
        <v>1446</v>
      </c>
      <c r="Q207" s="131">
        <v>100</v>
      </c>
      <c r="S207" s="128">
        <v>136</v>
      </c>
      <c r="AC207" s="254" t="s">
        <v>1138</v>
      </c>
      <c r="AD207" s="130" t="s">
        <v>1137</v>
      </c>
    </row>
    <row r="208" spans="1:30" s="254" customFormat="1" ht="24" x14ac:dyDescent="0.55000000000000004">
      <c r="A208" s="254" t="s">
        <v>1137</v>
      </c>
      <c r="B208" s="268">
        <v>136</v>
      </c>
      <c r="C208" s="268">
        <v>129</v>
      </c>
      <c r="D208" s="268" t="s">
        <v>34</v>
      </c>
      <c r="E208" s="269">
        <v>37315</v>
      </c>
      <c r="F208" s="268">
        <v>38</v>
      </c>
      <c r="G208" s="268">
        <v>1148</v>
      </c>
      <c r="H208" s="268" t="s">
        <v>1006</v>
      </c>
      <c r="I208" s="268"/>
      <c r="J208" s="268">
        <v>2</v>
      </c>
      <c r="K208" s="268">
        <v>58</v>
      </c>
      <c r="L208" s="268"/>
      <c r="M208" s="268">
        <v>258</v>
      </c>
      <c r="Q208" s="270">
        <v>250</v>
      </c>
      <c r="R208" s="268">
        <v>59</v>
      </c>
      <c r="S208" s="268">
        <v>136</v>
      </c>
      <c r="T208" s="5" t="s">
        <v>36</v>
      </c>
      <c r="U208" s="268" t="s">
        <v>37</v>
      </c>
      <c r="V208" s="268">
        <v>25</v>
      </c>
      <c r="X208" s="268">
        <v>25</v>
      </c>
      <c r="AA208" s="268">
        <v>2</v>
      </c>
      <c r="AC208" s="254" t="s">
        <v>1138</v>
      </c>
      <c r="AD208" s="254" t="s">
        <v>1137</v>
      </c>
    </row>
    <row r="209" spans="1:30" x14ac:dyDescent="0.5">
      <c r="AC209" s="126"/>
    </row>
    <row r="210" spans="1:30" ht="24" x14ac:dyDescent="0.55000000000000004">
      <c r="A210" s="130" t="s">
        <v>1139</v>
      </c>
      <c r="B210" s="128">
        <v>6</v>
      </c>
      <c r="C210" s="128">
        <v>130</v>
      </c>
      <c r="D210" s="128" t="s">
        <v>34</v>
      </c>
      <c r="E210" s="129">
        <v>36940</v>
      </c>
      <c r="F210" s="128">
        <v>124</v>
      </c>
      <c r="G210" s="128">
        <v>1046</v>
      </c>
      <c r="H210" s="128" t="s">
        <v>1006</v>
      </c>
      <c r="J210" s="128">
        <v>1</v>
      </c>
      <c r="K210" s="128">
        <v>57</v>
      </c>
      <c r="M210" s="128">
        <v>157</v>
      </c>
      <c r="Q210" s="131">
        <v>250</v>
      </c>
      <c r="R210" s="128">
        <v>60</v>
      </c>
      <c r="S210" s="128">
        <v>6</v>
      </c>
      <c r="T210" s="5" t="s">
        <v>36</v>
      </c>
      <c r="U210" s="128" t="s">
        <v>1009</v>
      </c>
      <c r="V210" s="128">
        <v>144</v>
      </c>
      <c r="X210" s="128">
        <v>144</v>
      </c>
      <c r="AA210" s="128">
        <v>50</v>
      </c>
      <c r="AC210" s="247" t="s">
        <v>1140</v>
      </c>
      <c r="AD210" s="130" t="s">
        <v>1139</v>
      </c>
    </row>
    <row r="211" spans="1:30" x14ac:dyDescent="0.5">
      <c r="A211" s="130" t="s">
        <v>1139</v>
      </c>
      <c r="B211" s="128">
        <v>6</v>
      </c>
      <c r="C211" s="128">
        <v>131</v>
      </c>
      <c r="D211" s="128" t="s">
        <v>1035</v>
      </c>
      <c r="E211" s="129">
        <v>1295</v>
      </c>
      <c r="F211" s="128">
        <v>105</v>
      </c>
      <c r="H211" s="128" t="s">
        <v>1006</v>
      </c>
      <c r="I211" s="128">
        <v>19</v>
      </c>
      <c r="J211" s="128">
        <v>1</v>
      </c>
      <c r="K211" s="128">
        <v>10</v>
      </c>
      <c r="L211" s="128">
        <v>7710</v>
      </c>
      <c r="Q211" s="131">
        <v>150</v>
      </c>
      <c r="S211" s="128">
        <v>6</v>
      </c>
      <c r="AC211" s="247" t="s">
        <v>1140</v>
      </c>
      <c r="AD211" s="130" t="s">
        <v>1139</v>
      </c>
    </row>
    <row r="212" spans="1:30" x14ac:dyDescent="0.5">
      <c r="AC212" s="126"/>
    </row>
    <row r="213" spans="1:30" ht="24" x14ac:dyDescent="0.55000000000000004">
      <c r="A213" s="130" t="s">
        <v>1142</v>
      </c>
      <c r="B213" s="128">
        <v>82</v>
      </c>
      <c r="C213" s="128">
        <v>132</v>
      </c>
      <c r="D213" s="128" t="s">
        <v>1035</v>
      </c>
      <c r="E213" s="129">
        <v>521</v>
      </c>
      <c r="F213" s="128">
        <v>85</v>
      </c>
      <c r="H213" s="128" t="s">
        <v>1006</v>
      </c>
      <c r="I213" s="128">
        <v>12</v>
      </c>
      <c r="J213" s="128">
        <v>3</v>
      </c>
      <c r="K213" s="128">
        <v>97</v>
      </c>
      <c r="L213" s="128">
        <v>5197</v>
      </c>
      <c r="Q213" s="131">
        <v>200</v>
      </c>
      <c r="S213" s="128">
        <v>82</v>
      </c>
      <c r="T213" s="5" t="s">
        <v>36</v>
      </c>
      <c r="U213" s="128" t="s">
        <v>37</v>
      </c>
      <c r="V213" s="128">
        <v>74</v>
      </c>
      <c r="X213" s="128">
        <v>40</v>
      </c>
      <c r="AA213" s="128">
        <v>7</v>
      </c>
      <c r="AB213" s="130" t="s">
        <v>1141</v>
      </c>
      <c r="AC213" s="246" t="s">
        <v>1143</v>
      </c>
      <c r="AD213" s="130" t="s">
        <v>1142</v>
      </c>
    </row>
    <row r="214" spans="1:30" ht="24" x14ac:dyDescent="0.55000000000000004">
      <c r="B214" s="128">
        <v>131</v>
      </c>
      <c r="S214" s="128">
        <v>131</v>
      </c>
      <c r="T214" s="5" t="s">
        <v>36</v>
      </c>
      <c r="U214" s="128" t="s">
        <v>37</v>
      </c>
      <c r="V214" s="128">
        <v>36</v>
      </c>
      <c r="X214" s="128">
        <v>36</v>
      </c>
      <c r="AA214" s="128">
        <v>8</v>
      </c>
      <c r="AB214" s="130" t="s">
        <v>1144</v>
      </c>
      <c r="AC214" s="126"/>
    </row>
    <row r="215" spans="1:30" x14ac:dyDescent="0.5">
      <c r="A215" s="130" t="s">
        <v>1145</v>
      </c>
      <c r="C215" s="128">
        <v>133</v>
      </c>
      <c r="D215" s="128" t="s">
        <v>34</v>
      </c>
      <c r="E215" s="129">
        <v>25870</v>
      </c>
      <c r="F215" s="128">
        <v>66</v>
      </c>
      <c r="G215" s="128">
        <v>1926</v>
      </c>
      <c r="H215" s="128" t="s">
        <v>1006</v>
      </c>
      <c r="I215" s="128">
        <v>20</v>
      </c>
      <c r="J215" s="128">
        <v>3</v>
      </c>
      <c r="K215" s="128">
        <v>10</v>
      </c>
      <c r="L215" s="128">
        <v>8310</v>
      </c>
      <c r="Q215" s="131">
        <v>100</v>
      </c>
      <c r="AC215" s="244" t="s">
        <v>1146</v>
      </c>
      <c r="AD215" s="130" t="s">
        <v>1145</v>
      </c>
    </row>
    <row r="216" spans="1:30" x14ac:dyDescent="0.5">
      <c r="AC216" s="126"/>
    </row>
    <row r="217" spans="1:30" ht="24" x14ac:dyDescent="0.55000000000000004">
      <c r="A217" s="130" t="s">
        <v>1147</v>
      </c>
      <c r="B217" s="128">
        <v>94</v>
      </c>
      <c r="C217" s="128">
        <v>134</v>
      </c>
      <c r="D217" s="128" t="s">
        <v>34</v>
      </c>
      <c r="E217" s="129">
        <v>36975</v>
      </c>
      <c r="F217" s="128">
        <v>27</v>
      </c>
      <c r="G217" s="128">
        <v>1081</v>
      </c>
      <c r="H217" s="128" t="s">
        <v>1006</v>
      </c>
      <c r="J217" s="128">
        <v>2</v>
      </c>
      <c r="K217" s="128">
        <v>15</v>
      </c>
      <c r="M217" s="128">
        <v>215</v>
      </c>
      <c r="Q217" s="131">
        <v>250</v>
      </c>
      <c r="R217" s="128">
        <v>61</v>
      </c>
      <c r="S217" s="128">
        <v>94</v>
      </c>
      <c r="T217" s="5" t="s">
        <v>36</v>
      </c>
      <c r="U217" s="128" t="s">
        <v>1009</v>
      </c>
      <c r="V217" s="128">
        <v>144</v>
      </c>
      <c r="X217" s="128">
        <v>144</v>
      </c>
      <c r="AA217" s="128">
        <v>26</v>
      </c>
      <c r="AC217" s="244" t="s">
        <v>1146</v>
      </c>
      <c r="AD217" s="130" t="s">
        <v>1145</v>
      </c>
    </row>
    <row r="218" spans="1:30" ht="24" x14ac:dyDescent="0.55000000000000004">
      <c r="A218" s="130" t="s">
        <v>1147</v>
      </c>
      <c r="B218" s="128">
        <v>95</v>
      </c>
      <c r="R218" s="128">
        <v>62</v>
      </c>
      <c r="S218" s="128">
        <v>95</v>
      </c>
      <c r="T218" s="5" t="s">
        <v>1012</v>
      </c>
      <c r="U218" s="128" t="s">
        <v>1009</v>
      </c>
      <c r="V218" s="128">
        <v>144</v>
      </c>
      <c r="X218" s="128">
        <v>144</v>
      </c>
      <c r="AA218" s="128">
        <v>37</v>
      </c>
      <c r="AC218" s="244" t="s">
        <v>1148</v>
      </c>
      <c r="AD218" s="130" t="s">
        <v>1149</v>
      </c>
    </row>
    <row r="219" spans="1:30" x14ac:dyDescent="0.5">
      <c r="A219" s="130" t="s">
        <v>1149</v>
      </c>
      <c r="C219" s="128">
        <v>135</v>
      </c>
      <c r="D219" s="128" t="s">
        <v>1035</v>
      </c>
      <c r="E219" s="129">
        <v>1427</v>
      </c>
      <c r="F219" s="128">
        <v>121</v>
      </c>
      <c r="H219" s="128" t="s">
        <v>1150</v>
      </c>
      <c r="I219" s="128">
        <v>17</v>
      </c>
      <c r="K219" s="128">
        <v>3</v>
      </c>
      <c r="L219" s="128">
        <v>6803</v>
      </c>
      <c r="Q219" s="131">
        <v>250</v>
      </c>
      <c r="AC219" s="244" t="s">
        <v>1148</v>
      </c>
      <c r="AD219" s="130" t="s">
        <v>1149</v>
      </c>
    </row>
    <row r="220" spans="1:30" x14ac:dyDescent="0.5">
      <c r="AC220" s="126"/>
    </row>
    <row r="221" spans="1:30" x14ac:dyDescent="0.5">
      <c r="A221" s="130" t="s">
        <v>1151</v>
      </c>
      <c r="C221" s="128">
        <v>136</v>
      </c>
      <c r="D221" s="128" t="s">
        <v>1035</v>
      </c>
      <c r="F221" s="128">
        <v>38</v>
      </c>
      <c r="H221" s="128" t="s">
        <v>1150</v>
      </c>
      <c r="I221" s="128">
        <v>15</v>
      </c>
      <c r="L221" s="128">
        <v>6000</v>
      </c>
      <c r="Q221" s="131">
        <v>100</v>
      </c>
      <c r="AC221" s="240" t="s">
        <v>1152</v>
      </c>
      <c r="AD221" s="130" t="s">
        <v>1153</v>
      </c>
    </row>
    <row r="222" spans="1:30" x14ac:dyDescent="0.5">
      <c r="AC222" s="126"/>
    </row>
    <row r="223" spans="1:30" ht="24" x14ac:dyDescent="0.55000000000000004">
      <c r="A223" s="130" t="s">
        <v>1154</v>
      </c>
      <c r="B223" s="128">
        <v>8</v>
      </c>
      <c r="C223" s="128">
        <v>137</v>
      </c>
      <c r="D223" s="128" t="s">
        <v>1035</v>
      </c>
      <c r="E223" s="129">
        <v>595</v>
      </c>
      <c r="F223" s="128">
        <v>157</v>
      </c>
      <c r="H223" s="128" t="s">
        <v>1150</v>
      </c>
      <c r="J223" s="128">
        <v>1</v>
      </c>
      <c r="K223" s="128">
        <v>4</v>
      </c>
      <c r="M223" s="128">
        <v>104</v>
      </c>
      <c r="Q223" s="131">
        <v>200</v>
      </c>
      <c r="R223" s="128">
        <v>63</v>
      </c>
      <c r="S223" s="128">
        <v>8</v>
      </c>
      <c r="T223" s="5" t="s">
        <v>1012</v>
      </c>
      <c r="U223" s="128" t="s">
        <v>1009</v>
      </c>
      <c r="V223" s="128">
        <v>180</v>
      </c>
      <c r="X223" s="128">
        <v>180</v>
      </c>
      <c r="AA223" s="128">
        <v>49</v>
      </c>
      <c r="AC223" s="240" t="s">
        <v>1152</v>
      </c>
      <c r="AD223" s="130" t="s">
        <v>1153</v>
      </c>
    </row>
    <row r="224" spans="1:30" x14ac:dyDescent="0.5">
      <c r="AC224" s="126"/>
    </row>
    <row r="225" spans="1:30" x14ac:dyDescent="0.5">
      <c r="A225" s="130" t="s">
        <v>1050</v>
      </c>
      <c r="B225" s="128">
        <v>83</v>
      </c>
      <c r="C225" s="128">
        <v>138</v>
      </c>
      <c r="D225" s="128" t="s">
        <v>34</v>
      </c>
      <c r="E225" s="129">
        <v>51492</v>
      </c>
      <c r="F225" s="128">
        <v>157</v>
      </c>
      <c r="G225" s="128">
        <v>4910</v>
      </c>
      <c r="H225" s="128" t="s">
        <v>1150</v>
      </c>
      <c r="I225" s="128">
        <v>10</v>
      </c>
      <c r="J225" s="128">
        <v>3</v>
      </c>
      <c r="K225" s="128">
        <v>46</v>
      </c>
      <c r="L225" s="128">
        <v>4346</v>
      </c>
      <c r="Q225" s="131">
        <v>150</v>
      </c>
      <c r="S225" s="128">
        <v>83</v>
      </c>
      <c r="AC225" s="248" t="s">
        <v>1102</v>
      </c>
      <c r="AD225" s="130" t="s">
        <v>1050</v>
      </c>
    </row>
    <row r="226" spans="1:30" x14ac:dyDescent="0.5">
      <c r="A226" s="130" t="s">
        <v>1050</v>
      </c>
      <c r="B226" s="128">
        <v>83</v>
      </c>
      <c r="C226" s="128">
        <v>139</v>
      </c>
      <c r="D226" s="128" t="s">
        <v>34</v>
      </c>
      <c r="E226" s="129">
        <v>51493</v>
      </c>
      <c r="F226" s="128">
        <v>156</v>
      </c>
      <c r="G226" s="128">
        <v>4911</v>
      </c>
      <c r="H226" s="128" t="s">
        <v>1150</v>
      </c>
      <c r="I226" s="128">
        <v>10</v>
      </c>
      <c r="J226" s="128">
        <v>1</v>
      </c>
      <c r="K226" s="128">
        <v>88</v>
      </c>
      <c r="L226" s="128">
        <v>4188</v>
      </c>
      <c r="Q226" s="131">
        <v>100</v>
      </c>
      <c r="S226" s="128">
        <v>83</v>
      </c>
      <c r="AC226" s="248" t="s">
        <v>1102</v>
      </c>
      <c r="AD226" s="130" t="s">
        <v>1050</v>
      </c>
    </row>
    <row r="227" spans="1:30" x14ac:dyDescent="0.5">
      <c r="AC227" s="126"/>
    </row>
    <row r="228" spans="1:30" x14ac:dyDescent="0.5">
      <c r="A228" s="130" t="s">
        <v>1155</v>
      </c>
      <c r="B228" s="128">
        <v>58</v>
      </c>
      <c r="C228" s="128">
        <v>140</v>
      </c>
      <c r="D228" s="128" t="s">
        <v>34</v>
      </c>
      <c r="E228" s="129">
        <v>42277</v>
      </c>
      <c r="F228" s="128">
        <v>155</v>
      </c>
      <c r="G228" s="128">
        <v>3902</v>
      </c>
      <c r="H228" s="128" t="s">
        <v>1150</v>
      </c>
      <c r="I228" s="128">
        <v>2</v>
      </c>
      <c r="J228" s="128">
        <v>3</v>
      </c>
      <c r="K228" s="128">
        <v>65</v>
      </c>
      <c r="L228" s="128">
        <v>1165</v>
      </c>
      <c r="S228" s="128">
        <v>58</v>
      </c>
      <c r="AC228" s="259" t="s">
        <v>1156</v>
      </c>
      <c r="AD228" s="130" t="s">
        <v>1155</v>
      </c>
    </row>
    <row r="229" spans="1:30" ht="24" x14ac:dyDescent="0.55000000000000004">
      <c r="A229" s="130" t="s">
        <v>1155</v>
      </c>
      <c r="B229" s="128">
        <v>58</v>
      </c>
      <c r="C229" s="128">
        <v>142</v>
      </c>
      <c r="D229" s="128" t="s">
        <v>34</v>
      </c>
      <c r="E229" s="129">
        <v>97454</v>
      </c>
      <c r="F229" s="128">
        <v>56</v>
      </c>
      <c r="G229" s="128">
        <v>7854</v>
      </c>
      <c r="H229" s="128" t="s">
        <v>1150</v>
      </c>
      <c r="K229" s="128">
        <v>70</v>
      </c>
      <c r="M229" s="128">
        <v>70</v>
      </c>
      <c r="Q229" s="131">
        <v>175</v>
      </c>
      <c r="R229" s="128">
        <v>64</v>
      </c>
      <c r="S229" s="128">
        <v>58</v>
      </c>
      <c r="T229" s="5" t="s">
        <v>36</v>
      </c>
      <c r="U229" s="128" t="s">
        <v>1024</v>
      </c>
      <c r="V229" s="128">
        <v>108</v>
      </c>
      <c r="X229" s="128">
        <v>108</v>
      </c>
      <c r="AA229" s="128">
        <v>20</v>
      </c>
      <c r="AC229" s="259" t="s">
        <v>1156</v>
      </c>
      <c r="AD229" s="130" t="s">
        <v>1155</v>
      </c>
    </row>
    <row r="230" spans="1:30" x14ac:dyDescent="0.5">
      <c r="B230" s="128">
        <v>58</v>
      </c>
      <c r="C230" s="128">
        <v>143</v>
      </c>
      <c r="D230" s="128" t="s">
        <v>34</v>
      </c>
      <c r="E230" s="129">
        <v>42263</v>
      </c>
      <c r="F230" s="128">
        <v>141</v>
      </c>
      <c r="G230" s="128">
        <v>3888</v>
      </c>
      <c r="H230" s="128" t="s">
        <v>1150</v>
      </c>
      <c r="I230" s="128">
        <v>3</v>
      </c>
      <c r="K230" s="128">
        <v>7</v>
      </c>
      <c r="L230" s="128">
        <v>1207</v>
      </c>
      <c r="Q230" s="131">
        <v>100</v>
      </c>
      <c r="S230" s="128">
        <v>58</v>
      </c>
      <c r="AC230" s="126"/>
    </row>
    <row r="231" spans="1:30" x14ac:dyDescent="0.5">
      <c r="AC231" s="126"/>
    </row>
    <row r="232" spans="1:30" x14ac:dyDescent="0.5">
      <c r="A232" s="130" t="s">
        <v>1157</v>
      </c>
      <c r="B232" s="128">
        <v>54</v>
      </c>
      <c r="C232" s="128">
        <v>144</v>
      </c>
      <c r="D232" s="128" t="s">
        <v>34</v>
      </c>
      <c r="E232" s="129">
        <v>34718</v>
      </c>
      <c r="F232" s="128">
        <v>97</v>
      </c>
      <c r="G232" s="128">
        <v>3140</v>
      </c>
      <c r="H232" s="128" t="s">
        <v>1150</v>
      </c>
      <c r="I232" s="128">
        <v>3</v>
      </c>
      <c r="K232" s="128">
        <v>30</v>
      </c>
      <c r="L232" s="128">
        <v>1230</v>
      </c>
      <c r="Q232" s="131">
        <v>150</v>
      </c>
      <c r="S232" s="128">
        <v>54</v>
      </c>
      <c r="AC232" s="244" t="s">
        <v>1158</v>
      </c>
      <c r="AD232" s="130" t="s">
        <v>1157</v>
      </c>
    </row>
    <row r="233" spans="1:30" x14ac:dyDescent="0.5">
      <c r="A233" s="130" t="s">
        <v>1157</v>
      </c>
      <c r="B233" s="128">
        <v>54</v>
      </c>
      <c r="C233" s="128">
        <v>145</v>
      </c>
      <c r="D233" s="128" t="s">
        <v>34</v>
      </c>
      <c r="E233" s="129">
        <v>42271</v>
      </c>
      <c r="F233" s="128">
        <v>148</v>
      </c>
      <c r="G233" s="128">
        <v>3896</v>
      </c>
      <c r="H233" s="128" t="s">
        <v>1150</v>
      </c>
      <c r="I233" s="128">
        <v>6</v>
      </c>
      <c r="K233" s="128">
        <v>53</v>
      </c>
      <c r="L233" s="128">
        <v>2453</v>
      </c>
      <c r="Q233" s="131">
        <v>175</v>
      </c>
      <c r="S233" s="128">
        <v>54</v>
      </c>
      <c r="AC233" s="244" t="s">
        <v>1158</v>
      </c>
      <c r="AD233" s="130" t="s">
        <v>1157</v>
      </c>
    </row>
    <row r="234" spans="1:30" x14ac:dyDescent="0.5">
      <c r="A234" s="130" t="s">
        <v>1157</v>
      </c>
      <c r="B234" s="128">
        <v>54</v>
      </c>
      <c r="C234" s="128">
        <v>146</v>
      </c>
      <c r="D234" s="128" t="s">
        <v>34</v>
      </c>
      <c r="E234" s="129">
        <v>42269</v>
      </c>
      <c r="F234" s="128">
        <v>147</v>
      </c>
      <c r="G234" s="128">
        <v>3894</v>
      </c>
      <c r="H234" s="128" t="s">
        <v>1150</v>
      </c>
      <c r="I234" s="128">
        <v>2</v>
      </c>
      <c r="J234" s="128">
        <v>1</v>
      </c>
      <c r="K234" s="128">
        <v>48</v>
      </c>
      <c r="L234" s="128">
        <v>948</v>
      </c>
      <c r="Q234" s="131">
        <v>150</v>
      </c>
      <c r="S234" s="128">
        <v>54</v>
      </c>
      <c r="AC234" s="244" t="s">
        <v>1158</v>
      </c>
      <c r="AD234" s="130" t="s">
        <v>1157</v>
      </c>
    </row>
    <row r="235" spans="1:30" x14ac:dyDescent="0.5">
      <c r="A235" s="130" t="s">
        <v>1157</v>
      </c>
      <c r="B235" s="128">
        <v>54</v>
      </c>
      <c r="C235" s="128">
        <v>147</v>
      </c>
      <c r="D235" s="128" t="s">
        <v>34</v>
      </c>
      <c r="E235" s="129">
        <v>47117</v>
      </c>
      <c r="F235" s="128">
        <v>89</v>
      </c>
      <c r="G235" s="128">
        <v>4295</v>
      </c>
      <c r="H235" s="128" t="s">
        <v>1150</v>
      </c>
      <c r="J235" s="128">
        <v>1</v>
      </c>
      <c r="K235" s="128">
        <v>17</v>
      </c>
      <c r="N235" s="130">
        <v>117</v>
      </c>
      <c r="Q235" s="131">
        <v>250</v>
      </c>
      <c r="S235" s="128">
        <v>54</v>
      </c>
      <c r="AC235" s="244" t="s">
        <v>1158</v>
      </c>
      <c r="AD235" s="130" t="s">
        <v>1157</v>
      </c>
    </row>
    <row r="236" spans="1:30" ht="24" x14ac:dyDescent="0.55000000000000004">
      <c r="A236" s="130" t="s">
        <v>1157</v>
      </c>
      <c r="B236" s="128">
        <v>54</v>
      </c>
      <c r="C236" s="128">
        <v>148</v>
      </c>
      <c r="D236" s="128" t="s">
        <v>34</v>
      </c>
      <c r="E236" s="129">
        <v>37317</v>
      </c>
      <c r="F236" s="128">
        <v>216</v>
      </c>
      <c r="G236" s="128">
        <v>1150</v>
      </c>
      <c r="H236" s="128" t="s">
        <v>1150</v>
      </c>
      <c r="K236" s="128">
        <v>79</v>
      </c>
      <c r="M236" s="128">
        <v>79</v>
      </c>
      <c r="Q236" s="131">
        <v>250</v>
      </c>
      <c r="R236" s="128">
        <v>65</v>
      </c>
      <c r="S236" s="128">
        <v>54</v>
      </c>
      <c r="T236" s="5" t="s">
        <v>36</v>
      </c>
      <c r="U236" s="128" t="s">
        <v>1024</v>
      </c>
      <c r="V236" s="128">
        <v>108</v>
      </c>
      <c r="X236" s="128">
        <v>108</v>
      </c>
      <c r="AA236" s="128">
        <v>15</v>
      </c>
      <c r="AC236" s="244" t="s">
        <v>1158</v>
      </c>
      <c r="AD236" s="130" t="s">
        <v>1157</v>
      </c>
    </row>
    <row r="237" spans="1:30" x14ac:dyDescent="0.5">
      <c r="AC237" s="126"/>
    </row>
    <row r="238" spans="1:30" x14ac:dyDescent="0.5">
      <c r="A238" s="130" t="s">
        <v>1159</v>
      </c>
      <c r="B238" s="128">
        <v>54</v>
      </c>
      <c r="C238" s="128">
        <v>149</v>
      </c>
      <c r="D238" s="128" t="s">
        <v>34</v>
      </c>
      <c r="E238" s="129">
        <v>42264</v>
      </c>
      <c r="F238" s="128">
        <v>142</v>
      </c>
      <c r="G238" s="128">
        <v>1886</v>
      </c>
      <c r="H238" s="128" t="s">
        <v>1150</v>
      </c>
      <c r="I238" s="128">
        <v>2</v>
      </c>
      <c r="J238" s="128">
        <v>2</v>
      </c>
      <c r="K238" s="128">
        <v>85</v>
      </c>
      <c r="L238" s="128">
        <v>1085</v>
      </c>
      <c r="Q238" s="131">
        <v>150</v>
      </c>
      <c r="S238" s="128">
        <v>54</v>
      </c>
      <c r="AC238" s="246" t="s">
        <v>1158</v>
      </c>
      <c r="AD238" s="130" t="s">
        <v>1159</v>
      </c>
    </row>
    <row r="239" spans="1:30" x14ac:dyDescent="0.5">
      <c r="A239" s="130" t="s">
        <v>1159</v>
      </c>
      <c r="B239" s="128">
        <v>54</v>
      </c>
      <c r="C239" s="128">
        <v>150</v>
      </c>
      <c r="D239" s="128" t="s">
        <v>34</v>
      </c>
      <c r="E239" s="129">
        <v>42276</v>
      </c>
      <c r="F239" s="128">
        <v>154</v>
      </c>
      <c r="G239" s="128">
        <v>3901</v>
      </c>
      <c r="H239" s="128" t="s">
        <v>1150</v>
      </c>
      <c r="I239" s="128">
        <v>2</v>
      </c>
      <c r="J239" s="128">
        <v>2</v>
      </c>
      <c r="K239" s="128">
        <v>3</v>
      </c>
      <c r="L239" s="128">
        <v>1003</v>
      </c>
      <c r="Q239" s="131">
        <v>100</v>
      </c>
      <c r="S239" s="128">
        <v>54</v>
      </c>
      <c r="AC239" s="246" t="s">
        <v>1158</v>
      </c>
      <c r="AD239" s="130" t="s">
        <v>1159</v>
      </c>
    </row>
    <row r="240" spans="1:30" x14ac:dyDescent="0.5">
      <c r="A240" s="130" t="s">
        <v>1159</v>
      </c>
      <c r="B240" s="128">
        <v>54</v>
      </c>
      <c r="C240" s="128">
        <v>151</v>
      </c>
      <c r="D240" s="128" t="s">
        <v>34</v>
      </c>
      <c r="E240" s="129">
        <v>32775</v>
      </c>
      <c r="F240" s="128">
        <v>12</v>
      </c>
      <c r="G240" s="128">
        <v>2513</v>
      </c>
      <c r="H240" s="128" t="s">
        <v>1150</v>
      </c>
      <c r="I240" s="128">
        <v>4</v>
      </c>
      <c r="J240" s="128">
        <v>2</v>
      </c>
      <c r="K240" s="128">
        <v>88</v>
      </c>
      <c r="L240" s="128">
        <v>1888</v>
      </c>
      <c r="Q240" s="131">
        <v>150</v>
      </c>
      <c r="S240" s="128">
        <v>54</v>
      </c>
      <c r="AC240" s="246" t="s">
        <v>1158</v>
      </c>
      <c r="AD240" s="130" t="s">
        <v>1159</v>
      </c>
    </row>
    <row r="241" spans="1:30" x14ac:dyDescent="0.5">
      <c r="AC241" s="126"/>
    </row>
    <row r="242" spans="1:30" ht="24" x14ac:dyDescent="0.55000000000000004">
      <c r="A242" s="130" t="s">
        <v>1070</v>
      </c>
      <c r="B242" s="128">
        <v>77</v>
      </c>
      <c r="C242" s="128">
        <v>152</v>
      </c>
      <c r="D242" s="128" t="s">
        <v>34</v>
      </c>
      <c r="E242" s="129">
        <v>36947</v>
      </c>
      <c r="F242" s="128">
        <v>136</v>
      </c>
      <c r="G242" s="128">
        <v>1053</v>
      </c>
      <c r="H242" s="128" t="s">
        <v>1150</v>
      </c>
      <c r="J242" s="128">
        <v>1</v>
      </c>
      <c r="K242" s="128">
        <v>53</v>
      </c>
      <c r="M242" s="128">
        <v>153</v>
      </c>
      <c r="Q242" s="131">
        <v>250</v>
      </c>
      <c r="R242" s="128">
        <v>66</v>
      </c>
      <c r="S242" s="128">
        <v>77</v>
      </c>
      <c r="T242" s="5" t="s">
        <v>36</v>
      </c>
      <c r="U242" s="128" t="s">
        <v>37</v>
      </c>
      <c r="V242" s="128">
        <v>108</v>
      </c>
      <c r="X242" s="128">
        <v>108</v>
      </c>
      <c r="AA242" s="128">
        <v>40</v>
      </c>
      <c r="AC242" s="254" t="s">
        <v>1071</v>
      </c>
      <c r="AD242" s="130" t="s">
        <v>1070</v>
      </c>
    </row>
    <row r="243" spans="1:30" x14ac:dyDescent="0.5">
      <c r="A243" s="130" t="s">
        <v>1160</v>
      </c>
      <c r="B243" s="128">
        <v>77</v>
      </c>
      <c r="C243" s="128">
        <v>153</v>
      </c>
      <c r="D243" s="128" t="s">
        <v>34</v>
      </c>
      <c r="E243" s="129">
        <v>95019</v>
      </c>
      <c r="F243" s="128">
        <v>230</v>
      </c>
      <c r="G243" s="128">
        <v>7661</v>
      </c>
      <c r="H243" s="128" t="s">
        <v>1150</v>
      </c>
      <c r="J243" s="128">
        <v>1</v>
      </c>
      <c r="K243" s="128">
        <v>46</v>
      </c>
      <c r="M243" s="128">
        <v>146</v>
      </c>
      <c r="Q243" s="131">
        <v>250</v>
      </c>
      <c r="R243" s="128">
        <v>67</v>
      </c>
      <c r="S243" s="128">
        <v>77</v>
      </c>
      <c r="U243" s="128" t="s">
        <v>1009</v>
      </c>
      <c r="V243" s="128">
        <v>144</v>
      </c>
      <c r="X243" s="128">
        <v>144</v>
      </c>
      <c r="AA243" s="128">
        <v>35</v>
      </c>
      <c r="AC243" s="254" t="s">
        <v>1071</v>
      </c>
      <c r="AD243" s="130" t="s">
        <v>1160</v>
      </c>
    </row>
    <row r="244" spans="1:30" x14ac:dyDescent="0.5">
      <c r="AC244" s="126"/>
    </row>
    <row r="245" spans="1:30" ht="24" x14ac:dyDescent="0.55000000000000004">
      <c r="A245" s="130" t="s">
        <v>1161</v>
      </c>
      <c r="B245" s="128">
        <v>132</v>
      </c>
      <c r="C245" s="128">
        <v>154</v>
      </c>
      <c r="D245" s="128" t="s">
        <v>34</v>
      </c>
      <c r="E245" s="129">
        <v>95018</v>
      </c>
      <c r="F245" s="128">
        <v>229</v>
      </c>
      <c r="G245" s="128">
        <v>7660</v>
      </c>
      <c r="H245" s="128" t="s">
        <v>1150</v>
      </c>
      <c r="J245" s="128">
        <v>1</v>
      </c>
      <c r="K245" s="128">
        <v>57</v>
      </c>
      <c r="M245" s="128">
        <v>157</v>
      </c>
      <c r="Q245" s="131">
        <v>250</v>
      </c>
      <c r="R245" s="128">
        <v>68</v>
      </c>
      <c r="S245" s="128">
        <v>132</v>
      </c>
      <c r="T245" s="5" t="s">
        <v>36</v>
      </c>
      <c r="U245" s="128" t="s">
        <v>37</v>
      </c>
      <c r="V245" s="128">
        <v>72</v>
      </c>
      <c r="X245" s="128">
        <v>72</v>
      </c>
      <c r="AA245" s="128">
        <v>3</v>
      </c>
      <c r="AC245" s="248" t="s">
        <v>1162</v>
      </c>
      <c r="AD245" s="130" t="s">
        <v>1161</v>
      </c>
    </row>
    <row r="246" spans="1:30" x14ac:dyDescent="0.5">
      <c r="AC246" s="126"/>
    </row>
    <row r="247" spans="1:30" ht="24" x14ac:dyDescent="0.55000000000000004">
      <c r="A247" s="130" t="s">
        <v>1163</v>
      </c>
      <c r="B247" s="128">
        <v>5</v>
      </c>
      <c r="C247" s="128">
        <v>155</v>
      </c>
      <c r="D247" s="128" t="s">
        <v>34</v>
      </c>
      <c r="E247" s="129">
        <v>71451</v>
      </c>
      <c r="F247" s="128">
        <v>262</v>
      </c>
      <c r="G247" s="128">
        <v>6037</v>
      </c>
      <c r="H247" s="128" t="s">
        <v>1150</v>
      </c>
      <c r="K247" s="128">
        <v>65</v>
      </c>
      <c r="M247" s="128">
        <v>65</v>
      </c>
      <c r="Q247" s="131">
        <v>250</v>
      </c>
      <c r="R247" s="128">
        <v>69</v>
      </c>
      <c r="S247" s="128">
        <v>5</v>
      </c>
      <c r="T247" s="5" t="s">
        <v>36</v>
      </c>
      <c r="U247" s="128" t="s">
        <v>1009</v>
      </c>
      <c r="V247" s="128">
        <v>144</v>
      </c>
      <c r="X247" s="128">
        <v>144</v>
      </c>
      <c r="AA247" s="128">
        <v>28</v>
      </c>
      <c r="AC247" s="240" t="s">
        <v>1164</v>
      </c>
      <c r="AD247" s="130" t="s">
        <v>1163</v>
      </c>
    </row>
    <row r="248" spans="1:30" x14ac:dyDescent="0.5">
      <c r="AC248" s="126"/>
    </row>
    <row r="249" spans="1:30" x14ac:dyDescent="0.5">
      <c r="A249" s="130" t="s">
        <v>1165</v>
      </c>
      <c r="C249" s="128">
        <v>156</v>
      </c>
      <c r="D249" s="128" t="s">
        <v>34</v>
      </c>
      <c r="E249" s="129">
        <v>38261</v>
      </c>
      <c r="F249" s="128">
        <v>123</v>
      </c>
      <c r="G249" s="128">
        <v>3061</v>
      </c>
      <c r="H249" s="128" t="s">
        <v>1150</v>
      </c>
      <c r="I249" s="128">
        <v>6</v>
      </c>
      <c r="J249" s="128">
        <v>3</v>
      </c>
      <c r="K249" s="128">
        <v>89</v>
      </c>
      <c r="L249" s="128">
        <v>2789</v>
      </c>
      <c r="Q249" s="131">
        <v>250</v>
      </c>
      <c r="AC249" s="252" t="s">
        <v>1166</v>
      </c>
      <c r="AD249" s="130" t="s">
        <v>1165</v>
      </c>
    </row>
    <row r="250" spans="1:30" ht="24" x14ac:dyDescent="0.55000000000000004">
      <c r="A250" s="130" t="s">
        <v>1165</v>
      </c>
      <c r="B250" s="128">
        <v>37</v>
      </c>
      <c r="C250" s="128">
        <v>157</v>
      </c>
      <c r="D250" s="128" t="s">
        <v>34</v>
      </c>
      <c r="E250" s="129">
        <v>86837</v>
      </c>
      <c r="F250" s="128">
        <v>296</v>
      </c>
      <c r="G250" s="128">
        <v>7045</v>
      </c>
      <c r="H250" s="128" t="s">
        <v>1150</v>
      </c>
      <c r="K250" s="128">
        <v>72</v>
      </c>
      <c r="M250" s="128">
        <v>72</v>
      </c>
      <c r="Q250" s="131">
        <v>250</v>
      </c>
      <c r="R250" s="128">
        <v>70</v>
      </c>
      <c r="S250" s="128">
        <v>37</v>
      </c>
      <c r="T250" s="5" t="s">
        <v>36</v>
      </c>
      <c r="U250" s="128" t="s">
        <v>1009</v>
      </c>
      <c r="V250" s="128">
        <v>108</v>
      </c>
      <c r="X250" s="128">
        <v>108</v>
      </c>
      <c r="AA250" s="128">
        <v>12</v>
      </c>
      <c r="AC250" s="252" t="s">
        <v>1166</v>
      </c>
      <c r="AD250" s="130" t="s">
        <v>1165</v>
      </c>
    </row>
    <row r="251" spans="1:30" x14ac:dyDescent="0.5">
      <c r="AC251" s="126"/>
    </row>
    <row r="252" spans="1:30" x14ac:dyDescent="0.5">
      <c r="A252" s="130" t="s">
        <v>1167</v>
      </c>
      <c r="B252" s="128">
        <v>37</v>
      </c>
      <c r="C252" s="128">
        <v>158</v>
      </c>
      <c r="D252" s="128" t="s">
        <v>34</v>
      </c>
      <c r="E252" s="129">
        <v>25505</v>
      </c>
      <c r="F252" s="128">
        <v>19</v>
      </c>
      <c r="G252" s="128">
        <v>1961</v>
      </c>
      <c r="H252" s="128" t="s">
        <v>1150</v>
      </c>
      <c r="I252" s="128">
        <v>6</v>
      </c>
      <c r="J252" s="128">
        <v>2</v>
      </c>
      <c r="K252" s="128">
        <v>82</v>
      </c>
      <c r="L252" s="128">
        <v>2682</v>
      </c>
      <c r="Q252" s="131">
        <v>250</v>
      </c>
      <c r="S252" s="128">
        <v>37</v>
      </c>
      <c r="AC252" s="252" t="s">
        <v>1166</v>
      </c>
      <c r="AD252" s="130" t="s">
        <v>1167</v>
      </c>
    </row>
    <row r="253" spans="1:30" x14ac:dyDescent="0.5">
      <c r="AC253" s="126"/>
    </row>
    <row r="254" spans="1:30" x14ac:dyDescent="0.5">
      <c r="A254" s="130" t="s">
        <v>1168</v>
      </c>
      <c r="B254" s="128">
        <v>119</v>
      </c>
      <c r="C254" s="128">
        <v>159</v>
      </c>
      <c r="D254" s="128" t="s">
        <v>34</v>
      </c>
      <c r="E254" s="129">
        <v>86207</v>
      </c>
      <c r="F254" s="128">
        <v>196</v>
      </c>
      <c r="G254" s="128">
        <v>6989</v>
      </c>
      <c r="H254" s="128" t="s">
        <v>1150</v>
      </c>
      <c r="I254" s="128">
        <v>6</v>
      </c>
      <c r="K254" s="128">
        <v>68</v>
      </c>
      <c r="L254" s="128">
        <v>2468</v>
      </c>
      <c r="Q254" s="131">
        <v>150</v>
      </c>
      <c r="S254" s="128">
        <v>119</v>
      </c>
      <c r="AC254" s="271"/>
      <c r="AD254" s="130" t="s">
        <v>1168</v>
      </c>
    </row>
    <row r="255" spans="1:30" x14ac:dyDescent="0.5">
      <c r="A255" s="130" t="s">
        <v>1169</v>
      </c>
      <c r="B255" s="128">
        <v>119</v>
      </c>
      <c r="C255" s="128">
        <v>160</v>
      </c>
      <c r="D255" s="128" t="s">
        <v>34</v>
      </c>
      <c r="E255" s="129">
        <v>100151</v>
      </c>
      <c r="F255" s="128">
        <v>236</v>
      </c>
      <c r="G255" s="128">
        <v>8073</v>
      </c>
      <c r="H255" s="128" t="s">
        <v>1150</v>
      </c>
      <c r="I255" s="128">
        <v>3</v>
      </c>
      <c r="J255" s="128">
        <v>1</v>
      </c>
      <c r="K255" s="128">
        <v>24</v>
      </c>
      <c r="L255" s="128">
        <v>1324</v>
      </c>
      <c r="Q255" s="131">
        <v>150</v>
      </c>
      <c r="S255" s="128">
        <v>119</v>
      </c>
      <c r="AC255" s="244" t="s">
        <v>1170</v>
      </c>
      <c r="AD255" s="130" t="s">
        <v>1169</v>
      </c>
    </row>
    <row r="256" spans="1:30" x14ac:dyDescent="0.5">
      <c r="A256" s="130" t="s">
        <v>1171</v>
      </c>
      <c r="B256" s="128">
        <v>119</v>
      </c>
      <c r="C256" s="128">
        <v>161</v>
      </c>
      <c r="D256" s="128" t="s">
        <v>34</v>
      </c>
      <c r="E256" s="129">
        <v>26310</v>
      </c>
      <c r="F256" s="128">
        <v>4</v>
      </c>
      <c r="G256" s="128">
        <v>2228</v>
      </c>
      <c r="H256" s="128" t="s">
        <v>1150</v>
      </c>
      <c r="I256" s="128">
        <v>3</v>
      </c>
      <c r="J256" s="128">
        <v>1</v>
      </c>
      <c r="K256" s="128">
        <v>7</v>
      </c>
      <c r="L256" s="128">
        <v>1307</v>
      </c>
      <c r="Q256" s="131">
        <v>150</v>
      </c>
      <c r="S256" s="128">
        <v>119</v>
      </c>
      <c r="AC256" s="254" t="s">
        <v>1170</v>
      </c>
      <c r="AD256" s="130" t="s">
        <v>1171</v>
      </c>
    </row>
    <row r="257" spans="1:30" ht="24" x14ac:dyDescent="0.55000000000000004">
      <c r="A257" s="130" t="s">
        <v>1171</v>
      </c>
      <c r="B257" s="128">
        <v>119</v>
      </c>
      <c r="C257" s="128">
        <v>162</v>
      </c>
      <c r="D257" s="128" t="s">
        <v>34</v>
      </c>
      <c r="E257" s="129">
        <v>54900</v>
      </c>
      <c r="F257" s="128">
        <v>142</v>
      </c>
      <c r="G257" s="128">
        <v>5404</v>
      </c>
      <c r="H257" s="128" t="s">
        <v>1150</v>
      </c>
      <c r="J257" s="128">
        <v>1</v>
      </c>
      <c r="M257" s="128">
        <v>100</v>
      </c>
      <c r="Q257" s="131">
        <v>250</v>
      </c>
      <c r="R257" s="128">
        <v>71</v>
      </c>
      <c r="S257" s="128">
        <v>119</v>
      </c>
      <c r="T257" s="5" t="s">
        <v>36</v>
      </c>
      <c r="U257" s="128" t="s">
        <v>1009</v>
      </c>
      <c r="V257" s="128">
        <v>100</v>
      </c>
      <c r="X257" s="128">
        <v>100</v>
      </c>
      <c r="AA257" s="128">
        <v>12</v>
      </c>
      <c r="AC257" s="254" t="s">
        <v>1170</v>
      </c>
      <c r="AD257" s="130" t="s">
        <v>1171</v>
      </c>
    </row>
    <row r="258" spans="1:30" x14ac:dyDescent="0.5">
      <c r="AC258" s="126"/>
    </row>
    <row r="259" spans="1:30" ht="24" x14ac:dyDescent="0.55000000000000004">
      <c r="A259" s="130" t="s">
        <v>1172</v>
      </c>
      <c r="B259" s="128">
        <v>138</v>
      </c>
      <c r="C259" s="128">
        <v>163</v>
      </c>
      <c r="D259" s="128" t="s">
        <v>34</v>
      </c>
      <c r="E259" s="129">
        <v>81862</v>
      </c>
      <c r="F259" s="128">
        <v>181</v>
      </c>
      <c r="G259" s="128">
        <v>6828</v>
      </c>
      <c r="H259" s="128" t="s">
        <v>1150</v>
      </c>
      <c r="I259" s="128">
        <v>4</v>
      </c>
      <c r="J259" s="128">
        <v>1</v>
      </c>
      <c r="K259" s="128">
        <v>94</v>
      </c>
      <c r="L259" s="128">
        <v>1694</v>
      </c>
      <c r="M259" s="128">
        <v>100</v>
      </c>
      <c r="Q259" s="131">
        <v>175</v>
      </c>
      <c r="R259" s="128">
        <v>72</v>
      </c>
      <c r="S259" s="128">
        <v>138</v>
      </c>
      <c r="T259" s="5" t="s">
        <v>36</v>
      </c>
      <c r="U259" s="128" t="s">
        <v>1009</v>
      </c>
      <c r="V259" s="128">
        <v>144</v>
      </c>
      <c r="X259" s="128">
        <v>144</v>
      </c>
      <c r="AA259" s="128">
        <v>25</v>
      </c>
      <c r="AC259" s="246" t="s">
        <v>1173</v>
      </c>
      <c r="AD259" s="130" t="s">
        <v>1172</v>
      </c>
    </row>
    <row r="260" spans="1:30" x14ac:dyDescent="0.5">
      <c r="A260" s="130" t="s">
        <v>1172</v>
      </c>
      <c r="B260" s="128">
        <v>138</v>
      </c>
      <c r="C260" s="128">
        <v>164</v>
      </c>
      <c r="D260" s="128" t="s">
        <v>34</v>
      </c>
      <c r="E260" s="129">
        <v>47090</v>
      </c>
      <c r="F260" s="128">
        <v>101</v>
      </c>
      <c r="G260" s="128">
        <v>4268</v>
      </c>
      <c r="H260" s="128" t="s">
        <v>1150</v>
      </c>
      <c r="I260" s="128">
        <v>13</v>
      </c>
      <c r="J260" s="128">
        <v>3</v>
      </c>
      <c r="K260" s="128">
        <v>31</v>
      </c>
      <c r="L260" s="128">
        <v>5531</v>
      </c>
      <c r="Q260" s="131">
        <v>150</v>
      </c>
      <c r="S260" s="128">
        <v>138</v>
      </c>
      <c r="AC260" s="246" t="s">
        <v>1173</v>
      </c>
      <c r="AD260" s="130" t="s">
        <v>1172</v>
      </c>
    </row>
    <row r="261" spans="1:30" x14ac:dyDescent="0.5">
      <c r="AC261" s="126"/>
    </row>
    <row r="262" spans="1:30" x14ac:dyDescent="0.5">
      <c r="A262" s="130" t="s">
        <v>1174</v>
      </c>
      <c r="B262" s="128">
        <v>76</v>
      </c>
      <c r="C262" s="128">
        <v>165</v>
      </c>
      <c r="D262" s="128" t="s">
        <v>34</v>
      </c>
      <c r="E262" s="129">
        <v>25443</v>
      </c>
      <c r="F262" s="128">
        <v>39</v>
      </c>
      <c r="G262" s="128">
        <v>1899</v>
      </c>
      <c r="H262" s="128" t="s">
        <v>1150</v>
      </c>
      <c r="I262" s="128">
        <v>40</v>
      </c>
      <c r="J262" s="128">
        <v>2</v>
      </c>
      <c r="K262" s="128">
        <v>20</v>
      </c>
      <c r="L262" s="128">
        <v>16240</v>
      </c>
      <c r="Q262" s="131">
        <v>150</v>
      </c>
      <c r="S262" s="128">
        <v>76</v>
      </c>
      <c r="AC262" s="238" t="s">
        <v>1175</v>
      </c>
      <c r="AD262" s="130" t="s">
        <v>1174</v>
      </c>
    </row>
    <row r="263" spans="1:30" x14ac:dyDescent="0.5">
      <c r="AC263" s="126"/>
    </row>
    <row r="264" spans="1:30" ht="24" x14ac:dyDescent="0.55000000000000004">
      <c r="A264" s="130" t="s">
        <v>1176</v>
      </c>
      <c r="B264" s="128">
        <v>11</v>
      </c>
      <c r="C264" s="128">
        <v>166</v>
      </c>
      <c r="D264" s="128" t="s">
        <v>34</v>
      </c>
      <c r="E264" s="129">
        <v>36937</v>
      </c>
      <c r="F264" s="128">
        <v>131</v>
      </c>
      <c r="G264" s="128">
        <v>1043</v>
      </c>
      <c r="H264" s="128" t="s">
        <v>1150</v>
      </c>
      <c r="J264" s="128">
        <v>2</v>
      </c>
      <c r="K264" s="128">
        <v>60</v>
      </c>
      <c r="M264" s="128">
        <v>260</v>
      </c>
      <c r="Q264" s="131">
        <v>150</v>
      </c>
      <c r="R264" s="128">
        <v>73</v>
      </c>
      <c r="S264" s="128">
        <v>11</v>
      </c>
      <c r="T264" s="5" t="s">
        <v>36</v>
      </c>
      <c r="U264" s="128" t="s">
        <v>37</v>
      </c>
      <c r="V264" s="128">
        <v>66</v>
      </c>
      <c r="X264" s="128">
        <v>66</v>
      </c>
      <c r="AA264" s="128">
        <v>20</v>
      </c>
      <c r="AC264" s="248" t="s">
        <v>1177</v>
      </c>
      <c r="AD264" s="130" t="s">
        <v>1176</v>
      </c>
    </row>
    <row r="265" spans="1:30" x14ac:dyDescent="0.5">
      <c r="AC265" s="126"/>
    </row>
    <row r="266" spans="1:30" x14ac:dyDescent="0.5">
      <c r="A266" s="130" t="s">
        <v>1178</v>
      </c>
      <c r="C266" s="128">
        <v>167</v>
      </c>
      <c r="D266" s="128" t="s">
        <v>34</v>
      </c>
      <c r="E266" s="129">
        <v>25576</v>
      </c>
      <c r="F266" s="128">
        <v>107</v>
      </c>
      <c r="G266" s="128">
        <v>2032</v>
      </c>
      <c r="H266" s="128" t="s">
        <v>1150</v>
      </c>
      <c r="I266" s="128">
        <v>6</v>
      </c>
      <c r="J266" s="128">
        <v>2</v>
      </c>
      <c r="K266" s="128">
        <v>30</v>
      </c>
      <c r="L266" s="128">
        <v>1830</v>
      </c>
      <c r="Q266" s="131">
        <v>250</v>
      </c>
      <c r="AC266" s="244" t="s">
        <v>1179</v>
      </c>
      <c r="AD266" s="130" t="s">
        <v>1178</v>
      </c>
    </row>
    <row r="267" spans="1:30" ht="24" x14ac:dyDescent="0.55000000000000004">
      <c r="A267" s="130" t="s">
        <v>1180</v>
      </c>
      <c r="B267" s="128">
        <v>101</v>
      </c>
      <c r="C267" s="128">
        <v>168</v>
      </c>
      <c r="D267" s="128" t="s">
        <v>34</v>
      </c>
      <c r="E267" s="129">
        <v>43220</v>
      </c>
      <c r="F267" s="128">
        <v>119</v>
      </c>
      <c r="G267" s="128">
        <v>2958</v>
      </c>
      <c r="H267" s="128" t="s">
        <v>1150</v>
      </c>
      <c r="I267" s="128">
        <v>1</v>
      </c>
      <c r="K267" s="128">
        <v>31</v>
      </c>
      <c r="M267" s="128">
        <v>431</v>
      </c>
      <c r="Q267" s="131">
        <v>150</v>
      </c>
      <c r="R267" s="128">
        <v>74</v>
      </c>
      <c r="S267" s="128">
        <v>101</v>
      </c>
      <c r="T267" s="5" t="s">
        <v>36</v>
      </c>
      <c r="U267" s="128" t="s">
        <v>1009</v>
      </c>
      <c r="V267" s="128">
        <v>108</v>
      </c>
      <c r="X267" s="128">
        <v>108</v>
      </c>
      <c r="AA267" s="128">
        <v>24</v>
      </c>
      <c r="AC267" s="244" t="s">
        <v>1179</v>
      </c>
      <c r="AD267" s="130" t="s">
        <v>1178</v>
      </c>
    </row>
    <row r="268" spans="1:30" x14ac:dyDescent="0.5">
      <c r="AC268" s="126"/>
    </row>
    <row r="269" spans="1:30" ht="24" x14ac:dyDescent="0.55000000000000004">
      <c r="A269" s="130" t="s">
        <v>1181</v>
      </c>
      <c r="B269" s="128">
        <v>97</v>
      </c>
      <c r="C269" s="128">
        <v>169</v>
      </c>
      <c r="D269" s="128" t="s">
        <v>34</v>
      </c>
      <c r="E269" s="129">
        <v>47123</v>
      </c>
      <c r="F269" s="128">
        <v>95</v>
      </c>
      <c r="G269" s="128">
        <v>4301</v>
      </c>
      <c r="H269" s="128" t="s">
        <v>1150</v>
      </c>
      <c r="J269" s="128">
        <v>1</v>
      </c>
      <c r="K269" s="128">
        <v>20</v>
      </c>
      <c r="M269" s="128">
        <v>120</v>
      </c>
      <c r="Q269" s="131">
        <v>250</v>
      </c>
      <c r="R269" s="128">
        <v>75</v>
      </c>
      <c r="S269" s="128">
        <v>97</v>
      </c>
      <c r="T269" s="5" t="s">
        <v>36</v>
      </c>
      <c r="U269" s="128" t="s">
        <v>1009</v>
      </c>
      <c r="V269" s="128">
        <v>84</v>
      </c>
      <c r="X269" s="128">
        <v>84</v>
      </c>
      <c r="AA269" s="128">
        <v>22</v>
      </c>
      <c r="AC269" s="272" t="s">
        <v>1182</v>
      </c>
      <c r="AD269" s="130" t="s">
        <v>1181</v>
      </c>
    </row>
    <row r="270" spans="1:30" x14ac:dyDescent="0.5">
      <c r="A270" s="130" t="s">
        <v>1181</v>
      </c>
      <c r="C270" s="128">
        <v>170</v>
      </c>
      <c r="D270" s="128" t="s">
        <v>34</v>
      </c>
      <c r="E270" s="129">
        <v>47122</v>
      </c>
      <c r="F270" s="128">
        <v>94</v>
      </c>
      <c r="G270" s="128">
        <v>4300</v>
      </c>
      <c r="H270" s="128" t="s">
        <v>1150</v>
      </c>
      <c r="K270" s="128">
        <v>68</v>
      </c>
      <c r="L270" s="128">
        <v>68</v>
      </c>
      <c r="Q270" s="131">
        <v>250</v>
      </c>
      <c r="AC270" s="272" t="s">
        <v>1182</v>
      </c>
      <c r="AD270" s="130" t="s">
        <v>1181</v>
      </c>
    </row>
    <row r="271" spans="1:30" x14ac:dyDescent="0.5">
      <c r="AC271" s="126"/>
    </row>
    <row r="272" spans="1:30" x14ac:dyDescent="0.5">
      <c r="A272" s="130" t="s">
        <v>1183</v>
      </c>
      <c r="B272" s="128">
        <v>97</v>
      </c>
      <c r="C272" s="128">
        <v>171</v>
      </c>
      <c r="D272" s="128" t="s">
        <v>34</v>
      </c>
      <c r="E272" s="129">
        <v>99151</v>
      </c>
      <c r="F272" s="128">
        <v>347</v>
      </c>
      <c r="G272" s="128">
        <v>7989</v>
      </c>
      <c r="H272" s="128" t="s">
        <v>1150</v>
      </c>
      <c r="I272" s="128">
        <v>9</v>
      </c>
      <c r="J272" s="128">
        <v>3</v>
      </c>
      <c r="K272" s="128">
        <v>50</v>
      </c>
      <c r="L272" s="128">
        <v>3950</v>
      </c>
      <c r="Q272" s="131">
        <v>150</v>
      </c>
      <c r="S272" s="128">
        <v>97</v>
      </c>
      <c r="AC272" s="272" t="s">
        <v>1182</v>
      </c>
      <c r="AD272" s="130" t="s">
        <v>1183</v>
      </c>
    </row>
    <row r="273" spans="1:30" x14ac:dyDescent="0.5">
      <c r="AC273" s="126"/>
    </row>
    <row r="274" spans="1:30" ht="24" x14ac:dyDescent="0.55000000000000004">
      <c r="A274" s="130" t="s">
        <v>1184</v>
      </c>
      <c r="B274" s="128">
        <v>54</v>
      </c>
      <c r="C274" s="128">
        <v>172</v>
      </c>
      <c r="D274" s="128" t="s">
        <v>34</v>
      </c>
      <c r="E274" s="129">
        <v>42270</v>
      </c>
      <c r="F274" s="128">
        <v>149</v>
      </c>
      <c r="G274" s="128">
        <v>3895</v>
      </c>
      <c r="H274" s="128" t="s">
        <v>1150</v>
      </c>
      <c r="I274" s="128">
        <v>5</v>
      </c>
      <c r="J274" s="128">
        <v>1</v>
      </c>
      <c r="K274" s="128">
        <v>47</v>
      </c>
      <c r="L274" s="128">
        <v>2047</v>
      </c>
      <c r="M274" s="128">
        <v>100</v>
      </c>
      <c r="Q274" s="131">
        <v>150</v>
      </c>
      <c r="R274" s="128">
        <v>76</v>
      </c>
      <c r="S274" s="128">
        <v>54</v>
      </c>
      <c r="T274" s="5" t="s">
        <v>36</v>
      </c>
      <c r="U274" s="128" t="s">
        <v>37</v>
      </c>
      <c r="V274" s="128">
        <v>42</v>
      </c>
      <c r="X274" s="128">
        <v>42</v>
      </c>
      <c r="AA274" s="128">
        <v>10</v>
      </c>
      <c r="AC274" s="130" t="s">
        <v>1158</v>
      </c>
      <c r="AD274" s="130" t="s">
        <v>1184</v>
      </c>
    </row>
    <row r="276" spans="1:30" s="138" customFormat="1" x14ac:dyDescent="0.5">
      <c r="A276" s="138" t="s">
        <v>1174</v>
      </c>
      <c r="B276" s="136">
        <v>76</v>
      </c>
      <c r="C276" s="136">
        <v>173</v>
      </c>
      <c r="D276" s="136" t="s">
        <v>34</v>
      </c>
      <c r="E276" s="137">
        <v>26378</v>
      </c>
      <c r="F276" s="136">
        <v>74</v>
      </c>
      <c r="G276" s="136">
        <v>2296</v>
      </c>
      <c r="H276" s="136" t="s">
        <v>1150</v>
      </c>
      <c r="I276" s="136">
        <v>4</v>
      </c>
      <c r="J276" s="136">
        <v>3</v>
      </c>
      <c r="K276" s="136">
        <v>53</v>
      </c>
      <c r="L276" s="136">
        <v>1953</v>
      </c>
      <c r="M276" s="136"/>
      <c r="Q276" s="139">
        <v>150</v>
      </c>
      <c r="R276" s="136"/>
      <c r="S276" s="136">
        <v>76</v>
      </c>
      <c r="T276" s="136"/>
      <c r="U276" s="136"/>
      <c r="V276" s="136"/>
      <c r="X276" s="136"/>
      <c r="AA276" s="136"/>
      <c r="AB276" s="138" t="s">
        <v>1185</v>
      </c>
      <c r="AC276" s="138" t="s">
        <v>1175</v>
      </c>
      <c r="AD276" s="138" t="s">
        <v>1174</v>
      </c>
    </row>
    <row r="277" spans="1:30" s="126" customFormat="1" x14ac:dyDescent="0.5">
      <c r="B277" s="124"/>
      <c r="C277" s="124"/>
      <c r="D277" s="124"/>
      <c r="E277" s="125"/>
      <c r="F277" s="124"/>
      <c r="G277" s="124"/>
      <c r="H277" s="124"/>
      <c r="I277" s="124"/>
      <c r="J277" s="124"/>
      <c r="K277" s="124"/>
      <c r="L277" s="124"/>
      <c r="M277" s="124"/>
      <c r="Q277" s="127"/>
      <c r="R277" s="124"/>
      <c r="S277" s="124"/>
      <c r="T277" s="124"/>
      <c r="U277" s="124"/>
      <c r="V277" s="124"/>
      <c r="X277" s="124"/>
      <c r="AA277" s="124"/>
    </row>
    <row r="278" spans="1:30" s="275" customFormat="1" ht="24" x14ac:dyDescent="0.55000000000000004">
      <c r="A278" s="275" t="s">
        <v>1186</v>
      </c>
      <c r="B278" s="273">
        <v>105</v>
      </c>
      <c r="C278" s="273">
        <v>174</v>
      </c>
      <c r="D278" s="273" t="s">
        <v>34</v>
      </c>
      <c r="E278" s="274">
        <v>36968</v>
      </c>
      <c r="F278" s="273">
        <v>20</v>
      </c>
      <c r="G278" s="273">
        <v>1074</v>
      </c>
      <c r="H278" s="273" t="s">
        <v>1150</v>
      </c>
      <c r="I278" s="273"/>
      <c r="J278" s="273">
        <v>1</v>
      </c>
      <c r="K278" s="273"/>
      <c r="L278" s="273"/>
      <c r="M278" s="273">
        <v>100</v>
      </c>
      <c r="Q278" s="276">
        <v>250</v>
      </c>
      <c r="R278" s="273">
        <v>77</v>
      </c>
      <c r="S278" s="273">
        <v>105</v>
      </c>
      <c r="T278" s="570" t="s">
        <v>36</v>
      </c>
      <c r="U278" s="273" t="s">
        <v>1009</v>
      </c>
      <c r="V278" s="273">
        <v>144</v>
      </c>
      <c r="X278" s="273">
        <v>144</v>
      </c>
      <c r="AA278" s="273">
        <v>20</v>
      </c>
      <c r="AB278" s="275" t="s">
        <v>67</v>
      </c>
      <c r="AC278" s="275" t="s">
        <v>1117</v>
      </c>
      <c r="AD278" s="275" t="s">
        <v>1186</v>
      </c>
    </row>
    <row r="280" spans="1:30" x14ac:dyDescent="0.5">
      <c r="A280" s="130" t="s">
        <v>1187</v>
      </c>
      <c r="C280" s="128">
        <v>175</v>
      </c>
      <c r="D280" s="128" t="s">
        <v>34</v>
      </c>
      <c r="E280" s="129">
        <v>47135</v>
      </c>
      <c r="F280" s="128">
        <v>131</v>
      </c>
      <c r="G280" s="128">
        <v>4313</v>
      </c>
      <c r="H280" s="128" t="s">
        <v>1150</v>
      </c>
      <c r="I280" s="128">
        <v>15</v>
      </c>
      <c r="J280" s="128">
        <v>1</v>
      </c>
      <c r="K280" s="128">
        <v>36</v>
      </c>
      <c r="L280" s="128">
        <v>6136</v>
      </c>
      <c r="Q280" s="131">
        <v>150</v>
      </c>
      <c r="AC280" s="130" t="s">
        <v>1188</v>
      </c>
      <c r="AD280" s="130" t="s">
        <v>1187</v>
      </c>
    </row>
    <row r="281" spans="1:30" s="259" customFormat="1" ht="24" x14ac:dyDescent="0.55000000000000004">
      <c r="A281" s="259" t="s">
        <v>1187</v>
      </c>
      <c r="B281" s="257">
        <v>17</v>
      </c>
      <c r="C281" s="257">
        <v>176</v>
      </c>
      <c r="D281" s="257" t="s">
        <v>34</v>
      </c>
      <c r="E281" s="258">
        <v>36946</v>
      </c>
      <c r="F281" s="257">
        <v>135</v>
      </c>
      <c r="G281" s="257">
        <v>1050</v>
      </c>
      <c r="H281" s="257" t="s">
        <v>1150</v>
      </c>
      <c r="I281" s="257"/>
      <c r="J281" s="257">
        <v>1</v>
      </c>
      <c r="K281" s="257">
        <v>14</v>
      </c>
      <c r="L281" s="257"/>
      <c r="M281" s="257">
        <v>114</v>
      </c>
      <c r="Q281" s="260">
        <v>150</v>
      </c>
      <c r="R281" s="257">
        <v>78</v>
      </c>
      <c r="S281" s="257">
        <v>17</v>
      </c>
      <c r="T281" s="570" t="s">
        <v>36</v>
      </c>
      <c r="U281" s="257" t="s">
        <v>1009</v>
      </c>
      <c r="V281" s="257">
        <v>224</v>
      </c>
      <c r="X281" s="257">
        <v>224</v>
      </c>
      <c r="Y281" s="259">
        <v>67.2</v>
      </c>
      <c r="AA281" s="257">
        <v>29</v>
      </c>
      <c r="AC281" s="259" t="s">
        <v>1188</v>
      </c>
      <c r="AD281" s="259" t="s">
        <v>1187</v>
      </c>
    </row>
    <row r="282" spans="1:30" s="126" customFormat="1" x14ac:dyDescent="0.5">
      <c r="B282" s="124"/>
      <c r="C282" s="124"/>
      <c r="D282" s="124"/>
      <c r="E282" s="125"/>
      <c r="F282" s="124"/>
      <c r="G282" s="124"/>
      <c r="H282" s="124"/>
      <c r="I282" s="124"/>
      <c r="J282" s="124"/>
      <c r="K282" s="124"/>
      <c r="L282" s="124"/>
      <c r="M282" s="124"/>
      <c r="Q282" s="127"/>
      <c r="R282" s="124"/>
      <c r="S282" s="124"/>
      <c r="T282" s="124"/>
      <c r="U282" s="124"/>
      <c r="V282" s="124"/>
      <c r="X282" s="124"/>
      <c r="AA282" s="124"/>
    </row>
    <row r="283" spans="1:30" ht="24" x14ac:dyDescent="0.55000000000000004">
      <c r="A283" s="130" t="s">
        <v>1189</v>
      </c>
      <c r="B283" s="128">
        <v>17</v>
      </c>
      <c r="C283" s="128">
        <v>177</v>
      </c>
      <c r="D283" s="128" t="s">
        <v>34</v>
      </c>
      <c r="E283" s="129">
        <v>87619</v>
      </c>
      <c r="F283" s="128">
        <v>297</v>
      </c>
      <c r="G283" s="128">
        <v>7112</v>
      </c>
      <c r="H283" s="128" t="s">
        <v>1150</v>
      </c>
      <c r="K283" s="128">
        <v>73</v>
      </c>
      <c r="M283" s="128">
        <v>73</v>
      </c>
      <c r="Q283" s="131">
        <v>100</v>
      </c>
      <c r="R283" s="128">
        <v>79</v>
      </c>
      <c r="S283" s="128">
        <v>17</v>
      </c>
      <c r="T283" s="5" t="s">
        <v>36</v>
      </c>
      <c r="U283" s="128" t="s">
        <v>37</v>
      </c>
      <c r="V283" s="128">
        <v>16</v>
      </c>
      <c r="X283" s="128">
        <v>16</v>
      </c>
      <c r="AA283" s="128">
        <v>16</v>
      </c>
      <c r="AC283" s="130" t="s">
        <v>1188</v>
      </c>
      <c r="AD283" s="130" t="s">
        <v>1189</v>
      </c>
    </row>
    <row r="285" spans="1:30" x14ac:dyDescent="0.5">
      <c r="A285" s="130" t="s">
        <v>1190</v>
      </c>
      <c r="B285" s="128">
        <v>71</v>
      </c>
      <c r="C285" s="128">
        <v>178</v>
      </c>
      <c r="D285" s="128" t="s">
        <v>34</v>
      </c>
      <c r="E285" s="129">
        <v>80519</v>
      </c>
      <c r="F285" s="128">
        <v>205</v>
      </c>
      <c r="G285" s="128">
        <v>6783</v>
      </c>
      <c r="H285" s="128" t="s">
        <v>1150</v>
      </c>
      <c r="I285" s="128">
        <v>17</v>
      </c>
      <c r="J285" s="128">
        <v>1</v>
      </c>
      <c r="K285" s="128">
        <v>1</v>
      </c>
      <c r="L285" s="128">
        <v>6901</v>
      </c>
      <c r="Q285" s="131">
        <v>100</v>
      </c>
      <c r="S285" s="128">
        <v>71</v>
      </c>
      <c r="AC285" s="130" t="s">
        <v>1191</v>
      </c>
      <c r="AD285" s="130" t="s">
        <v>1190</v>
      </c>
    </row>
    <row r="287" spans="1:30" x14ac:dyDescent="0.5">
      <c r="A287" s="130" t="s">
        <v>1192</v>
      </c>
      <c r="B287" s="128">
        <v>75</v>
      </c>
      <c r="C287" s="128">
        <v>179</v>
      </c>
      <c r="D287" s="128" t="s">
        <v>34</v>
      </c>
      <c r="E287" s="129">
        <v>95178</v>
      </c>
      <c r="F287" s="128">
        <v>197</v>
      </c>
      <c r="G287" s="128">
        <v>7672</v>
      </c>
      <c r="H287" s="128" t="s">
        <v>1150</v>
      </c>
      <c r="I287" s="128">
        <v>10</v>
      </c>
      <c r="J287" s="128">
        <v>1</v>
      </c>
      <c r="K287" s="128">
        <v>65</v>
      </c>
      <c r="L287" s="128">
        <v>4165</v>
      </c>
      <c r="Q287" s="131">
        <v>150</v>
      </c>
      <c r="S287" s="128">
        <v>75</v>
      </c>
      <c r="AC287" s="130" t="s">
        <v>1193</v>
      </c>
      <c r="AD287" s="130" t="s">
        <v>1192</v>
      </c>
    </row>
    <row r="288" spans="1:30" s="259" customFormat="1" ht="24" x14ac:dyDescent="0.55000000000000004">
      <c r="A288" s="259" t="s">
        <v>1192</v>
      </c>
      <c r="B288" s="257">
        <v>75</v>
      </c>
      <c r="C288" s="257">
        <v>180</v>
      </c>
      <c r="D288" s="257" t="s">
        <v>34</v>
      </c>
      <c r="E288" s="258">
        <v>81864</v>
      </c>
      <c r="F288" s="257">
        <v>183</v>
      </c>
      <c r="G288" s="257">
        <v>6830</v>
      </c>
      <c r="H288" s="257" t="s">
        <v>1150</v>
      </c>
      <c r="I288" s="257"/>
      <c r="J288" s="257"/>
      <c r="K288" s="257">
        <v>99</v>
      </c>
      <c r="L288" s="257"/>
      <c r="M288" s="257">
        <v>99</v>
      </c>
      <c r="Q288" s="260">
        <v>250</v>
      </c>
      <c r="R288" s="257">
        <v>80</v>
      </c>
      <c r="S288" s="257">
        <v>75</v>
      </c>
      <c r="T288" s="570" t="s">
        <v>36</v>
      </c>
      <c r="U288" s="257" t="s">
        <v>37</v>
      </c>
      <c r="V288" s="257">
        <v>216</v>
      </c>
      <c r="X288" s="257">
        <v>216</v>
      </c>
      <c r="AA288" s="257">
        <v>5</v>
      </c>
      <c r="AB288" s="259" t="s">
        <v>1194</v>
      </c>
      <c r="AC288" s="259" t="s">
        <v>1193</v>
      </c>
      <c r="AD288" s="259" t="s">
        <v>1192</v>
      </c>
    </row>
    <row r="289" spans="1:30" ht="24" x14ac:dyDescent="0.55000000000000004">
      <c r="A289" s="130" t="s">
        <v>1196</v>
      </c>
      <c r="B289" s="128">
        <v>3</v>
      </c>
      <c r="C289" s="128">
        <v>181</v>
      </c>
      <c r="D289" s="128" t="s">
        <v>34</v>
      </c>
      <c r="E289" s="129">
        <v>96603</v>
      </c>
      <c r="F289" s="128">
        <v>292</v>
      </c>
      <c r="G289" s="128">
        <v>7786</v>
      </c>
      <c r="H289" s="128" t="s">
        <v>1195</v>
      </c>
      <c r="I289" s="128">
        <v>15</v>
      </c>
      <c r="L289" s="128">
        <v>6000</v>
      </c>
      <c r="Q289" s="131">
        <v>150</v>
      </c>
      <c r="S289" s="128">
        <v>3</v>
      </c>
      <c r="T289" s="5"/>
      <c r="AC289" s="130" t="s">
        <v>1197</v>
      </c>
    </row>
    <row r="291" spans="1:30" ht="24" x14ac:dyDescent="0.55000000000000004">
      <c r="A291" s="130" t="s">
        <v>1198</v>
      </c>
      <c r="B291" s="128">
        <v>64</v>
      </c>
      <c r="C291" s="128">
        <v>182</v>
      </c>
      <c r="D291" s="128" t="s">
        <v>34</v>
      </c>
      <c r="E291" s="129">
        <v>96602</v>
      </c>
      <c r="F291" s="128">
        <v>291</v>
      </c>
      <c r="G291" s="128">
        <v>7785</v>
      </c>
      <c r="H291" s="128" t="s">
        <v>1195</v>
      </c>
      <c r="I291" s="128">
        <v>15</v>
      </c>
      <c r="L291" s="128">
        <v>6000</v>
      </c>
      <c r="Q291" s="131">
        <v>150</v>
      </c>
      <c r="S291" s="128">
        <v>64</v>
      </c>
      <c r="T291" s="5"/>
      <c r="AC291" s="130" t="s">
        <v>1199</v>
      </c>
    </row>
    <row r="293" spans="1:30" x14ac:dyDescent="0.5">
      <c r="A293" s="130" t="s">
        <v>1200</v>
      </c>
      <c r="B293" s="128">
        <v>3</v>
      </c>
      <c r="C293" s="128">
        <v>183</v>
      </c>
      <c r="D293" s="128" t="s">
        <v>34</v>
      </c>
      <c r="E293" s="129">
        <v>25105</v>
      </c>
      <c r="F293" s="128">
        <v>4</v>
      </c>
      <c r="G293" s="128">
        <v>1719</v>
      </c>
      <c r="H293" s="128" t="s">
        <v>1195</v>
      </c>
      <c r="I293" s="128">
        <v>13</v>
      </c>
      <c r="K293" s="128">
        <v>71</v>
      </c>
      <c r="L293" s="128">
        <v>5271</v>
      </c>
      <c r="Q293" s="131">
        <v>150</v>
      </c>
      <c r="S293" s="128">
        <v>3</v>
      </c>
      <c r="AC293" s="130" t="s">
        <v>1201</v>
      </c>
    </row>
    <row r="295" spans="1:30" s="133" customFormat="1" ht="24" x14ac:dyDescent="0.55000000000000004">
      <c r="A295" s="135" t="s">
        <v>1203</v>
      </c>
      <c r="B295" s="132">
        <v>218</v>
      </c>
      <c r="C295" s="132">
        <v>184</v>
      </c>
      <c r="D295" s="128" t="s">
        <v>34</v>
      </c>
      <c r="E295" s="132">
        <v>88830</v>
      </c>
      <c r="F295" s="132">
        <v>245</v>
      </c>
      <c r="G295" s="132">
        <v>7178</v>
      </c>
      <c r="H295" s="132" t="s">
        <v>1202</v>
      </c>
      <c r="I295" s="132">
        <v>9</v>
      </c>
      <c r="J295" s="132">
        <v>1</v>
      </c>
      <c r="K295" s="132">
        <v>58</v>
      </c>
      <c r="L295" s="132">
        <v>3358</v>
      </c>
      <c r="M295" s="132"/>
      <c r="Q295" s="134">
        <v>150</v>
      </c>
      <c r="R295" s="132"/>
      <c r="S295" s="132">
        <v>218</v>
      </c>
      <c r="T295" s="5"/>
      <c r="U295" s="132"/>
      <c r="V295" s="132"/>
      <c r="X295" s="132"/>
      <c r="AA295" s="132"/>
    </row>
    <row r="296" spans="1:30" ht="24" x14ac:dyDescent="0.55000000000000004">
      <c r="A296" s="135" t="s">
        <v>1203</v>
      </c>
      <c r="B296" s="128">
        <v>218</v>
      </c>
      <c r="C296" s="128">
        <v>185</v>
      </c>
      <c r="D296" s="128" t="s">
        <v>34</v>
      </c>
      <c r="E296" s="129">
        <v>25463</v>
      </c>
      <c r="F296" s="128">
        <v>59</v>
      </c>
      <c r="G296" s="128">
        <v>1919</v>
      </c>
      <c r="H296" s="128" t="s">
        <v>1202</v>
      </c>
      <c r="I296" s="128">
        <v>26</v>
      </c>
      <c r="K296" s="128">
        <v>52</v>
      </c>
      <c r="L296" s="128">
        <v>10452</v>
      </c>
      <c r="Q296" s="131">
        <v>150</v>
      </c>
      <c r="S296" s="128">
        <v>218</v>
      </c>
      <c r="T296" s="5"/>
    </row>
    <row r="297" spans="1:30" s="138" customFormat="1" ht="24" x14ac:dyDescent="0.55000000000000004">
      <c r="A297" s="140" t="s">
        <v>1203</v>
      </c>
      <c r="B297" s="136">
        <v>16</v>
      </c>
      <c r="C297" s="136">
        <v>186</v>
      </c>
      <c r="D297" s="136" t="s">
        <v>34</v>
      </c>
      <c r="E297" s="137">
        <v>73919</v>
      </c>
      <c r="F297" s="136">
        <v>371</v>
      </c>
      <c r="G297" s="136">
        <v>6327</v>
      </c>
      <c r="H297" s="136" t="s">
        <v>890</v>
      </c>
      <c r="I297" s="136">
        <v>3</v>
      </c>
      <c r="J297" s="136">
        <v>2</v>
      </c>
      <c r="K297" s="136">
        <v>18</v>
      </c>
      <c r="L297" s="136"/>
      <c r="M297" s="136">
        <v>1418</v>
      </c>
      <c r="Q297" s="139">
        <v>250</v>
      </c>
      <c r="R297" s="136">
        <v>81</v>
      </c>
      <c r="S297" s="136">
        <v>16</v>
      </c>
      <c r="T297" s="571" t="s">
        <v>36</v>
      </c>
      <c r="U297" s="136" t="s">
        <v>37</v>
      </c>
      <c r="V297" s="136">
        <v>375</v>
      </c>
      <c r="X297" s="136">
        <v>321</v>
      </c>
      <c r="Y297" s="138">
        <v>54</v>
      </c>
      <c r="AA297" s="136"/>
      <c r="AB297" s="138" t="s">
        <v>1691</v>
      </c>
    </row>
    <row r="298" spans="1:30" x14ac:dyDescent="0.5">
      <c r="B298" s="128">
        <v>16</v>
      </c>
      <c r="S298" s="128">
        <v>16</v>
      </c>
    </row>
    <row r="299" spans="1:30" ht="24" x14ac:dyDescent="0.55000000000000004">
      <c r="A299" s="130" t="s">
        <v>1204</v>
      </c>
      <c r="B299" s="128">
        <v>16</v>
      </c>
      <c r="C299" s="128">
        <v>187</v>
      </c>
      <c r="D299" s="128" t="s">
        <v>34</v>
      </c>
      <c r="E299" s="129">
        <v>36945</v>
      </c>
      <c r="F299" s="128">
        <v>134</v>
      </c>
      <c r="G299" s="128">
        <v>1051</v>
      </c>
      <c r="K299" s="128">
        <v>86</v>
      </c>
      <c r="M299" s="128">
        <v>86</v>
      </c>
      <c r="Q299" s="131">
        <v>250</v>
      </c>
      <c r="R299" s="128">
        <v>82</v>
      </c>
      <c r="S299" s="128">
        <v>16</v>
      </c>
      <c r="T299" s="5" t="s">
        <v>36</v>
      </c>
      <c r="U299" s="128" t="s">
        <v>1009</v>
      </c>
      <c r="V299" s="128">
        <v>144</v>
      </c>
      <c r="X299" s="128">
        <v>144</v>
      </c>
      <c r="AA299" s="128">
        <v>30</v>
      </c>
    </row>
    <row r="301" spans="1:30" s="138" customFormat="1" ht="24" x14ac:dyDescent="0.55000000000000004">
      <c r="B301" s="136"/>
      <c r="C301" s="136">
        <v>188</v>
      </c>
      <c r="D301" s="136"/>
      <c r="E301" s="137" t="s">
        <v>1205</v>
      </c>
      <c r="F301" s="136"/>
      <c r="G301" s="136"/>
      <c r="H301" s="136"/>
      <c r="I301" s="136"/>
      <c r="J301" s="136">
        <v>1</v>
      </c>
      <c r="K301" s="136">
        <v>70</v>
      </c>
      <c r="L301" s="136"/>
      <c r="M301" s="136"/>
      <c r="P301" s="138">
        <v>170</v>
      </c>
      <c r="Q301" s="139">
        <v>250</v>
      </c>
      <c r="R301" s="136">
        <v>83</v>
      </c>
      <c r="S301" s="136"/>
      <c r="T301" s="571" t="s">
        <v>36</v>
      </c>
      <c r="U301" s="136" t="s">
        <v>37</v>
      </c>
      <c r="V301" s="136">
        <v>36</v>
      </c>
      <c r="X301" s="136"/>
      <c r="Y301" s="138">
        <v>36</v>
      </c>
      <c r="AA301" s="136">
        <v>20</v>
      </c>
      <c r="AB301" s="138" t="s">
        <v>1789</v>
      </c>
    </row>
    <row r="303" spans="1:30" x14ac:dyDescent="0.5">
      <c r="A303" s="130" t="s">
        <v>1206</v>
      </c>
      <c r="B303" s="128">
        <v>117</v>
      </c>
      <c r="C303" s="128">
        <v>189</v>
      </c>
      <c r="D303" s="128" t="s">
        <v>34</v>
      </c>
      <c r="E303" s="129">
        <v>26361</v>
      </c>
      <c r="F303" s="128">
        <v>55</v>
      </c>
      <c r="G303" s="128">
        <v>2379</v>
      </c>
      <c r="I303" s="128">
        <v>5</v>
      </c>
      <c r="J303" s="128">
        <v>2</v>
      </c>
      <c r="K303" s="128">
        <v>75</v>
      </c>
      <c r="L303" s="128">
        <v>2275</v>
      </c>
      <c r="Q303" s="131">
        <v>150</v>
      </c>
      <c r="S303" s="128">
        <v>117</v>
      </c>
      <c r="AC303" s="130" t="s">
        <v>1207</v>
      </c>
      <c r="AD303" s="130">
        <v>150</v>
      </c>
    </row>
    <row r="304" spans="1:30" ht="24" x14ac:dyDescent="0.55000000000000004">
      <c r="A304" s="130" t="s">
        <v>1206</v>
      </c>
      <c r="B304" s="128">
        <v>117</v>
      </c>
      <c r="C304" s="128">
        <v>190</v>
      </c>
      <c r="D304" s="128" t="s">
        <v>34</v>
      </c>
      <c r="E304" s="129">
        <v>54899</v>
      </c>
      <c r="F304" s="128">
        <v>141</v>
      </c>
      <c r="G304" s="128">
        <v>5403</v>
      </c>
      <c r="J304" s="128">
        <v>2</v>
      </c>
      <c r="K304" s="128">
        <v>78</v>
      </c>
      <c r="M304" s="128">
        <v>278</v>
      </c>
      <c r="Q304" s="131">
        <v>250</v>
      </c>
      <c r="R304" s="128">
        <v>84</v>
      </c>
      <c r="S304" s="128">
        <v>117</v>
      </c>
      <c r="T304" s="5" t="s">
        <v>36</v>
      </c>
      <c r="U304" s="128" t="s">
        <v>1009</v>
      </c>
      <c r="V304" s="128">
        <v>144</v>
      </c>
      <c r="X304" s="128">
        <v>144</v>
      </c>
      <c r="AA304" s="128">
        <v>34</v>
      </c>
      <c r="AD304" s="130">
        <v>250</v>
      </c>
    </row>
    <row r="305" spans="1:30" x14ac:dyDescent="0.5">
      <c r="A305" s="130" t="s">
        <v>1206</v>
      </c>
      <c r="B305" s="128">
        <v>117</v>
      </c>
      <c r="C305" s="128">
        <v>191</v>
      </c>
      <c r="D305" s="128" t="s">
        <v>34</v>
      </c>
      <c r="E305" s="129">
        <v>47361</v>
      </c>
      <c r="F305" s="128">
        <v>117</v>
      </c>
      <c r="G305" s="128">
        <v>4425</v>
      </c>
      <c r="I305" s="128">
        <v>12</v>
      </c>
      <c r="J305" s="128">
        <v>2</v>
      </c>
      <c r="K305" s="128">
        <v>26</v>
      </c>
      <c r="L305" s="128">
        <v>5026</v>
      </c>
      <c r="Q305" s="131">
        <v>175</v>
      </c>
      <c r="S305" s="128">
        <v>117</v>
      </c>
    </row>
    <row r="306" spans="1:30" x14ac:dyDescent="0.5">
      <c r="A306" s="130" t="s">
        <v>1206</v>
      </c>
      <c r="B306" s="128">
        <v>117</v>
      </c>
      <c r="C306" s="128">
        <v>192</v>
      </c>
      <c r="D306" s="128" t="s">
        <v>34</v>
      </c>
      <c r="E306" s="129">
        <v>26338</v>
      </c>
      <c r="F306" s="128">
        <v>31</v>
      </c>
      <c r="G306" s="128">
        <v>2256</v>
      </c>
      <c r="I306" s="128">
        <v>5</v>
      </c>
      <c r="J306" s="128">
        <v>1</v>
      </c>
      <c r="K306" s="128">
        <v>97</v>
      </c>
      <c r="L306" s="128">
        <v>2197</v>
      </c>
      <c r="Q306" s="131">
        <v>150</v>
      </c>
      <c r="S306" s="128">
        <v>117</v>
      </c>
    </row>
    <row r="308" spans="1:30" x14ac:dyDescent="0.5">
      <c r="A308" s="130" t="s">
        <v>1208</v>
      </c>
      <c r="B308" s="128">
        <v>117</v>
      </c>
      <c r="C308" s="128">
        <v>193</v>
      </c>
      <c r="D308" s="128" t="s">
        <v>34</v>
      </c>
      <c r="E308" s="129">
        <v>85002</v>
      </c>
      <c r="F308" s="128">
        <v>165</v>
      </c>
      <c r="G308" s="128">
        <v>6486</v>
      </c>
      <c r="I308" s="128">
        <v>3</v>
      </c>
      <c r="J308" s="128">
        <v>1</v>
      </c>
      <c r="K308" s="128">
        <v>54</v>
      </c>
      <c r="L308" s="128">
        <v>1354</v>
      </c>
      <c r="Q308" s="131">
        <v>100</v>
      </c>
      <c r="S308" s="128">
        <v>117</v>
      </c>
      <c r="AC308" s="130">
        <v>117</v>
      </c>
      <c r="AD308" s="130">
        <v>100</v>
      </c>
    </row>
    <row r="309" spans="1:30" x14ac:dyDescent="0.5">
      <c r="B309" s="128">
        <v>117</v>
      </c>
      <c r="C309" s="128">
        <v>194</v>
      </c>
      <c r="D309" s="128" t="s">
        <v>34</v>
      </c>
      <c r="E309" s="129">
        <v>47363</v>
      </c>
      <c r="F309" s="128">
        <v>119</v>
      </c>
      <c r="G309" s="128">
        <v>4427</v>
      </c>
      <c r="I309" s="128">
        <v>6</v>
      </c>
      <c r="K309" s="128">
        <v>29</v>
      </c>
      <c r="L309" s="128">
        <v>2429</v>
      </c>
      <c r="Q309" s="131">
        <v>150</v>
      </c>
      <c r="S309" s="128">
        <v>117</v>
      </c>
      <c r="AD309" s="130">
        <v>150</v>
      </c>
    </row>
    <row r="311" spans="1:30" x14ac:dyDescent="0.5">
      <c r="A311" s="130" t="s">
        <v>1209</v>
      </c>
      <c r="B311" s="128">
        <v>118</v>
      </c>
      <c r="C311" s="128">
        <v>195</v>
      </c>
      <c r="D311" s="128" t="s">
        <v>34</v>
      </c>
      <c r="E311" s="129">
        <v>85603</v>
      </c>
      <c r="F311" s="128">
        <v>166</v>
      </c>
      <c r="G311" s="128">
        <v>6887</v>
      </c>
      <c r="I311" s="128">
        <v>3</v>
      </c>
      <c r="J311" s="128">
        <v>2</v>
      </c>
      <c r="K311" s="128">
        <v>28</v>
      </c>
      <c r="L311" s="128">
        <v>1428</v>
      </c>
      <c r="Q311" s="131">
        <v>100</v>
      </c>
      <c r="S311" s="128">
        <v>118</v>
      </c>
      <c r="AC311" s="130" t="s">
        <v>1210</v>
      </c>
    </row>
    <row r="313" spans="1:30" s="126" customFormat="1" ht="24" x14ac:dyDescent="0.55000000000000004">
      <c r="A313" s="282" t="s">
        <v>3434</v>
      </c>
      <c r="B313" s="282">
        <v>99</v>
      </c>
      <c r="C313" s="282">
        <v>196</v>
      </c>
      <c r="D313" s="17" t="s">
        <v>3403</v>
      </c>
      <c r="E313" s="17"/>
      <c r="F313" s="17"/>
      <c r="G313" s="124"/>
      <c r="H313" s="124"/>
      <c r="I313" s="124">
        <v>8</v>
      </c>
      <c r="J313" s="124"/>
      <c r="K313" s="124">
        <v>50</v>
      </c>
      <c r="L313" s="124">
        <v>3250</v>
      </c>
      <c r="M313" s="124"/>
      <c r="Q313" s="127"/>
      <c r="R313" s="124"/>
      <c r="S313" s="124"/>
      <c r="T313" s="124"/>
      <c r="U313" s="124"/>
      <c r="V313" s="124"/>
      <c r="X313" s="124"/>
      <c r="AA313" s="124"/>
    </row>
    <row r="315" spans="1:30" ht="24" x14ac:dyDescent="0.55000000000000004">
      <c r="A315" s="309"/>
      <c r="B315" s="5"/>
      <c r="C315" s="5"/>
      <c r="D315" s="5"/>
      <c r="E315" s="5"/>
      <c r="F315" s="5"/>
      <c r="G315" s="5"/>
      <c r="H315" s="5"/>
      <c r="I315" s="5"/>
      <c r="J315" s="5"/>
      <c r="K315" s="5"/>
      <c r="L315" s="5"/>
      <c r="M315" s="5"/>
    </row>
    <row r="316" spans="1:30" ht="24" x14ac:dyDescent="0.55000000000000004">
      <c r="D316" s="17"/>
    </row>
  </sheetData>
  <mergeCells count="38">
    <mergeCell ref="A1:A5"/>
    <mergeCell ref="T7:T10"/>
    <mergeCell ref="U7:U10"/>
    <mergeCell ref="V7:V10"/>
    <mergeCell ref="W7:Z7"/>
    <mergeCell ref="N1:P1"/>
    <mergeCell ref="C2:AB2"/>
    <mergeCell ref="C3:AB3"/>
    <mergeCell ref="C6:P6"/>
    <mergeCell ref="R6:AB6"/>
    <mergeCell ref="Q7:Q10"/>
    <mergeCell ref="R7:R10"/>
    <mergeCell ref="S7:S10"/>
    <mergeCell ref="M8:M10"/>
    <mergeCell ref="N8:N10"/>
    <mergeCell ref="O8:O10"/>
    <mergeCell ref="AA7:AA10"/>
    <mergeCell ref="AB7:AB10"/>
    <mergeCell ref="W8:W10"/>
    <mergeCell ref="X8:X10"/>
    <mergeCell ref="Y8:Y10"/>
    <mergeCell ref="Z8:Z10"/>
    <mergeCell ref="P8:P10"/>
    <mergeCell ref="J8:J10"/>
    <mergeCell ref="K8:K10"/>
    <mergeCell ref="H7:H10"/>
    <mergeCell ref="I7:K7"/>
    <mergeCell ref="L7:P7"/>
    <mergeCell ref="L8:L10"/>
    <mergeCell ref="A6:A10"/>
    <mergeCell ref="B7:B10"/>
    <mergeCell ref="F8:F10"/>
    <mergeCell ref="G8:G10"/>
    <mergeCell ref="I8:I10"/>
    <mergeCell ref="C7:C10"/>
    <mergeCell ref="D7:D10"/>
    <mergeCell ref="E7:E10"/>
    <mergeCell ref="F7:G7"/>
  </mergeCells>
  <pageMargins left="0.25" right="0.25" top="0.75" bottom="0.75" header="0.3" footer="0.3"/>
  <pageSetup paperSize="5" scale="87"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[10]list!#REF!</xm:f>
          </x14:formula1>
          <xm:sqref>T12:T13 T17:T18 T29 T31 T37:T39 T42:T43 T48:T50 T60:T69 T73:T75 T84 T91 T97 T100:T101 T105:T106 T109:T110 T114 T117:T119 T123:T124 T133 T136 T299 T301 T23:T24 T26 T304 T163 T213:T214 T217:T218 T223 T165 T167 T172 T175 T179 T181 T184 T186 T188 T195 T197 T203 T208 T210 T229 T236 T242 T245 T247 T250 T257 T259 T264 T267 T269 T274 T278 T281 T283 T288:T289 T291 T295:T297</xm:sqref>
        </x14:dataValidation>
        <x14:dataValidation type="list" allowBlank="1" showInputMessage="1" showErrorMessage="1">
          <x14:formula1>
            <xm:f>[2]list!#REF!</xm:f>
          </x14:formula1>
          <xm:sqref>T1:T11 T14:T16 T30 T32:T36 T40:T41 T44:T47 T51:T59 T70:T72 T76:T83 T85:T90 T92:T96 T98:T99 T102:T104 T107:T108 T111:T113 T115:T116 T290 T134:T135 T292:T294 U1:U1048576 T298 T300 T305:T1048576 T19:T22 T25 T27:T28 T125:T132 T302:T303 T137:T162 T120:T122 T215:T216 T219:T222 T211:T212 T164 T166 T168:T171 T173:T174 T176:T178 T180 T182:T183 T185 T187 T189:T194 T196 T198:T202 T204:T207 T209 T224:T228 T230:T235 T237:T241 T243:T244 T246 T248:T249 T251:T256 T258 T260:T263 T265:T266 T268 T270:T273 T275:T277 T279:T280 T282 T284:T287 D1:D312 D314 D317:D1048576</xm:sqref>
        </x14:dataValidation>
        <x14:dataValidation type="list" allowBlank="1" showInputMessage="1" showErrorMessage="1">
          <x14:formula1>
            <xm:f>[1]list!#REF!</xm:f>
          </x14:formula1>
          <xm:sqref>D315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720"/>
  <sheetViews>
    <sheetView tabSelected="1" view="pageBreakPreview" topLeftCell="A887" zoomScale="90" zoomScaleNormal="90" zoomScaleSheetLayoutView="90" workbookViewId="0">
      <selection activeCell="L896" sqref="L896"/>
    </sheetView>
  </sheetViews>
  <sheetFormatPr defaultColWidth="8" defaultRowHeight="24" x14ac:dyDescent="0.55000000000000004"/>
  <cols>
    <col min="1" max="1" width="22.5" style="704" customWidth="1"/>
    <col min="2" max="2" width="5.125" style="720" customWidth="1"/>
    <col min="3" max="3" width="13" style="761" customWidth="1"/>
    <col min="4" max="4" width="6.75" style="761" bestFit="1" customWidth="1"/>
    <col min="5" max="5" width="6" style="761" customWidth="1"/>
    <col min="6" max="6" width="5.375" style="761" customWidth="1"/>
    <col min="7" max="7" width="12.125" style="761" customWidth="1"/>
    <col min="8" max="8" width="5.5" style="761" customWidth="1"/>
    <col min="9" max="9" width="5.375" style="761" customWidth="1"/>
    <col min="10" max="10" width="5.375" style="348" customWidth="1"/>
    <col min="11" max="11" width="8.625" style="720" customWidth="1"/>
    <col min="12" max="12" width="7.125" style="761" customWidth="1"/>
    <col min="13" max="13" width="6.125" style="761" customWidth="1"/>
    <col min="14" max="14" width="9.125" style="761" customWidth="1"/>
    <col min="15" max="15" width="9.375" style="761" customWidth="1"/>
    <col min="16" max="16" width="9.375" style="157" hidden="1" customWidth="1"/>
    <col min="17" max="17" width="4.625" style="720" customWidth="1"/>
    <col min="18" max="18" width="7.375" style="761" customWidth="1"/>
    <col min="19" max="19" width="11.625" style="761" customWidth="1"/>
    <col min="20" max="20" width="10.875" style="761" customWidth="1"/>
    <col min="21" max="21" width="9.75" style="761" customWidth="1"/>
    <col min="22" max="22" width="8.125" style="761" customWidth="1"/>
    <col min="23" max="23" width="7.125" style="761" customWidth="1"/>
    <col min="24" max="24" width="6" style="761" customWidth="1"/>
    <col min="25" max="25" width="8.375" style="761" customWidth="1"/>
    <col min="26" max="26" width="9.125" style="761" customWidth="1"/>
    <col min="27" max="27" width="14.625" style="761" customWidth="1"/>
    <col min="28" max="16384" width="8" style="31"/>
  </cols>
  <sheetData>
    <row r="1" spans="1:27" s="158" customFormat="1" x14ac:dyDescent="0.55000000000000004">
      <c r="A1" s="704"/>
      <c r="B1" s="720"/>
      <c r="C1" s="720"/>
      <c r="D1" s="720"/>
      <c r="E1" s="720"/>
      <c r="F1" s="720"/>
      <c r="G1" s="720"/>
      <c r="H1" s="720"/>
      <c r="I1" s="720"/>
      <c r="J1" s="319"/>
      <c r="K1" s="720" t="s">
        <v>0</v>
      </c>
      <c r="L1" s="720"/>
      <c r="M1" s="878"/>
      <c r="N1" s="878"/>
      <c r="O1" s="878"/>
      <c r="P1" s="157"/>
      <c r="Q1" s="720"/>
      <c r="R1" s="720"/>
      <c r="S1" s="720"/>
      <c r="T1" s="720"/>
      <c r="U1" s="720"/>
      <c r="V1" s="720"/>
      <c r="W1" s="720"/>
      <c r="X1" s="720"/>
      <c r="Y1" s="720"/>
      <c r="Z1" s="720" t="s">
        <v>1</v>
      </c>
      <c r="AA1" s="720"/>
    </row>
    <row r="2" spans="1:27" x14ac:dyDescent="0.55000000000000004">
      <c r="B2" s="1006" t="s">
        <v>3497</v>
      </c>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row>
    <row r="3" spans="1:27" s="158" customFormat="1" ht="30" customHeight="1" x14ac:dyDescent="0.55000000000000004">
      <c r="A3" s="704"/>
      <c r="B3" s="1001" t="s">
        <v>3</v>
      </c>
      <c r="C3" s="1001"/>
      <c r="D3" s="1001"/>
      <c r="E3" s="1001"/>
      <c r="F3" s="1001"/>
      <c r="G3" s="1001"/>
      <c r="H3" s="1001"/>
      <c r="I3" s="1001"/>
      <c r="J3" s="1001"/>
      <c r="K3" s="1001"/>
      <c r="L3" s="1001"/>
      <c r="M3" s="1001"/>
      <c r="N3" s="1001"/>
      <c r="O3" s="1001"/>
      <c r="P3" s="1001"/>
      <c r="Q3" s="1001"/>
      <c r="R3" s="1001"/>
      <c r="S3" s="1001"/>
      <c r="T3" s="1001"/>
      <c r="U3" s="1001"/>
      <c r="V3" s="1001"/>
      <c r="W3" s="1001"/>
      <c r="X3" s="1001"/>
      <c r="Y3" s="1001"/>
      <c r="Z3" s="1001"/>
      <c r="AA3" s="1001"/>
    </row>
    <row r="4" spans="1:27" ht="18" customHeight="1" x14ac:dyDescent="0.55000000000000004"/>
    <row r="5" spans="1:27" ht="24.75" thickBot="1" x14ac:dyDescent="0.6">
      <c r="A5" s="1044" t="s">
        <v>5</v>
      </c>
      <c r="B5" s="881" t="s">
        <v>6</v>
      </c>
      <c r="C5" s="882"/>
      <c r="D5" s="882"/>
      <c r="E5" s="882"/>
      <c r="F5" s="882"/>
      <c r="G5" s="882"/>
      <c r="H5" s="882"/>
      <c r="I5" s="882"/>
      <c r="J5" s="882"/>
      <c r="K5" s="882"/>
      <c r="L5" s="882"/>
      <c r="M5" s="882"/>
      <c r="N5" s="882"/>
      <c r="O5" s="883"/>
      <c r="P5" s="778"/>
      <c r="Q5" s="884" t="s">
        <v>7</v>
      </c>
      <c r="R5" s="885"/>
      <c r="S5" s="885"/>
      <c r="T5" s="885"/>
      <c r="U5" s="885"/>
      <c r="V5" s="885"/>
      <c r="W5" s="885"/>
      <c r="X5" s="885"/>
      <c r="Y5" s="885"/>
      <c r="Z5" s="885"/>
      <c r="AA5" s="886"/>
    </row>
    <row r="6" spans="1:27" x14ac:dyDescent="0.55000000000000004">
      <c r="A6" s="1045"/>
      <c r="B6" s="876" t="s">
        <v>8</v>
      </c>
      <c r="C6" s="876" t="s">
        <v>9</v>
      </c>
      <c r="D6" s="887" t="s">
        <v>10</v>
      </c>
      <c r="E6" s="819" t="s">
        <v>11</v>
      </c>
      <c r="F6" s="819"/>
      <c r="G6" s="876" t="s">
        <v>12</v>
      </c>
      <c r="H6" s="894" t="s">
        <v>13</v>
      </c>
      <c r="I6" s="895"/>
      <c r="J6" s="896"/>
      <c r="K6" s="871" t="s">
        <v>14</v>
      </c>
      <c r="L6" s="872"/>
      <c r="M6" s="872"/>
      <c r="N6" s="872"/>
      <c r="O6" s="872"/>
      <c r="P6" s="1007" t="s">
        <v>443</v>
      </c>
      <c r="Q6" s="1010" t="s">
        <v>8</v>
      </c>
      <c r="R6" s="864" t="s">
        <v>15</v>
      </c>
      <c r="S6" s="864" t="s">
        <v>16</v>
      </c>
      <c r="T6" s="864" t="s">
        <v>17</v>
      </c>
      <c r="U6" s="864" t="s">
        <v>18</v>
      </c>
      <c r="V6" s="868" t="s">
        <v>19</v>
      </c>
      <c r="W6" s="869"/>
      <c r="X6" s="869"/>
      <c r="Y6" s="870"/>
      <c r="Z6" s="864" t="s">
        <v>20</v>
      </c>
      <c r="AA6" s="864" t="s">
        <v>21</v>
      </c>
    </row>
    <row r="7" spans="1:27" x14ac:dyDescent="0.55000000000000004">
      <c r="A7" s="1045"/>
      <c r="B7" s="877"/>
      <c r="C7" s="877"/>
      <c r="D7" s="888"/>
      <c r="E7" s="877" t="s">
        <v>22</v>
      </c>
      <c r="F7" s="877" t="s">
        <v>23</v>
      </c>
      <c r="G7" s="877"/>
      <c r="H7" s="889" t="s">
        <v>24</v>
      </c>
      <c r="I7" s="889" t="s">
        <v>25</v>
      </c>
      <c r="J7" s="907" t="s">
        <v>26</v>
      </c>
      <c r="K7" s="876" t="s">
        <v>27</v>
      </c>
      <c r="L7" s="876" t="s">
        <v>28</v>
      </c>
      <c r="M7" s="876" t="s">
        <v>29</v>
      </c>
      <c r="N7" s="876" t="s">
        <v>30</v>
      </c>
      <c r="O7" s="887" t="s">
        <v>31</v>
      </c>
      <c r="P7" s="1008"/>
      <c r="Q7" s="1011"/>
      <c r="R7" s="865"/>
      <c r="S7" s="865"/>
      <c r="T7" s="865"/>
      <c r="U7" s="865"/>
      <c r="V7" s="864" t="s">
        <v>32</v>
      </c>
      <c r="W7" s="866" t="s">
        <v>28</v>
      </c>
      <c r="X7" s="864" t="s">
        <v>29</v>
      </c>
      <c r="Y7" s="864" t="s">
        <v>33</v>
      </c>
      <c r="Z7" s="865"/>
      <c r="AA7" s="865"/>
    </row>
    <row r="8" spans="1:27" x14ac:dyDescent="0.55000000000000004">
      <c r="A8" s="1045"/>
      <c r="B8" s="877"/>
      <c r="C8" s="877"/>
      <c r="D8" s="888"/>
      <c r="E8" s="877"/>
      <c r="F8" s="877"/>
      <c r="G8" s="877"/>
      <c r="H8" s="890"/>
      <c r="I8" s="890"/>
      <c r="J8" s="908"/>
      <c r="K8" s="877"/>
      <c r="L8" s="877"/>
      <c r="M8" s="877"/>
      <c r="N8" s="877"/>
      <c r="O8" s="888"/>
      <c r="P8" s="1008"/>
      <c r="Q8" s="1011"/>
      <c r="R8" s="865"/>
      <c r="S8" s="865"/>
      <c r="T8" s="865"/>
      <c r="U8" s="865"/>
      <c r="V8" s="865"/>
      <c r="W8" s="867"/>
      <c r="X8" s="865"/>
      <c r="Y8" s="865"/>
      <c r="Z8" s="865"/>
      <c r="AA8" s="865"/>
    </row>
    <row r="9" spans="1:27" ht="24.75" thickBot="1" x14ac:dyDescent="0.6">
      <c r="A9" s="1045"/>
      <c r="B9" s="877"/>
      <c r="C9" s="877"/>
      <c r="D9" s="888"/>
      <c r="E9" s="877"/>
      <c r="F9" s="877"/>
      <c r="G9" s="877"/>
      <c r="H9" s="890"/>
      <c r="I9" s="890"/>
      <c r="J9" s="908"/>
      <c r="K9" s="877"/>
      <c r="L9" s="877"/>
      <c r="M9" s="877"/>
      <c r="N9" s="877"/>
      <c r="O9" s="888"/>
      <c r="P9" s="1009"/>
      <c r="Q9" s="1011"/>
      <c r="R9" s="865"/>
      <c r="S9" s="865"/>
      <c r="T9" s="865"/>
      <c r="U9" s="865"/>
      <c r="V9" s="865"/>
      <c r="W9" s="867"/>
      <c r="X9" s="865"/>
      <c r="Y9" s="865"/>
      <c r="Z9" s="865"/>
      <c r="AA9" s="1012"/>
    </row>
    <row r="10" spans="1:27" x14ac:dyDescent="0.55000000000000004">
      <c r="A10" s="309" t="s">
        <v>2689</v>
      </c>
      <c r="B10" s="5">
        <v>1</v>
      </c>
      <c r="C10" s="6" t="s">
        <v>34</v>
      </c>
      <c r="D10" s="6">
        <v>71372</v>
      </c>
      <c r="E10" s="6">
        <v>253</v>
      </c>
      <c r="F10" s="6">
        <v>4991</v>
      </c>
      <c r="G10" s="6" t="s">
        <v>35</v>
      </c>
      <c r="H10" s="6"/>
      <c r="I10" s="6">
        <v>1</v>
      </c>
      <c r="J10" s="6">
        <v>23</v>
      </c>
      <c r="K10" s="5"/>
      <c r="L10" s="6">
        <f xml:space="preserve"> H10*400+I10*100+J10</f>
        <v>123</v>
      </c>
      <c r="M10" s="6"/>
      <c r="N10" s="6"/>
      <c r="O10" s="6"/>
      <c r="P10" s="779">
        <v>300</v>
      </c>
      <c r="Q10" s="5">
        <v>1</v>
      </c>
      <c r="R10" s="6">
        <v>148</v>
      </c>
      <c r="S10" s="6" t="s">
        <v>1792</v>
      </c>
      <c r="T10" s="6" t="s">
        <v>45</v>
      </c>
      <c r="U10" s="6">
        <v>72</v>
      </c>
      <c r="V10" s="6"/>
      <c r="W10" s="6">
        <v>72</v>
      </c>
      <c r="X10" s="6"/>
      <c r="Y10" s="6"/>
      <c r="Z10" s="6">
        <v>20</v>
      </c>
      <c r="AA10" s="6"/>
    </row>
    <row r="11" spans="1:27" x14ac:dyDescent="0.55000000000000004">
      <c r="A11" s="309"/>
      <c r="B11" s="5">
        <v>2</v>
      </c>
      <c r="C11" s="6" t="s">
        <v>34</v>
      </c>
      <c r="D11" s="6">
        <v>97896</v>
      </c>
      <c r="E11" s="6">
        <v>653</v>
      </c>
      <c r="F11" s="6">
        <v>7879</v>
      </c>
      <c r="G11" s="6" t="s">
        <v>35</v>
      </c>
      <c r="H11" s="6"/>
      <c r="I11" s="6">
        <v>1</v>
      </c>
      <c r="J11" s="6">
        <v>6</v>
      </c>
      <c r="K11" s="5">
        <f xml:space="preserve"> H11*400+I11*100+J11</f>
        <v>106</v>
      </c>
      <c r="L11" s="6"/>
      <c r="M11" s="6"/>
      <c r="N11" s="6"/>
      <c r="O11" s="6"/>
      <c r="P11" s="115">
        <v>250</v>
      </c>
      <c r="Q11" s="5"/>
      <c r="R11" s="6">
        <v>148</v>
      </c>
      <c r="S11" s="6"/>
      <c r="T11" s="6"/>
      <c r="U11" s="6"/>
      <c r="V11" s="6"/>
      <c r="W11" s="6"/>
      <c r="X11" s="6"/>
      <c r="Y11" s="6"/>
      <c r="Z11" s="6"/>
      <c r="AA11" s="6"/>
    </row>
    <row r="12" spans="1:27" x14ac:dyDescent="0.55000000000000004">
      <c r="A12" s="309"/>
      <c r="B12" s="5">
        <v>3</v>
      </c>
      <c r="C12" s="6" t="s">
        <v>34</v>
      </c>
      <c r="D12" s="6">
        <v>26162</v>
      </c>
      <c r="E12" s="6">
        <v>55</v>
      </c>
      <c r="F12" s="6">
        <v>2080</v>
      </c>
      <c r="G12" s="6" t="s">
        <v>35</v>
      </c>
      <c r="H12" s="6">
        <v>5</v>
      </c>
      <c r="I12" s="6">
        <v>1</v>
      </c>
      <c r="J12" s="6">
        <v>40</v>
      </c>
      <c r="K12" s="5">
        <f xml:space="preserve"> H12*400+I12*100+J12</f>
        <v>2140</v>
      </c>
      <c r="L12" s="6"/>
      <c r="M12" s="6"/>
      <c r="N12" s="6"/>
      <c r="O12" s="6"/>
      <c r="P12" s="115">
        <v>150</v>
      </c>
      <c r="Q12" s="5"/>
      <c r="R12" s="6">
        <v>148</v>
      </c>
      <c r="S12" s="6"/>
      <c r="T12" s="6"/>
      <c r="U12" s="6"/>
      <c r="V12" s="6"/>
      <c r="W12" s="6"/>
      <c r="X12" s="6"/>
      <c r="Y12" s="6"/>
      <c r="Z12" s="6"/>
      <c r="AA12" s="6"/>
    </row>
    <row r="13" spans="1:27" x14ac:dyDescent="0.55000000000000004">
      <c r="A13" s="309"/>
      <c r="B13" s="5"/>
      <c r="C13" s="6"/>
      <c r="D13" s="6"/>
      <c r="E13" s="6"/>
      <c r="F13" s="6"/>
      <c r="G13" s="6"/>
      <c r="H13" s="6"/>
      <c r="I13" s="6"/>
      <c r="J13" s="6"/>
      <c r="K13" s="5"/>
      <c r="L13" s="6"/>
      <c r="M13" s="6"/>
      <c r="N13" s="6"/>
      <c r="O13" s="6"/>
      <c r="P13" s="115"/>
      <c r="Q13" s="5"/>
      <c r="R13" s="6"/>
      <c r="S13" s="6"/>
      <c r="T13" s="6"/>
      <c r="U13" s="6"/>
      <c r="V13" s="6"/>
      <c r="W13" s="6"/>
      <c r="X13" s="6"/>
      <c r="Y13" s="6"/>
      <c r="Z13" s="6"/>
      <c r="AA13" s="6"/>
    </row>
    <row r="14" spans="1:27" x14ac:dyDescent="0.55000000000000004">
      <c r="A14" s="309" t="s">
        <v>2691</v>
      </c>
      <c r="B14" s="5">
        <v>4</v>
      </c>
      <c r="C14" s="6" t="s">
        <v>2690</v>
      </c>
      <c r="D14" s="6">
        <v>958</v>
      </c>
      <c r="E14" s="6"/>
      <c r="F14" s="6"/>
      <c r="G14" s="6" t="s">
        <v>35</v>
      </c>
      <c r="H14" s="6">
        <v>13</v>
      </c>
      <c r="I14" s="6"/>
      <c r="J14" s="6">
        <v>10</v>
      </c>
      <c r="K14" s="5">
        <f xml:space="preserve"> H14*400+I14*100+J14</f>
        <v>5210</v>
      </c>
      <c r="L14" s="3"/>
      <c r="M14" s="6"/>
      <c r="N14" s="6"/>
      <c r="O14" s="6"/>
      <c r="P14" s="115">
        <v>100</v>
      </c>
      <c r="Q14" s="5"/>
      <c r="R14" s="6">
        <v>148</v>
      </c>
      <c r="S14" s="6"/>
      <c r="T14" s="6"/>
      <c r="U14" s="6"/>
      <c r="V14" s="6"/>
      <c r="W14" s="6"/>
      <c r="X14" s="6"/>
      <c r="Y14" s="6"/>
      <c r="Z14" s="6"/>
      <c r="AA14" s="6"/>
    </row>
    <row r="15" spans="1:27" x14ac:dyDescent="0.55000000000000004">
      <c r="A15" s="309"/>
      <c r="B15" s="5">
        <v>5</v>
      </c>
      <c r="C15" s="6" t="s">
        <v>2690</v>
      </c>
      <c r="D15" s="6">
        <v>111</v>
      </c>
      <c r="E15" s="6"/>
      <c r="F15" s="6"/>
      <c r="G15" s="6" t="s">
        <v>35</v>
      </c>
      <c r="H15" s="6">
        <v>8</v>
      </c>
      <c r="I15" s="6">
        <v>3</v>
      </c>
      <c r="J15" s="6"/>
      <c r="K15" s="5">
        <f xml:space="preserve"> H15*400+I15*100+J15</f>
        <v>3500</v>
      </c>
      <c r="L15" s="3"/>
      <c r="M15" s="6"/>
      <c r="N15" s="6"/>
      <c r="O15" s="3"/>
      <c r="P15" s="115">
        <v>250</v>
      </c>
      <c r="Q15" s="5"/>
      <c r="R15" s="6">
        <v>148</v>
      </c>
      <c r="S15" s="6"/>
      <c r="T15" s="6"/>
      <c r="U15" s="6"/>
      <c r="V15" s="6"/>
      <c r="W15" s="6"/>
      <c r="X15" s="6"/>
      <c r="Y15" s="6"/>
      <c r="Z15" s="6"/>
      <c r="AA15" s="6"/>
    </row>
    <row r="16" spans="1:27" x14ac:dyDescent="0.55000000000000004">
      <c r="A16" s="309"/>
      <c r="B16" s="5">
        <v>6</v>
      </c>
      <c r="C16" s="6" t="s">
        <v>34</v>
      </c>
      <c r="D16" s="6">
        <v>62553</v>
      </c>
      <c r="E16" s="6">
        <v>284</v>
      </c>
      <c r="F16" s="6">
        <v>3765</v>
      </c>
      <c r="G16" s="6" t="s">
        <v>35</v>
      </c>
      <c r="H16" s="6">
        <v>37</v>
      </c>
      <c r="I16" s="6">
        <v>2</v>
      </c>
      <c r="J16" s="6">
        <v>42</v>
      </c>
      <c r="K16" s="5">
        <f xml:space="preserve"> H16*400+I16*100+J16</f>
        <v>15042</v>
      </c>
      <c r="L16" s="3"/>
      <c r="M16" s="6"/>
      <c r="N16" s="6"/>
      <c r="O16" s="6"/>
      <c r="P16" s="115">
        <v>150</v>
      </c>
      <c r="Q16" s="5"/>
      <c r="R16" s="6">
        <v>109</v>
      </c>
      <c r="S16" s="6"/>
      <c r="T16" s="6"/>
      <c r="U16" s="6"/>
      <c r="V16" s="6"/>
      <c r="W16" s="6"/>
      <c r="X16" s="6"/>
      <c r="Y16" s="6"/>
      <c r="Z16" s="6"/>
      <c r="AA16" s="6"/>
    </row>
    <row r="17" spans="1:27" x14ac:dyDescent="0.55000000000000004">
      <c r="A17" s="309"/>
      <c r="B17" s="5"/>
      <c r="C17" s="6"/>
      <c r="D17" s="6"/>
      <c r="E17" s="6"/>
      <c r="F17" s="6"/>
      <c r="G17" s="6"/>
      <c r="H17" s="6"/>
      <c r="I17" s="6"/>
      <c r="J17" s="6"/>
      <c r="K17" s="5"/>
      <c r="L17" s="3"/>
      <c r="M17" s="6"/>
      <c r="N17" s="6"/>
      <c r="O17" s="6"/>
      <c r="P17" s="115"/>
      <c r="Q17" s="5"/>
      <c r="R17" s="6"/>
      <c r="S17" s="6"/>
      <c r="T17" s="6"/>
      <c r="U17" s="6"/>
      <c r="V17" s="6"/>
      <c r="W17" s="6"/>
      <c r="X17" s="6"/>
      <c r="Y17" s="6"/>
      <c r="Z17" s="6"/>
      <c r="AA17" s="6"/>
    </row>
    <row r="18" spans="1:27" x14ac:dyDescent="0.55000000000000004">
      <c r="A18" s="309" t="s">
        <v>2692</v>
      </c>
      <c r="B18" s="5">
        <v>7</v>
      </c>
      <c r="C18" s="6" t="s">
        <v>34</v>
      </c>
      <c r="D18" s="6">
        <v>92907</v>
      </c>
      <c r="E18" s="6">
        <v>422</v>
      </c>
      <c r="F18" s="6">
        <v>7501</v>
      </c>
      <c r="G18" s="6" t="s">
        <v>35</v>
      </c>
      <c r="H18" s="6"/>
      <c r="I18" s="6">
        <v>3</v>
      </c>
      <c r="J18" s="6">
        <v>38</v>
      </c>
      <c r="K18" s="5"/>
      <c r="L18" s="6">
        <f xml:space="preserve"> H18*400+I18*100+J18</f>
        <v>338</v>
      </c>
      <c r="M18" s="6"/>
      <c r="N18" s="6"/>
      <c r="O18" s="6"/>
      <c r="P18" s="115">
        <v>200</v>
      </c>
      <c r="Q18" s="5">
        <v>2</v>
      </c>
      <c r="R18" s="6">
        <v>109</v>
      </c>
      <c r="S18" s="6" t="s">
        <v>1792</v>
      </c>
      <c r="T18" s="6" t="s">
        <v>1024</v>
      </c>
      <c r="U18" s="6">
        <v>72</v>
      </c>
      <c r="V18" s="6"/>
      <c r="W18" s="6">
        <v>72</v>
      </c>
      <c r="X18" s="6"/>
      <c r="Y18" s="6"/>
      <c r="Z18" s="6">
        <v>6</v>
      </c>
      <c r="AA18" s="6"/>
    </row>
    <row r="19" spans="1:27" x14ac:dyDescent="0.55000000000000004">
      <c r="A19" s="309"/>
      <c r="B19" s="5"/>
      <c r="C19" s="6"/>
      <c r="D19" s="6"/>
      <c r="E19" s="6"/>
      <c r="F19" s="6"/>
      <c r="G19" s="6"/>
      <c r="H19" s="6"/>
      <c r="I19" s="6"/>
      <c r="J19" s="6"/>
      <c r="K19" s="5"/>
      <c r="L19" s="6"/>
      <c r="M19" s="6"/>
      <c r="N19" s="6"/>
      <c r="O19" s="6"/>
      <c r="P19" s="115"/>
      <c r="Q19" s="5"/>
      <c r="R19" s="6"/>
      <c r="S19" s="6"/>
      <c r="T19" s="6"/>
      <c r="U19" s="6"/>
      <c r="V19" s="6"/>
      <c r="W19" s="6"/>
      <c r="X19" s="6"/>
      <c r="Y19" s="6"/>
      <c r="Z19" s="6"/>
      <c r="AA19" s="6"/>
    </row>
    <row r="20" spans="1:27" x14ac:dyDescent="0.55000000000000004">
      <c r="A20" s="309" t="s">
        <v>2693</v>
      </c>
      <c r="B20" s="5">
        <v>8</v>
      </c>
      <c r="C20" s="6" t="s">
        <v>34</v>
      </c>
      <c r="D20" s="6">
        <v>98491</v>
      </c>
      <c r="E20" s="6">
        <v>299</v>
      </c>
      <c r="F20" s="6">
        <v>7674</v>
      </c>
      <c r="G20" s="6" t="s">
        <v>35</v>
      </c>
      <c r="H20" s="6">
        <v>5</v>
      </c>
      <c r="I20" s="6">
        <v>2</v>
      </c>
      <c r="J20" s="6">
        <v>2</v>
      </c>
      <c r="K20" s="5">
        <f xml:space="preserve"> H20*400+I20*100+J20</f>
        <v>2202</v>
      </c>
      <c r="L20" s="6"/>
      <c r="M20" s="6"/>
      <c r="N20" s="6"/>
      <c r="O20" s="6"/>
      <c r="P20" s="115">
        <v>150</v>
      </c>
      <c r="Q20" s="5"/>
      <c r="R20" s="6">
        <v>109</v>
      </c>
      <c r="S20" s="6"/>
      <c r="T20" s="6"/>
      <c r="U20" s="6"/>
      <c r="V20" s="6"/>
      <c r="W20" s="6"/>
      <c r="X20" s="6"/>
      <c r="Y20" s="6"/>
      <c r="Z20" s="6"/>
      <c r="AA20" s="6"/>
    </row>
    <row r="21" spans="1:27" x14ac:dyDescent="0.55000000000000004">
      <c r="A21" s="309"/>
      <c r="B21" s="5">
        <v>9</v>
      </c>
      <c r="C21" s="6" t="s">
        <v>34</v>
      </c>
      <c r="D21" s="6">
        <v>41818</v>
      </c>
      <c r="E21" s="6">
        <v>280</v>
      </c>
      <c r="F21" s="6">
        <v>3716</v>
      </c>
      <c r="G21" s="6" t="s">
        <v>35</v>
      </c>
      <c r="H21" s="6">
        <v>4</v>
      </c>
      <c r="I21" s="6">
        <v>3</v>
      </c>
      <c r="J21" s="6">
        <v>48</v>
      </c>
      <c r="K21" s="5">
        <f xml:space="preserve"> H21*400+I21*100+J21</f>
        <v>1948</v>
      </c>
      <c r="L21" s="3"/>
      <c r="M21" s="6"/>
      <c r="N21" s="6"/>
      <c r="O21" s="6"/>
      <c r="P21" s="115">
        <v>175</v>
      </c>
      <c r="Q21" s="5"/>
      <c r="R21" s="6">
        <v>109</v>
      </c>
      <c r="S21" s="6"/>
      <c r="T21" s="6"/>
      <c r="U21" s="6"/>
      <c r="V21" s="6"/>
      <c r="W21" s="6"/>
      <c r="X21" s="6"/>
      <c r="Y21" s="6"/>
      <c r="Z21" s="6"/>
      <c r="AA21" s="6"/>
    </row>
    <row r="22" spans="1:27" x14ac:dyDescent="0.55000000000000004">
      <c r="A22" s="309"/>
      <c r="B22" s="5">
        <v>10</v>
      </c>
      <c r="C22" s="6" t="s">
        <v>2690</v>
      </c>
      <c r="D22" s="6">
        <v>275</v>
      </c>
      <c r="E22" s="6">
        <v>106</v>
      </c>
      <c r="F22" s="6"/>
      <c r="G22" s="6" t="s">
        <v>35</v>
      </c>
      <c r="H22" s="6"/>
      <c r="I22" s="6">
        <v>1</v>
      </c>
      <c r="J22" s="6">
        <v>9</v>
      </c>
      <c r="K22" s="5"/>
      <c r="L22" s="6">
        <f xml:space="preserve"> H22*400+I22*100+J22</f>
        <v>109</v>
      </c>
      <c r="M22" s="6"/>
      <c r="N22" s="6"/>
      <c r="O22" s="6"/>
      <c r="P22" s="115">
        <v>200</v>
      </c>
      <c r="Q22" s="5">
        <v>3</v>
      </c>
      <c r="R22" s="6">
        <v>109</v>
      </c>
      <c r="S22" s="6" t="s">
        <v>1792</v>
      </c>
      <c r="T22" s="6" t="s">
        <v>45</v>
      </c>
      <c r="U22" s="6">
        <v>72</v>
      </c>
      <c r="V22" s="6"/>
      <c r="W22" s="6">
        <v>72</v>
      </c>
      <c r="X22" s="6"/>
      <c r="Y22" s="6"/>
      <c r="Z22" s="6">
        <v>20</v>
      </c>
      <c r="AA22" s="6"/>
    </row>
    <row r="23" spans="1:27" x14ac:dyDescent="0.55000000000000004">
      <c r="A23" s="309"/>
      <c r="B23" s="5">
        <v>11</v>
      </c>
      <c r="C23" s="6" t="s">
        <v>34</v>
      </c>
      <c r="D23" s="6">
        <v>26166</v>
      </c>
      <c r="E23" s="6">
        <v>47</v>
      </c>
      <c r="F23" s="6">
        <v>2084</v>
      </c>
      <c r="G23" s="6" t="s">
        <v>35</v>
      </c>
      <c r="H23" s="6">
        <v>17</v>
      </c>
      <c r="I23" s="6">
        <v>1</v>
      </c>
      <c r="J23" s="6">
        <v>40</v>
      </c>
      <c r="K23" s="5">
        <f xml:space="preserve"> H23*400+I23*100+J23</f>
        <v>6940</v>
      </c>
      <c r="L23" s="3"/>
      <c r="M23" s="6"/>
      <c r="N23" s="6"/>
      <c r="O23" s="6"/>
      <c r="P23" s="115">
        <v>150</v>
      </c>
      <c r="Q23" s="5"/>
      <c r="R23" s="6">
        <v>109</v>
      </c>
      <c r="S23" s="6"/>
      <c r="T23" s="6"/>
      <c r="U23" s="6"/>
      <c r="V23" s="6"/>
      <c r="W23" s="6"/>
      <c r="X23" s="6"/>
      <c r="Y23" s="6"/>
      <c r="Z23" s="6"/>
      <c r="AA23" s="6"/>
    </row>
    <row r="24" spans="1:27" x14ac:dyDescent="0.55000000000000004">
      <c r="A24" s="309"/>
      <c r="B24" s="5">
        <v>12</v>
      </c>
      <c r="C24" s="6" t="s">
        <v>34</v>
      </c>
      <c r="D24" s="6">
        <v>62535</v>
      </c>
      <c r="E24" s="6">
        <v>261</v>
      </c>
      <c r="F24" s="6">
        <v>3747</v>
      </c>
      <c r="G24" s="6" t="s">
        <v>35</v>
      </c>
      <c r="H24" s="6">
        <v>16</v>
      </c>
      <c r="I24" s="6">
        <v>1</v>
      </c>
      <c r="J24" s="6">
        <v>10</v>
      </c>
      <c r="K24" s="5">
        <f xml:space="preserve"> H24*400+I24*100+J24</f>
        <v>6510</v>
      </c>
      <c r="L24" s="6"/>
      <c r="M24" s="6"/>
      <c r="N24" s="6"/>
      <c r="O24" s="6"/>
      <c r="P24" s="115">
        <v>100</v>
      </c>
      <c r="Q24" s="5"/>
      <c r="R24" s="6">
        <v>109</v>
      </c>
      <c r="S24" s="6"/>
      <c r="T24" s="6"/>
      <c r="U24" s="6"/>
      <c r="V24" s="6"/>
      <c r="W24" s="6"/>
      <c r="X24" s="6"/>
      <c r="Y24" s="8"/>
      <c r="Z24" s="3"/>
      <c r="AA24" s="3"/>
    </row>
    <row r="25" spans="1:27" x14ac:dyDescent="0.55000000000000004">
      <c r="A25" s="2"/>
      <c r="B25" s="5">
        <v>13</v>
      </c>
      <c r="C25" s="6" t="s">
        <v>2690</v>
      </c>
      <c r="D25" s="6">
        <v>77</v>
      </c>
      <c r="E25" s="6">
        <v>18</v>
      </c>
      <c r="F25" s="6"/>
      <c r="G25" s="6" t="s">
        <v>35</v>
      </c>
      <c r="H25" s="6">
        <v>16</v>
      </c>
      <c r="I25" s="6">
        <v>2</v>
      </c>
      <c r="J25" s="6">
        <v>46</v>
      </c>
      <c r="K25" s="5">
        <f xml:space="preserve"> H25*400+I25*100+J25</f>
        <v>6646</v>
      </c>
      <c r="L25" s="6"/>
      <c r="M25" s="6"/>
      <c r="N25" s="6"/>
      <c r="O25" s="6"/>
      <c r="P25" s="115">
        <v>150</v>
      </c>
      <c r="Q25" s="5"/>
      <c r="R25" s="6">
        <v>109</v>
      </c>
      <c r="S25" s="6"/>
      <c r="T25" s="6"/>
      <c r="U25" s="3"/>
      <c r="V25" s="6"/>
      <c r="W25" s="6"/>
      <c r="X25" s="6"/>
      <c r="Y25" s="6"/>
      <c r="Z25" s="6"/>
      <c r="AA25" s="6"/>
    </row>
    <row r="26" spans="1:27" x14ac:dyDescent="0.55000000000000004">
      <c r="A26" s="309"/>
      <c r="B26" s="5">
        <v>14</v>
      </c>
      <c r="C26" s="6" t="s">
        <v>2690</v>
      </c>
      <c r="D26" s="6">
        <v>78</v>
      </c>
      <c r="E26" s="6">
        <v>19</v>
      </c>
      <c r="F26" s="6"/>
      <c r="G26" s="6" t="s">
        <v>35</v>
      </c>
      <c r="H26" s="6">
        <v>18</v>
      </c>
      <c r="I26" s="6">
        <v>1</v>
      </c>
      <c r="J26" s="6">
        <v>46</v>
      </c>
      <c r="K26" s="5">
        <f xml:space="preserve"> H26*400+I26*100+J26</f>
        <v>7346</v>
      </c>
      <c r="L26" s="3"/>
      <c r="M26" s="6"/>
      <c r="N26" s="6"/>
      <c r="O26" s="6"/>
      <c r="P26" s="115">
        <v>150</v>
      </c>
      <c r="Q26" s="5"/>
      <c r="R26" s="6">
        <v>109</v>
      </c>
      <c r="S26" s="6"/>
      <c r="T26" s="6"/>
      <c r="U26" s="6"/>
      <c r="V26" s="6"/>
      <c r="W26" s="6"/>
      <c r="X26" s="6"/>
      <c r="Y26" s="6"/>
      <c r="Z26" s="6"/>
      <c r="AA26" s="6"/>
    </row>
    <row r="27" spans="1:27" x14ac:dyDescent="0.55000000000000004">
      <c r="A27" s="309"/>
      <c r="B27" s="5">
        <v>15</v>
      </c>
      <c r="C27" s="6" t="s">
        <v>34</v>
      </c>
      <c r="D27" s="6">
        <v>52678</v>
      </c>
      <c r="E27" s="6">
        <v>72</v>
      </c>
      <c r="F27" s="6">
        <v>5140</v>
      </c>
      <c r="G27" s="6" t="s">
        <v>35</v>
      </c>
      <c r="H27" s="6">
        <v>8</v>
      </c>
      <c r="I27" s="6">
        <v>1</v>
      </c>
      <c r="J27" s="6">
        <v>69</v>
      </c>
      <c r="K27" s="5">
        <f xml:space="preserve"> H27*400+I27*100+J27</f>
        <v>3369</v>
      </c>
      <c r="L27" s="6"/>
      <c r="M27" s="6"/>
      <c r="N27" s="6"/>
      <c r="O27" s="6"/>
      <c r="P27" s="115">
        <v>100</v>
      </c>
      <c r="Q27" s="5"/>
      <c r="R27" s="6">
        <v>99</v>
      </c>
      <c r="S27" s="6"/>
      <c r="T27" s="6"/>
      <c r="U27" s="6"/>
      <c r="V27" s="6"/>
      <c r="W27" s="6"/>
      <c r="X27" s="6"/>
      <c r="Y27" s="6"/>
      <c r="Z27" s="6"/>
      <c r="AA27" s="6"/>
    </row>
    <row r="28" spans="1:27" x14ac:dyDescent="0.55000000000000004">
      <c r="A28" s="309"/>
      <c r="B28" s="5"/>
      <c r="C28" s="6"/>
      <c r="D28" s="6"/>
      <c r="E28" s="6"/>
      <c r="F28" s="6"/>
      <c r="G28" s="6"/>
      <c r="H28" s="6"/>
      <c r="I28" s="6"/>
      <c r="J28" s="6"/>
      <c r="K28" s="5"/>
      <c r="L28" s="6"/>
      <c r="M28" s="6"/>
      <c r="N28" s="6"/>
      <c r="O28" s="6"/>
      <c r="P28" s="115"/>
      <c r="Q28" s="5"/>
      <c r="R28" s="6"/>
      <c r="S28" s="6"/>
      <c r="T28" s="6"/>
      <c r="U28" s="6"/>
      <c r="V28" s="6"/>
      <c r="W28" s="6"/>
      <c r="X28" s="6"/>
      <c r="Y28" s="6"/>
      <c r="Z28" s="6"/>
      <c r="AA28" s="6"/>
    </row>
    <row r="29" spans="1:27" x14ac:dyDescent="0.55000000000000004">
      <c r="A29" s="309" t="s">
        <v>2694</v>
      </c>
      <c r="B29" s="5">
        <v>16</v>
      </c>
      <c r="C29" s="6" t="s">
        <v>34</v>
      </c>
      <c r="D29" s="6">
        <v>15142</v>
      </c>
      <c r="E29" s="6">
        <v>175</v>
      </c>
      <c r="F29" s="6">
        <v>337</v>
      </c>
      <c r="G29" s="6" t="s">
        <v>35</v>
      </c>
      <c r="H29" s="6"/>
      <c r="I29" s="6"/>
      <c r="J29" s="6">
        <v>80</v>
      </c>
      <c r="K29" s="5"/>
      <c r="L29" s="6">
        <f xml:space="preserve"> H29*400+I29*100+J29</f>
        <v>80</v>
      </c>
      <c r="M29" s="6"/>
      <c r="N29" s="6"/>
      <c r="O29" s="6"/>
      <c r="P29" s="115">
        <v>250</v>
      </c>
      <c r="Q29" s="5">
        <v>4</v>
      </c>
      <c r="R29" s="6">
        <v>99</v>
      </c>
      <c r="S29" s="6" t="s">
        <v>1792</v>
      </c>
      <c r="T29" s="6" t="s">
        <v>45</v>
      </c>
      <c r="U29" s="6">
        <v>54</v>
      </c>
      <c r="V29" s="6"/>
      <c r="W29" s="6">
        <v>54</v>
      </c>
      <c r="X29" s="6"/>
      <c r="Y29" s="6"/>
      <c r="Z29" s="6">
        <v>40</v>
      </c>
      <c r="AA29" s="6"/>
    </row>
    <row r="30" spans="1:27" x14ac:dyDescent="0.55000000000000004">
      <c r="A30" s="309"/>
      <c r="B30" s="5"/>
      <c r="C30" s="6"/>
      <c r="D30" s="6"/>
      <c r="E30" s="6"/>
      <c r="F30" s="6"/>
      <c r="G30" s="6"/>
      <c r="H30" s="6"/>
      <c r="I30" s="6"/>
      <c r="J30" s="6"/>
      <c r="K30" s="5"/>
      <c r="L30" s="6"/>
      <c r="M30" s="6"/>
      <c r="N30" s="6"/>
      <c r="O30" s="6"/>
      <c r="P30" s="115"/>
      <c r="Q30" s="5"/>
      <c r="R30" s="6"/>
      <c r="S30" s="6"/>
      <c r="T30" s="6"/>
      <c r="U30" s="6"/>
      <c r="V30" s="6"/>
      <c r="W30" s="6"/>
      <c r="X30" s="6"/>
      <c r="Y30" s="6"/>
      <c r="Z30" s="6"/>
      <c r="AA30" s="6"/>
    </row>
    <row r="31" spans="1:27" x14ac:dyDescent="0.55000000000000004">
      <c r="A31" s="309" t="s">
        <v>2695</v>
      </c>
      <c r="B31" s="5">
        <v>17</v>
      </c>
      <c r="C31" s="6" t="s">
        <v>2690</v>
      </c>
      <c r="D31" s="6">
        <v>176</v>
      </c>
      <c r="E31" s="6"/>
      <c r="F31" s="6"/>
      <c r="G31" s="6" t="s">
        <v>35</v>
      </c>
      <c r="H31" s="6"/>
      <c r="I31" s="6">
        <v>3</v>
      </c>
      <c r="J31" s="6">
        <v>8</v>
      </c>
      <c r="K31" s="5"/>
      <c r="L31" s="6">
        <f xml:space="preserve"> H31*400+I31*100+J31</f>
        <v>308</v>
      </c>
      <c r="M31" s="6"/>
      <c r="N31" s="6"/>
      <c r="O31" s="6"/>
      <c r="P31" s="115">
        <v>100</v>
      </c>
      <c r="Q31" s="5">
        <v>5</v>
      </c>
      <c r="R31" s="6">
        <v>57</v>
      </c>
      <c r="S31" s="6" t="s">
        <v>1792</v>
      </c>
      <c r="T31" s="6" t="s">
        <v>45</v>
      </c>
      <c r="U31" s="6">
        <v>90</v>
      </c>
      <c r="V31" s="6"/>
      <c r="W31" s="6">
        <v>90</v>
      </c>
      <c r="X31" s="6"/>
      <c r="Y31" s="6"/>
      <c r="Z31" s="6">
        <v>31</v>
      </c>
      <c r="AA31" s="6"/>
    </row>
    <row r="32" spans="1:27" x14ac:dyDescent="0.55000000000000004">
      <c r="A32" s="309"/>
      <c r="B32" s="5"/>
      <c r="C32" s="6"/>
      <c r="D32" s="6"/>
      <c r="E32" s="6"/>
      <c r="F32" s="6"/>
      <c r="G32" s="6"/>
      <c r="H32" s="6"/>
      <c r="I32" s="6"/>
      <c r="J32" s="6"/>
      <c r="K32" s="5"/>
      <c r="L32" s="6"/>
      <c r="M32" s="6"/>
      <c r="N32" s="6"/>
      <c r="O32" s="6"/>
      <c r="P32" s="115"/>
      <c r="Q32" s="5"/>
      <c r="R32" s="6"/>
      <c r="S32" s="6"/>
      <c r="T32" s="6"/>
      <c r="U32" s="6"/>
      <c r="V32" s="6"/>
      <c r="W32" s="6"/>
      <c r="X32" s="6"/>
      <c r="Y32" s="6"/>
      <c r="Z32" s="6"/>
      <c r="AA32" s="6"/>
    </row>
    <row r="33" spans="1:27" x14ac:dyDescent="0.55000000000000004">
      <c r="A33" s="309" t="s">
        <v>2696</v>
      </c>
      <c r="B33" s="5">
        <v>18</v>
      </c>
      <c r="C33" s="6" t="s">
        <v>34</v>
      </c>
      <c r="D33" s="6">
        <v>53684</v>
      </c>
      <c r="E33" s="6">
        <v>130</v>
      </c>
      <c r="F33" s="6">
        <v>4379</v>
      </c>
      <c r="G33" s="6" t="s">
        <v>35</v>
      </c>
      <c r="H33" s="6">
        <v>8</v>
      </c>
      <c r="I33" s="6">
        <v>2</v>
      </c>
      <c r="J33" s="6"/>
      <c r="K33" s="5">
        <f xml:space="preserve"> H33*400+I33*100+J33</f>
        <v>3400</v>
      </c>
      <c r="L33" s="3"/>
      <c r="M33" s="6"/>
      <c r="N33" s="6"/>
      <c r="O33" s="6"/>
      <c r="P33" s="115">
        <v>200</v>
      </c>
      <c r="Q33" s="5"/>
      <c r="R33" s="6">
        <v>57</v>
      </c>
      <c r="S33" s="6"/>
      <c r="T33" s="6"/>
      <c r="U33" s="6"/>
      <c r="V33" s="6"/>
      <c r="W33" s="6"/>
      <c r="X33" s="6"/>
      <c r="Y33" s="6"/>
      <c r="Z33" s="6"/>
      <c r="AA33" s="6"/>
    </row>
    <row r="34" spans="1:27" x14ac:dyDescent="0.55000000000000004">
      <c r="A34" s="309"/>
      <c r="B34" s="5"/>
      <c r="C34" s="6"/>
      <c r="D34" s="6"/>
      <c r="E34" s="6"/>
      <c r="F34" s="6"/>
      <c r="G34" s="6"/>
      <c r="H34" s="6"/>
      <c r="I34" s="6"/>
      <c r="J34" s="6"/>
      <c r="K34" s="5"/>
      <c r="L34" s="3"/>
      <c r="M34" s="6"/>
      <c r="N34" s="6"/>
      <c r="O34" s="6"/>
      <c r="P34" s="115"/>
      <c r="Q34" s="5"/>
      <c r="R34" s="6"/>
      <c r="S34" s="6"/>
      <c r="T34" s="6"/>
      <c r="U34" s="6"/>
      <c r="V34" s="6"/>
      <c r="W34" s="6"/>
      <c r="X34" s="6"/>
      <c r="Y34" s="6"/>
      <c r="Z34" s="6"/>
      <c r="AA34" s="6"/>
    </row>
    <row r="35" spans="1:27" x14ac:dyDescent="0.55000000000000004">
      <c r="A35" s="309" t="s">
        <v>2696</v>
      </c>
      <c r="B35" s="5">
        <v>19</v>
      </c>
      <c r="C35" s="6" t="s">
        <v>34</v>
      </c>
      <c r="D35" s="6">
        <v>25340</v>
      </c>
      <c r="E35" s="6">
        <v>68</v>
      </c>
      <c r="F35" s="6">
        <v>1796</v>
      </c>
      <c r="G35" s="6" t="s">
        <v>35</v>
      </c>
      <c r="H35" s="6">
        <v>4</v>
      </c>
      <c r="I35" s="6">
        <v>2</v>
      </c>
      <c r="J35" s="6">
        <v>13</v>
      </c>
      <c r="K35" s="5">
        <f t="shared" ref="K35:K40" si="0" xml:space="preserve"> H35*400+I35*100+J35</f>
        <v>1813</v>
      </c>
      <c r="L35" s="6"/>
      <c r="M35" s="6"/>
      <c r="N35" s="6"/>
      <c r="O35" s="6"/>
      <c r="P35" s="115">
        <v>150</v>
      </c>
      <c r="Q35" s="5"/>
      <c r="R35" s="6">
        <v>57</v>
      </c>
      <c r="S35" s="6"/>
      <c r="T35" s="6"/>
      <c r="U35" s="6"/>
      <c r="V35" s="6"/>
      <c r="W35" s="6"/>
      <c r="X35" s="6"/>
      <c r="Y35" s="6"/>
      <c r="Z35" s="6"/>
      <c r="AA35" s="6"/>
    </row>
    <row r="36" spans="1:27" x14ac:dyDescent="0.55000000000000004">
      <c r="A36" s="309"/>
      <c r="B36" s="5">
        <v>20</v>
      </c>
      <c r="C36" s="6" t="s">
        <v>34</v>
      </c>
      <c r="D36" s="6">
        <v>35352</v>
      </c>
      <c r="E36" s="6">
        <v>13</v>
      </c>
      <c r="F36" s="6">
        <v>2428</v>
      </c>
      <c r="G36" s="6" t="s">
        <v>35</v>
      </c>
      <c r="H36" s="6">
        <v>6</v>
      </c>
      <c r="I36" s="6">
        <v>10</v>
      </c>
      <c r="J36" s="6"/>
      <c r="K36" s="5">
        <f t="shared" si="0"/>
        <v>3400</v>
      </c>
      <c r="L36" s="3"/>
      <c r="M36" s="6"/>
      <c r="N36" s="6"/>
      <c r="O36" s="6"/>
      <c r="P36" s="115">
        <v>175</v>
      </c>
      <c r="Q36" s="5"/>
      <c r="R36" s="6">
        <v>57</v>
      </c>
      <c r="S36" s="6"/>
      <c r="T36" s="6"/>
      <c r="U36" s="6"/>
      <c r="V36" s="6"/>
      <c r="W36" s="6"/>
      <c r="X36" s="6"/>
      <c r="Y36" s="6"/>
      <c r="Z36" s="6"/>
      <c r="AA36" s="6"/>
    </row>
    <row r="37" spans="1:27" x14ac:dyDescent="0.55000000000000004">
      <c r="A37" s="309"/>
      <c r="B37" s="5">
        <v>21</v>
      </c>
      <c r="C37" s="6" t="s">
        <v>34</v>
      </c>
      <c r="D37" s="6">
        <v>26206</v>
      </c>
      <c r="E37" s="6">
        <v>60</v>
      </c>
      <c r="F37" s="6">
        <v>2124</v>
      </c>
      <c r="G37" s="6" t="s">
        <v>35</v>
      </c>
      <c r="H37" s="6">
        <v>2</v>
      </c>
      <c r="I37" s="6">
        <v>3</v>
      </c>
      <c r="J37" s="6">
        <v>60</v>
      </c>
      <c r="K37" s="5">
        <f t="shared" si="0"/>
        <v>1160</v>
      </c>
      <c r="L37" s="6"/>
      <c r="M37" s="6"/>
      <c r="N37" s="6"/>
      <c r="O37" s="6"/>
      <c r="P37" s="115">
        <v>175</v>
      </c>
      <c r="Q37" s="5"/>
      <c r="R37" s="6">
        <v>57</v>
      </c>
      <c r="S37" s="6"/>
      <c r="T37" s="6"/>
      <c r="U37" s="6"/>
      <c r="V37" s="6"/>
      <c r="W37" s="6"/>
      <c r="X37" s="6"/>
      <c r="Y37" s="6"/>
      <c r="Z37" s="6"/>
      <c r="AA37" s="6"/>
    </row>
    <row r="38" spans="1:27" x14ac:dyDescent="0.55000000000000004">
      <c r="A38" s="309"/>
      <c r="B38" s="5">
        <v>22</v>
      </c>
      <c r="C38" s="6" t="s">
        <v>34</v>
      </c>
      <c r="D38" s="6">
        <v>25343</v>
      </c>
      <c r="E38" s="6">
        <v>95</v>
      </c>
      <c r="F38" s="6">
        <v>1799</v>
      </c>
      <c r="G38" s="6" t="s">
        <v>35</v>
      </c>
      <c r="H38" s="6">
        <v>2</v>
      </c>
      <c r="I38" s="6">
        <v>3</v>
      </c>
      <c r="J38" s="6">
        <v>57</v>
      </c>
      <c r="K38" s="5">
        <f t="shared" si="0"/>
        <v>1157</v>
      </c>
      <c r="L38" s="6"/>
      <c r="M38" s="6"/>
      <c r="N38" s="6"/>
      <c r="O38" s="6"/>
      <c r="P38" s="115">
        <v>175</v>
      </c>
      <c r="Q38" s="2"/>
      <c r="R38" s="6">
        <v>57</v>
      </c>
      <c r="S38" s="6"/>
      <c r="T38" s="6"/>
      <c r="U38" s="6"/>
      <c r="V38" s="6"/>
      <c r="W38" s="6"/>
      <c r="X38" s="6"/>
      <c r="Y38" s="6"/>
      <c r="Z38" s="6"/>
      <c r="AA38" s="6"/>
    </row>
    <row r="39" spans="1:27" x14ac:dyDescent="0.55000000000000004">
      <c r="A39" s="309"/>
      <c r="B39" s="5">
        <v>23</v>
      </c>
      <c r="C39" s="6" t="s">
        <v>34</v>
      </c>
      <c r="D39" s="6">
        <v>40962</v>
      </c>
      <c r="E39" s="6">
        <v>48</v>
      </c>
      <c r="F39" s="6">
        <v>3372</v>
      </c>
      <c r="G39" s="6" t="s">
        <v>35</v>
      </c>
      <c r="H39" s="6">
        <v>4</v>
      </c>
      <c r="I39" s="6"/>
      <c r="J39" s="6">
        <v>9</v>
      </c>
      <c r="K39" s="5">
        <f t="shared" si="0"/>
        <v>1609</v>
      </c>
      <c r="L39" s="6"/>
      <c r="M39" s="6"/>
      <c r="N39" s="6"/>
      <c r="O39" s="6"/>
      <c r="P39" s="115">
        <v>100</v>
      </c>
      <c r="Q39" s="2"/>
      <c r="R39" s="6">
        <v>57</v>
      </c>
      <c r="S39" s="6"/>
      <c r="T39" s="6"/>
      <c r="U39" s="6"/>
      <c r="V39" s="6"/>
      <c r="W39" s="6"/>
      <c r="X39" s="6"/>
      <c r="Y39" s="6"/>
      <c r="Z39" s="6"/>
      <c r="AA39" s="6"/>
    </row>
    <row r="40" spans="1:27" x14ac:dyDescent="0.55000000000000004">
      <c r="A40" s="309"/>
      <c r="B40" s="5">
        <v>24</v>
      </c>
      <c r="C40" s="6" t="s">
        <v>34</v>
      </c>
      <c r="D40" s="6">
        <v>92060</v>
      </c>
      <c r="E40" s="6">
        <v>306</v>
      </c>
      <c r="F40" s="6">
        <v>3131</v>
      </c>
      <c r="G40" s="6" t="s">
        <v>35</v>
      </c>
      <c r="H40" s="6">
        <v>1</v>
      </c>
      <c r="I40" s="6"/>
      <c r="J40" s="6">
        <v>40</v>
      </c>
      <c r="K40" s="5">
        <f t="shared" si="0"/>
        <v>440</v>
      </c>
      <c r="L40" s="6"/>
      <c r="M40" s="6"/>
      <c r="N40" s="6"/>
      <c r="O40" s="6"/>
      <c r="P40" s="115">
        <v>200</v>
      </c>
      <c r="Q40" s="2"/>
      <c r="R40" s="6">
        <v>57</v>
      </c>
      <c r="S40" s="6"/>
      <c r="T40" s="6"/>
      <c r="U40" s="6"/>
      <c r="V40" s="6"/>
      <c r="W40" s="6"/>
      <c r="X40" s="6"/>
      <c r="Y40" s="6"/>
      <c r="Z40" s="6"/>
      <c r="AA40" s="6"/>
    </row>
    <row r="41" spans="1:27" x14ac:dyDescent="0.55000000000000004">
      <c r="A41" s="309"/>
      <c r="B41" s="5"/>
      <c r="C41" s="6"/>
      <c r="D41" s="6"/>
      <c r="E41" s="6"/>
      <c r="F41" s="6"/>
      <c r="G41" s="6"/>
      <c r="H41" s="6"/>
      <c r="I41" s="6"/>
      <c r="J41" s="6"/>
      <c r="K41" s="5"/>
      <c r="L41" s="6"/>
      <c r="M41" s="6"/>
      <c r="N41" s="6"/>
      <c r="O41" s="6"/>
      <c r="P41" s="115"/>
      <c r="Q41" s="2"/>
      <c r="R41" s="6"/>
      <c r="S41" s="6"/>
      <c r="T41" s="6"/>
      <c r="U41" s="6"/>
      <c r="V41" s="6"/>
      <c r="W41" s="6"/>
      <c r="X41" s="6"/>
      <c r="Y41" s="6"/>
      <c r="Z41" s="6"/>
      <c r="AA41" s="6"/>
    </row>
    <row r="42" spans="1:27" x14ac:dyDescent="0.55000000000000004">
      <c r="A42" s="309" t="s">
        <v>2697</v>
      </c>
      <c r="B42" s="5">
        <v>25</v>
      </c>
      <c r="C42" s="6" t="s">
        <v>34</v>
      </c>
      <c r="D42" s="6">
        <v>51784</v>
      </c>
      <c r="E42" s="6">
        <v>142</v>
      </c>
      <c r="F42" s="6">
        <v>4952</v>
      </c>
      <c r="G42" s="6" t="s">
        <v>35</v>
      </c>
      <c r="H42" s="6">
        <v>9</v>
      </c>
      <c r="I42" s="6"/>
      <c r="J42" s="6">
        <v>15</v>
      </c>
      <c r="K42" s="5">
        <f xml:space="preserve"> H42*400+I42*100+J42</f>
        <v>3615</v>
      </c>
      <c r="L42" s="6"/>
      <c r="M42" s="6"/>
      <c r="N42" s="6"/>
      <c r="O42" s="6"/>
      <c r="P42" s="115">
        <v>150</v>
      </c>
      <c r="Q42" s="2"/>
      <c r="R42" s="6">
        <v>103</v>
      </c>
      <c r="S42" s="6"/>
      <c r="T42" s="6"/>
      <c r="U42" s="6"/>
      <c r="V42" s="6"/>
      <c r="W42" s="6"/>
      <c r="X42" s="6"/>
      <c r="Y42" s="6"/>
      <c r="Z42" s="6"/>
      <c r="AA42" s="6"/>
    </row>
    <row r="43" spans="1:27" x14ac:dyDescent="0.55000000000000004">
      <c r="A43" s="309"/>
      <c r="B43" s="5">
        <v>26</v>
      </c>
      <c r="C43" s="6" t="s">
        <v>2698</v>
      </c>
      <c r="D43" s="6">
        <v>2864</v>
      </c>
      <c r="E43" s="6">
        <v>22</v>
      </c>
      <c r="F43" s="6"/>
      <c r="G43" s="6" t="s">
        <v>35</v>
      </c>
      <c r="H43" s="6">
        <v>3</v>
      </c>
      <c r="I43" s="6">
        <v>2</v>
      </c>
      <c r="J43" s="6">
        <v>17</v>
      </c>
      <c r="K43" s="5">
        <f xml:space="preserve"> H43*400+I43*100+J43</f>
        <v>1417</v>
      </c>
      <c r="L43" s="6"/>
      <c r="M43" s="6"/>
      <c r="N43" s="6"/>
      <c r="O43" s="6"/>
      <c r="P43" s="115">
        <v>100</v>
      </c>
      <c r="Q43" s="5"/>
      <c r="R43" s="6">
        <v>103</v>
      </c>
      <c r="S43" s="6"/>
      <c r="T43" s="6"/>
      <c r="U43" s="6"/>
      <c r="V43" s="6"/>
      <c r="W43" s="6"/>
      <c r="X43" s="6"/>
      <c r="Y43" s="6"/>
      <c r="Z43" s="6"/>
      <c r="AA43" s="6"/>
    </row>
    <row r="44" spans="1:27" x14ac:dyDescent="0.55000000000000004">
      <c r="A44" s="309"/>
      <c r="B44" s="5">
        <v>27</v>
      </c>
      <c r="C44" s="6" t="s">
        <v>34</v>
      </c>
      <c r="D44" s="6">
        <v>51789</v>
      </c>
      <c r="E44" s="6">
        <v>140</v>
      </c>
      <c r="F44" s="6">
        <v>4957</v>
      </c>
      <c r="G44" s="6" t="s">
        <v>35</v>
      </c>
      <c r="H44" s="6">
        <v>11</v>
      </c>
      <c r="I44" s="6">
        <v>2</v>
      </c>
      <c r="J44" s="6">
        <v>60</v>
      </c>
      <c r="K44" s="5">
        <f xml:space="preserve"> H44*400+I44*100+J44</f>
        <v>4660</v>
      </c>
      <c r="L44" s="6"/>
      <c r="M44" s="6"/>
      <c r="N44" s="6"/>
      <c r="O44" s="6"/>
      <c r="P44" s="115">
        <v>150</v>
      </c>
      <c r="Q44" s="5"/>
      <c r="R44" s="6">
        <v>103</v>
      </c>
      <c r="S44" s="6"/>
      <c r="T44" s="6"/>
      <c r="U44" s="6"/>
      <c r="V44" s="6"/>
      <c r="W44" s="6"/>
      <c r="X44" s="6"/>
      <c r="Y44" s="6"/>
      <c r="Z44" s="6"/>
      <c r="AA44" s="6"/>
    </row>
    <row r="45" spans="1:27" x14ac:dyDescent="0.55000000000000004">
      <c r="A45" s="309"/>
      <c r="B45" s="5">
        <v>28</v>
      </c>
      <c r="C45" s="6" t="s">
        <v>34</v>
      </c>
      <c r="D45" s="6">
        <v>51790</v>
      </c>
      <c r="E45" s="6">
        <v>136</v>
      </c>
      <c r="F45" s="6">
        <v>4958</v>
      </c>
      <c r="G45" s="6" t="s">
        <v>35</v>
      </c>
      <c r="H45" s="6">
        <v>19</v>
      </c>
      <c r="I45" s="6">
        <v>2</v>
      </c>
      <c r="J45" s="6">
        <v>71</v>
      </c>
      <c r="K45" s="5">
        <f xml:space="preserve"> H45*400+I45*100+J45</f>
        <v>7871</v>
      </c>
      <c r="L45" s="6"/>
      <c r="M45" s="6"/>
      <c r="N45" s="6"/>
      <c r="O45" s="6"/>
      <c r="P45" s="115">
        <v>150</v>
      </c>
      <c r="Q45" s="5"/>
      <c r="R45" s="6">
        <v>103</v>
      </c>
      <c r="S45" s="6"/>
      <c r="T45" s="6"/>
      <c r="U45" s="6"/>
      <c r="V45" s="6"/>
      <c r="W45" s="6"/>
      <c r="X45" s="6"/>
      <c r="Y45" s="6"/>
      <c r="Z45" s="6"/>
      <c r="AA45" s="6"/>
    </row>
    <row r="46" spans="1:27" x14ac:dyDescent="0.55000000000000004">
      <c r="A46" s="309"/>
      <c r="B46" s="5">
        <v>29</v>
      </c>
      <c r="C46" s="6" t="s">
        <v>34</v>
      </c>
      <c r="D46" s="6">
        <v>51785</v>
      </c>
      <c r="E46" s="6">
        <v>141</v>
      </c>
      <c r="F46" s="6">
        <v>4953</v>
      </c>
      <c r="G46" s="6" t="s">
        <v>35</v>
      </c>
      <c r="H46" s="6">
        <v>3</v>
      </c>
      <c r="I46" s="6"/>
      <c r="J46" s="6">
        <v>48</v>
      </c>
      <c r="K46" s="5">
        <f xml:space="preserve"> H46*400+I46*100+J46</f>
        <v>1248</v>
      </c>
      <c r="L46" s="6"/>
      <c r="M46" s="6"/>
      <c r="N46" s="6"/>
      <c r="O46" s="6"/>
      <c r="P46" s="115">
        <v>150</v>
      </c>
      <c r="Q46" s="5"/>
      <c r="R46" s="6">
        <v>103</v>
      </c>
      <c r="S46" s="6"/>
      <c r="T46" s="6"/>
      <c r="U46" s="6"/>
      <c r="V46" s="6"/>
      <c r="W46" s="6"/>
      <c r="X46" s="6"/>
      <c r="Y46" s="6"/>
      <c r="Z46" s="6"/>
      <c r="AA46" s="6"/>
    </row>
    <row r="47" spans="1:27" x14ac:dyDescent="0.55000000000000004">
      <c r="A47" s="309"/>
      <c r="B47" s="5"/>
      <c r="C47" s="6"/>
      <c r="D47" s="6"/>
      <c r="E47" s="6"/>
      <c r="F47" s="6"/>
      <c r="G47" s="6"/>
      <c r="H47" s="6"/>
      <c r="I47" s="6"/>
      <c r="J47" s="6"/>
      <c r="K47" s="5"/>
      <c r="L47" s="6"/>
      <c r="M47" s="6"/>
      <c r="N47" s="6"/>
      <c r="O47" s="6"/>
      <c r="P47" s="115"/>
      <c r="Q47" s="5"/>
      <c r="R47" s="6"/>
      <c r="S47" s="6"/>
      <c r="T47" s="6"/>
      <c r="U47" s="6"/>
      <c r="V47" s="6"/>
      <c r="W47" s="6"/>
      <c r="X47" s="6"/>
      <c r="Y47" s="6"/>
      <c r="Z47" s="6"/>
      <c r="AA47" s="6"/>
    </row>
    <row r="48" spans="1:27" x14ac:dyDescent="0.55000000000000004">
      <c r="A48" s="309" t="s">
        <v>2699</v>
      </c>
      <c r="B48" s="5">
        <v>30</v>
      </c>
      <c r="C48" s="6" t="s">
        <v>34</v>
      </c>
      <c r="D48" s="6">
        <v>87359</v>
      </c>
      <c r="E48" s="6">
        <v>232</v>
      </c>
      <c r="F48" s="6">
        <v>7107</v>
      </c>
      <c r="G48" s="6" t="s">
        <v>35</v>
      </c>
      <c r="H48" s="6"/>
      <c r="I48" s="6"/>
      <c r="J48" s="6">
        <v>68</v>
      </c>
      <c r="K48" s="5"/>
      <c r="L48" s="6">
        <f xml:space="preserve"> H48*400+I48*100+J48</f>
        <v>68</v>
      </c>
      <c r="M48" s="6"/>
      <c r="N48" s="6"/>
      <c r="O48" s="6"/>
      <c r="P48" s="115">
        <v>100</v>
      </c>
      <c r="Q48" s="5">
        <v>6</v>
      </c>
      <c r="R48" s="6">
        <v>166</v>
      </c>
      <c r="S48" s="6" t="s">
        <v>1792</v>
      </c>
      <c r="T48" s="6" t="s">
        <v>45</v>
      </c>
      <c r="U48" s="6">
        <v>72</v>
      </c>
      <c r="V48" s="6"/>
      <c r="W48" s="6">
        <v>72</v>
      </c>
      <c r="X48" s="6"/>
      <c r="Y48" s="6"/>
      <c r="Z48" s="6">
        <v>30</v>
      </c>
      <c r="AA48" s="6"/>
    </row>
    <row r="49" spans="1:27" x14ac:dyDescent="0.55000000000000004">
      <c r="A49" s="309"/>
      <c r="B49" s="5">
        <v>31</v>
      </c>
      <c r="C49" s="6" t="s">
        <v>34</v>
      </c>
      <c r="D49" s="6">
        <v>25389</v>
      </c>
      <c r="E49" s="6">
        <v>120</v>
      </c>
      <c r="F49" s="6">
        <v>1845</v>
      </c>
      <c r="G49" s="6" t="s">
        <v>35</v>
      </c>
      <c r="H49" s="6">
        <v>15</v>
      </c>
      <c r="I49" s="6"/>
      <c r="J49" s="6">
        <v>67</v>
      </c>
      <c r="K49" s="5">
        <f xml:space="preserve"> H49*400+I49*100+J49</f>
        <v>6067</v>
      </c>
      <c r="L49" s="6"/>
      <c r="M49" s="6"/>
      <c r="N49" s="6"/>
      <c r="O49" s="6"/>
      <c r="P49" s="115">
        <v>200</v>
      </c>
      <c r="Q49" s="5"/>
      <c r="R49" s="6">
        <v>166</v>
      </c>
      <c r="S49" s="6"/>
      <c r="T49" s="6"/>
      <c r="U49" s="6"/>
      <c r="V49" s="6"/>
      <c r="W49" s="6"/>
      <c r="X49" s="6"/>
      <c r="Y49" s="6"/>
      <c r="Z49" s="6"/>
      <c r="AA49" s="6"/>
    </row>
    <row r="50" spans="1:27" x14ac:dyDescent="0.55000000000000004">
      <c r="A50" s="309"/>
      <c r="B50" s="5">
        <v>32</v>
      </c>
      <c r="C50" s="6" t="s">
        <v>34</v>
      </c>
      <c r="D50" s="6">
        <v>35958</v>
      </c>
      <c r="E50" s="6">
        <v>225</v>
      </c>
      <c r="F50" s="6">
        <v>353</v>
      </c>
      <c r="G50" s="6" t="s">
        <v>35</v>
      </c>
      <c r="H50" s="6"/>
      <c r="I50" s="6"/>
      <c r="J50" s="6">
        <v>81</v>
      </c>
      <c r="K50" s="5">
        <f xml:space="preserve"> H50*400+I50*100+J50</f>
        <v>81</v>
      </c>
      <c r="L50" s="6"/>
      <c r="M50" s="6"/>
      <c r="N50" s="6"/>
      <c r="O50" s="6"/>
      <c r="P50" s="115">
        <v>200</v>
      </c>
      <c r="Q50" s="5"/>
      <c r="R50" s="6">
        <v>166</v>
      </c>
      <c r="S50" s="6"/>
      <c r="T50" s="6"/>
      <c r="U50" s="6"/>
      <c r="V50" s="6"/>
      <c r="W50" s="6"/>
      <c r="X50" s="6"/>
      <c r="Y50" s="6"/>
      <c r="Z50" s="6"/>
      <c r="AA50" s="6"/>
    </row>
    <row r="51" spans="1:27" x14ac:dyDescent="0.55000000000000004">
      <c r="A51" s="309"/>
      <c r="B51" s="5">
        <v>33</v>
      </c>
      <c r="C51" s="6" t="s">
        <v>34</v>
      </c>
      <c r="D51" s="6">
        <v>87359</v>
      </c>
      <c r="E51" s="6">
        <v>232</v>
      </c>
      <c r="F51" s="6">
        <v>7907</v>
      </c>
      <c r="G51" s="6" t="s">
        <v>35</v>
      </c>
      <c r="H51" s="6"/>
      <c r="I51" s="6"/>
      <c r="J51" s="6">
        <v>68</v>
      </c>
      <c r="K51" s="5">
        <f xml:space="preserve"> H51*400+I51*100+J51</f>
        <v>68</v>
      </c>
      <c r="L51" s="6"/>
      <c r="M51" s="6"/>
      <c r="N51" s="6"/>
      <c r="O51" s="6"/>
      <c r="P51" s="115">
        <v>200</v>
      </c>
      <c r="Q51" s="5"/>
      <c r="R51" s="6">
        <v>166</v>
      </c>
      <c r="S51" s="6"/>
      <c r="T51" s="6"/>
      <c r="U51" s="6"/>
      <c r="V51" s="6"/>
      <c r="W51" s="6"/>
      <c r="X51" s="6"/>
      <c r="Y51" s="6"/>
      <c r="Z51" s="6"/>
      <c r="AA51" s="6"/>
    </row>
    <row r="52" spans="1:27" x14ac:dyDescent="0.55000000000000004">
      <c r="A52" s="309"/>
      <c r="B52" s="5"/>
      <c r="C52" s="6"/>
      <c r="D52" s="6"/>
      <c r="E52" s="6"/>
      <c r="F52" s="6"/>
      <c r="G52" s="6"/>
      <c r="H52" s="6"/>
      <c r="I52" s="6"/>
      <c r="J52" s="6"/>
      <c r="K52" s="5"/>
      <c r="L52" s="6"/>
      <c r="M52" s="6"/>
      <c r="N52" s="6"/>
      <c r="O52" s="6"/>
      <c r="P52" s="115"/>
      <c r="Q52" s="5"/>
      <c r="R52" s="6"/>
      <c r="S52" s="6"/>
      <c r="T52" s="6"/>
      <c r="U52" s="6"/>
      <c r="V52" s="6"/>
      <c r="W52" s="6"/>
      <c r="X52" s="6"/>
      <c r="Y52" s="6"/>
      <c r="Z52" s="6"/>
      <c r="AA52" s="6"/>
    </row>
    <row r="53" spans="1:27" x14ac:dyDescent="0.55000000000000004">
      <c r="A53" s="309"/>
      <c r="B53" s="5">
        <v>34</v>
      </c>
      <c r="C53" s="6" t="s">
        <v>34</v>
      </c>
      <c r="D53" s="6">
        <v>26161</v>
      </c>
      <c r="E53" s="6">
        <v>54</v>
      </c>
      <c r="F53" s="6">
        <v>2079</v>
      </c>
      <c r="G53" s="6" t="s">
        <v>35</v>
      </c>
      <c r="H53" s="6">
        <v>5</v>
      </c>
      <c r="I53" s="6">
        <v>3</v>
      </c>
      <c r="J53" s="6">
        <v>40</v>
      </c>
      <c r="K53" s="5">
        <f xml:space="preserve"> H53*400+I53*100+J53</f>
        <v>2340</v>
      </c>
      <c r="L53" s="6"/>
      <c r="M53" s="6"/>
      <c r="N53" s="6"/>
      <c r="O53" s="6"/>
      <c r="P53" s="115">
        <v>150</v>
      </c>
      <c r="Q53" s="5"/>
      <c r="R53" s="6">
        <v>166</v>
      </c>
      <c r="S53" s="6"/>
      <c r="T53" s="6"/>
      <c r="U53" s="6"/>
      <c r="V53" s="6"/>
      <c r="W53" s="6"/>
      <c r="X53" s="6"/>
      <c r="Y53" s="6"/>
      <c r="Z53" s="6"/>
      <c r="AA53" s="6"/>
    </row>
    <row r="54" spans="1:27" x14ac:dyDescent="0.55000000000000004">
      <c r="A54" s="309"/>
      <c r="B54" s="5">
        <v>35</v>
      </c>
      <c r="C54" s="6" t="s">
        <v>34</v>
      </c>
      <c r="D54" s="6">
        <v>26163</v>
      </c>
      <c r="E54" s="6">
        <v>56</v>
      </c>
      <c r="F54" s="6">
        <v>2081</v>
      </c>
      <c r="G54" s="6" t="s">
        <v>35</v>
      </c>
      <c r="H54" s="6">
        <v>6</v>
      </c>
      <c r="I54" s="6">
        <v>3</v>
      </c>
      <c r="J54" s="6">
        <v>53</v>
      </c>
      <c r="K54" s="5">
        <f xml:space="preserve"> H54*400+I54*100+J54</f>
        <v>2753</v>
      </c>
      <c r="L54" s="6"/>
      <c r="M54" s="6"/>
      <c r="N54" s="6"/>
      <c r="O54" s="6"/>
      <c r="P54" s="115">
        <v>150</v>
      </c>
      <c r="Q54" s="5"/>
      <c r="R54" s="6">
        <v>166</v>
      </c>
      <c r="S54" s="6"/>
      <c r="T54" s="6"/>
      <c r="U54" s="6"/>
      <c r="V54" s="6"/>
      <c r="W54" s="6"/>
      <c r="X54" s="6"/>
      <c r="Y54" s="6"/>
      <c r="Z54" s="6"/>
      <c r="AA54" s="6"/>
    </row>
    <row r="55" spans="1:27" x14ac:dyDescent="0.55000000000000004">
      <c r="A55" s="309"/>
      <c r="B55" s="5"/>
      <c r="C55" s="6" t="s">
        <v>1855</v>
      </c>
      <c r="D55" s="6"/>
      <c r="E55" s="6"/>
      <c r="F55" s="6"/>
      <c r="G55" s="6" t="s">
        <v>35</v>
      </c>
      <c r="H55" s="6"/>
      <c r="I55" s="6"/>
      <c r="J55" s="6"/>
      <c r="K55" s="5"/>
      <c r="L55" s="6"/>
      <c r="M55" s="6"/>
      <c r="N55" s="6"/>
      <c r="O55" s="6"/>
      <c r="P55" s="115"/>
      <c r="Q55" s="5">
        <v>7</v>
      </c>
      <c r="R55" s="6">
        <v>166</v>
      </c>
      <c r="S55" s="3" t="s">
        <v>1792</v>
      </c>
      <c r="T55" s="6" t="s">
        <v>45</v>
      </c>
      <c r="U55" s="6">
        <v>72</v>
      </c>
      <c r="V55" s="6"/>
      <c r="W55" s="6">
        <v>72</v>
      </c>
      <c r="X55" s="6"/>
      <c r="Y55" s="6"/>
      <c r="Z55" s="6">
        <v>30</v>
      </c>
      <c r="AA55" s="6"/>
    </row>
    <row r="56" spans="1:27" x14ac:dyDescent="0.55000000000000004">
      <c r="A56" s="309"/>
      <c r="B56" s="5"/>
      <c r="C56" s="6"/>
      <c r="D56" s="6"/>
      <c r="E56" s="6"/>
      <c r="F56" s="6"/>
      <c r="G56" s="6"/>
      <c r="H56" s="6"/>
      <c r="I56" s="6"/>
      <c r="J56" s="6"/>
      <c r="K56" s="5"/>
      <c r="L56" s="6"/>
      <c r="M56" s="6"/>
      <c r="N56" s="6"/>
      <c r="O56" s="6"/>
      <c r="P56" s="115"/>
      <c r="Q56" s="5"/>
      <c r="R56" s="6"/>
      <c r="S56" s="3"/>
      <c r="T56" s="6"/>
      <c r="U56" s="6"/>
      <c r="V56" s="6"/>
      <c r="W56" s="6"/>
      <c r="X56" s="6"/>
      <c r="Y56" s="6"/>
      <c r="Z56" s="6"/>
      <c r="AA56" s="6"/>
    </row>
    <row r="57" spans="1:27" x14ac:dyDescent="0.55000000000000004">
      <c r="A57" s="309" t="s">
        <v>2700</v>
      </c>
      <c r="B57" s="5">
        <v>36</v>
      </c>
      <c r="C57" s="6" t="s">
        <v>2690</v>
      </c>
      <c r="D57" s="6">
        <v>272</v>
      </c>
      <c r="E57" s="6">
        <v>29</v>
      </c>
      <c r="F57" s="6"/>
      <c r="G57" s="6" t="s">
        <v>35</v>
      </c>
      <c r="H57" s="6"/>
      <c r="I57" s="6">
        <v>1</v>
      </c>
      <c r="J57" s="6">
        <v>45</v>
      </c>
      <c r="K57" s="5">
        <f xml:space="preserve"> H57*400+I57*100+J57</f>
        <v>145</v>
      </c>
      <c r="L57" s="6"/>
      <c r="M57" s="6"/>
      <c r="N57" s="6"/>
      <c r="O57" s="6"/>
      <c r="P57" s="115">
        <v>250</v>
      </c>
      <c r="Q57" s="5">
        <v>8</v>
      </c>
      <c r="R57" s="6">
        <v>132</v>
      </c>
      <c r="S57" s="6" t="s">
        <v>1792</v>
      </c>
      <c r="T57" s="6" t="s">
        <v>45</v>
      </c>
      <c r="U57" s="6">
        <v>144</v>
      </c>
      <c r="V57" s="6"/>
      <c r="W57" s="6">
        <v>144</v>
      </c>
      <c r="X57" s="6"/>
      <c r="Y57" s="6"/>
      <c r="Z57" s="6">
        <v>35</v>
      </c>
      <c r="AA57" s="6"/>
    </row>
    <row r="58" spans="1:27" x14ac:dyDescent="0.55000000000000004">
      <c r="A58" s="309"/>
      <c r="B58" s="5">
        <v>37</v>
      </c>
      <c r="C58" s="6" t="s">
        <v>34</v>
      </c>
      <c r="D58" s="6">
        <v>21654</v>
      </c>
      <c r="E58" s="6">
        <v>91</v>
      </c>
      <c r="F58" s="6">
        <v>1641</v>
      </c>
      <c r="G58" s="6" t="s">
        <v>35</v>
      </c>
      <c r="H58" s="6">
        <v>22</v>
      </c>
      <c r="I58" s="6">
        <v>2</v>
      </c>
      <c r="J58" s="6">
        <v>10</v>
      </c>
      <c r="K58" s="5">
        <f xml:space="preserve"> H58*400+I58*100+J58</f>
        <v>9010</v>
      </c>
      <c r="L58" s="6">
        <f xml:space="preserve"> H58*400+I58*100+J58</f>
        <v>9010</v>
      </c>
      <c r="M58" s="6"/>
      <c r="N58" s="6"/>
      <c r="O58" s="6"/>
      <c r="P58" s="115">
        <v>175</v>
      </c>
      <c r="Q58" s="5"/>
      <c r="R58" s="6">
        <v>132</v>
      </c>
      <c r="S58" s="6"/>
      <c r="T58" s="6"/>
      <c r="U58" s="6"/>
      <c r="V58" s="6"/>
      <c r="W58" s="6"/>
      <c r="X58" s="6"/>
      <c r="Y58" s="6"/>
      <c r="Z58" s="6"/>
      <c r="AA58" s="6"/>
    </row>
    <row r="59" spans="1:27" x14ac:dyDescent="0.55000000000000004">
      <c r="A59" s="309"/>
      <c r="B59" s="5"/>
      <c r="C59" s="6"/>
      <c r="D59" s="6"/>
      <c r="E59" s="6"/>
      <c r="F59" s="6"/>
      <c r="G59" s="6"/>
      <c r="H59" s="6"/>
      <c r="I59" s="6"/>
      <c r="J59" s="6"/>
      <c r="K59" s="5"/>
      <c r="L59" s="6"/>
      <c r="M59" s="6"/>
      <c r="N59" s="6"/>
      <c r="O59" s="6"/>
      <c r="P59" s="115"/>
      <c r="Q59" s="5"/>
      <c r="R59" s="6"/>
      <c r="S59" s="6"/>
      <c r="T59" s="6"/>
      <c r="U59" s="6"/>
      <c r="V59" s="6"/>
      <c r="W59" s="6"/>
      <c r="X59" s="6"/>
      <c r="Y59" s="6"/>
      <c r="Z59" s="6"/>
      <c r="AA59" s="6"/>
    </row>
    <row r="60" spans="1:27" x14ac:dyDescent="0.55000000000000004">
      <c r="A60" s="309" t="s">
        <v>2701</v>
      </c>
      <c r="B60" s="5">
        <v>38</v>
      </c>
      <c r="C60" s="6" t="s">
        <v>34</v>
      </c>
      <c r="D60" s="6">
        <v>53406</v>
      </c>
      <c r="E60" s="6">
        <v>134</v>
      </c>
      <c r="F60" s="6">
        <v>4765</v>
      </c>
      <c r="G60" s="6" t="s">
        <v>35</v>
      </c>
      <c r="H60" s="6"/>
      <c r="I60" s="6">
        <v>1</v>
      </c>
      <c r="J60" s="6">
        <v>66</v>
      </c>
      <c r="K60" s="5"/>
      <c r="L60" s="6">
        <f xml:space="preserve"> H60*400+I60*100+J60</f>
        <v>166</v>
      </c>
      <c r="M60" s="6"/>
      <c r="N60" s="6"/>
      <c r="O60" s="6"/>
      <c r="P60" s="115">
        <v>200</v>
      </c>
      <c r="Q60" s="5">
        <v>9</v>
      </c>
      <c r="R60" s="6">
        <v>269</v>
      </c>
      <c r="S60" s="6" t="s">
        <v>1792</v>
      </c>
      <c r="T60" s="6" t="s">
        <v>45</v>
      </c>
      <c r="U60" s="6">
        <v>72</v>
      </c>
      <c r="V60" s="6"/>
      <c r="W60" s="6">
        <v>72</v>
      </c>
      <c r="X60" s="6"/>
      <c r="Y60" s="6"/>
      <c r="Z60" s="6">
        <v>15</v>
      </c>
      <c r="AA60" s="6"/>
    </row>
    <row r="61" spans="1:27" x14ac:dyDescent="0.55000000000000004">
      <c r="A61" s="309"/>
      <c r="B61" s="5">
        <v>39</v>
      </c>
      <c r="C61" s="6" t="s">
        <v>2698</v>
      </c>
      <c r="D61" s="6">
        <v>6543</v>
      </c>
      <c r="E61" s="6">
        <v>140</v>
      </c>
      <c r="F61" s="6"/>
      <c r="G61" s="6" t="s">
        <v>35</v>
      </c>
      <c r="H61" s="6">
        <v>12</v>
      </c>
      <c r="I61" s="6"/>
      <c r="J61" s="6">
        <v>5</v>
      </c>
      <c r="K61" s="5">
        <f xml:space="preserve"> H61*400+I61*100+J61</f>
        <v>4805</v>
      </c>
      <c r="L61" s="6"/>
      <c r="M61" s="6"/>
      <c r="N61" s="6"/>
      <c r="O61" s="6"/>
      <c r="P61" s="115">
        <v>150</v>
      </c>
      <c r="Q61" s="5"/>
      <c r="R61" s="6">
        <v>269</v>
      </c>
      <c r="S61" s="6"/>
      <c r="T61" s="6"/>
      <c r="U61" s="6"/>
      <c r="V61" s="6"/>
      <c r="W61" s="6"/>
      <c r="X61" s="6"/>
      <c r="Y61" s="6"/>
      <c r="Z61" s="6"/>
      <c r="AA61" s="6"/>
    </row>
    <row r="62" spans="1:27" x14ac:dyDescent="0.55000000000000004">
      <c r="A62" s="309"/>
      <c r="B62" s="5"/>
      <c r="C62" s="6"/>
      <c r="D62" s="6"/>
      <c r="E62" s="6"/>
      <c r="F62" s="6"/>
      <c r="G62" s="6"/>
      <c r="H62" s="6"/>
      <c r="I62" s="6"/>
      <c r="J62" s="6"/>
      <c r="K62" s="5"/>
      <c r="L62" s="6"/>
      <c r="M62" s="6"/>
      <c r="N62" s="6"/>
      <c r="O62" s="6"/>
      <c r="P62" s="115"/>
      <c r="Q62" s="5"/>
      <c r="R62" s="6"/>
      <c r="S62" s="6"/>
      <c r="T62" s="6"/>
      <c r="U62" s="6"/>
      <c r="V62" s="6"/>
      <c r="W62" s="6"/>
      <c r="X62" s="6"/>
      <c r="Y62" s="6"/>
      <c r="Z62" s="6"/>
      <c r="AA62" s="6"/>
    </row>
    <row r="63" spans="1:27" x14ac:dyDescent="0.55000000000000004">
      <c r="A63" s="309"/>
      <c r="B63" s="5">
        <v>40</v>
      </c>
      <c r="C63" s="6" t="s">
        <v>34</v>
      </c>
      <c r="D63" s="6">
        <v>15146</v>
      </c>
      <c r="E63" s="6">
        <v>178</v>
      </c>
      <c r="F63" s="6">
        <v>341</v>
      </c>
      <c r="G63" s="6" t="s">
        <v>35</v>
      </c>
      <c r="H63" s="6"/>
      <c r="I63" s="6">
        <v>1</v>
      </c>
      <c r="J63" s="6">
        <v>92</v>
      </c>
      <c r="K63" s="5"/>
      <c r="L63" s="6">
        <f xml:space="preserve"> H63*400+I63*100+J63</f>
        <v>192</v>
      </c>
      <c r="M63" s="6"/>
      <c r="N63" s="6"/>
      <c r="O63" s="6"/>
      <c r="P63" s="115">
        <v>200</v>
      </c>
      <c r="Q63" s="5">
        <v>10</v>
      </c>
      <c r="R63" s="6">
        <v>81</v>
      </c>
      <c r="S63" s="6" t="s">
        <v>1792</v>
      </c>
      <c r="T63" s="6" t="s">
        <v>45</v>
      </c>
      <c r="U63" s="6">
        <v>72</v>
      </c>
      <c r="V63" s="6"/>
      <c r="W63" s="6">
        <v>72</v>
      </c>
      <c r="X63" s="6"/>
      <c r="Y63" s="6"/>
      <c r="Z63" s="6">
        <v>40</v>
      </c>
      <c r="AA63" s="6"/>
    </row>
    <row r="64" spans="1:27" x14ac:dyDescent="0.55000000000000004">
      <c r="A64" s="309"/>
      <c r="B64" s="5">
        <v>41</v>
      </c>
      <c r="C64" s="6" t="s">
        <v>34</v>
      </c>
      <c r="D64" s="6">
        <v>97328</v>
      </c>
      <c r="E64" s="6">
        <v>349</v>
      </c>
      <c r="F64" s="6">
        <v>7830</v>
      </c>
      <c r="G64" s="6" t="s">
        <v>35</v>
      </c>
      <c r="H64" s="6"/>
      <c r="I64" s="6">
        <v>1</v>
      </c>
      <c r="J64" s="6">
        <v>6</v>
      </c>
      <c r="K64" s="5">
        <f xml:space="preserve"> H64*400+I64*100+J64</f>
        <v>106</v>
      </c>
      <c r="L64" s="6"/>
      <c r="M64" s="6"/>
      <c r="N64" s="6"/>
      <c r="O64" s="6"/>
      <c r="P64" s="115">
        <v>150</v>
      </c>
      <c r="Q64" s="5"/>
      <c r="R64" s="6">
        <v>81</v>
      </c>
      <c r="S64" s="6"/>
      <c r="T64" s="6"/>
      <c r="U64" s="6"/>
      <c r="V64" s="6"/>
      <c r="W64" s="6"/>
      <c r="X64" s="6"/>
      <c r="Y64" s="6"/>
      <c r="Z64" s="6"/>
      <c r="AA64" s="6"/>
    </row>
    <row r="65" spans="1:27" x14ac:dyDescent="0.55000000000000004">
      <c r="A65" s="309"/>
      <c r="B65" s="5"/>
      <c r="C65" s="6"/>
      <c r="D65" s="6"/>
      <c r="E65" s="6"/>
      <c r="F65" s="6"/>
      <c r="G65" s="6"/>
      <c r="H65" s="6"/>
      <c r="I65" s="6"/>
      <c r="J65" s="6"/>
      <c r="K65" s="5"/>
      <c r="L65" s="6"/>
      <c r="M65" s="6"/>
      <c r="N65" s="6"/>
      <c r="O65" s="6"/>
      <c r="P65" s="115"/>
      <c r="Q65" s="5"/>
      <c r="R65" s="6"/>
      <c r="S65" s="6"/>
      <c r="T65" s="6"/>
      <c r="U65" s="6"/>
      <c r="V65" s="6"/>
      <c r="W65" s="6"/>
      <c r="X65" s="6"/>
      <c r="Y65" s="6"/>
      <c r="Z65" s="6"/>
      <c r="AA65" s="6"/>
    </row>
    <row r="66" spans="1:27" x14ac:dyDescent="0.55000000000000004">
      <c r="A66" s="309" t="s">
        <v>2702</v>
      </c>
      <c r="B66" s="5">
        <v>42</v>
      </c>
      <c r="C66" s="6" t="s">
        <v>34</v>
      </c>
      <c r="D66" s="6">
        <v>71364</v>
      </c>
      <c r="E66" s="6">
        <v>295</v>
      </c>
      <c r="F66" s="6">
        <v>5983</v>
      </c>
      <c r="G66" s="6" t="s">
        <v>35</v>
      </c>
      <c r="H66" s="6"/>
      <c r="I66" s="6">
        <v>2</v>
      </c>
      <c r="J66" s="6">
        <v>5</v>
      </c>
      <c r="K66" s="5">
        <f xml:space="preserve"> H66*400+I66*100+J66</f>
        <v>205</v>
      </c>
      <c r="L66" s="6"/>
      <c r="M66" s="6"/>
      <c r="N66" s="6"/>
      <c r="O66" s="6"/>
      <c r="P66" s="115">
        <v>250</v>
      </c>
      <c r="Q66" s="5"/>
      <c r="R66" s="6">
        <v>130</v>
      </c>
      <c r="S66" s="6"/>
      <c r="T66" s="6"/>
      <c r="U66" s="6"/>
      <c r="V66" s="6"/>
      <c r="W66" s="6"/>
      <c r="X66" s="6"/>
      <c r="Y66" s="6"/>
      <c r="Z66" s="6"/>
      <c r="AA66" s="6"/>
    </row>
    <row r="67" spans="1:27" x14ac:dyDescent="0.55000000000000004">
      <c r="A67" s="309"/>
      <c r="B67" s="5"/>
      <c r="C67" s="6"/>
      <c r="D67" s="6"/>
      <c r="E67" s="6"/>
      <c r="F67" s="6"/>
      <c r="G67" s="6"/>
      <c r="H67" s="6"/>
      <c r="I67" s="6"/>
      <c r="J67" s="6"/>
      <c r="K67" s="5"/>
      <c r="L67" s="6"/>
      <c r="M67" s="6"/>
      <c r="N67" s="6"/>
      <c r="O67" s="6"/>
      <c r="P67" s="115"/>
      <c r="Q67" s="5"/>
      <c r="R67" s="6"/>
      <c r="S67" s="6"/>
      <c r="T67" s="6"/>
      <c r="U67" s="6"/>
      <c r="V67" s="6"/>
      <c r="W67" s="6"/>
      <c r="X67" s="6"/>
      <c r="Y67" s="6"/>
      <c r="Z67" s="6"/>
      <c r="AA67" s="6"/>
    </row>
    <row r="68" spans="1:27" x14ac:dyDescent="0.55000000000000004">
      <c r="A68" s="309" t="s">
        <v>2703</v>
      </c>
      <c r="B68" s="5">
        <v>43</v>
      </c>
      <c r="C68" s="6" t="s">
        <v>34</v>
      </c>
      <c r="D68" s="6">
        <v>14486</v>
      </c>
      <c r="E68" s="6">
        <v>156</v>
      </c>
      <c r="F68" s="6">
        <v>320</v>
      </c>
      <c r="G68" s="6" t="s">
        <v>35</v>
      </c>
      <c r="H68" s="6"/>
      <c r="I68" s="6"/>
      <c r="J68" s="6">
        <v>52</v>
      </c>
      <c r="K68" s="5"/>
      <c r="L68" s="6">
        <v>52</v>
      </c>
      <c r="M68" s="6"/>
      <c r="N68" s="6"/>
      <c r="O68" s="6"/>
      <c r="P68" s="115">
        <v>250</v>
      </c>
      <c r="Q68" s="5">
        <v>11</v>
      </c>
      <c r="R68" s="6">
        <v>36</v>
      </c>
      <c r="S68" s="6" t="s">
        <v>1792</v>
      </c>
      <c r="T68" s="6" t="s">
        <v>45</v>
      </c>
      <c r="U68" s="6">
        <v>52</v>
      </c>
      <c r="V68" s="6"/>
      <c r="W68" s="6">
        <v>52</v>
      </c>
      <c r="X68" s="6"/>
      <c r="Y68" s="6"/>
      <c r="Z68" s="6">
        <v>25</v>
      </c>
      <c r="AA68" s="6"/>
    </row>
    <row r="69" spans="1:27" x14ac:dyDescent="0.55000000000000004">
      <c r="A69" s="309"/>
      <c r="B69" s="5">
        <v>44</v>
      </c>
      <c r="C69" s="6" t="s">
        <v>2690</v>
      </c>
      <c r="D69" s="6">
        <v>2668</v>
      </c>
      <c r="E69" s="6">
        <v>117</v>
      </c>
      <c r="F69" s="6">
        <v>1660</v>
      </c>
      <c r="G69" s="6" t="s">
        <v>35</v>
      </c>
      <c r="H69" s="6">
        <v>6</v>
      </c>
      <c r="I69" s="6">
        <v>2</v>
      </c>
      <c r="J69" s="6">
        <v>60</v>
      </c>
      <c r="K69" s="5">
        <f xml:space="preserve"> H69*400+I69*100+J69</f>
        <v>2660</v>
      </c>
      <c r="L69" s="6"/>
      <c r="M69" s="6"/>
      <c r="N69" s="6"/>
      <c r="O69" s="6"/>
      <c r="P69" s="115">
        <v>150</v>
      </c>
      <c r="Q69" s="5"/>
      <c r="R69" s="6">
        <v>36</v>
      </c>
      <c r="S69" s="6"/>
      <c r="T69" s="6"/>
      <c r="U69" s="6"/>
      <c r="V69" s="6"/>
      <c r="W69" s="6"/>
      <c r="X69" s="6"/>
      <c r="Y69" s="6"/>
      <c r="Z69" s="6"/>
      <c r="AA69" s="6"/>
    </row>
    <row r="70" spans="1:27" x14ac:dyDescent="0.55000000000000004">
      <c r="A70" s="309"/>
      <c r="B70" s="5"/>
      <c r="C70" s="6"/>
      <c r="D70" s="6"/>
      <c r="E70" s="6"/>
      <c r="F70" s="6"/>
      <c r="G70" s="6"/>
      <c r="H70" s="6"/>
      <c r="I70" s="6"/>
      <c r="J70" s="6"/>
      <c r="K70" s="5"/>
      <c r="L70" s="6"/>
      <c r="M70" s="6"/>
      <c r="N70" s="6"/>
      <c r="O70" s="6"/>
      <c r="P70" s="115"/>
      <c r="Q70" s="5"/>
      <c r="R70" s="6"/>
      <c r="S70" s="6"/>
      <c r="T70" s="6"/>
      <c r="U70" s="6"/>
      <c r="V70" s="6"/>
      <c r="W70" s="6"/>
      <c r="X70" s="6"/>
      <c r="Y70" s="6"/>
      <c r="Z70" s="6"/>
      <c r="AA70" s="6"/>
    </row>
    <row r="71" spans="1:27" x14ac:dyDescent="0.55000000000000004">
      <c r="A71" s="309" t="s">
        <v>2704</v>
      </c>
      <c r="B71" s="5">
        <v>45</v>
      </c>
      <c r="C71" s="6" t="s">
        <v>34</v>
      </c>
      <c r="D71" s="6">
        <v>25395</v>
      </c>
      <c r="E71" s="6">
        <v>108</v>
      </c>
      <c r="F71" s="6">
        <v>1851</v>
      </c>
      <c r="G71" s="6" t="s">
        <v>35</v>
      </c>
      <c r="H71" s="6">
        <v>20</v>
      </c>
      <c r="I71" s="6">
        <v>2</v>
      </c>
      <c r="J71" s="6">
        <v>20</v>
      </c>
      <c r="K71" s="5"/>
      <c r="L71" s="6">
        <f xml:space="preserve"> H71*400+I71*100+J71</f>
        <v>8220</v>
      </c>
      <c r="M71" s="6"/>
      <c r="N71" s="6"/>
      <c r="O71" s="6"/>
      <c r="P71" s="115">
        <v>150</v>
      </c>
      <c r="Q71" s="5">
        <v>12</v>
      </c>
      <c r="R71" s="6">
        <v>156</v>
      </c>
      <c r="S71" s="6" t="s">
        <v>1792</v>
      </c>
      <c r="T71" s="6" t="s">
        <v>45</v>
      </c>
      <c r="U71" s="6">
        <v>72</v>
      </c>
      <c r="V71" s="6"/>
      <c r="W71" s="6">
        <v>72</v>
      </c>
      <c r="X71" s="6"/>
      <c r="Y71" s="6"/>
      <c r="Z71" s="6">
        <v>30</v>
      </c>
      <c r="AA71" s="6"/>
    </row>
    <row r="72" spans="1:27" x14ac:dyDescent="0.55000000000000004">
      <c r="A72" s="309"/>
      <c r="B72" s="5"/>
      <c r="C72" s="6"/>
      <c r="D72" s="6"/>
      <c r="E72" s="6"/>
      <c r="F72" s="6"/>
      <c r="G72" s="6"/>
      <c r="H72" s="6"/>
      <c r="I72" s="6"/>
      <c r="J72" s="6"/>
      <c r="K72" s="5"/>
      <c r="L72" s="6"/>
      <c r="M72" s="6"/>
      <c r="N72" s="6"/>
      <c r="O72" s="6"/>
      <c r="P72" s="115"/>
      <c r="Q72" s="5"/>
      <c r="R72" s="6"/>
      <c r="S72" s="6"/>
      <c r="T72" s="6"/>
      <c r="U72" s="6"/>
      <c r="V72" s="6"/>
      <c r="W72" s="6"/>
      <c r="X72" s="6"/>
      <c r="Y72" s="6"/>
      <c r="Z72" s="6"/>
      <c r="AA72" s="6"/>
    </row>
    <row r="73" spans="1:27" x14ac:dyDescent="0.55000000000000004">
      <c r="A73" s="309" t="s">
        <v>2705</v>
      </c>
      <c r="B73" s="5">
        <v>46</v>
      </c>
      <c r="C73" s="6" t="s">
        <v>2690</v>
      </c>
      <c r="D73" s="6">
        <v>212</v>
      </c>
      <c r="E73" s="6">
        <v>69</v>
      </c>
      <c r="F73" s="6"/>
      <c r="G73" s="6" t="s">
        <v>35</v>
      </c>
      <c r="H73" s="6"/>
      <c r="I73" s="6">
        <v>1</v>
      </c>
      <c r="J73" s="6">
        <v>32</v>
      </c>
      <c r="K73" s="5">
        <f xml:space="preserve"> H73*400+I73*100+J73</f>
        <v>132</v>
      </c>
      <c r="L73" s="6"/>
      <c r="M73" s="6"/>
      <c r="N73" s="6"/>
      <c r="O73" s="6"/>
      <c r="P73" s="115">
        <v>200</v>
      </c>
      <c r="Q73" s="5"/>
      <c r="R73" s="6">
        <v>133</v>
      </c>
      <c r="S73" s="6" t="s">
        <v>1792</v>
      </c>
      <c r="T73" s="6" t="s">
        <v>45</v>
      </c>
      <c r="U73" s="6">
        <v>72</v>
      </c>
      <c r="V73" s="6"/>
      <c r="W73" s="6">
        <v>72</v>
      </c>
      <c r="X73" s="6"/>
      <c r="Y73" s="6"/>
      <c r="Z73" s="6">
        <v>30</v>
      </c>
      <c r="AA73" s="6"/>
    </row>
    <row r="74" spans="1:27" x14ac:dyDescent="0.55000000000000004">
      <c r="A74" s="309"/>
      <c r="B74" s="5">
        <v>47</v>
      </c>
      <c r="C74" s="6" t="s">
        <v>34</v>
      </c>
      <c r="D74" s="6">
        <v>8680</v>
      </c>
      <c r="E74" s="6">
        <v>395</v>
      </c>
      <c r="F74" s="6">
        <v>7064</v>
      </c>
      <c r="G74" s="6" t="s">
        <v>35</v>
      </c>
      <c r="H74" s="6">
        <v>8</v>
      </c>
      <c r="I74" s="6">
        <v>1</v>
      </c>
      <c r="J74" s="6">
        <v>42</v>
      </c>
      <c r="K74" s="5">
        <f xml:space="preserve"> H74*400+I74*100+J74</f>
        <v>3342</v>
      </c>
      <c r="L74" s="6"/>
      <c r="M74" s="6"/>
      <c r="N74" s="6"/>
      <c r="O74" s="6"/>
      <c r="P74" s="115">
        <v>150</v>
      </c>
      <c r="Q74" s="5"/>
      <c r="R74" s="6">
        <v>133</v>
      </c>
      <c r="S74" s="6"/>
      <c r="T74" s="6"/>
      <c r="U74" s="6"/>
      <c r="V74" s="6"/>
      <c r="W74" s="6"/>
      <c r="X74" s="6"/>
      <c r="Y74" s="6"/>
      <c r="Z74" s="6"/>
      <c r="AA74" s="6"/>
    </row>
    <row r="75" spans="1:27" x14ac:dyDescent="0.55000000000000004">
      <c r="A75" s="309"/>
      <c r="B75" s="5">
        <v>48</v>
      </c>
      <c r="C75" s="6" t="s">
        <v>34</v>
      </c>
      <c r="D75" s="6">
        <v>35389</v>
      </c>
      <c r="E75" s="6">
        <v>9</v>
      </c>
      <c r="F75" s="6">
        <v>2465</v>
      </c>
      <c r="G75" s="6" t="s">
        <v>35</v>
      </c>
      <c r="H75" s="6">
        <v>9</v>
      </c>
      <c r="I75" s="6">
        <v>2</v>
      </c>
      <c r="J75" s="6">
        <v>10</v>
      </c>
      <c r="K75" s="5"/>
      <c r="L75" s="6">
        <f xml:space="preserve"> H75*400+I75*100+J75</f>
        <v>3810</v>
      </c>
      <c r="M75" s="6"/>
      <c r="N75" s="6"/>
      <c r="O75" s="6"/>
      <c r="P75" s="115">
        <v>150</v>
      </c>
      <c r="Q75" s="5"/>
      <c r="R75" s="6">
        <v>133</v>
      </c>
      <c r="S75" s="6"/>
      <c r="T75" s="6"/>
      <c r="U75" s="6"/>
      <c r="V75" s="6"/>
      <c r="W75" s="6"/>
      <c r="X75" s="6"/>
      <c r="Y75" s="6"/>
      <c r="Z75" s="6"/>
      <c r="AA75" s="6"/>
    </row>
    <row r="76" spans="1:27" x14ac:dyDescent="0.55000000000000004">
      <c r="A76" s="309"/>
      <c r="B76" s="5"/>
      <c r="C76" s="6"/>
      <c r="D76" s="6"/>
      <c r="E76" s="6"/>
      <c r="F76" s="6"/>
      <c r="G76" s="6"/>
      <c r="H76" s="6"/>
      <c r="I76" s="6"/>
      <c r="J76" s="6"/>
      <c r="K76" s="5"/>
      <c r="L76" s="6"/>
      <c r="M76" s="6"/>
      <c r="N76" s="6"/>
      <c r="O76" s="6"/>
      <c r="P76" s="115"/>
      <c r="Q76" s="5"/>
      <c r="R76" s="6"/>
      <c r="S76" s="6"/>
      <c r="T76" s="6"/>
      <c r="U76" s="6"/>
      <c r="V76" s="6"/>
      <c r="W76" s="6"/>
      <c r="X76" s="6"/>
      <c r="Y76" s="6"/>
      <c r="Z76" s="6"/>
      <c r="AA76" s="6"/>
    </row>
    <row r="77" spans="1:27" x14ac:dyDescent="0.55000000000000004">
      <c r="A77" s="309" t="s">
        <v>2706</v>
      </c>
      <c r="B77" s="5">
        <v>49</v>
      </c>
      <c r="C77" s="6" t="s">
        <v>34</v>
      </c>
      <c r="D77" s="6">
        <v>52672</v>
      </c>
      <c r="E77" s="6">
        <v>163</v>
      </c>
      <c r="F77" s="6">
        <v>5134</v>
      </c>
      <c r="G77" s="6" t="s">
        <v>35</v>
      </c>
      <c r="H77" s="6">
        <v>7</v>
      </c>
      <c r="I77" s="6"/>
      <c r="J77" s="6">
        <v>96</v>
      </c>
      <c r="K77" s="5">
        <f xml:space="preserve"> H77*400+I77*100+J77</f>
        <v>2896</v>
      </c>
      <c r="L77" s="6"/>
      <c r="M77" s="6"/>
      <c r="N77" s="6"/>
      <c r="O77" s="6"/>
      <c r="P77" s="115">
        <v>150</v>
      </c>
      <c r="Q77" s="5">
        <v>14</v>
      </c>
      <c r="R77" s="6">
        <v>74</v>
      </c>
      <c r="S77" s="6" t="s">
        <v>1792</v>
      </c>
      <c r="T77" s="6" t="s">
        <v>45</v>
      </c>
      <c r="U77" s="6">
        <v>72</v>
      </c>
      <c r="V77" s="6"/>
      <c r="W77" s="6">
        <v>72</v>
      </c>
      <c r="X77" s="6"/>
      <c r="Y77" s="6"/>
      <c r="Z77" s="6">
        <v>30</v>
      </c>
      <c r="AA77" s="6"/>
    </row>
    <row r="78" spans="1:27" x14ac:dyDescent="0.55000000000000004">
      <c r="A78" s="309"/>
      <c r="B78" s="5">
        <v>50</v>
      </c>
      <c r="C78" s="6" t="s">
        <v>34</v>
      </c>
      <c r="D78" s="6">
        <v>52673</v>
      </c>
      <c r="E78" s="6">
        <v>2430</v>
      </c>
      <c r="F78" s="6">
        <v>5135</v>
      </c>
      <c r="G78" s="6" t="s">
        <v>35</v>
      </c>
      <c r="H78" s="6">
        <v>11</v>
      </c>
      <c r="I78" s="6">
        <v>2</v>
      </c>
      <c r="J78" s="6">
        <v>17</v>
      </c>
      <c r="K78" s="5">
        <f xml:space="preserve"> H78*400+I78*100+J78</f>
        <v>4617</v>
      </c>
      <c r="L78" s="6"/>
      <c r="M78" s="6"/>
      <c r="N78" s="6"/>
      <c r="O78" s="6"/>
      <c r="P78" s="115">
        <v>150</v>
      </c>
      <c r="Q78" s="5"/>
      <c r="R78" s="6">
        <v>74</v>
      </c>
      <c r="S78" s="6"/>
      <c r="T78" s="6"/>
      <c r="U78" s="6"/>
      <c r="V78" s="6"/>
      <c r="W78" s="6"/>
      <c r="X78" s="6"/>
      <c r="Y78" s="6"/>
      <c r="Z78" s="6"/>
      <c r="AA78" s="6"/>
    </row>
    <row r="79" spans="1:27" x14ac:dyDescent="0.55000000000000004">
      <c r="A79" s="309"/>
      <c r="B79" s="5">
        <v>51</v>
      </c>
      <c r="C79" s="6" t="s">
        <v>34</v>
      </c>
      <c r="D79" s="6">
        <v>23654</v>
      </c>
      <c r="E79" s="6">
        <v>77</v>
      </c>
      <c r="F79" s="6">
        <v>1637</v>
      </c>
      <c r="G79" s="6" t="s">
        <v>35</v>
      </c>
      <c r="H79" s="6">
        <v>5</v>
      </c>
      <c r="I79" s="6"/>
      <c r="J79" s="6">
        <v>40</v>
      </c>
      <c r="K79" s="5">
        <f xml:space="preserve"> H79*400+I79*100+J79</f>
        <v>2040</v>
      </c>
      <c r="L79" s="6"/>
      <c r="M79" s="6"/>
      <c r="N79" s="6"/>
      <c r="O79" s="6"/>
      <c r="P79" s="115">
        <v>150</v>
      </c>
      <c r="Q79" s="5"/>
      <c r="R79" s="6">
        <v>74</v>
      </c>
      <c r="S79" s="6"/>
      <c r="T79" s="6"/>
      <c r="U79" s="6"/>
      <c r="V79" s="6"/>
      <c r="W79" s="6"/>
      <c r="X79" s="6"/>
      <c r="Y79" s="6"/>
      <c r="Z79" s="6"/>
      <c r="AA79" s="6"/>
    </row>
    <row r="80" spans="1:27" x14ac:dyDescent="0.55000000000000004">
      <c r="A80" s="309"/>
      <c r="B80" s="5"/>
      <c r="C80" s="6"/>
      <c r="D80" s="6"/>
      <c r="E80" s="6"/>
      <c r="F80" s="6"/>
      <c r="G80" s="6"/>
      <c r="H80" s="6"/>
      <c r="I80" s="6"/>
      <c r="J80" s="6"/>
      <c r="K80" s="5"/>
      <c r="L80" s="6"/>
      <c r="M80" s="6"/>
      <c r="N80" s="6"/>
      <c r="O80" s="6"/>
      <c r="P80" s="115"/>
      <c r="Q80" s="5"/>
      <c r="R80" s="6"/>
      <c r="S80" s="6"/>
      <c r="T80" s="6"/>
      <c r="U80" s="6"/>
      <c r="V80" s="6"/>
      <c r="W80" s="6"/>
      <c r="X80" s="6"/>
      <c r="Y80" s="6"/>
      <c r="Z80" s="6"/>
      <c r="AA80" s="6"/>
    </row>
    <row r="81" spans="1:27" x14ac:dyDescent="0.55000000000000004">
      <c r="A81" s="309" t="s">
        <v>2707</v>
      </c>
      <c r="B81" s="5">
        <v>52</v>
      </c>
      <c r="C81" s="6" t="s">
        <v>34</v>
      </c>
      <c r="D81" s="6">
        <v>21636</v>
      </c>
      <c r="E81" s="6">
        <v>61</v>
      </c>
      <c r="F81" s="6">
        <v>2678</v>
      </c>
      <c r="G81" s="6" t="s">
        <v>35</v>
      </c>
      <c r="H81" s="6">
        <v>11</v>
      </c>
      <c r="I81" s="6">
        <v>2</v>
      </c>
      <c r="J81" s="6">
        <v>11</v>
      </c>
      <c r="K81" s="5">
        <f xml:space="preserve"> H81*400+I81*100+J81</f>
        <v>4611</v>
      </c>
      <c r="L81" s="6"/>
      <c r="M81" s="6"/>
      <c r="N81" s="6"/>
      <c r="O81" s="6"/>
      <c r="P81" s="115">
        <v>150</v>
      </c>
      <c r="Q81" s="5"/>
      <c r="R81" s="6">
        <v>40</v>
      </c>
      <c r="S81" s="6"/>
      <c r="T81" s="6"/>
      <c r="U81" s="6"/>
      <c r="V81" s="6"/>
      <c r="W81" s="6"/>
      <c r="X81" s="6"/>
      <c r="Y81" s="6"/>
      <c r="Z81" s="6"/>
      <c r="AA81" s="6"/>
    </row>
    <row r="82" spans="1:27" x14ac:dyDescent="0.55000000000000004">
      <c r="A82" s="309"/>
      <c r="B82" s="5">
        <v>53</v>
      </c>
      <c r="C82" s="6" t="s">
        <v>34</v>
      </c>
      <c r="D82" s="6">
        <v>26102</v>
      </c>
      <c r="E82" s="6">
        <v>60</v>
      </c>
      <c r="F82" s="6">
        <v>1594</v>
      </c>
      <c r="G82" s="6" t="s">
        <v>35</v>
      </c>
      <c r="H82" s="6">
        <v>3</v>
      </c>
      <c r="I82" s="6">
        <v>2</v>
      </c>
      <c r="J82" s="6">
        <v>18</v>
      </c>
      <c r="K82" s="5">
        <f xml:space="preserve"> H82*400+I82*100+J82</f>
        <v>1418</v>
      </c>
      <c r="L82" s="6"/>
      <c r="M82" s="6"/>
      <c r="N82" s="6"/>
      <c r="O82" s="6"/>
      <c r="P82" s="115">
        <v>200</v>
      </c>
      <c r="Q82" s="5"/>
      <c r="R82" s="6">
        <v>40</v>
      </c>
      <c r="S82" s="6"/>
      <c r="T82" s="6"/>
      <c r="U82" s="6"/>
      <c r="V82" s="6"/>
      <c r="W82" s="6"/>
      <c r="X82" s="6"/>
      <c r="Y82" s="6"/>
      <c r="Z82" s="6"/>
      <c r="AA82" s="6"/>
    </row>
    <row r="83" spans="1:27" x14ac:dyDescent="0.55000000000000004">
      <c r="A83" s="309"/>
      <c r="B83" s="5">
        <v>54</v>
      </c>
      <c r="C83" s="6" t="s">
        <v>34</v>
      </c>
      <c r="D83" s="6">
        <v>91961</v>
      </c>
      <c r="E83" s="6">
        <v>183</v>
      </c>
      <c r="F83" s="6">
        <v>9449</v>
      </c>
      <c r="G83" s="6" t="s">
        <v>35</v>
      </c>
      <c r="H83" s="6">
        <v>9</v>
      </c>
      <c r="I83" s="6">
        <v>1</v>
      </c>
      <c r="J83" s="6">
        <v>99</v>
      </c>
      <c r="K83" s="5">
        <f xml:space="preserve"> H83*400+I83*100+J83</f>
        <v>3799</v>
      </c>
      <c r="L83" s="6"/>
      <c r="M83" s="6"/>
      <c r="N83" s="6"/>
      <c r="O83" s="6"/>
      <c r="P83" s="115">
        <v>150</v>
      </c>
      <c r="Q83" s="5"/>
      <c r="R83" s="6">
        <v>40</v>
      </c>
      <c r="S83" s="6"/>
      <c r="T83" s="6"/>
      <c r="U83" s="6"/>
      <c r="V83" s="6"/>
      <c r="W83" s="6"/>
      <c r="X83" s="6"/>
      <c r="Y83" s="6"/>
      <c r="Z83" s="6"/>
      <c r="AA83" s="6"/>
    </row>
    <row r="84" spans="1:27" x14ac:dyDescent="0.55000000000000004">
      <c r="A84" s="309"/>
      <c r="B84" s="5">
        <v>55</v>
      </c>
      <c r="C84" s="6" t="s">
        <v>2690</v>
      </c>
      <c r="D84" s="6">
        <v>82</v>
      </c>
      <c r="E84" s="6">
        <v>23</v>
      </c>
      <c r="F84" s="6"/>
      <c r="G84" s="6" t="s">
        <v>35</v>
      </c>
      <c r="H84" s="6">
        <v>8</v>
      </c>
      <c r="I84" s="6">
        <v>0</v>
      </c>
      <c r="J84" s="6">
        <v>42</v>
      </c>
      <c r="K84" s="5">
        <f xml:space="preserve"> H84*400+I84*100+J84</f>
        <v>3242</v>
      </c>
      <c r="L84" s="6"/>
      <c r="M84" s="6"/>
      <c r="N84" s="6"/>
      <c r="O84" s="6"/>
      <c r="P84" s="115">
        <v>100</v>
      </c>
      <c r="Q84" s="5"/>
      <c r="R84" s="6">
        <v>40</v>
      </c>
      <c r="S84" s="6"/>
      <c r="T84" s="6"/>
      <c r="U84" s="6"/>
      <c r="V84" s="6"/>
      <c r="W84" s="6"/>
      <c r="X84" s="6"/>
      <c r="Y84" s="6"/>
      <c r="Z84" s="6"/>
      <c r="AA84" s="6"/>
    </row>
    <row r="85" spans="1:27" x14ac:dyDescent="0.55000000000000004">
      <c r="A85" s="309"/>
      <c r="B85" s="5">
        <v>56</v>
      </c>
      <c r="C85" s="6" t="s">
        <v>34</v>
      </c>
      <c r="D85" s="6">
        <v>86247</v>
      </c>
      <c r="E85" s="6">
        <v>198</v>
      </c>
      <c r="F85" s="6">
        <v>1637</v>
      </c>
      <c r="G85" s="6" t="s">
        <v>35</v>
      </c>
      <c r="H85" s="6">
        <v>2</v>
      </c>
      <c r="I85" s="6">
        <v>1</v>
      </c>
      <c r="J85" s="6">
        <v>12</v>
      </c>
      <c r="K85" s="5"/>
      <c r="L85" s="6"/>
      <c r="M85" s="6">
        <f xml:space="preserve"> J85*400+K85*100+L85</f>
        <v>4800</v>
      </c>
      <c r="N85" s="6"/>
      <c r="O85" s="6"/>
      <c r="P85" s="115">
        <v>200</v>
      </c>
      <c r="Q85" s="5">
        <v>15</v>
      </c>
      <c r="R85" s="6">
        <v>40</v>
      </c>
      <c r="S85" s="6" t="s">
        <v>1792</v>
      </c>
      <c r="T85" s="6" t="s">
        <v>45</v>
      </c>
      <c r="U85" s="6">
        <v>54</v>
      </c>
      <c r="V85" s="6"/>
      <c r="W85" s="6">
        <v>54</v>
      </c>
      <c r="X85" s="6"/>
      <c r="Y85" s="6"/>
      <c r="Z85" s="6">
        <v>30</v>
      </c>
      <c r="AA85" s="6"/>
    </row>
    <row r="86" spans="1:27" x14ac:dyDescent="0.55000000000000004">
      <c r="A86" s="309"/>
      <c r="B86" s="5">
        <v>57</v>
      </c>
      <c r="C86" s="6" t="s">
        <v>34</v>
      </c>
      <c r="D86" s="6">
        <v>15129</v>
      </c>
      <c r="E86" s="6">
        <v>158</v>
      </c>
      <c r="F86" s="6">
        <v>324</v>
      </c>
      <c r="G86" s="6" t="s">
        <v>35</v>
      </c>
      <c r="H86" s="6"/>
      <c r="I86" s="6"/>
      <c r="J86" s="6">
        <v>60</v>
      </c>
      <c r="K86" s="5"/>
      <c r="L86" s="6">
        <f xml:space="preserve"> H86*400+I86*100+J86</f>
        <v>60</v>
      </c>
      <c r="M86" s="6"/>
      <c r="N86" s="6"/>
      <c r="O86" s="6"/>
      <c r="P86" s="115">
        <v>250</v>
      </c>
      <c r="Q86" s="5"/>
      <c r="R86" s="6"/>
      <c r="S86" s="6"/>
      <c r="T86" s="6"/>
      <c r="U86" s="6"/>
      <c r="V86" s="6"/>
      <c r="W86" s="6"/>
      <c r="X86" s="6"/>
      <c r="Y86" s="6"/>
      <c r="Z86" s="6"/>
      <c r="AA86" s="6"/>
    </row>
    <row r="87" spans="1:27" x14ac:dyDescent="0.55000000000000004">
      <c r="A87" s="309"/>
      <c r="B87" s="5"/>
      <c r="C87" s="6"/>
      <c r="D87" s="6"/>
      <c r="E87" s="6"/>
      <c r="F87" s="6"/>
      <c r="G87" s="6"/>
      <c r="H87" s="6"/>
      <c r="I87" s="6"/>
      <c r="J87" s="6"/>
      <c r="K87" s="5"/>
      <c r="L87" s="6"/>
      <c r="M87" s="6"/>
      <c r="N87" s="6"/>
      <c r="O87" s="6"/>
      <c r="P87" s="115"/>
      <c r="Q87" s="5"/>
      <c r="R87" s="6"/>
      <c r="S87" s="6"/>
      <c r="T87" s="6"/>
      <c r="U87" s="6"/>
      <c r="V87" s="6"/>
      <c r="W87" s="6"/>
      <c r="X87" s="6"/>
      <c r="Y87" s="6"/>
      <c r="Z87" s="6"/>
      <c r="AA87" s="6"/>
    </row>
    <row r="88" spans="1:27" x14ac:dyDescent="0.55000000000000004">
      <c r="A88" s="309"/>
      <c r="B88" s="5">
        <v>58</v>
      </c>
      <c r="C88" s="6" t="s">
        <v>2690</v>
      </c>
      <c r="D88" s="6">
        <v>183</v>
      </c>
      <c r="E88" s="6">
        <v>40</v>
      </c>
      <c r="F88" s="6"/>
      <c r="G88" s="6" t="s">
        <v>35</v>
      </c>
      <c r="H88" s="6"/>
      <c r="I88" s="6">
        <v>2</v>
      </c>
      <c r="J88" s="6">
        <v>37</v>
      </c>
      <c r="K88" s="5">
        <f xml:space="preserve"> H88*400+I88*100+J88</f>
        <v>237</v>
      </c>
      <c r="L88" s="6"/>
      <c r="M88" s="6"/>
      <c r="N88" s="6"/>
      <c r="O88" s="6"/>
      <c r="P88" s="115">
        <v>200</v>
      </c>
      <c r="Q88" s="5"/>
      <c r="R88" s="6">
        <v>74</v>
      </c>
      <c r="S88" s="6"/>
      <c r="T88" s="6"/>
      <c r="U88" s="6"/>
      <c r="V88" s="6"/>
      <c r="W88" s="6"/>
      <c r="X88" s="6"/>
      <c r="Y88" s="6"/>
      <c r="Z88" s="6"/>
      <c r="AA88" s="6"/>
    </row>
    <row r="89" spans="1:27" x14ac:dyDescent="0.55000000000000004">
      <c r="A89" s="309"/>
      <c r="B89" s="5">
        <v>59</v>
      </c>
      <c r="C89" s="6" t="s">
        <v>34</v>
      </c>
      <c r="D89" s="6">
        <v>21606</v>
      </c>
      <c r="E89" s="6">
        <v>69</v>
      </c>
      <c r="F89" s="6">
        <v>1598</v>
      </c>
      <c r="G89" s="6" t="s">
        <v>35</v>
      </c>
      <c r="H89" s="6">
        <v>3</v>
      </c>
      <c r="I89" s="6">
        <v>2</v>
      </c>
      <c r="J89" s="6">
        <v>60</v>
      </c>
      <c r="K89" s="5">
        <f xml:space="preserve"> H89*400+I89*100+J89</f>
        <v>1460</v>
      </c>
      <c r="L89" s="6"/>
      <c r="M89" s="6"/>
      <c r="N89" s="6"/>
      <c r="O89" s="6"/>
      <c r="P89" s="115">
        <v>150</v>
      </c>
      <c r="Q89" s="5"/>
      <c r="R89" s="6">
        <v>74</v>
      </c>
      <c r="S89" s="6"/>
      <c r="T89" s="6"/>
      <c r="U89" s="6"/>
      <c r="V89" s="6"/>
      <c r="W89" s="6"/>
      <c r="X89" s="6"/>
      <c r="Y89" s="6"/>
      <c r="Z89" s="6"/>
      <c r="AA89" s="6"/>
    </row>
    <row r="90" spans="1:27" x14ac:dyDescent="0.55000000000000004">
      <c r="A90" s="309"/>
      <c r="B90" s="5"/>
      <c r="C90" s="6"/>
      <c r="D90" s="6"/>
      <c r="E90" s="6"/>
      <c r="F90" s="6"/>
      <c r="G90" s="6"/>
      <c r="H90" s="6"/>
      <c r="I90" s="6"/>
      <c r="J90" s="6"/>
      <c r="K90" s="5"/>
      <c r="L90" s="6"/>
      <c r="M90" s="6"/>
      <c r="N90" s="6"/>
      <c r="O90" s="6"/>
      <c r="P90" s="115"/>
      <c r="Q90" s="5"/>
      <c r="R90" s="6"/>
      <c r="S90" s="6"/>
      <c r="T90" s="6"/>
      <c r="U90" s="6"/>
      <c r="V90" s="6"/>
      <c r="W90" s="6"/>
      <c r="X90" s="6"/>
      <c r="Y90" s="6"/>
      <c r="Z90" s="6"/>
      <c r="AA90" s="6"/>
    </row>
    <row r="91" spans="1:27" x14ac:dyDescent="0.55000000000000004">
      <c r="A91" s="309" t="s">
        <v>425</v>
      </c>
      <c r="B91" s="5">
        <v>60</v>
      </c>
      <c r="C91" s="6" t="s">
        <v>34</v>
      </c>
      <c r="D91" s="6">
        <v>92064</v>
      </c>
      <c r="E91" s="6">
        <v>245</v>
      </c>
      <c r="F91" s="6">
        <v>7410</v>
      </c>
      <c r="G91" s="6" t="s">
        <v>35</v>
      </c>
      <c r="H91" s="6">
        <v>7</v>
      </c>
      <c r="I91" s="6">
        <v>1</v>
      </c>
      <c r="J91" s="6">
        <v>47</v>
      </c>
      <c r="K91" s="5">
        <f xml:space="preserve"> H91*400+I91*100+J91</f>
        <v>2947</v>
      </c>
      <c r="L91" s="6"/>
      <c r="M91" s="6"/>
      <c r="N91" s="6"/>
      <c r="O91" s="6"/>
      <c r="P91" s="115">
        <v>150</v>
      </c>
      <c r="Q91" s="5">
        <v>16</v>
      </c>
      <c r="R91" s="6">
        <v>258</v>
      </c>
      <c r="S91" s="6" t="s">
        <v>1792</v>
      </c>
      <c r="T91" s="6" t="s">
        <v>45</v>
      </c>
      <c r="U91" s="6">
        <v>54</v>
      </c>
      <c r="V91" s="6"/>
      <c r="W91" s="6">
        <v>54</v>
      </c>
      <c r="X91" s="6"/>
      <c r="Y91" s="6"/>
      <c r="Z91" s="6">
        <v>20</v>
      </c>
      <c r="AA91" s="6"/>
    </row>
    <row r="92" spans="1:27" x14ac:dyDescent="0.55000000000000004">
      <c r="A92" s="309"/>
      <c r="B92" s="5">
        <v>61</v>
      </c>
      <c r="C92" s="6" t="s">
        <v>34</v>
      </c>
      <c r="D92" s="6">
        <v>91285</v>
      </c>
      <c r="E92" s="6">
        <v>241</v>
      </c>
      <c r="F92" s="6">
        <v>7406</v>
      </c>
      <c r="G92" s="6" t="s">
        <v>35</v>
      </c>
      <c r="H92" s="6">
        <v>1</v>
      </c>
      <c r="I92" s="6">
        <v>2</v>
      </c>
      <c r="J92" s="6">
        <v>21</v>
      </c>
      <c r="K92" s="5">
        <f xml:space="preserve"> H92*400+I92*100+J92</f>
        <v>621</v>
      </c>
      <c r="L92" s="6"/>
      <c r="M92" s="6"/>
      <c r="N92" s="6"/>
      <c r="O92" s="6"/>
      <c r="P92" s="115">
        <v>250</v>
      </c>
      <c r="Q92" s="5"/>
      <c r="R92" s="6">
        <v>258</v>
      </c>
      <c r="S92" s="6"/>
      <c r="T92" s="6"/>
      <c r="U92" s="6"/>
      <c r="V92" s="6"/>
      <c r="W92" s="6"/>
      <c r="X92" s="6"/>
      <c r="Y92" s="6"/>
      <c r="Z92" s="6"/>
      <c r="AA92" s="6"/>
    </row>
    <row r="93" spans="1:27" x14ac:dyDescent="0.55000000000000004">
      <c r="A93" s="309"/>
      <c r="B93" s="5">
        <v>62</v>
      </c>
      <c r="C93" s="6" t="s">
        <v>34</v>
      </c>
      <c r="D93" s="6">
        <v>25352</v>
      </c>
      <c r="E93" s="6">
        <v>62</v>
      </c>
      <c r="F93" s="6">
        <v>1808</v>
      </c>
      <c r="G93" s="6" t="s">
        <v>35</v>
      </c>
      <c r="H93" s="6">
        <v>14</v>
      </c>
      <c r="I93" s="6">
        <v>1</v>
      </c>
      <c r="J93" s="6">
        <v>83</v>
      </c>
      <c r="K93" s="5">
        <f xml:space="preserve"> H93*400+I93*100+J93</f>
        <v>5783</v>
      </c>
      <c r="L93" s="6"/>
      <c r="M93" s="6"/>
      <c r="N93" s="6"/>
      <c r="O93" s="6"/>
      <c r="P93" s="115">
        <v>100</v>
      </c>
      <c r="Q93" s="5"/>
      <c r="R93" s="6">
        <v>258</v>
      </c>
      <c r="S93" s="6"/>
      <c r="T93" s="6"/>
      <c r="U93" s="6"/>
      <c r="V93" s="6"/>
      <c r="W93" s="6"/>
      <c r="X93" s="6"/>
      <c r="Y93" s="6"/>
      <c r="Z93" s="6"/>
      <c r="AA93" s="6"/>
    </row>
    <row r="94" spans="1:27" x14ac:dyDescent="0.55000000000000004">
      <c r="A94" s="309"/>
      <c r="B94" s="5"/>
      <c r="C94" s="6"/>
      <c r="D94" s="6"/>
      <c r="E94" s="6"/>
      <c r="F94" s="6"/>
      <c r="G94" s="6"/>
      <c r="H94" s="6"/>
      <c r="I94" s="6"/>
      <c r="J94" s="6"/>
      <c r="K94" s="5"/>
      <c r="L94" s="6"/>
      <c r="M94" s="6"/>
      <c r="N94" s="6"/>
      <c r="O94" s="6"/>
      <c r="P94" s="115"/>
      <c r="Q94" s="5"/>
      <c r="R94" s="6"/>
      <c r="S94" s="6"/>
      <c r="T94" s="6"/>
      <c r="U94" s="6"/>
      <c r="V94" s="6"/>
      <c r="W94" s="6"/>
      <c r="X94" s="6"/>
      <c r="Y94" s="6"/>
      <c r="Z94" s="6"/>
      <c r="AA94" s="6"/>
    </row>
    <row r="95" spans="1:27" x14ac:dyDescent="0.55000000000000004">
      <c r="A95" s="309"/>
      <c r="B95" s="5">
        <v>63</v>
      </c>
      <c r="C95" s="6" t="s">
        <v>34</v>
      </c>
      <c r="D95" s="6">
        <v>91809</v>
      </c>
      <c r="E95" s="6">
        <v>226</v>
      </c>
      <c r="F95" s="6">
        <v>7425</v>
      </c>
      <c r="G95" s="6" t="s">
        <v>35</v>
      </c>
      <c r="H95" s="6">
        <v>6</v>
      </c>
      <c r="I95" s="6">
        <v>1</v>
      </c>
      <c r="J95" s="6">
        <v>44</v>
      </c>
      <c r="K95" s="5"/>
      <c r="L95" s="6">
        <f xml:space="preserve"> H95*400+I95*100+J95</f>
        <v>2544</v>
      </c>
      <c r="M95" s="6"/>
      <c r="N95" s="6"/>
      <c r="O95" s="6"/>
      <c r="P95" s="115">
        <v>150</v>
      </c>
      <c r="Q95" s="5">
        <v>17</v>
      </c>
      <c r="R95" s="6">
        <v>80</v>
      </c>
      <c r="S95" s="6" t="s">
        <v>1792</v>
      </c>
      <c r="T95" s="6" t="s">
        <v>45</v>
      </c>
      <c r="U95" s="6">
        <v>54</v>
      </c>
      <c r="V95" s="6"/>
      <c r="W95" s="6">
        <v>54</v>
      </c>
      <c r="X95" s="6"/>
      <c r="Y95" s="6"/>
      <c r="Z95" s="6">
        <v>25</v>
      </c>
      <c r="AA95" s="6"/>
    </row>
    <row r="96" spans="1:27" x14ac:dyDescent="0.55000000000000004">
      <c r="A96" s="309" t="s">
        <v>2708</v>
      </c>
      <c r="B96" s="5">
        <v>64</v>
      </c>
      <c r="C96" s="6" t="s">
        <v>34</v>
      </c>
      <c r="D96" s="6">
        <v>91811</v>
      </c>
      <c r="E96" s="6">
        <v>228</v>
      </c>
      <c r="F96" s="6">
        <v>7427</v>
      </c>
      <c r="G96" s="6" t="s">
        <v>35</v>
      </c>
      <c r="H96" s="6">
        <v>6</v>
      </c>
      <c r="I96" s="6">
        <v>1</v>
      </c>
      <c r="J96" s="6">
        <v>45</v>
      </c>
      <c r="K96" s="5">
        <f xml:space="preserve"> H96*400+I96*100+J96</f>
        <v>2545</v>
      </c>
      <c r="L96" s="6"/>
      <c r="M96" s="6"/>
      <c r="N96" s="6"/>
      <c r="O96" s="6"/>
      <c r="P96" s="115">
        <v>150</v>
      </c>
      <c r="Q96" s="5"/>
      <c r="R96" s="6">
        <v>80</v>
      </c>
      <c r="S96" s="6"/>
      <c r="T96" s="6"/>
      <c r="U96" s="6"/>
      <c r="V96" s="6"/>
      <c r="W96" s="6"/>
      <c r="X96" s="6"/>
      <c r="Y96" s="6"/>
      <c r="Z96" s="6"/>
      <c r="AA96" s="6"/>
    </row>
    <row r="97" spans="1:27" x14ac:dyDescent="0.55000000000000004">
      <c r="A97" s="309"/>
      <c r="B97" s="5"/>
      <c r="C97" s="6"/>
      <c r="D97" s="6"/>
      <c r="E97" s="6"/>
      <c r="F97" s="6"/>
      <c r="G97" s="6"/>
      <c r="H97" s="6"/>
      <c r="I97" s="6"/>
      <c r="J97" s="6"/>
      <c r="K97" s="5"/>
      <c r="L97" s="6"/>
      <c r="M97" s="6"/>
      <c r="N97" s="6"/>
      <c r="O97" s="6"/>
      <c r="P97" s="115"/>
      <c r="Q97" s="5"/>
      <c r="R97" s="6"/>
      <c r="S97" s="6"/>
      <c r="T97" s="6"/>
      <c r="U97" s="6"/>
      <c r="V97" s="6"/>
      <c r="W97" s="6"/>
      <c r="X97" s="6"/>
      <c r="Y97" s="6"/>
      <c r="Z97" s="6"/>
      <c r="AA97" s="6"/>
    </row>
    <row r="98" spans="1:27" x14ac:dyDescent="0.55000000000000004">
      <c r="A98" s="309" t="s">
        <v>2709</v>
      </c>
      <c r="B98" s="5">
        <v>66</v>
      </c>
      <c r="C98" s="6" t="s">
        <v>2690</v>
      </c>
      <c r="D98" s="6">
        <v>183</v>
      </c>
      <c r="E98" s="6">
        <v>40</v>
      </c>
      <c r="F98" s="6"/>
      <c r="G98" s="6" t="s">
        <v>35</v>
      </c>
      <c r="H98" s="6"/>
      <c r="I98" s="6">
        <v>2</v>
      </c>
      <c r="J98" s="6">
        <v>37</v>
      </c>
      <c r="K98" s="5">
        <f xml:space="preserve"> H98*400+I98*100+J98</f>
        <v>237</v>
      </c>
      <c r="L98" s="6"/>
      <c r="M98" s="6"/>
      <c r="N98" s="6"/>
      <c r="O98" s="6"/>
      <c r="P98" s="115">
        <v>250</v>
      </c>
      <c r="Q98" s="5">
        <v>18</v>
      </c>
      <c r="R98" s="6">
        <v>73</v>
      </c>
      <c r="S98" s="6" t="s">
        <v>1792</v>
      </c>
      <c r="T98" s="6" t="s">
        <v>45</v>
      </c>
      <c r="U98" s="6">
        <v>72</v>
      </c>
      <c r="V98" s="6"/>
      <c r="W98" s="6">
        <v>72</v>
      </c>
      <c r="X98" s="6"/>
      <c r="Y98" s="6"/>
      <c r="Z98" s="6">
        <v>25</v>
      </c>
      <c r="AA98" s="6"/>
    </row>
    <row r="99" spans="1:27" x14ac:dyDescent="0.55000000000000004">
      <c r="A99" s="309"/>
      <c r="B99" s="5">
        <v>67</v>
      </c>
      <c r="C99" s="6" t="s">
        <v>34</v>
      </c>
      <c r="D99" s="6">
        <v>21644</v>
      </c>
      <c r="E99" s="6">
        <v>76</v>
      </c>
      <c r="F99" s="6">
        <v>1636</v>
      </c>
      <c r="G99" s="6" t="s">
        <v>35</v>
      </c>
      <c r="H99" s="6">
        <v>13</v>
      </c>
      <c r="I99" s="6"/>
      <c r="J99" s="6">
        <v>34</v>
      </c>
      <c r="K99" s="5">
        <f xml:space="preserve"> H99*400+I99*100+J99</f>
        <v>5234</v>
      </c>
      <c r="L99" s="6"/>
      <c r="M99" s="6"/>
      <c r="N99" s="6"/>
      <c r="O99" s="6"/>
      <c r="P99" s="115">
        <v>150</v>
      </c>
      <c r="Q99" s="5"/>
      <c r="R99" s="6">
        <v>73</v>
      </c>
      <c r="S99" s="6"/>
      <c r="T99" s="6"/>
      <c r="U99" s="6"/>
      <c r="V99" s="6"/>
      <c r="W99" s="6"/>
      <c r="X99" s="6"/>
      <c r="Y99" s="6"/>
      <c r="Z99" s="6"/>
      <c r="AA99" s="6"/>
    </row>
    <row r="100" spans="1:27" x14ac:dyDescent="0.55000000000000004">
      <c r="A100" s="309"/>
      <c r="B100" s="5"/>
      <c r="C100" s="6"/>
      <c r="D100" s="6"/>
      <c r="E100" s="6"/>
      <c r="F100" s="6"/>
      <c r="G100" s="6"/>
      <c r="H100" s="6"/>
      <c r="I100" s="6"/>
      <c r="J100" s="6"/>
      <c r="K100" s="5"/>
      <c r="L100" s="6"/>
      <c r="M100" s="6"/>
      <c r="N100" s="6"/>
      <c r="O100" s="6"/>
      <c r="P100" s="115"/>
      <c r="Q100" s="5"/>
      <c r="R100" s="6"/>
      <c r="S100" s="6"/>
      <c r="T100" s="6"/>
      <c r="U100" s="6"/>
      <c r="V100" s="6"/>
      <c r="W100" s="6"/>
      <c r="X100" s="6"/>
      <c r="Y100" s="6"/>
      <c r="Z100" s="6"/>
      <c r="AA100" s="6"/>
    </row>
    <row r="101" spans="1:27" x14ac:dyDescent="0.55000000000000004">
      <c r="A101" s="309"/>
      <c r="B101" s="5">
        <v>68</v>
      </c>
      <c r="C101" s="6" t="s">
        <v>34</v>
      </c>
      <c r="D101" s="6">
        <v>15155</v>
      </c>
      <c r="E101" s="6">
        <v>222</v>
      </c>
      <c r="F101" s="6">
        <v>350</v>
      </c>
      <c r="G101" s="6" t="s">
        <v>35</v>
      </c>
      <c r="H101" s="6"/>
      <c r="I101" s="6">
        <v>2</v>
      </c>
      <c r="J101" s="6">
        <v>16</v>
      </c>
      <c r="K101" s="5">
        <f xml:space="preserve"> H101*400+I101*100+J101</f>
        <v>216</v>
      </c>
      <c r="L101" s="6"/>
      <c r="M101" s="6"/>
      <c r="N101" s="6"/>
      <c r="O101" s="6"/>
      <c r="P101" s="115">
        <v>200</v>
      </c>
      <c r="Q101" s="5">
        <v>19</v>
      </c>
      <c r="R101" s="6">
        <v>49</v>
      </c>
      <c r="S101" s="6" t="s">
        <v>1792</v>
      </c>
      <c r="T101" s="6" t="s">
        <v>45</v>
      </c>
      <c r="U101" s="6">
        <v>72</v>
      </c>
      <c r="V101" s="6"/>
      <c r="W101" s="6">
        <v>72</v>
      </c>
      <c r="X101" s="6"/>
      <c r="Y101" s="6"/>
      <c r="Z101" s="6">
        <v>25</v>
      </c>
      <c r="AA101" s="6"/>
    </row>
    <row r="102" spans="1:27" x14ac:dyDescent="0.55000000000000004">
      <c r="A102" s="309" t="s">
        <v>2710</v>
      </c>
      <c r="B102" s="5">
        <v>69</v>
      </c>
      <c r="C102" s="6" t="s">
        <v>34</v>
      </c>
      <c r="D102" s="6">
        <v>21669</v>
      </c>
      <c r="E102" s="6">
        <v>115</v>
      </c>
      <c r="F102" s="6">
        <v>1661</v>
      </c>
      <c r="G102" s="6" t="s">
        <v>35</v>
      </c>
      <c r="H102" s="6">
        <v>8</v>
      </c>
      <c r="I102" s="6">
        <v>3</v>
      </c>
      <c r="J102" s="6">
        <v>46</v>
      </c>
      <c r="K102" s="5">
        <f xml:space="preserve"> H102*400+I102*100+J102</f>
        <v>3546</v>
      </c>
      <c r="L102" s="6"/>
      <c r="M102" s="6"/>
      <c r="N102" s="6"/>
      <c r="O102" s="6"/>
      <c r="P102" s="115">
        <v>100</v>
      </c>
      <c r="Q102" s="5"/>
      <c r="R102" s="6">
        <v>49</v>
      </c>
      <c r="S102" s="6"/>
      <c r="T102" s="6"/>
      <c r="U102" s="6"/>
      <c r="V102" s="6"/>
      <c r="W102" s="6"/>
      <c r="X102" s="6"/>
      <c r="Y102" s="6"/>
      <c r="Z102" s="6"/>
      <c r="AA102" s="6"/>
    </row>
    <row r="103" spans="1:27" x14ac:dyDescent="0.55000000000000004">
      <c r="A103" s="309"/>
      <c r="B103" s="5"/>
      <c r="C103" s="6"/>
      <c r="D103" s="6"/>
      <c r="E103" s="6"/>
      <c r="F103" s="6"/>
      <c r="G103" s="6"/>
      <c r="H103" s="6"/>
      <c r="I103" s="6"/>
      <c r="J103" s="6"/>
      <c r="K103" s="5"/>
      <c r="L103" s="6"/>
      <c r="M103" s="6"/>
      <c r="N103" s="6"/>
      <c r="O103" s="6"/>
      <c r="P103" s="115"/>
      <c r="Q103" s="5"/>
      <c r="R103" s="6"/>
      <c r="S103" s="6"/>
      <c r="T103" s="6"/>
      <c r="U103" s="6"/>
      <c r="V103" s="6"/>
      <c r="W103" s="6"/>
      <c r="X103" s="6"/>
      <c r="Y103" s="6"/>
      <c r="Z103" s="6"/>
      <c r="AA103" s="6"/>
    </row>
    <row r="104" spans="1:27" x14ac:dyDescent="0.55000000000000004">
      <c r="A104" s="309" t="s">
        <v>2711</v>
      </c>
      <c r="B104" s="5">
        <v>70</v>
      </c>
      <c r="C104" s="6" t="s">
        <v>34</v>
      </c>
      <c r="D104" s="6">
        <v>85266</v>
      </c>
      <c r="E104" s="6">
        <v>589</v>
      </c>
      <c r="F104" s="6">
        <v>6934</v>
      </c>
      <c r="G104" s="6" t="s">
        <v>35</v>
      </c>
      <c r="H104" s="6">
        <v>4</v>
      </c>
      <c r="I104" s="6"/>
      <c r="J104" s="6">
        <v>56</v>
      </c>
      <c r="K104" s="5">
        <f xml:space="preserve"> H104*400+I104*100+J104</f>
        <v>1656</v>
      </c>
      <c r="L104" s="6"/>
      <c r="M104" s="6"/>
      <c r="N104" s="6"/>
      <c r="O104" s="6"/>
      <c r="P104" s="115">
        <v>100</v>
      </c>
      <c r="Q104" s="5"/>
      <c r="R104" s="6">
        <v>228</v>
      </c>
      <c r="S104" s="6"/>
      <c r="T104" s="6"/>
      <c r="U104" s="6"/>
      <c r="V104" s="6"/>
      <c r="W104" s="6"/>
      <c r="X104" s="6"/>
      <c r="Y104" s="6"/>
      <c r="Z104" s="6"/>
      <c r="AA104" s="6"/>
    </row>
    <row r="105" spans="1:27" x14ac:dyDescent="0.55000000000000004">
      <c r="A105" s="309"/>
      <c r="B105" s="5">
        <v>71</v>
      </c>
      <c r="C105" s="6" t="s">
        <v>34</v>
      </c>
      <c r="D105" s="6">
        <v>34680</v>
      </c>
      <c r="E105" s="6">
        <v>110</v>
      </c>
      <c r="F105" s="6">
        <v>3642</v>
      </c>
      <c r="G105" s="6" t="s">
        <v>35</v>
      </c>
      <c r="H105" s="6">
        <v>9</v>
      </c>
      <c r="I105" s="6"/>
      <c r="J105" s="6">
        <v>60</v>
      </c>
      <c r="K105" s="5">
        <f xml:space="preserve"> H105*400+I105*100+J105</f>
        <v>3660</v>
      </c>
      <c r="L105" s="6"/>
      <c r="M105" s="6"/>
      <c r="N105" s="6"/>
      <c r="O105" s="6"/>
      <c r="P105" s="115">
        <v>100</v>
      </c>
      <c r="Q105" s="5"/>
      <c r="R105" s="6">
        <v>228</v>
      </c>
      <c r="S105" s="6"/>
      <c r="T105" s="6"/>
      <c r="U105" s="6"/>
      <c r="V105" s="6"/>
      <c r="W105" s="6"/>
      <c r="X105" s="6"/>
      <c r="Y105" s="6"/>
      <c r="Z105" s="6"/>
      <c r="AA105" s="6"/>
    </row>
    <row r="106" spans="1:27" x14ac:dyDescent="0.55000000000000004">
      <c r="A106" s="309"/>
      <c r="B106" s="5">
        <v>72</v>
      </c>
      <c r="C106" s="6" t="s">
        <v>34</v>
      </c>
      <c r="D106" s="6">
        <v>73103</v>
      </c>
      <c r="E106" s="6">
        <v>299</v>
      </c>
      <c r="F106" s="6">
        <v>6239</v>
      </c>
      <c r="G106" s="6" t="s">
        <v>35</v>
      </c>
      <c r="H106" s="6"/>
      <c r="I106" s="6">
        <v>3</v>
      </c>
      <c r="J106" s="6">
        <v>9</v>
      </c>
      <c r="K106" s="5">
        <f xml:space="preserve"> H106*400+I106*100+J106</f>
        <v>309</v>
      </c>
      <c r="L106" s="6"/>
      <c r="M106" s="6"/>
      <c r="N106" s="6"/>
      <c r="O106" s="6"/>
      <c r="P106" s="115">
        <v>200</v>
      </c>
      <c r="Q106" s="5">
        <v>20</v>
      </c>
      <c r="R106" s="6">
        <v>228</v>
      </c>
      <c r="S106" s="6" t="s">
        <v>1792</v>
      </c>
      <c r="T106" s="6" t="s">
        <v>45</v>
      </c>
      <c r="U106" s="6">
        <v>40</v>
      </c>
      <c r="V106" s="6"/>
      <c r="W106" s="6">
        <v>40</v>
      </c>
      <c r="X106" s="6"/>
      <c r="Y106" s="6"/>
      <c r="Z106" s="6">
        <v>20</v>
      </c>
      <c r="AA106" s="6"/>
    </row>
    <row r="107" spans="1:27" x14ac:dyDescent="0.55000000000000004">
      <c r="A107" s="309"/>
      <c r="B107" s="5"/>
      <c r="C107" s="6"/>
      <c r="D107" s="6"/>
      <c r="E107" s="6"/>
      <c r="F107" s="6"/>
      <c r="G107" s="6"/>
      <c r="H107" s="6"/>
      <c r="I107" s="6"/>
      <c r="J107" s="6"/>
      <c r="K107" s="5"/>
      <c r="L107" s="6"/>
      <c r="M107" s="6"/>
      <c r="N107" s="6"/>
      <c r="O107" s="6"/>
      <c r="P107" s="115"/>
      <c r="Q107" s="5"/>
      <c r="R107" s="6"/>
      <c r="S107" s="6"/>
      <c r="T107" s="6"/>
      <c r="U107" s="6"/>
      <c r="V107" s="6"/>
      <c r="W107" s="6"/>
      <c r="X107" s="6"/>
      <c r="Y107" s="6"/>
      <c r="Z107" s="6"/>
      <c r="AA107" s="6"/>
    </row>
    <row r="108" spans="1:27" x14ac:dyDescent="0.55000000000000004">
      <c r="A108" s="309" t="s">
        <v>2712</v>
      </c>
      <c r="B108" s="5">
        <v>73</v>
      </c>
      <c r="C108" s="6" t="s">
        <v>34</v>
      </c>
      <c r="D108" s="6">
        <v>71366</v>
      </c>
      <c r="E108" s="6">
        <v>247</v>
      </c>
      <c r="F108" s="6">
        <v>5985</v>
      </c>
      <c r="G108" s="6" t="s">
        <v>35</v>
      </c>
      <c r="H108" s="6"/>
      <c r="I108" s="6">
        <v>1</v>
      </c>
      <c r="J108" s="6">
        <v>42</v>
      </c>
      <c r="K108" s="5"/>
      <c r="L108" s="6">
        <f xml:space="preserve"> H108*400+I108*100+J108</f>
        <v>142</v>
      </c>
      <c r="M108" s="6"/>
      <c r="N108" s="6"/>
      <c r="O108" s="6"/>
      <c r="P108" s="115">
        <v>200</v>
      </c>
      <c r="Q108" s="5">
        <v>21</v>
      </c>
      <c r="R108" s="6">
        <v>72</v>
      </c>
      <c r="S108" s="6" t="s">
        <v>1792</v>
      </c>
      <c r="T108" s="6" t="s">
        <v>45</v>
      </c>
      <c r="U108" s="6">
        <v>54</v>
      </c>
      <c r="V108" s="6"/>
      <c r="W108" s="6">
        <v>54</v>
      </c>
      <c r="X108" s="6"/>
      <c r="Y108" s="6"/>
      <c r="Z108" s="6">
        <v>30</v>
      </c>
      <c r="AA108" s="6"/>
    </row>
    <row r="109" spans="1:27" x14ac:dyDescent="0.55000000000000004">
      <c r="A109" s="309"/>
      <c r="B109" s="5">
        <v>74</v>
      </c>
      <c r="C109" s="6" t="s">
        <v>34</v>
      </c>
      <c r="D109" s="6">
        <v>25765</v>
      </c>
      <c r="E109" s="6">
        <v>77</v>
      </c>
      <c r="F109" s="6">
        <v>1821</v>
      </c>
      <c r="G109" s="6" t="s">
        <v>35</v>
      </c>
      <c r="H109" s="6">
        <v>8</v>
      </c>
      <c r="I109" s="6">
        <v>2</v>
      </c>
      <c r="J109" s="6">
        <v>47</v>
      </c>
      <c r="K109" s="5">
        <f xml:space="preserve"> H109*400+I109*100+J109</f>
        <v>3447</v>
      </c>
      <c r="L109" s="6"/>
      <c r="M109" s="6"/>
      <c r="N109" s="6"/>
      <c r="O109" s="6"/>
      <c r="P109" s="115">
        <v>150</v>
      </c>
      <c r="Q109" s="5"/>
      <c r="R109" s="6">
        <v>72</v>
      </c>
      <c r="S109" s="6"/>
      <c r="T109" s="6"/>
      <c r="U109" s="6"/>
      <c r="V109" s="6"/>
      <c r="W109" s="6"/>
      <c r="X109" s="6"/>
      <c r="Y109" s="6"/>
      <c r="Z109" s="6"/>
      <c r="AA109" s="6"/>
    </row>
    <row r="110" spans="1:27" x14ac:dyDescent="0.55000000000000004">
      <c r="A110" s="309"/>
      <c r="B110" s="5">
        <v>75</v>
      </c>
      <c r="C110" s="6" t="s">
        <v>34</v>
      </c>
      <c r="D110" s="6">
        <v>25116</v>
      </c>
      <c r="E110" s="6">
        <v>21</v>
      </c>
      <c r="F110" s="6">
        <v>1720</v>
      </c>
      <c r="G110" s="6" t="s">
        <v>35</v>
      </c>
      <c r="H110" s="6">
        <v>3</v>
      </c>
      <c r="I110" s="6">
        <v>3</v>
      </c>
      <c r="J110" s="6">
        <v>87</v>
      </c>
      <c r="K110" s="5">
        <f xml:space="preserve"> H110*400+I110*100+J110</f>
        <v>1587</v>
      </c>
      <c r="L110" s="6"/>
      <c r="M110" s="6"/>
      <c r="N110" s="6"/>
      <c r="O110" s="6"/>
      <c r="P110" s="115">
        <v>150</v>
      </c>
      <c r="Q110" s="5"/>
      <c r="R110" s="6">
        <v>72</v>
      </c>
      <c r="S110" s="6"/>
      <c r="T110" s="6"/>
      <c r="U110" s="6"/>
      <c r="V110" s="6"/>
      <c r="W110" s="6"/>
      <c r="X110" s="6"/>
      <c r="Y110" s="6"/>
      <c r="Z110" s="6"/>
      <c r="AA110" s="6"/>
    </row>
    <row r="111" spans="1:27" x14ac:dyDescent="0.55000000000000004">
      <c r="A111" s="309"/>
      <c r="B111" s="5">
        <v>76</v>
      </c>
      <c r="C111" s="6" t="s">
        <v>34</v>
      </c>
      <c r="D111" s="6">
        <v>26213</v>
      </c>
      <c r="E111" s="6">
        <v>77</v>
      </c>
      <c r="F111" s="6">
        <v>2131</v>
      </c>
      <c r="G111" s="6" t="s">
        <v>35</v>
      </c>
      <c r="H111" s="6">
        <v>17</v>
      </c>
      <c r="I111" s="6">
        <v>1</v>
      </c>
      <c r="J111" s="6">
        <v>40</v>
      </c>
      <c r="K111" s="5">
        <f xml:space="preserve"> H111*400+I111*100+J111</f>
        <v>6940</v>
      </c>
      <c r="L111" s="6"/>
      <c r="M111" s="6"/>
      <c r="N111" s="6"/>
      <c r="O111" s="6"/>
      <c r="P111" s="115">
        <v>150</v>
      </c>
      <c r="Q111" s="5"/>
      <c r="R111" s="6">
        <v>72</v>
      </c>
      <c r="S111" s="6"/>
      <c r="T111" s="6"/>
      <c r="U111" s="6"/>
      <c r="V111" s="6"/>
      <c r="W111" s="6"/>
      <c r="X111" s="6"/>
      <c r="Y111" s="6"/>
      <c r="Z111" s="6"/>
      <c r="AA111" s="6"/>
    </row>
    <row r="112" spans="1:27" x14ac:dyDescent="0.55000000000000004">
      <c r="A112" s="309"/>
      <c r="B112" s="5">
        <v>77</v>
      </c>
      <c r="C112" s="6" t="s">
        <v>34</v>
      </c>
      <c r="D112" s="6">
        <v>25122</v>
      </c>
      <c r="E112" s="6">
        <v>27</v>
      </c>
      <c r="F112" s="6">
        <v>1326</v>
      </c>
      <c r="G112" s="6" t="s">
        <v>35</v>
      </c>
      <c r="H112" s="6">
        <v>6</v>
      </c>
      <c r="I112" s="6">
        <v>2</v>
      </c>
      <c r="J112" s="6">
        <v>73</v>
      </c>
      <c r="K112" s="5">
        <f xml:space="preserve"> H112*400+I112*100+J112</f>
        <v>2673</v>
      </c>
      <c r="L112" s="6"/>
      <c r="M112" s="6"/>
      <c r="N112" s="6"/>
      <c r="O112" s="6"/>
      <c r="P112" s="115">
        <v>150</v>
      </c>
      <c r="Q112" s="5"/>
      <c r="R112" s="6">
        <v>72</v>
      </c>
      <c r="S112" s="6"/>
      <c r="T112" s="6"/>
      <c r="U112" s="6"/>
      <c r="V112" s="6"/>
      <c r="W112" s="6"/>
      <c r="X112" s="6"/>
      <c r="Y112" s="6"/>
      <c r="Z112" s="6"/>
      <c r="AA112" s="6"/>
    </row>
    <row r="113" spans="1:27" x14ac:dyDescent="0.55000000000000004">
      <c r="A113" s="309"/>
      <c r="B113" s="5"/>
      <c r="C113" s="6"/>
      <c r="D113" s="6"/>
      <c r="E113" s="6"/>
      <c r="F113" s="6"/>
      <c r="G113" s="6"/>
      <c r="H113" s="6"/>
      <c r="I113" s="6"/>
      <c r="J113" s="6"/>
      <c r="K113" s="5"/>
      <c r="L113" s="6"/>
      <c r="M113" s="6"/>
      <c r="N113" s="6"/>
      <c r="O113" s="6"/>
      <c r="P113" s="115"/>
      <c r="Q113" s="5"/>
      <c r="R113" s="6"/>
      <c r="S113" s="6"/>
      <c r="T113" s="6"/>
      <c r="U113" s="6"/>
      <c r="V113" s="6"/>
      <c r="W113" s="6"/>
      <c r="X113" s="6"/>
      <c r="Y113" s="6"/>
      <c r="Z113" s="6"/>
      <c r="AA113" s="6"/>
    </row>
    <row r="114" spans="1:27" x14ac:dyDescent="0.55000000000000004">
      <c r="A114" s="309" t="s">
        <v>2713</v>
      </c>
      <c r="B114" s="5">
        <v>78</v>
      </c>
      <c r="C114" s="6" t="s">
        <v>34</v>
      </c>
      <c r="D114" s="6">
        <v>15155</v>
      </c>
      <c r="E114" s="6">
        <v>222</v>
      </c>
      <c r="F114" s="6">
        <v>350</v>
      </c>
      <c r="G114" s="6" t="s">
        <v>35</v>
      </c>
      <c r="H114" s="6"/>
      <c r="I114" s="6">
        <v>2</v>
      </c>
      <c r="J114" s="6">
        <v>46</v>
      </c>
      <c r="K114" s="5">
        <f xml:space="preserve"> H114*400+I114*100+J114</f>
        <v>246</v>
      </c>
      <c r="L114" s="6"/>
      <c r="M114" s="6"/>
      <c r="N114" s="6"/>
      <c r="O114" s="6"/>
      <c r="P114" s="115">
        <v>200</v>
      </c>
      <c r="Q114" s="5">
        <v>22</v>
      </c>
      <c r="R114" s="6">
        <v>125</v>
      </c>
      <c r="S114" s="6" t="s">
        <v>1792</v>
      </c>
      <c r="T114" s="6" t="s">
        <v>45</v>
      </c>
      <c r="U114" s="6">
        <v>54</v>
      </c>
      <c r="V114" s="6"/>
      <c r="W114" s="6">
        <v>54</v>
      </c>
      <c r="X114" s="6"/>
      <c r="Y114" s="6"/>
      <c r="Z114" s="6">
        <v>25</v>
      </c>
      <c r="AA114" s="6"/>
    </row>
    <row r="115" spans="1:27" x14ac:dyDescent="0.55000000000000004">
      <c r="A115" s="309"/>
      <c r="B115" s="5">
        <v>79</v>
      </c>
      <c r="C115" s="6" t="s">
        <v>34</v>
      </c>
      <c r="D115" s="6">
        <v>26205</v>
      </c>
      <c r="E115" s="6">
        <v>61</v>
      </c>
      <c r="F115" s="6">
        <v>2120</v>
      </c>
      <c r="G115" s="6" t="s">
        <v>35</v>
      </c>
      <c r="H115" s="6">
        <v>3</v>
      </c>
      <c r="I115" s="6"/>
      <c r="J115" s="6">
        <v>7</v>
      </c>
      <c r="K115" s="5">
        <f xml:space="preserve"> H115*400+I115*100+J115</f>
        <v>1207</v>
      </c>
      <c r="L115" s="6"/>
      <c r="M115" s="6"/>
      <c r="N115" s="6"/>
      <c r="O115" s="6"/>
      <c r="P115" s="115">
        <v>175</v>
      </c>
      <c r="Q115" s="5"/>
      <c r="R115" s="6">
        <v>125</v>
      </c>
      <c r="S115" s="6"/>
      <c r="T115" s="6"/>
      <c r="U115" s="6"/>
      <c r="V115" s="6"/>
      <c r="W115" s="6"/>
      <c r="X115" s="6"/>
      <c r="Y115" s="6"/>
      <c r="Z115" s="6"/>
      <c r="AA115" s="6"/>
    </row>
    <row r="116" spans="1:27" x14ac:dyDescent="0.55000000000000004">
      <c r="A116" s="309"/>
      <c r="B116" s="5"/>
      <c r="C116" s="6"/>
      <c r="D116" s="6"/>
      <c r="E116" s="6"/>
      <c r="F116" s="6"/>
      <c r="G116" s="6"/>
      <c r="H116" s="6"/>
      <c r="I116" s="6"/>
      <c r="J116" s="6"/>
      <c r="K116" s="5"/>
      <c r="L116" s="6"/>
      <c r="M116" s="6"/>
      <c r="N116" s="6"/>
      <c r="O116" s="6"/>
      <c r="P116" s="115"/>
      <c r="Q116" s="5"/>
      <c r="R116" s="6"/>
      <c r="S116" s="6"/>
      <c r="T116" s="6"/>
      <c r="U116" s="6"/>
      <c r="V116" s="6"/>
      <c r="W116" s="6"/>
      <c r="X116" s="6"/>
      <c r="Y116" s="6"/>
      <c r="Z116" s="6"/>
      <c r="AA116" s="6"/>
    </row>
    <row r="117" spans="1:27" x14ac:dyDescent="0.55000000000000004">
      <c r="A117" s="309" t="s">
        <v>2714</v>
      </c>
      <c r="B117" s="5">
        <v>80</v>
      </c>
      <c r="C117" s="6" t="s">
        <v>34</v>
      </c>
      <c r="D117" s="6">
        <v>26278</v>
      </c>
      <c r="E117" s="6">
        <v>49</v>
      </c>
      <c r="F117" s="6">
        <v>2196</v>
      </c>
      <c r="G117" s="6" t="s">
        <v>35</v>
      </c>
      <c r="H117" s="6">
        <v>11</v>
      </c>
      <c r="I117" s="6">
        <v>2</v>
      </c>
      <c r="J117" s="6">
        <v>20</v>
      </c>
      <c r="K117" s="5">
        <f t="shared" ref="K117:K122" si="1" xml:space="preserve"> H117*400+I117*100+J117</f>
        <v>4620</v>
      </c>
      <c r="L117" s="6"/>
      <c r="M117" s="6"/>
      <c r="N117" s="6"/>
      <c r="O117" s="6"/>
      <c r="P117" s="115">
        <v>175</v>
      </c>
      <c r="Q117" s="5"/>
      <c r="R117" s="6">
        <v>16</v>
      </c>
      <c r="S117" s="6"/>
      <c r="T117" s="6"/>
      <c r="U117" s="6"/>
      <c r="V117" s="6"/>
      <c r="W117" s="6"/>
      <c r="X117" s="6"/>
      <c r="Y117" s="6"/>
      <c r="Z117" s="6"/>
      <c r="AA117" s="6"/>
    </row>
    <row r="118" spans="1:27" x14ac:dyDescent="0.55000000000000004">
      <c r="A118" s="309"/>
      <c r="B118" s="5">
        <v>81</v>
      </c>
      <c r="C118" s="6" t="s">
        <v>34</v>
      </c>
      <c r="D118" s="6">
        <v>52662</v>
      </c>
      <c r="E118" s="6">
        <v>143</v>
      </c>
      <c r="F118" s="6">
        <v>5124</v>
      </c>
      <c r="G118" s="6" t="s">
        <v>35</v>
      </c>
      <c r="H118" s="6">
        <v>2</v>
      </c>
      <c r="I118" s="6">
        <v>3</v>
      </c>
      <c r="J118" s="6">
        <v>25</v>
      </c>
      <c r="K118" s="5">
        <f t="shared" si="1"/>
        <v>1125</v>
      </c>
      <c r="L118" s="6"/>
      <c r="M118" s="6"/>
      <c r="N118" s="6"/>
      <c r="O118" s="6"/>
      <c r="P118" s="115">
        <v>200</v>
      </c>
      <c r="Q118" s="5"/>
      <c r="R118" s="6">
        <v>16</v>
      </c>
      <c r="S118" s="6"/>
      <c r="T118" s="6"/>
      <c r="U118" s="6"/>
      <c r="V118" s="6"/>
      <c r="W118" s="6"/>
      <c r="X118" s="6"/>
      <c r="Y118" s="6"/>
      <c r="Z118" s="6"/>
      <c r="AA118" s="6"/>
    </row>
    <row r="119" spans="1:27" x14ac:dyDescent="0.55000000000000004">
      <c r="A119" s="309"/>
      <c r="B119" s="5">
        <v>82</v>
      </c>
      <c r="C119" s="6" t="s">
        <v>34</v>
      </c>
      <c r="D119" s="6">
        <v>83209</v>
      </c>
      <c r="E119" s="6">
        <v>147</v>
      </c>
      <c r="F119" s="6">
        <v>6854</v>
      </c>
      <c r="G119" s="6" t="s">
        <v>35</v>
      </c>
      <c r="H119" s="6">
        <v>3</v>
      </c>
      <c r="I119" s="6">
        <v>1</v>
      </c>
      <c r="J119" s="6">
        <v>55</v>
      </c>
      <c r="K119" s="5">
        <f t="shared" si="1"/>
        <v>1355</v>
      </c>
      <c r="L119" s="6">
        <f xml:space="preserve"> H119*400+I119*100+J119</f>
        <v>1355</v>
      </c>
      <c r="M119" s="6"/>
      <c r="N119" s="6"/>
      <c r="O119" s="6"/>
      <c r="P119" s="115">
        <v>100</v>
      </c>
      <c r="Q119" s="5"/>
      <c r="R119" s="6">
        <v>16</v>
      </c>
      <c r="S119" s="6"/>
      <c r="T119" s="6"/>
      <c r="U119" s="6"/>
      <c r="V119" s="6"/>
      <c r="W119" s="6"/>
      <c r="X119" s="6"/>
      <c r="Y119" s="6"/>
      <c r="Z119" s="6"/>
      <c r="AA119" s="6"/>
    </row>
    <row r="120" spans="1:27" x14ac:dyDescent="0.55000000000000004">
      <c r="A120" s="309"/>
      <c r="B120" s="5">
        <v>83</v>
      </c>
      <c r="C120" s="6" t="s">
        <v>34</v>
      </c>
      <c r="D120" s="6">
        <v>83240</v>
      </c>
      <c r="E120" s="6">
        <v>153</v>
      </c>
      <c r="F120" s="6">
        <v>6860</v>
      </c>
      <c r="G120" s="6" t="s">
        <v>35</v>
      </c>
      <c r="H120" s="6">
        <v>3</v>
      </c>
      <c r="I120" s="6">
        <v>2</v>
      </c>
      <c r="J120" s="6">
        <v>93</v>
      </c>
      <c r="K120" s="5">
        <f t="shared" si="1"/>
        <v>1493</v>
      </c>
      <c r="L120" s="6"/>
      <c r="M120" s="6"/>
      <c r="N120" s="6"/>
      <c r="O120" s="6"/>
      <c r="P120" s="115">
        <v>200</v>
      </c>
      <c r="Q120" s="5"/>
      <c r="R120" s="6">
        <v>16</v>
      </c>
      <c r="S120" s="6"/>
      <c r="T120" s="6"/>
      <c r="U120" s="6"/>
      <c r="V120" s="6"/>
      <c r="W120" s="6"/>
      <c r="X120" s="6"/>
      <c r="Y120" s="6"/>
      <c r="Z120" s="6"/>
      <c r="AA120" s="6"/>
    </row>
    <row r="121" spans="1:27" x14ac:dyDescent="0.55000000000000004">
      <c r="A121" s="309"/>
      <c r="B121" s="5">
        <v>84</v>
      </c>
      <c r="C121" s="6" t="s">
        <v>34</v>
      </c>
      <c r="D121" s="6">
        <v>83208</v>
      </c>
      <c r="E121" s="6">
        <v>146</v>
      </c>
      <c r="F121" s="6">
        <v>6853</v>
      </c>
      <c r="G121" s="6" t="s">
        <v>35</v>
      </c>
      <c r="H121" s="6">
        <v>11</v>
      </c>
      <c r="I121" s="6"/>
      <c r="J121" s="6">
        <v>97</v>
      </c>
      <c r="K121" s="5">
        <f t="shared" si="1"/>
        <v>4497</v>
      </c>
      <c r="L121" s="6"/>
      <c r="M121" s="6"/>
      <c r="N121" s="6"/>
      <c r="O121" s="6"/>
      <c r="P121" s="115">
        <v>100</v>
      </c>
      <c r="Q121" s="5"/>
      <c r="R121" s="6">
        <v>16</v>
      </c>
      <c r="S121" s="6"/>
      <c r="T121" s="6"/>
      <c r="U121" s="6"/>
      <c r="V121" s="6"/>
      <c r="W121" s="6"/>
      <c r="X121" s="6"/>
      <c r="Y121" s="6"/>
      <c r="Z121" s="6"/>
      <c r="AA121" s="6"/>
    </row>
    <row r="122" spans="1:27" x14ac:dyDescent="0.55000000000000004">
      <c r="A122" s="309"/>
      <c r="B122" s="5">
        <v>85</v>
      </c>
      <c r="C122" s="6" t="s">
        <v>34</v>
      </c>
      <c r="D122" s="6">
        <v>83239</v>
      </c>
      <c r="E122" s="6">
        <v>152</v>
      </c>
      <c r="F122" s="6">
        <v>6859</v>
      </c>
      <c r="G122" s="6" t="s">
        <v>35</v>
      </c>
      <c r="H122" s="6">
        <v>2</v>
      </c>
      <c r="I122" s="6">
        <v>3</v>
      </c>
      <c r="J122" s="6">
        <v>18</v>
      </c>
      <c r="K122" s="5">
        <f t="shared" si="1"/>
        <v>1118</v>
      </c>
      <c r="L122" s="6"/>
      <c r="M122" s="6"/>
      <c r="N122" s="6"/>
      <c r="O122" s="6"/>
      <c r="P122" s="115">
        <v>200</v>
      </c>
      <c r="Q122" s="5"/>
      <c r="R122" s="6">
        <v>16</v>
      </c>
      <c r="S122" s="6"/>
      <c r="T122" s="6"/>
      <c r="U122" s="6"/>
      <c r="V122" s="6"/>
      <c r="W122" s="6"/>
      <c r="X122" s="6"/>
      <c r="Y122" s="6"/>
      <c r="Z122" s="6"/>
      <c r="AA122" s="6"/>
    </row>
    <row r="123" spans="1:27" x14ac:dyDescent="0.55000000000000004">
      <c r="A123" s="309"/>
      <c r="B123" s="5">
        <v>86</v>
      </c>
      <c r="C123" s="6" t="s">
        <v>34</v>
      </c>
      <c r="D123" s="6">
        <v>14452</v>
      </c>
      <c r="E123" s="6">
        <v>36</v>
      </c>
      <c r="F123" s="6">
        <v>286</v>
      </c>
      <c r="G123" s="6" t="s">
        <v>35</v>
      </c>
      <c r="H123" s="6"/>
      <c r="I123" s="6">
        <v>1</v>
      </c>
      <c r="J123" s="6">
        <v>17</v>
      </c>
      <c r="K123" s="5"/>
      <c r="L123" s="6">
        <f xml:space="preserve"> H123*400+I123*100+J123</f>
        <v>117</v>
      </c>
      <c r="M123" s="6"/>
      <c r="N123" s="6"/>
      <c r="O123" s="6"/>
      <c r="P123" s="115">
        <v>250</v>
      </c>
      <c r="Q123" s="5">
        <v>23</v>
      </c>
      <c r="R123" s="6">
        <v>16</v>
      </c>
      <c r="S123" s="6" t="s">
        <v>1792</v>
      </c>
      <c r="T123" s="6" t="s">
        <v>45</v>
      </c>
      <c r="U123" s="6">
        <v>162</v>
      </c>
      <c r="V123" s="6"/>
      <c r="W123" s="6">
        <v>162</v>
      </c>
      <c r="X123" s="6"/>
      <c r="Y123" s="6"/>
      <c r="Z123" s="6">
        <v>50</v>
      </c>
      <c r="AA123" s="6"/>
    </row>
    <row r="124" spans="1:27" x14ac:dyDescent="0.55000000000000004">
      <c r="A124" s="309"/>
      <c r="B124" s="5"/>
      <c r="C124" s="6"/>
      <c r="D124" s="6"/>
      <c r="E124" s="6"/>
      <c r="F124" s="6"/>
      <c r="G124" s="6"/>
      <c r="H124" s="6"/>
      <c r="I124" s="6"/>
      <c r="J124" s="6"/>
      <c r="K124" s="5"/>
      <c r="L124" s="6"/>
      <c r="M124" s="6"/>
      <c r="N124" s="6"/>
      <c r="O124" s="6"/>
      <c r="P124" s="115"/>
      <c r="Q124" s="5"/>
      <c r="R124" s="6"/>
      <c r="S124" s="6"/>
      <c r="T124" s="6"/>
      <c r="U124" s="6"/>
      <c r="V124" s="6"/>
      <c r="W124" s="6"/>
      <c r="X124" s="6"/>
      <c r="Y124" s="6"/>
      <c r="Z124" s="6"/>
      <c r="AA124" s="6"/>
    </row>
    <row r="125" spans="1:27" x14ac:dyDescent="0.55000000000000004">
      <c r="A125" s="603"/>
      <c r="B125" s="5">
        <v>87</v>
      </c>
      <c r="C125" s="6" t="s">
        <v>34</v>
      </c>
      <c r="D125" s="6">
        <v>26131</v>
      </c>
      <c r="E125" s="6">
        <v>26</v>
      </c>
      <c r="F125" s="6">
        <v>2048</v>
      </c>
      <c r="G125" s="6" t="s">
        <v>35</v>
      </c>
      <c r="H125" s="6">
        <v>5</v>
      </c>
      <c r="I125" s="6">
        <v>3</v>
      </c>
      <c r="J125" s="6">
        <v>47</v>
      </c>
      <c r="K125" s="5">
        <f xml:space="preserve"> H125*400+I125*100+J125</f>
        <v>2347</v>
      </c>
      <c r="L125" s="6"/>
      <c r="M125" s="6"/>
      <c r="N125" s="6"/>
      <c r="O125" s="6"/>
      <c r="P125" s="115">
        <v>100</v>
      </c>
      <c r="Q125" s="5"/>
      <c r="R125" s="6">
        <v>12</v>
      </c>
      <c r="S125" s="6"/>
      <c r="T125" s="6"/>
      <c r="U125" s="6"/>
      <c r="V125" s="6"/>
      <c r="W125" s="6"/>
      <c r="X125" s="6"/>
      <c r="Y125" s="6"/>
      <c r="Z125" s="6"/>
      <c r="AA125" s="6"/>
    </row>
    <row r="126" spans="1:27" x14ac:dyDescent="0.55000000000000004">
      <c r="A126" s="309" t="s">
        <v>2715</v>
      </c>
      <c r="B126" s="5">
        <v>88</v>
      </c>
      <c r="C126" s="6" t="s">
        <v>34</v>
      </c>
      <c r="D126" s="6">
        <v>21666</v>
      </c>
      <c r="E126" s="6">
        <v>112</v>
      </c>
      <c r="F126" s="6">
        <v>1658</v>
      </c>
      <c r="G126" s="6" t="s">
        <v>35</v>
      </c>
      <c r="H126" s="6">
        <v>10</v>
      </c>
      <c r="I126" s="6"/>
      <c r="J126" s="6">
        <v>6</v>
      </c>
      <c r="K126" s="5">
        <f xml:space="preserve"> H126*400+I126*100+J126</f>
        <v>4006</v>
      </c>
      <c r="L126" s="6"/>
      <c r="M126" s="6"/>
      <c r="N126" s="6"/>
      <c r="O126" s="6"/>
      <c r="P126" s="115">
        <v>150</v>
      </c>
      <c r="Q126" s="5"/>
      <c r="R126" s="6">
        <v>12</v>
      </c>
      <c r="S126" s="6"/>
      <c r="T126" s="6"/>
      <c r="U126" s="6"/>
      <c r="V126" s="6"/>
      <c r="W126" s="6"/>
      <c r="X126" s="6"/>
      <c r="Y126" s="6"/>
      <c r="Z126" s="6"/>
      <c r="AA126" s="6"/>
    </row>
    <row r="127" spans="1:27" x14ac:dyDescent="0.55000000000000004">
      <c r="A127" s="309"/>
      <c r="B127" s="5">
        <v>89</v>
      </c>
      <c r="C127" s="6" t="s">
        <v>34</v>
      </c>
      <c r="D127" s="6">
        <v>72302</v>
      </c>
      <c r="E127" s="6">
        <v>309</v>
      </c>
      <c r="F127" s="6">
        <v>6126</v>
      </c>
      <c r="G127" s="6" t="s">
        <v>35</v>
      </c>
      <c r="H127" s="6">
        <v>1</v>
      </c>
      <c r="I127" s="6">
        <v>1</v>
      </c>
      <c r="J127" s="6">
        <v>95</v>
      </c>
      <c r="K127" s="5"/>
      <c r="L127" s="6">
        <f xml:space="preserve"> H127*400+I127*100+J127</f>
        <v>595</v>
      </c>
      <c r="M127" s="6"/>
      <c r="N127" s="6"/>
      <c r="O127" s="6"/>
      <c r="P127" s="115">
        <v>250</v>
      </c>
      <c r="Q127" s="5">
        <v>24</v>
      </c>
      <c r="R127" s="6">
        <v>12</v>
      </c>
      <c r="S127" s="6" t="s">
        <v>1792</v>
      </c>
      <c r="T127" s="6" t="s">
        <v>1024</v>
      </c>
      <c r="U127" s="6">
        <v>48</v>
      </c>
      <c r="V127" s="6"/>
      <c r="W127" s="6">
        <v>48</v>
      </c>
      <c r="X127" s="6"/>
      <c r="Y127" s="6"/>
      <c r="Z127" s="6">
        <v>66</v>
      </c>
      <c r="AA127" s="6"/>
    </row>
    <row r="128" spans="1:27" x14ac:dyDescent="0.55000000000000004">
      <c r="A128" s="309"/>
      <c r="B128" s="5">
        <v>90</v>
      </c>
      <c r="C128" s="6" t="s">
        <v>34</v>
      </c>
      <c r="D128" s="6">
        <v>72298</v>
      </c>
      <c r="E128" s="6">
        <v>305</v>
      </c>
      <c r="F128" s="6">
        <v>6122</v>
      </c>
      <c r="G128" s="6" t="s">
        <v>35</v>
      </c>
      <c r="H128" s="6"/>
      <c r="I128" s="6">
        <v>1</v>
      </c>
      <c r="J128" s="6">
        <v>35</v>
      </c>
      <c r="K128" s="5">
        <f xml:space="preserve"> H128*400+I128*100+J128</f>
        <v>135</v>
      </c>
      <c r="L128" s="6"/>
      <c r="M128" s="6"/>
      <c r="N128" s="6"/>
      <c r="O128" s="6"/>
      <c r="P128" s="115">
        <v>250</v>
      </c>
      <c r="Q128" s="5"/>
      <c r="R128" s="6">
        <v>12</v>
      </c>
      <c r="S128" s="6"/>
      <c r="T128" s="6"/>
      <c r="U128" s="6"/>
      <c r="V128" s="6"/>
      <c r="W128" s="6"/>
      <c r="X128" s="6"/>
      <c r="Y128" s="6"/>
      <c r="Z128" s="6"/>
      <c r="AA128" s="6"/>
    </row>
    <row r="129" spans="1:27" x14ac:dyDescent="0.55000000000000004">
      <c r="A129" s="309"/>
      <c r="B129" s="5">
        <v>91</v>
      </c>
      <c r="C129" s="6" t="s">
        <v>34</v>
      </c>
      <c r="D129" s="6">
        <v>73105</v>
      </c>
      <c r="E129" s="6">
        <v>301</v>
      </c>
      <c r="F129" s="6">
        <v>6241</v>
      </c>
      <c r="G129" s="6" t="s">
        <v>35</v>
      </c>
      <c r="H129" s="6">
        <v>1</v>
      </c>
      <c r="I129" s="6"/>
      <c r="J129" s="6">
        <v>88</v>
      </c>
      <c r="K129" s="5">
        <f xml:space="preserve"> H129*400+I129*100+J129</f>
        <v>488</v>
      </c>
      <c r="L129" s="6"/>
      <c r="M129" s="6"/>
      <c r="N129" s="6"/>
      <c r="O129" s="6"/>
      <c r="P129" s="115">
        <v>200</v>
      </c>
      <c r="Q129" s="5"/>
      <c r="R129" s="6">
        <v>12</v>
      </c>
      <c r="S129" s="6"/>
      <c r="T129" s="6"/>
      <c r="U129" s="6"/>
      <c r="V129" s="6"/>
      <c r="W129" s="6"/>
      <c r="X129" s="6"/>
      <c r="Y129" s="6"/>
      <c r="Z129" s="6"/>
      <c r="AA129" s="6"/>
    </row>
    <row r="130" spans="1:27" x14ac:dyDescent="0.55000000000000004">
      <c r="A130" s="309"/>
      <c r="B130" s="5"/>
      <c r="C130" s="6"/>
      <c r="D130" s="6"/>
      <c r="E130" s="6"/>
      <c r="F130" s="6"/>
      <c r="G130" s="6"/>
      <c r="H130" s="6"/>
      <c r="I130" s="6"/>
      <c r="J130" s="6"/>
      <c r="K130" s="5"/>
      <c r="L130" s="6"/>
      <c r="M130" s="6"/>
      <c r="N130" s="6"/>
      <c r="O130" s="6"/>
      <c r="P130" s="115"/>
      <c r="Q130" s="5"/>
      <c r="R130" s="6"/>
      <c r="S130" s="6"/>
      <c r="T130" s="6"/>
      <c r="U130" s="6"/>
      <c r="V130" s="6"/>
      <c r="W130" s="6"/>
      <c r="X130" s="6"/>
      <c r="Y130" s="6"/>
      <c r="Z130" s="6"/>
      <c r="AA130" s="6"/>
    </row>
    <row r="131" spans="1:27" x14ac:dyDescent="0.55000000000000004">
      <c r="A131" s="309" t="s">
        <v>2716</v>
      </c>
      <c r="B131" s="5">
        <v>92</v>
      </c>
      <c r="C131" s="6" t="s">
        <v>2690</v>
      </c>
      <c r="D131" s="6">
        <v>2030</v>
      </c>
      <c r="E131" s="6">
        <v>22</v>
      </c>
      <c r="F131" s="6"/>
      <c r="G131" s="6" t="s">
        <v>35</v>
      </c>
      <c r="H131" s="6">
        <v>30</v>
      </c>
      <c r="I131" s="6">
        <v>3</v>
      </c>
      <c r="J131" s="6">
        <v>53</v>
      </c>
      <c r="K131" s="5">
        <f xml:space="preserve"> H131*400+I131*100+J131</f>
        <v>12353</v>
      </c>
      <c r="L131" s="6"/>
      <c r="M131" s="6"/>
      <c r="N131" s="6"/>
      <c r="O131" s="6"/>
      <c r="P131" s="115">
        <v>100</v>
      </c>
      <c r="Q131" s="5"/>
      <c r="R131" s="6">
        <v>12</v>
      </c>
      <c r="S131" s="6"/>
      <c r="T131" s="6"/>
      <c r="U131" s="6"/>
      <c r="V131" s="6"/>
      <c r="W131" s="6"/>
      <c r="X131" s="6"/>
      <c r="Y131" s="6"/>
      <c r="Z131" s="6"/>
      <c r="AA131" s="6"/>
    </row>
    <row r="132" spans="1:27" x14ac:dyDescent="0.55000000000000004">
      <c r="A132" s="309"/>
      <c r="B132" s="5"/>
      <c r="C132" s="6"/>
      <c r="D132" s="6"/>
      <c r="E132" s="6"/>
      <c r="F132" s="6"/>
      <c r="G132" s="6"/>
      <c r="H132" s="6"/>
      <c r="I132" s="6"/>
      <c r="J132" s="6"/>
      <c r="K132" s="5"/>
      <c r="L132" s="6"/>
      <c r="M132" s="6"/>
      <c r="N132" s="6"/>
      <c r="O132" s="6"/>
      <c r="P132" s="115"/>
      <c r="Q132" s="5"/>
      <c r="R132" s="6"/>
      <c r="S132" s="6"/>
      <c r="T132" s="6"/>
      <c r="U132" s="6"/>
      <c r="V132" s="6"/>
      <c r="W132" s="6"/>
      <c r="X132" s="6"/>
      <c r="Y132" s="6"/>
      <c r="Z132" s="6"/>
      <c r="AA132" s="6"/>
    </row>
    <row r="133" spans="1:27" x14ac:dyDescent="0.55000000000000004">
      <c r="A133" s="309" t="s">
        <v>2717</v>
      </c>
      <c r="B133" s="5">
        <v>93</v>
      </c>
      <c r="C133" s="6" t="s">
        <v>34</v>
      </c>
      <c r="D133" s="6">
        <v>72299</v>
      </c>
      <c r="E133" s="6">
        <v>306</v>
      </c>
      <c r="F133" s="6">
        <v>6123</v>
      </c>
      <c r="G133" s="6" t="s">
        <v>35</v>
      </c>
      <c r="H133" s="6"/>
      <c r="I133" s="6">
        <v>1</v>
      </c>
      <c r="J133" s="6">
        <v>20</v>
      </c>
      <c r="K133" s="5">
        <f xml:space="preserve"> H133*400+I133*100+J133</f>
        <v>120</v>
      </c>
      <c r="L133" s="6"/>
      <c r="M133" s="6"/>
      <c r="N133" s="6"/>
      <c r="O133" s="6"/>
      <c r="P133" s="115">
        <v>250</v>
      </c>
      <c r="Q133" s="5"/>
      <c r="R133" s="6">
        <v>12</v>
      </c>
      <c r="S133" s="6"/>
      <c r="T133" s="6"/>
      <c r="U133" s="6"/>
      <c r="V133" s="6"/>
      <c r="W133" s="6"/>
      <c r="X133" s="6"/>
      <c r="Y133" s="6"/>
      <c r="Z133" s="6"/>
      <c r="AA133" s="6"/>
    </row>
    <row r="134" spans="1:27" x14ac:dyDescent="0.55000000000000004">
      <c r="A134" s="309"/>
      <c r="B134" s="5">
        <v>94</v>
      </c>
      <c r="C134" s="6" t="s">
        <v>34</v>
      </c>
      <c r="D134" s="6">
        <v>21639</v>
      </c>
      <c r="E134" s="6">
        <v>71</v>
      </c>
      <c r="F134" s="6">
        <v>1631</v>
      </c>
      <c r="G134" s="6" t="s">
        <v>35</v>
      </c>
      <c r="H134" s="6">
        <v>5</v>
      </c>
      <c r="I134" s="6">
        <v>2</v>
      </c>
      <c r="J134" s="6">
        <v>60</v>
      </c>
      <c r="K134" s="5">
        <f xml:space="preserve"> H134*400+I134*100+J134</f>
        <v>2260</v>
      </c>
      <c r="L134" s="6"/>
      <c r="M134" s="6"/>
      <c r="N134" s="6"/>
      <c r="O134" s="6"/>
      <c r="P134" s="115">
        <v>150</v>
      </c>
      <c r="Q134" s="5"/>
      <c r="R134" s="6">
        <v>61</v>
      </c>
      <c r="S134" s="6"/>
      <c r="T134" s="6"/>
      <c r="U134" s="6"/>
      <c r="V134" s="6"/>
      <c r="W134" s="6"/>
      <c r="X134" s="6"/>
      <c r="Y134" s="6"/>
      <c r="Z134" s="6"/>
      <c r="AA134" s="6"/>
    </row>
    <row r="135" spans="1:27" x14ac:dyDescent="0.55000000000000004">
      <c r="A135" s="309"/>
      <c r="B135" s="5"/>
      <c r="C135" s="6"/>
      <c r="D135" s="6"/>
      <c r="E135" s="6"/>
      <c r="F135" s="6"/>
      <c r="G135" s="6"/>
      <c r="H135" s="6"/>
      <c r="I135" s="6"/>
      <c r="J135" s="6"/>
      <c r="K135" s="5"/>
      <c r="L135" s="6"/>
      <c r="M135" s="6"/>
      <c r="N135" s="6"/>
      <c r="O135" s="6"/>
      <c r="P135" s="115"/>
      <c r="Q135" s="5"/>
      <c r="R135" s="6"/>
      <c r="S135" s="6"/>
      <c r="T135" s="6"/>
      <c r="U135" s="6"/>
      <c r="V135" s="6"/>
      <c r="W135" s="6"/>
      <c r="X135" s="6"/>
      <c r="Y135" s="6"/>
      <c r="Z135" s="6"/>
      <c r="AA135" s="6"/>
    </row>
    <row r="136" spans="1:27" x14ac:dyDescent="0.55000000000000004">
      <c r="A136" s="309" t="s">
        <v>2718</v>
      </c>
      <c r="B136" s="5">
        <v>95</v>
      </c>
      <c r="C136" s="6" t="s">
        <v>34</v>
      </c>
      <c r="D136" s="6">
        <v>21630</v>
      </c>
      <c r="E136" s="6">
        <v>70</v>
      </c>
      <c r="F136" s="6">
        <v>1602</v>
      </c>
      <c r="G136" s="6" t="s">
        <v>35</v>
      </c>
      <c r="H136" s="6">
        <v>4</v>
      </c>
      <c r="I136" s="6">
        <v>3</v>
      </c>
      <c r="J136" s="6">
        <v>90</v>
      </c>
      <c r="K136" s="5">
        <f xml:space="preserve"> H136*400+I136*100+J136</f>
        <v>1990</v>
      </c>
      <c r="L136" s="6"/>
      <c r="M136" s="6"/>
      <c r="N136" s="6"/>
      <c r="O136" s="6"/>
      <c r="P136" s="115">
        <v>150</v>
      </c>
      <c r="Q136" s="5"/>
      <c r="R136" s="6">
        <v>61</v>
      </c>
      <c r="S136" s="6"/>
      <c r="T136" s="6"/>
      <c r="U136" s="6"/>
      <c r="V136" s="6"/>
      <c r="W136" s="6"/>
      <c r="X136" s="6"/>
      <c r="Y136" s="6"/>
      <c r="Z136" s="6"/>
      <c r="AA136" s="6"/>
    </row>
    <row r="137" spans="1:27" x14ac:dyDescent="0.55000000000000004">
      <c r="A137" s="309"/>
      <c r="B137" s="5"/>
      <c r="C137" s="6"/>
      <c r="D137" s="6"/>
      <c r="E137" s="6"/>
      <c r="F137" s="6"/>
      <c r="G137" s="6"/>
      <c r="H137" s="6"/>
      <c r="I137" s="6"/>
      <c r="J137" s="6"/>
      <c r="K137" s="5"/>
      <c r="L137" s="6"/>
      <c r="M137" s="6"/>
      <c r="N137" s="6"/>
      <c r="O137" s="6"/>
      <c r="P137" s="115"/>
      <c r="Q137" s="5"/>
      <c r="R137" s="6"/>
      <c r="S137" s="6"/>
      <c r="T137" s="6"/>
      <c r="U137" s="6"/>
      <c r="V137" s="6"/>
      <c r="W137" s="6"/>
      <c r="X137" s="6"/>
      <c r="Y137" s="6"/>
      <c r="Z137" s="6"/>
      <c r="AA137" s="6"/>
    </row>
    <row r="138" spans="1:27" x14ac:dyDescent="0.55000000000000004">
      <c r="A138" s="309" t="s">
        <v>2719</v>
      </c>
      <c r="B138" s="5">
        <v>96</v>
      </c>
      <c r="C138" s="6" t="s">
        <v>34</v>
      </c>
      <c r="D138" s="6">
        <v>21612</v>
      </c>
      <c r="E138" s="6">
        <v>69</v>
      </c>
      <c r="F138" s="6">
        <v>1604</v>
      </c>
      <c r="G138" s="6" t="s">
        <v>35</v>
      </c>
      <c r="H138" s="6">
        <v>7</v>
      </c>
      <c r="I138" s="6">
        <v>2</v>
      </c>
      <c r="J138" s="6">
        <v>30</v>
      </c>
      <c r="K138" s="5">
        <f xml:space="preserve"> H138*400+I138*100+J138</f>
        <v>3030</v>
      </c>
      <c r="L138" s="6"/>
      <c r="M138" s="6"/>
      <c r="N138" s="6"/>
      <c r="O138" s="6"/>
      <c r="P138" s="115">
        <v>250</v>
      </c>
      <c r="Q138" s="5"/>
      <c r="R138" s="6">
        <v>61</v>
      </c>
      <c r="S138" s="6"/>
      <c r="T138" s="6"/>
      <c r="U138" s="6"/>
      <c r="V138" s="6"/>
      <c r="W138" s="6"/>
      <c r="X138" s="6"/>
      <c r="Y138" s="6"/>
      <c r="Z138" s="6"/>
      <c r="AA138" s="6"/>
    </row>
    <row r="139" spans="1:27" x14ac:dyDescent="0.55000000000000004">
      <c r="A139" s="309"/>
      <c r="B139" s="5">
        <v>97</v>
      </c>
      <c r="C139" s="6" t="s">
        <v>34</v>
      </c>
      <c r="D139" s="6">
        <v>22707</v>
      </c>
      <c r="E139" s="6">
        <v>24</v>
      </c>
      <c r="F139" s="6">
        <v>1705</v>
      </c>
      <c r="G139" s="6" t="s">
        <v>35</v>
      </c>
      <c r="H139" s="6">
        <v>14</v>
      </c>
      <c r="I139" s="6">
        <v>1</v>
      </c>
      <c r="J139" s="6">
        <v>20</v>
      </c>
      <c r="K139" s="5">
        <f xml:space="preserve"> H139*400+I139*100+J139</f>
        <v>5720</v>
      </c>
      <c r="L139" s="6"/>
      <c r="M139" s="6"/>
      <c r="N139" s="6"/>
      <c r="O139" s="6"/>
      <c r="P139" s="115">
        <v>150</v>
      </c>
      <c r="Q139" s="5"/>
      <c r="R139" s="6">
        <v>143</v>
      </c>
      <c r="S139" s="6"/>
      <c r="T139" s="6"/>
      <c r="U139" s="6"/>
      <c r="V139" s="6"/>
      <c r="W139" s="6"/>
      <c r="X139" s="6"/>
      <c r="Y139" s="6"/>
      <c r="Z139" s="6"/>
      <c r="AA139" s="6"/>
    </row>
    <row r="140" spans="1:27" x14ac:dyDescent="0.55000000000000004">
      <c r="A140" s="309"/>
      <c r="B140" s="5"/>
      <c r="C140" s="6"/>
      <c r="D140" s="6"/>
      <c r="E140" s="6"/>
      <c r="F140" s="6"/>
      <c r="G140" s="6"/>
      <c r="H140" s="6"/>
      <c r="I140" s="6"/>
      <c r="J140" s="6"/>
      <c r="K140" s="5"/>
      <c r="L140" s="6"/>
      <c r="M140" s="6"/>
      <c r="N140" s="6"/>
      <c r="O140" s="6"/>
      <c r="P140" s="115"/>
      <c r="Q140" s="5"/>
      <c r="R140" s="6"/>
      <c r="S140" s="6"/>
      <c r="T140" s="6"/>
      <c r="U140" s="6"/>
      <c r="V140" s="6"/>
      <c r="W140" s="6"/>
      <c r="X140" s="6"/>
      <c r="Y140" s="6"/>
      <c r="Z140" s="6"/>
      <c r="AA140" s="6"/>
    </row>
    <row r="141" spans="1:27" x14ac:dyDescent="0.55000000000000004">
      <c r="A141" s="309" t="s">
        <v>2720</v>
      </c>
      <c r="B141" s="5">
        <v>98</v>
      </c>
      <c r="C141" s="6" t="s">
        <v>34</v>
      </c>
      <c r="D141" s="6">
        <v>22705</v>
      </c>
      <c r="E141" s="6">
        <v>21</v>
      </c>
      <c r="F141" s="6">
        <v>1703</v>
      </c>
      <c r="G141" s="6" t="s">
        <v>35</v>
      </c>
      <c r="H141" s="6">
        <v>14</v>
      </c>
      <c r="I141" s="6">
        <v>3</v>
      </c>
      <c r="J141" s="6">
        <v>24</v>
      </c>
      <c r="K141" s="5">
        <f xml:space="preserve"> H141*400+I141*100+J141</f>
        <v>5924</v>
      </c>
      <c r="L141" s="6"/>
      <c r="M141" s="6"/>
      <c r="N141" s="6"/>
      <c r="O141" s="6"/>
      <c r="P141" s="115">
        <v>100</v>
      </c>
      <c r="Q141" s="5"/>
      <c r="R141" s="6">
        <v>143</v>
      </c>
      <c r="S141" s="6"/>
      <c r="T141" s="6"/>
      <c r="U141" s="6"/>
      <c r="V141" s="6"/>
      <c r="W141" s="6"/>
      <c r="X141" s="6"/>
      <c r="Y141" s="6"/>
      <c r="Z141" s="6"/>
      <c r="AA141" s="6"/>
    </row>
    <row r="142" spans="1:27" x14ac:dyDescent="0.55000000000000004">
      <c r="A142" s="309"/>
      <c r="B142" s="5">
        <v>99</v>
      </c>
      <c r="C142" s="6" t="s">
        <v>34</v>
      </c>
      <c r="D142" s="6">
        <v>97673</v>
      </c>
      <c r="E142" s="6">
        <v>334</v>
      </c>
      <c r="F142" s="6">
        <v>7850</v>
      </c>
      <c r="G142" s="6" t="s">
        <v>35</v>
      </c>
      <c r="H142" s="6"/>
      <c r="I142" s="6"/>
      <c r="J142" s="6">
        <v>30</v>
      </c>
      <c r="K142" s="5"/>
      <c r="L142" s="6">
        <f xml:space="preserve"> H142*400+I142*100+J142</f>
        <v>30</v>
      </c>
      <c r="M142" s="6"/>
      <c r="N142" s="6"/>
      <c r="O142" s="6"/>
      <c r="P142" s="115">
        <v>250</v>
      </c>
      <c r="Q142" s="5">
        <v>25</v>
      </c>
      <c r="R142" s="6">
        <v>143</v>
      </c>
      <c r="S142" s="6" t="s">
        <v>1792</v>
      </c>
      <c r="T142" s="6" t="s">
        <v>45</v>
      </c>
      <c r="U142" s="6">
        <v>120</v>
      </c>
      <c r="V142" s="6"/>
      <c r="W142" s="6">
        <v>120</v>
      </c>
      <c r="X142" s="6"/>
      <c r="Y142" s="6"/>
      <c r="Z142" s="6">
        <v>57</v>
      </c>
      <c r="AA142" s="6"/>
    </row>
    <row r="143" spans="1:27" x14ac:dyDescent="0.55000000000000004">
      <c r="A143" s="309"/>
      <c r="B143" s="5">
        <v>100</v>
      </c>
      <c r="C143" s="6" t="s">
        <v>34</v>
      </c>
      <c r="D143" s="6">
        <v>51761</v>
      </c>
      <c r="E143" s="6">
        <v>172</v>
      </c>
      <c r="F143" s="6">
        <v>4929</v>
      </c>
      <c r="G143" s="6" t="s">
        <v>35</v>
      </c>
      <c r="H143" s="6">
        <v>5</v>
      </c>
      <c r="I143" s="6">
        <v>3</v>
      </c>
      <c r="J143" s="6">
        <v>15</v>
      </c>
      <c r="K143" s="5">
        <f xml:space="preserve"> H143*400+I143*100+J143</f>
        <v>2315</v>
      </c>
      <c r="L143" s="6"/>
      <c r="M143" s="6"/>
      <c r="N143" s="6"/>
      <c r="O143" s="6"/>
      <c r="P143" s="115">
        <v>100</v>
      </c>
      <c r="Q143" s="5"/>
      <c r="R143" s="6">
        <v>93</v>
      </c>
      <c r="S143" s="6"/>
      <c r="T143" s="6"/>
      <c r="U143" s="6"/>
      <c r="V143" s="6"/>
      <c r="W143" s="6"/>
      <c r="X143" s="6"/>
      <c r="Y143" s="6"/>
      <c r="Z143" s="6"/>
      <c r="AA143" s="6"/>
    </row>
    <row r="144" spans="1:27" x14ac:dyDescent="0.55000000000000004">
      <c r="A144" s="309"/>
      <c r="B144" s="5"/>
      <c r="C144" s="6"/>
      <c r="D144" s="6"/>
      <c r="E144" s="6"/>
      <c r="F144" s="6"/>
      <c r="G144" s="6"/>
      <c r="H144" s="6"/>
      <c r="I144" s="6"/>
      <c r="J144" s="6"/>
      <c r="K144" s="5"/>
      <c r="L144" s="6"/>
      <c r="M144" s="6"/>
      <c r="N144" s="6"/>
      <c r="O144" s="6"/>
      <c r="P144" s="115"/>
      <c r="Q144" s="5"/>
      <c r="R144" s="6"/>
      <c r="S144" s="6"/>
      <c r="T144" s="6"/>
      <c r="U144" s="6"/>
      <c r="V144" s="6"/>
      <c r="W144" s="6"/>
      <c r="X144" s="6"/>
      <c r="Y144" s="6"/>
      <c r="Z144" s="6"/>
      <c r="AA144" s="6"/>
    </row>
    <row r="145" spans="1:27" x14ac:dyDescent="0.55000000000000004">
      <c r="A145" s="309" t="s">
        <v>2721</v>
      </c>
      <c r="B145" s="5">
        <v>101</v>
      </c>
      <c r="C145" s="6" t="s">
        <v>34</v>
      </c>
      <c r="D145" s="6">
        <v>15139</v>
      </c>
      <c r="E145" s="6">
        <v>172</v>
      </c>
      <c r="F145" s="6">
        <v>338</v>
      </c>
      <c r="G145" s="6" t="s">
        <v>35</v>
      </c>
      <c r="H145" s="6"/>
      <c r="I145" s="6"/>
      <c r="J145" s="6">
        <v>78</v>
      </c>
      <c r="K145" s="5"/>
      <c r="L145" s="6">
        <f xml:space="preserve"> H145*400+I145*100+J145</f>
        <v>78</v>
      </c>
      <c r="M145" s="6"/>
      <c r="N145" s="6"/>
      <c r="O145" s="6"/>
      <c r="P145" s="115">
        <v>200</v>
      </c>
      <c r="Q145" s="5">
        <v>26</v>
      </c>
      <c r="R145" s="6">
        <v>93</v>
      </c>
      <c r="S145" s="6" t="s">
        <v>1792</v>
      </c>
      <c r="T145" s="6" t="s">
        <v>45</v>
      </c>
      <c r="U145" s="6">
        <v>120</v>
      </c>
      <c r="V145" s="6"/>
      <c r="W145" s="6">
        <v>120</v>
      </c>
      <c r="X145" s="6"/>
      <c r="Y145" s="6"/>
      <c r="Z145" s="6">
        <v>67</v>
      </c>
      <c r="AA145" s="6"/>
    </row>
    <row r="146" spans="1:27" x14ac:dyDescent="0.55000000000000004">
      <c r="A146" s="309" t="s">
        <v>2722</v>
      </c>
      <c r="B146" s="5">
        <v>102</v>
      </c>
      <c r="C146" s="6" t="s">
        <v>34</v>
      </c>
      <c r="D146" s="6">
        <v>51762</v>
      </c>
      <c r="E146" s="6">
        <v>166</v>
      </c>
      <c r="F146" s="6">
        <v>4930</v>
      </c>
      <c r="G146" s="6" t="s">
        <v>35</v>
      </c>
      <c r="H146" s="6">
        <v>8</v>
      </c>
      <c r="I146" s="6">
        <v>3</v>
      </c>
      <c r="J146" s="6">
        <v>82</v>
      </c>
      <c r="K146" s="5">
        <f xml:space="preserve"> H146*400+I146*100+J146</f>
        <v>3582</v>
      </c>
      <c r="L146" s="6"/>
      <c r="M146" s="6"/>
      <c r="N146" s="6"/>
      <c r="O146" s="6"/>
      <c r="P146" s="115">
        <v>150</v>
      </c>
      <c r="Q146" s="5"/>
      <c r="R146" s="6">
        <v>93</v>
      </c>
      <c r="S146" s="6"/>
      <c r="T146" s="6"/>
      <c r="U146" s="6"/>
      <c r="V146" s="6"/>
      <c r="W146" s="6"/>
      <c r="X146" s="6"/>
      <c r="Y146" s="6"/>
      <c r="Z146" s="6"/>
      <c r="AA146" s="6"/>
    </row>
    <row r="147" spans="1:27" x14ac:dyDescent="0.55000000000000004">
      <c r="A147" s="309"/>
      <c r="B147" s="5"/>
      <c r="C147" s="6"/>
      <c r="D147" s="6"/>
      <c r="E147" s="6"/>
      <c r="F147" s="6"/>
      <c r="G147" s="6"/>
      <c r="H147" s="6"/>
      <c r="I147" s="6"/>
      <c r="J147" s="6"/>
      <c r="K147" s="5"/>
      <c r="L147" s="6"/>
      <c r="M147" s="6"/>
      <c r="N147" s="6"/>
      <c r="O147" s="6"/>
      <c r="P147" s="115"/>
      <c r="Q147" s="5"/>
      <c r="R147" s="6"/>
      <c r="S147" s="6"/>
      <c r="T147" s="6"/>
      <c r="U147" s="6"/>
      <c r="V147" s="6"/>
      <c r="W147" s="6"/>
      <c r="X147" s="6"/>
      <c r="Y147" s="6"/>
      <c r="Z147" s="6"/>
      <c r="AA147" s="6"/>
    </row>
    <row r="148" spans="1:27" x14ac:dyDescent="0.55000000000000004">
      <c r="A148" s="309" t="s">
        <v>2723</v>
      </c>
      <c r="B148" s="5">
        <v>103</v>
      </c>
      <c r="C148" s="6" t="s">
        <v>34</v>
      </c>
      <c r="D148" s="6">
        <v>26293</v>
      </c>
      <c r="E148" s="6">
        <v>66</v>
      </c>
      <c r="F148" s="6">
        <v>2211</v>
      </c>
      <c r="G148" s="6" t="s">
        <v>35</v>
      </c>
      <c r="H148" s="6">
        <v>10</v>
      </c>
      <c r="I148" s="6"/>
      <c r="J148" s="6">
        <v>30</v>
      </c>
      <c r="K148" s="5">
        <f xml:space="preserve"> H148*400+I148*100+J148</f>
        <v>4030</v>
      </c>
      <c r="L148" s="6"/>
      <c r="M148" s="6"/>
      <c r="N148" s="6"/>
      <c r="O148" s="6"/>
      <c r="P148" s="115">
        <v>100</v>
      </c>
      <c r="Q148" s="5"/>
      <c r="R148" s="6">
        <v>254</v>
      </c>
      <c r="S148" s="6"/>
      <c r="T148" s="6"/>
      <c r="U148" s="6"/>
      <c r="V148" s="6"/>
      <c r="W148" s="6"/>
      <c r="X148" s="6"/>
      <c r="Y148" s="6"/>
      <c r="Z148" s="6"/>
      <c r="AA148" s="6"/>
    </row>
    <row r="149" spans="1:27" x14ac:dyDescent="0.55000000000000004">
      <c r="A149" s="309"/>
      <c r="B149" s="5">
        <v>104</v>
      </c>
      <c r="C149" s="6" t="s">
        <v>34</v>
      </c>
      <c r="D149" s="6">
        <v>71365</v>
      </c>
      <c r="E149" s="6">
        <v>296</v>
      </c>
      <c r="F149" s="6">
        <v>5984</v>
      </c>
      <c r="G149" s="6" t="s">
        <v>35</v>
      </c>
      <c r="H149" s="6"/>
      <c r="I149" s="6">
        <v>1</v>
      </c>
      <c r="J149" s="6">
        <v>38</v>
      </c>
      <c r="K149" s="5"/>
      <c r="L149" s="6">
        <v>138</v>
      </c>
      <c r="M149" s="6"/>
      <c r="N149" s="6"/>
      <c r="O149" s="6"/>
      <c r="P149" s="115">
        <v>250</v>
      </c>
      <c r="Q149" s="5"/>
      <c r="R149" s="6">
        <v>254</v>
      </c>
      <c r="S149" s="6" t="s">
        <v>1792</v>
      </c>
      <c r="T149" s="6" t="s">
        <v>45</v>
      </c>
      <c r="U149" s="6">
        <v>36</v>
      </c>
      <c r="V149" s="6"/>
      <c r="W149" s="6">
        <v>36</v>
      </c>
      <c r="X149" s="6"/>
      <c r="Y149" s="6"/>
      <c r="Z149" s="6">
        <v>20</v>
      </c>
      <c r="AA149" s="6"/>
    </row>
    <row r="150" spans="1:27" x14ac:dyDescent="0.55000000000000004">
      <c r="A150" s="309"/>
      <c r="B150" s="5"/>
      <c r="C150" s="6"/>
      <c r="D150" s="6"/>
      <c r="E150" s="6"/>
      <c r="F150" s="6"/>
      <c r="G150" s="6"/>
      <c r="H150" s="6"/>
      <c r="I150" s="6"/>
      <c r="J150" s="6"/>
      <c r="K150" s="5"/>
      <c r="L150" s="6"/>
      <c r="M150" s="6"/>
      <c r="N150" s="6"/>
      <c r="O150" s="6"/>
      <c r="P150" s="115"/>
      <c r="Q150" s="5"/>
      <c r="R150" s="6"/>
      <c r="S150" s="6"/>
      <c r="T150" s="6"/>
      <c r="U150" s="6"/>
      <c r="V150" s="6"/>
      <c r="W150" s="6"/>
      <c r="X150" s="6"/>
      <c r="Y150" s="6"/>
      <c r="Z150" s="6"/>
      <c r="AA150" s="6"/>
    </row>
    <row r="151" spans="1:27" x14ac:dyDescent="0.55000000000000004">
      <c r="A151" s="309" t="s">
        <v>2724</v>
      </c>
      <c r="B151" s="5">
        <v>105</v>
      </c>
      <c r="C151" s="6" t="s">
        <v>34</v>
      </c>
      <c r="D151" s="6">
        <v>71375</v>
      </c>
      <c r="E151" s="6">
        <v>256</v>
      </c>
      <c r="F151" s="6">
        <v>5994</v>
      </c>
      <c r="G151" s="6" t="s">
        <v>35</v>
      </c>
      <c r="H151" s="6"/>
      <c r="I151" s="6"/>
      <c r="J151" s="6">
        <v>78</v>
      </c>
      <c r="K151" s="5"/>
      <c r="L151" s="6">
        <f xml:space="preserve"> H151*400+I151*100+J151</f>
        <v>78</v>
      </c>
      <c r="M151" s="6"/>
      <c r="N151" s="6"/>
      <c r="O151" s="6"/>
      <c r="P151" s="115">
        <v>300</v>
      </c>
      <c r="Q151" s="5">
        <v>27</v>
      </c>
      <c r="R151" s="6">
        <v>58</v>
      </c>
      <c r="S151" s="6" t="s">
        <v>1792</v>
      </c>
      <c r="T151" s="6" t="s">
        <v>45</v>
      </c>
      <c r="U151" s="6">
        <v>72</v>
      </c>
      <c r="V151" s="6"/>
      <c r="W151" s="6">
        <v>72</v>
      </c>
      <c r="X151" s="6"/>
      <c r="Y151" s="6"/>
      <c r="Z151" s="6">
        <v>47</v>
      </c>
      <c r="AA151" s="6"/>
    </row>
    <row r="152" spans="1:27" x14ac:dyDescent="0.55000000000000004">
      <c r="A152" s="309" t="s">
        <v>2724</v>
      </c>
      <c r="B152" s="5">
        <v>106</v>
      </c>
      <c r="C152" s="6" t="s">
        <v>2690</v>
      </c>
      <c r="D152" s="6">
        <v>911</v>
      </c>
      <c r="E152" s="6">
        <v>32</v>
      </c>
      <c r="F152" s="6">
        <v>11</v>
      </c>
      <c r="G152" s="6" t="s">
        <v>35</v>
      </c>
      <c r="H152" s="6">
        <v>10</v>
      </c>
      <c r="I152" s="6"/>
      <c r="J152" s="6">
        <v>20</v>
      </c>
      <c r="K152" s="5">
        <f xml:space="preserve"> H152*400+I152*100+J152</f>
        <v>4020</v>
      </c>
      <c r="L152" s="6"/>
      <c r="M152" s="6"/>
      <c r="N152" s="6"/>
      <c r="O152" s="6"/>
      <c r="P152" s="115">
        <v>150</v>
      </c>
      <c r="Q152" s="5"/>
      <c r="R152" s="6">
        <v>58</v>
      </c>
      <c r="S152" s="6"/>
      <c r="T152" s="6"/>
      <c r="U152" s="6"/>
      <c r="V152" s="6"/>
      <c r="W152" s="6"/>
      <c r="X152" s="6"/>
      <c r="Y152" s="6"/>
      <c r="Z152" s="6"/>
      <c r="AA152" s="6"/>
    </row>
    <row r="153" spans="1:27" x14ac:dyDescent="0.55000000000000004">
      <c r="A153" s="309" t="s">
        <v>2724</v>
      </c>
      <c r="B153" s="5">
        <v>107</v>
      </c>
      <c r="C153" s="6" t="s">
        <v>34</v>
      </c>
      <c r="D153" s="6">
        <v>98289</v>
      </c>
      <c r="E153" s="6">
        <v>287</v>
      </c>
      <c r="F153" s="6">
        <v>7943</v>
      </c>
      <c r="G153" s="6" t="s">
        <v>35</v>
      </c>
      <c r="H153" s="6">
        <v>7</v>
      </c>
      <c r="I153" s="6">
        <v>2</v>
      </c>
      <c r="J153" s="6">
        <v>62</v>
      </c>
      <c r="K153" s="5">
        <f xml:space="preserve"> H153*400+I153*100+J153</f>
        <v>3062</v>
      </c>
      <c r="L153" s="6"/>
      <c r="M153" s="6"/>
      <c r="N153" s="6"/>
      <c r="O153" s="6"/>
      <c r="P153" s="115">
        <v>150</v>
      </c>
      <c r="Q153" s="5"/>
      <c r="R153" s="6">
        <v>58</v>
      </c>
      <c r="S153" s="6"/>
      <c r="T153" s="6"/>
      <c r="U153" s="6"/>
      <c r="V153" s="6"/>
      <c r="W153" s="6"/>
      <c r="X153" s="6"/>
      <c r="Y153" s="6"/>
      <c r="Z153" s="6"/>
      <c r="AA153" s="6"/>
    </row>
    <row r="154" spans="1:27" s="589" customFormat="1" x14ac:dyDescent="0.55000000000000004">
      <c r="A154" s="1046" t="s">
        <v>2724</v>
      </c>
      <c r="B154" s="586">
        <v>108</v>
      </c>
      <c r="C154" s="585" t="s">
        <v>34</v>
      </c>
      <c r="D154" s="585">
        <v>71370</v>
      </c>
      <c r="E154" s="585">
        <v>251</v>
      </c>
      <c r="F154" s="585">
        <v>5989</v>
      </c>
      <c r="G154" s="585" t="s">
        <v>35</v>
      </c>
      <c r="H154" s="585"/>
      <c r="I154" s="585"/>
      <c r="J154" s="585">
        <v>62</v>
      </c>
      <c r="K154" s="586"/>
      <c r="L154" s="585"/>
      <c r="M154" s="585">
        <v>62</v>
      </c>
      <c r="N154" s="585"/>
      <c r="O154" s="585"/>
      <c r="P154" s="780">
        <v>300</v>
      </c>
      <c r="Q154" s="586"/>
      <c r="R154" s="585">
        <v>58</v>
      </c>
      <c r="S154" s="585" t="s">
        <v>1792</v>
      </c>
      <c r="T154" s="585" t="s">
        <v>37</v>
      </c>
      <c r="U154" s="585">
        <v>27</v>
      </c>
      <c r="V154" s="585"/>
      <c r="W154" s="585"/>
      <c r="X154" s="585">
        <v>27</v>
      </c>
      <c r="Y154" s="585"/>
      <c r="Z154" s="585">
        <v>2</v>
      </c>
      <c r="AA154" s="585" t="s">
        <v>67</v>
      </c>
    </row>
    <row r="155" spans="1:27" s="589" customFormat="1" x14ac:dyDescent="0.55000000000000004">
      <c r="A155" s="1046"/>
      <c r="B155" s="586"/>
      <c r="C155" s="585"/>
      <c r="D155" s="585"/>
      <c r="E155" s="585"/>
      <c r="F155" s="585"/>
      <c r="G155" s="585"/>
      <c r="H155" s="585"/>
      <c r="I155" s="585"/>
      <c r="J155" s="585"/>
      <c r="K155" s="586"/>
      <c r="L155" s="585"/>
      <c r="M155" s="585"/>
      <c r="N155" s="585"/>
      <c r="O155" s="585"/>
      <c r="P155" s="780"/>
      <c r="Q155" s="586"/>
      <c r="R155" s="585"/>
      <c r="S155" s="585"/>
      <c r="T155" s="585"/>
      <c r="U155" s="585"/>
      <c r="V155" s="585"/>
      <c r="W155" s="585"/>
      <c r="X155" s="585"/>
      <c r="Y155" s="585"/>
      <c r="Z155" s="585"/>
      <c r="AA155" s="585"/>
    </row>
    <row r="156" spans="1:27" x14ac:dyDescent="0.55000000000000004">
      <c r="A156" s="309" t="s">
        <v>2725</v>
      </c>
      <c r="B156" s="5">
        <v>109</v>
      </c>
      <c r="C156" s="6" t="s">
        <v>34</v>
      </c>
      <c r="D156" s="6">
        <v>53412</v>
      </c>
      <c r="E156" s="6">
        <v>140</v>
      </c>
      <c r="F156" s="6">
        <v>4771</v>
      </c>
      <c r="G156" s="6" t="s">
        <v>35</v>
      </c>
      <c r="H156" s="6">
        <v>2</v>
      </c>
      <c r="I156" s="6">
        <v>3</v>
      </c>
      <c r="J156" s="6">
        <v>44</v>
      </c>
      <c r="K156" s="5">
        <f xml:space="preserve"> H156*400+I156*100+J156</f>
        <v>1144</v>
      </c>
      <c r="L156" s="6"/>
      <c r="M156" s="6"/>
      <c r="N156" s="6"/>
      <c r="O156" s="6"/>
      <c r="P156" s="115">
        <v>150</v>
      </c>
      <c r="Q156" s="5"/>
      <c r="R156" s="6">
        <v>50</v>
      </c>
      <c r="S156" s="6"/>
      <c r="T156" s="6"/>
      <c r="U156" s="6"/>
      <c r="V156" s="6"/>
      <c r="W156" s="6"/>
      <c r="X156" s="6"/>
      <c r="Y156" s="6"/>
      <c r="Z156" s="6"/>
      <c r="AA156" s="6"/>
    </row>
    <row r="157" spans="1:27" x14ac:dyDescent="0.55000000000000004">
      <c r="A157" s="309" t="s">
        <v>2725</v>
      </c>
      <c r="B157" s="5">
        <v>110</v>
      </c>
      <c r="C157" s="6" t="s">
        <v>34</v>
      </c>
      <c r="D157" s="6">
        <v>41358</v>
      </c>
      <c r="E157" s="6">
        <v>164</v>
      </c>
      <c r="F157" s="6">
        <v>3455</v>
      </c>
      <c r="G157" s="6" t="s">
        <v>35</v>
      </c>
      <c r="H157" s="6">
        <v>3</v>
      </c>
      <c r="I157" s="6">
        <v>2</v>
      </c>
      <c r="J157" s="6">
        <v>57</v>
      </c>
      <c r="K157" s="5">
        <f xml:space="preserve"> H157*400+I157*100+J157</f>
        <v>1457</v>
      </c>
      <c r="L157" s="6"/>
      <c r="M157" s="6"/>
      <c r="N157" s="6"/>
      <c r="O157" s="6"/>
      <c r="P157" s="115">
        <v>150</v>
      </c>
      <c r="Q157" s="5"/>
      <c r="R157" s="6">
        <v>50</v>
      </c>
      <c r="S157" s="6"/>
      <c r="T157" s="6"/>
      <c r="U157" s="6"/>
      <c r="V157" s="6"/>
      <c r="W157" s="6"/>
      <c r="X157" s="6"/>
      <c r="Y157" s="6"/>
      <c r="Z157" s="6"/>
      <c r="AA157" s="6"/>
    </row>
    <row r="158" spans="1:27" s="589" customFormat="1" x14ac:dyDescent="0.55000000000000004">
      <c r="A158" s="1046" t="s">
        <v>2725</v>
      </c>
      <c r="B158" s="586">
        <v>111</v>
      </c>
      <c r="C158" s="585" t="s">
        <v>34</v>
      </c>
      <c r="D158" s="585">
        <v>41357</v>
      </c>
      <c r="E158" s="585">
        <v>163</v>
      </c>
      <c r="F158" s="585">
        <v>3454</v>
      </c>
      <c r="G158" s="585" t="s">
        <v>35</v>
      </c>
      <c r="H158" s="585">
        <v>1</v>
      </c>
      <c r="I158" s="585">
        <v>2</v>
      </c>
      <c r="J158" s="585">
        <v>58</v>
      </c>
      <c r="K158" s="586">
        <f xml:space="preserve"> H158*400+I158*100+J158</f>
        <v>658</v>
      </c>
      <c r="L158" s="585"/>
      <c r="M158" s="585"/>
      <c r="N158" s="585"/>
      <c r="O158" s="585"/>
      <c r="P158" s="780">
        <v>175</v>
      </c>
      <c r="Q158" s="586"/>
      <c r="R158" s="585">
        <v>50</v>
      </c>
      <c r="S158" s="585"/>
      <c r="T158" s="585"/>
      <c r="U158" s="585">
        <v>37.5</v>
      </c>
      <c r="V158" s="585"/>
      <c r="W158" s="585"/>
      <c r="X158" s="585">
        <v>37.5</v>
      </c>
      <c r="Y158" s="585"/>
      <c r="Z158" s="585"/>
      <c r="AA158" s="585" t="s">
        <v>2726</v>
      </c>
    </row>
    <row r="159" spans="1:27" s="186" customFormat="1" x14ac:dyDescent="0.55000000000000004">
      <c r="A159" s="599"/>
      <c r="B159" s="17"/>
      <c r="C159" s="15"/>
      <c r="D159" s="15"/>
      <c r="E159" s="15"/>
      <c r="F159" s="15"/>
      <c r="G159" s="15"/>
      <c r="H159" s="15"/>
      <c r="I159" s="15"/>
      <c r="J159" s="15"/>
      <c r="K159" s="17"/>
      <c r="L159" s="15"/>
      <c r="M159" s="15"/>
      <c r="N159" s="15"/>
      <c r="O159" s="15"/>
      <c r="P159" s="294"/>
      <c r="Q159" s="17"/>
      <c r="R159" s="15"/>
      <c r="S159" s="15"/>
      <c r="T159" s="15"/>
      <c r="U159" s="15"/>
      <c r="V159" s="15"/>
      <c r="W159" s="15"/>
      <c r="X159" s="15"/>
      <c r="Y159" s="15"/>
      <c r="Z159" s="15"/>
      <c r="AA159" s="15"/>
    </row>
    <row r="160" spans="1:27" x14ac:dyDescent="0.55000000000000004">
      <c r="A160" s="309"/>
      <c r="B160" s="5">
        <v>112</v>
      </c>
      <c r="C160" s="6" t="s">
        <v>34</v>
      </c>
      <c r="D160" s="6">
        <v>35341</v>
      </c>
      <c r="E160" s="6">
        <v>2</v>
      </c>
      <c r="F160" s="6">
        <v>2417</v>
      </c>
      <c r="G160" s="6" t="s">
        <v>35</v>
      </c>
      <c r="H160" s="6">
        <v>19</v>
      </c>
      <c r="I160" s="6"/>
      <c r="J160" s="6"/>
      <c r="K160" s="5">
        <f xml:space="preserve"> H160*400+I160*100+J160</f>
        <v>7600</v>
      </c>
      <c r="L160" s="6"/>
      <c r="M160" s="6"/>
      <c r="N160" s="6"/>
      <c r="O160" s="6"/>
      <c r="P160" s="115">
        <v>100</v>
      </c>
      <c r="Q160" s="5"/>
      <c r="R160" s="6">
        <v>261</v>
      </c>
      <c r="S160" s="6"/>
      <c r="T160" s="6"/>
      <c r="U160" s="6"/>
      <c r="V160" s="6"/>
      <c r="W160" s="6"/>
      <c r="X160" s="6"/>
      <c r="Y160" s="6"/>
      <c r="Z160" s="6"/>
      <c r="AA160" s="6"/>
    </row>
    <row r="161" spans="1:27" x14ac:dyDescent="0.55000000000000004">
      <c r="A161" s="309"/>
      <c r="B161" s="5"/>
      <c r="C161" s="6"/>
      <c r="D161" s="6"/>
      <c r="E161" s="6"/>
      <c r="F161" s="6"/>
      <c r="G161" s="6"/>
      <c r="H161" s="6"/>
      <c r="I161" s="6"/>
      <c r="J161" s="6"/>
      <c r="K161" s="5"/>
      <c r="L161" s="6"/>
      <c r="M161" s="6"/>
      <c r="N161" s="6"/>
      <c r="O161" s="6"/>
      <c r="P161" s="115"/>
      <c r="Q161" s="5"/>
      <c r="R161" s="6"/>
      <c r="S161" s="6"/>
      <c r="T161" s="6"/>
      <c r="U161" s="6"/>
      <c r="V161" s="6"/>
      <c r="W161" s="6"/>
      <c r="X161" s="6"/>
      <c r="Y161" s="6"/>
      <c r="Z161" s="6"/>
      <c r="AA161" s="6"/>
    </row>
    <row r="162" spans="1:27" x14ac:dyDescent="0.55000000000000004">
      <c r="A162" s="309"/>
      <c r="B162" s="5">
        <v>113</v>
      </c>
      <c r="C162" s="6" t="s">
        <v>34</v>
      </c>
      <c r="D162" s="6">
        <v>46753</v>
      </c>
      <c r="E162" s="6">
        <v>238</v>
      </c>
      <c r="F162" s="6">
        <v>4194</v>
      </c>
      <c r="G162" s="6" t="s">
        <v>35</v>
      </c>
      <c r="H162" s="6"/>
      <c r="I162" s="6"/>
      <c r="J162" s="6">
        <v>46</v>
      </c>
      <c r="K162" s="5"/>
      <c r="L162" s="6">
        <f xml:space="preserve"> H162*400+I162*100+J162</f>
        <v>46</v>
      </c>
      <c r="M162" s="6"/>
      <c r="N162" s="6"/>
      <c r="O162" s="6"/>
      <c r="P162" s="115">
        <v>250</v>
      </c>
      <c r="Q162" s="5">
        <v>28</v>
      </c>
      <c r="R162" s="6">
        <v>90</v>
      </c>
      <c r="S162" s="6" t="s">
        <v>1792</v>
      </c>
      <c r="T162" s="6" t="s">
        <v>45</v>
      </c>
      <c r="U162" s="6">
        <v>66</v>
      </c>
      <c r="V162" s="6"/>
      <c r="W162" s="6">
        <v>66</v>
      </c>
      <c r="X162" s="6"/>
      <c r="Y162" s="6"/>
      <c r="Z162" s="6">
        <v>46</v>
      </c>
      <c r="AA162" s="6"/>
    </row>
    <row r="163" spans="1:27" x14ac:dyDescent="0.55000000000000004">
      <c r="A163" s="309" t="s">
        <v>2727</v>
      </c>
      <c r="B163" s="5">
        <v>114</v>
      </c>
      <c r="C163" s="6" t="s">
        <v>34</v>
      </c>
      <c r="D163" s="6">
        <v>22686</v>
      </c>
      <c r="E163" s="6">
        <v>2</v>
      </c>
      <c r="F163" s="6">
        <v>1684</v>
      </c>
      <c r="G163" s="6" t="s">
        <v>35</v>
      </c>
      <c r="H163" s="6">
        <v>10</v>
      </c>
      <c r="I163" s="6"/>
      <c r="J163" s="6">
        <v>10</v>
      </c>
      <c r="K163" s="5">
        <f xml:space="preserve"> H163*400+I163*100+J163</f>
        <v>4010</v>
      </c>
      <c r="L163" s="6"/>
      <c r="M163" s="6"/>
      <c r="N163" s="6"/>
      <c r="O163" s="6"/>
      <c r="P163" s="115">
        <v>100</v>
      </c>
      <c r="Q163" s="5"/>
      <c r="R163" s="6">
        <v>90</v>
      </c>
      <c r="S163" s="6"/>
      <c r="T163" s="6"/>
      <c r="U163" s="6"/>
      <c r="V163" s="6"/>
      <c r="W163" s="6"/>
      <c r="X163" s="6"/>
      <c r="Y163" s="6"/>
      <c r="Z163" s="6"/>
      <c r="AA163" s="6"/>
    </row>
    <row r="164" spans="1:27" x14ac:dyDescent="0.55000000000000004">
      <c r="A164" s="309"/>
      <c r="B164" s="5">
        <v>115</v>
      </c>
      <c r="C164" s="6" t="s">
        <v>34</v>
      </c>
      <c r="D164" s="6">
        <v>72274</v>
      </c>
      <c r="E164" s="6">
        <v>223</v>
      </c>
      <c r="F164" s="6">
        <v>6098</v>
      </c>
      <c r="G164" s="6" t="s">
        <v>35</v>
      </c>
      <c r="H164" s="6">
        <v>7</v>
      </c>
      <c r="I164" s="6">
        <v>2</v>
      </c>
      <c r="J164" s="6">
        <v>60</v>
      </c>
      <c r="K164" s="5">
        <f xml:space="preserve"> H164*400+I164*100+J164</f>
        <v>3060</v>
      </c>
      <c r="L164" s="6"/>
      <c r="M164" s="6"/>
      <c r="N164" s="6"/>
      <c r="O164" s="6"/>
      <c r="P164" s="115">
        <v>150</v>
      </c>
      <c r="Q164" s="5"/>
      <c r="R164" s="6">
        <v>90</v>
      </c>
      <c r="S164" s="6"/>
      <c r="T164" s="6"/>
      <c r="U164" s="6"/>
      <c r="V164" s="6"/>
      <c r="W164" s="6"/>
      <c r="X164" s="6"/>
      <c r="Y164" s="6"/>
      <c r="Z164" s="6"/>
      <c r="AA164" s="6"/>
    </row>
    <row r="165" spans="1:27" x14ac:dyDescent="0.55000000000000004">
      <c r="A165" s="309"/>
      <c r="B165" s="5">
        <v>116</v>
      </c>
      <c r="C165" s="6" t="s">
        <v>2698</v>
      </c>
      <c r="D165" s="6"/>
      <c r="E165" s="6">
        <v>5</v>
      </c>
      <c r="F165" s="6"/>
      <c r="G165" s="6" t="s">
        <v>35</v>
      </c>
      <c r="H165" s="6">
        <v>13</v>
      </c>
      <c r="I165" s="6">
        <v>2</v>
      </c>
      <c r="J165" s="6">
        <v>87</v>
      </c>
      <c r="K165" s="5">
        <f xml:space="preserve"> H165*400+I165*100+J165</f>
        <v>5487</v>
      </c>
      <c r="L165" s="6"/>
      <c r="M165" s="6"/>
      <c r="N165" s="6"/>
      <c r="O165" s="6"/>
      <c r="P165" s="115">
        <v>100</v>
      </c>
      <c r="Q165" s="5"/>
      <c r="R165" s="6">
        <v>90</v>
      </c>
      <c r="S165" s="6"/>
      <c r="T165" s="6"/>
      <c r="U165" s="6"/>
      <c r="V165" s="6"/>
      <c r="W165" s="6"/>
      <c r="X165" s="6"/>
      <c r="Y165" s="6"/>
      <c r="Z165" s="6"/>
      <c r="AA165" s="6"/>
    </row>
    <row r="166" spans="1:27" x14ac:dyDescent="0.55000000000000004">
      <c r="A166" s="309"/>
      <c r="B166" s="5"/>
      <c r="C166" s="6"/>
      <c r="D166" s="6"/>
      <c r="E166" s="6"/>
      <c r="F166" s="6"/>
      <c r="G166" s="6"/>
      <c r="H166" s="6"/>
      <c r="I166" s="6"/>
      <c r="J166" s="6"/>
      <c r="K166" s="5"/>
      <c r="L166" s="6"/>
      <c r="M166" s="6"/>
      <c r="N166" s="6"/>
      <c r="O166" s="6"/>
      <c r="P166" s="115"/>
      <c r="Q166" s="5"/>
      <c r="R166" s="6"/>
      <c r="S166" s="6"/>
      <c r="T166" s="6"/>
      <c r="U166" s="6"/>
      <c r="V166" s="6"/>
      <c r="W166" s="6"/>
      <c r="X166" s="6"/>
      <c r="Y166" s="6"/>
      <c r="Z166" s="6"/>
      <c r="AA166" s="6"/>
    </row>
    <row r="167" spans="1:27" x14ac:dyDescent="0.55000000000000004">
      <c r="A167" s="309"/>
      <c r="B167" s="5">
        <v>117</v>
      </c>
      <c r="C167" s="6" t="s">
        <v>34</v>
      </c>
      <c r="D167" s="6">
        <v>92239</v>
      </c>
      <c r="E167" s="6">
        <v>628</v>
      </c>
      <c r="F167" s="6">
        <v>7495</v>
      </c>
      <c r="G167" s="6" t="s">
        <v>35</v>
      </c>
      <c r="H167" s="6">
        <v>5</v>
      </c>
      <c r="I167" s="6">
        <v>3</v>
      </c>
      <c r="J167" s="6">
        <v>35</v>
      </c>
      <c r="K167" s="5">
        <f xml:space="preserve"> H167*400+I167*100+J167</f>
        <v>2335</v>
      </c>
      <c r="L167" s="6"/>
      <c r="M167" s="6"/>
      <c r="N167" s="6"/>
      <c r="O167" s="6"/>
      <c r="P167" s="115">
        <v>200</v>
      </c>
      <c r="Q167" s="5"/>
      <c r="R167" s="6">
        <v>113</v>
      </c>
      <c r="S167" s="6"/>
      <c r="T167" s="6"/>
      <c r="U167" s="6"/>
      <c r="V167" s="6"/>
      <c r="W167" s="6"/>
      <c r="X167" s="6"/>
      <c r="Y167" s="6"/>
      <c r="Z167" s="6"/>
      <c r="AA167" s="6"/>
    </row>
    <row r="168" spans="1:27" x14ac:dyDescent="0.55000000000000004">
      <c r="A168" s="309" t="s">
        <v>2728</v>
      </c>
      <c r="B168" s="5">
        <v>118</v>
      </c>
      <c r="C168" s="6" t="s">
        <v>34</v>
      </c>
      <c r="D168" s="6">
        <v>26164</v>
      </c>
      <c r="E168" s="6">
        <v>67</v>
      </c>
      <c r="F168" s="6">
        <v>2082</v>
      </c>
      <c r="G168" s="6" t="s">
        <v>35</v>
      </c>
      <c r="H168" s="6">
        <v>1</v>
      </c>
      <c r="I168" s="6">
        <v>2</v>
      </c>
      <c r="J168" s="6">
        <v>10</v>
      </c>
      <c r="K168" s="5"/>
      <c r="L168" s="6">
        <f xml:space="preserve"> H168*400+I168*100+J168</f>
        <v>610</v>
      </c>
      <c r="M168" s="6"/>
      <c r="N168" s="6"/>
      <c r="O168" s="6"/>
      <c r="P168" s="115">
        <v>250</v>
      </c>
      <c r="Q168" s="5">
        <v>29</v>
      </c>
      <c r="R168" s="6">
        <v>113</v>
      </c>
      <c r="S168" s="6" t="s">
        <v>1792</v>
      </c>
      <c r="T168" s="6" t="s">
        <v>37</v>
      </c>
      <c r="U168" s="6">
        <v>112</v>
      </c>
      <c r="V168" s="6"/>
      <c r="W168" s="6">
        <v>112</v>
      </c>
      <c r="X168" s="6"/>
      <c r="Y168" s="6"/>
      <c r="Z168" s="6">
        <v>49</v>
      </c>
      <c r="AA168" s="6"/>
    </row>
    <row r="169" spans="1:27" x14ac:dyDescent="0.55000000000000004">
      <c r="A169" s="309"/>
      <c r="B169" s="5"/>
      <c r="C169" s="6"/>
      <c r="D169" s="6"/>
      <c r="E169" s="6"/>
      <c r="F169" s="6"/>
      <c r="G169" s="6"/>
      <c r="H169" s="6"/>
      <c r="I169" s="6"/>
      <c r="J169" s="6"/>
      <c r="K169" s="5"/>
      <c r="L169" s="6"/>
      <c r="M169" s="6"/>
      <c r="N169" s="6"/>
      <c r="O169" s="6"/>
      <c r="P169" s="115"/>
      <c r="Q169" s="5"/>
      <c r="R169" s="6"/>
      <c r="S169" s="6"/>
      <c r="T169" s="6"/>
      <c r="U169" s="6"/>
      <c r="V169" s="6"/>
      <c r="W169" s="6"/>
      <c r="X169" s="6"/>
      <c r="Y169" s="6"/>
      <c r="Z169" s="6"/>
      <c r="AA169" s="6"/>
    </row>
    <row r="170" spans="1:27" x14ac:dyDescent="0.55000000000000004">
      <c r="A170" s="309" t="s">
        <v>2729</v>
      </c>
      <c r="B170" s="5">
        <v>119</v>
      </c>
      <c r="C170" s="6" t="s">
        <v>2690</v>
      </c>
      <c r="D170" s="6" t="s">
        <v>836</v>
      </c>
      <c r="E170" s="6">
        <v>88</v>
      </c>
      <c r="F170" s="6">
        <v>11</v>
      </c>
      <c r="G170" s="6" t="s">
        <v>35</v>
      </c>
      <c r="H170" s="6">
        <v>11</v>
      </c>
      <c r="I170" s="6">
        <v>1</v>
      </c>
      <c r="J170" s="6"/>
      <c r="K170" s="5">
        <f xml:space="preserve"> H170*400+I170*100+J170</f>
        <v>4500</v>
      </c>
      <c r="L170" s="6"/>
      <c r="M170" s="6"/>
      <c r="N170" s="6"/>
      <c r="O170" s="6"/>
      <c r="P170" s="115">
        <v>100</v>
      </c>
      <c r="Q170" s="5"/>
      <c r="R170" s="6">
        <v>110</v>
      </c>
      <c r="S170" s="6"/>
      <c r="T170" s="6"/>
      <c r="U170" s="6"/>
      <c r="V170" s="6"/>
      <c r="W170" s="6"/>
      <c r="X170" s="6"/>
      <c r="Y170" s="6"/>
      <c r="Z170" s="6"/>
      <c r="AA170" s="6"/>
    </row>
    <row r="171" spans="1:27" x14ac:dyDescent="0.55000000000000004">
      <c r="A171" s="309"/>
      <c r="B171" s="5"/>
      <c r="C171" s="6"/>
      <c r="D171" s="6"/>
      <c r="E171" s="6"/>
      <c r="F171" s="6"/>
      <c r="G171" s="6"/>
      <c r="H171" s="6"/>
      <c r="I171" s="6"/>
      <c r="J171" s="6"/>
      <c r="K171" s="5"/>
      <c r="L171" s="6"/>
      <c r="M171" s="6"/>
      <c r="N171" s="6"/>
      <c r="O171" s="6"/>
      <c r="P171" s="115"/>
      <c r="Q171" s="5"/>
      <c r="R171" s="6"/>
      <c r="S171" s="6"/>
      <c r="T171" s="6"/>
      <c r="U171" s="6"/>
      <c r="V171" s="6"/>
      <c r="W171" s="6"/>
      <c r="X171" s="6"/>
      <c r="Y171" s="6"/>
      <c r="Z171" s="6"/>
      <c r="AA171" s="6"/>
    </row>
    <row r="172" spans="1:27" x14ac:dyDescent="0.55000000000000004">
      <c r="A172" s="309" t="s">
        <v>2730</v>
      </c>
      <c r="B172" s="5">
        <v>120</v>
      </c>
      <c r="C172" s="6" t="s">
        <v>34</v>
      </c>
      <c r="D172" s="6">
        <v>15151</v>
      </c>
      <c r="E172" s="6">
        <v>187</v>
      </c>
      <c r="F172" s="6">
        <v>346</v>
      </c>
      <c r="G172" s="6" t="s">
        <v>35</v>
      </c>
      <c r="H172" s="6"/>
      <c r="I172" s="6">
        <v>1</v>
      </c>
      <c r="J172" s="6">
        <v>72</v>
      </c>
      <c r="K172" s="5"/>
      <c r="L172" s="6">
        <f xml:space="preserve"> H172*400+I172*100+J172</f>
        <v>172</v>
      </c>
      <c r="M172" s="6"/>
      <c r="N172" s="6"/>
      <c r="O172" s="6"/>
      <c r="P172" s="115">
        <v>300</v>
      </c>
      <c r="Q172" s="5">
        <v>30</v>
      </c>
      <c r="R172" s="6">
        <v>119</v>
      </c>
      <c r="S172" s="6" t="s">
        <v>1792</v>
      </c>
      <c r="T172" s="6" t="s">
        <v>45</v>
      </c>
      <c r="U172" s="6">
        <v>108</v>
      </c>
      <c r="V172" s="6"/>
      <c r="W172" s="6">
        <v>108</v>
      </c>
      <c r="X172" s="6"/>
      <c r="Y172" s="6"/>
      <c r="Z172" s="6">
        <v>53</v>
      </c>
      <c r="AA172" s="6"/>
    </row>
    <row r="173" spans="1:27" x14ac:dyDescent="0.55000000000000004">
      <c r="A173" s="309"/>
      <c r="B173" s="5">
        <v>121</v>
      </c>
      <c r="C173" s="6" t="s">
        <v>34</v>
      </c>
      <c r="D173" s="6">
        <v>94507</v>
      </c>
      <c r="E173" s="6">
        <v>273</v>
      </c>
      <c r="F173" s="6">
        <v>7625</v>
      </c>
      <c r="G173" s="6" t="s">
        <v>35</v>
      </c>
      <c r="H173" s="6">
        <v>7</v>
      </c>
      <c r="I173" s="6">
        <v>1</v>
      </c>
      <c r="J173" s="6">
        <v>55</v>
      </c>
      <c r="K173" s="5">
        <f xml:space="preserve"> H173*400+I173*100+J173</f>
        <v>2955</v>
      </c>
      <c r="L173" s="6"/>
      <c r="M173" s="6"/>
      <c r="N173" s="6"/>
      <c r="O173" s="6"/>
      <c r="P173" s="115">
        <v>150</v>
      </c>
      <c r="Q173" s="5"/>
      <c r="R173" s="6">
        <v>119</v>
      </c>
      <c r="S173" s="6"/>
      <c r="T173" s="6"/>
      <c r="U173" s="6"/>
      <c r="V173" s="6"/>
      <c r="W173" s="6"/>
      <c r="X173" s="6"/>
      <c r="Y173" s="6"/>
      <c r="Z173" s="6"/>
      <c r="AA173" s="6"/>
    </row>
    <row r="174" spans="1:27" x14ac:dyDescent="0.55000000000000004">
      <c r="A174" s="309"/>
      <c r="B174" s="5"/>
      <c r="C174" s="6"/>
      <c r="D174" s="6"/>
      <c r="E174" s="6"/>
      <c r="F174" s="6"/>
      <c r="G174" s="6"/>
      <c r="H174" s="6"/>
      <c r="I174" s="6"/>
      <c r="J174" s="6"/>
      <c r="K174" s="5"/>
      <c r="L174" s="6"/>
      <c r="M174" s="6"/>
      <c r="N174" s="6"/>
      <c r="O174" s="6"/>
      <c r="P174" s="115"/>
      <c r="Q174" s="5"/>
      <c r="R174" s="6"/>
      <c r="S174" s="6"/>
      <c r="T174" s="6"/>
      <c r="U174" s="6"/>
      <c r="V174" s="6"/>
      <c r="W174" s="6"/>
      <c r="X174" s="6"/>
      <c r="Y174" s="6"/>
      <c r="Z174" s="6"/>
      <c r="AA174" s="6"/>
    </row>
    <row r="175" spans="1:27" x14ac:dyDescent="0.55000000000000004">
      <c r="A175" s="309" t="s">
        <v>2732</v>
      </c>
      <c r="B175" s="5">
        <v>122</v>
      </c>
      <c r="C175" s="6" t="s">
        <v>34</v>
      </c>
      <c r="D175" s="6">
        <v>88839</v>
      </c>
      <c r="E175" s="6">
        <v>236</v>
      </c>
      <c r="F175" s="6">
        <v>7210</v>
      </c>
      <c r="G175" s="6" t="s">
        <v>35</v>
      </c>
      <c r="H175" s="6">
        <v>5</v>
      </c>
      <c r="I175" s="6"/>
      <c r="J175" s="6">
        <v>19</v>
      </c>
      <c r="K175" s="5">
        <f xml:space="preserve"> H175*400+I175*100+J175</f>
        <v>2019</v>
      </c>
      <c r="L175" s="6"/>
      <c r="M175" s="6"/>
      <c r="N175" s="6"/>
      <c r="O175" s="6"/>
      <c r="P175" s="115">
        <v>100</v>
      </c>
      <c r="Q175" s="5"/>
      <c r="R175" s="6">
        <v>24</v>
      </c>
      <c r="S175" s="6" t="s">
        <v>2731</v>
      </c>
      <c r="T175" s="6"/>
      <c r="U175" s="6"/>
      <c r="V175" s="6"/>
      <c r="W175" s="6"/>
      <c r="X175" s="6"/>
      <c r="Y175" s="6"/>
      <c r="Z175" s="6"/>
      <c r="AA175" s="6"/>
    </row>
    <row r="176" spans="1:27" x14ac:dyDescent="0.55000000000000004">
      <c r="A176" s="309"/>
      <c r="B176" s="5"/>
      <c r="C176" s="6"/>
      <c r="D176" s="6"/>
      <c r="E176" s="6"/>
      <c r="F176" s="6"/>
      <c r="G176" s="6"/>
      <c r="H176" s="6"/>
      <c r="I176" s="6"/>
      <c r="J176" s="6"/>
      <c r="K176" s="5"/>
      <c r="L176" s="6"/>
      <c r="M176" s="6"/>
      <c r="N176" s="6"/>
      <c r="O176" s="6"/>
      <c r="P176" s="115"/>
      <c r="Q176" s="5"/>
      <c r="R176" s="6"/>
      <c r="S176" s="6"/>
      <c r="T176" s="6"/>
      <c r="U176" s="6"/>
      <c r="V176" s="6"/>
      <c r="W176" s="6"/>
      <c r="X176" s="6"/>
      <c r="Y176" s="6"/>
      <c r="Z176" s="6"/>
      <c r="AA176" s="6"/>
    </row>
    <row r="177" spans="1:27" x14ac:dyDescent="0.55000000000000004">
      <c r="A177" s="309" t="s">
        <v>2733</v>
      </c>
      <c r="B177" s="5">
        <v>123</v>
      </c>
      <c r="C177" s="6" t="s">
        <v>2690</v>
      </c>
      <c r="D177" s="6"/>
      <c r="E177" s="6">
        <v>167</v>
      </c>
      <c r="F177" s="6"/>
      <c r="G177" s="6" t="s">
        <v>35</v>
      </c>
      <c r="H177" s="6"/>
      <c r="I177" s="6">
        <v>2</v>
      </c>
      <c r="J177" s="6">
        <v>17</v>
      </c>
      <c r="K177" s="5"/>
      <c r="L177" s="6">
        <f xml:space="preserve"> H177*400+I177*100+J177</f>
        <v>217</v>
      </c>
      <c r="M177" s="6"/>
      <c r="N177" s="6"/>
      <c r="O177" s="6"/>
      <c r="P177" s="115">
        <v>100</v>
      </c>
      <c r="Q177" s="5">
        <v>31</v>
      </c>
      <c r="R177" s="6">
        <v>171</v>
      </c>
      <c r="S177" s="6" t="s">
        <v>1792</v>
      </c>
      <c r="T177" s="6" t="s">
        <v>45</v>
      </c>
      <c r="U177" s="6">
        <v>72</v>
      </c>
      <c r="V177" s="6"/>
      <c r="W177" s="6">
        <v>72</v>
      </c>
      <c r="X177" s="6"/>
      <c r="Y177" s="6"/>
      <c r="Z177" s="6">
        <v>50</v>
      </c>
      <c r="AA177" s="6"/>
    </row>
    <row r="178" spans="1:27" x14ac:dyDescent="0.55000000000000004">
      <c r="A178" s="309"/>
      <c r="B178" s="5">
        <v>124</v>
      </c>
      <c r="C178" s="6" t="s">
        <v>34</v>
      </c>
      <c r="D178" s="6">
        <v>25383</v>
      </c>
      <c r="E178" s="6">
        <v>111</v>
      </c>
      <c r="F178" s="6">
        <v>1839</v>
      </c>
      <c r="G178" s="6" t="s">
        <v>35</v>
      </c>
      <c r="H178" s="6">
        <v>11</v>
      </c>
      <c r="I178" s="6"/>
      <c r="J178" s="6">
        <v>62</v>
      </c>
      <c r="K178" s="5">
        <f xml:space="preserve"> H178*400+I178*100+J178</f>
        <v>4462</v>
      </c>
      <c r="L178" s="6"/>
      <c r="M178" s="6"/>
      <c r="N178" s="6"/>
      <c r="O178" s="6"/>
      <c r="P178" s="115">
        <v>100</v>
      </c>
      <c r="Q178" s="5"/>
      <c r="R178" s="6">
        <v>171</v>
      </c>
      <c r="S178" s="6"/>
      <c r="T178" s="6"/>
      <c r="U178" s="6"/>
      <c r="V178" s="6"/>
      <c r="W178" s="6"/>
      <c r="X178" s="6"/>
      <c r="Y178" s="6"/>
      <c r="Z178" s="6"/>
      <c r="AA178" s="6"/>
    </row>
    <row r="179" spans="1:27" x14ac:dyDescent="0.55000000000000004">
      <c r="A179" s="309"/>
      <c r="B179" s="5">
        <v>125</v>
      </c>
      <c r="C179" s="6" t="s">
        <v>34</v>
      </c>
      <c r="D179" s="6">
        <v>25380</v>
      </c>
      <c r="E179" s="6">
        <v>96</v>
      </c>
      <c r="F179" s="6">
        <v>1836</v>
      </c>
      <c r="G179" s="6" t="s">
        <v>35</v>
      </c>
      <c r="H179" s="6">
        <v>5</v>
      </c>
      <c r="I179" s="6"/>
      <c r="J179" s="6">
        <v>18</v>
      </c>
      <c r="K179" s="5">
        <f xml:space="preserve"> H179*400+I179*100+J179</f>
        <v>2018</v>
      </c>
      <c r="L179" s="6"/>
      <c r="M179" s="6"/>
      <c r="N179" s="6"/>
      <c r="O179" s="6"/>
      <c r="P179" s="115">
        <v>150</v>
      </c>
      <c r="Q179" s="5"/>
      <c r="R179" s="6">
        <v>171</v>
      </c>
      <c r="S179" s="6"/>
      <c r="T179" s="6"/>
      <c r="U179" s="6"/>
      <c r="V179" s="6"/>
      <c r="W179" s="6"/>
      <c r="X179" s="6"/>
      <c r="Y179" s="6"/>
      <c r="Z179" s="6"/>
      <c r="AA179" s="6"/>
    </row>
    <row r="180" spans="1:27" x14ac:dyDescent="0.55000000000000004">
      <c r="A180" s="309"/>
      <c r="B180" s="5">
        <v>126</v>
      </c>
      <c r="C180" s="6" t="s">
        <v>34</v>
      </c>
      <c r="D180" s="6">
        <v>88838</v>
      </c>
      <c r="E180" s="6">
        <v>235</v>
      </c>
      <c r="F180" s="6">
        <v>7209</v>
      </c>
      <c r="G180" s="6" t="s">
        <v>35</v>
      </c>
      <c r="H180" s="6">
        <v>4</v>
      </c>
      <c r="I180" s="6">
        <v>3</v>
      </c>
      <c r="J180" s="6">
        <v>58</v>
      </c>
      <c r="K180" s="5">
        <f xml:space="preserve"> H180*400+I180*100+J180</f>
        <v>1958</v>
      </c>
      <c r="L180" s="6"/>
      <c r="M180" s="6"/>
      <c r="N180" s="6"/>
      <c r="O180" s="6"/>
      <c r="P180" s="115">
        <v>250</v>
      </c>
      <c r="Q180" s="5"/>
      <c r="R180" s="6">
        <v>171</v>
      </c>
      <c r="S180" s="6"/>
      <c r="T180" s="6"/>
      <c r="U180" s="6"/>
      <c r="V180" s="6"/>
      <c r="W180" s="6"/>
      <c r="X180" s="6"/>
      <c r="Y180" s="6"/>
      <c r="Z180" s="6"/>
      <c r="AA180" s="6"/>
    </row>
    <row r="181" spans="1:27" x14ac:dyDescent="0.55000000000000004">
      <c r="A181" s="309"/>
      <c r="B181" s="5"/>
      <c r="C181" s="6"/>
      <c r="D181" s="6"/>
      <c r="E181" s="6"/>
      <c r="F181" s="6"/>
      <c r="G181" s="6"/>
      <c r="H181" s="6"/>
      <c r="I181" s="6"/>
      <c r="J181" s="6"/>
      <c r="K181" s="5"/>
      <c r="L181" s="6"/>
      <c r="M181" s="6"/>
      <c r="N181" s="6"/>
      <c r="O181" s="6"/>
      <c r="P181" s="115"/>
      <c r="Q181" s="5"/>
      <c r="R181" s="6"/>
      <c r="S181" s="6"/>
      <c r="T181" s="6"/>
      <c r="U181" s="6"/>
      <c r="V181" s="6"/>
      <c r="W181" s="6"/>
      <c r="X181" s="6"/>
      <c r="Y181" s="6"/>
      <c r="Z181" s="6"/>
      <c r="AA181" s="6"/>
    </row>
    <row r="182" spans="1:27" x14ac:dyDescent="0.55000000000000004">
      <c r="A182" s="309" t="s">
        <v>2734</v>
      </c>
      <c r="B182" s="5">
        <v>127</v>
      </c>
      <c r="C182" s="6" t="s">
        <v>34</v>
      </c>
      <c r="D182" s="6">
        <v>88914</v>
      </c>
      <c r="E182" s="6">
        <v>233</v>
      </c>
      <c r="F182" s="6">
        <v>3207</v>
      </c>
      <c r="G182" s="6" t="s">
        <v>35</v>
      </c>
      <c r="H182" s="6">
        <v>5</v>
      </c>
      <c r="I182" s="6">
        <v>3</v>
      </c>
      <c r="J182" s="6">
        <v>80</v>
      </c>
      <c r="K182" s="5">
        <f xml:space="preserve"> H182*400+I182*100+J182</f>
        <v>2380</v>
      </c>
      <c r="L182" s="6">
        <f xml:space="preserve"> H182*400+I182*100+J182</f>
        <v>2380</v>
      </c>
      <c r="M182" s="6"/>
      <c r="N182" s="6"/>
      <c r="O182" s="6"/>
      <c r="P182" s="115">
        <v>100</v>
      </c>
      <c r="Q182" s="5"/>
      <c r="R182" s="6">
        <v>70</v>
      </c>
      <c r="S182" s="6"/>
      <c r="T182" s="6"/>
      <c r="U182" s="6"/>
      <c r="V182" s="6"/>
      <c r="W182" s="6"/>
      <c r="X182" s="6"/>
      <c r="Y182" s="6"/>
      <c r="Z182" s="6"/>
      <c r="AA182" s="6"/>
    </row>
    <row r="183" spans="1:27" x14ac:dyDescent="0.55000000000000004">
      <c r="A183" s="309" t="s">
        <v>2735</v>
      </c>
      <c r="B183" s="5">
        <v>128</v>
      </c>
      <c r="C183" s="6" t="s">
        <v>2690</v>
      </c>
      <c r="D183" s="6">
        <v>181</v>
      </c>
      <c r="E183" s="6">
        <v>38</v>
      </c>
      <c r="F183" s="6"/>
      <c r="G183" s="6" t="s">
        <v>35</v>
      </c>
      <c r="H183" s="6"/>
      <c r="I183" s="6">
        <v>2</v>
      </c>
      <c r="J183" s="6">
        <v>81</v>
      </c>
      <c r="K183" s="5">
        <f xml:space="preserve"> H183*400+I183*100+J183</f>
        <v>281</v>
      </c>
      <c r="L183" s="6"/>
      <c r="M183" s="6"/>
      <c r="N183" s="6"/>
      <c r="O183" s="6"/>
      <c r="P183" s="115">
        <v>250</v>
      </c>
      <c r="Q183" s="5"/>
      <c r="R183" s="6">
        <v>70</v>
      </c>
      <c r="S183" s="6"/>
      <c r="T183" s="6"/>
      <c r="U183" s="6"/>
      <c r="V183" s="6"/>
      <c r="W183" s="6"/>
      <c r="X183" s="6"/>
      <c r="Y183" s="6"/>
      <c r="Z183" s="6"/>
      <c r="AA183" s="6"/>
    </row>
    <row r="184" spans="1:27" x14ac:dyDescent="0.55000000000000004">
      <c r="A184" s="309" t="s">
        <v>2735</v>
      </c>
      <c r="B184" s="5">
        <v>129</v>
      </c>
      <c r="C184" s="6" t="s">
        <v>34</v>
      </c>
      <c r="D184" s="6">
        <v>52676</v>
      </c>
      <c r="E184" s="6">
        <v>68</v>
      </c>
      <c r="F184" s="6">
        <v>5138</v>
      </c>
      <c r="G184" s="6" t="s">
        <v>35</v>
      </c>
      <c r="H184" s="6">
        <v>17</v>
      </c>
      <c r="I184" s="6">
        <v>2</v>
      </c>
      <c r="J184" s="6">
        <v>20</v>
      </c>
      <c r="K184" s="5"/>
      <c r="L184" s="6">
        <f xml:space="preserve"> H184*400+I184*100+J184</f>
        <v>7020</v>
      </c>
      <c r="M184" s="6"/>
      <c r="N184" s="6"/>
      <c r="O184" s="6"/>
      <c r="P184" s="115">
        <v>100</v>
      </c>
      <c r="Q184" s="5"/>
      <c r="R184" s="6">
        <v>70</v>
      </c>
      <c r="S184" s="6"/>
      <c r="T184" s="6"/>
      <c r="U184" s="6"/>
      <c r="V184" s="6"/>
      <c r="W184" s="6"/>
      <c r="X184" s="6"/>
      <c r="Y184" s="6"/>
      <c r="Z184" s="6"/>
      <c r="AA184" s="6"/>
    </row>
    <row r="185" spans="1:27" x14ac:dyDescent="0.55000000000000004">
      <c r="A185" s="309"/>
      <c r="B185" s="5"/>
      <c r="C185" s="6"/>
      <c r="D185" s="6"/>
      <c r="E185" s="6"/>
      <c r="F185" s="6"/>
      <c r="G185" s="6"/>
      <c r="H185" s="6"/>
      <c r="I185" s="6"/>
      <c r="J185" s="6"/>
      <c r="K185" s="5"/>
      <c r="L185" s="6"/>
      <c r="M185" s="6"/>
      <c r="N185" s="6"/>
      <c r="O185" s="6"/>
      <c r="P185" s="115"/>
      <c r="Q185" s="5"/>
      <c r="R185" s="6"/>
      <c r="S185" s="6"/>
      <c r="T185" s="6"/>
      <c r="U185" s="6"/>
      <c r="V185" s="6"/>
      <c r="W185" s="6"/>
      <c r="X185" s="6"/>
      <c r="Y185" s="6"/>
      <c r="Z185" s="6"/>
      <c r="AA185" s="6"/>
    </row>
    <row r="186" spans="1:27" x14ac:dyDescent="0.55000000000000004">
      <c r="A186" s="309" t="s">
        <v>2736</v>
      </c>
      <c r="B186" s="5">
        <v>130</v>
      </c>
      <c r="C186" s="6" t="s">
        <v>2690</v>
      </c>
      <c r="D186" s="6">
        <v>167</v>
      </c>
      <c r="E186" s="6">
        <v>24</v>
      </c>
      <c r="F186" s="6"/>
      <c r="G186" s="6" t="s">
        <v>35</v>
      </c>
      <c r="H186" s="6"/>
      <c r="I186" s="6">
        <v>2</v>
      </c>
      <c r="J186" s="6">
        <v>17</v>
      </c>
      <c r="K186" s="5">
        <f xml:space="preserve"> H186*400+I186*100+J186</f>
        <v>217</v>
      </c>
      <c r="L186" s="6"/>
      <c r="M186" s="6"/>
      <c r="N186" s="6"/>
      <c r="O186" s="6"/>
      <c r="P186" s="115">
        <v>100</v>
      </c>
      <c r="Q186" s="5"/>
      <c r="R186" s="6">
        <v>170</v>
      </c>
      <c r="S186" s="6"/>
      <c r="T186" s="6"/>
      <c r="U186" s="6"/>
      <c r="V186" s="6"/>
      <c r="W186" s="6"/>
      <c r="X186" s="6"/>
      <c r="Y186" s="6"/>
      <c r="Z186" s="6"/>
      <c r="AA186" s="6"/>
    </row>
    <row r="187" spans="1:27" x14ac:dyDescent="0.55000000000000004">
      <c r="A187" s="309"/>
      <c r="B187" s="5">
        <v>131</v>
      </c>
      <c r="C187" s="6" t="s">
        <v>34</v>
      </c>
      <c r="D187" s="6">
        <v>88915</v>
      </c>
      <c r="E187" s="6">
        <v>234</v>
      </c>
      <c r="F187" s="6">
        <v>7208</v>
      </c>
      <c r="G187" s="6" t="s">
        <v>35</v>
      </c>
      <c r="H187" s="6">
        <v>5</v>
      </c>
      <c r="I187" s="6"/>
      <c r="J187" s="6">
        <v>75</v>
      </c>
      <c r="K187" s="5">
        <f xml:space="preserve"> H187*400+I187*100+J187</f>
        <v>2075</v>
      </c>
      <c r="L187" s="6"/>
      <c r="M187" s="6"/>
      <c r="N187" s="6"/>
      <c r="O187" s="6"/>
      <c r="P187" s="115">
        <v>100</v>
      </c>
      <c r="Q187" s="5"/>
      <c r="R187" s="6">
        <v>170</v>
      </c>
      <c r="S187" s="6"/>
      <c r="T187" s="6"/>
      <c r="U187" s="6"/>
      <c r="V187" s="6"/>
      <c r="W187" s="6"/>
      <c r="X187" s="6"/>
      <c r="Y187" s="6"/>
      <c r="Z187" s="6"/>
      <c r="AA187" s="6"/>
    </row>
    <row r="188" spans="1:27" x14ac:dyDescent="0.55000000000000004">
      <c r="A188" s="309"/>
      <c r="B188" s="5">
        <v>132</v>
      </c>
      <c r="C188" s="6" t="s">
        <v>34</v>
      </c>
      <c r="D188" s="6">
        <v>88840</v>
      </c>
      <c r="E188" s="6">
        <v>237</v>
      </c>
      <c r="F188" s="6">
        <v>7211</v>
      </c>
      <c r="G188" s="6" t="s">
        <v>35</v>
      </c>
      <c r="H188" s="6">
        <v>5</v>
      </c>
      <c r="I188" s="6"/>
      <c r="J188" s="6">
        <v>19</v>
      </c>
      <c r="K188" s="5">
        <f xml:space="preserve"> H188*400+I188*100+J188</f>
        <v>2019</v>
      </c>
      <c r="L188" s="6">
        <f xml:space="preserve"> H188*400+I188*100+J188</f>
        <v>2019</v>
      </c>
      <c r="M188" s="6"/>
      <c r="N188" s="6"/>
      <c r="O188" s="6"/>
      <c r="P188" s="115">
        <v>100</v>
      </c>
      <c r="Q188" s="5"/>
      <c r="R188" s="6">
        <v>170</v>
      </c>
      <c r="S188" s="6"/>
      <c r="T188" s="6"/>
      <c r="U188" s="6"/>
      <c r="V188" s="6"/>
      <c r="W188" s="6"/>
      <c r="X188" s="6"/>
      <c r="Y188" s="6"/>
      <c r="Z188" s="6"/>
      <c r="AA188" s="6"/>
    </row>
    <row r="189" spans="1:27" x14ac:dyDescent="0.55000000000000004">
      <c r="A189" s="1047"/>
      <c r="B189" s="764"/>
      <c r="C189" s="214"/>
      <c r="D189" s="214"/>
      <c r="E189" s="214"/>
      <c r="F189" s="214"/>
      <c r="G189" s="214"/>
      <c r="H189" s="214"/>
      <c r="I189" s="214"/>
      <c r="J189" s="214"/>
      <c r="K189" s="764"/>
      <c r="L189" s="214"/>
      <c r="M189" s="214"/>
      <c r="N189" s="214"/>
      <c r="O189" s="214"/>
      <c r="P189" s="781"/>
      <c r="Q189" s="764"/>
      <c r="R189" s="214"/>
      <c r="S189" s="214"/>
      <c r="T189" s="214"/>
      <c r="U189" s="214"/>
      <c r="V189" s="214"/>
      <c r="W189" s="214"/>
      <c r="X189" s="214"/>
      <c r="Y189" s="214"/>
      <c r="Z189" s="214"/>
      <c r="AA189" s="214"/>
    </row>
    <row r="190" spans="1:27" x14ac:dyDescent="0.55000000000000004">
      <c r="A190" s="1047" t="s">
        <v>2737</v>
      </c>
      <c r="B190" s="764">
        <v>133</v>
      </c>
      <c r="C190" s="214" t="s">
        <v>34</v>
      </c>
      <c r="D190" s="214">
        <v>14454</v>
      </c>
      <c r="E190" s="214">
        <v>38</v>
      </c>
      <c r="F190" s="214">
        <v>288</v>
      </c>
      <c r="G190" s="214" t="s">
        <v>35</v>
      </c>
      <c r="H190" s="214"/>
      <c r="I190" s="214">
        <v>1</v>
      </c>
      <c r="J190" s="214">
        <v>36</v>
      </c>
      <c r="K190" s="764"/>
      <c r="L190" s="214">
        <f xml:space="preserve"> H190*400+I190*100+J190</f>
        <v>136</v>
      </c>
      <c r="M190" s="214"/>
      <c r="N190" s="214"/>
      <c r="O190" s="214"/>
      <c r="P190" s="781">
        <v>150</v>
      </c>
      <c r="Q190" s="764">
        <v>32</v>
      </c>
      <c r="R190" s="214">
        <v>15</v>
      </c>
      <c r="S190" s="214" t="s">
        <v>1792</v>
      </c>
      <c r="T190" s="214" t="s">
        <v>45</v>
      </c>
      <c r="U190" s="214">
        <v>300</v>
      </c>
      <c r="V190" s="214"/>
      <c r="W190" s="214">
        <v>300</v>
      </c>
      <c r="X190" s="214"/>
      <c r="Y190" s="214"/>
      <c r="Z190" s="214">
        <v>62</v>
      </c>
      <c r="AA190" s="214"/>
    </row>
    <row r="191" spans="1:27" x14ac:dyDescent="0.55000000000000004">
      <c r="A191" s="1048"/>
      <c r="B191" s="765">
        <v>134</v>
      </c>
      <c r="C191" s="208" t="s">
        <v>34</v>
      </c>
      <c r="D191" s="208">
        <v>26288</v>
      </c>
      <c r="E191" s="208">
        <v>54</v>
      </c>
      <c r="F191" s="208">
        <v>2206</v>
      </c>
      <c r="G191" s="208" t="s">
        <v>35</v>
      </c>
      <c r="H191" s="208">
        <v>5</v>
      </c>
      <c r="I191" s="208">
        <v>2</v>
      </c>
      <c r="J191" s="208">
        <v>55</v>
      </c>
      <c r="K191" s="765">
        <f xml:space="preserve"> H191*400+I191*100+J191</f>
        <v>2255</v>
      </c>
      <c r="L191" s="208"/>
      <c r="M191" s="208"/>
      <c r="N191" s="208"/>
      <c r="O191" s="208"/>
      <c r="P191" s="779">
        <v>100</v>
      </c>
      <c r="Q191" s="765"/>
      <c r="R191" s="208">
        <v>15</v>
      </c>
      <c r="S191" s="208"/>
      <c r="T191" s="208"/>
      <c r="U191" s="208"/>
      <c r="V191" s="208"/>
      <c r="W191" s="208"/>
      <c r="X191" s="208"/>
      <c r="Y191" s="208"/>
      <c r="Z191" s="208"/>
      <c r="AA191" s="208"/>
    </row>
    <row r="192" spans="1:27" x14ac:dyDescent="0.55000000000000004">
      <c r="A192" s="1048"/>
      <c r="B192" s="204"/>
      <c r="C192" s="208"/>
      <c r="D192" s="208"/>
      <c r="E192" s="208"/>
      <c r="F192" s="208"/>
      <c r="G192" s="208"/>
      <c r="H192" s="208"/>
      <c r="I192" s="208"/>
      <c r="J192" s="208"/>
      <c r="K192" s="765"/>
      <c r="L192" s="208"/>
      <c r="M192" s="208"/>
      <c r="N192" s="208"/>
      <c r="O192" s="208"/>
      <c r="P192" s="779"/>
      <c r="Q192" s="765"/>
      <c r="R192" s="208"/>
      <c r="S192" s="208"/>
      <c r="T192" s="208"/>
      <c r="U192" s="208"/>
      <c r="V192" s="208"/>
      <c r="W192" s="208"/>
      <c r="X192" s="208"/>
      <c r="Y192" s="208"/>
      <c r="Z192" s="208"/>
      <c r="AA192" s="208"/>
    </row>
    <row r="193" spans="1:27" x14ac:dyDescent="0.55000000000000004">
      <c r="A193" s="309" t="s">
        <v>2738</v>
      </c>
      <c r="B193" s="764">
        <v>135</v>
      </c>
      <c r="C193" s="6" t="s">
        <v>34</v>
      </c>
      <c r="D193" s="6">
        <v>77239</v>
      </c>
      <c r="E193" s="6">
        <v>221</v>
      </c>
      <c r="F193" s="6">
        <v>6769</v>
      </c>
      <c r="G193" s="6" t="s">
        <v>35</v>
      </c>
      <c r="H193" s="6">
        <v>5</v>
      </c>
      <c r="I193" s="6">
        <v>2</v>
      </c>
      <c r="J193" s="6">
        <v>56</v>
      </c>
      <c r="K193" s="5">
        <f xml:space="preserve"> H193*400+I193*100+J193</f>
        <v>2256</v>
      </c>
      <c r="L193" s="6"/>
      <c r="M193" s="6"/>
      <c r="N193" s="6"/>
      <c r="O193" s="6"/>
      <c r="P193" s="115">
        <v>100</v>
      </c>
      <c r="Q193" s="5"/>
      <c r="R193" s="6">
        <v>15</v>
      </c>
      <c r="S193" s="6"/>
      <c r="T193" s="6"/>
      <c r="U193" s="6"/>
      <c r="V193" s="6"/>
      <c r="W193" s="6"/>
      <c r="X193" s="6"/>
      <c r="Y193" s="6"/>
      <c r="Z193" s="6"/>
      <c r="AA193" s="6"/>
    </row>
    <row r="194" spans="1:27" x14ac:dyDescent="0.55000000000000004">
      <c r="A194" s="309"/>
      <c r="B194" s="765">
        <v>136</v>
      </c>
      <c r="C194" s="6" t="s">
        <v>34</v>
      </c>
      <c r="D194" s="6">
        <v>80763</v>
      </c>
      <c r="E194" s="6">
        <v>182</v>
      </c>
      <c r="F194" s="6">
        <v>6312</v>
      </c>
      <c r="G194" s="6" t="s">
        <v>35</v>
      </c>
      <c r="H194" s="6">
        <v>8</v>
      </c>
      <c r="I194" s="6">
        <v>2</v>
      </c>
      <c r="J194" s="6">
        <v>34</v>
      </c>
      <c r="K194" s="5">
        <f xml:space="preserve"> H194*400+I194*100+J194</f>
        <v>3434</v>
      </c>
      <c r="L194" s="6"/>
      <c r="M194" s="6"/>
      <c r="N194" s="6"/>
      <c r="O194" s="6"/>
      <c r="P194" s="115">
        <v>150</v>
      </c>
      <c r="Q194" s="5"/>
      <c r="R194" s="6">
        <v>15</v>
      </c>
      <c r="S194" s="6"/>
      <c r="T194" s="6"/>
      <c r="U194" s="6"/>
      <c r="V194" s="6"/>
      <c r="W194" s="6"/>
      <c r="X194" s="6"/>
      <c r="Y194" s="6"/>
      <c r="Z194" s="6"/>
      <c r="AA194" s="6"/>
    </row>
    <row r="195" spans="1:27" x14ac:dyDescent="0.55000000000000004">
      <c r="A195" s="309"/>
      <c r="B195" s="204"/>
      <c r="C195" s="6"/>
      <c r="D195" s="6"/>
      <c r="E195" s="6"/>
      <c r="F195" s="6"/>
      <c r="G195" s="6"/>
      <c r="H195" s="6"/>
      <c r="I195" s="6"/>
      <c r="J195" s="6"/>
      <c r="K195" s="5"/>
      <c r="L195" s="6"/>
      <c r="M195" s="6"/>
      <c r="N195" s="6"/>
      <c r="O195" s="6"/>
      <c r="P195" s="115"/>
      <c r="Q195" s="5"/>
      <c r="R195" s="6"/>
      <c r="S195" s="6"/>
      <c r="T195" s="6"/>
      <c r="U195" s="6"/>
      <c r="V195" s="6"/>
      <c r="W195" s="6"/>
      <c r="X195" s="6"/>
      <c r="Y195" s="6"/>
      <c r="Z195" s="6"/>
      <c r="AA195" s="6"/>
    </row>
    <row r="196" spans="1:27" x14ac:dyDescent="0.55000000000000004">
      <c r="A196" s="309" t="s">
        <v>2739</v>
      </c>
      <c r="B196" s="764">
        <v>137</v>
      </c>
      <c r="C196" s="6" t="s">
        <v>34</v>
      </c>
      <c r="D196" s="6">
        <v>43325</v>
      </c>
      <c r="E196" s="6">
        <v>133</v>
      </c>
      <c r="F196" s="6">
        <v>4168</v>
      </c>
      <c r="G196" s="6" t="s">
        <v>35</v>
      </c>
      <c r="H196" s="6">
        <v>5</v>
      </c>
      <c r="I196" s="6"/>
      <c r="J196" s="6">
        <v>7</v>
      </c>
      <c r="K196" s="5">
        <f xml:space="preserve"> H196*400+I196*100+J196</f>
        <v>2007</v>
      </c>
      <c r="L196" s="6"/>
      <c r="M196" s="6"/>
      <c r="N196" s="6"/>
      <c r="O196" s="6"/>
      <c r="P196" s="115">
        <v>100</v>
      </c>
      <c r="Q196" s="5"/>
      <c r="R196" s="6">
        <v>15</v>
      </c>
      <c r="S196" s="6"/>
      <c r="T196" s="6"/>
      <c r="U196" s="6"/>
      <c r="V196" s="6"/>
      <c r="W196" s="6"/>
      <c r="X196" s="6"/>
      <c r="Y196" s="6"/>
      <c r="Z196" s="6"/>
      <c r="AA196" s="6"/>
    </row>
    <row r="197" spans="1:27" x14ac:dyDescent="0.55000000000000004">
      <c r="A197" s="309"/>
      <c r="B197" s="765">
        <v>138</v>
      </c>
      <c r="C197" s="6" t="s">
        <v>34</v>
      </c>
      <c r="D197" s="6">
        <v>87059</v>
      </c>
      <c r="E197" s="6">
        <v>203</v>
      </c>
      <c r="F197" s="6">
        <v>7054</v>
      </c>
      <c r="G197" s="6" t="s">
        <v>35</v>
      </c>
      <c r="H197" s="6">
        <v>9</v>
      </c>
      <c r="I197" s="6">
        <v>3</v>
      </c>
      <c r="J197" s="6">
        <v>87</v>
      </c>
      <c r="K197" s="5">
        <f xml:space="preserve"> H197*400+I197*100+J197</f>
        <v>3987</v>
      </c>
      <c r="L197" s="6"/>
      <c r="M197" s="6"/>
      <c r="N197" s="6"/>
      <c r="O197" s="6"/>
      <c r="P197" s="115">
        <v>150</v>
      </c>
      <c r="Q197" s="5"/>
      <c r="R197" s="6">
        <v>15</v>
      </c>
      <c r="S197" s="6"/>
      <c r="T197" s="6"/>
      <c r="U197" s="6"/>
      <c r="V197" s="6"/>
      <c r="W197" s="6"/>
      <c r="X197" s="6"/>
      <c r="Y197" s="6"/>
      <c r="Z197" s="6"/>
      <c r="AA197" s="6"/>
    </row>
    <row r="198" spans="1:27" x14ac:dyDescent="0.55000000000000004">
      <c r="A198" s="309"/>
      <c r="B198" s="204"/>
      <c r="C198" s="6"/>
      <c r="D198" s="6"/>
      <c r="E198" s="6"/>
      <c r="F198" s="6"/>
      <c r="G198" s="6"/>
      <c r="H198" s="6"/>
      <c r="I198" s="6"/>
      <c r="J198" s="6"/>
      <c r="K198" s="5"/>
      <c r="L198" s="6"/>
      <c r="M198" s="6"/>
      <c r="N198" s="6"/>
      <c r="O198" s="6"/>
      <c r="P198" s="115"/>
      <c r="Q198" s="5"/>
      <c r="R198" s="6"/>
      <c r="S198" s="6"/>
      <c r="T198" s="6"/>
      <c r="U198" s="6"/>
      <c r="V198" s="6"/>
      <c r="W198" s="6"/>
      <c r="X198" s="6"/>
      <c r="Y198" s="6"/>
      <c r="Z198" s="6"/>
      <c r="AA198" s="6"/>
    </row>
    <row r="199" spans="1:27" x14ac:dyDescent="0.55000000000000004">
      <c r="A199" s="309" t="s">
        <v>2740</v>
      </c>
      <c r="B199" s="764">
        <v>139</v>
      </c>
      <c r="C199" s="6" t="s">
        <v>34</v>
      </c>
      <c r="D199" s="6">
        <v>77238</v>
      </c>
      <c r="E199" s="6">
        <v>220</v>
      </c>
      <c r="F199" s="6">
        <v>6768</v>
      </c>
      <c r="G199" s="6" t="s">
        <v>35</v>
      </c>
      <c r="H199" s="6">
        <v>5</v>
      </c>
      <c r="I199" s="6">
        <v>2</v>
      </c>
      <c r="J199" s="6">
        <v>55</v>
      </c>
      <c r="K199" s="5">
        <f xml:space="preserve"> H199*400+I199*100+J199</f>
        <v>2255</v>
      </c>
      <c r="L199" s="6"/>
      <c r="M199" s="6"/>
      <c r="N199" s="6"/>
      <c r="O199" s="6"/>
      <c r="P199" s="115">
        <v>100</v>
      </c>
      <c r="Q199" s="5"/>
      <c r="R199" s="6">
        <v>15</v>
      </c>
      <c r="S199" s="6"/>
      <c r="T199" s="6"/>
      <c r="U199" s="6"/>
      <c r="V199" s="6"/>
      <c r="W199" s="6"/>
      <c r="X199" s="6"/>
      <c r="Y199" s="6"/>
      <c r="Z199" s="6"/>
      <c r="AA199" s="6"/>
    </row>
    <row r="200" spans="1:27" x14ac:dyDescent="0.55000000000000004">
      <c r="A200" s="309"/>
      <c r="B200" s="765">
        <v>140</v>
      </c>
      <c r="C200" s="6" t="s">
        <v>34</v>
      </c>
      <c r="D200" s="6">
        <v>95722</v>
      </c>
      <c r="E200" s="6">
        <v>246</v>
      </c>
      <c r="F200" s="6">
        <v>7708</v>
      </c>
      <c r="G200" s="6" t="s">
        <v>35</v>
      </c>
      <c r="H200" s="6">
        <v>4</v>
      </c>
      <c r="I200" s="6">
        <v>1</v>
      </c>
      <c r="J200" s="6">
        <v>87</v>
      </c>
      <c r="K200" s="5">
        <f xml:space="preserve"> H200*400+I200*100+J200</f>
        <v>1787</v>
      </c>
      <c r="L200" s="6">
        <f xml:space="preserve"> H200*400+I200*100+J200</f>
        <v>1787</v>
      </c>
      <c r="M200" s="6"/>
      <c r="N200" s="6"/>
      <c r="O200" s="6"/>
      <c r="P200" s="115">
        <v>200</v>
      </c>
      <c r="Q200" s="5"/>
      <c r="R200" s="6">
        <v>15</v>
      </c>
      <c r="S200" s="6"/>
      <c r="T200" s="6"/>
      <c r="U200" s="6"/>
      <c r="V200" s="6"/>
      <c r="W200" s="6"/>
      <c r="X200" s="6"/>
      <c r="Y200" s="6"/>
      <c r="Z200" s="6"/>
      <c r="AA200" s="6"/>
    </row>
    <row r="201" spans="1:27" x14ac:dyDescent="0.55000000000000004">
      <c r="A201" s="309"/>
      <c r="B201" s="204"/>
      <c r="C201" s="6"/>
      <c r="D201" s="6"/>
      <c r="E201" s="6"/>
      <c r="F201" s="6"/>
      <c r="G201" s="6"/>
      <c r="H201" s="6"/>
      <c r="I201" s="6"/>
      <c r="J201" s="6"/>
      <c r="K201" s="5"/>
      <c r="L201" s="6"/>
      <c r="M201" s="6"/>
      <c r="N201" s="6"/>
      <c r="O201" s="6"/>
      <c r="P201" s="115"/>
      <c r="Q201" s="5"/>
      <c r="R201" s="6"/>
      <c r="S201" s="6"/>
      <c r="T201" s="6"/>
      <c r="U201" s="6"/>
      <c r="V201" s="6"/>
      <c r="W201" s="6"/>
      <c r="X201" s="6"/>
      <c r="Y201" s="6"/>
      <c r="Z201" s="6"/>
      <c r="AA201" s="6"/>
    </row>
    <row r="202" spans="1:27" x14ac:dyDescent="0.55000000000000004">
      <c r="A202" s="309" t="s">
        <v>2741</v>
      </c>
      <c r="B202" s="764">
        <v>141</v>
      </c>
      <c r="C202" s="6" t="s">
        <v>34</v>
      </c>
      <c r="D202" s="6">
        <v>15132</v>
      </c>
      <c r="E202" s="6">
        <v>165</v>
      </c>
      <c r="F202" s="6">
        <v>327</v>
      </c>
      <c r="G202" s="6" t="s">
        <v>35</v>
      </c>
      <c r="H202" s="6"/>
      <c r="I202" s="6"/>
      <c r="J202" s="6">
        <v>99</v>
      </c>
      <c r="K202" s="5"/>
      <c r="L202" s="6">
        <f xml:space="preserve"> H202*400+I202*100+J202</f>
        <v>99</v>
      </c>
      <c r="M202" s="6"/>
      <c r="N202" s="6"/>
      <c r="O202" s="6"/>
      <c r="P202" s="115">
        <v>300</v>
      </c>
      <c r="Q202" s="5">
        <v>33</v>
      </c>
      <c r="R202" s="6">
        <v>15</v>
      </c>
      <c r="S202" s="6" t="s">
        <v>1792</v>
      </c>
      <c r="T202" s="6" t="s">
        <v>45</v>
      </c>
      <c r="U202" s="6">
        <v>90</v>
      </c>
      <c r="V202" s="6"/>
      <c r="W202" s="6">
        <v>90</v>
      </c>
      <c r="X202" s="6"/>
      <c r="Y202" s="6"/>
      <c r="Z202" s="6">
        <v>58</v>
      </c>
      <c r="AA202" s="6"/>
    </row>
    <row r="203" spans="1:27" x14ac:dyDescent="0.55000000000000004">
      <c r="A203" s="309"/>
      <c r="B203" s="765">
        <v>142</v>
      </c>
      <c r="C203" s="6" t="s">
        <v>34</v>
      </c>
      <c r="D203" s="6">
        <v>26289</v>
      </c>
      <c r="E203" s="6">
        <v>55</v>
      </c>
      <c r="F203" s="6">
        <v>2207</v>
      </c>
      <c r="G203" s="6" t="s">
        <v>35</v>
      </c>
      <c r="H203" s="6">
        <v>6</v>
      </c>
      <c r="I203" s="6">
        <v>2</v>
      </c>
      <c r="J203" s="6">
        <v>60</v>
      </c>
      <c r="K203" s="5">
        <f xml:space="preserve"> H203*400+I203*100+J203</f>
        <v>2660</v>
      </c>
      <c r="L203" s="6"/>
      <c r="M203" s="6"/>
      <c r="N203" s="6"/>
      <c r="O203" s="6"/>
      <c r="P203" s="115">
        <v>100</v>
      </c>
      <c r="Q203" s="5"/>
      <c r="R203" s="6">
        <v>15</v>
      </c>
      <c r="S203" s="6"/>
      <c r="T203" s="6"/>
      <c r="U203" s="6"/>
      <c r="V203" s="6"/>
      <c r="W203" s="6"/>
      <c r="X203" s="6"/>
      <c r="Y203" s="6"/>
      <c r="Z203" s="6"/>
      <c r="AA203" s="6"/>
    </row>
    <row r="204" spans="1:27" x14ac:dyDescent="0.55000000000000004">
      <c r="A204" s="309"/>
      <c r="B204" s="764">
        <v>143</v>
      </c>
      <c r="C204" s="6" t="s">
        <v>34</v>
      </c>
      <c r="D204" s="6">
        <v>52664</v>
      </c>
      <c r="E204" s="6">
        <v>141</v>
      </c>
      <c r="F204" s="6">
        <v>5126</v>
      </c>
      <c r="G204" s="6" t="s">
        <v>35</v>
      </c>
      <c r="H204" s="6">
        <v>1</v>
      </c>
      <c r="I204" s="6"/>
      <c r="J204" s="6">
        <v>75</v>
      </c>
      <c r="K204" s="5">
        <f xml:space="preserve"> H204*400+I204*100+J204</f>
        <v>475</v>
      </c>
      <c r="L204" s="6"/>
      <c r="M204" s="6"/>
      <c r="N204" s="6"/>
      <c r="O204" s="6"/>
      <c r="P204" s="115">
        <v>150</v>
      </c>
      <c r="Q204" s="5"/>
      <c r="R204" s="6">
        <v>15</v>
      </c>
      <c r="S204" s="6"/>
      <c r="T204" s="6"/>
      <c r="U204" s="6"/>
      <c r="V204" s="6"/>
      <c r="W204" s="6"/>
      <c r="X204" s="6"/>
      <c r="Y204" s="6"/>
      <c r="Z204" s="6"/>
      <c r="AA204" s="6"/>
    </row>
    <row r="205" spans="1:27" x14ac:dyDescent="0.55000000000000004">
      <c r="A205" s="309"/>
      <c r="B205" s="765">
        <v>144</v>
      </c>
      <c r="C205" s="6" t="s">
        <v>34</v>
      </c>
      <c r="D205" s="6">
        <v>80766</v>
      </c>
      <c r="E205" s="6">
        <v>185</v>
      </c>
      <c r="F205" s="6">
        <v>6315</v>
      </c>
      <c r="G205" s="6" t="s">
        <v>35</v>
      </c>
      <c r="H205" s="6">
        <v>5</v>
      </c>
      <c r="I205" s="6">
        <v>1</v>
      </c>
      <c r="J205" s="6">
        <v>32</v>
      </c>
      <c r="K205" s="5">
        <f xml:space="preserve"> H205*400+I205*100+J205</f>
        <v>2132</v>
      </c>
      <c r="L205" s="6"/>
      <c r="M205" s="6"/>
      <c r="N205" s="6"/>
      <c r="O205" s="6"/>
      <c r="P205" s="115">
        <v>100</v>
      </c>
      <c r="Q205" s="5"/>
      <c r="R205" s="6">
        <v>15</v>
      </c>
      <c r="S205" s="6"/>
      <c r="T205" s="6"/>
      <c r="U205" s="6"/>
      <c r="V205" s="6"/>
      <c r="W205" s="6"/>
      <c r="X205" s="6"/>
      <c r="Y205" s="6"/>
      <c r="Z205" s="6"/>
      <c r="AA205" s="6"/>
    </row>
    <row r="206" spans="1:27" x14ac:dyDescent="0.55000000000000004">
      <c r="A206" s="309"/>
      <c r="B206" s="5"/>
      <c r="C206" s="6"/>
      <c r="D206" s="6"/>
      <c r="E206" s="6"/>
      <c r="F206" s="6"/>
      <c r="G206" s="6"/>
      <c r="H206" s="6"/>
      <c r="I206" s="6"/>
      <c r="J206" s="6"/>
      <c r="K206" s="5"/>
      <c r="L206" s="6"/>
      <c r="M206" s="6"/>
      <c r="N206" s="6"/>
      <c r="O206" s="6"/>
      <c r="P206" s="115"/>
      <c r="Q206" s="5"/>
      <c r="R206" s="6"/>
      <c r="S206" s="6"/>
      <c r="T206" s="6"/>
      <c r="U206" s="6"/>
      <c r="V206" s="6"/>
      <c r="W206" s="6"/>
      <c r="X206" s="6"/>
      <c r="Y206" s="6"/>
      <c r="Z206" s="6"/>
      <c r="AA206" s="6"/>
    </row>
    <row r="207" spans="1:27" x14ac:dyDescent="0.55000000000000004">
      <c r="A207" s="309" t="s">
        <v>2742</v>
      </c>
      <c r="B207" s="5">
        <v>145</v>
      </c>
      <c r="C207" s="6" t="s">
        <v>34</v>
      </c>
      <c r="D207" s="6">
        <v>84925</v>
      </c>
      <c r="E207" s="6">
        <v>408</v>
      </c>
      <c r="F207" s="6">
        <v>6929</v>
      </c>
      <c r="G207" s="6" t="s">
        <v>35</v>
      </c>
      <c r="H207" s="6">
        <v>5</v>
      </c>
      <c r="I207" s="6"/>
      <c r="J207" s="6"/>
      <c r="K207" s="5">
        <f t="shared" ref="K207:K359" si="2" xml:space="preserve"> H207*400+I207*100+J207</f>
        <v>2000</v>
      </c>
      <c r="L207" s="6"/>
      <c r="M207" s="6"/>
      <c r="N207" s="6"/>
      <c r="O207" s="6"/>
      <c r="P207" s="115">
        <v>150</v>
      </c>
      <c r="Q207" s="5"/>
      <c r="R207" s="6">
        <v>115</v>
      </c>
      <c r="S207" s="6"/>
      <c r="T207" s="6"/>
      <c r="U207" s="6"/>
      <c r="V207" s="6"/>
      <c r="W207" s="6"/>
      <c r="X207" s="6"/>
      <c r="Y207" s="6"/>
      <c r="Z207" s="6"/>
      <c r="AA207" s="6"/>
    </row>
    <row r="208" spans="1:27" x14ac:dyDescent="0.55000000000000004">
      <c r="A208" s="309"/>
      <c r="B208" s="5">
        <v>146</v>
      </c>
      <c r="C208" s="6" t="s">
        <v>34</v>
      </c>
      <c r="D208" s="6">
        <v>35378</v>
      </c>
      <c r="E208" s="6">
        <v>39</v>
      </c>
      <c r="F208" s="6">
        <v>2454</v>
      </c>
      <c r="G208" s="6" t="s">
        <v>35</v>
      </c>
      <c r="H208" s="6">
        <v>6</v>
      </c>
      <c r="I208" s="6"/>
      <c r="J208" s="6">
        <v>12</v>
      </c>
      <c r="K208" s="5">
        <f t="shared" si="2"/>
        <v>2412</v>
      </c>
      <c r="L208" s="6"/>
      <c r="M208" s="6"/>
      <c r="N208" s="6"/>
      <c r="O208" s="6"/>
      <c r="P208" s="115">
        <v>150</v>
      </c>
      <c r="Q208" s="5"/>
      <c r="R208" s="6">
        <v>115</v>
      </c>
      <c r="S208" s="6"/>
      <c r="T208" s="6"/>
      <c r="U208" s="6"/>
      <c r="V208" s="6"/>
      <c r="W208" s="6"/>
      <c r="X208" s="6"/>
      <c r="Y208" s="6"/>
      <c r="Z208" s="6"/>
      <c r="AA208" s="6"/>
    </row>
    <row r="209" spans="1:27" x14ac:dyDescent="0.55000000000000004">
      <c r="A209" s="309"/>
      <c r="B209" s="5"/>
      <c r="C209" s="6"/>
      <c r="D209" s="6"/>
      <c r="E209" s="6"/>
      <c r="F209" s="6"/>
      <c r="G209" s="6"/>
      <c r="H209" s="6"/>
      <c r="I209" s="6"/>
      <c r="J209" s="6"/>
      <c r="K209" s="5"/>
      <c r="L209" s="6"/>
      <c r="M209" s="6"/>
      <c r="N209" s="6"/>
      <c r="O209" s="6"/>
      <c r="P209" s="115"/>
      <c r="Q209" s="5"/>
      <c r="R209" s="6"/>
      <c r="S209" s="6"/>
      <c r="T209" s="6"/>
      <c r="U209" s="6"/>
      <c r="V209" s="6"/>
      <c r="W209" s="6"/>
      <c r="X209" s="6"/>
      <c r="Y209" s="6"/>
      <c r="Z209" s="6"/>
      <c r="AA209" s="6"/>
    </row>
    <row r="210" spans="1:27" x14ac:dyDescent="0.55000000000000004">
      <c r="A210" s="309" t="s">
        <v>2743</v>
      </c>
      <c r="B210" s="5">
        <v>147</v>
      </c>
      <c r="C210" s="6" t="s">
        <v>34</v>
      </c>
      <c r="D210" s="6">
        <v>98415</v>
      </c>
      <c r="E210" s="6">
        <v>341</v>
      </c>
      <c r="F210" s="6">
        <v>7921</v>
      </c>
      <c r="G210" s="6" t="s">
        <v>35</v>
      </c>
      <c r="H210" s="6"/>
      <c r="I210" s="6"/>
      <c r="J210" s="6">
        <v>58</v>
      </c>
      <c r="K210" s="5"/>
      <c r="L210" s="6">
        <f xml:space="preserve"> H210*400+I210*100+J210</f>
        <v>58</v>
      </c>
      <c r="M210" s="6"/>
      <c r="N210" s="6"/>
      <c r="O210" s="6"/>
      <c r="P210" s="115">
        <v>250</v>
      </c>
      <c r="Q210" s="5">
        <v>34</v>
      </c>
      <c r="R210" s="6">
        <v>247</v>
      </c>
      <c r="S210" s="6" t="s">
        <v>1792</v>
      </c>
      <c r="T210" s="6" t="s">
        <v>45</v>
      </c>
      <c r="U210" s="6">
        <v>54</v>
      </c>
      <c r="V210" s="6"/>
      <c r="W210" s="6">
        <v>54</v>
      </c>
      <c r="X210" s="6"/>
      <c r="Y210" s="6"/>
      <c r="Z210" s="6">
        <v>47</v>
      </c>
      <c r="AA210" s="6"/>
    </row>
    <row r="211" spans="1:27" x14ac:dyDescent="0.55000000000000004">
      <c r="A211" s="309"/>
      <c r="B211" s="5">
        <v>148</v>
      </c>
      <c r="C211" s="6" t="s">
        <v>34</v>
      </c>
      <c r="D211" s="6">
        <v>92062</v>
      </c>
      <c r="E211" s="6">
        <v>243</v>
      </c>
      <c r="F211" s="6">
        <v>7408</v>
      </c>
      <c r="G211" s="6" t="s">
        <v>35</v>
      </c>
      <c r="H211" s="6">
        <v>16</v>
      </c>
      <c r="I211" s="6"/>
      <c r="J211" s="6">
        <v>35</v>
      </c>
      <c r="K211" s="5">
        <f t="shared" si="2"/>
        <v>6435</v>
      </c>
      <c r="L211" s="6"/>
      <c r="M211" s="6"/>
      <c r="N211" s="6"/>
      <c r="O211" s="6"/>
      <c r="P211" s="115">
        <v>150</v>
      </c>
      <c r="Q211" s="5"/>
      <c r="R211" s="6">
        <v>247</v>
      </c>
      <c r="S211" s="6"/>
      <c r="T211" s="6"/>
      <c r="U211" s="6"/>
      <c r="V211" s="6"/>
      <c r="W211" s="6"/>
      <c r="X211" s="6"/>
      <c r="Y211" s="6"/>
      <c r="Z211" s="6"/>
      <c r="AA211" s="6"/>
    </row>
    <row r="212" spans="1:27" x14ac:dyDescent="0.55000000000000004">
      <c r="A212" s="309"/>
      <c r="B212" s="5">
        <v>149</v>
      </c>
      <c r="C212" s="6" t="s">
        <v>34</v>
      </c>
      <c r="D212" s="6">
        <v>25336</v>
      </c>
      <c r="E212" s="6">
        <v>100</v>
      </c>
      <c r="F212" s="6">
        <v>1832</v>
      </c>
      <c r="G212" s="6" t="s">
        <v>35</v>
      </c>
      <c r="H212" s="6">
        <v>41</v>
      </c>
      <c r="I212" s="6">
        <v>3</v>
      </c>
      <c r="J212" s="6">
        <v>30</v>
      </c>
      <c r="K212" s="5">
        <f t="shared" si="2"/>
        <v>16730</v>
      </c>
      <c r="L212" s="6"/>
      <c r="M212" s="6"/>
      <c r="N212" s="6"/>
      <c r="O212" s="6"/>
      <c r="P212" s="115">
        <v>100</v>
      </c>
      <c r="Q212" s="5"/>
      <c r="R212" s="6">
        <v>247</v>
      </c>
      <c r="S212" s="6"/>
      <c r="T212" s="6"/>
      <c r="U212" s="6"/>
      <c r="V212" s="6"/>
      <c r="W212" s="6"/>
      <c r="X212" s="6"/>
      <c r="Y212" s="6"/>
      <c r="Z212" s="6"/>
      <c r="AA212" s="6"/>
    </row>
    <row r="213" spans="1:27" x14ac:dyDescent="0.55000000000000004">
      <c r="A213" s="309"/>
      <c r="B213" s="5">
        <v>150</v>
      </c>
      <c r="C213" s="6" t="s">
        <v>34</v>
      </c>
      <c r="D213" s="6">
        <v>91283</v>
      </c>
      <c r="E213" s="6">
        <v>239</v>
      </c>
      <c r="F213" s="6">
        <v>7404</v>
      </c>
      <c r="G213" s="6" t="s">
        <v>35</v>
      </c>
      <c r="H213" s="6">
        <v>1</v>
      </c>
      <c r="I213" s="6"/>
      <c r="J213" s="6">
        <v>37</v>
      </c>
      <c r="K213" s="5">
        <f xml:space="preserve"> H213*400+I213*100+J213</f>
        <v>437</v>
      </c>
      <c r="L213" s="6"/>
      <c r="M213" s="6"/>
      <c r="N213" s="6"/>
      <c r="O213" s="6"/>
      <c r="P213" s="115">
        <v>250</v>
      </c>
      <c r="Q213" s="5"/>
      <c r="R213" s="6">
        <v>247</v>
      </c>
      <c r="S213" s="6"/>
      <c r="T213" s="6"/>
      <c r="U213" s="6"/>
      <c r="V213" s="6"/>
      <c r="W213" s="6"/>
      <c r="X213" s="6"/>
      <c r="Y213" s="6"/>
      <c r="Z213" s="6"/>
      <c r="AA213" s="6"/>
    </row>
    <row r="214" spans="1:27" x14ac:dyDescent="0.55000000000000004">
      <c r="A214" s="309"/>
      <c r="B214" s="5"/>
      <c r="C214" s="6"/>
      <c r="D214" s="6"/>
      <c r="E214" s="6"/>
      <c r="F214" s="6"/>
      <c r="G214" s="6"/>
      <c r="H214" s="6"/>
      <c r="I214" s="6"/>
      <c r="J214" s="6"/>
      <c r="K214" s="5"/>
      <c r="L214" s="6"/>
      <c r="M214" s="6"/>
      <c r="N214" s="6"/>
      <c r="O214" s="6"/>
      <c r="P214" s="115"/>
      <c r="Q214" s="5"/>
      <c r="R214" s="6"/>
      <c r="S214" s="6"/>
      <c r="T214" s="6"/>
      <c r="U214" s="6"/>
      <c r="V214" s="6"/>
      <c r="W214" s="6"/>
      <c r="X214" s="6"/>
      <c r="Y214" s="6"/>
      <c r="Z214" s="6"/>
      <c r="AA214" s="6"/>
    </row>
    <row r="215" spans="1:27" x14ac:dyDescent="0.55000000000000004">
      <c r="A215" s="309" t="s">
        <v>2744</v>
      </c>
      <c r="B215" s="5">
        <v>151</v>
      </c>
      <c r="C215" s="6" t="s">
        <v>34</v>
      </c>
      <c r="D215" s="6">
        <v>14448</v>
      </c>
      <c r="E215" s="6">
        <v>52</v>
      </c>
      <c r="F215" s="6">
        <v>282</v>
      </c>
      <c r="G215" s="6" t="s">
        <v>35</v>
      </c>
      <c r="H215" s="6"/>
      <c r="I215" s="6"/>
      <c r="J215" s="6">
        <v>68</v>
      </c>
      <c r="K215" s="5"/>
      <c r="L215" s="6">
        <f xml:space="preserve"> H215*400+I215*100+J215</f>
        <v>68</v>
      </c>
      <c r="M215" s="6"/>
      <c r="N215" s="6"/>
      <c r="O215" s="6"/>
      <c r="P215" s="115">
        <v>250</v>
      </c>
      <c r="Q215" s="5">
        <v>35</v>
      </c>
      <c r="R215" s="6">
        <v>23</v>
      </c>
      <c r="S215" s="6" t="s">
        <v>1792</v>
      </c>
      <c r="T215" s="6" t="s">
        <v>45</v>
      </c>
      <c r="U215" s="6">
        <v>90</v>
      </c>
      <c r="V215" s="6"/>
      <c r="W215" s="6">
        <v>90</v>
      </c>
      <c r="X215" s="6"/>
      <c r="Y215" s="6"/>
      <c r="Z215" s="6">
        <v>53</v>
      </c>
      <c r="AA215" s="6"/>
    </row>
    <row r="216" spans="1:27" x14ac:dyDescent="0.55000000000000004">
      <c r="A216" s="309"/>
      <c r="B216" s="5">
        <v>152</v>
      </c>
      <c r="C216" s="6" t="s">
        <v>34</v>
      </c>
      <c r="D216" s="6">
        <v>53038</v>
      </c>
      <c r="E216" s="6">
        <v>240</v>
      </c>
      <c r="F216" s="6">
        <v>2698</v>
      </c>
      <c r="G216" s="6" t="s">
        <v>35</v>
      </c>
      <c r="H216" s="6">
        <v>5</v>
      </c>
      <c r="I216" s="6">
        <v>1</v>
      </c>
      <c r="J216" s="6">
        <v>5</v>
      </c>
      <c r="K216" s="5">
        <f t="shared" si="2"/>
        <v>2105</v>
      </c>
      <c r="L216" s="6"/>
      <c r="M216" s="6"/>
      <c r="N216" s="6"/>
      <c r="O216" s="6"/>
      <c r="P216" s="115">
        <v>150</v>
      </c>
      <c r="Q216" s="5"/>
      <c r="R216" s="6">
        <v>23</v>
      </c>
      <c r="S216" s="6"/>
      <c r="T216" s="6"/>
      <c r="U216" s="6"/>
      <c r="V216" s="6"/>
      <c r="W216" s="6"/>
      <c r="X216" s="6"/>
      <c r="Y216" s="6"/>
      <c r="Z216" s="6"/>
      <c r="AA216" s="6"/>
    </row>
    <row r="217" spans="1:27" x14ac:dyDescent="0.55000000000000004">
      <c r="A217" s="309"/>
      <c r="B217" s="5">
        <v>153</v>
      </c>
      <c r="C217" s="6" t="s">
        <v>34</v>
      </c>
      <c r="D217" s="6">
        <v>14446</v>
      </c>
      <c r="E217" s="6">
        <v>51</v>
      </c>
      <c r="F217" s="6">
        <v>280</v>
      </c>
      <c r="G217" s="6" t="s">
        <v>35</v>
      </c>
      <c r="H217" s="6"/>
      <c r="I217" s="6"/>
      <c r="J217" s="6">
        <v>56</v>
      </c>
      <c r="K217" s="5">
        <f xml:space="preserve"> H217*400+I217*100+J217</f>
        <v>56</v>
      </c>
      <c r="L217" s="6"/>
      <c r="M217" s="6"/>
      <c r="N217" s="6"/>
      <c r="O217" s="6"/>
      <c r="P217" s="115">
        <v>100</v>
      </c>
      <c r="Q217" s="5"/>
      <c r="R217" s="6">
        <v>23</v>
      </c>
      <c r="S217" s="6"/>
      <c r="T217" s="6"/>
      <c r="U217" s="6"/>
      <c r="V217" s="6"/>
      <c r="W217" s="6"/>
      <c r="X217" s="6"/>
      <c r="Y217" s="6"/>
      <c r="Z217" s="6"/>
      <c r="AA217" s="6"/>
    </row>
    <row r="218" spans="1:27" x14ac:dyDescent="0.55000000000000004">
      <c r="A218" s="309" t="s">
        <v>2745</v>
      </c>
      <c r="B218" s="5">
        <v>154</v>
      </c>
      <c r="C218" s="6" t="s">
        <v>34</v>
      </c>
      <c r="D218" s="6">
        <v>33116</v>
      </c>
      <c r="E218" s="6">
        <v>4</v>
      </c>
      <c r="F218" s="6">
        <v>2534</v>
      </c>
      <c r="G218" s="6" t="s">
        <v>35</v>
      </c>
      <c r="H218" s="6">
        <v>5</v>
      </c>
      <c r="I218" s="6">
        <v>3</v>
      </c>
      <c r="J218" s="6">
        <v>95</v>
      </c>
      <c r="K218" s="5">
        <f t="shared" si="2"/>
        <v>2395</v>
      </c>
      <c r="L218" s="6"/>
      <c r="M218" s="6"/>
      <c r="N218" s="6"/>
      <c r="O218" s="6"/>
      <c r="P218" s="115">
        <v>100</v>
      </c>
      <c r="Q218" s="5"/>
      <c r="R218" s="6">
        <v>23</v>
      </c>
      <c r="S218" s="6"/>
      <c r="T218" s="6"/>
      <c r="U218" s="6"/>
      <c r="V218" s="6"/>
      <c r="W218" s="6"/>
      <c r="X218" s="6"/>
      <c r="Y218" s="6"/>
      <c r="Z218" s="6"/>
      <c r="AA218" s="6"/>
    </row>
    <row r="219" spans="1:27" x14ac:dyDescent="0.55000000000000004">
      <c r="A219" s="309"/>
      <c r="B219" s="5">
        <v>155</v>
      </c>
      <c r="C219" s="6" t="s">
        <v>34</v>
      </c>
      <c r="D219" s="6">
        <v>33117</v>
      </c>
      <c r="E219" s="6">
        <v>5</v>
      </c>
      <c r="F219" s="6">
        <v>2535</v>
      </c>
      <c r="G219" s="6" t="s">
        <v>35</v>
      </c>
      <c r="H219" s="6">
        <v>9</v>
      </c>
      <c r="I219" s="6">
        <v>2</v>
      </c>
      <c r="J219" s="6">
        <v>90</v>
      </c>
      <c r="K219" s="5">
        <f xml:space="preserve"> H219*400+I219*100+J219</f>
        <v>3890</v>
      </c>
      <c r="L219" s="6"/>
      <c r="M219" s="6"/>
      <c r="N219" s="6"/>
      <c r="O219" s="6"/>
      <c r="P219" s="115">
        <v>100</v>
      </c>
      <c r="Q219" s="5"/>
      <c r="R219" s="6">
        <v>23</v>
      </c>
      <c r="S219" s="6"/>
      <c r="T219" s="6"/>
      <c r="U219" s="6"/>
      <c r="V219" s="6"/>
      <c r="W219" s="6"/>
      <c r="X219" s="6"/>
      <c r="Y219" s="6"/>
      <c r="Z219" s="6"/>
      <c r="AA219" s="6"/>
    </row>
    <row r="220" spans="1:27" x14ac:dyDescent="0.55000000000000004">
      <c r="A220" s="309"/>
      <c r="B220" s="5"/>
      <c r="C220" s="6"/>
      <c r="D220" s="6"/>
      <c r="E220" s="6"/>
      <c r="F220" s="6"/>
      <c r="G220" s="6"/>
      <c r="H220" s="6"/>
      <c r="I220" s="6"/>
      <c r="J220" s="6"/>
      <c r="K220" s="5"/>
      <c r="L220" s="6"/>
      <c r="M220" s="6"/>
      <c r="N220" s="6"/>
      <c r="O220" s="6"/>
      <c r="P220" s="115"/>
      <c r="Q220" s="5"/>
      <c r="R220" s="6"/>
      <c r="S220" s="6"/>
      <c r="T220" s="6"/>
      <c r="U220" s="6"/>
      <c r="V220" s="6"/>
      <c r="W220" s="6"/>
      <c r="X220" s="6"/>
      <c r="Y220" s="6"/>
      <c r="Z220" s="6"/>
      <c r="AA220" s="6"/>
    </row>
    <row r="221" spans="1:27" x14ac:dyDescent="0.55000000000000004">
      <c r="A221" s="309" t="s">
        <v>2746</v>
      </c>
      <c r="B221" s="5">
        <v>156</v>
      </c>
      <c r="C221" s="6" t="s">
        <v>34</v>
      </c>
      <c r="D221" s="6">
        <v>83560</v>
      </c>
      <c r="E221" s="6">
        <v>288</v>
      </c>
      <c r="F221" s="6">
        <v>6825</v>
      </c>
      <c r="G221" s="6" t="s">
        <v>35</v>
      </c>
      <c r="H221" s="6"/>
      <c r="I221" s="6"/>
      <c r="J221" s="6">
        <v>58</v>
      </c>
      <c r="K221" s="5"/>
      <c r="L221" s="6">
        <f xml:space="preserve"> H221*400+I221*100+J221</f>
        <v>58</v>
      </c>
      <c r="M221" s="6"/>
      <c r="N221" s="6"/>
      <c r="O221" s="6"/>
      <c r="P221" s="115">
        <v>250</v>
      </c>
      <c r="Q221" s="5">
        <v>36</v>
      </c>
      <c r="R221" s="6">
        <v>259</v>
      </c>
      <c r="S221" s="6" t="s">
        <v>1792</v>
      </c>
      <c r="T221" s="6" t="s">
        <v>45</v>
      </c>
      <c r="U221" s="6">
        <v>72</v>
      </c>
      <c r="V221" s="6"/>
      <c r="W221" s="6">
        <v>72</v>
      </c>
      <c r="X221" s="6"/>
      <c r="Y221" s="6"/>
      <c r="Z221" s="6">
        <v>45</v>
      </c>
      <c r="AA221" s="6"/>
    </row>
    <row r="222" spans="1:27" x14ac:dyDescent="0.55000000000000004">
      <c r="A222" s="309"/>
      <c r="B222" s="5"/>
      <c r="C222" s="6"/>
      <c r="D222" s="6"/>
      <c r="E222" s="6"/>
      <c r="F222" s="6"/>
      <c r="G222" s="6"/>
      <c r="H222" s="6"/>
      <c r="I222" s="6"/>
      <c r="J222" s="6"/>
      <c r="K222" s="5"/>
      <c r="L222" s="6"/>
      <c r="M222" s="6"/>
      <c r="N222" s="6"/>
      <c r="O222" s="6"/>
      <c r="P222" s="115"/>
      <c r="Q222" s="5"/>
      <c r="R222" s="6"/>
      <c r="S222" s="6"/>
      <c r="T222" s="6"/>
      <c r="U222" s="6"/>
      <c r="V222" s="6"/>
      <c r="W222" s="6"/>
      <c r="X222" s="6"/>
      <c r="Y222" s="6"/>
      <c r="Z222" s="6"/>
      <c r="AA222" s="6"/>
    </row>
    <row r="223" spans="1:27" x14ac:dyDescent="0.55000000000000004">
      <c r="A223" s="309" t="s">
        <v>2747</v>
      </c>
      <c r="B223" s="5">
        <v>157</v>
      </c>
      <c r="C223" s="6" t="s">
        <v>34</v>
      </c>
      <c r="D223" s="6">
        <v>52677</v>
      </c>
      <c r="E223" s="6">
        <v>69</v>
      </c>
      <c r="F223" s="6">
        <v>5139</v>
      </c>
      <c r="G223" s="6" t="s">
        <v>35</v>
      </c>
      <c r="H223" s="6">
        <v>10</v>
      </c>
      <c r="I223" s="6">
        <v>3</v>
      </c>
      <c r="J223" s="6">
        <v>17</v>
      </c>
      <c r="K223" s="5">
        <f t="shared" si="2"/>
        <v>4317</v>
      </c>
      <c r="L223" s="6"/>
      <c r="M223" s="6"/>
      <c r="N223" s="6"/>
      <c r="O223" s="6"/>
      <c r="P223" s="115">
        <v>150</v>
      </c>
      <c r="Q223" s="5"/>
      <c r="R223" s="6">
        <v>60</v>
      </c>
      <c r="S223" s="6"/>
      <c r="T223" s="6"/>
      <c r="U223" s="6"/>
      <c r="V223" s="6"/>
      <c r="W223" s="6"/>
      <c r="X223" s="6"/>
      <c r="Y223" s="6"/>
      <c r="Z223" s="6"/>
      <c r="AA223" s="6"/>
    </row>
    <row r="224" spans="1:27" x14ac:dyDescent="0.55000000000000004">
      <c r="A224" s="309"/>
      <c r="B224" s="5">
        <v>158</v>
      </c>
      <c r="C224" s="6" t="s">
        <v>34</v>
      </c>
      <c r="D224" s="6">
        <v>22687</v>
      </c>
      <c r="E224" s="6">
        <v>3</v>
      </c>
      <c r="F224" s="6">
        <v>1685</v>
      </c>
      <c r="G224" s="6" t="s">
        <v>35</v>
      </c>
      <c r="H224" s="6">
        <v>2</v>
      </c>
      <c r="I224" s="6">
        <v>1</v>
      </c>
      <c r="J224" s="6">
        <v>40</v>
      </c>
      <c r="K224" s="5">
        <f t="shared" si="2"/>
        <v>940</v>
      </c>
      <c r="L224" s="6"/>
      <c r="M224" s="6"/>
      <c r="N224" s="6"/>
      <c r="O224" s="6"/>
      <c r="P224" s="115">
        <v>175</v>
      </c>
      <c r="Q224" s="5"/>
      <c r="R224" s="6">
        <v>60</v>
      </c>
      <c r="S224" s="6"/>
      <c r="T224" s="6"/>
      <c r="U224" s="6"/>
      <c r="V224" s="6"/>
      <c r="W224" s="6"/>
      <c r="X224" s="6"/>
      <c r="Y224" s="6"/>
      <c r="Z224" s="6"/>
      <c r="AA224" s="6"/>
    </row>
    <row r="225" spans="1:27" x14ac:dyDescent="0.55000000000000004">
      <c r="A225" s="309"/>
      <c r="B225" s="5"/>
      <c r="C225" s="6"/>
      <c r="D225" s="6"/>
      <c r="E225" s="6"/>
      <c r="F225" s="6"/>
      <c r="G225" s="6"/>
      <c r="H225" s="6"/>
      <c r="I225" s="6"/>
      <c r="J225" s="6"/>
      <c r="K225" s="5"/>
      <c r="L225" s="6"/>
      <c r="M225" s="6"/>
      <c r="N225" s="6"/>
      <c r="O225" s="6"/>
      <c r="P225" s="115"/>
      <c r="Q225" s="5"/>
      <c r="R225" s="6"/>
      <c r="S225" s="6"/>
      <c r="T225" s="6"/>
      <c r="U225" s="6"/>
      <c r="V225" s="6"/>
      <c r="W225" s="6"/>
      <c r="X225" s="6"/>
      <c r="Y225" s="6"/>
      <c r="Z225" s="6"/>
      <c r="AA225" s="6"/>
    </row>
    <row r="226" spans="1:27" x14ac:dyDescent="0.55000000000000004">
      <c r="A226" s="309" t="s">
        <v>2748</v>
      </c>
      <c r="B226" s="5">
        <v>159</v>
      </c>
      <c r="C226" s="6" t="s">
        <v>34</v>
      </c>
      <c r="D226" s="6">
        <v>51787</v>
      </c>
      <c r="E226" s="6">
        <v>138</v>
      </c>
      <c r="F226" s="6">
        <v>4955</v>
      </c>
      <c r="G226" s="6" t="s">
        <v>35</v>
      </c>
      <c r="H226" s="6">
        <v>2</v>
      </c>
      <c r="I226" s="6"/>
      <c r="J226" s="6">
        <v>61</v>
      </c>
      <c r="K226" s="5">
        <f t="shared" si="2"/>
        <v>861</v>
      </c>
      <c r="L226" s="6"/>
      <c r="M226" s="6"/>
      <c r="N226" s="6"/>
      <c r="O226" s="6"/>
      <c r="P226" s="115">
        <v>200</v>
      </c>
      <c r="Q226" s="5"/>
      <c r="R226" s="6">
        <v>152</v>
      </c>
      <c r="S226" s="6"/>
      <c r="T226" s="6"/>
      <c r="U226" s="6"/>
      <c r="V226" s="6"/>
      <c r="W226" s="6"/>
      <c r="X226" s="6"/>
      <c r="Y226" s="6"/>
      <c r="Z226" s="6"/>
      <c r="AA226" s="6"/>
    </row>
    <row r="227" spans="1:27" x14ac:dyDescent="0.55000000000000004">
      <c r="A227" s="309" t="s">
        <v>2749</v>
      </c>
      <c r="B227" s="5">
        <v>160</v>
      </c>
      <c r="C227" s="6" t="s">
        <v>34</v>
      </c>
      <c r="D227" s="6">
        <v>75963</v>
      </c>
      <c r="E227" s="6">
        <v>285</v>
      </c>
      <c r="F227" s="6">
        <v>6611</v>
      </c>
      <c r="G227" s="6" t="s">
        <v>35</v>
      </c>
      <c r="H227" s="6"/>
      <c r="I227" s="6"/>
      <c r="J227" s="6">
        <v>85</v>
      </c>
      <c r="K227" s="5"/>
      <c r="L227" s="6">
        <f xml:space="preserve"> H227*400+I227*100+J227</f>
        <v>85</v>
      </c>
      <c r="M227" s="6"/>
      <c r="N227" s="6"/>
      <c r="O227" s="6"/>
      <c r="P227" s="115">
        <v>250</v>
      </c>
      <c r="Q227" s="5">
        <v>37</v>
      </c>
      <c r="R227" s="6">
        <v>152</v>
      </c>
      <c r="S227" s="6" t="s">
        <v>1792</v>
      </c>
      <c r="T227" s="6" t="s">
        <v>45</v>
      </c>
      <c r="U227" s="6">
        <v>90</v>
      </c>
      <c r="V227" s="6"/>
      <c r="W227" s="6">
        <v>90</v>
      </c>
      <c r="X227" s="6"/>
      <c r="Y227" s="6"/>
      <c r="Z227" s="6">
        <v>53</v>
      </c>
      <c r="AA227" s="6"/>
    </row>
    <row r="228" spans="1:27" x14ac:dyDescent="0.55000000000000004">
      <c r="A228" s="309"/>
      <c r="B228" s="5">
        <v>161</v>
      </c>
      <c r="C228" s="6" t="s">
        <v>34</v>
      </c>
      <c r="D228" s="6">
        <v>91817</v>
      </c>
      <c r="E228" s="6">
        <v>627</v>
      </c>
      <c r="F228" s="6">
        <v>7440</v>
      </c>
      <c r="G228" s="6" t="s">
        <v>35</v>
      </c>
      <c r="H228" s="6">
        <v>2</v>
      </c>
      <c r="I228" s="6">
        <v>2</v>
      </c>
      <c r="J228" s="6">
        <v>70</v>
      </c>
      <c r="K228" s="5">
        <f xml:space="preserve"> H228*400+I228*100+J228</f>
        <v>1070</v>
      </c>
      <c r="L228" s="6"/>
      <c r="M228" s="6"/>
      <c r="N228" s="6"/>
      <c r="O228" s="6"/>
      <c r="P228" s="115">
        <v>150</v>
      </c>
      <c r="Q228" s="5"/>
      <c r="R228" s="6">
        <v>152</v>
      </c>
      <c r="S228" s="6"/>
      <c r="T228" s="6"/>
      <c r="U228" s="6"/>
      <c r="V228" s="6"/>
      <c r="W228" s="6"/>
      <c r="X228" s="6"/>
      <c r="Y228" s="6"/>
      <c r="Z228" s="6"/>
      <c r="AA228" s="6"/>
    </row>
    <row r="229" spans="1:27" x14ac:dyDescent="0.55000000000000004">
      <c r="A229" s="309"/>
      <c r="B229" s="5"/>
      <c r="C229" s="6"/>
      <c r="D229" s="6"/>
      <c r="E229" s="6"/>
      <c r="F229" s="6"/>
      <c r="G229" s="6"/>
      <c r="H229" s="6"/>
      <c r="I229" s="6"/>
      <c r="J229" s="6"/>
      <c r="K229" s="5"/>
      <c r="L229" s="6"/>
      <c r="M229" s="6"/>
      <c r="N229" s="6"/>
      <c r="O229" s="6"/>
      <c r="P229" s="115"/>
      <c r="Q229" s="5"/>
      <c r="R229" s="6"/>
      <c r="S229" s="6"/>
      <c r="T229" s="6"/>
      <c r="U229" s="6"/>
      <c r="V229" s="6"/>
      <c r="W229" s="6"/>
      <c r="X229" s="6"/>
      <c r="Y229" s="6"/>
      <c r="Z229" s="6"/>
      <c r="AA229" s="6"/>
    </row>
    <row r="230" spans="1:27" x14ac:dyDescent="0.55000000000000004">
      <c r="A230" s="309" t="s">
        <v>2750</v>
      </c>
      <c r="B230" s="5">
        <v>162</v>
      </c>
      <c r="C230" s="6" t="s">
        <v>34</v>
      </c>
      <c r="D230" s="6">
        <v>97895</v>
      </c>
      <c r="E230" s="6">
        <v>652</v>
      </c>
      <c r="F230" s="6">
        <v>7878</v>
      </c>
      <c r="G230" s="6" t="s">
        <v>35</v>
      </c>
      <c r="H230" s="6"/>
      <c r="I230" s="6">
        <v>3</v>
      </c>
      <c r="J230" s="6">
        <v>93</v>
      </c>
      <c r="K230" s="5">
        <f t="shared" si="2"/>
        <v>393</v>
      </c>
      <c r="L230" s="6"/>
      <c r="M230" s="6"/>
      <c r="N230" s="6"/>
      <c r="O230" s="6"/>
      <c r="P230" s="115">
        <v>250</v>
      </c>
      <c r="Q230" s="5"/>
      <c r="R230" s="6">
        <v>58</v>
      </c>
      <c r="S230" s="6"/>
      <c r="T230" s="6"/>
      <c r="U230" s="6"/>
      <c r="V230" s="6"/>
      <c r="W230" s="6"/>
      <c r="X230" s="6"/>
      <c r="Y230" s="6"/>
      <c r="Z230" s="6"/>
      <c r="AA230" s="6"/>
    </row>
    <row r="231" spans="1:27" x14ac:dyDescent="0.55000000000000004">
      <c r="A231" s="309"/>
      <c r="B231" s="5"/>
      <c r="C231" s="6"/>
      <c r="D231" s="6"/>
      <c r="E231" s="6"/>
      <c r="F231" s="6"/>
      <c r="G231" s="6"/>
      <c r="H231" s="6"/>
      <c r="I231" s="6"/>
      <c r="J231" s="6"/>
      <c r="K231" s="5"/>
      <c r="L231" s="6"/>
      <c r="M231" s="6"/>
      <c r="N231" s="6"/>
      <c r="O231" s="6"/>
      <c r="P231" s="115"/>
      <c r="Q231" s="5"/>
      <c r="R231" s="6"/>
      <c r="S231" s="6"/>
      <c r="T231" s="6"/>
      <c r="U231" s="6"/>
      <c r="V231" s="6"/>
      <c r="W231" s="6"/>
      <c r="X231" s="6"/>
      <c r="Y231" s="6"/>
      <c r="Z231" s="6"/>
      <c r="AA231" s="6"/>
    </row>
    <row r="232" spans="1:27" x14ac:dyDescent="0.55000000000000004">
      <c r="A232" s="309" t="s">
        <v>2751</v>
      </c>
      <c r="B232" s="5">
        <v>163</v>
      </c>
      <c r="C232" s="6" t="s">
        <v>34</v>
      </c>
      <c r="D232" s="6">
        <v>71380</v>
      </c>
      <c r="E232" s="6">
        <v>261</v>
      </c>
      <c r="F232" s="6">
        <v>5999</v>
      </c>
      <c r="G232" s="6" t="s">
        <v>35</v>
      </c>
      <c r="H232" s="6"/>
      <c r="I232" s="6"/>
      <c r="J232" s="6">
        <v>75</v>
      </c>
      <c r="K232" s="5"/>
      <c r="L232" s="6">
        <f xml:space="preserve"> H232*400+I232*100+J232</f>
        <v>75</v>
      </c>
      <c r="M232" s="6"/>
      <c r="N232" s="6"/>
      <c r="O232" s="6"/>
      <c r="P232" s="115">
        <v>250</v>
      </c>
      <c r="Q232" s="5">
        <v>38</v>
      </c>
      <c r="R232" s="6">
        <v>104</v>
      </c>
      <c r="S232" s="6" t="s">
        <v>1792</v>
      </c>
      <c r="T232" s="6" t="s">
        <v>45</v>
      </c>
      <c r="U232" s="6">
        <v>90</v>
      </c>
      <c r="V232" s="6"/>
      <c r="W232" s="6">
        <v>90</v>
      </c>
      <c r="X232" s="6"/>
      <c r="Y232" s="6"/>
      <c r="Z232" s="6">
        <v>46</v>
      </c>
      <c r="AA232" s="6"/>
    </row>
    <row r="233" spans="1:27" x14ac:dyDescent="0.55000000000000004">
      <c r="A233" s="309"/>
      <c r="B233" s="5">
        <v>164</v>
      </c>
      <c r="C233" s="6" t="s">
        <v>34</v>
      </c>
      <c r="D233" s="6">
        <v>88919</v>
      </c>
      <c r="E233" s="6">
        <v>275</v>
      </c>
      <c r="F233" s="6">
        <v>2793</v>
      </c>
      <c r="G233" s="6" t="s">
        <v>35</v>
      </c>
      <c r="H233" s="6">
        <v>2</v>
      </c>
      <c r="I233" s="6">
        <v>3</v>
      </c>
      <c r="J233" s="6">
        <v>90</v>
      </c>
      <c r="K233" s="5">
        <f xml:space="preserve"> H233*400+I233*100+J233</f>
        <v>1190</v>
      </c>
      <c r="L233" s="6"/>
      <c r="M233" s="6"/>
      <c r="N233" s="6"/>
      <c r="O233" s="6"/>
      <c r="P233" s="115">
        <v>250</v>
      </c>
      <c r="Q233" s="5"/>
      <c r="R233" s="6">
        <v>104</v>
      </c>
      <c r="S233" s="6"/>
      <c r="T233" s="6"/>
      <c r="U233" s="6"/>
      <c r="V233" s="6"/>
      <c r="W233" s="6"/>
      <c r="X233" s="6"/>
      <c r="Y233" s="6"/>
      <c r="Z233" s="6"/>
      <c r="AA233" s="6"/>
    </row>
    <row r="234" spans="1:27" x14ac:dyDescent="0.55000000000000004">
      <c r="A234" s="309"/>
      <c r="B234" s="5">
        <v>165</v>
      </c>
      <c r="C234" s="6" t="s">
        <v>34</v>
      </c>
      <c r="D234" s="6">
        <v>21629</v>
      </c>
      <c r="E234" s="6">
        <v>104</v>
      </c>
      <c r="F234" s="6">
        <v>1621</v>
      </c>
      <c r="G234" s="6" t="s">
        <v>35</v>
      </c>
      <c r="H234" s="6">
        <v>14</v>
      </c>
      <c r="I234" s="6"/>
      <c r="J234" s="6">
        <v>50</v>
      </c>
      <c r="K234" s="5">
        <f t="shared" si="2"/>
        <v>5650</v>
      </c>
      <c r="L234" s="6"/>
      <c r="M234" s="6"/>
      <c r="N234" s="6"/>
      <c r="O234" s="6"/>
      <c r="P234" s="115">
        <v>150</v>
      </c>
      <c r="Q234" s="5"/>
      <c r="R234" s="6">
        <v>104</v>
      </c>
      <c r="S234" s="6"/>
      <c r="T234" s="6"/>
      <c r="U234" s="6"/>
      <c r="V234" s="6"/>
      <c r="W234" s="6"/>
      <c r="X234" s="6"/>
      <c r="Y234" s="6"/>
      <c r="Z234" s="6"/>
      <c r="AA234" s="6"/>
    </row>
    <row r="235" spans="1:27" x14ac:dyDescent="0.55000000000000004">
      <c r="A235" s="309"/>
      <c r="B235" s="5">
        <v>166</v>
      </c>
      <c r="C235" s="6" t="s">
        <v>34</v>
      </c>
      <c r="D235" s="6">
        <v>71377</v>
      </c>
      <c r="E235" s="6">
        <v>258</v>
      </c>
      <c r="F235" s="6">
        <v>5996</v>
      </c>
      <c r="G235" s="6" t="s">
        <v>35</v>
      </c>
      <c r="H235" s="6"/>
      <c r="I235" s="6"/>
      <c r="J235" s="6">
        <v>30</v>
      </c>
      <c r="K235" s="5"/>
      <c r="L235" s="6">
        <f xml:space="preserve"> H235*400+I235*100+J235</f>
        <v>30</v>
      </c>
      <c r="M235" s="6"/>
      <c r="N235" s="6"/>
      <c r="O235" s="6"/>
      <c r="P235" s="115">
        <v>300</v>
      </c>
      <c r="Q235" s="5"/>
      <c r="R235" s="6">
        <v>104</v>
      </c>
      <c r="S235" s="6"/>
      <c r="T235" s="6"/>
      <c r="U235" s="6"/>
      <c r="V235" s="6"/>
      <c r="W235" s="6"/>
      <c r="X235" s="6"/>
      <c r="Y235" s="6"/>
      <c r="Z235" s="6"/>
      <c r="AA235" s="6"/>
    </row>
    <row r="236" spans="1:27" x14ac:dyDescent="0.55000000000000004">
      <c r="A236" s="309"/>
      <c r="B236" s="5"/>
      <c r="C236" s="6"/>
      <c r="D236" s="6"/>
      <c r="E236" s="6"/>
      <c r="F236" s="6"/>
      <c r="G236" s="6"/>
      <c r="H236" s="6"/>
      <c r="I236" s="6"/>
      <c r="J236" s="6"/>
      <c r="K236" s="5"/>
      <c r="L236" s="6"/>
      <c r="M236" s="6"/>
      <c r="N236" s="6"/>
      <c r="O236" s="6"/>
      <c r="P236" s="115"/>
      <c r="Q236" s="5"/>
      <c r="R236" s="6"/>
      <c r="S236" s="6"/>
      <c r="T236" s="6"/>
      <c r="U236" s="6"/>
      <c r="V236" s="6"/>
      <c r="W236" s="6"/>
      <c r="X236" s="6"/>
      <c r="Y236" s="6"/>
      <c r="Z236" s="6"/>
      <c r="AA236" s="6"/>
    </row>
    <row r="237" spans="1:27" x14ac:dyDescent="0.55000000000000004">
      <c r="A237" s="309" t="s">
        <v>2752</v>
      </c>
      <c r="B237" s="5">
        <v>167</v>
      </c>
      <c r="C237" s="6" t="s">
        <v>34</v>
      </c>
      <c r="D237" s="6">
        <v>42709</v>
      </c>
      <c r="E237" s="6">
        <v>180</v>
      </c>
      <c r="F237" s="6">
        <v>3528</v>
      </c>
      <c r="G237" s="6" t="s">
        <v>35</v>
      </c>
      <c r="H237" s="6">
        <v>5</v>
      </c>
      <c r="I237" s="6"/>
      <c r="J237" s="6">
        <v>98</v>
      </c>
      <c r="K237" s="5">
        <f t="shared" si="2"/>
        <v>2098</v>
      </c>
      <c r="L237" s="6"/>
      <c r="M237" s="6"/>
      <c r="N237" s="6"/>
      <c r="O237" s="6"/>
      <c r="P237" s="115">
        <v>100</v>
      </c>
      <c r="Q237" s="5"/>
      <c r="R237" s="6">
        <v>54</v>
      </c>
      <c r="S237" s="6"/>
      <c r="T237" s="6"/>
      <c r="U237" s="6"/>
      <c r="V237" s="6"/>
      <c r="W237" s="6"/>
      <c r="X237" s="6"/>
      <c r="Y237" s="6"/>
      <c r="Z237" s="6"/>
      <c r="AA237" s="6"/>
    </row>
    <row r="238" spans="1:27" x14ac:dyDescent="0.55000000000000004">
      <c r="A238" s="309" t="s">
        <v>2753</v>
      </c>
      <c r="B238" s="5">
        <v>168</v>
      </c>
      <c r="C238" s="6" t="s">
        <v>34</v>
      </c>
      <c r="D238" s="6">
        <v>71358</v>
      </c>
      <c r="E238" s="6">
        <v>289</v>
      </c>
      <c r="F238" s="6">
        <v>5977</v>
      </c>
      <c r="G238" s="6" t="s">
        <v>35</v>
      </c>
      <c r="H238" s="6"/>
      <c r="I238" s="6">
        <v>1</v>
      </c>
      <c r="J238" s="6"/>
      <c r="K238" s="5"/>
      <c r="L238" s="6">
        <f xml:space="preserve"> H238*400+I238*100+J238</f>
        <v>100</v>
      </c>
      <c r="M238" s="6"/>
      <c r="N238" s="6"/>
      <c r="O238" s="6"/>
      <c r="P238" s="115">
        <v>250</v>
      </c>
      <c r="Q238" s="5">
        <v>39</v>
      </c>
      <c r="R238" s="6">
        <v>54</v>
      </c>
      <c r="S238" s="6" t="s">
        <v>1792</v>
      </c>
      <c r="T238" s="6" t="s">
        <v>45</v>
      </c>
      <c r="U238" s="6">
        <v>90</v>
      </c>
      <c r="V238" s="6"/>
      <c r="W238" s="6">
        <v>90</v>
      </c>
      <c r="X238" s="6"/>
      <c r="Y238" s="6"/>
      <c r="Z238" s="6">
        <v>53</v>
      </c>
      <c r="AA238" s="6"/>
    </row>
    <row r="239" spans="1:27" x14ac:dyDescent="0.55000000000000004">
      <c r="A239" s="309"/>
      <c r="B239" s="5">
        <v>169</v>
      </c>
      <c r="C239" s="6" t="s">
        <v>34</v>
      </c>
      <c r="D239" s="6">
        <v>21670</v>
      </c>
      <c r="E239" s="6">
        <v>116</v>
      </c>
      <c r="F239" s="6">
        <v>1662</v>
      </c>
      <c r="G239" s="6" t="s">
        <v>35</v>
      </c>
      <c r="H239" s="6">
        <v>10</v>
      </c>
      <c r="I239" s="6">
        <v>1</v>
      </c>
      <c r="J239" s="6">
        <v>40</v>
      </c>
      <c r="K239" s="5">
        <f t="shared" si="2"/>
        <v>4140</v>
      </c>
      <c r="L239" s="6"/>
      <c r="M239" s="6"/>
      <c r="N239" s="6"/>
      <c r="O239" s="6"/>
      <c r="P239" s="115">
        <v>100</v>
      </c>
      <c r="Q239" s="5"/>
      <c r="R239" s="6">
        <v>54</v>
      </c>
      <c r="S239" s="6"/>
      <c r="T239" s="6"/>
      <c r="U239" s="6"/>
      <c r="V239" s="6"/>
      <c r="W239" s="6"/>
      <c r="X239" s="6"/>
      <c r="Y239" s="6"/>
      <c r="Z239" s="6"/>
      <c r="AA239" s="6"/>
    </row>
    <row r="240" spans="1:27" x14ac:dyDescent="0.55000000000000004">
      <c r="A240" s="603"/>
      <c r="B240" s="5">
        <v>170</v>
      </c>
      <c r="C240" s="6" t="s">
        <v>34</v>
      </c>
      <c r="D240" s="6">
        <v>50736</v>
      </c>
      <c r="E240" s="6">
        <v>263</v>
      </c>
      <c r="F240" s="6">
        <v>4827</v>
      </c>
      <c r="G240" s="6" t="s">
        <v>35</v>
      </c>
      <c r="H240" s="6">
        <v>10</v>
      </c>
      <c r="I240" s="6">
        <v>3</v>
      </c>
      <c r="J240" s="6">
        <v>66</v>
      </c>
      <c r="K240" s="5">
        <f t="shared" si="2"/>
        <v>4366</v>
      </c>
      <c r="L240" s="6"/>
      <c r="M240" s="6"/>
      <c r="N240" s="6"/>
      <c r="O240" s="6"/>
      <c r="P240" s="115">
        <v>150</v>
      </c>
      <c r="Q240" s="5"/>
      <c r="R240" s="6">
        <v>54</v>
      </c>
      <c r="S240" s="6"/>
      <c r="T240" s="6"/>
      <c r="U240" s="6"/>
      <c r="V240" s="6"/>
      <c r="W240" s="6"/>
      <c r="X240" s="6"/>
      <c r="Y240" s="6"/>
      <c r="Z240" s="6"/>
      <c r="AA240" s="6"/>
    </row>
    <row r="241" spans="1:27" x14ac:dyDescent="0.55000000000000004">
      <c r="A241" s="603"/>
      <c r="B241" s="5"/>
      <c r="C241" s="6"/>
      <c r="D241" s="6"/>
      <c r="E241" s="6"/>
      <c r="F241" s="6"/>
      <c r="G241" s="6"/>
      <c r="H241" s="6"/>
      <c r="I241" s="6"/>
      <c r="J241" s="6"/>
      <c r="K241" s="5"/>
      <c r="L241" s="6"/>
      <c r="M241" s="6"/>
      <c r="N241" s="6"/>
      <c r="O241" s="6"/>
      <c r="P241" s="115"/>
      <c r="Q241" s="5"/>
      <c r="R241" s="6"/>
      <c r="S241" s="6"/>
      <c r="T241" s="6"/>
      <c r="U241" s="6"/>
      <c r="V241" s="6"/>
      <c r="W241" s="6"/>
      <c r="X241" s="6"/>
      <c r="Y241" s="6"/>
      <c r="Z241" s="6"/>
      <c r="AA241" s="6"/>
    </row>
    <row r="242" spans="1:27" x14ac:dyDescent="0.55000000000000004">
      <c r="A242" s="603" t="s">
        <v>2754</v>
      </c>
      <c r="B242" s="5">
        <v>171</v>
      </c>
      <c r="C242" s="6" t="s">
        <v>34</v>
      </c>
      <c r="D242" s="6">
        <v>21646</v>
      </c>
      <c r="E242" s="6">
        <v>78</v>
      </c>
      <c r="F242" s="6">
        <v>1638</v>
      </c>
      <c r="G242" s="6" t="s">
        <v>35</v>
      </c>
      <c r="H242" s="6">
        <v>13</v>
      </c>
      <c r="I242" s="6">
        <v>3</v>
      </c>
      <c r="J242" s="6">
        <v>40</v>
      </c>
      <c r="K242" s="5">
        <f t="shared" si="2"/>
        <v>5540</v>
      </c>
      <c r="L242" s="6"/>
      <c r="M242" s="6"/>
      <c r="N242" s="6"/>
      <c r="O242" s="6"/>
      <c r="P242" s="115">
        <v>150</v>
      </c>
      <c r="Q242" s="5"/>
      <c r="R242" s="6">
        <v>76</v>
      </c>
      <c r="S242" s="6"/>
      <c r="T242" s="6"/>
      <c r="U242" s="6"/>
      <c r="V242" s="6"/>
      <c r="W242" s="6"/>
      <c r="X242" s="6"/>
      <c r="Y242" s="6"/>
      <c r="Z242" s="6"/>
      <c r="AA242" s="6"/>
    </row>
    <row r="243" spans="1:27" x14ac:dyDescent="0.55000000000000004">
      <c r="A243" s="603"/>
      <c r="B243" s="5">
        <v>172</v>
      </c>
      <c r="C243" s="6" t="s">
        <v>34</v>
      </c>
      <c r="D243" s="6">
        <v>21632</v>
      </c>
      <c r="E243" s="6">
        <v>99</v>
      </c>
      <c r="F243" s="6">
        <v>1624</v>
      </c>
      <c r="G243" s="6" t="s">
        <v>35</v>
      </c>
      <c r="H243" s="6">
        <v>11</v>
      </c>
      <c r="I243" s="6">
        <v>3</v>
      </c>
      <c r="J243" s="6">
        <v>40</v>
      </c>
      <c r="K243" s="5">
        <f t="shared" si="2"/>
        <v>4740</v>
      </c>
      <c r="L243" s="6"/>
      <c r="M243" s="6"/>
      <c r="N243" s="6"/>
      <c r="O243" s="6"/>
      <c r="P243" s="115">
        <v>150</v>
      </c>
      <c r="Q243" s="5"/>
      <c r="R243" s="6">
        <v>76</v>
      </c>
      <c r="S243" s="6"/>
      <c r="T243" s="6"/>
      <c r="U243" s="6"/>
      <c r="V243" s="6"/>
      <c r="W243" s="6"/>
      <c r="X243" s="6"/>
      <c r="Y243" s="6"/>
      <c r="Z243" s="6"/>
      <c r="AA243" s="6"/>
    </row>
    <row r="244" spans="1:27" x14ac:dyDescent="0.55000000000000004">
      <c r="A244" s="603"/>
      <c r="B244" s="5">
        <v>173</v>
      </c>
      <c r="C244" s="6" t="s">
        <v>34</v>
      </c>
      <c r="D244" s="6">
        <v>21605</v>
      </c>
      <c r="E244" s="6">
        <v>118</v>
      </c>
      <c r="F244" s="6">
        <v>1597</v>
      </c>
      <c r="G244" s="6" t="s">
        <v>35</v>
      </c>
      <c r="H244" s="6">
        <v>9</v>
      </c>
      <c r="I244" s="6">
        <v>7</v>
      </c>
      <c r="J244" s="6">
        <v>10</v>
      </c>
      <c r="K244" s="5">
        <f t="shared" si="2"/>
        <v>4310</v>
      </c>
      <c r="L244" s="6"/>
      <c r="M244" s="6"/>
      <c r="N244" s="6"/>
      <c r="O244" s="6"/>
      <c r="P244" s="115">
        <v>150</v>
      </c>
      <c r="Q244" s="5"/>
      <c r="R244" s="6">
        <v>76</v>
      </c>
      <c r="S244" s="6"/>
      <c r="T244" s="6"/>
      <c r="U244" s="6"/>
      <c r="V244" s="6"/>
      <c r="W244" s="6"/>
      <c r="X244" s="6"/>
      <c r="Y244" s="6"/>
      <c r="Z244" s="6"/>
      <c r="AA244" s="6"/>
    </row>
    <row r="245" spans="1:27" x14ac:dyDescent="0.55000000000000004">
      <c r="A245" s="603"/>
      <c r="B245" s="5"/>
      <c r="C245" s="6"/>
      <c r="D245" s="6"/>
      <c r="E245" s="6"/>
      <c r="F245" s="6"/>
      <c r="G245" s="6"/>
      <c r="H245" s="6"/>
      <c r="I245" s="6"/>
      <c r="J245" s="6"/>
      <c r="K245" s="5"/>
      <c r="L245" s="6"/>
      <c r="M245" s="6"/>
      <c r="N245" s="6"/>
      <c r="O245" s="6"/>
      <c r="P245" s="115"/>
      <c r="Q245" s="5"/>
      <c r="R245" s="6"/>
      <c r="S245" s="6"/>
      <c r="T245" s="6"/>
      <c r="U245" s="6"/>
      <c r="V245" s="6"/>
      <c r="W245" s="6"/>
      <c r="X245" s="6"/>
      <c r="Y245" s="6"/>
      <c r="Z245" s="6"/>
      <c r="AA245" s="6"/>
    </row>
    <row r="246" spans="1:27" x14ac:dyDescent="0.55000000000000004">
      <c r="A246" s="603" t="s">
        <v>2755</v>
      </c>
      <c r="B246" s="5">
        <v>174</v>
      </c>
      <c r="C246" s="6" t="s">
        <v>34</v>
      </c>
      <c r="D246" s="6">
        <v>52666</v>
      </c>
      <c r="E246" s="6">
        <v>67</v>
      </c>
      <c r="F246" s="6">
        <v>5128</v>
      </c>
      <c r="G246" s="6" t="s">
        <v>35</v>
      </c>
      <c r="H246" s="6">
        <v>12</v>
      </c>
      <c r="I246" s="6">
        <v>3</v>
      </c>
      <c r="J246" s="6">
        <v>83</v>
      </c>
      <c r="K246" s="5">
        <f t="shared" si="2"/>
        <v>5183</v>
      </c>
      <c r="L246" s="6"/>
      <c r="M246" s="6"/>
      <c r="N246" s="6"/>
      <c r="O246" s="6"/>
      <c r="P246" s="115">
        <v>150</v>
      </c>
      <c r="Q246" s="5"/>
      <c r="R246" s="6">
        <v>134</v>
      </c>
      <c r="S246" s="6"/>
      <c r="T246" s="6"/>
      <c r="U246" s="6"/>
      <c r="V246" s="6"/>
      <c r="W246" s="6"/>
      <c r="X246" s="6"/>
      <c r="Y246" s="6"/>
      <c r="Z246" s="6"/>
      <c r="AA246" s="6"/>
    </row>
    <row r="247" spans="1:27" x14ac:dyDescent="0.55000000000000004">
      <c r="A247" s="603"/>
      <c r="B247" s="5">
        <v>175</v>
      </c>
      <c r="C247" s="6" t="s">
        <v>34</v>
      </c>
      <c r="D247" s="6">
        <v>22685</v>
      </c>
      <c r="E247" s="6">
        <v>1</v>
      </c>
      <c r="F247" s="6">
        <v>1682</v>
      </c>
      <c r="G247" s="6" t="s">
        <v>35</v>
      </c>
      <c r="H247" s="6">
        <v>6</v>
      </c>
      <c r="I247" s="6">
        <v>3</v>
      </c>
      <c r="J247" s="6">
        <v>40</v>
      </c>
      <c r="K247" s="5">
        <f t="shared" si="2"/>
        <v>2740</v>
      </c>
      <c r="L247" s="6"/>
      <c r="M247" s="6"/>
      <c r="N247" s="6"/>
      <c r="O247" s="6"/>
      <c r="P247" s="115">
        <v>100</v>
      </c>
      <c r="Q247" s="5"/>
      <c r="R247" s="6">
        <v>134</v>
      </c>
      <c r="S247" s="6"/>
      <c r="T247" s="6"/>
      <c r="U247" s="6"/>
      <c r="V247" s="6"/>
      <c r="W247" s="6"/>
      <c r="X247" s="6"/>
      <c r="Y247" s="6"/>
      <c r="Z247" s="6"/>
      <c r="AA247" s="6"/>
    </row>
    <row r="248" spans="1:27" x14ac:dyDescent="0.55000000000000004">
      <c r="A248" s="603"/>
      <c r="B248" s="5"/>
      <c r="C248" s="6"/>
      <c r="D248" s="6"/>
      <c r="E248" s="6"/>
      <c r="F248" s="6"/>
      <c r="G248" s="6"/>
      <c r="H248" s="6"/>
      <c r="I248" s="6"/>
      <c r="J248" s="6"/>
      <c r="K248" s="5"/>
      <c r="L248" s="6"/>
      <c r="M248" s="6"/>
      <c r="N248" s="6"/>
      <c r="O248" s="6"/>
      <c r="P248" s="115"/>
      <c r="Q248" s="5"/>
      <c r="R248" s="6"/>
      <c r="S248" s="6"/>
      <c r="T248" s="6"/>
      <c r="U248" s="6"/>
      <c r="V248" s="6"/>
      <c r="W248" s="6"/>
      <c r="X248" s="6"/>
      <c r="Y248" s="6"/>
      <c r="Z248" s="6"/>
      <c r="AA248" s="6"/>
    </row>
    <row r="249" spans="1:27" x14ac:dyDescent="0.55000000000000004">
      <c r="A249" s="603" t="s">
        <v>2756</v>
      </c>
      <c r="B249" s="5">
        <v>176</v>
      </c>
      <c r="C249" s="6" t="s">
        <v>34</v>
      </c>
      <c r="D249" s="6">
        <v>25400</v>
      </c>
      <c r="E249" s="6">
        <v>103</v>
      </c>
      <c r="F249" s="6">
        <v>1856</v>
      </c>
      <c r="G249" s="6" t="s">
        <v>35</v>
      </c>
      <c r="H249" s="6">
        <v>17</v>
      </c>
      <c r="I249" s="6">
        <v>2</v>
      </c>
      <c r="J249" s="6">
        <v>6</v>
      </c>
      <c r="K249" s="5">
        <f t="shared" si="2"/>
        <v>7006</v>
      </c>
      <c r="L249" s="6"/>
      <c r="M249" s="6"/>
      <c r="N249" s="6"/>
      <c r="O249" s="6"/>
      <c r="P249" s="115">
        <v>100</v>
      </c>
      <c r="Q249" s="5"/>
      <c r="R249" s="6">
        <v>138</v>
      </c>
      <c r="S249" s="6"/>
      <c r="T249" s="6"/>
      <c r="U249" s="6"/>
      <c r="V249" s="6"/>
      <c r="W249" s="6"/>
      <c r="X249" s="6"/>
      <c r="Y249" s="6"/>
      <c r="Z249" s="6"/>
      <c r="AA249" s="6"/>
    </row>
    <row r="250" spans="1:27" x14ac:dyDescent="0.55000000000000004">
      <c r="A250" s="603"/>
      <c r="B250" s="5"/>
      <c r="C250" s="6"/>
      <c r="D250" s="6"/>
      <c r="E250" s="6"/>
      <c r="F250" s="6"/>
      <c r="G250" s="6"/>
      <c r="H250" s="6"/>
      <c r="I250" s="6"/>
      <c r="J250" s="6"/>
      <c r="K250" s="5"/>
      <c r="L250" s="6"/>
      <c r="M250" s="6"/>
      <c r="N250" s="6"/>
      <c r="O250" s="6"/>
      <c r="P250" s="115"/>
      <c r="Q250" s="5"/>
      <c r="R250" s="6"/>
      <c r="S250" s="6"/>
      <c r="T250" s="6"/>
      <c r="U250" s="6"/>
      <c r="V250" s="6"/>
      <c r="W250" s="6"/>
      <c r="X250" s="6"/>
      <c r="Y250" s="6"/>
      <c r="Z250" s="6"/>
      <c r="AA250" s="6"/>
    </row>
    <row r="251" spans="1:27" x14ac:dyDescent="0.55000000000000004">
      <c r="A251" s="603" t="s">
        <v>2757</v>
      </c>
      <c r="B251" s="5">
        <v>177</v>
      </c>
      <c r="C251" s="6" t="s">
        <v>34</v>
      </c>
      <c r="D251" s="6">
        <v>25401</v>
      </c>
      <c r="E251" s="6">
        <v>102</v>
      </c>
      <c r="F251" s="6">
        <v>1857</v>
      </c>
      <c r="G251" s="6" t="s">
        <v>35</v>
      </c>
      <c r="H251" s="6">
        <v>10</v>
      </c>
      <c r="I251" s="6"/>
      <c r="J251" s="6">
        <v>76</v>
      </c>
      <c r="K251" s="5">
        <f t="shared" si="2"/>
        <v>4076</v>
      </c>
      <c r="L251" s="6"/>
      <c r="M251" s="6"/>
      <c r="N251" s="6"/>
      <c r="O251" s="6"/>
      <c r="P251" s="115">
        <v>100</v>
      </c>
      <c r="Q251" s="5"/>
      <c r="R251" s="6">
        <v>135</v>
      </c>
      <c r="S251" s="6"/>
      <c r="T251" s="6"/>
      <c r="U251" s="6"/>
      <c r="V251" s="6"/>
      <c r="W251" s="6"/>
      <c r="X251" s="6"/>
      <c r="Y251" s="6"/>
      <c r="Z251" s="6"/>
      <c r="AA251" s="6"/>
    </row>
    <row r="252" spans="1:27" x14ac:dyDescent="0.55000000000000004">
      <c r="A252" s="603"/>
      <c r="B252" s="5">
        <v>178</v>
      </c>
      <c r="C252" s="6" t="s">
        <v>34</v>
      </c>
      <c r="D252" s="6">
        <v>93308</v>
      </c>
      <c r="E252" s="6">
        <v>312</v>
      </c>
      <c r="F252" s="6">
        <v>7441</v>
      </c>
      <c r="G252" s="6" t="s">
        <v>35</v>
      </c>
      <c r="H252" s="6"/>
      <c r="I252" s="6"/>
      <c r="J252" s="6">
        <v>84</v>
      </c>
      <c r="K252" s="5"/>
      <c r="L252" s="6">
        <f xml:space="preserve"> H252*400+I252*100+J252</f>
        <v>84</v>
      </c>
      <c r="M252" s="6"/>
      <c r="N252" s="6"/>
      <c r="O252" s="6"/>
      <c r="P252" s="115">
        <v>300</v>
      </c>
      <c r="Q252" s="5">
        <v>40</v>
      </c>
      <c r="R252" s="6">
        <v>135</v>
      </c>
      <c r="S252" s="6" t="s">
        <v>1792</v>
      </c>
      <c r="T252" s="6" t="s">
        <v>45</v>
      </c>
      <c r="U252" s="6">
        <v>72</v>
      </c>
      <c r="V252" s="6"/>
      <c r="W252" s="6">
        <v>72</v>
      </c>
      <c r="X252" s="6"/>
      <c r="Y252" s="6"/>
      <c r="Z252" s="6">
        <v>35</v>
      </c>
      <c r="AA252" s="6"/>
    </row>
    <row r="253" spans="1:27" x14ac:dyDescent="0.55000000000000004">
      <c r="A253" s="603"/>
      <c r="B253" s="5"/>
      <c r="C253" s="6"/>
      <c r="D253" s="6"/>
      <c r="E253" s="6"/>
      <c r="F253" s="6"/>
      <c r="G253" s="6"/>
      <c r="H253" s="6"/>
      <c r="I253" s="6"/>
      <c r="J253" s="6"/>
      <c r="K253" s="5"/>
      <c r="L253" s="6"/>
      <c r="M253" s="6"/>
      <c r="N253" s="6"/>
      <c r="O253" s="6"/>
      <c r="P253" s="115"/>
      <c r="Q253" s="5"/>
      <c r="R253" s="6"/>
      <c r="S253" s="6"/>
      <c r="T253" s="6"/>
      <c r="U253" s="6"/>
      <c r="V253" s="6"/>
      <c r="W253" s="6"/>
      <c r="X253" s="6"/>
      <c r="Y253" s="6"/>
      <c r="Z253" s="6"/>
      <c r="AA253" s="6"/>
    </row>
    <row r="254" spans="1:27" s="642" customFormat="1" x14ac:dyDescent="0.55000000000000004">
      <c r="A254" s="1049" t="s">
        <v>2759</v>
      </c>
      <c r="B254" s="782">
        <v>179</v>
      </c>
      <c r="C254" s="614" t="s">
        <v>2758</v>
      </c>
      <c r="D254" s="614">
        <v>191</v>
      </c>
      <c r="E254" s="614"/>
      <c r="F254" s="614"/>
      <c r="G254" s="614" t="s">
        <v>35</v>
      </c>
      <c r="H254" s="614">
        <v>40</v>
      </c>
      <c r="I254" s="614"/>
      <c r="J254" s="614"/>
      <c r="K254" s="782">
        <f t="shared" si="2"/>
        <v>16000</v>
      </c>
      <c r="L254" s="614">
        <v>54</v>
      </c>
      <c r="M254" s="614"/>
      <c r="N254" s="614"/>
      <c r="O254" s="614"/>
      <c r="P254" s="617">
        <v>100</v>
      </c>
      <c r="Q254" s="782">
        <v>41</v>
      </c>
      <c r="R254" s="614">
        <v>136</v>
      </c>
      <c r="S254" s="614" t="s">
        <v>1792</v>
      </c>
      <c r="T254" s="614" t="s">
        <v>45</v>
      </c>
      <c r="U254" s="614">
        <v>54</v>
      </c>
      <c r="V254" s="614"/>
      <c r="W254" s="614">
        <v>54</v>
      </c>
      <c r="X254" s="614"/>
      <c r="Y254" s="614"/>
      <c r="Z254" s="614">
        <v>30</v>
      </c>
      <c r="AA254" s="614"/>
    </row>
    <row r="255" spans="1:27" x14ac:dyDescent="0.55000000000000004">
      <c r="A255" s="603"/>
      <c r="B255" s="5"/>
      <c r="C255" s="6"/>
      <c r="D255" s="6"/>
      <c r="E255" s="6"/>
      <c r="F255" s="6"/>
      <c r="G255" s="6"/>
      <c r="H255" s="6"/>
      <c r="I255" s="6"/>
      <c r="J255" s="6"/>
      <c r="K255" s="5"/>
      <c r="L255" s="6"/>
      <c r="M255" s="6"/>
      <c r="N255" s="6"/>
      <c r="O255" s="6"/>
      <c r="P255" s="115"/>
      <c r="Q255" s="5"/>
      <c r="R255" s="6"/>
      <c r="S255" s="6"/>
      <c r="T255" s="6"/>
      <c r="U255" s="6"/>
      <c r="V255" s="6"/>
      <c r="W255" s="6"/>
      <c r="X255" s="6"/>
      <c r="Y255" s="6"/>
      <c r="Z255" s="6"/>
      <c r="AA255" s="6"/>
    </row>
    <row r="256" spans="1:27" x14ac:dyDescent="0.55000000000000004">
      <c r="A256" s="603" t="s">
        <v>2760</v>
      </c>
      <c r="B256" s="5">
        <v>180</v>
      </c>
      <c r="C256" s="6" t="s">
        <v>34</v>
      </c>
      <c r="D256" s="6">
        <v>88841</v>
      </c>
      <c r="E256" s="6">
        <v>238</v>
      </c>
      <c r="F256" s="6">
        <v>7212</v>
      </c>
      <c r="G256" s="6" t="s">
        <v>35</v>
      </c>
      <c r="H256" s="6">
        <v>5</v>
      </c>
      <c r="I256" s="6"/>
      <c r="J256" s="6">
        <v>18</v>
      </c>
      <c r="K256" s="5">
        <f t="shared" si="2"/>
        <v>2018</v>
      </c>
      <c r="L256" s="6"/>
      <c r="M256" s="6"/>
      <c r="N256" s="6"/>
      <c r="O256" s="6"/>
      <c r="P256" s="115">
        <v>100</v>
      </c>
      <c r="Q256" s="5"/>
      <c r="R256" s="6">
        <v>277</v>
      </c>
      <c r="S256" s="6"/>
      <c r="T256" s="6"/>
      <c r="U256" s="6"/>
      <c r="V256" s="6"/>
      <c r="W256" s="6"/>
      <c r="X256" s="6"/>
      <c r="Y256" s="6"/>
      <c r="Z256" s="6"/>
      <c r="AA256" s="6"/>
    </row>
    <row r="257" spans="1:27" x14ac:dyDescent="0.55000000000000004">
      <c r="A257" s="603"/>
      <c r="B257" s="5">
        <v>181</v>
      </c>
      <c r="C257" s="6" t="s">
        <v>2690</v>
      </c>
      <c r="D257" s="6">
        <v>167</v>
      </c>
      <c r="E257" s="6">
        <v>24</v>
      </c>
      <c r="F257" s="6"/>
      <c r="G257" s="6" t="s">
        <v>35</v>
      </c>
      <c r="H257" s="6"/>
      <c r="I257" s="6">
        <v>2</v>
      </c>
      <c r="J257" s="6">
        <v>17</v>
      </c>
      <c r="K257" s="5"/>
      <c r="L257" s="6">
        <f xml:space="preserve"> H257*400+I257*100+J257</f>
        <v>217</v>
      </c>
      <c r="M257" s="6"/>
      <c r="N257" s="6"/>
      <c r="O257" s="6"/>
      <c r="P257" s="115">
        <v>100</v>
      </c>
      <c r="Q257" s="5">
        <v>42</v>
      </c>
      <c r="R257" s="6">
        <v>277</v>
      </c>
      <c r="S257" s="6" t="s">
        <v>1792</v>
      </c>
      <c r="T257" s="6" t="s">
        <v>37</v>
      </c>
      <c r="U257" s="6">
        <v>54</v>
      </c>
      <c r="V257" s="6"/>
      <c r="W257" s="6">
        <v>54</v>
      </c>
      <c r="X257" s="6"/>
      <c r="Y257" s="6"/>
      <c r="Z257" s="6"/>
      <c r="AA257" s="6"/>
    </row>
    <row r="258" spans="1:27" x14ac:dyDescent="0.55000000000000004">
      <c r="A258" s="603"/>
      <c r="B258" s="5"/>
      <c r="C258" s="6"/>
      <c r="D258" s="6"/>
      <c r="E258" s="6"/>
      <c r="F258" s="6"/>
      <c r="G258" s="6"/>
      <c r="H258" s="6"/>
      <c r="I258" s="6"/>
      <c r="J258" s="6"/>
      <c r="K258" s="5"/>
      <c r="L258" s="6"/>
      <c r="M258" s="6"/>
      <c r="N258" s="6"/>
      <c r="O258" s="6"/>
      <c r="P258" s="115"/>
      <c r="Q258" s="5"/>
      <c r="R258" s="6"/>
      <c r="S258" s="6"/>
      <c r="T258" s="6"/>
      <c r="U258" s="6"/>
      <c r="V258" s="6"/>
      <c r="W258" s="6"/>
      <c r="X258" s="6"/>
      <c r="Y258" s="6"/>
      <c r="Z258" s="6"/>
      <c r="AA258" s="6"/>
    </row>
    <row r="259" spans="1:27" x14ac:dyDescent="0.55000000000000004">
      <c r="A259" s="603" t="s">
        <v>2761</v>
      </c>
      <c r="B259" s="5">
        <v>182</v>
      </c>
      <c r="C259" s="6" t="s">
        <v>34</v>
      </c>
      <c r="D259" s="6">
        <v>22685</v>
      </c>
      <c r="E259" s="6">
        <v>61</v>
      </c>
      <c r="F259" s="6">
        <v>1638</v>
      </c>
      <c r="G259" s="6" t="s">
        <v>35</v>
      </c>
      <c r="H259" s="6">
        <v>9</v>
      </c>
      <c r="I259" s="6">
        <v>2</v>
      </c>
      <c r="J259" s="6">
        <v>20</v>
      </c>
      <c r="K259" s="5">
        <f t="shared" si="2"/>
        <v>3820</v>
      </c>
      <c r="L259" s="6"/>
      <c r="M259" s="6"/>
      <c r="N259" s="6"/>
      <c r="O259" s="6"/>
      <c r="P259" s="115">
        <v>100</v>
      </c>
      <c r="Q259" s="5"/>
      <c r="R259" s="6">
        <v>149</v>
      </c>
      <c r="S259" s="6"/>
      <c r="T259" s="6"/>
      <c r="U259" s="6"/>
      <c r="V259" s="6"/>
      <c r="W259" s="6"/>
      <c r="X259" s="6"/>
      <c r="Y259" s="6"/>
      <c r="Z259" s="6"/>
      <c r="AA259" s="6"/>
    </row>
    <row r="260" spans="1:27" x14ac:dyDescent="0.55000000000000004">
      <c r="A260" s="603"/>
      <c r="B260" s="5">
        <v>183</v>
      </c>
      <c r="C260" s="6" t="s">
        <v>34</v>
      </c>
      <c r="D260" s="6">
        <v>54105</v>
      </c>
      <c r="E260" s="6">
        <v>178</v>
      </c>
      <c r="F260" s="6">
        <v>4389</v>
      </c>
      <c r="G260" s="6" t="s">
        <v>35</v>
      </c>
      <c r="H260" s="6">
        <v>1</v>
      </c>
      <c r="I260" s="6">
        <v>3</v>
      </c>
      <c r="J260" s="6">
        <v>62</v>
      </c>
      <c r="K260" s="5">
        <f t="shared" si="2"/>
        <v>762</v>
      </c>
      <c r="L260" s="6"/>
      <c r="M260" s="6"/>
      <c r="N260" s="6"/>
      <c r="O260" s="6"/>
      <c r="P260" s="115">
        <v>100</v>
      </c>
      <c r="Q260" s="5"/>
      <c r="R260" s="6">
        <v>149</v>
      </c>
      <c r="S260" s="6"/>
      <c r="T260" s="6"/>
      <c r="U260" s="6"/>
      <c r="V260" s="6"/>
      <c r="W260" s="6"/>
      <c r="X260" s="6"/>
      <c r="Y260" s="6"/>
      <c r="Z260" s="6"/>
      <c r="AA260" s="6"/>
    </row>
    <row r="261" spans="1:27" x14ac:dyDescent="0.55000000000000004">
      <c r="A261" s="603"/>
      <c r="B261" s="5">
        <v>184</v>
      </c>
      <c r="C261" s="6" t="s">
        <v>34</v>
      </c>
      <c r="D261" s="6">
        <v>51780</v>
      </c>
      <c r="E261" s="6">
        <v>145</v>
      </c>
      <c r="F261" s="6">
        <v>4948</v>
      </c>
      <c r="G261" s="6" t="s">
        <v>35</v>
      </c>
      <c r="H261" s="6"/>
      <c r="I261" s="6">
        <v>2</v>
      </c>
      <c r="J261" s="6">
        <v>18</v>
      </c>
      <c r="K261" s="5">
        <f t="shared" si="2"/>
        <v>218</v>
      </c>
      <c r="L261" s="6"/>
      <c r="M261" s="6"/>
      <c r="N261" s="6"/>
      <c r="O261" s="6"/>
      <c r="P261" s="115">
        <v>100</v>
      </c>
      <c r="Q261" s="5"/>
      <c r="R261" s="6">
        <v>149</v>
      </c>
      <c r="S261" s="6"/>
      <c r="T261" s="6"/>
      <c r="U261" s="6"/>
      <c r="V261" s="6"/>
      <c r="W261" s="6"/>
      <c r="X261" s="6"/>
      <c r="Y261" s="6"/>
      <c r="Z261" s="6"/>
      <c r="AA261" s="6"/>
    </row>
    <row r="262" spans="1:27" x14ac:dyDescent="0.55000000000000004">
      <c r="A262" s="603"/>
      <c r="B262" s="5">
        <v>185</v>
      </c>
      <c r="C262" s="6" t="s">
        <v>34</v>
      </c>
      <c r="D262" s="6">
        <v>91423</v>
      </c>
      <c r="E262" s="6">
        <v>250</v>
      </c>
      <c r="F262" s="6">
        <v>7417</v>
      </c>
      <c r="G262" s="6" t="s">
        <v>35</v>
      </c>
      <c r="H262" s="6">
        <v>2</v>
      </c>
      <c r="I262" s="6">
        <v>2</v>
      </c>
      <c r="J262" s="6">
        <v>14</v>
      </c>
      <c r="K262" s="5">
        <f t="shared" si="2"/>
        <v>1014</v>
      </c>
      <c r="L262" s="6"/>
      <c r="M262" s="6"/>
      <c r="N262" s="6"/>
      <c r="O262" s="6"/>
      <c r="P262" s="115">
        <v>100</v>
      </c>
      <c r="Q262" s="5"/>
      <c r="R262" s="6">
        <v>149</v>
      </c>
      <c r="S262" s="6"/>
      <c r="T262" s="6"/>
      <c r="U262" s="6"/>
      <c r="V262" s="6"/>
      <c r="W262" s="6"/>
      <c r="X262" s="6"/>
      <c r="Y262" s="6"/>
      <c r="Z262" s="6"/>
      <c r="AA262" s="6"/>
    </row>
    <row r="263" spans="1:27" x14ac:dyDescent="0.55000000000000004">
      <c r="A263" s="603"/>
      <c r="B263" s="5">
        <v>186</v>
      </c>
      <c r="C263" s="6" t="s">
        <v>34</v>
      </c>
      <c r="D263" s="6">
        <v>54107</v>
      </c>
      <c r="E263" s="6">
        <v>180</v>
      </c>
      <c r="F263" s="6">
        <v>4391</v>
      </c>
      <c r="G263" s="6" t="s">
        <v>35</v>
      </c>
      <c r="H263" s="6">
        <v>4</v>
      </c>
      <c r="I263" s="6">
        <v>3</v>
      </c>
      <c r="J263" s="6">
        <v>32</v>
      </c>
      <c r="K263" s="5">
        <f t="shared" si="2"/>
        <v>1932</v>
      </c>
      <c r="L263" s="6"/>
      <c r="M263" s="6"/>
      <c r="N263" s="6"/>
      <c r="O263" s="6"/>
      <c r="P263" s="115">
        <v>100</v>
      </c>
      <c r="Q263" s="5"/>
      <c r="R263" s="6">
        <v>149</v>
      </c>
      <c r="S263" s="6"/>
      <c r="T263" s="6"/>
      <c r="U263" s="6"/>
      <c r="V263" s="6"/>
      <c r="W263" s="6"/>
      <c r="X263" s="6"/>
      <c r="Y263" s="6"/>
      <c r="Z263" s="6"/>
      <c r="AA263" s="6"/>
    </row>
    <row r="264" spans="1:27" x14ac:dyDescent="0.55000000000000004">
      <c r="A264" s="603"/>
      <c r="B264" s="5">
        <v>187</v>
      </c>
      <c r="C264" s="6" t="s">
        <v>34</v>
      </c>
      <c r="D264" s="6">
        <v>51782</v>
      </c>
      <c r="E264" s="6">
        <v>147</v>
      </c>
      <c r="F264" s="6">
        <v>4950</v>
      </c>
      <c r="G264" s="6" t="s">
        <v>35</v>
      </c>
      <c r="H264" s="6">
        <v>3</v>
      </c>
      <c r="I264" s="6"/>
      <c r="J264" s="6">
        <v>6</v>
      </c>
      <c r="K264" s="5">
        <f t="shared" si="2"/>
        <v>1206</v>
      </c>
      <c r="L264" s="6"/>
      <c r="M264" s="6"/>
      <c r="N264" s="6"/>
      <c r="O264" s="6"/>
      <c r="P264" s="115">
        <v>100</v>
      </c>
      <c r="Q264" s="5"/>
      <c r="R264" s="6">
        <v>149</v>
      </c>
      <c r="S264" s="6"/>
      <c r="T264" s="6"/>
      <c r="U264" s="6"/>
      <c r="V264" s="6"/>
      <c r="W264" s="6"/>
      <c r="X264" s="6"/>
      <c r="Y264" s="6"/>
      <c r="Z264" s="6"/>
      <c r="AA264" s="6"/>
    </row>
    <row r="265" spans="1:27" x14ac:dyDescent="0.55000000000000004">
      <c r="A265" s="603"/>
      <c r="B265" s="5">
        <v>188</v>
      </c>
      <c r="C265" s="6" t="s">
        <v>34</v>
      </c>
      <c r="D265" s="6">
        <v>91421</v>
      </c>
      <c r="E265" s="6">
        <v>248</v>
      </c>
      <c r="F265" s="6">
        <v>7415</v>
      </c>
      <c r="G265" s="6" t="s">
        <v>35</v>
      </c>
      <c r="H265" s="6">
        <v>8</v>
      </c>
      <c r="I265" s="6">
        <v>2</v>
      </c>
      <c r="J265" s="6"/>
      <c r="K265" s="5">
        <f t="shared" si="2"/>
        <v>3400</v>
      </c>
      <c r="L265" s="6"/>
      <c r="M265" s="6"/>
      <c r="N265" s="6"/>
      <c r="O265" s="6"/>
      <c r="P265" s="115">
        <v>100</v>
      </c>
      <c r="Q265" s="5"/>
      <c r="R265" s="6">
        <v>149</v>
      </c>
      <c r="S265" s="6"/>
      <c r="T265" s="6"/>
      <c r="U265" s="6"/>
      <c r="V265" s="6"/>
      <c r="W265" s="6"/>
      <c r="X265" s="6"/>
      <c r="Y265" s="6"/>
      <c r="Z265" s="6"/>
      <c r="AA265" s="6"/>
    </row>
    <row r="266" spans="1:27" x14ac:dyDescent="0.55000000000000004">
      <c r="A266" s="603"/>
      <c r="B266" s="5">
        <v>189</v>
      </c>
      <c r="C266" s="6" t="s">
        <v>34</v>
      </c>
      <c r="D266" s="6">
        <v>71373</v>
      </c>
      <c r="E266" s="6">
        <v>254</v>
      </c>
      <c r="F266" s="6">
        <v>5992</v>
      </c>
      <c r="G266" s="6" t="s">
        <v>35</v>
      </c>
      <c r="H266" s="6"/>
      <c r="I266" s="6"/>
      <c r="J266" s="6">
        <v>72</v>
      </c>
      <c r="K266" s="5"/>
      <c r="L266" s="6">
        <f xml:space="preserve"> H266*400+I266*100+J266</f>
        <v>72</v>
      </c>
      <c r="M266" s="6"/>
      <c r="N266" s="6"/>
      <c r="O266" s="6"/>
      <c r="P266" s="115">
        <v>250</v>
      </c>
      <c r="Q266" s="5">
        <v>43</v>
      </c>
      <c r="R266" s="6">
        <v>149</v>
      </c>
      <c r="S266" s="6" t="s">
        <v>1792</v>
      </c>
      <c r="T266" s="6" t="s">
        <v>45</v>
      </c>
      <c r="U266" s="6">
        <v>90</v>
      </c>
      <c r="V266" s="6"/>
      <c r="W266" s="6">
        <v>90</v>
      </c>
      <c r="X266" s="6"/>
      <c r="Y266" s="6"/>
      <c r="Z266" s="6">
        <v>33</v>
      </c>
      <c r="AA266" s="6"/>
    </row>
    <row r="267" spans="1:27" x14ac:dyDescent="0.55000000000000004">
      <c r="A267" s="603"/>
      <c r="B267" s="5"/>
      <c r="C267" s="6"/>
      <c r="D267" s="6"/>
      <c r="E267" s="6"/>
      <c r="F267" s="6"/>
      <c r="G267" s="6"/>
      <c r="H267" s="6"/>
      <c r="I267" s="6"/>
      <c r="J267" s="6"/>
      <c r="K267" s="5"/>
      <c r="L267" s="6"/>
      <c r="M267" s="6"/>
      <c r="N267" s="6"/>
      <c r="O267" s="6"/>
      <c r="P267" s="115"/>
      <c r="Q267" s="5"/>
      <c r="R267" s="6"/>
      <c r="S267" s="6"/>
      <c r="T267" s="6"/>
      <c r="U267" s="6"/>
      <c r="V267" s="6"/>
      <c r="W267" s="6"/>
      <c r="X267" s="6"/>
      <c r="Y267" s="6"/>
      <c r="Z267" s="6"/>
      <c r="AA267" s="6"/>
    </row>
    <row r="268" spans="1:27" x14ac:dyDescent="0.55000000000000004">
      <c r="A268" s="603"/>
      <c r="B268" s="5">
        <v>190</v>
      </c>
      <c r="C268" s="6" t="s">
        <v>2690</v>
      </c>
      <c r="D268" s="6">
        <v>1301</v>
      </c>
      <c r="E268" s="6">
        <v>341</v>
      </c>
      <c r="F268" s="6">
        <v>1</v>
      </c>
      <c r="G268" s="6" t="s">
        <v>35</v>
      </c>
      <c r="H268" s="6">
        <v>4</v>
      </c>
      <c r="I268" s="6">
        <v>2</v>
      </c>
      <c r="J268" s="6">
        <v>60</v>
      </c>
      <c r="K268" s="5">
        <f t="shared" si="2"/>
        <v>1860</v>
      </c>
      <c r="L268" s="6"/>
      <c r="M268" s="6"/>
      <c r="N268" s="6"/>
      <c r="O268" s="6"/>
      <c r="P268" s="115">
        <v>100</v>
      </c>
      <c r="Q268" s="5"/>
      <c r="R268" s="6">
        <v>98</v>
      </c>
      <c r="S268" s="6"/>
      <c r="T268" s="6"/>
      <c r="U268" s="6"/>
      <c r="V268" s="6"/>
      <c r="W268" s="6"/>
      <c r="X268" s="6"/>
      <c r="Y268" s="6"/>
      <c r="Z268" s="6"/>
      <c r="AA268" s="6"/>
    </row>
    <row r="269" spans="1:27" x14ac:dyDescent="0.55000000000000004">
      <c r="A269" s="603" t="s">
        <v>2762</v>
      </c>
      <c r="B269" s="5">
        <v>191</v>
      </c>
      <c r="C269" s="6" t="s">
        <v>2690</v>
      </c>
      <c r="D269" s="6">
        <v>1305</v>
      </c>
      <c r="E269" s="6">
        <v>150</v>
      </c>
      <c r="F269" s="6">
        <v>5</v>
      </c>
      <c r="G269" s="6" t="s">
        <v>35</v>
      </c>
      <c r="H269" s="6">
        <v>7</v>
      </c>
      <c r="I269" s="6">
        <v>2</v>
      </c>
      <c r="J269" s="6"/>
      <c r="K269" s="5">
        <f t="shared" si="2"/>
        <v>3000</v>
      </c>
      <c r="L269" s="6"/>
      <c r="M269" s="6"/>
      <c r="N269" s="6"/>
      <c r="O269" s="6"/>
      <c r="P269" s="115">
        <v>100</v>
      </c>
      <c r="Q269" s="5"/>
      <c r="R269" s="6">
        <v>98</v>
      </c>
      <c r="S269" s="6"/>
      <c r="T269" s="6"/>
      <c r="U269" s="6"/>
      <c r="V269" s="6"/>
      <c r="W269" s="6"/>
      <c r="X269" s="6"/>
      <c r="Y269" s="6"/>
      <c r="Z269" s="6"/>
      <c r="AA269" s="6"/>
    </row>
    <row r="270" spans="1:27" x14ac:dyDescent="0.55000000000000004">
      <c r="A270" s="603"/>
      <c r="B270" s="5">
        <v>192</v>
      </c>
      <c r="C270" s="6" t="s">
        <v>34</v>
      </c>
      <c r="D270" s="6">
        <v>15143</v>
      </c>
      <c r="E270" s="6">
        <v>176</v>
      </c>
      <c r="F270" s="6">
        <v>336</v>
      </c>
      <c r="G270" s="6" t="s">
        <v>35</v>
      </c>
      <c r="H270" s="6"/>
      <c r="I270" s="6"/>
      <c r="J270" s="6">
        <v>61</v>
      </c>
      <c r="K270" s="5"/>
      <c r="L270" s="6">
        <f xml:space="preserve"> H270*400+I270*100+J270</f>
        <v>61</v>
      </c>
      <c r="M270" s="6"/>
      <c r="N270" s="6"/>
      <c r="O270" s="6"/>
      <c r="P270" s="115">
        <v>250</v>
      </c>
      <c r="Q270" s="5">
        <v>44</v>
      </c>
      <c r="R270" s="6">
        <v>98</v>
      </c>
      <c r="S270" s="6" t="s">
        <v>1792</v>
      </c>
      <c r="T270" s="6" t="s">
        <v>45</v>
      </c>
      <c r="U270" s="6">
        <v>72</v>
      </c>
      <c r="V270" s="6"/>
      <c r="W270" s="6">
        <v>72</v>
      </c>
      <c r="X270" s="6"/>
      <c r="Y270" s="6"/>
      <c r="Z270" s="6">
        <v>22</v>
      </c>
      <c r="AA270" s="6"/>
    </row>
    <row r="271" spans="1:27" x14ac:dyDescent="0.55000000000000004">
      <c r="A271" s="603"/>
      <c r="B271" s="5">
        <v>193</v>
      </c>
      <c r="C271" s="6" t="s">
        <v>34</v>
      </c>
      <c r="D271" s="6">
        <v>26245</v>
      </c>
      <c r="E271" s="6">
        <v>16</v>
      </c>
      <c r="F271" s="6">
        <v>2163</v>
      </c>
      <c r="G271" s="6" t="s">
        <v>35</v>
      </c>
      <c r="H271" s="6">
        <v>27</v>
      </c>
      <c r="I271" s="6">
        <v>1</v>
      </c>
      <c r="J271" s="6">
        <v>50</v>
      </c>
      <c r="K271" s="5">
        <f t="shared" si="2"/>
        <v>10950</v>
      </c>
      <c r="L271" s="6"/>
      <c r="M271" s="6"/>
      <c r="N271" s="6"/>
      <c r="O271" s="6"/>
      <c r="P271" s="115">
        <v>100</v>
      </c>
      <c r="Q271" s="5"/>
      <c r="R271" s="6">
        <v>98</v>
      </c>
      <c r="S271" s="6"/>
      <c r="T271" s="6"/>
      <c r="U271" s="6"/>
      <c r="V271" s="6"/>
      <c r="W271" s="6"/>
      <c r="X271" s="6"/>
      <c r="Y271" s="6"/>
      <c r="Z271" s="6"/>
      <c r="AA271" s="6"/>
    </row>
    <row r="272" spans="1:27" x14ac:dyDescent="0.55000000000000004">
      <c r="A272" s="603"/>
      <c r="B272" s="5"/>
      <c r="C272" s="6"/>
      <c r="D272" s="6"/>
      <c r="E272" s="6"/>
      <c r="F272" s="6"/>
      <c r="G272" s="6"/>
      <c r="H272" s="6"/>
      <c r="I272" s="6"/>
      <c r="J272" s="6"/>
      <c r="K272" s="5"/>
      <c r="L272" s="6"/>
      <c r="M272" s="6"/>
      <c r="N272" s="6"/>
      <c r="O272" s="6"/>
      <c r="P272" s="115"/>
      <c r="Q272" s="5"/>
      <c r="R272" s="6"/>
      <c r="S272" s="6"/>
      <c r="T272" s="6"/>
      <c r="U272" s="6"/>
      <c r="V272" s="6"/>
      <c r="W272" s="6"/>
      <c r="X272" s="6"/>
      <c r="Y272" s="6"/>
      <c r="Z272" s="6"/>
      <c r="AA272" s="6"/>
    </row>
    <row r="273" spans="1:27" x14ac:dyDescent="0.55000000000000004">
      <c r="A273" s="603" t="s">
        <v>2763</v>
      </c>
      <c r="B273" s="5">
        <v>194</v>
      </c>
      <c r="C273" s="6" t="s">
        <v>34</v>
      </c>
      <c r="D273" s="6">
        <v>25329</v>
      </c>
      <c r="E273" s="6">
        <v>34</v>
      </c>
      <c r="F273" s="6">
        <v>1733</v>
      </c>
      <c r="G273" s="6" t="s">
        <v>35</v>
      </c>
      <c r="H273" s="6">
        <v>6</v>
      </c>
      <c r="I273" s="6">
        <v>2</v>
      </c>
      <c r="J273" s="6">
        <v>45</v>
      </c>
      <c r="K273" s="5">
        <f t="shared" si="2"/>
        <v>2645</v>
      </c>
      <c r="L273" s="6"/>
      <c r="M273" s="6"/>
      <c r="N273" s="6"/>
      <c r="O273" s="6"/>
      <c r="P273" s="115">
        <v>250</v>
      </c>
      <c r="Q273" s="5"/>
      <c r="R273" s="6">
        <v>167</v>
      </c>
      <c r="S273" s="6"/>
      <c r="T273" s="6"/>
      <c r="U273" s="6"/>
      <c r="V273" s="6"/>
      <c r="W273" s="6"/>
      <c r="X273" s="6"/>
      <c r="Y273" s="6"/>
      <c r="Z273" s="6"/>
      <c r="AA273" s="6"/>
    </row>
    <row r="274" spans="1:27" x14ac:dyDescent="0.55000000000000004">
      <c r="A274" s="603"/>
      <c r="B274" s="5">
        <v>195</v>
      </c>
      <c r="C274" s="6" t="s">
        <v>34</v>
      </c>
      <c r="D274" s="6">
        <v>25109</v>
      </c>
      <c r="E274" s="6">
        <v>14</v>
      </c>
      <c r="F274" s="6">
        <v>1713</v>
      </c>
      <c r="G274" s="6" t="s">
        <v>35</v>
      </c>
      <c r="H274" s="6">
        <v>4</v>
      </c>
      <c r="I274" s="6"/>
      <c r="J274" s="6"/>
      <c r="K274" s="5">
        <f t="shared" si="2"/>
        <v>1600</v>
      </c>
      <c r="L274" s="6"/>
      <c r="M274" s="6"/>
      <c r="N274" s="6"/>
      <c r="O274" s="6"/>
      <c r="P274" s="115">
        <v>200</v>
      </c>
      <c r="Q274" s="5"/>
      <c r="R274" s="6">
        <v>167</v>
      </c>
      <c r="S274" s="6"/>
      <c r="T274" s="6"/>
      <c r="U274" s="6"/>
      <c r="V274" s="6"/>
      <c r="W274" s="6"/>
      <c r="X274" s="6"/>
      <c r="Y274" s="6"/>
      <c r="Z274" s="6"/>
      <c r="AA274" s="6"/>
    </row>
    <row r="275" spans="1:27" x14ac:dyDescent="0.55000000000000004">
      <c r="A275" s="603" t="s">
        <v>2764</v>
      </c>
      <c r="B275" s="5">
        <v>196</v>
      </c>
      <c r="C275" s="6" t="s">
        <v>34</v>
      </c>
      <c r="D275" s="6">
        <v>25108</v>
      </c>
      <c r="E275" s="6">
        <v>13</v>
      </c>
      <c r="F275" s="6">
        <v>1712</v>
      </c>
      <c r="G275" s="6" t="s">
        <v>35</v>
      </c>
      <c r="H275" s="6">
        <v>7</v>
      </c>
      <c r="I275" s="6">
        <v>2</v>
      </c>
      <c r="J275" s="6">
        <v>35</v>
      </c>
      <c r="K275" s="5">
        <f t="shared" si="2"/>
        <v>3035</v>
      </c>
      <c r="L275" s="6"/>
      <c r="M275" s="6"/>
      <c r="N275" s="6"/>
      <c r="O275" s="6"/>
      <c r="P275" s="115">
        <v>150</v>
      </c>
      <c r="Q275" s="5"/>
      <c r="R275" s="6">
        <v>167</v>
      </c>
      <c r="S275" s="6"/>
      <c r="T275" s="6"/>
      <c r="U275" s="6"/>
      <c r="V275" s="6"/>
      <c r="W275" s="6"/>
      <c r="X275" s="6"/>
      <c r="Y275" s="6"/>
      <c r="Z275" s="6"/>
      <c r="AA275" s="6"/>
    </row>
    <row r="276" spans="1:27" x14ac:dyDescent="0.55000000000000004">
      <c r="A276" s="603"/>
      <c r="B276" s="5"/>
      <c r="C276" s="6"/>
      <c r="D276" s="6"/>
      <c r="E276" s="6"/>
      <c r="F276" s="6"/>
      <c r="G276" s="6"/>
      <c r="H276" s="6"/>
      <c r="I276" s="6"/>
      <c r="J276" s="6"/>
      <c r="K276" s="5"/>
      <c r="L276" s="6"/>
      <c r="M276" s="6"/>
      <c r="N276" s="6"/>
      <c r="O276" s="6"/>
      <c r="P276" s="115"/>
      <c r="Q276" s="5"/>
      <c r="R276" s="6"/>
      <c r="S276" s="6"/>
      <c r="T276" s="6"/>
      <c r="U276" s="6"/>
      <c r="V276" s="6"/>
      <c r="W276" s="6"/>
      <c r="X276" s="6"/>
      <c r="Y276" s="6"/>
      <c r="Z276" s="6"/>
      <c r="AA276" s="6"/>
    </row>
    <row r="277" spans="1:27" x14ac:dyDescent="0.55000000000000004">
      <c r="A277" s="603" t="s">
        <v>2765</v>
      </c>
      <c r="B277" s="5">
        <v>197</v>
      </c>
      <c r="C277" s="6" t="s">
        <v>34</v>
      </c>
      <c r="D277" s="6">
        <v>25387</v>
      </c>
      <c r="E277" s="6">
        <v>118</v>
      </c>
      <c r="F277" s="6">
        <v>1843</v>
      </c>
      <c r="G277" s="6" t="s">
        <v>35</v>
      </c>
      <c r="H277" s="6">
        <v>6</v>
      </c>
      <c r="I277" s="6">
        <v>2</v>
      </c>
      <c r="J277" s="6">
        <v>33</v>
      </c>
      <c r="K277" s="5"/>
      <c r="L277" s="6">
        <f xml:space="preserve"> H277*400+I277*100+J277</f>
        <v>2633</v>
      </c>
      <c r="M277" s="6"/>
      <c r="N277" s="6"/>
      <c r="O277" s="6"/>
      <c r="P277" s="115">
        <v>100</v>
      </c>
      <c r="Q277" s="5">
        <v>45</v>
      </c>
      <c r="R277" s="6">
        <v>131</v>
      </c>
      <c r="S277" s="6" t="s">
        <v>1792</v>
      </c>
      <c r="T277" s="6" t="s">
        <v>45</v>
      </c>
      <c r="U277" s="6">
        <v>108</v>
      </c>
      <c r="V277" s="6"/>
      <c r="W277" s="6">
        <v>108</v>
      </c>
      <c r="X277" s="6"/>
      <c r="Y277" s="6"/>
      <c r="Z277" s="6">
        <v>35</v>
      </c>
      <c r="AA277" s="6"/>
    </row>
    <row r="278" spans="1:27" x14ac:dyDescent="0.55000000000000004">
      <c r="A278" s="603"/>
      <c r="B278" s="5">
        <v>198</v>
      </c>
      <c r="C278" s="6" t="s">
        <v>34</v>
      </c>
      <c r="D278" s="6">
        <v>72304</v>
      </c>
      <c r="E278" s="6">
        <v>313</v>
      </c>
      <c r="F278" s="6">
        <v>6128</v>
      </c>
      <c r="G278" s="6" t="s">
        <v>35</v>
      </c>
      <c r="H278" s="6">
        <v>19</v>
      </c>
      <c r="I278" s="6">
        <v>2</v>
      </c>
      <c r="J278" s="6">
        <v>30</v>
      </c>
      <c r="K278" s="5">
        <f t="shared" si="2"/>
        <v>7830</v>
      </c>
      <c r="L278" s="6"/>
      <c r="M278" s="6"/>
      <c r="N278" s="6"/>
      <c r="O278" s="6"/>
      <c r="P278" s="115">
        <v>150</v>
      </c>
      <c r="Q278" s="5"/>
      <c r="R278" s="6">
        <v>131</v>
      </c>
      <c r="S278" s="6"/>
      <c r="T278" s="6"/>
      <c r="U278" s="6"/>
      <c r="V278" s="6"/>
      <c r="W278" s="6"/>
      <c r="X278" s="6"/>
      <c r="Y278" s="6"/>
      <c r="Z278" s="6"/>
      <c r="AA278" s="6"/>
    </row>
    <row r="279" spans="1:27" x14ac:dyDescent="0.55000000000000004">
      <c r="A279" s="603"/>
      <c r="B279" s="5"/>
      <c r="C279" s="6"/>
      <c r="D279" s="6"/>
      <c r="E279" s="6"/>
      <c r="F279" s="6"/>
      <c r="G279" s="6"/>
      <c r="H279" s="6"/>
      <c r="I279" s="6"/>
      <c r="J279" s="6"/>
      <c r="K279" s="5"/>
      <c r="L279" s="6"/>
      <c r="M279" s="6"/>
      <c r="N279" s="6"/>
      <c r="O279" s="6"/>
      <c r="P279" s="115"/>
      <c r="Q279" s="5"/>
      <c r="R279" s="6"/>
      <c r="S279" s="6"/>
      <c r="T279" s="6"/>
      <c r="U279" s="6"/>
      <c r="V279" s="6"/>
      <c r="W279" s="6"/>
      <c r="X279" s="6"/>
      <c r="Y279" s="6"/>
      <c r="Z279" s="6"/>
      <c r="AA279" s="6"/>
    </row>
    <row r="280" spans="1:27" x14ac:dyDescent="0.55000000000000004">
      <c r="A280" s="603" t="s">
        <v>2766</v>
      </c>
      <c r="B280" s="5">
        <v>199</v>
      </c>
      <c r="C280" s="6" t="s">
        <v>34</v>
      </c>
      <c r="D280" s="6">
        <v>22689</v>
      </c>
      <c r="E280" s="6">
        <v>5</v>
      </c>
      <c r="F280" s="6">
        <v>1687</v>
      </c>
      <c r="G280" s="6" t="s">
        <v>35</v>
      </c>
      <c r="H280" s="6">
        <v>7</v>
      </c>
      <c r="I280" s="6"/>
      <c r="J280" s="6">
        <v>60</v>
      </c>
      <c r="K280" s="5">
        <f t="shared" si="2"/>
        <v>2860</v>
      </c>
      <c r="L280" s="6"/>
      <c r="M280" s="6"/>
      <c r="N280" s="6"/>
      <c r="O280" s="6"/>
      <c r="P280" s="115">
        <v>150</v>
      </c>
      <c r="Q280" s="5"/>
      <c r="R280" s="6">
        <v>121</v>
      </c>
      <c r="S280" s="6"/>
      <c r="T280" s="6"/>
      <c r="U280" s="6"/>
      <c r="V280" s="6"/>
      <c r="W280" s="6"/>
      <c r="X280" s="6"/>
      <c r="Y280" s="6"/>
      <c r="Z280" s="6"/>
      <c r="AA280" s="6"/>
    </row>
    <row r="281" spans="1:27" x14ac:dyDescent="0.55000000000000004">
      <c r="A281" s="603"/>
      <c r="B281" s="5">
        <v>200</v>
      </c>
      <c r="C281" s="6" t="s">
        <v>34</v>
      </c>
      <c r="D281" s="6">
        <v>93708</v>
      </c>
      <c r="E281" s="6">
        <v>266</v>
      </c>
      <c r="F281" s="6">
        <v>7534</v>
      </c>
      <c r="G281" s="6" t="s">
        <v>35</v>
      </c>
      <c r="H281" s="6">
        <v>5</v>
      </c>
      <c r="I281" s="6">
        <v>2</v>
      </c>
      <c r="J281" s="6">
        <v>49</v>
      </c>
      <c r="K281" s="5">
        <f t="shared" si="2"/>
        <v>2249</v>
      </c>
      <c r="L281" s="6"/>
      <c r="M281" s="6"/>
      <c r="N281" s="6"/>
      <c r="O281" s="6"/>
      <c r="P281" s="115">
        <v>150</v>
      </c>
      <c r="Q281" s="5"/>
      <c r="R281" s="6">
        <v>121</v>
      </c>
      <c r="S281" s="6"/>
      <c r="T281" s="6"/>
      <c r="U281" s="6"/>
      <c r="V281" s="6"/>
      <c r="W281" s="6"/>
      <c r="X281" s="6"/>
      <c r="Y281" s="6"/>
      <c r="Z281" s="6"/>
      <c r="AA281" s="6"/>
    </row>
    <row r="282" spans="1:27" x14ac:dyDescent="0.55000000000000004">
      <c r="A282" s="603"/>
      <c r="B282" s="5"/>
      <c r="C282" s="6"/>
      <c r="D282" s="6"/>
      <c r="E282" s="6"/>
      <c r="F282" s="6"/>
      <c r="G282" s="6"/>
      <c r="H282" s="6"/>
      <c r="I282" s="6"/>
      <c r="J282" s="6"/>
      <c r="K282" s="5"/>
      <c r="L282" s="6"/>
      <c r="M282" s="6"/>
      <c r="N282" s="6"/>
      <c r="O282" s="6"/>
      <c r="P282" s="115"/>
      <c r="Q282" s="5"/>
      <c r="R282" s="6"/>
      <c r="S282" s="6"/>
      <c r="T282" s="6"/>
      <c r="U282" s="6"/>
      <c r="V282" s="6"/>
      <c r="W282" s="6"/>
      <c r="X282" s="6"/>
      <c r="Y282" s="6"/>
      <c r="Z282" s="6"/>
      <c r="AA282" s="6"/>
    </row>
    <row r="283" spans="1:27" x14ac:dyDescent="0.55000000000000004">
      <c r="A283" s="603" t="s">
        <v>2767</v>
      </c>
      <c r="B283" s="5">
        <v>201</v>
      </c>
      <c r="C283" s="6" t="s">
        <v>2690</v>
      </c>
      <c r="D283" s="6">
        <v>1051</v>
      </c>
      <c r="E283" s="6">
        <v>185</v>
      </c>
      <c r="F283" s="6">
        <v>1</v>
      </c>
      <c r="G283" s="6" t="s">
        <v>35</v>
      </c>
      <c r="H283" s="6">
        <v>14</v>
      </c>
      <c r="I283" s="6"/>
      <c r="J283" s="6">
        <v>50</v>
      </c>
      <c r="K283" s="5">
        <f t="shared" si="2"/>
        <v>5650</v>
      </c>
      <c r="L283" s="6"/>
      <c r="M283" s="6"/>
      <c r="N283" s="6"/>
      <c r="O283" s="6"/>
      <c r="P283" s="115">
        <v>100</v>
      </c>
      <c r="Q283" s="5"/>
      <c r="R283" s="6">
        <v>145</v>
      </c>
      <c r="S283" s="6"/>
      <c r="T283" s="6"/>
      <c r="U283" s="6"/>
      <c r="V283" s="6"/>
      <c r="W283" s="6"/>
      <c r="X283" s="6"/>
      <c r="Y283" s="6"/>
      <c r="Z283" s="6"/>
      <c r="AA283" s="6"/>
    </row>
    <row r="284" spans="1:27" x14ac:dyDescent="0.55000000000000004">
      <c r="A284" s="603"/>
      <c r="B284" s="5"/>
      <c r="C284" s="6"/>
      <c r="D284" s="6"/>
      <c r="E284" s="6"/>
      <c r="F284" s="6"/>
      <c r="G284" s="6"/>
      <c r="H284" s="6"/>
      <c r="I284" s="6"/>
      <c r="J284" s="6"/>
      <c r="K284" s="5"/>
      <c r="L284" s="6"/>
      <c r="M284" s="6"/>
      <c r="N284" s="6"/>
      <c r="O284" s="6"/>
      <c r="P284" s="115"/>
      <c r="Q284" s="5"/>
      <c r="R284" s="6"/>
      <c r="S284" s="6"/>
      <c r="T284" s="6"/>
      <c r="U284" s="6"/>
      <c r="V284" s="6"/>
      <c r="W284" s="6"/>
      <c r="X284" s="6"/>
      <c r="Y284" s="6"/>
      <c r="Z284" s="6"/>
      <c r="AA284" s="6"/>
    </row>
    <row r="285" spans="1:27" x14ac:dyDescent="0.55000000000000004">
      <c r="A285" s="603" t="s">
        <v>2768</v>
      </c>
      <c r="B285" s="5">
        <v>202</v>
      </c>
      <c r="C285" s="6" t="s">
        <v>34</v>
      </c>
      <c r="D285" s="6">
        <v>88644</v>
      </c>
      <c r="E285" s="6">
        <v>605</v>
      </c>
      <c r="F285" s="6">
        <v>7083</v>
      </c>
      <c r="G285" s="6" t="s">
        <v>35</v>
      </c>
      <c r="H285" s="6">
        <v>4</v>
      </c>
      <c r="I285" s="6">
        <v>3</v>
      </c>
      <c r="J285" s="6">
        <v>52</v>
      </c>
      <c r="K285" s="5">
        <f t="shared" si="2"/>
        <v>1952</v>
      </c>
      <c r="L285" s="6"/>
      <c r="M285" s="6"/>
      <c r="N285" s="6"/>
      <c r="O285" s="6"/>
      <c r="P285" s="115">
        <v>250</v>
      </c>
      <c r="Q285" s="5"/>
      <c r="R285" s="6">
        <v>75</v>
      </c>
      <c r="S285" s="6"/>
      <c r="T285" s="6"/>
      <c r="U285" s="6"/>
      <c r="V285" s="6"/>
      <c r="W285" s="6"/>
      <c r="X285" s="6"/>
      <c r="Y285" s="6"/>
      <c r="Z285" s="6"/>
      <c r="AA285" s="6"/>
    </row>
    <row r="286" spans="1:27" x14ac:dyDescent="0.55000000000000004">
      <c r="A286" s="603"/>
      <c r="B286" s="5"/>
      <c r="C286" s="6"/>
      <c r="D286" s="6"/>
      <c r="E286" s="6"/>
      <c r="F286" s="6"/>
      <c r="G286" s="6"/>
      <c r="H286" s="6"/>
      <c r="I286" s="6"/>
      <c r="J286" s="6"/>
      <c r="K286" s="5"/>
      <c r="L286" s="6"/>
      <c r="M286" s="6"/>
      <c r="N286" s="6"/>
      <c r="O286" s="6"/>
      <c r="P286" s="115"/>
      <c r="Q286" s="5"/>
      <c r="R286" s="6"/>
      <c r="S286" s="6"/>
      <c r="T286" s="6"/>
      <c r="U286" s="6"/>
      <c r="V286" s="6"/>
      <c r="W286" s="6"/>
      <c r="X286" s="6"/>
      <c r="Y286" s="6"/>
      <c r="Z286" s="6"/>
      <c r="AA286" s="6"/>
    </row>
    <row r="287" spans="1:27" x14ac:dyDescent="0.55000000000000004">
      <c r="A287" s="603" t="s">
        <v>2769</v>
      </c>
      <c r="B287" s="5">
        <v>203</v>
      </c>
      <c r="C287" s="6" t="s">
        <v>2690</v>
      </c>
      <c r="D287" s="6">
        <v>1952</v>
      </c>
      <c r="E287" s="6">
        <v>265</v>
      </c>
      <c r="F287" s="6"/>
      <c r="G287" s="6" t="s">
        <v>35</v>
      </c>
      <c r="H287" s="6"/>
      <c r="I287" s="6">
        <v>1</v>
      </c>
      <c r="J287" s="6">
        <v>41</v>
      </c>
      <c r="K287" s="5"/>
      <c r="L287" s="6">
        <f xml:space="preserve"> H287*400+I287*100+J287</f>
        <v>141</v>
      </c>
      <c r="M287" s="6"/>
      <c r="N287" s="6"/>
      <c r="O287" s="6"/>
      <c r="P287" s="115">
        <v>200</v>
      </c>
      <c r="Q287" s="5">
        <v>47</v>
      </c>
      <c r="R287" s="6">
        <v>172</v>
      </c>
      <c r="S287" s="6" t="s">
        <v>1792</v>
      </c>
      <c r="T287" s="6" t="s">
        <v>45</v>
      </c>
      <c r="U287" s="6">
        <v>72</v>
      </c>
      <c r="V287" s="6"/>
      <c r="W287" s="6">
        <v>72</v>
      </c>
      <c r="X287" s="6"/>
      <c r="Y287" s="6"/>
      <c r="Z287" s="6">
        <v>29</v>
      </c>
      <c r="AA287" s="6"/>
    </row>
    <row r="288" spans="1:27" x14ac:dyDescent="0.55000000000000004">
      <c r="A288" s="603"/>
      <c r="B288" s="5">
        <v>204</v>
      </c>
      <c r="C288" s="6" t="s">
        <v>34</v>
      </c>
      <c r="D288" s="6">
        <v>21674</v>
      </c>
      <c r="E288" s="6">
        <v>13</v>
      </c>
      <c r="F288" s="6">
        <v>1666</v>
      </c>
      <c r="G288" s="6" t="s">
        <v>35</v>
      </c>
      <c r="H288" s="6">
        <v>6</v>
      </c>
      <c r="I288" s="6">
        <v>2</v>
      </c>
      <c r="J288" s="6">
        <v>60</v>
      </c>
      <c r="K288" s="5">
        <f t="shared" si="2"/>
        <v>2660</v>
      </c>
      <c r="L288" s="6"/>
      <c r="M288" s="6"/>
      <c r="N288" s="6"/>
      <c r="O288" s="6"/>
      <c r="P288" s="115">
        <v>100</v>
      </c>
      <c r="Q288" s="5"/>
      <c r="R288" s="6">
        <v>172</v>
      </c>
      <c r="S288" s="6"/>
      <c r="T288" s="6"/>
      <c r="U288" s="6"/>
      <c r="V288" s="6"/>
      <c r="W288" s="6"/>
      <c r="X288" s="6"/>
      <c r="Y288" s="6"/>
      <c r="Z288" s="6"/>
      <c r="AA288" s="6"/>
    </row>
    <row r="289" spans="1:27" x14ac:dyDescent="0.55000000000000004">
      <c r="A289" s="603"/>
      <c r="B289" s="5">
        <v>205</v>
      </c>
      <c r="C289" s="6" t="s">
        <v>34</v>
      </c>
      <c r="D289" s="6">
        <v>54183</v>
      </c>
      <c r="E289" s="6">
        <v>196</v>
      </c>
      <c r="F289" s="6">
        <v>4895</v>
      </c>
      <c r="G289" s="6" t="s">
        <v>35</v>
      </c>
      <c r="H289" s="6">
        <v>9</v>
      </c>
      <c r="I289" s="6">
        <v>1</v>
      </c>
      <c r="J289" s="6"/>
      <c r="K289" s="5">
        <f t="shared" si="2"/>
        <v>3700</v>
      </c>
      <c r="L289" s="6"/>
      <c r="M289" s="6"/>
      <c r="N289" s="6"/>
      <c r="O289" s="6"/>
      <c r="P289" s="115">
        <v>100</v>
      </c>
      <c r="Q289" s="5"/>
      <c r="R289" s="6">
        <v>172</v>
      </c>
      <c r="S289" s="6"/>
      <c r="T289" s="6"/>
      <c r="U289" s="6"/>
      <c r="V289" s="6"/>
      <c r="W289" s="6"/>
      <c r="X289" s="6"/>
      <c r="Y289" s="6"/>
      <c r="Z289" s="6"/>
      <c r="AA289" s="6"/>
    </row>
    <row r="290" spans="1:27" x14ac:dyDescent="0.55000000000000004">
      <c r="A290" s="603"/>
      <c r="B290" s="5">
        <v>206</v>
      </c>
      <c r="C290" s="6" t="s">
        <v>34</v>
      </c>
      <c r="D290" s="6">
        <v>42794</v>
      </c>
      <c r="E290" s="6">
        <v>178</v>
      </c>
      <c r="F290" s="6">
        <v>3532</v>
      </c>
      <c r="G290" s="6" t="s">
        <v>35</v>
      </c>
      <c r="H290" s="6">
        <v>9</v>
      </c>
      <c r="I290" s="6"/>
      <c r="J290" s="6">
        <v>28</v>
      </c>
      <c r="K290" s="5">
        <f t="shared" si="2"/>
        <v>3628</v>
      </c>
      <c r="L290" s="6"/>
      <c r="M290" s="6"/>
      <c r="N290" s="6"/>
      <c r="O290" s="6"/>
      <c r="P290" s="115">
        <v>100</v>
      </c>
      <c r="Q290" s="5"/>
      <c r="R290" s="6">
        <v>172</v>
      </c>
      <c r="S290" s="6"/>
      <c r="T290" s="6"/>
      <c r="U290" s="6"/>
      <c r="V290" s="6"/>
      <c r="W290" s="6"/>
      <c r="X290" s="6"/>
      <c r="Y290" s="6"/>
      <c r="Z290" s="6"/>
      <c r="AA290" s="6"/>
    </row>
    <row r="291" spans="1:27" x14ac:dyDescent="0.55000000000000004">
      <c r="A291" s="603"/>
      <c r="B291" s="5">
        <v>207</v>
      </c>
      <c r="C291" s="6" t="s">
        <v>34</v>
      </c>
      <c r="D291" s="6">
        <v>71767</v>
      </c>
      <c r="E291" s="6">
        <v>258</v>
      </c>
      <c r="F291" s="6">
        <v>5986</v>
      </c>
      <c r="G291" s="6" t="s">
        <v>805</v>
      </c>
      <c r="H291" s="6"/>
      <c r="I291" s="6"/>
      <c r="J291" s="6">
        <v>50</v>
      </c>
      <c r="K291" s="5"/>
      <c r="L291" s="6">
        <v>50</v>
      </c>
      <c r="M291" s="6"/>
      <c r="N291" s="6"/>
      <c r="O291" s="6"/>
      <c r="P291" s="115">
        <v>250</v>
      </c>
      <c r="Q291" s="5"/>
      <c r="R291" s="6">
        <v>172</v>
      </c>
      <c r="S291" s="6"/>
      <c r="T291" s="6"/>
      <c r="U291" s="6"/>
      <c r="V291" s="6"/>
      <c r="W291" s="6"/>
      <c r="X291" s="6"/>
      <c r="Y291" s="6"/>
      <c r="Z291" s="6"/>
      <c r="AA291" s="6"/>
    </row>
    <row r="292" spans="1:27" x14ac:dyDescent="0.55000000000000004">
      <c r="A292" s="603"/>
      <c r="B292" s="5"/>
      <c r="C292" s="6"/>
      <c r="D292" s="6"/>
      <c r="E292" s="6"/>
      <c r="F292" s="6"/>
      <c r="G292" s="6"/>
      <c r="H292" s="6"/>
      <c r="I292" s="6"/>
      <c r="J292" s="6"/>
      <c r="K292" s="5"/>
      <c r="L292" s="6"/>
      <c r="M292" s="6"/>
      <c r="N292" s="6"/>
      <c r="O292" s="6"/>
      <c r="P292" s="115"/>
      <c r="Q292" s="5"/>
      <c r="R292" s="6"/>
      <c r="S292" s="6"/>
      <c r="T292" s="6"/>
      <c r="U292" s="6"/>
      <c r="V292" s="6"/>
      <c r="W292" s="6"/>
      <c r="X292" s="6"/>
      <c r="Y292" s="6"/>
      <c r="Z292" s="6"/>
      <c r="AA292" s="6"/>
    </row>
    <row r="293" spans="1:27" x14ac:dyDescent="0.55000000000000004">
      <c r="A293" s="603" t="s">
        <v>2770</v>
      </c>
      <c r="B293" s="5">
        <v>208</v>
      </c>
      <c r="C293" s="6" t="s">
        <v>34</v>
      </c>
      <c r="D293" s="6">
        <v>26175</v>
      </c>
      <c r="E293" s="6">
        <v>37</v>
      </c>
      <c r="F293" s="6">
        <v>2093</v>
      </c>
      <c r="G293" s="6" t="s">
        <v>35</v>
      </c>
      <c r="H293" s="6">
        <v>6</v>
      </c>
      <c r="I293" s="6">
        <v>2</v>
      </c>
      <c r="J293" s="6">
        <v>60</v>
      </c>
      <c r="K293" s="5"/>
      <c r="L293" s="6">
        <f xml:space="preserve"> H293*400+I293*100+J293</f>
        <v>2660</v>
      </c>
      <c r="M293" s="6"/>
      <c r="N293" s="6"/>
      <c r="O293" s="6"/>
      <c r="P293" s="115">
        <v>150</v>
      </c>
      <c r="Q293" s="5">
        <v>48</v>
      </c>
      <c r="R293" s="6">
        <v>68</v>
      </c>
      <c r="S293" s="6" t="s">
        <v>1792</v>
      </c>
      <c r="T293" s="6" t="s">
        <v>45</v>
      </c>
      <c r="U293" s="6">
        <v>135</v>
      </c>
      <c r="V293" s="6"/>
      <c r="W293" s="6">
        <v>135</v>
      </c>
      <c r="X293" s="6"/>
      <c r="Y293" s="6"/>
      <c r="Z293" s="6">
        <v>39</v>
      </c>
      <c r="AA293" s="6"/>
    </row>
    <row r="294" spans="1:27" x14ac:dyDescent="0.55000000000000004">
      <c r="A294" s="603"/>
      <c r="B294" s="5">
        <v>209</v>
      </c>
      <c r="C294" s="6" t="s">
        <v>2771</v>
      </c>
      <c r="D294" s="6">
        <v>745</v>
      </c>
      <c r="E294" s="6">
        <v>13</v>
      </c>
      <c r="F294" s="6">
        <v>45</v>
      </c>
      <c r="G294" s="6" t="s">
        <v>35</v>
      </c>
      <c r="H294" s="6">
        <v>21</v>
      </c>
      <c r="I294" s="6"/>
      <c r="J294" s="6">
        <v>30</v>
      </c>
      <c r="K294" s="5">
        <f t="shared" si="2"/>
        <v>8430</v>
      </c>
      <c r="L294" s="6"/>
      <c r="M294" s="6"/>
      <c r="N294" s="6"/>
      <c r="O294" s="6"/>
      <c r="P294" s="115">
        <v>100</v>
      </c>
      <c r="Q294" s="5"/>
      <c r="R294" s="6">
        <v>68</v>
      </c>
      <c r="S294" s="6"/>
      <c r="T294" s="6"/>
      <c r="U294" s="6"/>
      <c r="V294" s="6"/>
      <c r="W294" s="6"/>
      <c r="X294" s="6"/>
      <c r="Y294" s="6"/>
      <c r="Z294" s="6"/>
      <c r="AA294" s="6"/>
    </row>
    <row r="295" spans="1:27" x14ac:dyDescent="0.55000000000000004">
      <c r="A295" s="603"/>
      <c r="B295" s="5">
        <v>210</v>
      </c>
      <c r="C295" s="6" t="s">
        <v>34</v>
      </c>
      <c r="D295" s="6">
        <v>52659</v>
      </c>
      <c r="E295" s="6">
        <v>245</v>
      </c>
      <c r="F295" s="6">
        <v>5121</v>
      </c>
      <c r="G295" s="6" t="s">
        <v>805</v>
      </c>
      <c r="H295" s="6"/>
      <c r="I295" s="6">
        <v>1</v>
      </c>
      <c r="J295" s="6">
        <v>71</v>
      </c>
      <c r="K295" s="5">
        <v>71</v>
      </c>
      <c r="L295" s="6"/>
      <c r="M295" s="6"/>
      <c r="N295" s="6"/>
      <c r="O295" s="6"/>
      <c r="P295" s="115">
        <v>250</v>
      </c>
      <c r="Q295" s="5"/>
      <c r="R295" s="6">
        <v>68</v>
      </c>
      <c r="S295" s="6"/>
      <c r="T295" s="6"/>
      <c r="U295" s="6"/>
      <c r="V295" s="6"/>
      <c r="W295" s="6"/>
      <c r="X295" s="6"/>
      <c r="Y295" s="6"/>
      <c r="Z295" s="6"/>
      <c r="AA295" s="6"/>
    </row>
    <row r="296" spans="1:27" x14ac:dyDescent="0.55000000000000004">
      <c r="A296" s="603"/>
      <c r="B296" s="5"/>
      <c r="C296" s="6"/>
      <c r="D296" s="6"/>
      <c r="E296" s="6"/>
      <c r="F296" s="6"/>
      <c r="G296" s="6"/>
      <c r="H296" s="6"/>
      <c r="I296" s="6"/>
      <c r="J296" s="6"/>
      <c r="K296" s="5"/>
      <c r="L296" s="6"/>
      <c r="M296" s="6"/>
      <c r="N296" s="6"/>
      <c r="O296" s="6"/>
      <c r="P296" s="115"/>
      <c r="Q296" s="5"/>
      <c r="R296" s="6"/>
      <c r="S296" s="6"/>
      <c r="T296" s="6"/>
      <c r="U296" s="6"/>
      <c r="V296" s="6"/>
      <c r="W296" s="6"/>
      <c r="X296" s="6"/>
      <c r="Y296" s="6"/>
      <c r="Z296" s="6"/>
      <c r="AA296" s="6"/>
    </row>
    <row r="297" spans="1:27" x14ac:dyDescent="0.55000000000000004">
      <c r="A297" s="603" t="s">
        <v>2772</v>
      </c>
      <c r="B297" s="5">
        <v>211</v>
      </c>
      <c r="C297" s="6" t="s">
        <v>34</v>
      </c>
      <c r="D297" s="6">
        <v>26165</v>
      </c>
      <c r="E297" s="6">
        <v>48</v>
      </c>
      <c r="F297" s="6">
        <v>2083</v>
      </c>
      <c r="G297" s="6" t="s">
        <v>35</v>
      </c>
      <c r="H297" s="6">
        <v>11</v>
      </c>
      <c r="I297" s="6"/>
      <c r="J297" s="6">
        <v>33</v>
      </c>
      <c r="K297" s="5">
        <f t="shared" si="2"/>
        <v>4433</v>
      </c>
      <c r="L297" s="6"/>
      <c r="M297" s="6"/>
      <c r="N297" s="6"/>
      <c r="O297" s="6"/>
      <c r="P297" s="115"/>
      <c r="Q297" s="5"/>
      <c r="R297" s="6">
        <v>113</v>
      </c>
      <c r="S297" s="6"/>
      <c r="T297" s="6"/>
      <c r="U297" s="6"/>
      <c r="V297" s="6"/>
      <c r="W297" s="6"/>
      <c r="X297" s="6"/>
      <c r="Y297" s="6"/>
      <c r="Z297" s="6"/>
      <c r="AA297" s="6"/>
    </row>
    <row r="298" spans="1:27" x14ac:dyDescent="0.55000000000000004">
      <c r="A298" s="603"/>
      <c r="B298" s="5">
        <v>212</v>
      </c>
      <c r="C298" s="6" t="s">
        <v>34</v>
      </c>
      <c r="D298" s="6">
        <v>92241</v>
      </c>
      <c r="E298" s="6">
        <v>630</v>
      </c>
      <c r="F298" s="6">
        <v>7497</v>
      </c>
      <c r="G298" s="6" t="s">
        <v>35</v>
      </c>
      <c r="H298" s="6">
        <v>5</v>
      </c>
      <c r="I298" s="6"/>
      <c r="J298" s="6">
        <v>30</v>
      </c>
      <c r="K298" s="5">
        <f t="shared" si="2"/>
        <v>2030</v>
      </c>
      <c r="L298" s="6"/>
      <c r="M298" s="6"/>
      <c r="N298" s="6"/>
      <c r="O298" s="6"/>
      <c r="P298" s="115">
        <v>150</v>
      </c>
      <c r="Q298" s="5"/>
      <c r="R298" s="6">
        <v>113</v>
      </c>
      <c r="S298" s="6"/>
      <c r="T298" s="6"/>
      <c r="U298" s="6"/>
      <c r="V298" s="6"/>
      <c r="W298" s="6"/>
      <c r="X298" s="6"/>
      <c r="Y298" s="6"/>
      <c r="Z298" s="6"/>
      <c r="AA298" s="6"/>
    </row>
    <row r="299" spans="1:27" x14ac:dyDescent="0.55000000000000004">
      <c r="A299" s="603"/>
      <c r="B299" s="5">
        <v>213</v>
      </c>
      <c r="C299" s="6" t="s">
        <v>34</v>
      </c>
      <c r="D299" s="6">
        <v>15152</v>
      </c>
      <c r="E299" s="6">
        <v>186</v>
      </c>
      <c r="F299" s="6">
        <v>347</v>
      </c>
      <c r="G299" s="6" t="s">
        <v>35</v>
      </c>
      <c r="H299" s="6"/>
      <c r="I299" s="6"/>
      <c r="J299" s="6">
        <v>39</v>
      </c>
      <c r="K299" s="5"/>
      <c r="L299" s="6">
        <f xml:space="preserve"> H299*400+I299*100+J299</f>
        <v>39</v>
      </c>
      <c r="M299" s="6"/>
      <c r="N299" s="6"/>
      <c r="O299" s="6"/>
      <c r="P299" s="115">
        <v>250</v>
      </c>
      <c r="Q299" s="5">
        <v>49</v>
      </c>
      <c r="R299" s="6">
        <v>113</v>
      </c>
      <c r="S299" s="6" t="s">
        <v>1792</v>
      </c>
      <c r="T299" s="6" t="s">
        <v>45</v>
      </c>
      <c r="U299" s="6">
        <v>72</v>
      </c>
      <c r="V299" s="6"/>
      <c r="W299" s="6">
        <v>72</v>
      </c>
      <c r="X299" s="6"/>
      <c r="Y299" s="6"/>
      <c r="Z299" s="6">
        <v>30</v>
      </c>
      <c r="AA299" s="6"/>
    </row>
    <row r="300" spans="1:27" x14ac:dyDescent="0.55000000000000004">
      <c r="A300" s="603"/>
      <c r="B300" s="5"/>
      <c r="C300" s="6"/>
      <c r="D300" s="6"/>
      <c r="E300" s="6"/>
      <c r="F300" s="6"/>
      <c r="G300" s="6"/>
      <c r="H300" s="6"/>
      <c r="I300" s="6"/>
      <c r="J300" s="6"/>
      <c r="K300" s="5"/>
      <c r="L300" s="6"/>
      <c r="M300" s="6"/>
      <c r="N300" s="6"/>
      <c r="O300" s="6"/>
      <c r="P300" s="115"/>
      <c r="Q300" s="5"/>
      <c r="R300" s="6"/>
      <c r="S300" s="6"/>
      <c r="T300" s="6"/>
      <c r="U300" s="6"/>
      <c r="V300" s="6"/>
      <c r="W300" s="6"/>
      <c r="X300" s="6"/>
      <c r="Y300" s="6"/>
      <c r="Z300" s="6"/>
      <c r="AA300" s="6"/>
    </row>
    <row r="301" spans="1:27" x14ac:dyDescent="0.55000000000000004">
      <c r="A301" s="603" t="s">
        <v>2773</v>
      </c>
      <c r="B301" s="5">
        <v>214</v>
      </c>
      <c r="C301" s="6" t="s">
        <v>34</v>
      </c>
      <c r="D301" s="6">
        <v>89708</v>
      </c>
      <c r="E301" s="6">
        <v>374</v>
      </c>
      <c r="F301" s="6">
        <v>7312</v>
      </c>
      <c r="G301" s="6" t="s">
        <v>35</v>
      </c>
      <c r="H301" s="6">
        <v>2</v>
      </c>
      <c r="I301" s="6">
        <v>1</v>
      </c>
      <c r="J301" s="6">
        <v>26</v>
      </c>
      <c r="K301" s="5">
        <f t="shared" si="2"/>
        <v>926</v>
      </c>
      <c r="L301" s="6"/>
      <c r="M301" s="6"/>
      <c r="N301" s="6"/>
      <c r="O301" s="6"/>
      <c r="P301" s="115">
        <v>150</v>
      </c>
      <c r="Q301" s="5"/>
      <c r="R301" s="6">
        <v>113</v>
      </c>
      <c r="S301" s="6"/>
      <c r="T301" s="6"/>
      <c r="U301" s="6"/>
      <c r="V301" s="6"/>
      <c r="W301" s="6"/>
      <c r="X301" s="6"/>
      <c r="Y301" s="6"/>
      <c r="Z301" s="6"/>
      <c r="AA301" s="6"/>
    </row>
    <row r="302" spans="1:27" x14ac:dyDescent="0.55000000000000004">
      <c r="A302" s="603"/>
      <c r="B302" s="5">
        <v>215</v>
      </c>
      <c r="C302" s="6" t="s">
        <v>34</v>
      </c>
      <c r="D302" s="6">
        <v>89711</v>
      </c>
      <c r="E302" s="6">
        <v>377</v>
      </c>
      <c r="F302" s="6">
        <v>7315</v>
      </c>
      <c r="G302" s="6" t="s">
        <v>35</v>
      </c>
      <c r="H302" s="6">
        <v>2</v>
      </c>
      <c r="I302" s="6">
        <v>1</v>
      </c>
      <c r="J302" s="6">
        <v>26</v>
      </c>
      <c r="K302" s="5">
        <f t="shared" si="2"/>
        <v>926</v>
      </c>
      <c r="L302" s="6"/>
      <c r="M302" s="6"/>
      <c r="N302" s="6"/>
      <c r="O302" s="6"/>
      <c r="P302" s="115">
        <v>100</v>
      </c>
      <c r="Q302" s="5"/>
      <c r="R302" s="6">
        <v>113</v>
      </c>
      <c r="S302" s="6"/>
      <c r="T302" s="6"/>
      <c r="U302" s="6"/>
      <c r="V302" s="6"/>
      <c r="W302" s="6"/>
      <c r="X302" s="6"/>
      <c r="Y302" s="6"/>
      <c r="Z302" s="6"/>
      <c r="AA302" s="6"/>
    </row>
    <row r="303" spans="1:27" x14ac:dyDescent="0.55000000000000004">
      <c r="A303" s="603"/>
      <c r="B303" s="5"/>
      <c r="C303" s="6"/>
      <c r="D303" s="6"/>
      <c r="E303" s="6"/>
      <c r="F303" s="6"/>
      <c r="G303" s="6"/>
      <c r="H303" s="6"/>
      <c r="I303" s="6"/>
      <c r="J303" s="6"/>
      <c r="K303" s="5"/>
      <c r="L303" s="6"/>
      <c r="M303" s="6"/>
      <c r="N303" s="6"/>
      <c r="O303" s="6"/>
      <c r="P303" s="115"/>
      <c r="Q303" s="5"/>
      <c r="R303" s="6"/>
      <c r="S303" s="6"/>
      <c r="T303" s="6"/>
      <c r="U303" s="6"/>
      <c r="V303" s="6"/>
      <c r="W303" s="6"/>
      <c r="X303" s="6"/>
      <c r="Y303" s="6"/>
      <c r="Z303" s="6"/>
      <c r="AA303" s="6"/>
    </row>
    <row r="304" spans="1:27" x14ac:dyDescent="0.55000000000000004">
      <c r="A304" s="603" t="s">
        <v>2774</v>
      </c>
      <c r="B304" s="5">
        <v>216</v>
      </c>
      <c r="C304" s="6" t="s">
        <v>34</v>
      </c>
      <c r="D304" s="6">
        <v>52854</v>
      </c>
      <c r="E304" s="6">
        <v>146</v>
      </c>
      <c r="F304" s="6">
        <v>4777</v>
      </c>
      <c r="G304" s="6" t="s">
        <v>35</v>
      </c>
      <c r="H304" s="6"/>
      <c r="I304" s="6">
        <v>1</v>
      </c>
      <c r="J304" s="6">
        <v>91</v>
      </c>
      <c r="K304" s="5"/>
      <c r="L304" s="6">
        <f xml:space="preserve"> H304*400+I304*100+J304</f>
        <v>191</v>
      </c>
      <c r="M304" s="6"/>
      <c r="N304" s="6"/>
      <c r="O304" s="6"/>
      <c r="P304" s="115">
        <v>250</v>
      </c>
      <c r="Q304" s="5">
        <v>50</v>
      </c>
      <c r="R304" s="6">
        <v>245</v>
      </c>
      <c r="S304" s="6" t="s">
        <v>1792</v>
      </c>
      <c r="T304" s="6" t="s">
        <v>45</v>
      </c>
      <c r="U304" s="6">
        <v>36</v>
      </c>
      <c r="V304" s="6"/>
      <c r="W304" s="6">
        <v>36</v>
      </c>
      <c r="X304" s="6"/>
      <c r="Y304" s="6"/>
      <c r="Z304" s="6">
        <v>11</v>
      </c>
      <c r="AA304" s="6"/>
    </row>
    <row r="305" spans="1:27" x14ac:dyDescent="0.55000000000000004">
      <c r="A305" s="603"/>
      <c r="B305" s="5">
        <v>217</v>
      </c>
      <c r="C305" s="6" t="s">
        <v>34</v>
      </c>
      <c r="D305" s="6">
        <v>53411</v>
      </c>
      <c r="E305" s="6">
        <v>139</v>
      </c>
      <c r="F305" s="6">
        <v>4790</v>
      </c>
      <c r="G305" s="6" t="s">
        <v>35</v>
      </c>
      <c r="H305" s="6">
        <v>6</v>
      </c>
      <c r="I305" s="6"/>
      <c r="J305" s="6">
        <v>37</v>
      </c>
      <c r="K305" s="5">
        <f t="shared" si="2"/>
        <v>2437</v>
      </c>
      <c r="L305" s="6"/>
      <c r="M305" s="6"/>
      <c r="N305" s="6"/>
      <c r="O305" s="6"/>
      <c r="P305" s="115">
        <v>150</v>
      </c>
      <c r="Q305" s="5"/>
      <c r="R305" s="6">
        <v>245</v>
      </c>
      <c r="S305" s="6"/>
      <c r="T305" s="6"/>
      <c r="U305" s="6"/>
      <c r="V305" s="6"/>
      <c r="W305" s="6"/>
      <c r="X305" s="6"/>
      <c r="Y305" s="6"/>
      <c r="Z305" s="6"/>
      <c r="AA305" s="6"/>
    </row>
    <row r="306" spans="1:27" x14ac:dyDescent="0.55000000000000004">
      <c r="A306" s="603" t="s">
        <v>2775</v>
      </c>
      <c r="B306" s="5">
        <v>218</v>
      </c>
      <c r="C306" s="6" t="s">
        <v>34</v>
      </c>
      <c r="D306" s="6">
        <v>80553</v>
      </c>
      <c r="E306" s="6">
        <v>263</v>
      </c>
      <c r="F306" s="6">
        <v>5819</v>
      </c>
      <c r="G306" s="6" t="s">
        <v>35</v>
      </c>
      <c r="H306" s="6">
        <v>7</v>
      </c>
      <c r="I306" s="6">
        <v>2</v>
      </c>
      <c r="J306" s="6">
        <v>9</v>
      </c>
      <c r="K306" s="5">
        <f t="shared" si="2"/>
        <v>3009</v>
      </c>
      <c r="L306" s="6"/>
      <c r="M306" s="6"/>
      <c r="N306" s="6"/>
      <c r="O306" s="6"/>
      <c r="P306" s="115">
        <v>100</v>
      </c>
      <c r="Q306" s="5"/>
      <c r="R306" s="6">
        <v>245</v>
      </c>
      <c r="S306" s="6"/>
      <c r="T306" s="6"/>
      <c r="U306" s="6"/>
      <c r="V306" s="6"/>
      <c r="W306" s="6"/>
      <c r="X306" s="6"/>
      <c r="Y306" s="6"/>
      <c r="Z306" s="6"/>
      <c r="AA306" s="6"/>
    </row>
    <row r="307" spans="1:27" x14ac:dyDescent="0.55000000000000004">
      <c r="A307" s="603"/>
      <c r="B307" s="5"/>
      <c r="C307" s="6"/>
      <c r="D307" s="6"/>
      <c r="E307" s="6"/>
      <c r="F307" s="6"/>
      <c r="G307" s="6"/>
      <c r="H307" s="6"/>
      <c r="I307" s="6"/>
      <c r="J307" s="6"/>
      <c r="K307" s="5"/>
      <c r="L307" s="6"/>
      <c r="M307" s="6"/>
      <c r="N307" s="6"/>
      <c r="O307" s="6"/>
      <c r="P307" s="115"/>
      <c r="Q307" s="5"/>
      <c r="R307" s="6"/>
      <c r="S307" s="6"/>
      <c r="T307" s="6"/>
      <c r="U307" s="6"/>
      <c r="V307" s="6"/>
      <c r="W307" s="6"/>
      <c r="X307" s="6"/>
      <c r="Y307" s="6"/>
      <c r="Z307" s="6"/>
      <c r="AA307" s="6"/>
    </row>
    <row r="308" spans="1:27" x14ac:dyDescent="0.55000000000000004">
      <c r="A308" s="603"/>
      <c r="B308" s="5">
        <v>219</v>
      </c>
      <c r="C308" s="6" t="s">
        <v>34</v>
      </c>
      <c r="D308" s="6">
        <v>74959</v>
      </c>
      <c r="E308" s="6">
        <v>281</v>
      </c>
      <c r="F308" s="6">
        <v>6607</v>
      </c>
      <c r="G308" s="6" t="s">
        <v>35</v>
      </c>
      <c r="H308" s="6"/>
      <c r="I308" s="6"/>
      <c r="J308" s="6">
        <v>96</v>
      </c>
      <c r="K308" s="5">
        <f t="shared" si="2"/>
        <v>96</v>
      </c>
      <c r="L308" s="6"/>
      <c r="M308" s="6"/>
      <c r="N308" s="6"/>
      <c r="O308" s="6"/>
      <c r="P308" s="115">
        <v>300</v>
      </c>
      <c r="Q308" s="5"/>
      <c r="R308" s="6">
        <v>248</v>
      </c>
      <c r="S308" s="6"/>
      <c r="T308" s="6"/>
      <c r="U308" s="6"/>
      <c r="V308" s="6"/>
      <c r="W308" s="6"/>
      <c r="X308" s="6"/>
      <c r="Y308" s="6"/>
      <c r="Z308" s="6"/>
      <c r="AA308" s="6"/>
    </row>
    <row r="309" spans="1:27" x14ac:dyDescent="0.55000000000000004">
      <c r="A309" s="603" t="s">
        <v>2776</v>
      </c>
      <c r="B309" s="5">
        <v>220</v>
      </c>
      <c r="C309" s="6" t="s">
        <v>34</v>
      </c>
      <c r="D309" s="6">
        <v>70601</v>
      </c>
      <c r="E309" s="6">
        <v>274</v>
      </c>
      <c r="F309" s="6">
        <v>5887</v>
      </c>
      <c r="G309" s="6" t="s">
        <v>35</v>
      </c>
      <c r="H309" s="6">
        <v>2</v>
      </c>
      <c r="I309" s="6">
        <v>3</v>
      </c>
      <c r="J309" s="6">
        <v>66</v>
      </c>
      <c r="K309" s="5">
        <f t="shared" si="2"/>
        <v>1166</v>
      </c>
      <c r="L309" s="6"/>
      <c r="M309" s="6"/>
      <c r="N309" s="6"/>
      <c r="O309" s="6"/>
      <c r="P309" s="115">
        <v>100</v>
      </c>
      <c r="Q309" s="5"/>
      <c r="R309" s="6">
        <v>248</v>
      </c>
      <c r="S309" s="6"/>
      <c r="T309" s="6"/>
      <c r="U309" s="6"/>
      <c r="V309" s="6"/>
      <c r="W309" s="6"/>
      <c r="X309" s="6"/>
      <c r="Y309" s="6"/>
      <c r="Z309" s="6"/>
      <c r="AA309" s="6"/>
    </row>
    <row r="310" spans="1:27" x14ac:dyDescent="0.55000000000000004">
      <c r="A310" s="603"/>
      <c r="B310" s="5">
        <v>221</v>
      </c>
      <c r="C310" s="6" t="s">
        <v>34</v>
      </c>
      <c r="D310" s="6">
        <v>74960</v>
      </c>
      <c r="E310" s="6">
        <v>282</v>
      </c>
      <c r="F310" s="6">
        <v>6608</v>
      </c>
      <c r="G310" s="6" t="s">
        <v>35</v>
      </c>
      <c r="H310" s="6"/>
      <c r="I310" s="6"/>
      <c r="J310" s="6">
        <v>87</v>
      </c>
      <c r="K310" s="5"/>
      <c r="L310" s="6">
        <f xml:space="preserve"> H310*400+I310*100+J310</f>
        <v>87</v>
      </c>
      <c r="M310" s="6"/>
      <c r="N310" s="6"/>
      <c r="O310" s="6"/>
      <c r="P310" s="115">
        <v>250</v>
      </c>
      <c r="Q310" s="5">
        <v>51</v>
      </c>
      <c r="R310" s="6">
        <v>248</v>
      </c>
      <c r="S310" s="6" t="s">
        <v>1792</v>
      </c>
      <c r="T310" s="6" t="s">
        <v>37</v>
      </c>
      <c r="U310" s="6">
        <v>54</v>
      </c>
      <c r="V310" s="6"/>
      <c r="W310" s="6">
        <v>54</v>
      </c>
      <c r="X310" s="6"/>
      <c r="Y310" s="6"/>
      <c r="Z310" s="6">
        <v>20</v>
      </c>
      <c r="AA310" s="6"/>
    </row>
    <row r="311" spans="1:27" x14ac:dyDescent="0.55000000000000004">
      <c r="A311" s="603"/>
      <c r="B311" s="5"/>
      <c r="C311" s="6"/>
      <c r="D311" s="6"/>
      <c r="E311" s="6"/>
      <c r="F311" s="6"/>
      <c r="G311" s="6"/>
      <c r="H311" s="6"/>
      <c r="I311" s="6"/>
      <c r="J311" s="6"/>
      <c r="K311" s="5"/>
      <c r="L311" s="6"/>
      <c r="M311" s="6"/>
      <c r="N311" s="6"/>
      <c r="O311" s="6"/>
      <c r="P311" s="115"/>
      <c r="Q311" s="5"/>
      <c r="R311" s="6"/>
      <c r="S311" s="6"/>
      <c r="T311" s="6"/>
      <c r="U311" s="6"/>
      <c r="V311" s="6"/>
      <c r="W311" s="6"/>
      <c r="X311" s="6"/>
      <c r="Y311" s="6"/>
      <c r="Z311" s="6"/>
      <c r="AA311" s="6"/>
    </row>
    <row r="312" spans="1:27" x14ac:dyDescent="0.55000000000000004">
      <c r="A312" s="603"/>
      <c r="B312" s="5">
        <v>222</v>
      </c>
      <c r="C312" s="6" t="s">
        <v>34</v>
      </c>
      <c r="D312" s="6">
        <v>88191</v>
      </c>
      <c r="E312" s="6">
        <v>300</v>
      </c>
      <c r="F312" s="6">
        <v>7105</v>
      </c>
      <c r="G312" s="6" t="s">
        <v>35</v>
      </c>
      <c r="H312" s="6"/>
      <c r="I312" s="6"/>
      <c r="J312" s="6">
        <v>72</v>
      </c>
      <c r="K312" s="5"/>
      <c r="L312" s="6">
        <f xml:space="preserve"> H312*400+I312*100+J312</f>
        <v>72</v>
      </c>
      <c r="M312" s="6"/>
      <c r="N312" s="6"/>
      <c r="O312" s="6"/>
      <c r="P312" s="115">
        <v>250</v>
      </c>
      <c r="Q312" s="5">
        <v>52</v>
      </c>
      <c r="R312" s="6">
        <v>144</v>
      </c>
      <c r="S312" s="6" t="s">
        <v>1792</v>
      </c>
      <c r="T312" s="6" t="s">
        <v>45</v>
      </c>
      <c r="U312" s="6">
        <v>126</v>
      </c>
      <c r="V312" s="6"/>
      <c r="W312" s="6">
        <v>126</v>
      </c>
      <c r="X312" s="6"/>
      <c r="Y312" s="6"/>
      <c r="Z312" s="6">
        <v>29</v>
      </c>
      <c r="AA312" s="6"/>
    </row>
    <row r="313" spans="1:27" x14ac:dyDescent="0.55000000000000004">
      <c r="A313" s="603" t="s">
        <v>2777</v>
      </c>
      <c r="B313" s="5">
        <v>223</v>
      </c>
      <c r="C313" s="6" t="s">
        <v>34</v>
      </c>
      <c r="D313" s="6">
        <v>25113</v>
      </c>
      <c r="E313" s="6">
        <v>19</v>
      </c>
      <c r="F313" s="6">
        <v>1717</v>
      </c>
      <c r="G313" s="6" t="s">
        <v>35</v>
      </c>
      <c r="H313" s="6">
        <v>4</v>
      </c>
      <c r="I313" s="6"/>
      <c r="J313" s="6">
        <v>23</v>
      </c>
      <c r="K313" s="5">
        <f t="shared" si="2"/>
        <v>1623</v>
      </c>
      <c r="L313" s="6"/>
      <c r="M313" s="6"/>
      <c r="N313" s="6"/>
      <c r="O313" s="6"/>
      <c r="P313" s="115">
        <v>150</v>
      </c>
      <c r="Q313" s="5"/>
      <c r="R313" s="6">
        <v>144</v>
      </c>
      <c r="S313" s="6"/>
      <c r="T313" s="6"/>
      <c r="U313" s="6"/>
      <c r="V313" s="6"/>
      <c r="W313" s="6"/>
      <c r="X313" s="6"/>
      <c r="Y313" s="6"/>
      <c r="Z313" s="6"/>
      <c r="AA313" s="6"/>
    </row>
    <row r="314" spans="1:27" x14ac:dyDescent="0.55000000000000004">
      <c r="A314" s="603"/>
      <c r="B314" s="5">
        <v>224</v>
      </c>
      <c r="C314" s="6" t="s">
        <v>34</v>
      </c>
      <c r="D314" s="6">
        <v>25125</v>
      </c>
      <c r="E314" s="6">
        <v>30</v>
      </c>
      <c r="F314" s="6">
        <v>1729</v>
      </c>
      <c r="G314" s="6" t="s">
        <v>35</v>
      </c>
      <c r="H314" s="6">
        <v>5</v>
      </c>
      <c r="I314" s="6">
        <v>1</v>
      </c>
      <c r="J314" s="6">
        <v>73</v>
      </c>
      <c r="K314" s="5">
        <f t="shared" si="2"/>
        <v>2173</v>
      </c>
      <c r="L314" s="6"/>
      <c r="M314" s="6"/>
      <c r="N314" s="6"/>
      <c r="O314" s="6"/>
      <c r="P314" s="115">
        <v>200</v>
      </c>
      <c r="Q314" s="5"/>
      <c r="R314" s="6">
        <v>144</v>
      </c>
      <c r="S314" s="6"/>
      <c r="T314" s="6"/>
      <c r="U314" s="6"/>
      <c r="V314" s="6"/>
      <c r="W314" s="6"/>
      <c r="X314" s="6"/>
      <c r="Y314" s="6"/>
      <c r="Z314" s="6"/>
      <c r="AA314" s="6"/>
    </row>
    <row r="315" spans="1:27" x14ac:dyDescent="0.55000000000000004">
      <c r="A315" s="603"/>
      <c r="B315" s="5"/>
      <c r="C315" s="6"/>
      <c r="D315" s="6"/>
      <c r="E315" s="6"/>
      <c r="F315" s="6"/>
      <c r="G315" s="6"/>
      <c r="H315" s="6"/>
      <c r="I315" s="6"/>
      <c r="J315" s="6"/>
      <c r="K315" s="5"/>
      <c r="L315" s="6"/>
      <c r="M315" s="6"/>
      <c r="N315" s="6"/>
      <c r="O315" s="6"/>
      <c r="P315" s="115"/>
      <c r="Q315" s="5"/>
      <c r="R315" s="6"/>
      <c r="S315" s="6"/>
      <c r="T315" s="6"/>
      <c r="U315" s="6"/>
      <c r="V315" s="6"/>
      <c r="W315" s="6"/>
      <c r="X315" s="6"/>
      <c r="Y315" s="6"/>
      <c r="Z315" s="6"/>
      <c r="AA315" s="6"/>
    </row>
    <row r="316" spans="1:27" x14ac:dyDescent="0.55000000000000004">
      <c r="A316" s="603" t="s">
        <v>2778</v>
      </c>
      <c r="B316" s="5">
        <v>225</v>
      </c>
      <c r="C316" s="6" t="s">
        <v>34</v>
      </c>
      <c r="D316" s="6">
        <v>95731</v>
      </c>
      <c r="E316" s="6">
        <v>636</v>
      </c>
      <c r="F316" s="6">
        <v>7709</v>
      </c>
      <c r="G316" s="6" t="s">
        <v>35</v>
      </c>
      <c r="H316" s="6">
        <v>1</v>
      </c>
      <c r="I316" s="6">
        <v>1</v>
      </c>
      <c r="J316" s="6">
        <v>75</v>
      </c>
      <c r="K316" s="5">
        <f t="shared" si="2"/>
        <v>575</v>
      </c>
      <c r="L316" s="6"/>
      <c r="M316" s="6"/>
      <c r="N316" s="6"/>
      <c r="O316" s="6"/>
      <c r="P316" s="115">
        <v>100</v>
      </c>
      <c r="Q316" s="5"/>
      <c r="R316" s="6">
        <v>239</v>
      </c>
      <c r="S316" s="6"/>
      <c r="T316" s="6"/>
      <c r="U316" s="6"/>
      <c r="V316" s="6"/>
      <c r="W316" s="6"/>
      <c r="X316" s="6"/>
      <c r="Y316" s="6"/>
      <c r="Z316" s="6"/>
      <c r="AA316" s="6"/>
    </row>
    <row r="317" spans="1:27" x14ac:dyDescent="0.55000000000000004">
      <c r="A317" s="603"/>
      <c r="B317" s="5">
        <v>226</v>
      </c>
      <c r="C317" s="6" t="s">
        <v>34</v>
      </c>
      <c r="D317" s="6">
        <v>77237</v>
      </c>
      <c r="E317" s="6">
        <v>219</v>
      </c>
      <c r="F317" s="6">
        <v>6767</v>
      </c>
      <c r="G317" s="6" t="s">
        <v>35</v>
      </c>
      <c r="H317" s="6">
        <v>5</v>
      </c>
      <c r="I317" s="6">
        <v>2</v>
      </c>
      <c r="J317" s="6">
        <v>56</v>
      </c>
      <c r="K317" s="5">
        <f t="shared" si="2"/>
        <v>2256</v>
      </c>
      <c r="L317" s="6"/>
      <c r="M317" s="6"/>
      <c r="N317" s="6"/>
      <c r="O317" s="6"/>
      <c r="P317" s="115">
        <v>100</v>
      </c>
      <c r="Q317" s="5"/>
      <c r="R317" s="6">
        <v>239</v>
      </c>
      <c r="S317" s="6"/>
      <c r="T317" s="6"/>
      <c r="U317" s="6"/>
      <c r="V317" s="6"/>
      <c r="W317" s="6"/>
      <c r="X317" s="6"/>
      <c r="Y317" s="6"/>
      <c r="Z317" s="6"/>
      <c r="AA317" s="6"/>
    </row>
    <row r="318" spans="1:27" x14ac:dyDescent="0.55000000000000004">
      <c r="A318" s="603"/>
      <c r="B318" s="5"/>
      <c r="C318" s="6"/>
      <c r="D318" s="6"/>
      <c r="E318" s="6"/>
      <c r="F318" s="6"/>
      <c r="G318" s="6"/>
      <c r="H318" s="6"/>
      <c r="I318" s="6"/>
      <c r="J318" s="6"/>
      <c r="K318" s="5"/>
      <c r="L318" s="6"/>
      <c r="M318" s="6"/>
      <c r="N318" s="6"/>
      <c r="O318" s="6"/>
      <c r="P318" s="115"/>
      <c r="Q318" s="5"/>
      <c r="R318" s="6"/>
      <c r="S318" s="6"/>
      <c r="T318" s="6"/>
      <c r="U318" s="6"/>
      <c r="V318" s="6"/>
      <c r="W318" s="6"/>
      <c r="X318" s="6"/>
      <c r="Y318" s="6"/>
      <c r="Z318" s="6"/>
      <c r="AA318" s="6"/>
    </row>
    <row r="319" spans="1:27" x14ac:dyDescent="0.55000000000000004">
      <c r="A319" s="603" t="s">
        <v>2779</v>
      </c>
      <c r="B319" s="5">
        <v>227</v>
      </c>
      <c r="C319" s="6" t="s">
        <v>34</v>
      </c>
      <c r="D319" s="6">
        <v>51755</v>
      </c>
      <c r="E319" s="6">
        <v>152</v>
      </c>
      <c r="F319" s="6">
        <v>4923</v>
      </c>
      <c r="G319" s="6" t="s">
        <v>35</v>
      </c>
      <c r="H319" s="6">
        <v>6</v>
      </c>
      <c r="I319" s="6"/>
      <c r="J319" s="6">
        <v>40</v>
      </c>
      <c r="K319" s="5">
        <f t="shared" si="2"/>
        <v>2440</v>
      </c>
      <c r="L319" s="6"/>
      <c r="M319" s="6"/>
      <c r="N319" s="6"/>
      <c r="O319" s="6"/>
      <c r="P319" s="115">
        <v>100</v>
      </c>
      <c r="Q319" s="5"/>
      <c r="R319" s="6">
        <v>229</v>
      </c>
      <c r="S319" s="6"/>
      <c r="T319" s="6"/>
      <c r="U319" s="6"/>
      <c r="V319" s="6"/>
      <c r="W319" s="6"/>
      <c r="X319" s="6"/>
      <c r="Y319" s="6"/>
      <c r="Z319" s="6"/>
      <c r="AA319" s="6"/>
    </row>
    <row r="320" spans="1:27" x14ac:dyDescent="0.55000000000000004">
      <c r="A320" s="603"/>
      <c r="B320" s="5"/>
      <c r="C320" s="6"/>
      <c r="D320" s="6"/>
      <c r="E320" s="6"/>
      <c r="F320" s="6"/>
      <c r="G320" s="6"/>
      <c r="H320" s="6"/>
      <c r="I320" s="6"/>
      <c r="J320" s="6"/>
      <c r="K320" s="5"/>
      <c r="L320" s="6"/>
      <c r="M320" s="6"/>
      <c r="N320" s="6"/>
      <c r="O320" s="6"/>
      <c r="P320" s="115"/>
      <c r="Q320" s="5"/>
      <c r="R320" s="6"/>
      <c r="S320" s="6"/>
      <c r="T320" s="6"/>
      <c r="U320" s="6"/>
      <c r="V320" s="6"/>
      <c r="W320" s="6"/>
      <c r="X320" s="6"/>
      <c r="Y320" s="6"/>
      <c r="Z320" s="6"/>
      <c r="AA320" s="6"/>
    </row>
    <row r="321" spans="1:27" x14ac:dyDescent="0.55000000000000004">
      <c r="A321" s="603" t="s">
        <v>2780</v>
      </c>
      <c r="B321" s="5">
        <v>226</v>
      </c>
      <c r="C321" s="6" t="s">
        <v>34</v>
      </c>
      <c r="D321" s="6">
        <v>25399</v>
      </c>
      <c r="E321" s="6">
        <v>109</v>
      </c>
      <c r="F321" s="6">
        <v>1850</v>
      </c>
      <c r="G321" s="6" t="s">
        <v>35</v>
      </c>
      <c r="H321" s="6">
        <v>28</v>
      </c>
      <c r="I321" s="6"/>
      <c r="J321" s="6">
        <v>73</v>
      </c>
      <c r="K321" s="5">
        <f t="shared" si="2"/>
        <v>11273</v>
      </c>
      <c r="L321" s="6"/>
      <c r="M321" s="6"/>
      <c r="N321" s="6"/>
      <c r="O321" s="6"/>
      <c r="P321" s="115">
        <v>100</v>
      </c>
      <c r="Q321" s="5"/>
      <c r="R321" s="6">
        <v>229</v>
      </c>
      <c r="S321" s="6"/>
      <c r="T321" s="6"/>
      <c r="U321" s="6"/>
      <c r="V321" s="6"/>
      <c r="W321" s="6"/>
      <c r="X321" s="6"/>
      <c r="Y321" s="6"/>
      <c r="Z321" s="6"/>
      <c r="AA321" s="6"/>
    </row>
    <row r="322" spans="1:27" x14ac:dyDescent="0.55000000000000004">
      <c r="A322" s="603"/>
      <c r="B322" s="5"/>
      <c r="C322" s="6"/>
      <c r="D322" s="6"/>
      <c r="E322" s="6"/>
      <c r="F322" s="6"/>
      <c r="G322" s="6"/>
      <c r="H322" s="6"/>
      <c r="I322" s="6"/>
      <c r="J322" s="6"/>
      <c r="K322" s="5"/>
      <c r="L322" s="6"/>
      <c r="M322" s="6"/>
      <c r="N322" s="6"/>
      <c r="O322" s="6"/>
      <c r="P322" s="115"/>
      <c r="Q322" s="5"/>
      <c r="R322" s="6"/>
      <c r="S322" s="6"/>
      <c r="T322" s="6"/>
      <c r="U322" s="6"/>
      <c r="V322" s="6"/>
      <c r="W322" s="6"/>
      <c r="X322" s="6"/>
      <c r="Y322" s="6"/>
      <c r="Z322" s="6"/>
      <c r="AA322" s="6"/>
    </row>
    <row r="323" spans="1:27" x14ac:dyDescent="0.55000000000000004">
      <c r="A323" s="603" t="s">
        <v>2781</v>
      </c>
      <c r="B323" s="5">
        <v>227</v>
      </c>
      <c r="C323" s="6" t="s">
        <v>34</v>
      </c>
      <c r="D323" s="6">
        <v>91327</v>
      </c>
      <c r="E323" s="6">
        <v>417</v>
      </c>
      <c r="F323" s="6">
        <v>7170</v>
      </c>
      <c r="G323" s="6" t="s">
        <v>35</v>
      </c>
      <c r="H323" s="6">
        <v>4</v>
      </c>
      <c r="I323" s="6">
        <v>3</v>
      </c>
      <c r="J323" s="6">
        <v>10</v>
      </c>
      <c r="K323" s="5">
        <f t="shared" si="2"/>
        <v>1910</v>
      </c>
      <c r="L323" s="6"/>
      <c r="M323" s="6"/>
      <c r="N323" s="6"/>
      <c r="O323" s="6"/>
      <c r="P323" s="115">
        <v>150</v>
      </c>
      <c r="Q323" s="5"/>
      <c r="R323" s="6">
        <v>229</v>
      </c>
      <c r="S323" s="6"/>
      <c r="T323" s="6"/>
      <c r="U323" s="6"/>
      <c r="V323" s="6"/>
      <c r="W323" s="6"/>
      <c r="X323" s="6"/>
      <c r="Y323" s="6"/>
      <c r="Z323" s="6"/>
      <c r="AA323" s="6"/>
    </row>
    <row r="324" spans="1:27" x14ac:dyDescent="0.55000000000000004">
      <c r="A324" s="603" t="s">
        <v>2781</v>
      </c>
      <c r="B324" s="5">
        <v>228</v>
      </c>
      <c r="C324" s="6" t="s">
        <v>34</v>
      </c>
      <c r="D324" s="6">
        <v>42920</v>
      </c>
      <c r="E324" s="6">
        <v>136</v>
      </c>
      <c r="F324" s="6">
        <v>3584</v>
      </c>
      <c r="G324" s="6" t="s">
        <v>35</v>
      </c>
      <c r="H324" s="6">
        <v>2</v>
      </c>
      <c r="I324" s="6"/>
      <c r="J324" s="6"/>
      <c r="K324" s="5">
        <f t="shared" si="2"/>
        <v>800</v>
      </c>
      <c r="L324" s="6"/>
      <c r="M324" s="6"/>
      <c r="N324" s="6"/>
      <c r="O324" s="6"/>
      <c r="P324" s="115">
        <v>150</v>
      </c>
      <c r="Q324" s="5"/>
      <c r="R324" s="6">
        <v>229</v>
      </c>
      <c r="S324" s="6"/>
      <c r="T324" s="6"/>
      <c r="U324" s="6"/>
      <c r="V324" s="6"/>
      <c r="W324" s="6"/>
      <c r="X324" s="6"/>
      <c r="Y324" s="6"/>
      <c r="Z324" s="6"/>
      <c r="AA324" s="6"/>
    </row>
    <row r="325" spans="1:27" x14ac:dyDescent="0.55000000000000004">
      <c r="A325" s="603"/>
      <c r="B325" s="5">
        <v>229</v>
      </c>
      <c r="C325" s="6" t="s">
        <v>34</v>
      </c>
      <c r="D325" s="6">
        <v>61378</v>
      </c>
      <c r="E325" s="6">
        <v>255</v>
      </c>
      <c r="F325" s="6">
        <v>4781</v>
      </c>
      <c r="G325" s="6" t="s">
        <v>35</v>
      </c>
      <c r="H325" s="6"/>
      <c r="I325" s="6"/>
      <c r="J325" s="6">
        <v>60</v>
      </c>
      <c r="K325" s="5"/>
      <c r="L325" s="6">
        <f xml:space="preserve"> H325*400+I325*100+J325</f>
        <v>60</v>
      </c>
      <c r="M325" s="6"/>
      <c r="N325" s="6"/>
      <c r="O325" s="6"/>
      <c r="P325" s="115">
        <v>300</v>
      </c>
      <c r="Q325" s="5">
        <v>53</v>
      </c>
      <c r="R325" s="6">
        <v>229</v>
      </c>
      <c r="S325" s="6" t="s">
        <v>1792</v>
      </c>
      <c r="T325" s="6" t="s">
        <v>45</v>
      </c>
      <c r="U325" s="6">
        <v>81</v>
      </c>
      <c r="V325" s="6"/>
      <c r="W325" s="6">
        <v>81</v>
      </c>
      <c r="X325" s="6"/>
      <c r="Y325" s="6"/>
      <c r="Z325" s="6">
        <v>10</v>
      </c>
      <c r="AA325" s="6"/>
    </row>
    <row r="326" spans="1:27" x14ac:dyDescent="0.55000000000000004">
      <c r="A326" s="603"/>
      <c r="B326" s="5"/>
      <c r="C326" s="6"/>
      <c r="D326" s="6"/>
      <c r="E326" s="6"/>
      <c r="F326" s="6"/>
      <c r="G326" s="6"/>
      <c r="H326" s="6"/>
      <c r="I326" s="6"/>
      <c r="J326" s="6"/>
      <c r="K326" s="5"/>
      <c r="L326" s="6"/>
      <c r="M326" s="6"/>
      <c r="N326" s="6"/>
      <c r="O326" s="6"/>
      <c r="P326" s="115"/>
      <c r="Q326" s="5"/>
      <c r="R326" s="6"/>
      <c r="S326" s="6"/>
      <c r="T326" s="6"/>
      <c r="U326" s="6"/>
      <c r="V326" s="6"/>
      <c r="W326" s="6"/>
      <c r="X326" s="6"/>
      <c r="Y326" s="6"/>
      <c r="Z326" s="6"/>
      <c r="AA326" s="6"/>
    </row>
    <row r="327" spans="1:27" x14ac:dyDescent="0.55000000000000004">
      <c r="A327" s="603" t="s">
        <v>426</v>
      </c>
      <c r="B327" s="5">
        <v>230</v>
      </c>
      <c r="C327" s="6" t="s">
        <v>34</v>
      </c>
      <c r="D327" s="6">
        <v>53041</v>
      </c>
      <c r="E327" s="6">
        <v>71</v>
      </c>
      <c r="F327" s="6">
        <v>2711</v>
      </c>
      <c r="G327" s="6" t="s">
        <v>35</v>
      </c>
      <c r="H327" s="6">
        <v>19</v>
      </c>
      <c r="I327" s="6">
        <v>3</v>
      </c>
      <c r="J327" s="6">
        <v>56</v>
      </c>
      <c r="K327" s="5">
        <f t="shared" si="2"/>
        <v>7956</v>
      </c>
      <c r="L327" s="6"/>
      <c r="M327" s="6"/>
      <c r="N327" s="6"/>
      <c r="O327" s="6"/>
      <c r="P327" s="115">
        <v>150</v>
      </c>
      <c r="Q327" s="5"/>
      <c r="R327" s="6">
        <v>83</v>
      </c>
      <c r="S327" s="6"/>
      <c r="T327" s="6"/>
      <c r="U327" s="6"/>
      <c r="V327" s="6"/>
      <c r="W327" s="6"/>
      <c r="X327" s="6"/>
      <c r="Y327" s="6"/>
      <c r="Z327" s="6"/>
      <c r="AA327" s="6"/>
    </row>
    <row r="328" spans="1:27" x14ac:dyDescent="0.55000000000000004">
      <c r="A328" s="603"/>
      <c r="B328" s="5">
        <v>231</v>
      </c>
      <c r="C328" s="6" t="s">
        <v>34</v>
      </c>
      <c r="D328" s="6">
        <v>41295</v>
      </c>
      <c r="E328" s="6">
        <v>47</v>
      </c>
      <c r="F328" s="6">
        <v>3392</v>
      </c>
      <c r="G328" s="6" t="s">
        <v>35</v>
      </c>
      <c r="H328" s="6">
        <v>4</v>
      </c>
      <c r="I328" s="6"/>
      <c r="J328" s="6">
        <v>87</v>
      </c>
      <c r="K328" s="5">
        <f t="shared" si="2"/>
        <v>1687</v>
      </c>
      <c r="L328" s="6"/>
      <c r="M328" s="6"/>
      <c r="N328" s="6"/>
      <c r="O328" s="6"/>
      <c r="P328" s="115">
        <v>100</v>
      </c>
      <c r="Q328" s="5"/>
      <c r="R328" s="6">
        <v>83</v>
      </c>
      <c r="S328" s="6"/>
      <c r="T328" s="6"/>
      <c r="U328" s="6"/>
      <c r="V328" s="6"/>
      <c r="W328" s="6"/>
      <c r="X328" s="6"/>
      <c r="Y328" s="6"/>
      <c r="Z328" s="6"/>
      <c r="AA328" s="6"/>
    </row>
    <row r="329" spans="1:27" x14ac:dyDescent="0.55000000000000004">
      <c r="A329" s="603"/>
      <c r="B329" s="5">
        <v>232</v>
      </c>
      <c r="C329" s="6" t="s">
        <v>34</v>
      </c>
      <c r="D329" s="6">
        <v>40973</v>
      </c>
      <c r="E329" s="6">
        <v>59</v>
      </c>
      <c r="F329" s="6">
        <v>3383</v>
      </c>
      <c r="G329" s="6" t="s">
        <v>35</v>
      </c>
      <c r="H329" s="6">
        <v>1</v>
      </c>
      <c r="I329" s="6">
        <v>1</v>
      </c>
      <c r="J329" s="6">
        <v>95</v>
      </c>
      <c r="K329" s="5">
        <f t="shared" si="2"/>
        <v>595</v>
      </c>
      <c r="L329" s="6"/>
      <c r="M329" s="6"/>
      <c r="N329" s="6"/>
      <c r="O329" s="6"/>
      <c r="P329" s="115">
        <v>200</v>
      </c>
      <c r="Q329" s="5">
        <v>54</v>
      </c>
      <c r="R329" s="6">
        <v>83</v>
      </c>
      <c r="S329" s="6" t="s">
        <v>1792</v>
      </c>
      <c r="T329" s="6" t="s">
        <v>45</v>
      </c>
      <c r="U329" s="6">
        <v>105</v>
      </c>
      <c r="V329" s="6"/>
      <c r="W329" s="6">
        <v>105</v>
      </c>
      <c r="X329" s="6"/>
      <c r="Y329" s="6"/>
      <c r="Z329" s="6">
        <v>70</v>
      </c>
      <c r="AA329" s="6"/>
    </row>
    <row r="330" spans="1:27" x14ac:dyDescent="0.55000000000000004">
      <c r="A330" s="603"/>
      <c r="B330" s="5"/>
      <c r="C330" s="6"/>
      <c r="D330" s="6"/>
      <c r="E330" s="6"/>
      <c r="F330" s="6"/>
      <c r="G330" s="6"/>
      <c r="H330" s="6"/>
      <c r="I330" s="6"/>
      <c r="J330" s="6"/>
      <c r="K330" s="5"/>
      <c r="L330" s="6"/>
      <c r="M330" s="6"/>
      <c r="N330" s="6"/>
      <c r="O330" s="6"/>
      <c r="P330" s="115"/>
      <c r="Q330" s="5"/>
      <c r="R330" s="6"/>
      <c r="S330" s="6"/>
      <c r="T330" s="6"/>
      <c r="U330" s="6"/>
      <c r="V330" s="6"/>
      <c r="W330" s="6"/>
      <c r="X330" s="6"/>
      <c r="Y330" s="6"/>
      <c r="Z330" s="6"/>
      <c r="AA330" s="6"/>
    </row>
    <row r="331" spans="1:27" x14ac:dyDescent="0.55000000000000004">
      <c r="A331" s="603" t="s">
        <v>2782</v>
      </c>
      <c r="B331" s="5">
        <v>233</v>
      </c>
      <c r="C331" s="6" t="s">
        <v>34</v>
      </c>
      <c r="D331" s="6">
        <v>38438</v>
      </c>
      <c r="E331" s="6">
        <v>216</v>
      </c>
      <c r="F331" s="6">
        <v>1538</v>
      </c>
      <c r="G331" s="6" t="s">
        <v>35</v>
      </c>
      <c r="H331" s="6">
        <v>6</v>
      </c>
      <c r="I331" s="6">
        <v>3</v>
      </c>
      <c r="J331" s="6">
        <v>41</v>
      </c>
      <c r="K331" s="5">
        <f t="shared" si="2"/>
        <v>2741</v>
      </c>
      <c r="L331" s="6"/>
      <c r="M331" s="6"/>
      <c r="N331" s="6"/>
      <c r="O331" s="6"/>
      <c r="P331" s="115">
        <v>150</v>
      </c>
      <c r="Q331" s="5"/>
      <c r="R331" s="6">
        <v>256</v>
      </c>
      <c r="S331" s="6"/>
      <c r="T331" s="6"/>
      <c r="U331" s="6"/>
      <c r="V331" s="6"/>
      <c r="W331" s="6"/>
      <c r="X331" s="6"/>
      <c r="Y331" s="6"/>
      <c r="Z331" s="6"/>
      <c r="AA331" s="6"/>
    </row>
    <row r="332" spans="1:27" x14ac:dyDescent="0.55000000000000004">
      <c r="A332" s="603"/>
      <c r="B332" s="5">
        <v>234</v>
      </c>
      <c r="C332" s="6" t="s">
        <v>34</v>
      </c>
      <c r="D332" s="6">
        <v>74572</v>
      </c>
      <c r="E332" s="6">
        <v>362</v>
      </c>
      <c r="F332" s="6">
        <v>2301</v>
      </c>
      <c r="G332" s="6" t="s">
        <v>35</v>
      </c>
      <c r="H332" s="6"/>
      <c r="I332" s="6">
        <v>1</v>
      </c>
      <c r="J332" s="6">
        <v>15</v>
      </c>
      <c r="K332" s="5"/>
      <c r="L332" s="6">
        <f xml:space="preserve"> H332*400+I332*100+J332</f>
        <v>115</v>
      </c>
      <c r="M332" s="6"/>
      <c r="N332" s="6"/>
      <c r="O332" s="6"/>
      <c r="P332" s="115">
        <v>250</v>
      </c>
      <c r="Q332" s="5">
        <v>55</v>
      </c>
      <c r="R332" s="6">
        <v>256</v>
      </c>
      <c r="S332" s="6" t="s">
        <v>1792</v>
      </c>
      <c r="T332" s="6" t="s">
        <v>37</v>
      </c>
      <c r="U332" s="6">
        <v>54</v>
      </c>
      <c r="V332" s="6"/>
      <c r="W332" s="6">
        <v>54</v>
      </c>
      <c r="X332" s="6"/>
      <c r="Y332" s="6"/>
      <c r="Z332" s="6">
        <v>15</v>
      </c>
      <c r="AA332" s="6"/>
    </row>
    <row r="333" spans="1:27" x14ac:dyDescent="0.55000000000000004">
      <c r="A333" s="603"/>
      <c r="B333" s="5"/>
      <c r="C333" s="6"/>
      <c r="D333" s="6"/>
      <c r="E333" s="6"/>
      <c r="F333" s="6"/>
      <c r="G333" s="6"/>
      <c r="H333" s="6"/>
      <c r="I333" s="6"/>
      <c r="J333" s="6"/>
      <c r="K333" s="5"/>
      <c r="L333" s="6"/>
      <c r="M333" s="6"/>
      <c r="N333" s="6"/>
      <c r="O333" s="6"/>
      <c r="P333" s="115"/>
      <c r="Q333" s="5"/>
      <c r="R333" s="6"/>
      <c r="S333" s="6"/>
      <c r="T333" s="6"/>
      <c r="U333" s="6"/>
      <c r="V333" s="6"/>
      <c r="W333" s="6"/>
      <c r="X333" s="6"/>
      <c r="Y333" s="6"/>
      <c r="Z333" s="6"/>
      <c r="AA333" s="6"/>
    </row>
    <row r="334" spans="1:27" x14ac:dyDescent="0.55000000000000004">
      <c r="A334" s="603" t="s">
        <v>2783</v>
      </c>
      <c r="B334" s="5">
        <v>235</v>
      </c>
      <c r="C334" s="6" t="s">
        <v>34</v>
      </c>
      <c r="D334" s="6">
        <v>21667</v>
      </c>
      <c r="E334" s="6">
        <v>113</v>
      </c>
      <c r="F334" s="6">
        <v>1659</v>
      </c>
      <c r="G334" s="6" t="s">
        <v>35</v>
      </c>
      <c r="H334" s="6">
        <v>17</v>
      </c>
      <c r="I334" s="6">
        <v>2</v>
      </c>
      <c r="J334" s="6">
        <v>30</v>
      </c>
      <c r="K334" s="5">
        <f t="shared" si="2"/>
        <v>7030</v>
      </c>
      <c r="L334" s="6"/>
      <c r="M334" s="6"/>
      <c r="N334" s="6"/>
      <c r="O334" s="6"/>
      <c r="P334" s="115">
        <v>150</v>
      </c>
      <c r="Q334" s="5"/>
      <c r="R334" s="6">
        <v>35</v>
      </c>
      <c r="S334" s="6"/>
      <c r="T334" s="6"/>
      <c r="U334" s="6"/>
      <c r="V334" s="6"/>
      <c r="W334" s="6"/>
      <c r="X334" s="6"/>
      <c r="Y334" s="6"/>
      <c r="Z334" s="6"/>
      <c r="AA334" s="6"/>
    </row>
    <row r="335" spans="1:27" x14ac:dyDescent="0.55000000000000004">
      <c r="A335" s="603"/>
      <c r="B335" s="5"/>
      <c r="C335" s="6"/>
      <c r="D335" s="6"/>
      <c r="E335" s="6"/>
      <c r="F335" s="6"/>
      <c r="G335" s="6"/>
      <c r="H335" s="6"/>
      <c r="I335" s="6"/>
      <c r="J335" s="6"/>
      <c r="K335" s="5"/>
      <c r="L335" s="6"/>
      <c r="M335" s="6"/>
      <c r="N335" s="6"/>
      <c r="O335" s="6"/>
      <c r="P335" s="115"/>
      <c r="Q335" s="5"/>
      <c r="R335" s="6"/>
      <c r="S335" s="6"/>
      <c r="T335" s="6"/>
      <c r="U335" s="6"/>
      <c r="V335" s="6"/>
      <c r="W335" s="6"/>
      <c r="X335" s="6"/>
      <c r="Y335" s="6"/>
      <c r="Z335" s="6"/>
      <c r="AA335" s="6"/>
    </row>
    <row r="336" spans="1:27" x14ac:dyDescent="0.55000000000000004">
      <c r="A336" s="603" t="s">
        <v>2784</v>
      </c>
      <c r="B336" s="5">
        <v>236</v>
      </c>
      <c r="C336" s="6" t="s">
        <v>34</v>
      </c>
      <c r="D336" s="6">
        <v>21642</v>
      </c>
      <c r="E336" s="6">
        <v>74</v>
      </c>
      <c r="F336" s="6">
        <v>1634</v>
      </c>
      <c r="G336" s="6" t="s">
        <v>35</v>
      </c>
      <c r="H336" s="6">
        <v>12</v>
      </c>
      <c r="I336" s="6">
        <v>1</v>
      </c>
      <c r="J336" s="6">
        <v>13</v>
      </c>
      <c r="K336" s="5">
        <f t="shared" si="2"/>
        <v>4913</v>
      </c>
      <c r="L336" s="6"/>
      <c r="M336" s="6"/>
      <c r="N336" s="6"/>
      <c r="O336" s="6"/>
      <c r="P336" s="115">
        <v>150</v>
      </c>
      <c r="Q336" s="5"/>
      <c r="R336" s="6">
        <v>63</v>
      </c>
      <c r="S336" s="6"/>
      <c r="T336" s="6"/>
      <c r="U336" s="6"/>
      <c r="V336" s="6"/>
      <c r="W336" s="6"/>
      <c r="X336" s="6"/>
      <c r="Y336" s="6"/>
      <c r="Z336" s="6"/>
      <c r="AA336" s="6"/>
    </row>
    <row r="337" spans="1:27" x14ac:dyDescent="0.55000000000000004">
      <c r="A337" s="603"/>
      <c r="B337" s="5"/>
      <c r="C337" s="6"/>
      <c r="D337" s="6"/>
      <c r="E337" s="6"/>
      <c r="F337" s="6"/>
      <c r="G337" s="6"/>
      <c r="H337" s="6"/>
      <c r="I337" s="6"/>
      <c r="J337" s="6"/>
      <c r="K337" s="5"/>
      <c r="L337" s="6"/>
      <c r="M337" s="6"/>
      <c r="N337" s="6"/>
      <c r="O337" s="6"/>
      <c r="P337" s="115"/>
      <c r="Q337" s="5"/>
      <c r="R337" s="6"/>
      <c r="S337" s="6"/>
      <c r="T337" s="6"/>
      <c r="U337" s="6"/>
      <c r="V337" s="6"/>
      <c r="W337" s="6"/>
      <c r="X337" s="6"/>
      <c r="Y337" s="6"/>
      <c r="Z337" s="6"/>
      <c r="AA337" s="6"/>
    </row>
    <row r="338" spans="1:27" x14ac:dyDescent="0.55000000000000004">
      <c r="A338" s="603" t="s">
        <v>2785</v>
      </c>
      <c r="B338" s="5">
        <v>237</v>
      </c>
      <c r="C338" s="6" t="s">
        <v>34</v>
      </c>
      <c r="D338" s="6">
        <v>90862</v>
      </c>
      <c r="E338" s="6">
        <v>614</v>
      </c>
      <c r="F338" s="6">
        <v>7362</v>
      </c>
      <c r="G338" s="6" t="s">
        <v>35</v>
      </c>
      <c r="H338" s="6"/>
      <c r="I338" s="6">
        <v>1</v>
      </c>
      <c r="J338" s="6">
        <v>30</v>
      </c>
      <c r="K338" s="5"/>
      <c r="L338" s="6">
        <f xml:space="preserve"> H338*400+I338*100+J338</f>
        <v>130</v>
      </c>
      <c r="M338" s="6"/>
      <c r="N338" s="6"/>
      <c r="O338" s="6"/>
      <c r="P338" s="115">
        <v>250</v>
      </c>
      <c r="Q338" s="5">
        <v>56</v>
      </c>
      <c r="R338" s="6">
        <v>282</v>
      </c>
      <c r="S338" s="6" t="s">
        <v>1792</v>
      </c>
      <c r="T338" s="6" t="s">
        <v>37</v>
      </c>
      <c r="U338" s="6">
        <v>36</v>
      </c>
      <c r="V338" s="6"/>
      <c r="W338" s="6">
        <v>36</v>
      </c>
      <c r="X338" s="6"/>
      <c r="Y338" s="6"/>
      <c r="Z338" s="6">
        <v>5</v>
      </c>
      <c r="AA338" s="6"/>
    </row>
    <row r="339" spans="1:27" x14ac:dyDescent="0.55000000000000004">
      <c r="A339" s="603"/>
      <c r="B339" s="5"/>
      <c r="C339" s="6"/>
      <c r="D339" s="6"/>
      <c r="E339" s="6"/>
      <c r="F339" s="6"/>
      <c r="G339" s="6"/>
      <c r="H339" s="6"/>
      <c r="I339" s="6"/>
      <c r="J339" s="6"/>
      <c r="K339" s="5"/>
      <c r="L339" s="6"/>
      <c r="M339" s="6"/>
      <c r="N339" s="6"/>
      <c r="O339" s="6"/>
      <c r="P339" s="115"/>
      <c r="Q339" s="5"/>
      <c r="R339" s="6"/>
      <c r="S339" s="6"/>
      <c r="T339" s="6"/>
      <c r="U339" s="6"/>
      <c r="V339" s="6"/>
      <c r="W339" s="6"/>
      <c r="X339" s="6"/>
      <c r="Y339" s="6"/>
      <c r="Z339" s="6"/>
      <c r="AA339" s="6"/>
    </row>
    <row r="340" spans="1:27" x14ac:dyDescent="0.55000000000000004">
      <c r="A340" s="603" t="s">
        <v>2786</v>
      </c>
      <c r="B340" s="5">
        <v>238</v>
      </c>
      <c r="C340" s="6" t="s">
        <v>34</v>
      </c>
      <c r="D340" s="6">
        <v>89759</v>
      </c>
      <c r="E340" s="6">
        <v>208</v>
      </c>
      <c r="F340" s="6">
        <v>7296</v>
      </c>
      <c r="G340" s="6" t="s">
        <v>35</v>
      </c>
      <c r="H340" s="6">
        <v>7</v>
      </c>
      <c r="I340" s="6">
        <v>3</v>
      </c>
      <c r="J340" s="6">
        <v>23</v>
      </c>
      <c r="K340" s="5">
        <f t="shared" si="2"/>
        <v>3123</v>
      </c>
      <c r="L340" s="6"/>
      <c r="M340" s="6"/>
      <c r="N340" s="6"/>
      <c r="O340" s="6"/>
      <c r="P340" s="115">
        <v>150</v>
      </c>
      <c r="Q340" s="5"/>
      <c r="R340" s="6">
        <v>48</v>
      </c>
      <c r="S340" s="6"/>
      <c r="T340" s="6"/>
      <c r="U340" s="6"/>
      <c r="V340" s="6"/>
      <c r="W340" s="6"/>
      <c r="X340" s="6"/>
      <c r="Y340" s="6"/>
      <c r="Z340" s="6"/>
      <c r="AA340" s="6"/>
    </row>
    <row r="341" spans="1:27" x14ac:dyDescent="0.55000000000000004">
      <c r="A341" s="603"/>
      <c r="B341" s="5">
        <v>239</v>
      </c>
      <c r="C341" s="6" t="s">
        <v>34</v>
      </c>
      <c r="D341" s="6">
        <v>71355</v>
      </c>
      <c r="E341" s="6">
        <v>286</v>
      </c>
      <c r="F341" s="6">
        <v>5974</v>
      </c>
      <c r="G341" s="6" t="s">
        <v>35</v>
      </c>
      <c r="H341" s="6"/>
      <c r="I341" s="6"/>
      <c r="J341" s="6">
        <v>60</v>
      </c>
      <c r="K341" s="5"/>
      <c r="L341" s="6">
        <f xml:space="preserve"> H341*400+I341*100+J341</f>
        <v>60</v>
      </c>
      <c r="M341" s="6"/>
      <c r="N341" s="6"/>
      <c r="O341" s="6"/>
      <c r="P341" s="115">
        <v>100</v>
      </c>
      <c r="Q341" s="5">
        <v>57</v>
      </c>
      <c r="R341" s="6">
        <v>48</v>
      </c>
      <c r="S341" s="6" t="s">
        <v>1792</v>
      </c>
      <c r="T341" s="6" t="s">
        <v>45</v>
      </c>
      <c r="U341" s="6">
        <v>54</v>
      </c>
      <c r="V341" s="6"/>
      <c r="W341" s="6">
        <v>54</v>
      </c>
      <c r="X341" s="6"/>
      <c r="Y341" s="6"/>
      <c r="Z341" s="6">
        <v>35</v>
      </c>
      <c r="AA341" s="6"/>
    </row>
    <row r="342" spans="1:27" x14ac:dyDescent="0.55000000000000004">
      <c r="A342" s="603"/>
      <c r="B342" s="5"/>
      <c r="C342" s="6"/>
      <c r="D342" s="6"/>
      <c r="E342" s="6"/>
      <c r="F342" s="6"/>
      <c r="G342" s="6"/>
      <c r="H342" s="6"/>
      <c r="I342" s="6"/>
      <c r="J342" s="6"/>
      <c r="K342" s="5"/>
      <c r="L342" s="6"/>
      <c r="M342" s="6"/>
      <c r="N342" s="6"/>
      <c r="O342" s="6"/>
      <c r="P342" s="115"/>
      <c r="Q342" s="5"/>
      <c r="R342" s="6"/>
      <c r="S342" s="6"/>
      <c r="T342" s="6"/>
      <c r="U342" s="6"/>
      <c r="V342" s="6"/>
      <c r="W342" s="6"/>
      <c r="X342" s="6"/>
      <c r="Y342" s="6"/>
      <c r="Z342" s="6"/>
      <c r="AA342" s="6"/>
    </row>
    <row r="343" spans="1:27" x14ac:dyDescent="0.55000000000000004">
      <c r="A343" s="603" t="s">
        <v>2787</v>
      </c>
      <c r="B343" s="5">
        <v>240</v>
      </c>
      <c r="C343" s="6" t="s">
        <v>34</v>
      </c>
      <c r="D343" s="6">
        <v>61380</v>
      </c>
      <c r="E343" s="6">
        <v>257</v>
      </c>
      <c r="F343" s="6">
        <v>5783</v>
      </c>
      <c r="G343" s="6" t="s">
        <v>35</v>
      </c>
      <c r="H343" s="6"/>
      <c r="I343" s="6"/>
      <c r="J343" s="6">
        <v>60</v>
      </c>
      <c r="K343" s="5"/>
      <c r="L343" s="6">
        <f xml:space="preserve"> H343*400+I343*100+J343</f>
        <v>60</v>
      </c>
      <c r="M343" s="6"/>
      <c r="N343" s="6"/>
      <c r="O343" s="6"/>
      <c r="P343" s="115">
        <v>300</v>
      </c>
      <c r="Q343" s="5">
        <v>58</v>
      </c>
      <c r="R343" s="6">
        <v>273</v>
      </c>
      <c r="S343" s="6" t="s">
        <v>1792</v>
      </c>
      <c r="T343" s="6" t="s">
        <v>45</v>
      </c>
      <c r="U343" s="6">
        <v>54</v>
      </c>
      <c r="V343" s="6"/>
      <c r="W343" s="6">
        <v>54</v>
      </c>
      <c r="X343" s="6"/>
      <c r="Y343" s="6"/>
      <c r="Z343" s="6">
        <v>10</v>
      </c>
      <c r="AA343" s="6"/>
    </row>
    <row r="344" spans="1:27" x14ac:dyDescent="0.55000000000000004">
      <c r="A344" s="603"/>
      <c r="B344" s="5"/>
      <c r="C344" s="6"/>
      <c r="D344" s="6"/>
      <c r="E344" s="6"/>
      <c r="F344" s="6"/>
      <c r="G344" s="6"/>
      <c r="H344" s="6"/>
      <c r="I344" s="6"/>
      <c r="J344" s="6"/>
      <c r="K344" s="5"/>
      <c r="L344" s="6"/>
      <c r="M344" s="6"/>
      <c r="N344" s="6"/>
      <c r="O344" s="6"/>
      <c r="P344" s="115"/>
      <c r="Q344" s="5"/>
      <c r="R344" s="6"/>
      <c r="S344" s="6"/>
      <c r="T344" s="6"/>
      <c r="U344" s="6"/>
      <c r="V344" s="6"/>
      <c r="W344" s="6"/>
      <c r="X344" s="6"/>
      <c r="Y344" s="6"/>
      <c r="Z344" s="6"/>
      <c r="AA344" s="6"/>
    </row>
    <row r="345" spans="1:27" x14ac:dyDescent="0.55000000000000004">
      <c r="A345" s="603" t="s">
        <v>2788</v>
      </c>
      <c r="B345" s="5">
        <v>241</v>
      </c>
      <c r="C345" s="6" t="s">
        <v>2690</v>
      </c>
      <c r="D345" s="6">
        <v>190</v>
      </c>
      <c r="E345" s="6">
        <v>47</v>
      </c>
      <c r="F345" s="6">
        <v>40</v>
      </c>
      <c r="G345" s="6" t="s">
        <v>35</v>
      </c>
      <c r="H345" s="6"/>
      <c r="I345" s="6">
        <v>1</v>
      </c>
      <c r="J345" s="6">
        <v>61</v>
      </c>
      <c r="K345" s="5"/>
      <c r="L345" s="6">
        <f xml:space="preserve"> H345*400+I345*100+J345</f>
        <v>161</v>
      </c>
      <c r="M345" s="6"/>
      <c r="N345" s="6"/>
      <c r="O345" s="6"/>
      <c r="P345" s="115">
        <v>300</v>
      </c>
      <c r="Q345" s="5">
        <v>59</v>
      </c>
      <c r="R345" s="6">
        <v>86</v>
      </c>
      <c r="S345" s="6" t="s">
        <v>1792</v>
      </c>
      <c r="T345" s="6" t="s">
        <v>45</v>
      </c>
      <c r="U345" s="6">
        <v>54</v>
      </c>
      <c r="V345" s="6"/>
      <c r="W345" s="6">
        <v>54</v>
      </c>
      <c r="X345" s="6"/>
      <c r="Y345" s="6"/>
      <c r="Z345" s="6">
        <v>15</v>
      </c>
      <c r="AA345" s="6"/>
    </row>
    <row r="346" spans="1:27" x14ac:dyDescent="0.55000000000000004">
      <c r="A346" s="603"/>
      <c r="B346" s="5">
        <v>242</v>
      </c>
      <c r="C346" s="6" t="s">
        <v>34</v>
      </c>
      <c r="D346" s="6">
        <v>26611</v>
      </c>
      <c r="E346" s="6">
        <v>68</v>
      </c>
      <c r="F346" s="6">
        <v>1603</v>
      </c>
      <c r="G346" s="6" t="s">
        <v>35</v>
      </c>
      <c r="H346" s="6">
        <v>12</v>
      </c>
      <c r="I346" s="6"/>
      <c r="J346" s="6">
        <v>40</v>
      </c>
      <c r="K346" s="5">
        <f t="shared" si="2"/>
        <v>4840</v>
      </c>
      <c r="L346" s="6"/>
      <c r="M346" s="6"/>
      <c r="N346" s="6"/>
      <c r="O346" s="6"/>
      <c r="P346" s="115">
        <v>150</v>
      </c>
      <c r="Q346" s="5"/>
      <c r="R346" s="6">
        <v>86</v>
      </c>
      <c r="S346" s="6"/>
      <c r="T346" s="6"/>
      <c r="U346" s="6"/>
      <c r="V346" s="6"/>
      <c r="W346" s="6"/>
      <c r="X346" s="6"/>
      <c r="Y346" s="6"/>
      <c r="Z346" s="6"/>
      <c r="AA346" s="6"/>
    </row>
    <row r="347" spans="1:27" x14ac:dyDescent="0.55000000000000004">
      <c r="A347" s="603"/>
      <c r="B347" s="5">
        <v>243</v>
      </c>
      <c r="C347" s="6" t="s">
        <v>34</v>
      </c>
      <c r="D347" s="6">
        <v>93070</v>
      </c>
      <c r="E347" s="6">
        <v>388</v>
      </c>
      <c r="F347" s="6">
        <v>7525</v>
      </c>
      <c r="G347" s="6" t="s">
        <v>35</v>
      </c>
      <c r="H347" s="6">
        <v>4</v>
      </c>
      <c r="I347" s="6">
        <v>3</v>
      </c>
      <c r="J347" s="6">
        <v>84</v>
      </c>
      <c r="K347" s="5">
        <f t="shared" si="2"/>
        <v>1984</v>
      </c>
      <c r="L347" s="6"/>
      <c r="M347" s="6"/>
      <c r="N347" s="6"/>
      <c r="O347" s="6"/>
      <c r="P347" s="115">
        <v>200</v>
      </c>
      <c r="Q347" s="5"/>
      <c r="R347" s="6">
        <v>86</v>
      </c>
      <c r="S347" s="6"/>
      <c r="T347" s="6"/>
      <c r="U347" s="6"/>
      <c r="V347" s="6"/>
      <c r="W347" s="6"/>
      <c r="X347" s="6"/>
      <c r="Y347" s="6"/>
      <c r="Z347" s="6"/>
      <c r="AA347" s="6"/>
    </row>
    <row r="348" spans="1:27" x14ac:dyDescent="0.55000000000000004">
      <c r="A348" s="603"/>
      <c r="B348" s="5">
        <v>244</v>
      </c>
      <c r="C348" s="6" t="s">
        <v>34</v>
      </c>
      <c r="D348" s="6">
        <v>21687</v>
      </c>
      <c r="E348" s="6">
        <v>122</v>
      </c>
      <c r="F348" s="6">
        <v>1679</v>
      </c>
      <c r="G348" s="6" t="s">
        <v>35</v>
      </c>
      <c r="H348" s="6">
        <v>1</v>
      </c>
      <c r="I348" s="6"/>
      <c r="J348" s="6">
        <v>60</v>
      </c>
      <c r="K348" s="5">
        <f t="shared" si="2"/>
        <v>460</v>
      </c>
      <c r="L348" s="6"/>
      <c r="M348" s="6"/>
      <c r="N348" s="6"/>
      <c r="O348" s="6"/>
      <c r="P348" s="115">
        <v>200</v>
      </c>
      <c r="Q348" s="5"/>
      <c r="R348" s="6">
        <v>86</v>
      </c>
      <c r="S348" s="6"/>
      <c r="T348" s="6"/>
      <c r="U348" s="6"/>
      <c r="V348" s="6"/>
      <c r="W348" s="6"/>
      <c r="X348" s="6"/>
      <c r="Y348" s="6"/>
      <c r="Z348" s="6"/>
      <c r="AA348" s="6"/>
    </row>
    <row r="349" spans="1:27" x14ac:dyDescent="0.55000000000000004">
      <c r="A349" s="603"/>
      <c r="B349" s="5"/>
      <c r="C349" s="6"/>
      <c r="D349" s="6"/>
      <c r="E349" s="6"/>
      <c r="F349" s="6"/>
      <c r="G349" s="6"/>
      <c r="H349" s="6"/>
      <c r="I349" s="6"/>
      <c r="J349" s="6"/>
      <c r="K349" s="5"/>
      <c r="L349" s="6"/>
      <c r="M349" s="6"/>
      <c r="N349" s="6"/>
      <c r="O349" s="6"/>
      <c r="P349" s="115"/>
      <c r="Q349" s="5"/>
      <c r="R349" s="6"/>
      <c r="S349" s="6"/>
      <c r="T349" s="6"/>
      <c r="U349" s="6"/>
      <c r="V349" s="6"/>
      <c r="W349" s="6"/>
      <c r="X349" s="6"/>
      <c r="Y349" s="6"/>
      <c r="Z349" s="6"/>
      <c r="AA349" s="6"/>
    </row>
    <row r="350" spans="1:27" x14ac:dyDescent="0.55000000000000004">
      <c r="A350" s="603" t="s">
        <v>2789</v>
      </c>
      <c r="B350" s="5">
        <v>245</v>
      </c>
      <c r="C350" s="6" t="s">
        <v>2690</v>
      </c>
      <c r="D350" s="6">
        <v>187</v>
      </c>
      <c r="E350" s="6">
        <v>44</v>
      </c>
      <c r="F350" s="6"/>
      <c r="G350" s="6" t="s">
        <v>35</v>
      </c>
      <c r="H350" s="6"/>
      <c r="I350" s="6"/>
      <c r="J350" s="6">
        <v>58</v>
      </c>
      <c r="K350" s="5"/>
      <c r="L350" s="6">
        <f xml:space="preserve"> H350*400+I350*100+J350</f>
        <v>58</v>
      </c>
      <c r="M350" s="6"/>
      <c r="N350" s="6"/>
      <c r="O350" s="6"/>
      <c r="P350" s="115">
        <v>100</v>
      </c>
      <c r="Q350" s="5">
        <v>60</v>
      </c>
      <c r="R350" s="6">
        <v>85</v>
      </c>
      <c r="S350" s="6" t="s">
        <v>1792</v>
      </c>
      <c r="T350" s="6" t="s">
        <v>45</v>
      </c>
      <c r="U350" s="6">
        <v>77</v>
      </c>
      <c r="V350" s="6"/>
      <c r="W350" s="6">
        <v>77</v>
      </c>
      <c r="X350" s="6"/>
      <c r="Y350" s="6"/>
      <c r="Z350" s="6">
        <v>21</v>
      </c>
      <c r="AA350" s="6"/>
    </row>
    <row r="351" spans="1:27" x14ac:dyDescent="0.55000000000000004">
      <c r="A351" s="603"/>
      <c r="B351" s="5">
        <v>246</v>
      </c>
      <c r="C351" s="6" t="s">
        <v>34</v>
      </c>
      <c r="D351" s="6">
        <v>21655</v>
      </c>
      <c r="E351" s="6">
        <v>92</v>
      </c>
      <c r="F351" s="6">
        <v>1647</v>
      </c>
      <c r="G351" s="6" t="s">
        <v>35</v>
      </c>
      <c r="H351" s="6">
        <v>9</v>
      </c>
      <c r="I351" s="6">
        <v>3</v>
      </c>
      <c r="J351" s="6">
        <v>50</v>
      </c>
      <c r="K351" s="5">
        <f t="shared" si="2"/>
        <v>3950</v>
      </c>
      <c r="L351" s="6"/>
      <c r="M351" s="6"/>
      <c r="N351" s="6"/>
      <c r="O351" s="6"/>
      <c r="P351" s="115">
        <v>150</v>
      </c>
      <c r="Q351" s="5"/>
      <c r="R351" s="6">
        <v>85</v>
      </c>
      <c r="S351" s="6"/>
      <c r="T351" s="6"/>
      <c r="U351" s="6"/>
      <c r="V351" s="6"/>
      <c r="W351" s="6"/>
      <c r="X351" s="6"/>
      <c r="Y351" s="6"/>
      <c r="Z351" s="6"/>
      <c r="AA351" s="6"/>
    </row>
    <row r="352" spans="1:27" x14ac:dyDescent="0.55000000000000004">
      <c r="A352" s="603"/>
      <c r="B352" s="5">
        <v>247</v>
      </c>
      <c r="C352" s="6" t="s">
        <v>34</v>
      </c>
      <c r="D352" s="6">
        <v>53028</v>
      </c>
      <c r="E352" s="6">
        <v>253</v>
      </c>
      <c r="F352" s="6">
        <v>2688</v>
      </c>
      <c r="G352" s="6" t="s">
        <v>35</v>
      </c>
      <c r="H352" s="6">
        <v>6</v>
      </c>
      <c r="I352" s="6">
        <v>1</v>
      </c>
      <c r="J352" s="6">
        <v>98</v>
      </c>
      <c r="K352" s="5">
        <f t="shared" si="2"/>
        <v>2598</v>
      </c>
      <c r="L352" s="6"/>
      <c r="M352" s="6"/>
      <c r="N352" s="6"/>
      <c r="O352" s="6"/>
      <c r="P352" s="115">
        <v>150</v>
      </c>
      <c r="Q352" s="5"/>
      <c r="R352" s="6">
        <v>85</v>
      </c>
      <c r="S352" s="6"/>
      <c r="T352" s="6"/>
      <c r="U352" s="6"/>
      <c r="V352" s="6"/>
      <c r="W352" s="6"/>
      <c r="X352" s="6"/>
      <c r="Y352" s="6"/>
      <c r="Z352" s="6"/>
      <c r="AA352" s="6"/>
    </row>
    <row r="353" spans="1:27" x14ac:dyDescent="0.55000000000000004">
      <c r="A353" s="603"/>
      <c r="B353" s="5"/>
      <c r="C353" s="6"/>
      <c r="D353" s="6"/>
      <c r="E353" s="6"/>
      <c r="F353" s="6"/>
      <c r="G353" s="6"/>
      <c r="H353" s="6"/>
      <c r="I353" s="6"/>
      <c r="J353" s="6"/>
      <c r="K353" s="5"/>
      <c r="L353" s="6"/>
      <c r="M353" s="6"/>
      <c r="N353" s="6"/>
      <c r="O353" s="6"/>
      <c r="P353" s="115"/>
      <c r="Q353" s="5"/>
      <c r="R353" s="6"/>
      <c r="S353" s="6"/>
      <c r="T353" s="6"/>
      <c r="U353" s="6"/>
      <c r="V353" s="6"/>
      <c r="W353" s="6"/>
      <c r="X353" s="6"/>
      <c r="Y353" s="6"/>
      <c r="Z353" s="6"/>
      <c r="AA353" s="6"/>
    </row>
    <row r="354" spans="1:27" x14ac:dyDescent="0.55000000000000004">
      <c r="A354" s="603" t="s">
        <v>2791</v>
      </c>
      <c r="B354" s="5">
        <v>248</v>
      </c>
      <c r="C354" s="6" t="s">
        <v>34</v>
      </c>
      <c r="D354" s="6">
        <v>52647</v>
      </c>
      <c r="E354" s="6">
        <v>231</v>
      </c>
      <c r="F354" s="6">
        <v>5109</v>
      </c>
      <c r="G354" s="6" t="s">
        <v>35</v>
      </c>
      <c r="H354" s="6"/>
      <c r="I354" s="6"/>
      <c r="J354" s="6">
        <v>25</v>
      </c>
      <c r="K354" s="5"/>
      <c r="L354" s="6">
        <f xml:space="preserve"> H354*400+I354*100+J354</f>
        <v>25</v>
      </c>
      <c r="M354" s="6"/>
      <c r="N354" s="6"/>
      <c r="O354" s="6"/>
      <c r="P354" s="115">
        <v>300</v>
      </c>
      <c r="Q354" s="5">
        <v>61</v>
      </c>
      <c r="R354" s="6">
        <v>18</v>
      </c>
      <c r="S354" s="6" t="s">
        <v>2790</v>
      </c>
      <c r="T354" s="6" t="s">
        <v>1024</v>
      </c>
      <c r="U354" s="6">
        <v>36</v>
      </c>
      <c r="V354" s="6"/>
      <c r="W354" s="6"/>
      <c r="X354" s="6"/>
      <c r="Y354" s="6"/>
      <c r="Z354" s="6"/>
      <c r="AA354" s="6"/>
    </row>
    <row r="355" spans="1:27" x14ac:dyDescent="0.55000000000000004">
      <c r="A355" s="603"/>
      <c r="B355" s="5">
        <v>249</v>
      </c>
      <c r="C355" s="6" t="s">
        <v>34</v>
      </c>
      <c r="D355" s="6">
        <v>13823</v>
      </c>
      <c r="E355" s="6">
        <v>35</v>
      </c>
      <c r="F355" s="6">
        <v>241</v>
      </c>
      <c r="G355" s="6" t="s">
        <v>35</v>
      </c>
      <c r="H355" s="6"/>
      <c r="I355" s="6"/>
      <c r="J355" s="6">
        <v>47</v>
      </c>
      <c r="K355" s="5"/>
      <c r="L355" s="6">
        <f xml:space="preserve"> H355*400+I355*100+J355</f>
        <v>47</v>
      </c>
      <c r="M355" s="6"/>
      <c r="N355" s="6"/>
      <c r="O355" s="6"/>
      <c r="P355" s="115">
        <v>250</v>
      </c>
      <c r="Q355" s="5">
        <v>62</v>
      </c>
      <c r="R355" s="6">
        <v>18</v>
      </c>
      <c r="S355" s="6" t="s">
        <v>1792</v>
      </c>
      <c r="T355" s="6" t="s">
        <v>1024</v>
      </c>
      <c r="U355" s="6">
        <v>81</v>
      </c>
      <c r="V355" s="6"/>
      <c r="W355" s="6">
        <v>81</v>
      </c>
      <c r="X355" s="6"/>
      <c r="Y355" s="6"/>
      <c r="Z355" s="6"/>
      <c r="AA355" s="6"/>
    </row>
    <row r="356" spans="1:27" x14ac:dyDescent="0.55000000000000004">
      <c r="A356" s="603"/>
      <c r="B356" s="5">
        <v>250</v>
      </c>
      <c r="C356" s="6" t="s">
        <v>34</v>
      </c>
      <c r="D356" s="6">
        <v>226755</v>
      </c>
      <c r="E356" s="6">
        <v>9</v>
      </c>
      <c r="F356" s="6">
        <v>1691</v>
      </c>
      <c r="G356" s="6" t="s">
        <v>35</v>
      </c>
      <c r="H356" s="6">
        <v>1</v>
      </c>
      <c r="I356" s="6">
        <v>1</v>
      </c>
      <c r="J356" s="6">
        <v>40</v>
      </c>
      <c r="K356" s="5">
        <f t="shared" si="2"/>
        <v>540</v>
      </c>
      <c r="L356" s="6"/>
      <c r="M356" s="6"/>
      <c r="N356" s="6"/>
      <c r="O356" s="6"/>
      <c r="P356" s="115">
        <v>250</v>
      </c>
      <c r="Q356" s="5"/>
      <c r="R356" s="6">
        <v>18</v>
      </c>
      <c r="S356" s="6"/>
      <c r="T356" s="6"/>
      <c r="U356" s="6"/>
      <c r="V356" s="6"/>
      <c r="W356" s="6"/>
      <c r="X356" s="6"/>
      <c r="Y356" s="6"/>
      <c r="Z356" s="6"/>
      <c r="AA356" s="6"/>
    </row>
    <row r="357" spans="1:27" x14ac:dyDescent="0.55000000000000004">
      <c r="A357" s="603"/>
      <c r="B357" s="5">
        <v>251</v>
      </c>
      <c r="C357" s="6" t="s">
        <v>34</v>
      </c>
      <c r="D357" s="6">
        <v>52661</v>
      </c>
      <c r="E357" s="6">
        <v>144</v>
      </c>
      <c r="F357" s="6">
        <v>5123</v>
      </c>
      <c r="G357" s="6" t="s">
        <v>35</v>
      </c>
      <c r="H357" s="6">
        <v>2</v>
      </c>
      <c r="I357" s="6">
        <v>2</v>
      </c>
      <c r="J357" s="6">
        <v>36</v>
      </c>
      <c r="K357" s="5">
        <f t="shared" si="2"/>
        <v>1036</v>
      </c>
      <c r="L357" s="6"/>
      <c r="M357" s="6"/>
      <c r="N357" s="6"/>
      <c r="O357" s="6"/>
      <c r="P357" s="115">
        <v>150</v>
      </c>
      <c r="Q357" s="5">
        <v>63</v>
      </c>
      <c r="R357" s="6">
        <v>18</v>
      </c>
      <c r="S357" s="6" t="s">
        <v>1792</v>
      </c>
      <c r="T357" s="6" t="s">
        <v>45</v>
      </c>
      <c r="U357" s="6"/>
      <c r="V357" s="6"/>
      <c r="W357" s="6"/>
      <c r="X357" s="6"/>
      <c r="Y357" s="6"/>
      <c r="Z357" s="6"/>
      <c r="AA357" s="6"/>
    </row>
    <row r="358" spans="1:27" x14ac:dyDescent="0.55000000000000004">
      <c r="A358" s="603"/>
      <c r="B358" s="5">
        <v>252</v>
      </c>
      <c r="C358" s="6" t="s">
        <v>34</v>
      </c>
      <c r="D358" s="6">
        <v>97407</v>
      </c>
      <c r="E358" s="6">
        <v>283</v>
      </c>
      <c r="F358" s="6">
        <v>7736</v>
      </c>
      <c r="G358" s="6" t="s">
        <v>35</v>
      </c>
      <c r="H358" s="6">
        <v>3</v>
      </c>
      <c r="I358" s="6">
        <v>1</v>
      </c>
      <c r="J358" s="6">
        <v>62</v>
      </c>
      <c r="K358" s="5">
        <f t="shared" si="2"/>
        <v>1362</v>
      </c>
      <c r="L358" s="6"/>
      <c r="M358" s="6"/>
      <c r="N358" s="6"/>
      <c r="O358" s="6"/>
      <c r="P358" s="115">
        <v>250</v>
      </c>
      <c r="Q358" s="5"/>
      <c r="R358" s="6">
        <v>18</v>
      </c>
      <c r="S358" s="6"/>
      <c r="T358" s="6"/>
      <c r="U358" s="6"/>
      <c r="V358" s="6"/>
      <c r="W358" s="6"/>
      <c r="X358" s="6"/>
      <c r="Y358" s="6"/>
      <c r="Z358" s="6"/>
      <c r="AA358" s="6"/>
    </row>
    <row r="359" spans="1:27" x14ac:dyDescent="0.55000000000000004">
      <c r="A359" s="603"/>
      <c r="B359" s="5">
        <v>253</v>
      </c>
      <c r="C359" s="6" t="s">
        <v>34</v>
      </c>
      <c r="D359" s="6">
        <v>97408</v>
      </c>
      <c r="E359" s="6">
        <v>284</v>
      </c>
      <c r="F359" s="6">
        <v>7737</v>
      </c>
      <c r="G359" s="6" t="s">
        <v>35</v>
      </c>
      <c r="H359" s="6">
        <v>7</v>
      </c>
      <c r="I359" s="6"/>
      <c r="J359" s="6">
        <v>7</v>
      </c>
      <c r="K359" s="5">
        <f t="shared" si="2"/>
        <v>2807</v>
      </c>
      <c r="L359" s="6"/>
      <c r="M359" s="6"/>
      <c r="N359" s="6"/>
      <c r="O359" s="6"/>
      <c r="P359" s="115">
        <v>150</v>
      </c>
      <c r="Q359" s="5"/>
      <c r="R359" s="6">
        <v>18</v>
      </c>
      <c r="S359" s="6"/>
      <c r="T359" s="6"/>
      <c r="U359" s="6"/>
      <c r="V359" s="6"/>
      <c r="W359" s="6"/>
      <c r="X359" s="6"/>
      <c r="Y359" s="6"/>
      <c r="Z359" s="6"/>
      <c r="AA359" s="6"/>
    </row>
    <row r="360" spans="1:27" x14ac:dyDescent="0.55000000000000004">
      <c r="A360" s="603"/>
      <c r="B360" s="5">
        <v>254</v>
      </c>
      <c r="C360" s="6" t="s">
        <v>34</v>
      </c>
      <c r="D360" s="6">
        <v>52661</v>
      </c>
      <c r="E360" s="6">
        <v>144</v>
      </c>
      <c r="F360" s="6">
        <v>5123</v>
      </c>
      <c r="G360" s="6" t="s">
        <v>35</v>
      </c>
      <c r="H360" s="6">
        <v>2</v>
      </c>
      <c r="I360" s="6">
        <v>2</v>
      </c>
      <c r="J360" s="6">
        <v>36</v>
      </c>
      <c r="K360" s="5">
        <f t="shared" ref="K360:K445" si="3" xml:space="preserve"> H360*400+I360*100+J360</f>
        <v>1036</v>
      </c>
      <c r="L360" s="6"/>
      <c r="M360" s="6"/>
      <c r="N360" s="6"/>
      <c r="O360" s="6"/>
      <c r="P360" s="115">
        <v>150</v>
      </c>
      <c r="Q360" s="5"/>
      <c r="R360" s="6">
        <v>18</v>
      </c>
      <c r="S360" s="6"/>
      <c r="T360" s="6"/>
      <c r="U360" s="6"/>
      <c r="V360" s="6"/>
      <c r="W360" s="6"/>
      <c r="X360" s="6"/>
      <c r="Y360" s="6"/>
      <c r="Z360" s="6"/>
      <c r="AA360" s="6"/>
    </row>
    <row r="361" spans="1:27" x14ac:dyDescent="0.55000000000000004">
      <c r="A361" s="603"/>
      <c r="B361" s="5"/>
      <c r="C361" s="6"/>
      <c r="D361" s="6"/>
      <c r="E361" s="6"/>
      <c r="F361" s="6"/>
      <c r="G361" s="6"/>
      <c r="H361" s="6"/>
      <c r="I361" s="6"/>
      <c r="J361" s="6"/>
      <c r="K361" s="5"/>
      <c r="L361" s="6"/>
      <c r="M361" s="6"/>
      <c r="N361" s="6"/>
      <c r="O361" s="6"/>
      <c r="P361" s="115"/>
      <c r="Q361" s="5"/>
      <c r="R361" s="6"/>
      <c r="S361" s="6"/>
      <c r="T361" s="6"/>
      <c r="U361" s="6"/>
      <c r="V361" s="6"/>
      <c r="W361" s="6"/>
      <c r="X361" s="6"/>
      <c r="Y361" s="6"/>
      <c r="Z361" s="6"/>
      <c r="AA361" s="6"/>
    </row>
    <row r="362" spans="1:27" x14ac:dyDescent="0.55000000000000004">
      <c r="A362" s="603" t="s">
        <v>2792</v>
      </c>
      <c r="B362" s="5">
        <v>255</v>
      </c>
      <c r="C362" s="6" t="s">
        <v>34</v>
      </c>
      <c r="D362" s="6">
        <v>21650</v>
      </c>
      <c r="E362" s="6">
        <v>83</v>
      </c>
      <c r="F362" s="6"/>
      <c r="G362" s="6" t="s">
        <v>35</v>
      </c>
      <c r="H362" s="6">
        <v>12</v>
      </c>
      <c r="I362" s="6">
        <v>3</v>
      </c>
      <c r="J362" s="6">
        <v>40</v>
      </c>
      <c r="K362" s="5">
        <f t="shared" si="3"/>
        <v>5140</v>
      </c>
      <c r="L362" s="6"/>
      <c r="M362" s="6"/>
      <c r="N362" s="6"/>
      <c r="O362" s="6"/>
      <c r="P362" s="115">
        <v>150</v>
      </c>
      <c r="Q362" s="5"/>
      <c r="R362" s="6">
        <v>50</v>
      </c>
      <c r="S362" s="6"/>
      <c r="T362" s="6"/>
      <c r="U362" s="6"/>
      <c r="V362" s="6"/>
      <c r="W362" s="6"/>
      <c r="X362" s="6"/>
      <c r="Y362" s="6"/>
      <c r="Z362" s="6"/>
      <c r="AA362" s="6"/>
    </row>
    <row r="363" spans="1:27" x14ac:dyDescent="0.55000000000000004">
      <c r="A363" s="603"/>
      <c r="B363" s="5">
        <v>256</v>
      </c>
      <c r="C363" s="6" t="s">
        <v>34</v>
      </c>
      <c r="D363" s="6">
        <v>22704</v>
      </c>
      <c r="E363" s="6">
        <v>22</v>
      </c>
      <c r="F363" s="6">
        <v>1702</v>
      </c>
      <c r="G363" s="6" t="s">
        <v>35</v>
      </c>
      <c r="H363" s="6">
        <v>3</v>
      </c>
      <c r="I363" s="6"/>
      <c r="J363" s="6">
        <v>47</v>
      </c>
      <c r="K363" s="5">
        <f t="shared" si="3"/>
        <v>1247</v>
      </c>
      <c r="L363" s="6"/>
      <c r="M363" s="6"/>
      <c r="N363" s="6"/>
      <c r="O363" s="6"/>
      <c r="P363" s="115">
        <v>200</v>
      </c>
      <c r="Q363" s="5"/>
      <c r="R363" s="6">
        <v>50</v>
      </c>
      <c r="S363" s="6"/>
      <c r="T363" s="6"/>
      <c r="U363" s="6"/>
      <c r="V363" s="6"/>
      <c r="W363" s="6"/>
      <c r="X363" s="6"/>
      <c r="Y363" s="6"/>
      <c r="Z363" s="6"/>
      <c r="AA363" s="6"/>
    </row>
    <row r="364" spans="1:27" x14ac:dyDescent="0.55000000000000004">
      <c r="A364" s="603"/>
      <c r="B364" s="5">
        <v>257</v>
      </c>
      <c r="C364" s="6" t="s">
        <v>34</v>
      </c>
      <c r="D364" s="6">
        <v>98380</v>
      </c>
      <c r="E364" s="6">
        <v>290</v>
      </c>
      <c r="F364" s="6">
        <v>7930</v>
      </c>
      <c r="G364" s="6" t="s">
        <v>35</v>
      </c>
      <c r="H364" s="6">
        <v>2</v>
      </c>
      <c r="I364" s="6"/>
      <c r="J364" s="6">
        <v>50</v>
      </c>
      <c r="K364" s="5">
        <f t="shared" si="3"/>
        <v>850</v>
      </c>
      <c r="L364" s="6"/>
      <c r="M364" s="6"/>
      <c r="N364" s="6"/>
      <c r="O364" s="6"/>
      <c r="P364" s="115">
        <v>100</v>
      </c>
      <c r="Q364" s="5"/>
      <c r="R364" s="6">
        <v>50</v>
      </c>
      <c r="S364" s="6"/>
      <c r="T364" s="6"/>
      <c r="U364" s="6"/>
      <c r="V364" s="6"/>
      <c r="W364" s="6"/>
      <c r="X364" s="6"/>
      <c r="Y364" s="6"/>
      <c r="Z364" s="6"/>
      <c r="AA364" s="6"/>
    </row>
    <row r="365" spans="1:27" x14ac:dyDescent="0.55000000000000004">
      <c r="A365" s="603" t="s">
        <v>421</v>
      </c>
      <c r="B365" s="5">
        <v>258</v>
      </c>
      <c r="C365" s="6" t="s">
        <v>34</v>
      </c>
      <c r="D365" s="6">
        <v>98568</v>
      </c>
      <c r="E365" s="6">
        <v>669</v>
      </c>
      <c r="F365" s="6">
        <v>7942</v>
      </c>
      <c r="G365" s="6" t="s">
        <v>35</v>
      </c>
      <c r="H365" s="6">
        <v>1</v>
      </c>
      <c r="I365" s="6">
        <v>2</v>
      </c>
      <c r="J365" s="6"/>
      <c r="K365" s="5">
        <f t="shared" si="3"/>
        <v>600</v>
      </c>
      <c r="L365" s="6"/>
      <c r="M365" s="6"/>
      <c r="N365" s="6"/>
      <c r="O365" s="6"/>
      <c r="P365" s="115">
        <v>200</v>
      </c>
      <c r="Q365" s="5"/>
      <c r="R365" s="6">
        <v>50</v>
      </c>
      <c r="S365" s="6"/>
      <c r="T365" s="6"/>
      <c r="U365" s="6"/>
      <c r="V365" s="6"/>
      <c r="W365" s="6"/>
      <c r="X365" s="6"/>
      <c r="Y365" s="6"/>
      <c r="Z365" s="6"/>
      <c r="AA365" s="6"/>
    </row>
    <row r="366" spans="1:27" x14ac:dyDescent="0.55000000000000004">
      <c r="A366" s="603"/>
      <c r="B366" s="5">
        <v>259</v>
      </c>
      <c r="C366" s="6" t="s">
        <v>34</v>
      </c>
      <c r="D366" s="6">
        <v>98386</v>
      </c>
      <c r="E366" s="6">
        <v>296</v>
      </c>
      <c r="F366" s="6">
        <v>7936</v>
      </c>
      <c r="G366" s="6" t="s">
        <v>35</v>
      </c>
      <c r="H366" s="6">
        <v>3</v>
      </c>
      <c r="I366" s="6">
        <v>3</v>
      </c>
      <c r="J366" s="6">
        <v>28</v>
      </c>
      <c r="K366" s="5">
        <f t="shared" si="3"/>
        <v>1528</v>
      </c>
      <c r="L366" s="6"/>
      <c r="M366" s="6"/>
      <c r="N366" s="6"/>
      <c r="O366" s="6"/>
      <c r="P366" s="115">
        <v>250</v>
      </c>
      <c r="Q366" s="5"/>
      <c r="R366" s="6">
        <v>50</v>
      </c>
      <c r="S366" s="6"/>
      <c r="T366" s="6"/>
      <c r="U366" s="6"/>
      <c r="V366" s="6"/>
      <c r="W366" s="6"/>
      <c r="X366" s="6"/>
      <c r="Y366" s="6"/>
      <c r="Z366" s="6"/>
      <c r="AA366" s="6"/>
    </row>
    <row r="367" spans="1:27" x14ac:dyDescent="0.55000000000000004">
      <c r="A367" s="603"/>
      <c r="B367" s="5">
        <v>260</v>
      </c>
      <c r="C367" s="6" t="s">
        <v>34</v>
      </c>
      <c r="D367" s="6">
        <v>22706</v>
      </c>
      <c r="E367" s="6">
        <v>23</v>
      </c>
      <c r="F367" s="6">
        <v>1704</v>
      </c>
      <c r="G367" s="6" t="s">
        <v>35</v>
      </c>
      <c r="H367" s="6">
        <v>6</v>
      </c>
      <c r="I367" s="6">
        <v>2</v>
      </c>
      <c r="J367" s="6">
        <v>24</v>
      </c>
      <c r="K367" s="5">
        <f t="shared" si="3"/>
        <v>2624</v>
      </c>
      <c r="L367" s="6"/>
      <c r="M367" s="6"/>
      <c r="N367" s="6"/>
      <c r="O367" s="6"/>
      <c r="P367" s="115">
        <v>150</v>
      </c>
      <c r="Q367" s="5"/>
      <c r="R367" s="6">
        <v>50</v>
      </c>
      <c r="S367" s="6"/>
      <c r="T367" s="6"/>
      <c r="U367" s="6"/>
      <c r="V367" s="6"/>
      <c r="W367" s="6"/>
      <c r="X367" s="6"/>
      <c r="Y367" s="6"/>
      <c r="Z367" s="6"/>
      <c r="AA367" s="6"/>
    </row>
    <row r="368" spans="1:27" x14ac:dyDescent="0.55000000000000004">
      <c r="A368" s="603"/>
      <c r="B368" s="5">
        <v>261</v>
      </c>
      <c r="C368" s="6" t="s">
        <v>34</v>
      </c>
      <c r="D368" s="6">
        <v>72406</v>
      </c>
      <c r="E368" s="6">
        <v>214</v>
      </c>
      <c r="F368" s="6">
        <v>6168</v>
      </c>
      <c r="G368" s="6" t="s">
        <v>35</v>
      </c>
      <c r="H368" s="6">
        <v>3</v>
      </c>
      <c r="I368" s="6">
        <v>1</v>
      </c>
      <c r="J368" s="6">
        <v>9</v>
      </c>
      <c r="K368" s="5">
        <f t="shared" si="3"/>
        <v>1309</v>
      </c>
      <c r="L368" s="6"/>
      <c r="M368" s="6"/>
      <c r="N368" s="6"/>
      <c r="O368" s="6"/>
      <c r="P368" s="115">
        <v>300</v>
      </c>
      <c r="Q368" s="5"/>
      <c r="R368" s="6">
        <v>50</v>
      </c>
      <c r="S368" s="6"/>
      <c r="T368" s="6"/>
      <c r="U368" s="6"/>
      <c r="V368" s="6"/>
      <c r="W368" s="6"/>
      <c r="X368" s="6"/>
      <c r="Y368" s="6"/>
      <c r="Z368" s="6"/>
      <c r="AA368" s="6"/>
    </row>
    <row r="369" spans="1:27" x14ac:dyDescent="0.55000000000000004">
      <c r="A369" s="603"/>
      <c r="B369" s="5">
        <v>262</v>
      </c>
      <c r="C369" s="6" t="s">
        <v>34</v>
      </c>
      <c r="D369" s="6">
        <v>71361</v>
      </c>
      <c r="E369" s="6">
        <v>292</v>
      </c>
      <c r="F369" s="6">
        <v>5980</v>
      </c>
      <c r="G369" s="6" t="s">
        <v>35</v>
      </c>
      <c r="H369" s="6"/>
      <c r="I369" s="6">
        <v>2</v>
      </c>
      <c r="J369" s="6">
        <v>64</v>
      </c>
      <c r="K369" s="5"/>
      <c r="L369" s="6">
        <f xml:space="preserve"> H369*400+I369*100+J369</f>
        <v>264</v>
      </c>
      <c r="M369" s="6"/>
      <c r="N369" s="6"/>
      <c r="O369" s="6"/>
      <c r="P369" s="115">
        <v>250</v>
      </c>
      <c r="Q369" s="5">
        <v>64</v>
      </c>
      <c r="R369" s="6">
        <v>50</v>
      </c>
      <c r="S369" s="6" t="s">
        <v>1792</v>
      </c>
      <c r="T369" s="6" t="s">
        <v>45</v>
      </c>
      <c r="U369" s="6">
        <v>54</v>
      </c>
      <c r="V369" s="6"/>
      <c r="W369" s="6">
        <v>54</v>
      </c>
      <c r="X369" s="6"/>
      <c r="Y369" s="6"/>
      <c r="Z369" s="6">
        <v>45</v>
      </c>
      <c r="AA369" s="6"/>
    </row>
    <row r="370" spans="1:27" x14ac:dyDescent="0.55000000000000004">
      <c r="A370" s="603"/>
      <c r="B370" s="5"/>
      <c r="C370" s="6"/>
      <c r="D370" s="6"/>
      <c r="E370" s="6"/>
      <c r="F370" s="6"/>
      <c r="G370" s="6"/>
      <c r="H370" s="6"/>
      <c r="I370" s="6"/>
      <c r="J370" s="6"/>
      <c r="K370" s="5"/>
      <c r="L370" s="6"/>
      <c r="M370" s="6"/>
      <c r="N370" s="6"/>
      <c r="O370" s="6"/>
      <c r="P370" s="115"/>
      <c r="Q370" s="5"/>
      <c r="R370" s="6"/>
      <c r="S370" s="6"/>
      <c r="T370" s="6"/>
      <c r="U370" s="6"/>
      <c r="V370" s="6"/>
      <c r="W370" s="6"/>
      <c r="X370" s="6"/>
      <c r="Y370" s="6"/>
      <c r="Z370" s="6"/>
      <c r="AA370" s="6"/>
    </row>
    <row r="371" spans="1:27" x14ac:dyDescent="0.55000000000000004">
      <c r="A371" s="603" t="s">
        <v>2793</v>
      </c>
      <c r="B371" s="5">
        <v>263</v>
      </c>
      <c r="C371" s="6" t="s">
        <v>34</v>
      </c>
      <c r="D371" s="6">
        <v>51792</v>
      </c>
      <c r="E371" s="6">
        <v>134</v>
      </c>
      <c r="F371" s="6">
        <v>4960</v>
      </c>
      <c r="G371" s="6" t="s">
        <v>35</v>
      </c>
      <c r="H371" s="6">
        <v>10</v>
      </c>
      <c r="I371" s="6">
        <v>2</v>
      </c>
      <c r="J371" s="6">
        <v>43</v>
      </c>
      <c r="K371" s="5">
        <f t="shared" si="3"/>
        <v>4243</v>
      </c>
      <c r="L371" s="6"/>
      <c r="M371" s="6"/>
      <c r="N371" s="6"/>
      <c r="O371" s="6"/>
      <c r="P371" s="115">
        <v>150</v>
      </c>
      <c r="Q371" s="5"/>
      <c r="R371" s="6">
        <v>124</v>
      </c>
      <c r="S371" s="6"/>
      <c r="T371" s="6"/>
      <c r="U371" s="6"/>
      <c r="V371" s="6"/>
      <c r="W371" s="6"/>
      <c r="X371" s="6"/>
      <c r="Y371" s="6"/>
      <c r="Z371" s="6"/>
      <c r="AA371" s="6"/>
    </row>
    <row r="372" spans="1:27" x14ac:dyDescent="0.55000000000000004">
      <c r="A372" s="603"/>
      <c r="B372" s="5">
        <v>264</v>
      </c>
      <c r="C372" s="6" t="s">
        <v>34</v>
      </c>
      <c r="D372" s="6">
        <v>72270</v>
      </c>
      <c r="E372" s="6">
        <v>191</v>
      </c>
      <c r="F372" s="6">
        <v>6094</v>
      </c>
      <c r="G372" s="6" t="s">
        <v>35</v>
      </c>
      <c r="H372" s="6">
        <v>4</v>
      </c>
      <c r="I372" s="6"/>
      <c r="J372" s="6">
        <v>70</v>
      </c>
      <c r="K372" s="5">
        <f t="shared" si="3"/>
        <v>1670</v>
      </c>
      <c r="L372" s="6"/>
      <c r="M372" s="6"/>
      <c r="N372" s="6"/>
      <c r="O372" s="6"/>
      <c r="P372" s="115">
        <v>200</v>
      </c>
      <c r="Q372" s="5"/>
      <c r="R372" s="6">
        <v>124</v>
      </c>
      <c r="S372" s="6"/>
      <c r="T372" s="6"/>
      <c r="U372" s="6"/>
      <c r="V372" s="6"/>
      <c r="W372" s="6"/>
      <c r="X372" s="6"/>
      <c r="Y372" s="6"/>
      <c r="Z372" s="6"/>
      <c r="AA372" s="6"/>
    </row>
    <row r="373" spans="1:27" x14ac:dyDescent="0.55000000000000004">
      <c r="A373" s="603"/>
      <c r="B373" s="5">
        <v>265</v>
      </c>
      <c r="C373" s="6" t="s">
        <v>34</v>
      </c>
      <c r="D373" s="6">
        <v>25337</v>
      </c>
      <c r="E373" s="6">
        <v>99</v>
      </c>
      <c r="F373" s="6">
        <v>1833</v>
      </c>
      <c r="G373" s="6" t="s">
        <v>35</v>
      </c>
      <c r="H373" s="6">
        <v>2</v>
      </c>
      <c r="I373" s="6"/>
      <c r="J373" s="6">
        <v>60</v>
      </c>
      <c r="K373" s="5">
        <f t="shared" si="3"/>
        <v>860</v>
      </c>
      <c r="L373" s="6"/>
      <c r="M373" s="6"/>
      <c r="N373" s="6"/>
      <c r="O373" s="6"/>
      <c r="P373" s="115">
        <v>250</v>
      </c>
      <c r="Q373" s="5"/>
      <c r="R373" s="6">
        <v>124</v>
      </c>
      <c r="S373" s="6"/>
      <c r="T373" s="6"/>
      <c r="U373" s="6"/>
      <c r="V373" s="6"/>
      <c r="W373" s="6"/>
      <c r="X373" s="6"/>
      <c r="Y373" s="6"/>
      <c r="Z373" s="6"/>
      <c r="AA373" s="6"/>
    </row>
    <row r="374" spans="1:27" x14ac:dyDescent="0.55000000000000004">
      <c r="A374" s="603"/>
      <c r="B374" s="5">
        <v>266</v>
      </c>
      <c r="C374" s="6" t="s">
        <v>34</v>
      </c>
      <c r="D374" s="6">
        <v>15155</v>
      </c>
      <c r="E374" s="6">
        <v>222</v>
      </c>
      <c r="F374" s="6">
        <v>350</v>
      </c>
      <c r="G374" s="6" t="s">
        <v>35</v>
      </c>
      <c r="H374" s="6"/>
      <c r="I374" s="6">
        <v>2</v>
      </c>
      <c r="J374" s="6">
        <v>16</v>
      </c>
      <c r="K374" s="5"/>
      <c r="L374" s="6">
        <f xml:space="preserve"> H374*400+I374*100+J374</f>
        <v>216</v>
      </c>
      <c r="M374" s="6"/>
      <c r="N374" s="6"/>
      <c r="O374" s="6"/>
      <c r="P374" s="115">
        <v>250</v>
      </c>
      <c r="Q374" s="5">
        <v>65</v>
      </c>
      <c r="R374" s="6">
        <v>124</v>
      </c>
      <c r="S374" s="6" t="s">
        <v>1792</v>
      </c>
      <c r="T374" s="6" t="s">
        <v>45</v>
      </c>
      <c r="U374" s="6">
        <v>72</v>
      </c>
      <c r="V374" s="6"/>
      <c r="W374" s="6">
        <v>72</v>
      </c>
      <c r="X374" s="6"/>
      <c r="Y374" s="6"/>
      <c r="Z374" s="6"/>
      <c r="AA374" s="6"/>
    </row>
    <row r="375" spans="1:27" x14ac:dyDescent="0.55000000000000004">
      <c r="A375" s="603"/>
      <c r="B375" s="5"/>
      <c r="C375" s="6"/>
      <c r="D375" s="6"/>
      <c r="E375" s="6"/>
      <c r="F375" s="6"/>
      <c r="G375" s="6"/>
      <c r="H375" s="6"/>
      <c r="I375" s="6"/>
      <c r="J375" s="6"/>
      <c r="K375" s="5"/>
      <c r="L375" s="6"/>
      <c r="M375" s="6"/>
      <c r="N375" s="6"/>
      <c r="O375" s="6"/>
      <c r="P375" s="115"/>
      <c r="Q375" s="5"/>
      <c r="R375" s="6"/>
      <c r="S375" s="6"/>
      <c r="T375" s="6"/>
      <c r="U375" s="6"/>
      <c r="V375" s="6"/>
      <c r="W375" s="6"/>
      <c r="X375" s="6"/>
      <c r="Y375" s="6"/>
      <c r="Z375" s="6"/>
      <c r="AA375" s="6"/>
    </row>
    <row r="376" spans="1:27" x14ac:dyDescent="0.55000000000000004">
      <c r="A376" s="603" t="s">
        <v>2794</v>
      </c>
      <c r="B376" s="5">
        <v>267</v>
      </c>
      <c r="C376" s="6" t="s">
        <v>34</v>
      </c>
      <c r="D376" s="6">
        <v>89841</v>
      </c>
      <c r="E376" s="6">
        <v>306</v>
      </c>
      <c r="F376" s="6">
        <v>7330</v>
      </c>
      <c r="G376" s="6" t="s">
        <v>35</v>
      </c>
      <c r="H376" s="6"/>
      <c r="I376" s="6"/>
      <c r="J376" s="6">
        <v>60</v>
      </c>
      <c r="K376" s="5">
        <f t="shared" si="3"/>
        <v>60</v>
      </c>
      <c r="L376" s="6"/>
      <c r="M376" s="6"/>
      <c r="N376" s="6"/>
      <c r="O376" s="6"/>
      <c r="P376" s="115">
        <v>250</v>
      </c>
      <c r="Q376" s="5"/>
      <c r="R376" s="6">
        <v>112</v>
      </c>
      <c r="S376" s="6"/>
      <c r="T376" s="6"/>
      <c r="U376" s="6"/>
      <c r="V376" s="6"/>
      <c r="W376" s="6"/>
      <c r="X376" s="6"/>
      <c r="Y376" s="6"/>
      <c r="Z376" s="6"/>
      <c r="AA376" s="6"/>
    </row>
    <row r="377" spans="1:27" x14ac:dyDescent="0.55000000000000004">
      <c r="A377" s="603"/>
      <c r="B377" s="5">
        <v>268</v>
      </c>
      <c r="C377" s="6" t="s">
        <v>34</v>
      </c>
      <c r="D377" s="6">
        <v>54184</v>
      </c>
      <c r="E377" s="6">
        <v>197</v>
      </c>
      <c r="F377" s="6">
        <v>4896</v>
      </c>
      <c r="G377" s="6" t="s">
        <v>35</v>
      </c>
      <c r="H377" s="6">
        <v>10</v>
      </c>
      <c r="I377" s="6">
        <v>1</v>
      </c>
      <c r="J377" s="6">
        <v>70</v>
      </c>
      <c r="K377" s="5">
        <f t="shared" si="3"/>
        <v>4170</v>
      </c>
      <c r="L377" s="6"/>
      <c r="M377" s="6"/>
      <c r="N377" s="6"/>
      <c r="O377" s="6"/>
      <c r="P377" s="115">
        <v>100</v>
      </c>
      <c r="Q377" s="5"/>
      <c r="R377" s="6">
        <v>112</v>
      </c>
      <c r="S377" s="6"/>
      <c r="T377" s="6"/>
      <c r="U377" s="6"/>
      <c r="V377" s="6"/>
      <c r="W377" s="6"/>
      <c r="X377" s="6"/>
      <c r="Y377" s="6"/>
      <c r="Z377" s="6"/>
      <c r="AA377" s="6"/>
    </row>
    <row r="378" spans="1:27" x14ac:dyDescent="0.55000000000000004">
      <c r="A378" s="603"/>
      <c r="B378" s="5"/>
      <c r="C378" s="6"/>
      <c r="D378" s="6"/>
      <c r="E378" s="6"/>
      <c r="F378" s="6"/>
      <c r="G378" s="6"/>
      <c r="H378" s="6"/>
      <c r="I378" s="6"/>
      <c r="J378" s="6"/>
      <c r="K378" s="5"/>
      <c r="L378" s="6"/>
      <c r="M378" s="6"/>
      <c r="N378" s="6"/>
      <c r="O378" s="6"/>
      <c r="P378" s="115"/>
      <c r="Q378" s="5"/>
      <c r="R378" s="6"/>
      <c r="S378" s="6"/>
      <c r="T378" s="6"/>
      <c r="U378" s="6"/>
      <c r="V378" s="6"/>
      <c r="W378" s="6"/>
      <c r="X378" s="6"/>
      <c r="Y378" s="6"/>
      <c r="Z378" s="6"/>
      <c r="AA378" s="6"/>
    </row>
    <row r="379" spans="1:27" x14ac:dyDescent="0.55000000000000004">
      <c r="A379" s="603" t="s">
        <v>2795</v>
      </c>
      <c r="B379" s="5">
        <v>269</v>
      </c>
      <c r="C379" s="6" t="s">
        <v>34</v>
      </c>
      <c r="D379" s="6">
        <v>26216</v>
      </c>
      <c r="E379" s="6">
        <v>97</v>
      </c>
      <c r="F379" s="6">
        <v>2114</v>
      </c>
      <c r="G379" s="6" t="s">
        <v>35</v>
      </c>
      <c r="H379" s="6">
        <v>7</v>
      </c>
      <c r="I379" s="6">
        <v>1</v>
      </c>
      <c r="J379" s="6">
        <v>40</v>
      </c>
      <c r="K379" s="5">
        <f t="shared" si="3"/>
        <v>2940</v>
      </c>
      <c r="L379" s="6"/>
      <c r="M379" s="6"/>
      <c r="N379" s="6"/>
      <c r="O379" s="6"/>
      <c r="P379" s="115">
        <v>250</v>
      </c>
      <c r="Q379" s="5"/>
      <c r="R379" s="6">
        <v>240</v>
      </c>
      <c r="S379" s="6"/>
      <c r="T379" s="6"/>
      <c r="U379" s="6"/>
      <c r="V379" s="6"/>
      <c r="W379" s="6"/>
      <c r="X379" s="6"/>
      <c r="Y379" s="6"/>
      <c r="Z379" s="6"/>
      <c r="AA379" s="6"/>
    </row>
    <row r="380" spans="1:27" x14ac:dyDescent="0.55000000000000004">
      <c r="A380" s="603"/>
      <c r="B380" s="5">
        <v>270</v>
      </c>
      <c r="C380" s="6" t="s">
        <v>34</v>
      </c>
      <c r="D380" s="6">
        <v>26222</v>
      </c>
      <c r="E380" s="6">
        <v>103</v>
      </c>
      <c r="F380" s="6">
        <v>2140</v>
      </c>
      <c r="G380" s="6" t="s">
        <v>35</v>
      </c>
      <c r="H380" s="6">
        <v>4</v>
      </c>
      <c r="I380" s="6"/>
      <c r="J380" s="6">
        <v>30</v>
      </c>
      <c r="K380" s="5">
        <f t="shared" si="3"/>
        <v>1630</v>
      </c>
      <c r="L380" s="6"/>
      <c r="M380" s="6"/>
      <c r="N380" s="6"/>
      <c r="O380" s="6"/>
      <c r="P380" s="115">
        <v>100</v>
      </c>
      <c r="Q380" s="5"/>
      <c r="R380" s="6">
        <v>240</v>
      </c>
      <c r="S380" s="6"/>
      <c r="T380" s="6"/>
      <c r="U380" s="6"/>
      <c r="V380" s="6"/>
      <c r="W380" s="6"/>
      <c r="X380" s="6"/>
      <c r="Y380" s="6"/>
      <c r="Z380" s="6"/>
      <c r="AA380" s="6"/>
    </row>
    <row r="381" spans="1:27" x14ac:dyDescent="0.55000000000000004">
      <c r="A381" s="603"/>
      <c r="B381" s="5">
        <v>271</v>
      </c>
      <c r="C381" s="6" t="s">
        <v>34</v>
      </c>
      <c r="D381" s="6">
        <v>26224</v>
      </c>
      <c r="E381" s="6">
        <v>105</v>
      </c>
      <c r="F381" s="6">
        <v>2142</v>
      </c>
      <c r="G381" s="6" t="s">
        <v>35</v>
      </c>
      <c r="H381" s="6">
        <v>5</v>
      </c>
      <c r="I381" s="6"/>
      <c r="J381" s="6">
        <v>73</v>
      </c>
      <c r="K381" s="5">
        <f t="shared" si="3"/>
        <v>2073</v>
      </c>
      <c r="L381" s="6"/>
      <c r="M381" s="6"/>
      <c r="N381" s="6"/>
      <c r="O381" s="6"/>
      <c r="P381" s="115">
        <v>100</v>
      </c>
      <c r="Q381" s="5"/>
      <c r="R381" s="6">
        <v>240</v>
      </c>
      <c r="S381" s="6"/>
      <c r="T381" s="6"/>
      <c r="U381" s="6"/>
      <c r="V381" s="6"/>
      <c r="W381" s="6"/>
      <c r="X381" s="6"/>
      <c r="Y381" s="6"/>
      <c r="Z381" s="6"/>
      <c r="AA381" s="6"/>
    </row>
    <row r="382" spans="1:27" x14ac:dyDescent="0.55000000000000004">
      <c r="A382" s="603"/>
      <c r="B382" s="5">
        <v>272</v>
      </c>
      <c r="C382" s="6" t="s">
        <v>34</v>
      </c>
      <c r="D382" s="6">
        <v>97894</v>
      </c>
      <c r="E382" s="6">
        <v>651</v>
      </c>
      <c r="F382" s="6">
        <v>7877</v>
      </c>
      <c r="G382" s="6" t="s">
        <v>35</v>
      </c>
      <c r="H382" s="6"/>
      <c r="I382" s="6">
        <v>1</v>
      </c>
      <c r="J382" s="6">
        <v>85</v>
      </c>
      <c r="K382" s="5">
        <f t="shared" si="3"/>
        <v>185</v>
      </c>
      <c r="L382" s="6"/>
      <c r="M382" s="6"/>
      <c r="N382" s="6"/>
      <c r="O382" s="6"/>
      <c r="P382" s="115">
        <v>250</v>
      </c>
      <c r="Q382" s="5"/>
      <c r="R382" s="6">
        <v>240</v>
      </c>
      <c r="S382" s="6"/>
      <c r="T382" s="6"/>
      <c r="U382" s="6"/>
      <c r="V382" s="6"/>
      <c r="W382" s="6"/>
      <c r="X382" s="6"/>
      <c r="Y382" s="6"/>
      <c r="Z382" s="6"/>
      <c r="AA382" s="6"/>
    </row>
    <row r="383" spans="1:27" x14ac:dyDescent="0.55000000000000004">
      <c r="A383" s="603"/>
      <c r="B383" s="5">
        <v>273</v>
      </c>
      <c r="C383" s="6" t="s">
        <v>34</v>
      </c>
      <c r="D383" s="6">
        <v>26225</v>
      </c>
      <c r="E383" s="6">
        <v>106</v>
      </c>
      <c r="F383" s="6">
        <v>2143</v>
      </c>
      <c r="G383" s="6" t="s">
        <v>35</v>
      </c>
      <c r="H383" s="6">
        <v>5</v>
      </c>
      <c r="I383" s="6"/>
      <c r="J383" s="6">
        <v>60</v>
      </c>
      <c r="K383" s="5">
        <f t="shared" si="3"/>
        <v>2060</v>
      </c>
      <c r="L383" s="6"/>
      <c r="M383" s="6"/>
      <c r="N383" s="6"/>
      <c r="O383" s="6"/>
      <c r="P383" s="115">
        <v>100</v>
      </c>
      <c r="Q383" s="5"/>
      <c r="R383" s="6">
        <v>240</v>
      </c>
      <c r="S383" s="6"/>
      <c r="T383" s="6"/>
      <c r="U383" s="6"/>
      <c r="V383" s="6"/>
      <c r="W383" s="6"/>
      <c r="X383" s="6"/>
      <c r="Y383" s="6"/>
      <c r="Z383" s="6"/>
      <c r="AA383" s="6"/>
    </row>
    <row r="384" spans="1:27" x14ac:dyDescent="0.55000000000000004">
      <c r="A384" s="603"/>
      <c r="B384" s="5">
        <v>274</v>
      </c>
      <c r="C384" s="6" t="s">
        <v>34</v>
      </c>
      <c r="D384" s="6">
        <v>25130</v>
      </c>
      <c r="E384" s="6">
        <v>35</v>
      </c>
      <c r="F384" s="6">
        <v>1734</v>
      </c>
      <c r="G384" s="6" t="s">
        <v>35</v>
      </c>
      <c r="H384" s="6">
        <v>19</v>
      </c>
      <c r="I384" s="6"/>
      <c r="J384" s="6">
        <v>13</v>
      </c>
      <c r="K384" s="5">
        <f t="shared" si="3"/>
        <v>7613</v>
      </c>
      <c r="L384" s="6"/>
      <c r="M384" s="6"/>
      <c r="N384" s="6"/>
      <c r="O384" s="6"/>
      <c r="P384" s="115">
        <v>150</v>
      </c>
      <c r="Q384" s="5"/>
      <c r="R384" s="6">
        <v>240</v>
      </c>
      <c r="S384" s="6"/>
      <c r="T384" s="6"/>
      <c r="U384" s="6"/>
      <c r="V384" s="6"/>
      <c r="W384" s="6"/>
      <c r="X384" s="6"/>
      <c r="Y384" s="6"/>
      <c r="Z384" s="6"/>
      <c r="AA384" s="6"/>
    </row>
    <row r="385" spans="1:27" x14ac:dyDescent="0.55000000000000004">
      <c r="A385" s="603"/>
      <c r="B385" s="5">
        <v>275</v>
      </c>
      <c r="C385" s="6" t="s">
        <v>34</v>
      </c>
      <c r="D385" s="6">
        <v>91816</v>
      </c>
      <c r="E385" s="6">
        <v>626</v>
      </c>
      <c r="F385" s="6">
        <v>7439</v>
      </c>
      <c r="G385" s="6" t="s">
        <v>35</v>
      </c>
      <c r="H385" s="6"/>
      <c r="I385" s="6">
        <v>1</v>
      </c>
      <c r="J385" s="6">
        <v>99</v>
      </c>
      <c r="K385" s="5">
        <f t="shared" si="3"/>
        <v>199</v>
      </c>
      <c r="L385" s="6"/>
      <c r="M385" s="6"/>
      <c r="N385" s="6"/>
      <c r="O385" s="6"/>
      <c r="P385" s="115">
        <v>100</v>
      </c>
      <c r="Q385" s="5"/>
      <c r="R385" s="6">
        <v>240</v>
      </c>
      <c r="S385" s="6"/>
      <c r="T385" s="6"/>
      <c r="U385" s="6"/>
      <c r="V385" s="6"/>
      <c r="W385" s="6"/>
      <c r="X385" s="6"/>
      <c r="Y385" s="6"/>
      <c r="Z385" s="6"/>
      <c r="AA385" s="6"/>
    </row>
    <row r="386" spans="1:27" x14ac:dyDescent="0.55000000000000004">
      <c r="A386" s="603"/>
      <c r="B386" s="5">
        <v>276</v>
      </c>
      <c r="C386" s="6" t="s">
        <v>34</v>
      </c>
      <c r="D386" s="6">
        <v>84645</v>
      </c>
      <c r="E386" s="6">
        <v>599</v>
      </c>
      <c r="F386" s="6">
        <v>6902</v>
      </c>
      <c r="G386" s="6" t="s">
        <v>35</v>
      </c>
      <c r="H386" s="6"/>
      <c r="I386" s="6">
        <v>1</v>
      </c>
      <c r="J386" s="6">
        <v>23</v>
      </c>
      <c r="K386" s="5"/>
      <c r="L386" s="6">
        <f xml:space="preserve"> H386*400+I386*100+J386</f>
        <v>123</v>
      </c>
      <c r="M386" s="6"/>
      <c r="N386" s="6"/>
      <c r="O386" s="6"/>
      <c r="P386" s="115">
        <v>250</v>
      </c>
      <c r="Q386" s="5">
        <v>66</v>
      </c>
      <c r="R386" s="6">
        <v>240</v>
      </c>
      <c r="S386" s="6" t="s">
        <v>1792</v>
      </c>
      <c r="T386" s="6" t="s">
        <v>45</v>
      </c>
      <c r="U386" s="6">
        <v>36</v>
      </c>
      <c r="V386" s="6"/>
      <c r="W386" s="6">
        <v>36</v>
      </c>
      <c r="X386" s="6"/>
      <c r="Y386" s="6"/>
      <c r="Z386" s="6">
        <v>12</v>
      </c>
      <c r="AA386" s="6"/>
    </row>
    <row r="387" spans="1:27" x14ac:dyDescent="0.55000000000000004">
      <c r="A387" s="603"/>
      <c r="B387" s="5"/>
      <c r="C387" s="6"/>
      <c r="D387" s="6"/>
      <c r="E387" s="6"/>
      <c r="F387" s="6"/>
      <c r="G387" s="6"/>
      <c r="H387" s="6"/>
      <c r="I387" s="6"/>
      <c r="J387" s="6"/>
      <c r="K387" s="5"/>
      <c r="L387" s="6"/>
      <c r="M387" s="6"/>
      <c r="N387" s="6"/>
      <c r="O387" s="6"/>
      <c r="P387" s="115"/>
      <c r="Q387" s="5"/>
      <c r="R387" s="6"/>
      <c r="S387" s="6"/>
      <c r="T387" s="6"/>
      <c r="U387" s="6"/>
      <c r="V387" s="6"/>
      <c r="W387" s="6"/>
      <c r="X387" s="6"/>
      <c r="Y387" s="6"/>
      <c r="Z387" s="6"/>
      <c r="AA387" s="6"/>
    </row>
    <row r="388" spans="1:27" x14ac:dyDescent="0.55000000000000004">
      <c r="A388" s="603" t="s">
        <v>2796</v>
      </c>
      <c r="B388" s="5">
        <v>277</v>
      </c>
      <c r="C388" s="6" t="s">
        <v>34</v>
      </c>
      <c r="D388" s="6">
        <v>21628</v>
      </c>
      <c r="E388" s="6">
        <v>101</v>
      </c>
      <c r="F388" s="6">
        <v>1640</v>
      </c>
      <c r="G388" s="6" t="s">
        <v>35</v>
      </c>
      <c r="H388" s="6">
        <v>16</v>
      </c>
      <c r="I388" s="6"/>
      <c r="J388" s="6">
        <v>50</v>
      </c>
      <c r="K388" s="5">
        <f t="shared" si="3"/>
        <v>6450</v>
      </c>
      <c r="L388" s="6"/>
      <c r="M388" s="6"/>
      <c r="N388" s="6"/>
      <c r="O388" s="6"/>
      <c r="P388" s="115">
        <v>150</v>
      </c>
      <c r="Q388" s="5"/>
      <c r="R388" s="6">
        <v>108</v>
      </c>
      <c r="S388" s="6"/>
      <c r="T388" s="6"/>
      <c r="U388" s="6"/>
      <c r="V388" s="6"/>
      <c r="W388" s="6"/>
      <c r="X388" s="6"/>
      <c r="Y388" s="6"/>
      <c r="Z388" s="6"/>
      <c r="AA388" s="6"/>
    </row>
    <row r="389" spans="1:27" x14ac:dyDescent="0.55000000000000004">
      <c r="A389" s="603"/>
      <c r="B389" s="5"/>
      <c r="C389" s="6"/>
      <c r="D389" s="6"/>
      <c r="E389" s="6"/>
      <c r="F389" s="6"/>
      <c r="G389" s="6"/>
      <c r="H389" s="6"/>
      <c r="I389" s="6"/>
      <c r="J389" s="6"/>
      <c r="K389" s="5"/>
      <c r="L389" s="6"/>
      <c r="M389" s="6"/>
      <c r="N389" s="6"/>
      <c r="O389" s="6"/>
      <c r="P389" s="115"/>
      <c r="Q389" s="5"/>
      <c r="R389" s="6"/>
      <c r="S389" s="6"/>
      <c r="T389" s="6"/>
      <c r="U389" s="6"/>
      <c r="V389" s="6"/>
      <c r="W389" s="6"/>
      <c r="X389" s="6"/>
      <c r="Y389" s="6"/>
      <c r="Z389" s="6"/>
      <c r="AA389" s="6"/>
    </row>
    <row r="390" spans="1:27" x14ac:dyDescent="0.55000000000000004">
      <c r="A390" s="603" t="s">
        <v>2797</v>
      </c>
      <c r="B390" s="5">
        <v>278</v>
      </c>
      <c r="C390" s="6" t="s">
        <v>34</v>
      </c>
      <c r="D390" s="6">
        <v>21631</v>
      </c>
      <c r="E390" s="6">
        <v>100</v>
      </c>
      <c r="F390" s="6">
        <v>1623</v>
      </c>
      <c r="G390" s="6" t="s">
        <v>35</v>
      </c>
      <c r="H390" s="6">
        <v>18</v>
      </c>
      <c r="I390" s="6"/>
      <c r="J390" s="6">
        <v>20</v>
      </c>
      <c r="K390" s="5">
        <f t="shared" si="3"/>
        <v>7220</v>
      </c>
      <c r="L390" s="6"/>
      <c r="M390" s="6"/>
      <c r="N390" s="6"/>
      <c r="O390" s="6"/>
      <c r="P390" s="115">
        <v>150</v>
      </c>
      <c r="Q390" s="5"/>
      <c r="R390" s="6">
        <v>108</v>
      </c>
      <c r="S390" s="6"/>
      <c r="T390" s="6"/>
      <c r="U390" s="6"/>
      <c r="V390" s="6"/>
      <c r="W390" s="6"/>
      <c r="X390" s="6"/>
      <c r="Y390" s="6"/>
      <c r="Z390" s="6"/>
      <c r="AA390" s="6"/>
    </row>
    <row r="391" spans="1:27" x14ac:dyDescent="0.55000000000000004">
      <c r="A391" s="603" t="s">
        <v>2797</v>
      </c>
      <c r="B391" s="5">
        <v>279</v>
      </c>
      <c r="C391" s="6" t="s">
        <v>34</v>
      </c>
      <c r="D391" s="6">
        <v>69833</v>
      </c>
      <c r="E391" s="6">
        <v>166</v>
      </c>
      <c r="F391" s="6">
        <v>5876</v>
      </c>
      <c r="G391" s="6" t="s">
        <v>35</v>
      </c>
      <c r="H391" s="6">
        <v>4</v>
      </c>
      <c r="I391" s="6">
        <v>3</v>
      </c>
      <c r="J391" s="6">
        <v>24</v>
      </c>
      <c r="K391" s="5">
        <f t="shared" si="3"/>
        <v>1924</v>
      </c>
      <c r="L391" s="6"/>
      <c r="M391" s="6"/>
      <c r="N391" s="6"/>
      <c r="O391" s="6"/>
      <c r="P391" s="115">
        <v>150</v>
      </c>
      <c r="Q391" s="5"/>
      <c r="R391" s="6">
        <v>108</v>
      </c>
      <c r="S391" s="6"/>
      <c r="T391" s="6"/>
      <c r="U391" s="6"/>
      <c r="V391" s="6"/>
      <c r="W391" s="6"/>
      <c r="X391" s="6"/>
      <c r="Y391" s="6"/>
      <c r="Z391" s="6"/>
      <c r="AA391" s="6"/>
    </row>
    <row r="392" spans="1:27" x14ac:dyDescent="0.55000000000000004">
      <c r="A392" s="603"/>
      <c r="B392" s="5">
        <v>280</v>
      </c>
      <c r="C392" s="6" t="s">
        <v>34</v>
      </c>
      <c r="D392" s="6">
        <v>71378</v>
      </c>
      <c r="E392" s="6">
        <v>259</v>
      </c>
      <c r="F392" s="6">
        <v>5997</v>
      </c>
      <c r="G392" s="6" t="s">
        <v>35</v>
      </c>
      <c r="H392" s="6"/>
      <c r="I392" s="6"/>
      <c r="J392" s="6">
        <v>90</v>
      </c>
      <c r="K392" s="5"/>
      <c r="L392" s="6">
        <f xml:space="preserve"> H392*400+I392*100+J392</f>
        <v>90</v>
      </c>
      <c r="M392" s="6"/>
      <c r="N392" s="6"/>
      <c r="O392" s="6"/>
      <c r="P392" s="115">
        <v>250</v>
      </c>
      <c r="Q392" s="5">
        <v>67</v>
      </c>
      <c r="R392" s="6">
        <v>108</v>
      </c>
      <c r="S392" s="6" t="s">
        <v>1792</v>
      </c>
      <c r="T392" s="6" t="s">
        <v>45</v>
      </c>
      <c r="U392" s="6">
        <v>54</v>
      </c>
      <c r="V392" s="6"/>
      <c r="W392" s="6">
        <v>54</v>
      </c>
      <c r="X392" s="6"/>
      <c r="Y392" s="6"/>
      <c r="Z392" s="6">
        <v>30</v>
      </c>
      <c r="AA392" s="6"/>
    </row>
    <row r="393" spans="1:27" x14ac:dyDescent="0.55000000000000004">
      <c r="A393" s="603"/>
      <c r="B393" s="5">
        <v>281</v>
      </c>
      <c r="C393" s="6" t="s">
        <v>34</v>
      </c>
      <c r="D393" s="6">
        <v>71353</v>
      </c>
      <c r="E393" s="6">
        <v>284</v>
      </c>
      <c r="F393" s="6">
        <v>5972</v>
      </c>
      <c r="G393" s="6" t="s">
        <v>35</v>
      </c>
      <c r="H393" s="6">
        <v>1</v>
      </c>
      <c r="I393" s="6"/>
      <c r="J393" s="6">
        <v>68</v>
      </c>
      <c r="K393" s="5"/>
      <c r="L393" s="6">
        <f xml:space="preserve"> H393*400+I393*100+J393</f>
        <v>468</v>
      </c>
      <c r="M393" s="6"/>
      <c r="N393" s="6"/>
      <c r="O393" s="6"/>
      <c r="P393" s="115">
        <v>250</v>
      </c>
      <c r="Q393" s="5">
        <v>68</v>
      </c>
      <c r="R393" s="6">
        <v>108</v>
      </c>
      <c r="S393" s="6" t="s">
        <v>1792</v>
      </c>
      <c r="T393" s="6" t="s">
        <v>45</v>
      </c>
      <c r="U393" s="6">
        <v>54</v>
      </c>
      <c r="V393" s="6"/>
      <c r="W393" s="6">
        <v>54</v>
      </c>
      <c r="X393" s="6"/>
      <c r="Y393" s="6"/>
      <c r="Z393" s="6">
        <v>19</v>
      </c>
      <c r="AA393" s="6"/>
    </row>
    <row r="394" spans="1:27" x14ac:dyDescent="0.55000000000000004">
      <c r="A394" s="603"/>
      <c r="B394" s="5"/>
      <c r="C394" s="6"/>
      <c r="D394" s="6"/>
      <c r="E394" s="6"/>
      <c r="F394" s="6"/>
      <c r="G394" s="6"/>
      <c r="H394" s="6"/>
      <c r="I394" s="6"/>
      <c r="J394" s="6"/>
      <c r="K394" s="5"/>
      <c r="L394" s="6"/>
      <c r="M394" s="6"/>
      <c r="N394" s="6"/>
      <c r="O394" s="6"/>
      <c r="P394" s="115"/>
      <c r="Q394" s="5"/>
      <c r="R394" s="6"/>
      <c r="S394" s="6"/>
      <c r="T394" s="6"/>
      <c r="U394" s="6"/>
      <c r="V394" s="6"/>
      <c r="W394" s="6"/>
      <c r="X394" s="6"/>
      <c r="Y394" s="6"/>
      <c r="Z394" s="6"/>
      <c r="AA394" s="6"/>
    </row>
    <row r="395" spans="1:27" x14ac:dyDescent="0.55000000000000004">
      <c r="A395" s="603" t="s">
        <v>2798</v>
      </c>
      <c r="B395" s="5">
        <v>282</v>
      </c>
      <c r="C395" s="6" t="s">
        <v>34</v>
      </c>
      <c r="D395" s="6">
        <v>42281</v>
      </c>
      <c r="E395" s="6">
        <v>138</v>
      </c>
      <c r="F395" s="6">
        <v>3906</v>
      </c>
      <c r="G395" s="6" t="s">
        <v>35</v>
      </c>
      <c r="H395" s="6">
        <v>15</v>
      </c>
      <c r="I395" s="6">
        <v>3</v>
      </c>
      <c r="J395" s="6">
        <v>52</v>
      </c>
      <c r="K395" s="5">
        <f t="shared" si="3"/>
        <v>6352</v>
      </c>
      <c r="L395" s="6"/>
      <c r="M395" s="6"/>
      <c r="N395" s="6"/>
      <c r="O395" s="6"/>
      <c r="P395" s="115">
        <v>100</v>
      </c>
      <c r="Q395" s="5"/>
      <c r="R395" s="6">
        <v>33</v>
      </c>
      <c r="S395" s="6"/>
      <c r="T395" s="6"/>
      <c r="U395" s="6"/>
      <c r="V395" s="6"/>
      <c r="W395" s="6"/>
      <c r="X395" s="6"/>
      <c r="Y395" s="6"/>
      <c r="Z395" s="6"/>
      <c r="AA395" s="6"/>
    </row>
    <row r="396" spans="1:27" x14ac:dyDescent="0.55000000000000004">
      <c r="A396" s="603" t="s">
        <v>2799</v>
      </c>
      <c r="B396" s="5">
        <v>283</v>
      </c>
      <c r="C396" s="6" t="s">
        <v>34</v>
      </c>
      <c r="D396" s="6">
        <v>62057</v>
      </c>
      <c r="E396" s="6">
        <v>201</v>
      </c>
      <c r="F396" s="6">
        <v>5501</v>
      </c>
      <c r="G396" s="6" t="s">
        <v>35</v>
      </c>
      <c r="H396" s="6">
        <v>5</v>
      </c>
      <c r="I396" s="6"/>
      <c r="J396" s="6"/>
      <c r="K396" s="5">
        <f t="shared" si="3"/>
        <v>2000</v>
      </c>
      <c r="L396" s="6"/>
      <c r="M396" s="6"/>
      <c r="N396" s="6"/>
      <c r="O396" s="6"/>
      <c r="P396" s="115">
        <v>250</v>
      </c>
      <c r="Q396" s="5"/>
      <c r="R396" s="6">
        <v>33</v>
      </c>
      <c r="S396" s="6"/>
      <c r="T396" s="6"/>
      <c r="U396" s="6"/>
      <c r="V396" s="6"/>
      <c r="W396" s="6"/>
      <c r="X396" s="6"/>
      <c r="Y396" s="6"/>
      <c r="Z396" s="6"/>
      <c r="AA396" s="6"/>
    </row>
    <row r="397" spans="1:27" x14ac:dyDescent="0.55000000000000004">
      <c r="A397" s="603"/>
      <c r="B397" s="5"/>
      <c r="C397" s="6"/>
      <c r="D397" s="6"/>
      <c r="E397" s="6"/>
      <c r="F397" s="6"/>
      <c r="G397" s="6"/>
      <c r="H397" s="6"/>
      <c r="I397" s="6"/>
      <c r="J397" s="6"/>
      <c r="K397" s="5"/>
      <c r="L397" s="6"/>
      <c r="M397" s="6"/>
      <c r="N397" s="6"/>
      <c r="O397" s="6"/>
      <c r="P397" s="115"/>
      <c r="Q397" s="5"/>
      <c r="R397" s="6"/>
      <c r="S397" s="6"/>
      <c r="T397" s="6"/>
      <c r="U397" s="6"/>
      <c r="V397" s="6"/>
      <c r="W397" s="6"/>
      <c r="X397" s="6"/>
      <c r="Y397" s="6"/>
      <c r="Z397" s="6"/>
      <c r="AA397" s="6"/>
    </row>
    <row r="398" spans="1:27" x14ac:dyDescent="0.55000000000000004">
      <c r="A398" s="603" t="s">
        <v>2800</v>
      </c>
      <c r="B398" s="5">
        <v>284</v>
      </c>
      <c r="C398" s="6" t="s">
        <v>34</v>
      </c>
      <c r="D398" s="6">
        <v>14480</v>
      </c>
      <c r="E398" s="6">
        <v>65</v>
      </c>
      <c r="F398" s="6">
        <v>314</v>
      </c>
      <c r="G398" s="6" t="s">
        <v>35</v>
      </c>
      <c r="H398" s="6"/>
      <c r="I398" s="6"/>
      <c r="J398" s="6">
        <v>78</v>
      </c>
      <c r="K398" s="5"/>
      <c r="L398" s="6">
        <f xml:space="preserve"> H398*400+I398*100+J398</f>
        <v>78</v>
      </c>
      <c r="M398" s="6"/>
      <c r="N398" s="6"/>
      <c r="O398" s="6"/>
      <c r="P398" s="115">
        <v>300</v>
      </c>
      <c r="Q398" s="5">
        <v>69</v>
      </c>
      <c r="R398" s="6">
        <v>33</v>
      </c>
      <c r="S398" s="6" t="s">
        <v>1792</v>
      </c>
      <c r="T398" s="6" t="s">
        <v>45</v>
      </c>
      <c r="U398" s="6">
        <v>54</v>
      </c>
      <c r="V398" s="6"/>
      <c r="W398" s="6">
        <v>54</v>
      </c>
      <c r="X398" s="6"/>
      <c r="Y398" s="6"/>
      <c r="Z398" s="6">
        <v>12</v>
      </c>
      <c r="AA398" s="6"/>
    </row>
    <row r="399" spans="1:27" x14ac:dyDescent="0.55000000000000004">
      <c r="A399" s="603"/>
      <c r="B399" s="5">
        <v>285</v>
      </c>
      <c r="C399" s="6" t="s">
        <v>34</v>
      </c>
      <c r="D399" s="6">
        <v>26290</v>
      </c>
      <c r="E399" s="6">
        <v>56</v>
      </c>
      <c r="F399" s="6">
        <v>2208</v>
      </c>
      <c r="G399" s="6" t="s">
        <v>35</v>
      </c>
      <c r="H399" s="6">
        <v>6</v>
      </c>
      <c r="I399" s="6">
        <v>2</v>
      </c>
      <c r="J399" s="6">
        <v>60</v>
      </c>
      <c r="K399" s="5">
        <f t="shared" si="3"/>
        <v>2660</v>
      </c>
      <c r="L399" s="6"/>
      <c r="M399" s="6"/>
      <c r="N399" s="6"/>
      <c r="O399" s="6"/>
      <c r="P399" s="115">
        <v>100</v>
      </c>
      <c r="Q399" s="5"/>
      <c r="R399" s="6">
        <v>33</v>
      </c>
      <c r="S399" s="6"/>
      <c r="T399" s="6"/>
      <c r="U399" s="6"/>
      <c r="V399" s="6"/>
      <c r="W399" s="6"/>
      <c r="X399" s="6"/>
      <c r="Y399" s="6"/>
      <c r="Z399" s="6"/>
      <c r="AA399" s="6"/>
    </row>
    <row r="400" spans="1:27" x14ac:dyDescent="0.55000000000000004">
      <c r="A400" s="603"/>
      <c r="B400" s="5"/>
      <c r="C400" s="6"/>
      <c r="D400" s="6"/>
      <c r="E400" s="6"/>
      <c r="F400" s="6"/>
      <c r="G400" s="6"/>
      <c r="H400" s="6"/>
      <c r="I400" s="6"/>
      <c r="J400" s="6"/>
      <c r="K400" s="5"/>
      <c r="L400" s="6"/>
      <c r="M400" s="6"/>
      <c r="N400" s="6"/>
      <c r="O400" s="6"/>
      <c r="P400" s="115"/>
      <c r="Q400" s="5"/>
      <c r="R400" s="6"/>
      <c r="S400" s="6"/>
      <c r="T400" s="6"/>
      <c r="U400" s="6"/>
      <c r="V400" s="6"/>
      <c r="W400" s="6"/>
      <c r="X400" s="6"/>
      <c r="Y400" s="6"/>
      <c r="Z400" s="6"/>
      <c r="AA400" s="6"/>
    </row>
    <row r="401" spans="1:27" x14ac:dyDescent="0.55000000000000004">
      <c r="A401" s="603" t="s">
        <v>2801</v>
      </c>
      <c r="B401" s="5">
        <v>286</v>
      </c>
      <c r="C401" s="6" t="s">
        <v>34</v>
      </c>
      <c r="D401" s="6">
        <v>26135</v>
      </c>
      <c r="E401" s="6">
        <v>17</v>
      </c>
      <c r="F401" s="6">
        <v>2053</v>
      </c>
      <c r="G401" s="6" t="s">
        <v>35</v>
      </c>
      <c r="H401" s="6">
        <v>9</v>
      </c>
      <c r="I401" s="6">
        <v>2</v>
      </c>
      <c r="J401" s="6">
        <v>20</v>
      </c>
      <c r="K401" s="5">
        <f t="shared" si="3"/>
        <v>3820</v>
      </c>
      <c r="L401" s="6"/>
      <c r="M401" s="6"/>
      <c r="N401" s="6"/>
      <c r="O401" s="6"/>
      <c r="P401" s="115">
        <v>150</v>
      </c>
      <c r="Q401" s="5"/>
      <c r="R401" s="6">
        <v>6</v>
      </c>
      <c r="S401" s="6"/>
      <c r="T401" s="6"/>
      <c r="U401" s="6"/>
      <c r="V401" s="6"/>
      <c r="W401" s="6"/>
      <c r="X401" s="6"/>
      <c r="Y401" s="6"/>
      <c r="Z401" s="6"/>
      <c r="AA401" s="6"/>
    </row>
    <row r="402" spans="1:27" x14ac:dyDescent="0.55000000000000004">
      <c r="A402" s="603" t="s">
        <v>2802</v>
      </c>
      <c r="B402" s="5">
        <v>287</v>
      </c>
      <c r="C402" s="6" t="s">
        <v>34</v>
      </c>
      <c r="D402" s="6">
        <v>62572</v>
      </c>
      <c r="E402" s="6">
        <v>94</v>
      </c>
      <c r="F402" s="6">
        <v>3784</v>
      </c>
      <c r="G402" s="6" t="s">
        <v>35</v>
      </c>
      <c r="H402" s="6">
        <v>3</v>
      </c>
      <c r="I402" s="6">
        <v>2</v>
      </c>
      <c r="J402" s="6">
        <v>81</v>
      </c>
      <c r="K402" s="5">
        <f t="shared" si="3"/>
        <v>1481</v>
      </c>
      <c r="L402" s="6"/>
      <c r="M402" s="6"/>
      <c r="N402" s="6"/>
      <c r="O402" s="6"/>
      <c r="P402" s="115">
        <v>150</v>
      </c>
      <c r="Q402" s="5"/>
      <c r="R402" s="6">
        <v>6</v>
      </c>
      <c r="S402" s="6"/>
      <c r="T402" s="6"/>
      <c r="U402" s="6"/>
      <c r="V402" s="6"/>
      <c r="W402" s="6"/>
      <c r="X402" s="6"/>
      <c r="Y402" s="6"/>
      <c r="Z402" s="6"/>
      <c r="AA402" s="6"/>
    </row>
    <row r="403" spans="1:27" x14ac:dyDescent="0.55000000000000004">
      <c r="A403" s="603" t="s">
        <v>2801</v>
      </c>
      <c r="B403" s="5">
        <v>288</v>
      </c>
      <c r="C403" s="6" t="s">
        <v>34</v>
      </c>
      <c r="D403" s="6">
        <v>14462</v>
      </c>
      <c r="E403" s="6">
        <v>43</v>
      </c>
      <c r="F403" s="6">
        <v>296</v>
      </c>
      <c r="G403" s="6" t="s">
        <v>35</v>
      </c>
      <c r="H403" s="6"/>
      <c r="I403" s="6"/>
      <c r="J403" s="6">
        <v>39</v>
      </c>
      <c r="K403" s="5"/>
      <c r="L403" s="6">
        <f xml:space="preserve"> H403*400+I403*100+J403</f>
        <v>39</v>
      </c>
      <c r="M403" s="6"/>
      <c r="N403" s="6"/>
      <c r="O403" s="6"/>
      <c r="P403" s="115">
        <v>300</v>
      </c>
      <c r="Q403" s="5">
        <v>70</v>
      </c>
      <c r="R403" s="6">
        <v>6</v>
      </c>
      <c r="S403" s="6" t="s">
        <v>1792</v>
      </c>
      <c r="T403" s="6" t="s">
        <v>45</v>
      </c>
      <c r="U403" s="6">
        <v>54</v>
      </c>
      <c r="V403" s="6"/>
      <c r="W403" s="6">
        <v>54</v>
      </c>
      <c r="X403" s="6"/>
      <c r="Y403" s="6"/>
      <c r="Z403" s="6">
        <v>30</v>
      </c>
      <c r="AA403" s="6"/>
    </row>
    <row r="404" spans="1:27" x14ac:dyDescent="0.55000000000000004">
      <c r="A404" s="603"/>
      <c r="B404" s="5"/>
      <c r="C404" s="6"/>
      <c r="D404" s="6"/>
      <c r="E404" s="6"/>
      <c r="F404" s="6"/>
      <c r="G404" s="6"/>
      <c r="H404" s="6"/>
      <c r="I404" s="6"/>
      <c r="J404" s="6"/>
      <c r="K404" s="5"/>
      <c r="L404" s="6"/>
      <c r="M404" s="6"/>
      <c r="N404" s="6"/>
      <c r="O404" s="6"/>
      <c r="P404" s="115"/>
      <c r="Q404" s="5"/>
      <c r="R404" s="6"/>
      <c r="S404" s="6"/>
      <c r="T404" s="6"/>
      <c r="U404" s="6"/>
      <c r="V404" s="6"/>
      <c r="W404" s="6"/>
      <c r="X404" s="6"/>
      <c r="Y404" s="6"/>
      <c r="Z404" s="6"/>
      <c r="AA404" s="6"/>
    </row>
    <row r="405" spans="1:27" x14ac:dyDescent="0.55000000000000004">
      <c r="A405" s="603" t="s">
        <v>2803</v>
      </c>
      <c r="B405" s="5">
        <v>289</v>
      </c>
      <c r="C405" s="6" t="s">
        <v>34</v>
      </c>
      <c r="D405" s="6">
        <v>25358</v>
      </c>
      <c r="E405" s="6">
        <v>73</v>
      </c>
      <c r="F405" s="6">
        <v>1804</v>
      </c>
      <c r="G405" s="6" t="s">
        <v>35</v>
      </c>
      <c r="H405" s="6">
        <v>16</v>
      </c>
      <c r="I405" s="6"/>
      <c r="J405" s="6">
        <v>27</v>
      </c>
      <c r="K405" s="5">
        <f t="shared" si="3"/>
        <v>6427</v>
      </c>
      <c r="L405" s="6"/>
      <c r="M405" s="6"/>
      <c r="N405" s="6"/>
      <c r="O405" s="6"/>
      <c r="P405" s="115">
        <v>150</v>
      </c>
      <c r="Q405" s="5"/>
      <c r="R405" s="6">
        <v>102</v>
      </c>
      <c r="S405" s="6"/>
      <c r="T405" s="6"/>
      <c r="U405" s="6"/>
      <c r="V405" s="6"/>
      <c r="W405" s="6"/>
      <c r="X405" s="6"/>
      <c r="Y405" s="6"/>
      <c r="Z405" s="6"/>
      <c r="AA405" s="6"/>
    </row>
    <row r="406" spans="1:27" x14ac:dyDescent="0.55000000000000004">
      <c r="A406" s="603"/>
      <c r="B406" s="5">
        <v>290</v>
      </c>
      <c r="C406" s="6" t="s">
        <v>34</v>
      </c>
      <c r="D406" s="6">
        <v>25346</v>
      </c>
      <c r="E406" s="6">
        <v>92</v>
      </c>
      <c r="F406" s="6">
        <v>1802</v>
      </c>
      <c r="G406" s="6" t="s">
        <v>35</v>
      </c>
      <c r="H406" s="6">
        <v>9</v>
      </c>
      <c r="I406" s="6">
        <v>3</v>
      </c>
      <c r="J406" s="6">
        <v>80</v>
      </c>
      <c r="K406" s="5">
        <f t="shared" si="3"/>
        <v>3980</v>
      </c>
      <c r="L406" s="6"/>
      <c r="M406" s="6"/>
      <c r="N406" s="6"/>
      <c r="O406" s="6"/>
      <c r="P406" s="115">
        <v>150</v>
      </c>
      <c r="Q406" s="5"/>
      <c r="R406" s="6">
        <v>102</v>
      </c>
      <c r="S406" s="6"/>
      <c r="T406" s="6"/>
      <c r="U406" s="6"/>
      <c r="V406" s="6"/>
      <c r="W406" s="6"/>
      <c r="X406" s="6"/>
      <c r="Y406" s="6"/>
      <c r="Z406" s="6"/>
      <c r="AA406" s="6"/>
    </row>
    <row r="407" spans="1:27" x14ac:dyDescent="0.55000000000000004">
      <c r="A407" s="603" t="s">
        <v>2803</v>
      </c>
      <c r="B407" s="5">
        <v>291</v>
      </c>
      <c r="C407" s="6" t="s">
        <v>34</v>
      </c>
      <c r="D407" s="6">
        <v>25404</v>
      </c>
      <c r="E407" s="6">
        <v>123</v>
      </c>
      <c r="F407" s="6">
        <v>1860</v>
      </c>
      <c r="G407" s="6" t="s">
        <v>35</v>
      </c>
      <c r="H407" s="6"/>
      <c r="I407" s="6"/>
      <c r="J407" s="6">
        <v>58</v>
      </c>
      <c r="K407" s="5">
        <f t="shared" si="3"/>
        <v>58</v>
      </c>
      <c r="L407" s="6"/>
      <c r="M407" s="6"/>
      <c r="N407" s="6"/>
      <c r="O407" s="6"/>
      <c r="P407" s="115">
        <v>250</v>
      </c>
      <c r="Q407" s="5"/>
      <c r="R407" s="6">
        <v>102</v>
      </c>
      <c r="S407" s="6"/>
      <c r="T407" s="6"/>
      <c r="U407" s="6"/>
      <c r="V407" s="6"/>
      <c r="W407" s="6"/>
      <c r="X407" s="6"/>
      <c r="Y407" s="6"/>
      <c r="Z407" s="6"/>
      <c r="AA407" s="6"/>
    </row>
    <row r="408" spans="1:27" x14ac:dyDescent="0.55000000000000004">
      <c r="A408" s="603"/>
      <c r="B408" s="5">
        <v>292</v>
      </c>
      <c r="C408" s="6" t="s">
        <v>34</v>
      </c>
      <c r="D408" s="6">
        <v>25376</v>
      </c>
      <c r="E408" s="6">
        <v>100</v>
      </c>
      <c r="F408" s="6">
        <v>1832</v>
      </c>
      <c r="G408" s="6" t="s">
        <v>35</v>
      </c>
      <c r="H408" s="6">
        <v>10</v>
      </c>
      <c r="I408" s="6">
        <v>1</v>
      </c>
      <c r="J408" s="6">
        <v>46</v>
      </c>
      <c r="K408" s="5">
        <f t="shared" si="3"/>
        <v>4146</v>
      </c>
      <c r="L408" s="6"/>
      <c r="M408" s="6"/>
      <c r="N408" s="6"/>
      <c r="O408" s="6"/>
      <c r="P408" s="115">
        <v>150</v>
      </c>
      <c r="Q408" s="5"/>
      <c r="R408" s="6">
        <v>102</v>
      </c>
      <c r="S408" s="6"/>
      <c r="T408" s="6"/>
      <c r="U408" s="6"/>
      <c r="V408" s="6"/>
      <c r="W408" s="6"/>
      <c r="X408" s="6"/>
      <c r="Y408" s="6"/>
      <c r="Z408" s="6"/>
      <c r="AA408" s="6"/>
    </row>
    <row r="409" spans="1:27" x14ac:dyDescent="0.55000000000000004">
      <c r="A409" s="603"/>
      <c r="B409" s="5"/>
      <c r="C409" s="6"/>
      <c r="D409" s="6"/>
      <c r="E409" s="6"/>
      <c r="F409" s="6"/>
      <c r="G409" s="6"/>
      <c r="H409" s="6"/>
      <c r="I409" s="6"/>
      <c r="J409" s="6"/>
      <c r="K409" s="5"/>
      <c r="L409" s="6"/>
      <c r="M409" s="6"/>
      <c r="N409" s="6"/>
      <c r="O409" s="6"/>
      <c r="P409" s="115"/>
      <c r="Q409" s="5"/>
      <c r="R409" s="6"/>
      <c r="S409" s="6"/>
      <c r="T409" s="6"/>
      <c r="U409" s="6"/>
      <c r="V409" s="6"/>
      <c r="W409" s="6"/>
      <c r="X409" s="6"/>
      <c r="Y409" s="6"/>
      <c r="Z409" s="6"/>
      <c r="AA409" s="6"/>
    </row>
    <row r="410" spans="1:27" x14ac:dyDescent="0.55000000000000004">
      <c r="A410" s="603" t="s">
        <v>2804</v>
      </c>
      <c r="B410" s="5">
        <v>293</v>
      </c>
      <c r="C410" s="6" t="s">
        <v>34</v>
      </c>
      <c r="D410" s="6">
        <v>74723</v>
      </c>
      <c r="E410" s="6">
        <v>202</v>
      </c>
      <c r="F410" s="6">
        <v>6321</v>
      </c>
      <c r="G410" s="6" t="s">
        <v>35</v>
      </c>
      <c r="H410" s="6">
        <v>6</v>
      </c>
      <c r="I410" s="6"/>
      <c r="J410" s="6">
        <v>60</v>
      </c>
      <c r="K410" s="5">
        <f t="shared" si="3"/>
        <v>2460</v>
      </c>
      <c r="L410" s="6"/>
      <c r="M410" s="6"/>
      <c r="N410" s="6"/>
      <c r="O410" s="6"/>
      <c r="P410" s="115">
        <v>150</v>
      </c>
      <c r="Q410" s="5"/>
      <c r="R410" s="6">
        <v>95</v>
      </c>
      <c r="S410" s="6"/>
      <c r="T410" s="6"/>
      <c r="U410" s="6"/>
      <c r="V410" s="6"/>
      <c r="W410" s="6"/>
      <c r="X410" s="6"/>
      <c r="Y410" s="6"/>
      <c r="Z410" s="6"/>
      <c r="AA410" s="6"/>
    </row>
    <row r="411" spans="1:27" x14ac:dyDescent="0.55000000000000004">
      <c r="A411" s="603"/>
      <c r="B411" s="5"/>
      <c r="C411" s="6"/>
      <c r="D411" s="6"/>
      <c r="E411" s="6"/>
      <c r="F411" s="6"/>
      <c r="G411" s="6"/>
      <c r="H411" s="6"/>
      <c r="I411" s="6"/>
      <c r="J411" s="6"/>
      <c r="K411" s="5"/>
      <c r="L411" s="6"/>
      <c r="M411" s="6"/>
      <c r="N411" s="6"/>
      <c r="O411" s="6"/>
      <c r="P411" s="115"/>
      <c r="Q411" s="5"/>
      <c r="R411" s="6"/>
      <c r="S411" s="6"/>
      <c r="T411" s="6"/>
      <c r="U411" s="6"/>
      <c r="V411" s="6"/>
      <c r="W411" s="6"/>
      <c r="X411" s="6"/>
      <c r="Y411" s="6"/>
      <c r="Z411" s="6"/>
      <c r="AA411" s="6"/>
    </row>
    <row r="412" spans="1:27" x14ac:dyDescent="0.55000000000000004">
      <c r="A412" s="603" t="s">
        <v>2805</v>
      </c>
      <c r="B412" s="5">
        <v>294</v>
      </c>
      <c r="C412" s="6" t="s">
        <v>34</v>
      </c>
      <c r="D412" s="6">
        <v>74722</v>
      </c>
      <c r="E412" s="6">
        <v>201</v>
      </c>
      <c r="F412" s="6">
        <v>6320</v>
      </c>
      <c r="G412" s="6" t="s">
        <v>35</v>
      </c>
      <c r="H412" s="6">
        <v>6</v>
      </c>
      <c r="I412" s="6"/>
      <c r="J412" s="6">
        <v>60</v>
      </c>
      <c r="K412" s="5">
        <f t="shared" si="3"/>
        <v>2460</v>
      </c>
      <c r="L412" s="6"/>
      <c r="M412" s="6"/>
      <c r="N412" s="6"/>
      <c r="O412" s="6"/>
      <c r="P412" s="115">
        <v>150</v>
      </c>
      <c r="Q412" s="5"/>
      <c r="R412" s="6">
        <v>95</v>
      </c>
      <c r="S412" s="6"/>
      <c r="T412" s="6"/>
      <c r="U412" s="6"/>
      <c r="V412" s="6"/>
      <c r="W412" s="6"/>
      <c r="X412" s="6"/>
      <c r="Y412" s="6"/>
      <c r="Z412" s="6"/>
      <c r="AA412" s="6"/>
    </row>
    <row r="413" spans="1:27" x14ac:dyDescent="0.55000000000000004">
      <c r="A413" s="603"/>
      <c r="B413" s="5"/>
      <c r="C413" s="6"/>
      <c r="D413" s="6"/>
      <c r="E413" s="6"/>
      <c r="F413" s="6"/>
      <c r="G413" s="6"/>
      <c r="H413" s="6"/>
      <c r="I413" s="6"/>
      <c r="J413" s="6"/>
      <c r="K413" s="5"/>
      <c r="L413" s="6"/>
      <c r="M413" s="6"/>
      <c r="N413" s="6"/>
      <c r="O413" s="6"/>
      <c r="P413" s="115"/>
      <c r="Q413" s="5"/>
      <c r="R413" s="6"/>
      <c r="S413" s="6"/>
      <c r="T413" s="6"/>
      <c r="U413" s="6"/>
      <c r="V413" s="6"/>
      <c r="W413" s="6"/>
      <c r="X413" s="6"/>
      <c r="Y413" s="6"/>
      <c r="Z413" s="6"/>
      <c r="AA413" s="6"/>
    </row>
    <row r="414" spans="1:27" x14ac:dyDescent="0.55000000000000004">
      <c r="A414" s="603" t="s">
        <v>2806</v>
      </c>
      <c r="B414" s="5">
        <v>295</v>
      </c>
      <c r="C414" s="6" t="s">
        <v>34</v>
      </c>
      <c r="D414" s="6">
        <v>74720</v>
      </c>
      <c r="E414" s="6">
        <v>199</v>
      </c>
      <c r="F414" s="6">
        <v>6318</v>
      </c>
      <c r="G414" s="6" t="s">
        <v>35</v>
      </c>
      <c r="H414" s="6">
        <v>6</v>
      </c>
      <c r="I414" s="6"/>
      <c r="J414" s="6">
        <v>60</v>
      </c>
      <c r="K414" s="5">
        <f t="shared" si="3"/>
        <v>2460</v>
      </c>
      <c r="L414" s="6"/>
      <c r="M414" s="6"/>
      <c r="N414" s="6"/>
      <c r="O414" s="6"/>
      <c r="P414" s="115">
        <v>100</v>
      </c>
      <c r="Q414" s="5"/>
      <c r="R414" s="6">
        <v>95</v>
      </c>
      <c r="S414" s="6"/>
      <c r="T414" s="6"/>
      <c r="U414" s="6"/>
      <c r="V414" s="6"/>
      <c r="W414" s="6"/>
      <c r="X414" s="6"/>
      <c r="Y414" s="6"/>
      <c r="Z414" s="6"/>
      <c r="AA414" s="6"/>
    </row>
    <row r="415" spans="1:27" x14ac:dyDescent="0.55000000000000004">
      <c r="A415" s="603"/>
      <c r="B415" s="5">
        <v>296</v>
      </c>
      <c r="C415" s="6" t="s">
        <v>34</v>
      </c>
      <c r="D415" s="6">
        <v>74721</v>
      </c>
      <c r="E415" s="6">
        <v>200</v>
      </c>
      <c r="F415" s="6">
        <v>6319</v>
      </c>
      <c r="G415" s="6" t="s">
        <v>35</v>
      </c>
      <c r="H415" s="6">
        <v>6</v>
      </c>
      <c r="I415" s="6"/>
      <c r="J415" s="6">
        <v>60</v>
      </c>
      <c r="K415" s="5">
        <f t="shared" si="3"/>
        <v>2460</v>
      </c>
      <c r="L415" s="6"/>
      <c r="M415" s="6"/>
      <c r="N415" s="6"/>
      <c r="O415" s="6"/>
      <c r="P415" s="115">
        <v>150</v>
      </c>
      <c r="Q415" s="5"/>
      <c r="R415" s="6">
        <v>95</v>
      </c>
      <c r="S415" s="6"/>
      <c r="T415" s="6"/>
      <c r="U415" s="6"/>
      <c r="V415" s="6"/>
      <c r="W415" s="6"/>
      <c r="X415" s="6"/>
      <c r="Y415" s="6"/>
      <c r="Z415" s="6"/>
      <c r="AA415" s="6"/>
    </row>
    <row r="416" spans="1:27" x14ac:dyDescent="0.55000000000000004">
      <c r="A416" s="603"/>
      <c r="B416" s="5"/>
      <c r="C416" s="6"/>
      <c r="D416" s="6"/>
      <c r="E416" s="6"/>
      <c r="F416" s="6"/>
      <c r="G416" s="6"/>
      <c r="H416" s="6"/>
      <c r="I416" s="6"/>
      <c r="J416" s="6"/>
      <c r="K416" s="5"/>
      <c r="L416" s="6"/>
      <c r="M416" s="6"/>
      <c r="N416" s="6"/>
      <c r="O416" s="6"/>
      <c r="P416" s="115"/>
      <c r="Q416" s="5"/>
      <c r="R416" s="6"/>
      <c r="S416" s="6"/>
      <c r="T416" s="6"/>
      <c r="U416" s="6"/>
      <c r="V416" s="6"/>
      <c r="W416" s="6"/>
      <c r="X416" s="6"/>
      <c r="Y416" s="6"/>
      <c r="Z416" s="6"/>
      <c r="AA416" s="6"/>
    </row>
    <row r="417" spans="1:27" x14ac:dyDescent="0.55000000000000004">
      <c r="A417" s="603" t="s">
        <v>2807</v>
      </c>
      <c r="B417" s="5">
        <v>297</v>
      </c>
      <c r="C417" s="6" t="s">
        <v>34</v>
      </c>
      <c r="D417" s="6">
        <v>74724</v>
      </c>
      <c r="E417" s="6">
        <v>203</v>
      </c>
      <c r="F417" s="6">
        <v>6322</v>
      </c>
      <c r="G417" s="6" t="s">
        <v>35</v>
      </c>
      <c r="H417" s="6">
        <v>6</v>
      </c>
      <c r="I417" s="6"/>
      <c r="J417" s="6">
        <v>60</v>
      </c>
      <c r="K417" s="5">
        <f t="shared" si="3"/>
        <v>2460</v>
      </c>
      <c r="L417" s="6"/>
      <c r="M417" s="6"/>
      <c r="N417" s="6"/>
      <c r="O417" s="6"/>
      <c r="P417" s="115">
        <v>150</v>
      </c>
      <c r="Q417" s="5"/>
      <c r="R417" s="6">
        <v>243</v>
      </c>
      <c r="S417" s="6"/>
      <c r="T417" s="6"/>
      <c r="U417" s="6"/>
      <c r="V417" s="6"/>
      <c r="W417" s="6"/>
      <c r="X417" s="6"/>
      <c r="Y417" s="6"/>
      <c r="Z417" s="6"/>
      <c r="AA417" s="6"/>
    </row>
    <row r="418" spans="1:27" x14ac:dyDescent="0.55000000000000004">
      <c r="A418" s="603" t="s">
        <v>2807</v>
      </c>
      <c r="B418" s="5">
        <v>298</v>
      </c>
      <c r="C418" s="6" t="s">
        <v>34</v>
      </c>
      <c r="D418" s="6">
        <v>90137</v>
      </c>
      <c r="E418" s="6">
        <v>307</v>
      </c>
      <c r="F418" s="6">
        <v>7340</v>
      </c>
      <c r="G418" s="6" t="s">
        <v>35</v>
      </c>
      <c r="H418" s="6"/>
      <c r="I418" s="6"/>
      <c r="J418" s="6">
        <v>26</v>
      </c>
      <c r="K418" s="5"/>
      <c r="L418" s="6">
        <f xml:space="preserve"> H418*400+I418*100+J418</f>
        <v>26</v>
      </c>
      <c r="M418" s="6"/>
      <c r="N418" s="6"/>
      <c r="O418" s="6"/>
      <c r="P418" s="115">
        <v>300</v>
      </c>
      <c r="Q418" s="5">
        <v>71</v>
      </c>
      <c r="R418" s="6">
        <v>243</v>
      </c>
      <c r="S418" s="6" t="s">
        <v>1792</v>
      </c>
      <c r="T418" s="6" t="s">
        <v>45</v>
      </c>
      <c r="U418" s="6">
        <v>36</v>
      </c>
      <c r="V418" s="6"/>
      <c r="W418" s="6">
        <v>36</v>
      </c>
      <c r="X418" s="6"/>
      <c r="Y418" s="6"/>
      <c r="Z418" s="6">
        <v>13</v>
      </c>
      <c r="AA418" s="6"/>
    </row>
    <row r="419" spans="1:27" x14ac:dyDescent="0.55000000000000004">
      <c r="A419" s="603" t="s">
        <v>2807</v>
      </c>
      <c r="B419" s="5">
        <v>299</v>
      </c>
      <c r="C419" s="6" t="s">
        <v>34</v>
      </c>
      <c r="D419" s="6">
        <v>15136</v>
      </c>
      <c r="E419" s="6">
        <v>169</v>
      </c>
      <c r="F419" s="6">
        <v>331</v>
      </c>
      <c r="G419" s="6" t="s">
        <v>35</v>
      </c>
      <c r="H419" s="6"/>
      <c r="I419" s="6"/>
      <c r="J419" s="6">
        <v>83</v>
      </c>
      <c r="K419" s="5"/>
      <c r="L419" s="6">
        <f xml:space="preserve"> H419*400+I419*100+J419</f>
        <v>83</v>
      </c>
      <c r="M419" s="6"/>
      <c r="N419" s="6"/>
      <c r="O419" s="6"/>
      <c r="P419" s="115">
        <v>300</v>
      </c>
      <c r="Q419" s="5">
        <v>72</v>
      </c>
      <c r="R419" s="6">
        <v>243</v>
      </c>
      <c r="S419" s="6" t="s">
        <v>1792</v>
      </c>
      <c r="T419" s="6" t="s">
        <v>45</v>
      </c>
      <c r="U419" s="6">
        <v>72</v>
      </c>
      <c r="V419" s="6"/>
      <c r="W419" s="6">
        <v>72</v>
      </c>
      <c r="X419" s="6"/>
      <c r="Y419" s="6"/>
      <c r="Z419" s="6">
        <v>14</v>
      </c>
      <c r="AA419" s="6"/>
    </row>
    <row r="420" spans="1:27" x14ac:dyDescent="0.55000000000000004">
      <c r="A420" s="603"/>
      <c r="B420" s="5"/>
      <c r="C420" s="6"/>
      <c r="D420" s="6"/>
      <c r="E420" s="6"/>
      <c r="F420" s="6"/>
      <c r="G420" s="6"/>
      <c r="H420" s="6"/>
      <c r="I420" s="6"/>
      <c r="J420" s="6"/>
      <c r="K420" s="5"/>
      <c r="L420" s="6"/>
      <c r="M420" s="6"/>
      <c r="N420" s="6"/>
      <c r="O420" s="6"/>
      <c r="P420" s="115"/>
      <c r="Q420" s="5"/>
      <c r="R420" s="6"/>
      <c r="S420" s="6"/>
      <c r="T420" s="6"/>
      <c r="U420" s="6"/>
      <c r="V420" s="6"/>
      <c r="W420" s="6"/>
      <c r="X420" s="6"/>
      <c r="Y420" s="6"/>
      <c r="Z420" s="6"/>
      <c r="AA420" s="6"/>
    </row>
    <row r="421" spans="1:27" x14ac:dyDescent="0.55000000000000004">
      <c r="A421" s="603" t="s">
        <v>2808</v>
      </c>
      <c r="B421" s="5">
        <v>300</v>
      </c>
      <c r="C421" s="6" t="s">
        <v>2771</v>
      </c>
      <c r="D421" s="6">
        <v>3808</v>
      </c>
      <c r="E421" s="6">
        <v>82</v>
      </c>
      <c r="F421" s="6">
        <v>8</v>
      </c>
      <c r="G421" s="6" t="s">
        <v>35</v>
      </c>
      <c r="H421" s="6">
        <v>6</v>
      </c>
      <c r="I421" s="6">
        <v>2</v>
      </c>
      <c r="J421" s="6">
        <v>86</v>
      </c>
      <c r="K421" s="5">
        <f t="shared" si="3"/>
        <v>2686</v>
      </c>
      <c r="L421" s="6"/>
      <c r="M421" s="6"/>
      <c r="N421" s="6"/>
      <c r="O421" s="6"/>
      <c r="P421" s="115">
        <v>100</v>
      </c>
      <c r="Q421" s="5"/>
      <c r="R421" s="6">
        <v>241</v>
      </c>
      <c r="S421" s="6"/>
      <c r="T421" s="6"/>
      <c r="U421" s="6"/>
      <c r="V421" s="6"/>
      <c r="W421" s="6"/>
      <c r="X421" s="6"/>
      <c r="Y421" s="6"/>
      <c r="Z421" s="6"/>
      <c r="AA421" s="6"/>
    </row>
    <row r="422" spans="1:27" x14ac:dyDescent="0.55000000000000004">
      <c r="A422" s="603" t="s">
        <v>2808</v>
      </c>
      <c r="B422" s="5">
        <v>301</v>
      </c>
      <c r="C422" s="6" t="s">
        <v>2771</v>
      </c>
      <c r="D422" s="6">
        <v>5285</v>
      </c>
      <c r="E422" s="6">
        <v>28</v>
      </c>
      <c r="F422" s="6">
        <v>85</v>
      </c>
      <c r="G422" s="6" t="s">
        <v>35</v>
      </c>
      <c r="H422" s="6">
        <v>4</v>
      </c>
      <c r="I422" s="6"/>
      <c r="J422" s="6"/>
      <c r="K422" s="5">
        <f t="shared" si="3"/>
        <v>1600</v>
      </c>
      <c r="L422" s="6"/>
      <c r="M422" s="6"/>
      <c r="N422" s="6"/>
      <c r="O422" s="6"/>
      <c r="P422" s="115">
        <v>150</v>
      </c>
      <c r="Q422" s="5"/>
      <c r="R422" s="6">
        <v>241</v>
      </c>
      <c r="S422" s="6"/>
      <c r="T422" s="6"/>
      <c r="U422" s="6"/>
      <c r="V422" s="6"/>
      <c r="W422" s="6"/>
      <c r="X422" s="6"/>
      <c r="Y422" s="6"/>
      <c r="Z422" s="6"/>
      <c r="AA422" s="6"/>
    </row>
    <row r="423" spans="1:27" x14ac:dyDescent="0.55000000000000004">
      <c r="A423" s="603"/>
      <c r="B423" s="5">
        <v>302</v>
      </c>
      <c r="C423" s="6" t="s">
        <v>34</v>
      </c>
      <c r="D423" s="6">
        <v>42243</v>
      </c>
      <c r="E423" s="6">
        <v>20</v>
      </c>
      <c r="F423" s="6">
        <v>3868</v>
      </c>
      <c r="G423" s="6" t="s">
        <v>35</v>
      </c>
      <c r="H423" s="6">
        <v>1</v>
      </c>
      <c r="I423" s="6">
        <v>3</v>
      </c>
      <c r="J423" s="6">
        <v>12</v>
      </c>
      <c r="K423" s="5">
        <f t="shared" si="3"/>
        <v>712</v>
      </c>
      <c r="L423" s="6"/>
      <c r="M423" s="6"/>
      <c r="N423" s="6"/>
      <c r="O423" s="6"/>
      <c r="P423" s="115">
        <v>200</v>
      </c>
      <c r="Q423" s="5"/>
      <c r="R423" s="6">
        <v>241</v>
      </c>
      <c r="S423" s="6"/>
      <c r="T423" s="6"/>
      <c r="U423" s="6"/>
      <c r="V423" s="6"/>
      <c r="W423" s="6"/>
      <c r="X423" s="6"/>
      <c r="Y423" s="6"/>
      <c r="Z423" s="6"/>
      <c r="AA423" s="6"/>
    </row>
    <row r="424" spans="1:27" x14ac:dyDescent="0.55000000000000004">
      <c r="A424" s="603"/>
      <c r="B424" s="5">
        <v>303</v>
      </c>
      <c r="C424" s="6" t="s">
        <v>34</v>
      </c>
      <c r="D424" s="6">
        <v>42250</v>
      </c>
      <c r="E424" s="6">
        <v>10</v>
      </c>
      <c r="F424" s="6">
        <v>3875</v>
      </c>
      <c r="G424" s="6" t="s">
        <v>35</v>
      </c>
      <c r="H424" s="6">
        <v>2</v>
      </c>
      <c r="I424" s="6">
        <v>1</v>
      </c>
      <c r="J424" s="6">
        <v>75</v>
      </c>
      <c r="K424" s="5">
        <f t="shared" si="3"/>
        <v>975</v>
      </c>
      <c r="L424" s="6"/>
      <c r="M424" s="6"/>
      <c r="N424" s="6"/>
      <c r="O424" s="6"/>
      <c r="P424" s="115">
        <v>250</v>
      </c>
      <c r="Q424" s="5"/>
      <c r="R424" s="6">
        <v>241</v>
      </c>
      <c r="S424" s="6"/>
      <c r="T424" s="6"/>
      <c r="U424" s="6"/>
      <c r="V424" s="6"/>
      <c r="W424" s="6"/>
      <c r="X424" s="6"/>
      <c r="Y424" s="6"/>
      <c r="Z424" s="6"/>
      <c r="AA424" s="6"/>
    </row>
    <row r="425" spans="1:27" x14ac:dyDescent="0.55000000000000004">
      <c r="A425" s="603"/>
      <c r="B425" s="5"/>
      <c r="C425" s="6"/>
      <c r="D425" s="6"/>
      <c r="E425" s="6"/>
      <c r="F425" s="6"/>
      <c r="G425" s="6"/>
      <c r="H425" s="6"/>
      <c r="I425" s="6"/>
      <c r="J425" s="6"/>
      <c r="K425" s="5"/>
      <c r="L425" s="6"/>
      <c r="M425" s="6"/>
      <c r="N425" s="6"/>
      <c r="O425" s="6"/>
      <c r="P425" s="115"/>
      <c r="Q425" s="5"/>
      <c r="R425" s="6"/>
      <c r="S425" s="6"/>
      <c r="T425" s="6"/>
      <c r="U425" s="6"/>
      <c r="V425" s="6"/>
      <c r="W425" s="6"/>
      <c r="X425" s="6"/>
      <c r="Y425" s="6"/>
      <c r="Z425" s="6"/>
      <c r="AA425" s="6"/>
    </row>
    <row r="426" spans="1:27" x14ac:dyDescent="0.55000000000000004">
      <c r="A426" s="603" t="s">
        <v>2809</v>
      </c>
      <c r="B426" s="5">
        <v>304</v>
      </c>
      <c r="C426" s="6" t="s">
        <v>34</v>
      </c>
      <c r="D426" s="6">
        <v>25381</v>
      </c>
      <c r="E426" s="6">
        <v>115</v>
      </c>
      <c r="F426" s="6">
        <v>1837</v>
      </c>
      <c r="G426" s="6" t="s">
        <v>35</v>
      </c>
      <c r="H426" s="6">
        <v>41</v>
      </c>
      <c r="I426" s="6">
        <v>2</v>
      </c>
      <c r="J426" s="6">
        <v>80</v>
      </c>
      <c r="K426" s="5">
        <f t="shared" si="3"/>
        <v>16680</v>
      </c>
      <c r="L426" s="6"/>
      <c r="M426" s="6"/>
      <c r="N426" s="6"/>
      <c r="O426" s="6"/>
      <c r="P426" s="115">
        <v>100</v>
      </c>
      <c r="Q426" s="5"/>
      <c r="R426" s="6">
        <v>7</v>
      </c>
      <c r="S426" s="6"/>
      <c r="T426" s="6"/>
      <c r="U426" s="6"/>
      <c r="V426" s="6"/>
      <c r="W426" s="6"/>
      <c r="X426" s="6"/>
      <c r="Y426" s="6"/>
      <c r="Z426" s="6"/>
      <c r="AA426" s="6"/>
    </row>
    <row r="427" spans="1:27" x14ac:dyDescent="0.55000000000000004">
      <c r="A427" s="603"/>
      <c r="B427" s="5">
        <v>305</v>
      </c>
      <c r="C427" s="6" t="s">
        <v>34</v>
      </c>
      <c r="D427" s="6">
        <v>26214</v>
      </c>
      <c r="E427" s="6">
        <v>76</v>
      </c>
      <c r="F427" s="6">
        <v>2132</v>
      </c>
      <c r="G427" s="6" t="s">
        <v>35</v>
      </c>
      <c r="H427" s="6">
        <v>14</v>
      </c>
      <c r="I427" s="6">
        <v>3</v>
      </c>
      <c r="J427" s="6">
        <v>77</v>
      </c>
      <c r="K427" s="5">
        <f t="shared" si="3"/>
        <v>5977</v>
      </c>
      <c r="L427" s="6"/>
      <c r="M427" s="6"/>
      <c r="N427" s="6"/>
      <c r="O427" s="6"/>
      <c r="P427" s="115">
        <v>100</v>
      </c>
      <c r="Q427" s="5"/>
      <c r="R427" s="6">
        <v>7</v>
      </c>
      <c r="S427" s="6"/>
      <c r="T427" s="6"/>
      <c r="U427" s="6"/>
      <c r="V427" s="6"/>
      <c r="W427" s="6"/>
      <c r="X427" s="6"/>
      <c r="Y427" s="6"/>
      <c r="Z427" s="6"/>
      <c r="AA427" s="6"/>
    </row>
    <row r="428" spans="1:27" x14ac:dyDescent="0.55000000000000004">
      <c r="A428" s="603"/>
      <c r="B428" s="5"/>
      <c r="C428" s="6"/>
      <c r="D428" s="6"/>
      <c r="E428" s="6"/>
      <c r="F428" s="6"/>
      <c r="G428" s="6"/>
      <c r="H428" s="6"/>
      <c r="I428" s="6"/>
      <c r="J428" s="6"/>
      <c r="K428" s="5"/>
      <c r="L428" s="6"/>
      <c r="M428" s="6"/>
      <c r="N428" s="6"/>
      <c r="O428" s="6"/>
      <c r="P428" s="115"/>
      <c r="Q428" s="5"/>
      <c r="R428" s="6"/>
      <c r="S428" s="6"/>
      <c r="T428" s="6"/>
      <c r="U428" s="6"/>
      <c r="V428" s="6"/>
      <c r="W428" s="6"/>
      <c r="X428" s="6"/>
      <c r="Y428" s="6"/>
      <c r="Z428" s="6"/>
      <c r="AA428" s="6"/>
    </row>
    <row r="429" spans="1:27" x14ac:dyDescent="0.55000000000000004">
      <c r="A429" s="603" t="s">
        <v>2810</v>
      </c>
      <c r="B429" s="5">
        <v>306</v>
      </c>
      <c r="C429" s="6" t="s">
        <v>34</v>
      </c>
      <c r="D429" s="6">
        <v>26220</v>
      </c>
      <c r="E429" s="6">
        <v>101</v>
      </c>
      <c r="F429" s="6">
        <v>2138</v>
      </c>
      <c r="G429" s="6" t="s">
        <v>35</v>
      </c>
      <c r="H429" s="6">
        <v>3</v>
      </c>
      <c r="I429" s="6">
        <v>2</v>
      </c>
      <c r="J429" s="6">
        <v>24</v>
      </c>
      <c r="K429" s="5">
        <f t="shared" si="3"/>
        <v>1424</v>
      </c>
      <c r="L429" s="6"/>
      <c r="M429" s="6"/>
      <c r="N429" s="6"/>
      <c r="O429" s="6"/>
      <c r="P429" s="115">
        <v>100</v>
      </c>
      <c r="Q429" s="5"/>
      <c r="R429" s="6">
        <v>251</v>
      </c>
      <c r="S429" s="6"/>
      <c r="T429" s="6"/>
      <c r="U429" s="6"/>
      <c r="V429" s="6"/>
      <c r="W429" s="6"/>
      <c r="X429" s="6"/>
      <c r="Y429" s="6"/>
      <c r="Z429" s="6"/>
      <c r="AA429" s="6"/>
    </row>
    <row r="430" spans="1:27" x14ac:dyDescent="0.55000000000000004">
      <c r="A430" s="603"/>
      <c r="B430" s="5">
        <v>307</v>
      </c>
      <c r="C430" s="6" t="s">
        <v>34</v>
      </c>
      <c r="D430" s="6">
        <v>13733</v>
      </c>
      <c r="E430" s="6">
        <v>80</v>
      </c>
      <c r="F430" s="6">
        <v>150</v>
      </c>
      <c r="G430" s="6" t="s">
        <v>35</v>
      </c>
      <c r="H430" s="6"/>
      <c r="I430" s="6"/>
      <c r="J430" s="6">
        <v>34</v>
      </c>
      <c r="K430" s="5">
        <f t="shared" si="3"/>
        <v>34</v>
      </c>
      <c r="L430" s="6"/>
      <c r="M430" s="6"/>
      <c r="N430" s="6"/>
      <c r="O430" s="6"/>
      <c r="P430" s="115">
        <v>100</v>
      </c>
      <c r="Q430" s="5"/>
      <c r="R430" s="6">
        <v>251</v>
      </c>
      <c r="S430" s="6"/>
      <c r="T430" s="6"/>
      <c r="U430" s="6"/>
      <c r="V430" s="6"/>
      <c r="W430" s="6"/>
      <c r="X430" s="6"/>
      <c r="Y430" s="6"/>
      <c r="Z430" s="6"/>
      <c r="AA430" s="6"/>
    </row>
    <row r="431" spans="1:27" x14ac:dyDescent="0.55000000000000004">
      <c r="A431" s="603"/>
      <c r="B431" s="5">
        <v>308</v>
      </c>
      <c r="C431" s="6" t="s">
        <v>34</v>
      </c>
      <c r="D431" s="6">
        <v>89065</v>
      </c>
      <c r="E431" s="6">
        <v>607</v>
      </c>
      <c r="F431" s="6">
        <v>7203</v>
      </c>
      <c r="G431" s="6" t="s">
        <v>35</v>
      </c>
      <c r="H431" s="6"/>
      <c r="I431" s="6">
        <v>1</v>
      </c>
      <c r="J431" s="6">
        <v>86</v>
      </c>
      <c r="K431" s="5"/>
      <c r="L431" s="6">
        <f xml:space="preserve"> H431*400+I431*100+J431</f>
        <v>186</v>
      </c>
      <c r="M431" s="6"/>
      <c r="N431" s="6"/>
      <c r="O431" s="6"/>
      <c r="P431" s="115">
        <v>250</v>
      </c>
      <c r="Q431" s="5">
        <v>73</v>
      </c>
      <c r="R431" s="6">
        <v>251</v>
      </c>
      <c r="S431" s="6" t="s">
        <v>1792</v>
      </c>
      <c r="T431" s="6" t="s">
        <v>45</v>
      </c>
      <c r="U431" s="6">
        <v>36</v>
      </c>
      <c r="V431" s="6"/>
      <c r="W431" s="6">
        <v>36</v>
      </c>
      <c r="X431" s="6"/>
      <c r="Y431" s="6"/>
      <c r="Z431" s="6">
        <v>10</v>
      </c>
      <c r="AA431" s="6"/>
    </row>
    <row r="432" spans="1:27" x14ac:dyDescent="0.55000000000000004">
      <c r="A432" s="603"/>
      <c r="B432" s="5"/>
      <c r="C432" s="6"/>
      <c r="D432" s="6"/>
      <c r="E432" s="6"/>
      <c r="F432" s="6"/>
      <c r="G432" s="6"/>
      <c r="H432" s="6"/>
      <c r="I432" s="6"/>
      <c r="J432" s="6"/>
      <c r="K432" s="5"/>
      <c r="L432" s="6"/>
      <c r="M432" s="6"/>
      <c r="N432" s="6"/>
      <c r="O432" s="6"/>
      <c r="P432" s="115"/>
      <c r="Q432" s="5"/>
      <c r="R432" s="6"/>
      <c r="S432" s="6"/>
      <c r="T432" s="6"/>
      <c r="U432" s="6"/>
      <c r="V432" s="6"/>
      <c r="W432" s="6"/>
      <c r="X432" s="6"/>
      <c r="Y432" s="6"/>
      <c r="Z432" s="6"/>
      <c r="AA432" s="6"/>
    </row>
    <row r="433" spans="1:27" x14ac:dyDescent="0.55000000000000004">
      <c r="A433" s="603" t="s">
        <v>2811</v>
      </c>
      <c r="B433" s="5">
        <v>309</v>
      </c>
      <c r="C433" s="6" t="s">
        <v>34</v>
      </c>
      <c r="D433" s="6">
        <v>25442</v>
      </c>
      <c r="E433" s="6">
        <v>38</v>
      </c>
      <c r="F433" s="6">
        <v>1898</v>
      </c>
      <c r="G433" s="6" t="s">
        <v>35</v>
      </c>
      <c r="H433" s="6">
        <v>4</v>
      </c>
      <c r="I433" s="6"/>
      <c r="J433" s="6">
        <v>20</v>
      </c>
      <c r="K433" s="5">
        <f xml:space="preserve"> H433*400+I433*100+J433</f>
        <v>1620</v>
      </c>
      <c r="L433" s="6"/>
      <c r="M433" s="6"/>
      <c r="N433" s="6"/>
      <c r="O433" s="6"/>
      <c r="P433" s="115">
        <v>100</v>
      </c>
      <c r="Q433" s="5"/>
      <c r="R433" s="6">
        <v>251</v>
      </c>
      <c r="S433" s="6"/>
      <c r="T433" s="6"/>
      <c r="U433" s="6"/>
      <c r="V433" s="6"/>
      <c r="W433" s="6"/>
      <c r="X433" s="6"/>
      <c r="Y433" s="6"/>
      <c r="Z433" s="6"/>
      <c r="AA433" s="6"/>
    </row>
    <row r="434" spans="1:27" x14ac:dyDescent="0.55000000000000004">
      <c r="A434" s="603"/>
      <c r="B434" s="5"/>
      <c r="C434" s="6"/>
      <c r="D434" s="6"/>
      <c r="E434" s="6"/>
      <c r="F434" s="6"/>
      <c r="G434" s="6"/>
      <c r="H434" s="6"/>
      <c r="I434" s="6"/>
      <c r="J434" s="6"/>
      <c r="K434" s="5"/>
      <c r="L434" s="6"/>
      <c r="M434" s="6"/>
      <c r="N434" s="6"/>
      <c r="O434" s="6"/>
      <c r="P434" s="115"/>
      <c r="Q434" s="5"/>
      <c r="R434" s="6"/>
      <c r="S434" s="6"/>
      <c r="T434" s="6"/>
      <c r="U434" s="6"/>
      <c r="V434" s="6"/>
      <c r="W434" s="6"/>
      <c r="X434" s="6"/>
      <c r="Y434" s="6"/>
      <c r="Z434" s="6"/>
      <c r="AA434" s="6"/>
    </row>
    <row r="435" spans="1:27" x14ac:dyDescent="0.55000000000000004">
      <c r="A435" s="603" t="s">
        <v>2812</v>
      </c>
      <c r="B435" s="5">
        <v>310</v>
      </c>
      <c r="C435" s="6" t="s">
        <v>34</v>
      </c>
      <c r="D435" s="6">
        <v>42902</v>
      </c>
      <c r="E435" s="6">
        <v>136</v>
      </c>
      <c r="F435" s="6">
        <v>3566</v>
      </c>
      <c r="G435" s="6" t="s">
        <v>35</v>
      </c>
      <c r="H435" s="6">
        <v>3</v>
      </c>
      <c r="I435" s="6">
        <v>2</v>
      </c>
      <c r="J435" s="6">
        <v>66</v>
      </c>
      <c r="K435" s="5">
        <f t="shared" si="3"/>
        <v>1466</v>
      </c>
      <c r="L435" s="6"/>
      <c r="M435" s="6"/>
      <c r="N435" s="6"/>
      <c r="O435" s="6"/>
      <c r="P435" s="115">
        <v>100</v>
      </c>
      <c r="Q435" s="5"/>
      <c r="R435" s="6">
        <v>237</v>
      </c>
      <c r="S435" s="6"/>
      <c r="T435" s="6"/>
      <c r="U435" s="6"/>
      <c r="V435" s="6"/>
      <c r="W435" s="6"/>
      <c r="X435" s="6"/>
      <c r="Y435" s="6"/>
      <c r="Z435" s="6"/>
      <c r="AA435" s="6"/>
    </row>
    <row r="436" spans="1:27" x14ac:dyDescent="0.55000000000000004">
      <c r="A436" s="603" t="s">
        <v>2813</v>
      </c>
      <c r="B436" s="5">
        <v>311</v>
      </c>
      <c r="C436" s="6" t="s">
        <v>34</v>
      </c>
      <c r="D436" s="6">
        <v>62593</v>
      </c>
      <c r="E436" s="6">
        <v>125</v>
      </c>
      <c r="F436" s="6">
        <v>3805</v>
      </c>
      <c r="G436" s="6" t="s">
        <v>35</v>
      </c>
      <c r="H436" s="6">
        <v>3</v>
      </c>
      <c r="I436" s="6">
        <v>2</v>
      </c>
      <c r="J436" s="6">
        <v>32</v>
      </c>
      <c r="K436" s="5">
        <f t="shared" si="3"/>
        <v>1432</v>
      </c>
      <c r="L436" s="6"/>
      <c r="M436" s="6"/>
      <c r="N436" s="6"/>
      <c r="O436" s="6"/>
      <c r="P436" s="115">
        <v>150</v>
      </c>
      <c r="Q436" s="5"/>
      <c r="R436" s="6">
        <v>237</v>
      </c>
      <c r="S436" s="6"/>
      <c r="T436" s="6"/>
      <c r="U436" s="6"/>
      <c r="V436" s="6"/>
      <c r="W436" s="6"/>
      <c r="X436" s="6"/>
      <c r="Y436" s="6"/>
      <c r="Z436" s="6"/>
      <c r="AA436" s="6"/>
    </row>
    <row r="437" spans="1:27" x14ac:dyDescent="0.55000000000000004">
      <c r="A437" s="603"/>
      <c r="B437" s="5">
        <v>312</v>
      </c>
      <c r="C437" s="6" t="s">
        <v>34</v>
      </c>
      <c r="D437" s="6">
        <v>72467</v>
      </c>
      <c r="E437" s="6">
        <v>367</v>
      </c>
      <c r="F437" s="6">
        <v>6250</v>
      </c>
      <c r="G437" s="6" t="s">
        <v>35</v>
      </c>
      <c r="H437" s="6"/>
      <c r="I437" s="6">
        <v>3</v>
      </c>
      <c r="J437" s="6">
        <v>90</v>
      </c>
      <c r="K437" s="5">
        <f t="shared" si="3"/>
        <v>390</v>
      </c>
      <c r="L437" s="6"/>
      <c r="M437" s="6"/>
      <c r="N437" s="6"/>
      <c r="O437" s="6"/>
      <c r="P437" s="115">
        <v>250</v>
      </c>
      <c r="Q437" s="5"/>
      <c r="R437" s="6">
        <v>237</v>
      </c>
      <c r="S437" s="6"/>
      <c r="T437" s="6"/>
      <c r="U437" s="6"/>
      <c r="V437" s="6"/>
      <c r="W437" s="6"/>
      <c r="X437" s="6"/>
      <c r="Y437" s="6"/>
      <c r="Z437" s="6"/>
      <c r="AA437" s="6"/>
    </row>
    <row r="438" spans="1:27" x14ac:dyDescent="0.55000000000000004">
      <c r="A438" s="603"/>
      <c r="B438" s="5"/>
      <c r="C438" s="6"/>
      <c r="D438" s="6"/>
      <c r="E438" s="6"/>
      <c r="F438" s="6"/>
      <c r="G438" s="6"/>
      <c r="H438" s="6"/>
      <c r="I438" s="6"/>
      <c r="J438" s="6"/>
      <c r="K438" s="5"/>
      <c r="L438" s="6"/>
      <c r="M438" s="6"/>
      <c r="N438" s="6"/>
      <c r="O438" s="6"/>
      <c r="P438" s="115"/>
      <c r="Q438" s="5"/>
      <c r="R438" s="6"/>
      <c r="S438" s="6"/>
      <c r="T438" s="6"/>
      <c r="U438" s="6"/>
      <c r="V438" s="6"/>
      <c r="W438" s="6"/>
      <c r="X438" s="6"/>
      <c r="Y438" s="6"/>
      <c r="Z438" s="6"/>
      <c r="AA438" s="6"/>
    </row>
    <row r="439" spans="1:27" x14ac:dyDescent="0.55000000000000004">
      <c r="A439" s="603" t="s">
        <v>2814</v>
      </c>
      <c r="B439" s="5">
        <v>313</v>
      </c>
      <c r="C439" s="6" t="s">
        <v>34</v>
      </c>
      <c r="D439" s="6">
        <v>71369</v>
      </c>
      <c r="E439" s="6">
        <v>250</v>
      </c>
      <c r="F439" s="6">
        <v>5988</v>
      </c>
      <c r="G439" s="6" t="s">
        <v>35</v>
      </c>
      <c r="H439" s="6"/>
      <c r="I439" s="6"/>
      <c r="J439" s="6">
        <v>80</v>
      </c>
      <c r="K439" s="5"/>
      <c r="L439" s="6">
        <f xml:space="preserve"> H439*400+I439*100+J439</f>
        <v>80</v>
      </c>
      <c r="M439" s="6"/>
      <c r="N439" s="6"/>
      <c r="O439" s="6"/>
      <c r="P439" s="115">
        <v>250</v>
      </c>
      <c r="Q439" s="5">
        <v>74</v>
      </c>
      <c r="R439" s="6">
        <v>105</v>
      </c>
      <c r="S439" s="6" t="s">
        <v>1792</v>
      </c>
      <c r="T439" s="6" t="s">
        <v>45</v>
      </c>
      <c r="U439" s="6">
        <v>36</v>
      </c>
      <c r="V439" s="6"/>
      <c r="W439" s="6">
        <v>36</v>
      </c>
      <c r="X439" s="6"/>
      <c r="Y439" s="6"/>
      <c r="Z439" s="6">
        <v>15</v>
      </c>
      <c r="AA439" s="6"/>
    </row>
    <row r="440" spans="1:27" x14ac:dyDescent="0.55000000000000004">
      <c r="A440" s="603"/>
      <c r="B440" s="5"/>
      <c r="C440" s="6"/>
      <c r="D440" s="6"/>
      <c r="E440" s="6"/>
      <c r="F440" s="6"/>
      <c r="G440" s="6"/>
      <c r="H440" s="6"/>
      <c r="I440" s="6"/>
      <c r="J440" s="6"/>
      <c r="K440" s="5"/>
      <c r="L440" s="6"/>
      <c r="M440" s="6"/>
      <c r="N440" s="6"/>
      <c r="O440" s="6"/>
      <c r="P440" s="115"/>
      <c r="Q440" s="5"/>
      <c r="R440" s="6"/>
      <c r="S440" s="6"/>
      <c r="T440" s="6"/>
      <c r="U440" s="6"/>
      <c r="V440" s="6"/>
      <c r="W440" s="6"/>
      <c r="X440" s="6"/>
      <c r="Y440" s="6"/>
      <c r="Z440" s="6"/>
      <c r="AA440" s="6"/>
    </row>
    <row r="441" spans="1:27" x14ac:dyDescent="0.55000000000000004">
      <c r="A441" s="603" t="s">
        <v>2815</v>
      </c>
      <c r="B441" s="5">
        <v>314</v>
      </c>
      <c r="C441" s="6" t="s">
        <v>34</v>
      </c>
      <c r="D441" s="6">
        <v>41522</v>
      </c>
      <c r="E441" s="6">
        <v>145</v>
      </c>
      <c r="F441" s="6">
        <v>3521</v>
      </c>
      <c r="G441" s="6" t="s">
        <v>35</v>
      </c>
      <c r="H441" s="6">
        <v>1</v>
      </c>
      <c r="I441" s="6">
        <v>3</v>
      </c>
      <c r="J441" s="6">
        <v>8</v>
      </c>
      <c r="K441" s="5">
        <f t="shared" si="3"/>
        <v>708</v>
      </c>
      <c r="L441" s="6"/>
      <c r="M441" s="6"/>
      <c r="N441" s="6"/>
      <c r="O441" s="6"/>
      <c r="P441" s="115">
        <v>150</v>
      </c>
      <c r="Q441" s="5"/>
      <c r="R441" s="6">
        <v>37</v>
      </c>
      <c r="S441" s="6"/>
      <c r="T441" s="6"/>
      <c r="U441" s="6"/>
      <c r="V441" s="6"/>
      <c r="W441" s="6"/>
      <c r="X441" s="6"/>
      <c r="Y441" s="6"/>
      <c r="Z441" s="6"/>
      <c r="AA441" s="6"/>
    </row>
    <row r="442" spans="1:27" x14ac:dyDescent="0.55000000000000004">
      <c r="A442" s="603"/>
      <c r="B442" s="5">
        <v>315</v>
      </c>
      <c r="C442" s="6" t="s">
        <v>34</v>
      </c>
      <c r="D442" s="6">
        <v>25455</v>
      </c>
      <c r="E442" s="6">
        <v>51</v>
      </c>
      <c r="F442" s="6">
        <v>1911</v>
      </c>
      <c r="G442" s="6" t="s">
        <v>35</v>
      </c>
      <c r="H442" s="6">
        <v>5</v>
      </c>
      <c r="I442" s="6">
        <v>1</v>
      </c>
      <c r="J442" s="6">
        <v>22</v>
      </c>
      <c r="K442" s="5">
        <f t="shared" si="3"/>
        <v>2122</v>
      </c>
      <c r="L442" s="6"/>
      <c r="M442" s="6"/>
      <c r="N442" s="6"/>
      <c r="O442" s="6"/>
      <c r="P442" s="115">
        <v>150</v>
      </c>
      <c r="Q442" s="5"/>
      <c r="R442" s="6">
        <v>37</v>
      </c>
      <c r="S442" s="6"/>
      <c r="T442" s="6"/>
      <c r="U442" s="6"/>
      <c r="V442" s="6"/>
      <c r="W442" s="6"/>
      <c r="X442" s="6"/>
      <c r="Y442" s="6"/>
      <c r="Z442" s="6"/>
      <c r="AA442" s="6"/>
    </row>
    <row r="443" spans="1:27" x14ac:dyDescent="0.55000000000000004">
      <c r="A443" s="603"/>
      <c r="B443" s="5">
        <v>316</v>
      </c>
      <c r="C443" s="6" t="s">
        <v>34</v>
      </c>
      <c r="D443" s="6">
        <v>25456</v>
      </c>
      <c r="E443" s="6">
        <v>52</v>
      </c>
      <c r="F443" s="6">
        <v>1912</v>
      </c>
      <c r="G443" s="6" t="s">
        <v>35</v>
      </c>
      <c r="H443" s="6">
        <v>1</v>
      </c>
      <c r="I443" s="6">
        <v>3</v>
      </c>
      <c r="J443" s="6">
        <v>18</v>
      </c>
      <c r="K443" s="5">
        <f t="shared" si="3"/>
        <v>718</v>
      </c>
      <c r="L443" s="6"/>
      <c r="M443" s="6"/>
      <c r="N443" s="6"/>
      <c r="O443" s="6"/>
      <c r="P443" s="115">
        <v>150</v>
      </c>
      <c r="Q443" s="5"/>
      <c r="R443" s="6">
        <v>37</v>
      </c>
      <c r="S443" s="6"/>
      <c r="T443" s="6"/>
      <c r="U443" s="6"/>
      <c r="V443" s="6"/>
      <c r="W443" s="6"/>
      <c r="X443" s="6"/>
      <c r="Y443" s="6"/>
      <c r="Z443" s="6"/>
      <c r="AA443" s="6"/>
    </row>
    <row r="444" spans="1:27" x14ac:dyDescent="0.55000000000000004">
      <c r="A444" s="603"/>
      <c r="B444" s="5"/>
      <c r="C444" s="6"/>
      <c r="D444" s="6"/>
      <c r="E444" s="6"/>
      <c r="F444" s="6"/>
      <c r="G444" s="6"/>
      <c r="H444" s="6"/>
      <c r="I444" s="6"/>
      <c r="J444" s="6"/>
      <c r="K444" s="5"/>
      <c r="L444" s="6"/>
      <c r="M444" s="6"/>
      <c r="N444" s="6"/>
      <c r="O444" s="6"/>
      <c r="P444" s="115"/>
      <c r="Q444" s="5"/>
      <c r="R444" s="6"/>
      <c r="S444" s="6"/>
      <c r="T444" s="6"/>
      <c r="U444" s="6"/>
      <c r="V444" s="6"/>
      <c r="W444" s="6"/>
      <c r="X444" s="6"/>
      <c r="Y444" s="6"/>
      <c r="Z444" s="6"/>
      <c r="AA444" s="6"/>
    </row>
    <row r="445" spans="1:27" x14ac:dyDescent="0.55000000000000004">
      <c r="A445" s="603" t="s">
        <v>2816</v>
      </c>
      <c r="B445" s="5">
        <v>317</v>
      </c>
      <c r="C445" s="6" t="s">
        <v>34</v>
      </c>
      <c r="D445" s="6">
        <v>47349</v>
      </c>
      <c r="E445" s="6">
        <v>123</v>
      </c>
      <c r="F445" s="6">
        <v>4207</v>
      </c>
      <c r="G445" s="6" t="s">
        <v>35</v>
      </c>
      <c r="H445" s="6">
        <v>4</v>
      </c>
      <c r="I445" s="6"/>
      <c r="J445" s="6">
        <v>86</v>
      </c>
      <c r="K445" s="5">
        <f t="shared" si="3"/>
        <v>1686</v>
      </c>
      <c r="L445" s="6"/>
      <c r="M445" s="6"/>
      <c r="N445" s="6"/>
      <c r="O445" s="6"/>
      <c r="P445" s="115">
        <v>150</v>
      </c>
      <c r="Q445" s="5"/>
      <c r="R445" s="6">
        <v>271</v>
      </c>
      <c r="S445" s="6"/>
      <c r="T445" s="6"/>
      <c r="U445" s="6"/>
      <c r="V445" s="6"/>
      <c r="W445" s="6"/>
      <c r="X445" s="6"/>
      <c r="Y445" s="6"/>
      <c r="Z445" s="6"/>
      <c r="AA445" s="6"/>
    </row>
    <row r="446" spans="1:27" x14ac:dyDescent="0.55000000000000004">
      <c r="A446" s="603"/>
      <c r="B446" s="5">
        <v>318</v>
      </c>
      <c r="C446" s="6" t="s">
        <v>34</v>
      </c>
      <c r="D446" s="6">
        <v>87263</v>
      </c>
      <c r="E446" s="6">
        <v>209</v>
      </c>
      <c r="F446" s="6">
        <v>7100</v>
      </c>
      <c r="G446" s="6" t="s">
        <v>35</v>
      </c>
      <c r="H446" s="6">
        <v>5</v>
      </c>
      <c r="I446" s="6">
        <v>1</v>
      </c>
      <c r="J446" s="6">
        <v>42</v>
      </c>
      <c r="K446" s="5">
        <f xml:space="preserve"> H446*400+I446*100+J446</f>
        <v>2142</v>
      </c>
      <c r="L446" s="6"/>
      <c r="M446" s="6"/>
      <c r="N446" s="6"/>
      <c r="O446" s="6"/>
      <c r="P446" s="115">
        <v>150</v>
      </c>
      <c r="Q446" s="5"/>
      <c r="R446" s="6">
        <v>271</v>
      </c>
      <c r="S446" s="6"/>
      <c r="T446" s="6"/>
      <c r="U446" s="6"/>
      <c r="V446" s="6"/>
      <c r="W446" s="6"/>
      <c r="X446" s="6"/>
      <c r="Y446" s="6"/>
      <c r="Z446" s="6"/>
      <c r="AA446" s="6"/>
    </row>
    <row r="447" spans="1:27" x14ac:dyDescent="0.55000000000000004">
      <c r="A447" s="603"/>
      <c r="B447" s="5"/>
      <c r="C447" s="6"/>
      <c r="D447" s="6"/>
      <c r="E447" s="6"/>
      <c r="F447" s="6"/>
      <c r="G447" s="6"/>
      <c r="H447" s="6"/>
      <c r="I447" s="6"/>
      <c r="J447" s="6"/>
      <c r="K447" s="5"/>
      <c r="L447" s="6"/>
      <c r="M447" s="6"/>
      <c r="N447" s="6"/>
      <c r="O447" s="6"/>
      <c r="P447" s="115"/>
      <c r="Q447" s="5"/>
      <c r="R447" s="6"/>
      <c r="S447" s="6"/>
      <c r="T447" s="6"/>
      <c r="U447" s="6"/>
      <c r="V447" s="6"/>
      <c r="W447" s="6"/>
      <c r="X447" s="6"/>
      <c r="Y447" s="6"/>
      <c r="Z447" s="6"/>
      <c r="AA447" s="6"/>
    </row>
    <row r="448" spans="1:27" x14ac:dyDescent="0.55000000000000004">
      <c r="A448" s="603" t="s">
        <v>2817</v>
      </c>
      <c r="B448" s="5">
        <v>319</v>
      </c>
      <c r="C448" s="6" t="s">
        <v>34</v>
      </c>
      <c r="D448" s="6">
        <v>21640</v>
      </c>
      <c r="E448" s="6">
        <v>72</v>
      </c>
      <c r="F448" s="6">
        <v>1632</v>
      </c>
      <c r="G448" s="6" t="s">
        <v>35</v>
      </c>
      <c r="H448" s="6">
        <v>6</v>
      </c>
      <c r="I448" s="6">
        <v>3</v>
      </c>
      <c r="J448" s="6">
        <v>40</v>
      </c>
      <c r="K448" s="5">
        <f xml:space="preserve"> H448*400+I448*100+J448</f>
        <v>2740</v>
      </c>
      <c r="L448" s="6"/>
      <c r="M448" s="6"/>
      <c r="N448" s="6"/>
      <c r="O448" s="6"/>
      <c r="P448" s="115">
        <v>150</v>
      </c>
      <c r="Q448" s="5"/>
      <c r="R448" s="6">
        <v>53</v>
      </c>
      <c r="S448" s="6"/>
      <c r="T448" s="6"/>
      <c r="U448" s="6"/>
      <c r="V448" s="6"/>
      <c r="W448" s="6"/>
      <c r="X448" s="6"/>
      <c r="Y448" s="6"/>
      <c r="Z448" s="6"/>
      <c r="AA448" s="6"/>
    </row>
    <row r="449" spans="1:27" x14ac:dyDescent="0.55000000000000004">
      <c r="A449" s="603" t="s">
        <v>2818</v>
      </c>
      <c r="B449" s="5">
        <v>320</v>
      </c>
      <c r="C449" s="6" t="s">
        <v>34</v>
      </c>
      <c r="D449" s="6">
        <v>83244</v>
      </c>
      <c r="E449" s="6">
        <v>157</v>
      </c>
      <c r="F449" s="6">
        <v>6864</v>
      </c>
      <c r="G449" s="6" t="s">
        <v>35</v>
      </c>
      <c r="H449" s="6">
        <v>4</v>
      </c>
      <c r="I449" s="6">
        <v>2</v>
      </c>
      <c r="J449" s="6">
        <v>7</v>
      </c>
      <c r="K449" s="5">
        <f xml:space="preserve"> H449*400+I449*100+J449</f>
        <v>1807</v>
      </c>
      <c r="L449" s="6"/>
      <c r="M449" s="6"/>
      <c r="N449" s="6"/>
      <c r="O449" s="6"/>
      <c r="P449" s="115">
        <v>150</v>
      </c>
      <c r="Q449" s="5"/>
      <c r="R449" s="6">
        <v>53</v>
      </c>
      <c r="S449" s="6"/>
      <c r="T449" s="6"/>
      <c r="U449" s="6"/>
      <c r="V449" s="6"/>
      <c r="W449" s="6"/>
      <c r="X449" s="6"/>
      <c r="Y449" s="6"/>
      <c r="Z449" s="6"/>
      <c r="AA449" s="6"/>
    </row>
    <row r="450" spans="1:27" x14ac:dyDescent="0.55000000000000004">
      <c r="A450" s="603"/>
      <c r="B450" s="5">
        <v>321</v>
      </c>
      <c r="C450" s="6" t="s">
        <v>34</v>
      </c>
      <c r="D450" s="6">
        <v>83213</v>
      </c>
      <c r="E450" s="6">
        <v>151</v>
      </c>
      <c r="F450" s="6">
        <v>6858</v>
      </c>
      <c r="G450" s="6" t="s">
        <v>35</v>
      </c>
      <c r="H450" s="6">
        <v>2</v>
      </c>
      <c r="I450" s="6">
        <v>2</v>
      </c>
      <c r="J450" s="6">
        <v>31</v>
      </c>
      <c r="K450" s="5">
        <f xml:space="preserve"> H450*400+I450*100+J450</f>
        <v>1031</v>
      </c>
      <c r="L450" s="6"/>
      <c r="M450" s="6"/>
      <c r="N450" s="6"/>
      <c r="O450" s="6"/>
      <c r="P450" s="115">
        <v>100</v>
      </c>
      <c r="Q450" s="5"/>
      <c r="R450" s="6">
        <v>53</v>
      </c>
      <c r="S450" s="6"/>
      <c r="T450" s="6"/>
      <c r="U450" s="6"/>
      <c r="V450" s="6"/>
      <c r="W450" s="6"/>
      <c r="X450" s="6"/>
      <c r="Y450" s="6"/>
      <c r="Z450" s="6"/>
      <c r="AA450" s="6"/>
    </row>
    <row r="451" spans="1:27" x14ac:dyDescent="0.55000000000000004">
      <c r="A451" s="603"/>
      <c r="B451" s="5"/>
      <c r="C451" s="6"/>
      <c r="D451" s="6"/>
      <c r="E451" s="6"/>
      <c r="F451" s="6"/>
      <c r="G451" s="6"/>
      <c r="H451" s="6"/>
      <c r="I451" s="6"/>
      <c r="J451" s="6"/>
      <c r="K451" s="5"/>
      <c r="L451" s="6"/>
      <c r="M451" s="6"/>
      <c r="N451" s="6"/>
      <c r="O451" s="6"/>
      <c r="P451" s="115"/>
      <c r="Q451" s="5"/>
      <c r="R451" s="6"/>
      <c r="S451" s="6"/>
      <c r="T451" s="6"/>
      <c r="U451" s="6"/>
      <c r="V451" s="6"/>
      <c r="W451" s="6"/>
      <c r="X451" s="6"/>
      <c r="Y451" s="6"/>
      <c r="Z451" s="6"/>
      <c r="AA451" s="6"/>
    </row>
    <row r="452" spans="1:27" x14ac:dyDescent="0.55000000000000004">
      <c r="A452" s="603" t="s">
        <v>2803</v>
      </c>
      <c r="B452" s="5">
        <v>322</v>
      </c>
      <c r="C452" s="6" t="s">
        <v>34</v>
      </c>
      <c r="D452" s="6">
        <v>15150</v>
      </c>
      <c r="E452" s="6">
        <v>184</v>
      </c>
      <c r="F452" s="6">
        <v>345</v>
      </c>
      <c r="G452" s="6" t="s">
        <v>35</v>
      </c>
      <c r="H452" s="6"/>
      <c r="I452" s="6"/>
      <c r="J452" s="6">
        <v>44</v>
      </c>
      <c r="K452" s="5"/>
      <c r="L452" s="6">
        <f xml:space="preserve"> H452*400+I452*100+J452</f>
        <v>44</v>
      </c>
      <c r="M452" s="6"/>
      <c r="N452" s="6"/>
      <c r="O452" s="6"/>
      <c r="P452" s="115">
        <v>300</v>
      </c>
      <c r="Q452" s="5">
        <v>75</v>
      </c>
      <c r="R452" s="6">
        <v>102</v>
      </c>
      <c r="S452" s="6" t="s">
        <v>1792</v>
      </c>
      <c r="T452" s="6" t="s">
        <v>45</v>
      </c>
      <c r="U452" s="6">
        <v>54</v>
      </c>
      <c r="V452" s="6"/>
      <c r="W452" s="6">
        <v>54</v>
      </c>
      <c r="X452" s="6"/>
      <c r="Y452" s="6"/>
      <c r="Z452" s="6">
        <v>20</v>
      </c>
      <c r="AA452" s="6"/>
    </row>
    <row r="453" spans="1:27" x14ac:dyDescent="0.55000000000000004">
      <c r="A453" s="603"/>
      <c r="B453" s="5"/>
      <c r="C453" s="6"/>
      <c r="D453" s="6"/>
      <c r="E453" s="6"/>
      <c r="F453" s="6"/>
      <c r="G453" s="6"/>
      <c r="H453" s="6"/>
      <c r="I453" s="6"/>
      <c r="J453" s="6"/>
      <c r="K453" s="5"/>
      <c r="L453" s="6"/>
      <c r="M453" s="6"/>
      <c r="N453" s="6"/>
      <c r="O453" s="6"/>
      <c r="P453" s="115"/>
      <c r="Q453" s="5"/>
      <c r="R453" s="6"/>
      <c r="S453" s="6"/>
      <c r="T453" s="6"/>
      <c r="U453" s="6"/>
      <c r="V453" s="6"/>
      <c r="W453" s="6"/>
      <c r="X453" s="6"/>
      <c r="Y453" s="6"/>
      <c r="Z453" s="6"/>
      <c r="AA453" s="6"/>
    </row>
    <row r="454" spans="1:27" x14ac:dyDescent="0.55000000000000004">
      <c r="A454" s="603"/>
      <c r="B454" s="5">
        <v>323</v>
      </c>
      <c r="C454" s="6" t="s">
        <v>34</v>
      </c>
      <c r="D454" s="6">
        <v>74725</v>
      </c>
      <c r="E454" s="6">
        <v>204</v>
      </c>
      <c r="F454" s="6">
        <v>6323</v>
      </c>
      <c r="G454" s="6" t="s">
        <v>35</v>
      </c>
      <c r="H454" s="6">
        <v>6</v>
      </c>
      <c r="I454" s="6"/>
      <c r="J454" s="6">
        <v>60</v>
      </c>
      <c r="K454" s="5">
        <f xml:space="preserve"> H454*400+I454*100+J454</f>
        <v>2460</v>
      </c>
      <c r="L454" s="6"/>
      <c r="M454" s="6"/>
      <c r="N454" s="6"/>
      <c r="O454" s="6"/>
      <c r="P454" s="115">
        <v>150</v>
      </c>
      <c r="Q454" s="5"/>
      <c r="R454" s="6">
        <v>94</v>
      </c>
      <c r="S454" s="6"/>
      <c r="T454" s="6"/>
      <c r="U454" s="6"/>
      <c r="V454" s="6"/>
      <c r="W454" s="6"/>
      <c r="X454" s="6"/>
      <c r="Y454" s="6"/>
      <c r="Z454" s="6"/>
      <c r="AA454" s="6"/>
    </row>
    <row r="455" spans="1:27" x14ac:dyDescent="0.55000000000000004">
      <c r="A455" s="603" t="s">
        <v>2819</v>
      </c>
      <c r="B455" s="5">
        <v>324</v>
      </c>
      <c r="C455" s="6" t="s">
        <v>34</v>
      </c>
      <c r="D455" s="6">
        <v>90138</v>
      </c>
      <c r="E455" s="6">
        <v>308</v>
      </c>
      <c r="F455" s="6">
        <v>7341</v>
      </c>
      <c r="G455" s="6" t="s">
        <v>35</v>
      </c>
      <c r="H455" s="6"/>
      <c r="I455" s="6"/>
      <c r="J455" s="6">
        <v>29</v>
      </c>
      <c r="K455" s="5"/>
      <c r="L455" s="6">
        <f xml:space="preserve"> H455*400+I455*100+J455</f>
        <v>29</v>
      </c>
      <c r="M455" s="6"/>
      <c r="N455" s="6"/>
      <c r="O455" s="6"/>
      <c r="P455" s="115">
        <v>250</v>
      </c>
      <c r="Q455" s="5">
        <v>76</v>
      </c>
      <c r="R455" s="6">
        <v>94</v>
      </c>
      <c r="S455" s="6" t="s">
        <v>1792</v>
      </c>
      <c r="T455" s="6" t="s">
        <v>45</v>
      </c>
      <c r="U455" s="6">
        <v>54</v>
      </c>
      <c r="V455" s="6"/>
      <c r="W455" s="6">
        <v>54</v>
      </c>
      <c r="X455" s="6"/>
      <c r="Y455" s="6"/>
      <c r="Z455" s="6">
        <v>32</v>
      </c>
      <c r="AA455" s="6"/>
    </row>
    <row r="456" spans="1:27" x14ac:dyDescent="0.55000000000000004">
      <c r="A456" s="603"/>
      <c r="B456" s="5"/>
      <c r="C456" s="6"/>
      <c r="D456" s="6"/>
      <c r="E456" s="6"/>
      <c r="F456" s="6"/>
      <c r="G456" s="6"/>
      <c r="H456" s="6"/>
      <c r="I456" s="6"/>
      <c r="J456" s="6"/>
      <c r="K456" s="5"/>
      <c r="L456" s="6"/>
      <c r="M456" s="6"/>
      <c r="N456" s="6"/>
      <c r="O456" s="6"/>
      <c r="P456" s="115"/>
      <c r="Q456" s="5"/>
      <c r="R456" s="6"/>
      <c r="S456" s="6"/>
      <c r="T456" s="6"/>
      <c r="U456" s="6"/>
      <c r="V456" s="6"/>
      <c r="W456" s="6"/>
      <c r="X456" s="6"/>
      <c r="Y456" s="6"/>
      <c r="Z456" s="6"/>
      <c r="AA456" s="6"/>
    </row>
    <row r="457" spans="1:27" x14ac:dyDescent="0.55000000000000004">
      <c r="A457" s="603" t="s">
        <v>2820</v>
      </c>
      <c r="B457" s="5">
        <v>325</v>
      </c>
      <c r="C457" s="6" t="s">
        <v>34</v>
      </c>
      <c r="D457" s="6">
        <v>91977</v>
      </c>
      <c r="E457" s="6">
        <v>222</v>
      </c>
      <c r="F457" s="6">
        <v>7390</v>
      </c>
      <c r="G457" s="6" t="s">
        <v>35</v>
      </c>
      <c r="H457" s="6">
        <v>4</v>
      </c>
      <c r="I457" s="6">
        <v>3</v>
      </c>
      <c r="J457" s="6">
        <v>53</v>
      </c>
      <c r="K457" s="5">
        <f xml:space="preserve"> H457*400+I457*100+J457</f>
        <v>1953</v>
      </c>
      <c r="L457" s="6"/>
      <c r="M457" s="6"/>
      <c r="N457" s="6"/>
      <c r="O457" s="6"/>
      <c r="P457" s="115">
        <v>150</v>
      </c>
      <c r="Q457" s="5"/>
      <c r="R457" s="6">
        <v>241</v>
      </c>
      <c r="S457" s="6"/>
      <c r="T457" s="6"/>
      <c r="U457" s="6"/>
      <c r="V457" s="6"/>
      <c r="W457" s="6"/>
      <c r="X457" s="6"/>
      <c r="Y457" s="6"/>
      <c r="Z457" s="6"/>
      <c r="AA457" s="6"/>
    </row>
    <row r="458" spans="1:27" x14ac:dyDescent="0.55000000000000004">
      <c r="A458" s="603"/>
      <c r="B458" s="5">
        <v>326</v>
      </c>
      <c r="C458" s="6" t="s">
        <v>34</v>
      </c>
      <c r="D458" s="6">
        <v>41621</v>
      </c>
      <c r="E458" s="6">
        <v>53</v>
      </c>
      <c r="F458" s="6">
        <v>3572</v>
      </c>
      <c r="G458" s="6" t="s">
        <v>35</v>
      </c>
      <c r="H458" s="6"/>
      <c r="I458" s="6"/>
      <c r="J458" s="6">
        <v>72</v>
      </c>
      <c r="K458" s="5">
        <f xml:space="preserve"> H458*400+I458*100+J458</f>
        <v>72</v>
      </c>
      <c r="L458" s="6"/>
      <c r="M458" s="6"/>
      <c r="N458" s="6"/>
      <c r="O458" s="6"/>
      <c r="P458" s="115">
        <v>300</v>
      </c>
      <c r="Q458" s="5"/>
      <c r="R458" s="6">
        <v>241</v>
      </c>
      <c r="S458" s="6"/>
      <c r="T458" s="6"/>
      <c r="U458" s="6"/>
      <c r="V458" s="6"/>
      <c r="W458" s="6"/>
      <c r="X458" s="6"/>
      <c r="Y458" s="6"/>
      <c r="Z458" s="6"/>
      <c r="AA458" s="6"/>
    </row>
    <row r="459" spans="1:27" x14ac:dyDescent="0.55000000000000004">
      <c r="A459" s="603"/>
      <c r="B459" s="5"/>
      <c r="C459" s="6"/>
      <c r="D459" s="6"/>
      <c r="E459" s="6"/>
      <c r="F459" s="6"/>
      <c r="G459" s="6"/>
      <c r="H459" s="6"/>
      <c r="I459" s="6"/>
      <c r="J459" s="6"/>
      <c r="K459" s="5"/>
      <c r="L459" s="6"/>
      <c r="M459" s="6"/>
      <c r="N459" s="6"/>
      <c r="O459" s="6"/>
      <c r="P459" s="115"/>
      <c r="Q459" s="5"/>
      <c r="R459" s="6"/>
      <c r="S459" s="6"/>
      <c r="T459" s="6"/>
      <c r="U459" s="6"/>
      <c r="V459" s="6"/>
      <c r="W459" s="6"/>
      <c r="X459" s="6"/>
      <c r="Y459" s="6"/>
      <c r="Z459" s="6"/>
      <c r="AA459" s="6"/>
    </row>
    <row r="460" spans="1:27" x14ac:dyDescent="0.55000000000000004">
      <c r="A460" s="603" t="s">
        <v>2821</v>
      </c>
      <c r="B460" s="5">
        <v>327</v>
      </c>
      <c r="C460" s="6" t="s">
        <v>34</v>
      </c>
      <c r="D460" s="6">
        <v>52651</v>
      </c>
      <c r="E460" s="6">
        <v>235</v>
      </c>
      <c r="F460" s="6">
        <v>5113</v>
      </c>
      <c r="G460" s="6" t="s">
        <v>35</v>
      </c>
      <c r="H460" s="6"/>
      <c r="I460" s="6">
        <v>1</v>
      </c>
      <c r="J460" s="6">
        <v>5</v>
      </c>
      <c r="K460" s="5"/>
      <c r="L460" s="6">
        <f xml:space="preserve"> H460*400+I460*100+J460</f>
        <v>105</v>
      </c>
      <c r="M460" s="6"/>
      <c r="N460" s="6"/>
      <c r="O460" s="6"/>
      <c r="P460" s="115">
        <v>300</v>
      </c>
      <c r="Q460" s="5">
        <v>77</v>
      </c>
      <c r="R460" s="6">
        <v>250</v>
      </c>
      <c r="S460" s="6" t="s">
        <v>1792</v>
      </c>
      <c r="T460" s="6" t="s">
        <v>45</v>
      </c>
      <c r="U460" s="6">
        <v>54</v>
      </c>
      <c r="V460" s="6"/>
      <c r="W460" s="6">
        <v>54</v>
      </c>
      <c r="X460" s="6"/>
      <c r="Y460" s="6"/>
      <c r="Z460" s="6">
        <v>10</v>
      </c>
      <c r="AA460" s="6"/>
    </row>
    <row r="461" spans="1:27" x14ac:dyDescent="0.55000000000000004">
      <c r="A461" s="603"/>
      <c r="B461" s="5">
        <v>328</v>
      </c>
      <c r="C461" s="6" t="s">
        <v>34</v>
      </c>
      <c r="D461" s="6">
        <v>26127</v>
      </c>
      <c r="E461" s="6">
        <v>3</v>
      </c>
      <c r="F461" s="6">
        <v>2045</v>
      </c>
      <c r="G461" s="6" t="s">
        <v>35</v>
      </c>
      <c r="H461" s="6">
        <v>8</v>
      </c>
      <c r="I461" s="6">
        <v>1</v>
      </c>
      <c r="J461" s="6">
        <v>40</v>
      </c>
      <c r="K461" s="5">
        <f xml:space="preserve"> H461*400+I461*100+J461</f>
        <v>3340</v>
      </c>
      <c r="L461" s="6"/>
      <c r="M461" s="6"/>
      <c r="N461" s="6"/>
      <c r="O461" s="6"/>
      <c r="P461" s="115">
        <v>150</v>
      </c>
      <c r="Q461" s="5"/>
      <c r="R461" s="6">
        <v>250</v>
      </c>
      <c r="S461" s="3"/>
      <c r="T461" s="3"/>
      <c r="U461" s="3"/>
      <c r="V461" s="3"/>
      <c r="W461" s="3"/>
      <c r="X461" s="3"/>
      <c r="Y461" s="3"/>
      <c r="Z461" s="3"/>
      <c r="AA461" s="3"/>
    </row>
    <row r="462" spans="1:27" x14ac:dyDescent="0.55000000000000004">
      <c r="A462" s="603"/>
      <c r="B462" s="5">
        <v>329</v>
      </c>
      <c r="C462" s="6" t="s">
        <v>34</v>
      </c>
      <c r="D462" s="6">
        <v>26265</v>
      </c>
      <c r="E462" s="6">
        <v>26</v>
      </c>
      <c r="F462" s="6">
        <v>2183</v>
      </c>
      <c r="G462" s="6" t="s">
        <v>35</v>
      </c>
      <c r="H462" s="6">
        <v>17</v>
      </c>
      <c r="I462" s="6">
        <v>2</v>
      </c>
      <c r="J462" s="6">
        <v>60</v>
      </c>
      <c r="K462" s="5">
        <f xml:space="preserve"> H462*400+I462*100+J462</f>
        <v>7060</v>
      </c>
      <c r="L462" s="6"/>
      <c r="M462" s="6"/>
      <c r="N462" s="6"/>
      <c r="O462" s="6"/>
      <c r="P462" s="115">
        <v>150</v>
      </c>
      <c r="Q462" s="5"/>
      <c r="R462" s="6">
        <v>250</v>
      </c>
      <c r="S462" s="6"/>
      <c r="T462" s="6"/>
      <c r="U462" s="6"/>
      <c r="V462" s="6"/>
      <c r="W462" s="6"/>
      <c r="X462" s="6"/>
      <c r="Y462" s="6"/>
      <c r="Z462" s="6"/>
      <c r="AA462" s="6"/>
    </row>
    <row r="463" spans="1:27" x14ac:dyDescent="0.55000000000000004">
      <c r="A463" s="603"/>
      <c r="B463" s="5"/>
      <c r="C463" s="6"/>
      <c r="D463" s="6"/>
      <c r="E463" s="6"/>
      <c r="F463" s="6"/>
      <c r="G463" s="6"/>
      <c r="H463" s="6"/>
      <c r="I463" s="6"/>
      <c r="J463" s="6"/>
      <c r="K463" s="5"/>
      <c r="L463" s="6"/>
      <c r="M463" s="6"/>
      <c r="N463" s="6"/>
      <c r="O463" s="6"/>
      <c r="P463" s="115"/>
      <c r="Q463" s="5"/>
      <c r="R463" s="6"/>
      <c r="S463" s="6"/>
      <c r="T463" s="6"/>
      <c r="U463" s="6"/>
      <c r="V463" s="6"/>
      <c r="W463" s="6"/>
      <c r="X463" s="6"/>
      <c r="Y463" s="6"/>
      <c r="Z463" s="6"/>
      <c r="AA463" s="6"/>
    </row>
    <row r="464" spans="1:27" x14ac:dyDescent="0.55000000000000004">
      <c r="A464" s="603" t="s">
        <v>2822</v>
      </c>
      <c r="B464" s="5">
        <v>330</v>
      </c>
      <c r="C464" s="6" t="s">
        <v>34</v>
      </c>
      <c r="D464" s="6">
        <v>80757</v>
      </c>
      <c r="E464" s="6">
        <v>367</v>
      </c>
      <c r="F464" s="6">
        <v>6306</v>
      </c>
      <c r="G464" s="6" t="s">
        <v>35</v>
      </c>
      <c r="H464" s="6">
        <v>1</v>
      </c>
      <c r="I464" s="6"/>
      <c r="J464" s="6">
        <v>35</v>
      </c>
      <c r="K464" s="5">
        <f xml:space="preserve"> H464*400+I464*100+J464</f>
        <v>435</v>
      </c>
      <c r="L464" s="6"/>
      <c r="M464" s="6"/>
      <c r="N464" s="6"/>
      <c r="O464" s="6"/>
      <c r="P464" s="115">
        <v>250</v>
      </c>
      <c r="Q464" s="5"/>
      <c r="R464" s="6">
        <v>250</v>
      </c>
      <c r="S464" s="6"/>
      <c r="T464" s="6"/>
      <c r="U464" s="6"/>
      <c r="V464" s="6"/>
      <c r="W464" s="6"/>
      <c r="X464" s="6"/>
      <c r="Y464" s="6"/>
      <c r="Z464" s="6"/>
      <c r="AA464" s="6"/>
    </row>
    <row r="465" spans="1:27" x14ac:dyDescent="0.55000000000000004">
      <c r="A465" s="2"/>
      <c r="B465" s="5">
        <v>331</v>
      </c>
      <c r="C465" s="6" t="s">
        <v>34</v>
      </c>
      <c r="D465" s="6">
        <v>80754</v>
      </c>
      <c r="E465" s="6">
        <v>364</v>
      </c>
      <c r="F465" s="6">
        <v>6303</v>
      </c>
      <c r="G465" s="6" t="s">
        <v>35</v>
      </c>
      <c r="H465" s="6">
        <v>2</v>
      </c>
      <c r="I465" s="6"/>
      <c r="J465" s="6">
        <v>2</v>
      </c>
      <c r="K465" s="5">
        <f xml:space="preserve"> H465*400+I465*100+J465</f>
        <v>802</v>
      </c>
      <c r="L465" s="6"/>
      <c r="M465" s="6"/>
      <c r="N465" s="6"/>
      <c r="O465" s="6"/>
      <c r="P465" s="115">
        <v>250</v>
      </c>
      <c r="Q465" s="5"/>
      <c r="R465" s="6">
        <v>250</v>
      </c>
      <c r="S465" s="6"/>
      <c r="T465" s="6"/>
      <c r="U465" s="6"/>
      <c r="V465" s="6"/>
      <c r="W465" s="6"/>
      <c r="X465" s="6"/>
      <c r="Y465" s="6"/>
      <c r="Z465" s="6"/>
      <c r="AA465" s="6"/>
    </row>
    <row r="466" spans="1:27" x14ac:dyDescent="0.55000000000000004">
      <c r="A466" s="2"/>
      <c r="B466" s="5"/>
      <c r="C466" s="6"/>
      <c r="D466" s="6"/>
      <c r="E466" s="6"/>
      <c r="F466" s="6"/>
      <c r="G466" s="6"/>
      <c r="H466" s="6"/>
      <c r="I466" s="6"/>
      <c r="J466" s="6"/>
      <c r="K466" s="5"/>
      <c r="L466" s="6"/>
      <c r="M466" s="6"/>
      <c r="N466" s="6"/>
      <c r="O466" s="6"/>
      <c r="P466" s="115"/>
      <c r="Q466" s="5"/>
      <c r="R466" s="6"/>
      <c r="S466" s="6"/>
      <c r="T466" s="6"/>
      <c r="U466" s="6"/>
      <c r="V466" s="6"/>
      <c r="W466" s="6"/>
      <c r="X466" s="6"/>
      <c r="Y466" s="6"/>
      <c r="Z466" s="6"/>
      <c r="AA466" s="6"/>
    </row>
    <row r="467" spans="1:27" x14ac:dyDescent="0.55000000000000004">
      <c r="A467" s="603" t="s">
        <v>2096</v>
      </c>
      <c r="B467" s="5">
        <v>332</v>
      </c>
      <c r="C467" s="6" t="s">
        <v>34</v>
      </c>
      <c r="D467" s="6">
        <v>92240</v>
      </c>
      <c r="E467" s="6">
        <v>629</v>
      </c>
      <c r="F467" s="6">
        <v>7496</v>
      </c>
      <c r="G467" s="6" t="s">
        <v>35</v>
      </c>
      <c r="H467" s="6">
        <v>5</v>
      </c>
      <c r="I467" s="6">
        <v>3</v>
      </c>
      <c r="J467" s="6">
        <v>20</v>
      </c>
      <c r="K467" s="5">
        <f xml:space="preserve"> H467*400+I467*100+J467</f>
        <v>2320</v>
      </c>
      <c r="L467" s="6"/>
      <c r="M467" s="6"/>
      <c r="N467" s="6"/>
      <c r="O467" s="6"/>
      <c r="P467" s="115">
        <v>150</v>
      </c>
      <c r="Q467" s="5"/>
      <c r="R467" s="6">
        <v>278</v>
      </c>
      <c r="S467" s="6"/>
      <c r="T467" s="6"/>
      <c r="U467" s="6"/>
      <c r="V467" s="6"/>
      <c r="W467" s="6"/>
      <c r="X467" s="6"/>
      <c r="Y467" s="6"/>
      <c r="Z467" s="6"/>
      <c r="AA467" s="6"/>
    </row>
    <row r="468" spans="1:27" x14ac:dyDescent="0.55000000000000004">
      <c r="A468" s="603"/>
      <c r="B468" s="5"/>
      <c r="C468" s="6"/>
      <c r="D468" s="6"/>
      <c r="E468" s="6"/>
      <c r="F468" s="6"/>
      <c r="G468" s="6"/>
      <c r="H468" s="6"/>
      <c r="I468" s="6"/>
      <c r="J468" s="6"/>
      <c r="K468" s="5"/>
      <c r="L468" s="6"/>
      <c r="M468" s="6"/>
      <c r="N468" s="6"/>
      <c r="O468" s="6"/>
      <c r="P468" s="115"/>
      <c r="Q468" s="5"/>
      <c r="R468" s="6"/>
      <c r="S468" s="6"/>
      <c r="T468" s="6"/>
      <c r="U468" s="6"/>
      <c r="V468" s="6"/>
      <c r="W468" s="6"/>
      <c r="X468" s="6"/>
      <c r="Y468" s="6"/>
      <c r="Z468" s="6"/>
      <c r="AA468" s="6"/>
    </row>
    <row r="469" spans="1:27" x14ac:dyDescent="0.55000000000000004">
      <c r="A469" s="603" t="s">
        <v>2823</v>
      </c>
      <c r="B469" s="5">
        <v>333</v>
      </c>
      <c r="C469" s="6" t="s">
        <v>2771</v>
      </c>
      <c r="D469" s="6">
        <v>956</v>
      </c>
      <c r="E469" s="6">
        <v>14</v>
      </c>
      <c r="F469" s="6"/>
      <c r="G469" s="6" t="s">
        <v>35</v>
      </c>
      <c r="H469" s="6">
        <v>14</v>
      </c>
      <c r="I469" s="6">
        <v>3</v>
      </c>
      <c r="J469" s="6">
        <v>74</v>
      </c>
      <c r="K469" s="5">
        <f xml:space="preserve"> H469*400+I469*100+J469</f>
        <v>5974</v>
      </c>
      <c r="L469" s="6"/>
      <c r="M469" s="6"/>
      <c r="N469" s="6"/>
      <c r="O469" s="6"/>
      <c r="P469" s="115">
        <v>150</v>
      </c>
      <c r="Q469" s="5"/>
      <c r="R469" s="6">
        <v>60</v>
      </c>
      <c r="S469" s="6"/>
      <c r="T469" s="6"/>
      <c r="U469" s="6"/>
      <c r="V469" s="6"/>
      <c r="W469" s="6"/>
      <c r="X469" s="6"/>
      <c r="Y469" s="6"/>
      <c r="Z469" s="6"/>
      <c r="AA469" s="6"/>
    </row>
    <row r="470" spans="1:27" x14ac:dyDescent="0.55000000000000004">
      <c r="A470" s="603"/>
      <c r="B470" s="5">
        <v>334</v>
      </c>
      <c r="C470" s="6" t="s">
        <v>2771</v>
      </c>
      <c r="D470" s="6">
        <v>6557</v>
      </c>
      <c r="E470" s="6">
        <v>20</v>
      </c>
      <c r="F470" s="6"/>
      <c r="G470" s="6" t="s">
        <v>35</v>
      </c>
      <c r="H470" s="6">
        <v>7</v>
      </c>
      <c r="I470" s="6">
        <v>1</v>
      </c>
      <c r="J470" s="6">
        <v>72</v>
      </c>
      <c r="K470" s="5">
        <f xml:space="preserve"> H470*400+I470*100+J470</f>
        <v>2972</v>
      </c>
      <c r="L470" s="6"/>
      <c r="M470" s="6"/>
      <c r="N470" s="6"/>
      <c r="O470" s="6"/>
      <c r="P470" s="115">
        <v>150</v>
      </c>
      <c r="Q470" s="5"/>
      <c r="R470" s="6">
        <v>60</v>
      </c>
      <c r="S470" s="6"/>
      <c r="T470" s="6"/>
      <c r="U470" s="6"/>
      <c r="V470" s="6"/>
      <c r="W470" s="6"/>
      <c r="X470" s="6"/>
      <c r="Y470" s="6"/>
      <c r="Z470" s="6"/>
      <c r="AA470" s="6"/>
    </row>
    <row r="471" spans="1:27" x14ac:dyDescent="0.55000000000000004">
      <c r="A471" s="603"/>
      <c r="B471" s="5"/>
      <c r="C471" s="6"/>
      <c r="D471" s="6"/>
      <c r="E471" s="6"/>
      <c r="F471" s="6"/>
      <c r="G471" s="6"/>
      <c r="H471" s="6"/>
      <c r="I471" s="6"/>
      <c r="J471" s="6"/>
      <c r="K471" s="5"/>
      <c r="L471" s="6"/>
      <c r="M471" s="6"/>
      <c r="N471" s="6"/>
      <c r="O471" s="6"/>
      <c r="P471" s="115"/>
      <c r="Q471" s="5"/>
      <c r="R471" s="6"/>
      <c r="S471" s="6"/>
      <c r="T471" s="6"/>
      <c r="U471" s="6"/>
      <c r="V471" s="6"/>
      <c r="W471" s="6"/>
      <c r="X471" s="6"/>
      <c r="Y471" s="6"/>
      <c r="Z471" s="6"/>
      <c r="AA471" s="6"/>
    </row>
    <row r="472" spans="1:27" x14ac:dyDescent="0.55000000000000004">
      <c r="A472" s="603" t="s">
        <v>2824</v>
      </c>
      <c r="B472" s="5">
        <v>335</v>
      </c>
      <c r="C472" s="6" t="s">
        <v>34</v>
      </c>
      <c r="D472" s="6">
        <v>71392</v>
      </c>
      <c r="E472" s="6">
        <v>273</v>
      </c>
      <c r="F472" s="6">
        <v>6011</v>
      </c>
      <c r="G472" s="6" t="s">
        <v>35</v>
      </c>
      <c r="H472" s="6"/>
      <c r="I472" s="6"/>
      <c r="J472" s="6">
        <v>32</v>
      </c>
      <c r="K472" s="5"/>
      <c r="L472" s="6">
        <f xml:space="preserve"> H472*400+I472*100+J472</f>
        <v>32</v>
      </c>
      <c r="M472" s="6"/>
      <c r="N472" s="6"/>
      <c r="O472" s="6"/>
      <c r="P472" s="115">
        <v>250</v>
      </c>
      <c r="Q472" s="5">
        <v>78</v>
      </c>
      <c r="R472" s="6">
        <v>60</v>
      </c>
      <c r="S472" s="6" t="s">
        <v>1792</v>
      </c>
      <c r="T472" s="6" t="s">
        <v>45</v>
      </c>
      <c r="U472" s="6">
        <v>54</v>
      </c>
      <c r="V472" s="6"/>
      <c r="W472" s="6">
        <v>54</v>
      </c>
      <c r="X472" s="6"/>
      <c r="Y472" s="6"/>
      <c r="Z472" s="6">
        <v>30</v>
      </c>
      <c r="AA472" s="6"/>
    </row>
    <row r="473" spans="1:27" x14ac:dyDescent="0.55000000000000004">
      <c r="A473" s="603"/>
      <c r="B473" s="5"/>
      <c r="C473" s="6"/>
      <c r="D473" s="6"/>
      <c r="E473" s="6"/>
      <c r="F473" s="6"/>
      <c r="G473" s="6"/>
      <c r="H473" s="6"/>
      <c r="I473" s="6"/>
      <c r="J473" s="6"/>
      <c r="K473" s="5"/>
      <c r="L473" s="6"/>
      <c r="M473" s="6"/>
      <c r="N473" s="6"/>
      <c r="O473" s="6"/>
      <c r="P473" s="115"/>
      <c r="Q473" s="5"/>
      <c r="R473" s="6"/>
      <c r="S473" s="6"/>
      <c r="T473" s="6"/>
      <c r="U473" s="6"/>
      <c r="V473" s="6"/>
      <c r="W473" s="6"/>
      <c r="X473" s="6"/>
      <c r="Y473" s="6"/>
      <c r="Z473" s="6"/>
      <c r="AA473" s="6"/>
    </row>
    <row r="474" spans="1:27" x14ac:dyDescent="0.55000000000000004">
      <c r="A474" s="603" t="s">
        <v>2825</v>
      </c>
      <c r="B474" s="5">
        <v>336</v>
      </c>
      <c r="C474" s="6" t="s">
        <v>2771</v>
      </c>
      <c r="D474" s="6">
        <v>949</v>
      </c>
      <c r="E474" s="6">
        <v>6</v>
      </c>
      <c r="F474" s="6"/>
      <c r="G474" s="6" t="s">
        <v>35</v>
      </c>
      <c r="H474" s="6">
        <v>7</v>
      </c>
      <c r="I474" s="6">
        <v>3</v>
      </c>
      <c r="J474" s="6">
        <v>33</v>
      </c>
      <c r="K474" s="5">
        <f xml:space="preserve"> H474*400+I474*100+J474</f>
        <v>3133</v>
      </c>
      <c r="L474" s="6"/>
      <c r="M474" s="6"/>
      <c r="N474" s="6"/>
      <c r="O474" s="6"/>
      <c r="P474" s="115">
        <v>150</v>
      </c>
      <c r="Q474" s="5"/>
      <c r="R474" s="6">
        <v>60</v>
      </c>
      <c r="S474" s="6"/>
      <c r="T474" s="6"/>
      <c r="U474" s="6"/>
      <c r="V474" s="6"/>
      <c r="W474" s="6"/>
      <c r="X474" s="6"/>
      <c r="Y474" s="6"/>
      <c r="Z474" s="6"/>
      <c r="AA474" s="6"/>
    </row>
    <row r="475" spans="1:27" x14ac:dyDescent="0.55000000000000004">
      <c r="A475" s="603"/>
      <c r="B475" s="5">
        <v>337</v>
      </c>
      <c r="C475" s="6" t="s">
        <v>2771</v>
      </c>
      <c r="D475" s="6">
        <v>957</v>
      </c>
      <c r="E475" s="6">
        <v>15</v>
      </c>
      <c r="F475" s="6"/>
      <c r="G475" s="6" t="s">
        <v>35</v>
      </c>
      <c r="H475" s="6">
        <v>18</v>
      </c>
      <c r="I475" s="6">
        <v>3</v>
      </c>
      <c r="J475" s="6">
        <v>64</v>
      </c>
      <c r="K475" s="5">
        <f xml:space="preserve"> H475*400+I475*100+J475</f>
        <v>7564</v>
      </c>
      <c r="L475" s="6"/>
      <c r="M475" s="6"/>
      <c r="N475" s="6"/>
      <c r="O475" s="6"/>
      <c r="P475" s="115">
        <v>150</v>
      </c>
      <c r="Q475" s="5"/>
      <c r="R475" s="6">
        <v>60</v>
      </c>
      <c r="S475" s="6"/>
      <c r="T475" s="6"/>
      <c r="U475" s="6"/>
      <c r="V475" s="6"/>
      <c r="W475" s="6"/>
      <c r="X475" s="6"/>
      <c r="Y475" s="6"/>
      <c r="Z475" s="6"/>
      <c r="AA475" s="6"/>
    </row>
    <row r="476" spans="1:27" x14ac:dyDescent="0.55000000000000004">
      <c r="A476" s="603"/>
      <c r="B476" s="5"/>
      <c r="C476" s="6"/>
      <c r="D476" s="6"/>
      <c r="E476" s="6"/>
      <c r="F476" s="6"/>
      <c r="G476" s="6"/>
      <c r="H476" s="6"/>
      <c r="I476" s="6"/>
      <c r="J476" s="6"/>
      <c r="K476" s="5"/>
      <c r="L476" s="6"/>
      <c r="M476" s="6"/>
      <c r="N476" s="6"/>
      <c r="O476" s="6"/>
      <c r="P476" s="115"/>
      <c r="Q476" s="5"/>
      <c r="R476" s="6"/>
      <c r="S476" s="6"/>
      <c r="T476" s="6"/>
      <c r="U476" s="6"/>
      <c r="V476" s="6"/>
      <c r="W476" s="6"/>
      <c r="X476" s="6"/>
      <c r="Y476" s="6"/>
      <c r="Z476" s="6"/>
      <c r="AA476" s="6"/>
    </row>
    <row r="477" spans="1:27" x14ac:dyDescent="0.55000000000000004">
      <c r="A477" s="603" t="s">
        <v>2826</v>
      </c>
      <c r="B477" s="5">
        <v>338</v>
      </c>
      <c r="C477" s="6" t="s">
        <v>34</v>
      </c>
      <c r="D477" s="6">
        <v>83562</v>
      </c>
      <c r="E477" s="6">
        <v>289</v>
      </c>
      <c r="F477" s="6">
        <v>6822</v>
      </c>
      <c r="G477" s="6" t="s">
        <v>35</v>
      </c>
      <c r="H477" s="6"/>
      <c r="I477" s="6"/>
      <c r="J477" s="6">
        <v>61</v>
      </c>
      <c r="K477" s="5"/>
      <c r="L477" s="6">
        <f xml:space="preserve"> H477*400+I477*100+J477</f>
        <v>61</v>
      </c>
      <c r="M477" s="6"/>
      <c r="N477" s="6"/>
      <c r="O477" s="6"/>
      <c r="P477" s="115">
        <v>250</v>
      </c>
      <c r="Q477" s="5">
        <v>79</v>
      </c>
      <c r="R477" s="6">
        <v>255</v>
      </c>
      <c r="S477" s="6" t="s">
        <v>1792</v>
      </c>
      <c r="T477" s="6" t="s">
        <v>45</v>
      </c>
      <c r="U477" s="6">
        <v>135</v>
      </c>
      <c r="V477" s="6"/>
      <c r="W477" s="6">
        <v>135</v>
      </c>
      <c r="X477" s="6"/>
      <c r="Y477" s="6"/>
      <c r="Z477" s="6">
        <v>10</v>
      </c>
      <c r="AA477" s="6"/>
    </row>
    <row r="478" spans="1:27" x14ac:dyDescent="0.55000000000000004">
      <c r="A478" s="603"/>
      <c r="B478" s="5">
        <v>339</v>
      </c>
      <c r="C478" s="6" t="s">
        <v>34</v>
      </c>
      <c r="D478" s="6">
        <v>83559</v>
      </c>
      <c r="E478" s="6">
        <v>287</v>
      </c>
      <c r="F478" s="6">
        <v>6824</v>
      </c>
      <c r="G478" s="6" t="s">
        <v>35</v>
      </c>
      <c r="H478" s="6"/>
      <c r="I478" s="6"/>
      <c r="J478" s="6">
        <v>24</v>
      </c>
      <c r="K478" s="5"/>
      <c r="L478" s="6">
        <f xml:space="preserve"> H478*400+I478*100+J478</f>
        <v>24</v>
      </c>
      <c r="M478" s="6"/>
      <c r="N478" s="6"/>
      <c r="O478" s="6"/>
      <c r="P478" s="115">
        <v>300</v>
      </c>
      <c r="Q478" s="5">
        <v>80</v>
      </c>
      <c r="R478" s="6">
        <v>255</v>
      </c>
      <c r="S478" s="6" t="s">
        <v>2827</v>
      </c>
      <c r="T478" s="6" t="s">
        <v>1024</v>
      </c>
      <c r="U478" s="6">
        <v>6</v>
      </c>
      <c r="V478" s="6"/>
      <c r="W478" s="6">
        <v>6</v>
      </c>
      <c r="X478" s="6"/>
      <c r="Y478" s="6"/>
      <c r="Z478" s="6"/>
      <c r="AA478" s="6"/>
    </row>
    <row r="479" spans="1:27" x14ac:dyDescent="0.55000000000000004">
      <c r="A479" s="603"/>
      <c r="B479" s="5">
        <v>340</v>
      </c>
      <c r="C479" s="6" t="s">
        <v>34</v>
      </c>
      <c r="D479" s="6">
        <v>41315</v>
      </c>
      <c r="E479" s="6">
        <v>117</v>
      </c>
      <c r="F479" s="6">
        <v>3412</v>
      </c>
      <c r="G479" s="6" t="s">
        <v>35</v>
      </c>
      <c r="H479" s="6"/>
      <c r="I479" s="6"/>
      <c r="J479" s="6">
        <v>98</v>
      </c>
      <c r="K479" s="5">
        <f xml:space="preserve"> H479*400+I479*100+J479</f>
        <v>98</v>
      </c>
      <c r="L479" s="6"/>
      <c r="M479" s="6"/>
      <c r="N479" s="6"/>
      <c r="O479" s="6"/>
      <c r="P479" s="115">
        <v>250</v>
      </c>
      <c r="Q479" s="5"/>
      <c r="R479" s="6">
        <v>255</v>
      </c>
      <c r="S479" s="6"/>
      <c r="T479" s="6"/>
      <c r="U479" s="6"/>
      <c r="V479" s="6"/>
      <c r="W479" s="6"/>
      <c r="X479" s="6"/>
      <c r="Y479" s="6"/>
      <c r="Z479" s="6"/>
      <c r="AA479" s="6"/>
    </row>
    <row r="480" spans="1:27" x14ac:dyDescent="0.55000000000000004">
      <c r="A480" s="603"/>
      <c r="B480" s="5">
        <v>341</v>
      </c>
      <c r="C480" s="6" t="s">
        <v>34</v>
      </c>
      <c r="D480" s="6">
        <v>41318</v>
      </c>
      <c r="E480" s="6">
        <v>120</v>
      </c>
      <c r="F480" s="6">
        <v>3415</v>
      </c>
      <c r="G480" s="6" t="s">
        <v>35</v>
      </c>
      <c r="H480" s="6"/>
      <c r="I480" s="6">
        <v>1</v>
      </c>
      <c r="J480" s="6">
        <v>78</v>
      </c>
      <c r="K480" s="5">
        <f xml:space="preserve"> H480*400+I480*100+J480</f>
        <v>178</v>
      </c>
      <c r="L480" s="6"/>
      <c r="M480" s="6"/>
      <c r="N480" s="6"/>
      <c r="O480" s="6"/>
      <c r="P480" s="115">
        <v>100</v>
      </c>
      <c r="Q480" s="5"/>
      <c r="R480" s="6">
        <v>255</v>
      </c>
      <c r="S480" s="6"/>
      <c r="T480" s="6"/>
      <c r="U480" s="6"/>
      <c r="V480" s="6"/>
      <c r="W480" s="6"/>
      <c r="X480" s="6"/>
      <c r="Y480" s="6"/>
      <c r="Z480" s="6"/>
      <c r="AA480" s="6"/>
    </row>
    <row r="481" spans="1:27" x14ac:dyDescent="0.55000000000000004">
      <c r="A481" s="603"/>
      <c r="B481" s="5">
        <v>342</v>
      </c>
      <c r="C481" s="6" t="s">
        <v>34</v>
      </c>
      <c r="D481" s="6">
        <v>41317</v>
      </c>
      <c r="E481" s="6">
        <v>119</v>
      </c>
      <c r="F481" s="6">
        <v>3414</v>
      </c>
      <c r="G481" s="6" t="s">
        <v>35</v>
      </c>
      <c r="H481" s="6"/>
      <c r="I481" s="6">
        <v>1</v>
      </c>
      <c r="J481" s="6">
        <v>45</v>
      </c>
      <c r="K481" s="5">
        <f xml:space="preserve"> H481*400+I481*100+J481</f>
        <v>145</v>
      </c>
      <c r="L481" s="6"/>
      <c r="M481" s="6"/>
      <c r="N481" s="6"/>
      <c r="O481" s="6"/>
      <c r="P481" s="115">
        <v>100</v>
      </c>
      <c r="Q481" s="5"/>
      <c r="R481" s="6">
        <v>255</v>
      </c>
      <c r="S481" s="6"/>
      <c r="T481" s="6"/>
      <c r="U481" s="6"/>
      <c r="V481" s="6"/>
      <c r="W481" s="6"/>
      <c r="X481" s="6"/>
      <c r="Y481" s="6"/>
      <c r="Z481" s="6"/>
      <c r="AA481" s="6"/>
    </row>
    <row r="482" spans="1:27" x14ac:dyDescent="0.55000000000000004">
      <c r="A482" s="603"/>
      <c r="B482" s="5"/>
      <c r="C482" s="6"/>
      <c r="D482" s="6"/>
      <c r="E482" s="6"/>
      <c r="F482" s="6"/>
      <c r="G482" s="6"/>
      <c r="H482" s="6"/>
      <c r="I482" s="6"/>
      <c r="J482" s="6"/>
      <c r="K482" s="5"/>
      <c r="L482" s="6"/>
      <c r="M482" s="6"/>
      <c r="N482" s="6"/>
      <c r="O482" s="6"/>
      <c r="P482" s="115"/>
      <c r="Q482" s="5"/>
      <c r="R482" s="6"/>
      <c r="S482" s="6"/>
      <c r="T482" s="6"/>
      <c r="U482" s="6"/>
      <c r="V482" s="6"/>
      <c r="W482" s="6"/>
      <c r="X482" s="6"/>
      <c r="Y482" s="6"/>
      <c r="Z482" s="6"/>
      <c r="AA482" s="6"/>
    </row>
    <row r="483" spans="1:27" x14ac:dyDescent="0.55000000000000004">
      <c r="A483" s="603" t="s">
        <v>2828</v>
      </c>
      <c r="B483" s="5">
        <v>343</v>
      </c>
      <c r="C483" s="6" t="s">
        <v>34</v>
      </c>
      <c r="D483" s="6">
        <v>41316</v>
      </c>
      <c r="E483" s="6">
        <v>118</v>
      </c>
      <c r="F483" s="6">
        <v>3413</v>
      </c>
      <c r="G483" s="6" t="s">
        <v>35</v>
      </c>
      <c r="H483" s="6"/>
      <c r="I483" s="6">
        <v>1</v>
      </c>
      <c r="J483" s="6">
        <v>17</v>
      </c>
      <c r="K483" s="5">
        <f xml:space="preserve"> H483*400+I483*100+J483</f>
        <v>117</v>
      </c>
      <c r="L483" s="6"/>
      <c r="M483" s="6"/>
      <c r="N483" s="6"/>
      <c r="O483" s="6"/>
      <c r="P483" s="115">
        <v>250</v>
      </c>
      <c r="Q483" s="5"/>
      <c r="R483" s="6">
        <v>60</v>
      </c>
      <c r="S483" s="6"/>
      <c r="T483" s="6"/>
      <c r="U483" s="6"/>
      <c r="V483" s="6"/>
      <c r="W483" s="6"/>
      <c r="X483" s="6"/>
      <c r="Y483" s="6"/>
      <c r="Z483" s="6"/>
      <c r="AA483" s="6"/>
    </row>
    <row r="484" spans="1:27" x14ac:dyDescent="0.55000000000000004">
      <c r="A484" s="603"/>
      <c r="B484" s="5"/>
      <c r="C484" s="6"/>
      <c r="D484" s="6"/>
      <c r="E484" s="6"/>
      <c r="F484" s="6"/>
      <c r="G484" s="6"/>
      <c r="H484" s="6"/>
      <c r="I484" s="6"/>
      <c r="J484" s="6"/>
      <c r="K484" s="5"/>
      <c r="L484" s="6"/>
      <c r="M484" s="6"/>
      <c r="N484" s="6"/>
      <c r="O484" s="6"/>
      <c r="P484" s="115"/>
      <c r="Q484" s="5"/>
      <c r="R484" s="6"/>
      <c r="S484" s="6"/>
      <c r="T484" s="6"/>
      <c r="U484" s="6"/>
      <c r="V484" s="6"/>
      <c r="W484" s="6"/>
      <c r="X484" s="6"/>
      <c r="Y484" s="6"/>
      <c r="Z484" s="6"/>
      <c r="AA484" s="6"/>
    </row>
    <row r="485" spans="1:27" x14ac:dyDescent="0.55000000000000004">
      <c r="A485" s="603" t="s">
        <v>2829</v>
      </c>
      <c r="B485" s="5">
        <v>344</v>
      </c>
      <c r="C485" s="6" t="s">
        <v>34</v>
      </c>
      <c r="D485" s="6">
        <v>15161</v>
      </c>
      <c r="E485" s="6">
        <v>229</v>
      </c>
      <c r="F485" s="6">
        <v>356</v>
      </c>
      <c r="G485" s="6" t="s">
        <v>35</v>
      </c>
      <c r="H485" s="6"/>
      <c r="I485" s="6">
        <v>1</v>
      </c>
      <c r="J485" s="6">
        <v>40</v>
      </c>
      <c r="K485" s="5"/>
      <c r="L485" s="6">
        <f xml:space="preserve"> H485*400+I485*100+J485</f>
        <v>140</v>
      </c>
      <c r="M485" s="6"/>
      <c r="N485" s="6"/>
      <c r="O485" s="6"/>
      <c r="P485" s="115">
        <v>250</v>
      </c>
      <c r="Q485" s="5">
        <v>81</v>
      </c>
      <c r="R485" s="6">
        <v>183</v>
      </c>
      <c r="S485" s="6" t="s">
        <v>1792</v>
      </c>
      <c r="T485" s="6" t="s">
        <v>45</v>
      </c>
      <c r="U485" s="6">
        <v>36</v>
      </c>
      <c r="V485" s="6"/>
      <c r="W485" s="6">
        <v>36</v>
      </c>
      <c r="X485" s="6"/>
      <c r="Y485" s="6"/>
      <c r="Z485" s="6">
        <v>15</v>
      </c>
      <c r="AA485" s="6"/>
    </row>
    <row r="486" spans="1:27" x14ac:dyDescent="0.55000000000000004">
      <c r="A486" s="603"/>
      <c r="B486" s="5">
        <v>345</v>
      </c>
      <c r="C486" s="6" t="s">
        <v>34</v>
      </c>
      <c r="D486" s="6">
        <v>42915</v>
      </c>
      <c r="E486" s="6">
        <v>139</v>
      </c>
      <c r="F486" s="6">
        <v>3579</v>
      </c>
      <c r="G486" s="6" t="s">
        <v>35</v>
      </c>
      <c r="H486" s="6">
        <v>12</v>
      </c>
      <c r="I486" s="6">
        <v>1</v>
      </c>
      <c r="J486" s="6">
        <v>26</v>
      </c>
      <c r="K486" s="5">
        <f xml:space="preserve"> H486*400+I486*100+J486</f>
        <v>4926</v>
      </c>
      <c r="L486" s="6"/>
      <c r="M486" s="6"/>
      <c r="N486" s="6"/>
      <c r="O486" s="6"/>
      <c r="P486" s="115">
        <v>150</v>
      </c>
      <c r="Q486" s="5"/>
      <c r="R486" s="6">
        <v>183</v>
      </c>
      <c r="S486" s="6"/>
      <c r="T486" s="6"/>
      <c r="U486" s="6"/>
      <c r="V486" s="6"/>
      <c r="W486" s="6"/>
      <c r="X486" s="6"/>
      <c r="Y486" s="6"/>
      <c r="Z486" s="6"/>
      <c r="AA486" s="6"/>
    </row>
    <row r="487" spans="1:27" x14ac:dyDescent="0.55000000000000004">
      <c r="A487" s="603"/>
      <c r="B487" s="5">
        <v>346</v>
      </c>
      <c r="C487" s="6" t="s">
        <v>34</v>
      </c>
      <c r="D487" s="6">
        <v>21618</v>
      </c>
      <c r="E487" s="6">
        <v>53</v>
      </c>
      <c r="F487" s="6">
        <v>1610</v>
      </c>
      <c r="G487" s="6" t="s">
        <v>35</v>
      </c>
      <c r="H487" s="6">
        <v>7</v>
      </c>
      <c r="I487" s="6"/>
      <c r="J487" s="6">
        <v>10</v>
      </c>
      <c r="K487" s="5">
        <f xml:space="preserve"> H487*400+I487*100+J487</f>
        <v>2810</v>
      </c>
      <c r="L487" s="6"/>
      <c r="M487" s="6"/>
      <c r="N487" s="6"/>
      <c r="O487" s="6"/>
      <c r="P487" s="115">
        <v>100</v>
      </c>
      <c r="Q487" s="5"/>
      <c r="R487" s="6">
        <v>183</v>
      </c>
      <c r="S487" s="6"/>
      <c r="T487" s="6"/>
      <c r="U487" s="6"/>
      <c r="V487" s="6"/>
      <c r="W487" s="6"/>
      <c r="X487" s="6"/>
      <c r="Y487" s="6"/>
      <c r="Z487" s="6"/>
      <c r="AA487" s="6"/>
    </row>
    <row r="488" spans="1:27" x14ac:dyDescent="0.55000000000000004">
      <c r="A488" s="603"/>
      <c r="B488" s="5">
        <v>347</v>
      </c>
      <c r="C488" s="6" t="s">
        <v>34</v>
      </c>
      <c r="D488" s="6">
        <v>77196</v>
      </c>
      <c r="E488" s="6">
        <v>265</v>
      </c>
      <c r="F488" s="6">
        <v>5821</v>
      </c>
      <c r="G488" s="6" t="s">
        <v>35</v>
      </c>
      <c r="H488" s="6">
        <v>15</v>
      </c>
      <c r="I488" s="6">
        <v>2</v>
      </c>
      <c r="J488" s="6">
        <v>2</v>
      </c>
      <c r="K488" s="5">
        <f xml:space="preserve"> H488*400+I488*100+J488</f>
        <v>6202</v>
      </c>
      <c r="L488" s="6"/>
      <c r="M488" s="6"/>
      <c r="N488" s="6"/>
      <c r="O488" s="6"/>
      <c r="P488" s="115">
        <v>100</v>
      </c>
      <c r="Q488" s="5"/>
      <c r="R488" s="6">
        <v>183</v>
      </c>
      <c r="S488" s="6"/>
      <c r="T488" s="6"/>
      <c r="U488" s="6"/>
      <c r="V488" s="6"/>
      <c r="W488" s="6"/>
      <c r="X488" s="6"/>
      <c r="Y488" s="6"/>
      <c r="Z488" s="6"/>
      <c r="AA488" s="6"/>
    </row>
    <row r="489" spans="1:27" x14ac:dyDescent="0.55000000000000004">
      <c r="A489" s="603"/>
      <c r="B489" s="5"/>
      <c r="C489" s="6"/>
      <c r="D489" s="6"/>
      <c r="E489" s="6"/>
      <c r="F489" s="6"/>
      <c r="G489" s="6"/>
      <c r="H489" s="6"/>
      <c r="I489" s="6"/>
      <c r="J489" s="6"/>
      <c r="K489" s="5"/>
      <c r="L489" s="6"/>
      <c r="M489" s="6"/>
      <c r="N489" s="6"/>
      <c r="O489" s="6"/>
      <c r="P489" s="115"/>
      <c r="Q489" s="5"/>
      <c r="R489" s="6"/>
      <c r="S489" s="6"/>
      <c r="T489" s="6"/>
      <c r="U489" s="6"/>
      <c r="V489" s="6"/>
      <c r="W489" s="6"/>
      <c r="X489" s="6"/>
      <c r="Y489" s="6"/>
      <c r="Z489" s="6"/>
      <c r="AA489" s="6"/>
    </row>
    <row r="490" spans="1:27" x14ac:dyDescent="0.55000000000000004">
      <c r="A490" s="603" t="s">
        <v>2830</v>
      </c>
      <c r="B490" s="5">
        <v>348</v>
      </c>
      <c r="C490" s="6" t="s">
        <v>34</v>
      </c>
      <c r="D490" s="6">
        <v>13822</v>
      </c>
      <c r="E490" s="6">
        <v>34</v>
      </c>
      <c r="F490" s="6">
        <v>239</v>
      </c>
      <c r="G490" s="6" t="s">
        <v>35</v>
      </c>
      <c r="H490" s="6"/>
      <c r="I490" s="6"/>
      <c r="J490" s="6">
        <v>37</v>
      </c>
      <c r="K490" s="5"/>
      <c r="L490" s="6">
        <f xml:space="preserve"> H490*400+I490*100+J490</f>
        <v>37</v>
      </c>
      <c r="M490" s="6"/>
      <c r="N490" s="6"/>
      <c r="O490" s="6"/>
      <c r="P490" s="115">
        <v>300</v>
      </c>
      <c r="Q490" s="5">
        <v>82</v>
      </c>
      <c r="R490" s="6">
        <v>19</v>
      </c>
      <c r="S490" s="6" t="s">
        <v>1792</v>
      </c>
      <c r="T490" s="6" t="s">
        <v>45</v>
      </c>
      <c r="U490" s="6">
        <v>54</v>
      </c>
      <c r="V490" s="6"/>
      <c r="W490" s="6">
        <v>54</v>
      </c>
      <c r="X490" s="6"/>
      <c r="Y490" s="6"/>
      <c r="Z490" s="6">
        <v>25</v>
      </c>
      <c r="AA490" s="6"/>
    </row>
    <row r="491" spans="1:27" x14ac:dyDescent="0.55000000000000004">
      <c r="A491" s="603"/>
      <c r="B491" s="5"/>
      <c r="C491" s="6"/>
      <c r="D491" s="6"/>
      <c r="E491" s="6"/>
      <c r="F491" s="6"/>
      <c r="G491" s="6"/>
      <c r="H491" s="6"/>
      <c r="I491" s="6"/>
      <c r="J491" s="6"/>
      <c r="K491" s="5"/>
      <c r="L491" s="6"/>
      <c r="M491" s="6"/>
      <c r="N491" s="6"/>
      <c r="O491" s="6"/>
      <c r="P491" s="115"/>
      <c r="Q491" s="5"/>
      <c r="R491" s="6"/>
      <c r="S491" s="6"/>
      <c r="T491" s="6"/>
      <c r="U491" s="6"/>
      <c r="V491" s="6"/>
      <c r="W491" s="6"/>
      <c r="X491" s="6"/>
      <c r="Y491" s="6"/>
      <c r="Z491" s="6"/>
      <c r="AA491" s="6"/>
    </row>
    <row r="492" spans="1:27" x14ac:dyDescent="0.55000000000000004">
      <c r="A492" s="603" t="s">
        <v>2831</v>
      </c>
      <c r="B492" s="5">
        <v>349</v>
      </c>
      <c r="C492" s="6" t="s">
        <v>34</v>
      </c>
      <c r="D492" s="6">
        <v>71357</v>
      </c>
      <c r="E492" s="6">
        <v>288</v>
      </c>
      <c r="F492" s="6">
        <v>5976</v>
      </c>
      <c r="G492" s="6" t="s">
        <v>35</v>
      </c>
      <c r="H492" s="6"/>
      <c r="I492" s="6"/>
      <c r="J492" s="6">
        <v>54</v>
      </c>
      <c r="K492" s="5"/>
      <c r="L492" s="6">
        <f xml:space="preserve"> H492*400+I492*100+J492</f>
        <v>54</v>
      </c>
      <c r="M492" s="6"/>
      <c r="N492" s="6"/>
      <c r="O492" s="6"/>
      <c r="P492" s="115">
        <v>250</v>
      </c>
      <c r="Q492" s="5">
        <v>83</v>
      </c>
      <c r="R492" s="6">
        <v>19</v>
      </c>
      <c r="S492" s="6" t="s">
        <v>2790</v>
      </c>
      <c r="T492" s="6" t="s">
        <v>1024</v>
      </c>
      <c r="U492" s="6">
        <v>18</v>
      </c>
      <c r="V492" s="6"/>
      <c r="W492" s="6"/>
      <c r="X492" s="6"/>
      <c r="Y492" s="6"/>
      <c r="Z492" s="6"/>
      <c r="AA492" s="6"/>
    </row>
    <row r="493" spans="1:27" x14ac:dyDescent="0.55000000000000004">
      <c r="A493" s="603"/>
      <c r="B493" s="5">
        <v>350</v>
      </c>
      <c r="C493" s="6" t="s">
        <v>34</v>
      </c>
      <c r="D493" s="6">
        <v>21627</v>
      </c>
      <c r="E493" s="6">
        <v>103</v>
      </c>
      <c r="F493" s="6">
        <v>1619</v>
      </c>
      <c r="G493" s="6" t="s">
        <v>35</v>
      </c>
      <c r="H493" s="6">
        <v>6</v>
      </c>
      <c r="I493" s="6">
        <v>3</v>
      </c>
      <c r="J493" s="6">
        <v>48</v>
      </c>
      <c r="K493" s="5">
        <f xml:space="preserve"> H493*400+I493*100+J493</f>
        <v>2748</v>
      </c>
      <c r="L493" s="6"/>
      <c r="M493" s="6"/>
      <c r="N493" s="6"/>
      <c r="O493" s="6"/>
      <c r="P493" s="115">
        <v>150</v>
      </c>
      <c r="Q493" s="5"/>
      <c r="R493" s="6">
        <v>19</v>
      </c>
      <c r="S493" s="6"/>
      <c r="T493" s="6"/>
      <c r="U493" s="6"/>
      <c r="V493" s="6"/>
      <c r="W493" s="6"/>
      <c r="X493" s="6"/>
      <c r="Y493" s="6"/>
      <c r="Z493" s="6"/>
      <c r="AA493" s="6"/>
    </row>
    <row r="494" spans="1:27" x14ac:dyDescent="0.55000000000000004">
      <c r="A494" s="603"/>
      <c r="B494" s="5"/>
      <c r="C494" s="6"/>
      <c r="D494" s="6"/>
      <c r="E494" s="6"/>
      <c r="F494" s="6"/>
      <c r="G494" s="6"/>
      <c r="H494" s="6"/>
      <c r="I494" s="6"/>
      <c r="J494" s="6"/>
      <c r="K494" s="5"/>
      <c r="L494" s="6"/>
      <c r="M494" s="6"/>
      <c r="N494" s="6"/>
      <c r="O494" s="6"/>
      <c r="P494" s="115"/>
      <c r="Q494" s="5"/>
      <c r="R494" s="6"/>
      <c r="S494" s="6"/>
      <c r="T494" s="6"/>
      <c r="U494" s="6"/>
      <c r="V494" s="6"/>
      <c r="W494" s="6"/>
      <c r="X494" s="6"/>
      <c r="Y494" s="6"/>
      <c r="Z494" s="6"/>
      <c r="AA494" s="6"/>
    </row>
    <row r="495" spans="1:27" x14ac:dyDescent="0.55000000000000004">
      <c r="A495" s="603" t="s">
        <v>2832</v>
      </c>
      <c r="B495" s="5">
        <v>351</v>
      </c>
      <c r="C495" s="6" t="s">
        <v>34</v>
      </c>
      <c r="D495" s="6">
        <v>26263</v>
      </c>
      <c r="E495" s="6">
        <v>28</v>
      </c>
      <c r="F495" s="6">
        <v>2181</v>
      </c>
      <c r="G495" s="6" t="s">
        <v>35</v>
      </c>
      <c r="H495" s="6">
        <v>18</v>
      </c>
      <c r="I495" s="6">
        <v>3</v>
      </c>
      <c r="J495" s="6">
        <v>40</v>
      </c>
      <c r="K495" s="5">
        <f xml:space="preserve"> H495*400+I495*100+J495</f>
        <v>7540</v>
      </c>
      <c r="L495" s="6"/>
      <c r="M495" s="6"/>
      <c r="N495" s="6"/>
      <c r="O495" s="6"/>
      <c r="P495" s="115">
        <v>100</v>
      </c>
      <c r="Q495" s="5"/>
      <c r="R495" s="6">
        <v>19</v>
      </c>
      <c r="S495" s="6"/>
      <c r="T495" s="6"/>
      <c r="U495" s="6"/>
      <c r="V495" s="6"/>
      <c r="W495" s="6"/>
      <c r="X495" s="6"/>
      <c r="Y495" s="6"/>
      <c r="Z495" s="6"/>
      <c r="AA495" s="6"/>
    </row>
    <row r="496" spans="1:27" x14ac:dyDescent="0.55000000000000004">
      <c r="A496" s="603"/>
      <c r="B496" s="5">
        <v>352</v>
      </c>
      <c r="C496" s="6" t="s">
        <v>34</v>
      </c>
      <c r="D496" s="6">
        <v>50701</v>
      </c>
      <c r="E496" s="6">
        <v>186</v>
      </c>
      <c r="F496" s="6">
        <v>4792</v>
      </c>
      <c r="G496" s="6" t="s">
        <v>35</v>
      </c>
      <c r="H496" s="6">
        <v>1</v>
      </c>
      <c r="I496" s="6"/>
      <c r="J496" s="6">
        <v>42</v>
      </c>
      <c r="K496" s="5">
        <f xml:space="preserve"> H496*400+I496*100+J496</f>
        <v>442</v>
      </c>
      <c r="L496" s="6"/>
      <c r="M496" s="6"/>
      <c r="N496" s="6"/>
      <c r="O496" s="6"/>
      <c r="P496" s="115">
        <v>100</v>
      </c>
      <c r="Q496" s="5"/>
      <c r="R496" s="6">
        <v>19</v>
      </c>
      <c r="S496" s="6"/>
      <c r="T496" s="6"/>
      <c r="U496" s="6"/>
      <c r="V496" s="6"/>
      <c r="W496" s="6"/>
      <c r="X496" s="6"/>
      <c r="Y496" s="6"/>
      <c r="Z496" s="6"/>
      <c r="AA496" s="6"/>
    </row>
    <row r="497" spans="1:27" x14ac:dyDescent="0.55000000000000004">
      <c r="A497" s="603" t="s">
        <v>2833</v>
      </c>
      <c r="B497" s="5">
        <v>353</v>
      </c>
      <c r="C497" s="6" t="s">
        <v>34</v>
      </c>
      <c r="D497" s="6">
        <v>81331</v>
      </c>
      <c r="E497" s="6">
        <v>402</v>
      </c>
      <c r="F497" s="6">
        <v>6822</v>
      </c>
      <c r="G497" s="6" t="s">
        <v>35</v>
      </c>
      <c r="H497" s="6">
        <v>3</v>
      </c>
      <c r="I497" s="6"/>
      <c r="J497" s="6">
        <v>2</v>
      </c>
      <c r="K497" s="5">
        <v>32</v>
      </c>
      <c r="L497" s="6"/>
      <c r="M497" s="6"/>
      <c r="N497" s="6"/>
      <c r="O497" s="6"/>
      <c r="P497" s="115">
        <v>100</v>
      </c>
      <c r="Q497" s="5"/>
      <c r="R497" s="6">
        <v>19</v>
      </c>
      <c r="S497" s="6"/>
      <c r="T497" s="6"/>
      <c r="U497" s="6"/>
      <c r="V497" s="6"/>
      <c r="W497" s="6"/>
      <c r="X497" s="6"/>
      <c r="Y497" s="6"/>
      <c r="Z497" s="6"/>
      <c r="AA497" s="6"/>
    </row>
    <row r="498" spans="1:27" x14ac:dyDescent="0.55000000000000004">
      <c r="A498" s="603" t="s">
        <v>2834</v>
      </c>
      <c r="B498" s="5">
        <v>354</v>
      </c>
      <c r="C498" s="6" t="s">
        <v>34</v>
      </c>
      <c r="D498" s="6">
        <v>51935</v>
      </c>
      <c r="E498" s="6">
        <v>200</v>
      </c>
      <c r="F498" s="6">
        <v>4981</v>
      </c>
      <c r="G498" s="6" t="s">
        <v>35</v>
      </c>
      <c r="H498" s="6"/>
      <c r="I498" s="6"/>
      <c r="J498" s="6">
        <v>68</v>
      </c>
      <c r="K498" s="5">
        <f xml:space="preserve"> H498*400+I498*100+J498</f>
        <v>68</v>
      </c>
      <c r="L498" s="6"/>
      <c r="M498" s="6"/>
      <c r="N498" s="6"/>
      <c r="O498" s="6"/>
      <c r="P498" s="115">
        <v>100</v>
      </c>
      <c r="Q498" s="5"/>
      <c r="R498" s="6">
        <v>19</v>
      </c>
      <c r="S498" s="6"/>
      <c r="T498" s="6"/>
      <c r="U498" s="6"/>
      <c r="V498" s="6"/>
      <c r="W498" s="6"/>
      <c r="X498" s="6"/>
      <c r="Y498" s="6"/>
      <c r="Z498" s="6"/>
      <c r="AA498" s="6"/>
    </row>
    <row r="499" spans="1:27" x14ac:dyDescent="0.55000000000000004">
      <c r="A499" s="603"/>
      <c r="B499" s="5"/>
      <c r="C499" s="6"/>
      <c r="D499" s="6"/>
      <c r="E499" s="6"/>
      <c r="F499" s="6"/>
      <c r="G499" s="6"/>
      <c r="H499" s="6"/>
      <c r="I499" s="6"/>
      <c r="J499" s="6"/>
      <c r="K499" s="5"/>
      <c r="L499" s="6"/>
      <c r="M499" s="6"/>
      <c r="N499" s="6"/>
      <c r="O499" s="6"/>
      <c r="P499" s="115"/>
      <c r="Q499" s="5"/>
      <c r="R499" s="6"/>
      <c r="S499" s="6"/>
      <c r="T499" s="6"/>
      <c r="U499" s="6"/>
      <c r="V499" s="6"/>
      <c r="W499" s="6"/>
      <c r="X499" s="6"/>
      <c r="Y499" s="6"/>
      <c r="Z499" s="6"/>
      <c r="AA499" s="6"/>
    </row>
    <row r="500" spans="1:27" x14ac:dyDescent="0.55000000000000004">
      <c r="A500" s="603" t="s">
        <v>2835</v>
      </c>
      <c r="B500" s="5">
        <v>355</v>
      </c>
      <c r="C500" s="6" t="s">
        <v>34</v>
      </c>
      <c r="D500" s="6">
        <v>14484</v>
      </c>
      <c r="E500" s="6">
        <v>68</v>
      </c>
      <c r="F500" s="6">
        <v>318</v>
      </c>
      <c r="G500" s="6" t="s">
        <v>35</v>
      </c>
      <c r="H500" s="6"/>
      <c r="I500" s="6"/>
      <c r="J500" s="6">
        <v>47</v>
      </c>
      <c r="K500" s="5"/>
      <c r="L500" s="6">
        <f xml:space="preserve"> H500*400+I500*100+J500</f>
        <v>47</v>
      </c>
      <c r="M500" s="6"/>
      <c r="N500" s="6"/>
      <c r="O500" s="6"/>
      <c r="P500" s="115">
        <v>250</v>
      </c>
      <c r="Q500" s="5">
        <v>84</v>
      </c>
      <c r="R500" s="6">
        <v>34</v>
      </c>
      <c r="S500" s="6" t="s">
        <v>1792</v>
      </c>
      <c r="T500" s="6" t="s">
        <v>45</v>
      </c>
      <c r="U500" s="6">
        <v>54</v>
      </c>
      <c r="V500" s="6"/>
      <c r="W500" s="6">
        <v>54</v>
      </c>
      <c r="X500" s="6"/>
      <c r="Y500" s="6"/>
      <c r="Z500" s="6">
        <v>22</v>
      </c>
      <c r="AA500" s="6"/>
    </row>
    <row r="501" spans="1:27" x14ac:dyDescent="0.55000000000000004">
      <c r="A501" s="603"/>
      <c r="B501" s="5">
        <v>356</v>
      </c>
      <c r="C501" s="6" t="s">
        <v>2771</v>
      </c>
      <c r="D501" s="6">
        <v>5670</v>
      </c>
      <c r="E501" s="6">
        <v>6</v>
      </c>
      <c r="F501" s="6">
        <v>70</v>
      </c>
      <c r="G501" s="6" t="s">
        <v>35</v>
      </c>
      <c r="H501" s="6">
        <v>2</v>
      </c>
      <c r="I501" s="6">
        <v>2</v>
      </c>
      <c r="J501" s="6">
        <v>37</v>
      </c>
      <c r="K501" s="5">
        <f xml:space="preserve"> H501*400+I501*100+J501</f>
        <v>1037</v>
      </c>
      <c r="L501" s="6"/>
      <c r="M501" s="6"/>
      <c r="N501" s="6"/>
      <c r="O501" s="6"/>
      <c r="P501" s="115">
        <v>100</v>
      </c>
      <c r="Q501" s="5"/>
      <c r="R501" s="6">
        <v>34</v>
      </c>
      <c r="S501" s="6"/>
      <c r="T501" s="6"/>
      <c r="U501" s="6"/>
      <c r="V501" s="6"/>
      <c r="W501" s="6"/>
      <c r="X501" s="6"/>
      <c r="Y501" s="6"/>
      <c r="Z501" s="6"/>
      <c r="AA501" s="6"/>
    </row>
    <row r="502" spans="1:27" x14ac:dyDescent="0.55000000000000004">
      <c r="A502" s="603"/>
      <c r="B502" s="5">
        <v>357</v>
      </c>
      <c r="C502" s="6" t="s">
        <v>34</v>
      </c>
      <c r="D502" s="6">
        <v>72273</v>
      </c>
      <c r="E502" s="6">
        <v>222</v>
      </c>
      <c r="F502" s="6">
        <v>6097</v>
      </c>
      <c r="G502" s="6" t="s">
        <v>35</v>
      </c>
      <c r="H502" s="6">
        <v>8</v>
      </c>
      <c r="I502" s="6"/>
      <c r="J502" s="6">
        <v>20</v>
      </c>
      <c r="K502" s="5">
        <f xml:space="preserve"> H502*400+I502*100+J502</f>
        <v>3220</v>
      </c>
      <c r="L502" s="6"/>
      <c r="M502" s="6"/>
      <c r="N502" s="6"/>
      <c r="O502" s="6"/>
      <c r="P502" s="115">
        <v>150</v>
      </c>
      <c r="Q502" s="5"/>
      <c r="R502" s="6">
        <v>34</v>
      </c>
      <c r="S502" s="6"/>
      <c r="T502" s="6"/>
      <c r="U502" s="6"/>
      <c r="V502" s="6"/>
      <c r="W502" s="6"/>
      <c r="X502" s="6"/>
      <c r="Y502" s="6"/>
      <c r="Z502" s="6"/>
      <c r="AA502" s="6"/>
    </row>
    <row r="503" spans="1:27" x14ac:dyDescent="0.55000000000000004">
      <c r="A503" s="603"/>
      <c r="B503" s="5">
        <v>358</v>
      </c>
      <c r="C503" s="6" t="s">
        <v>34</v>
      </c>
      <c r="D503" s="6">
        <v>21638</v>
      </c>
      <c r="E503" s="6">
        <v>93</v>
      </c>
      <c r="F503" s="6">
        <v>1630</v>
      </c>
      <c r="G503" s="6" t="s">
        <v>35</v>
      </c>
      <c r="H503" s="6">
        <v>5</v>
      </c>
      <c r="I503" s="6">
        <v>2</v>
      </c>
      <c r="J503" s="6">
        <v>60</v>
      </c>
      <c r="K503" s="5">
        <f xml:space="preserve"> H503*400+I503*100+J503</f>
        <v>2260</v>
      </c>
      <c r="L503" s="6"/>
      <c r="M503" s="6"/>
      <c r="N503" s="6"/>
      <c r="O503" s="6"/>
      <c r="P503" s="115">
        <v>150</v>
      </c>
      <c r="Q503" s="5"/>
      <c r="R503" s="6">
        <v>34</v>
      </c>
      <c r="S503" s="6"/>
      <c r="T503" s="6"/>
      <c r="U503" s="6"/>
      <c r="V503" s="6"/>
      <c r="W503" s="6"/>
      <c r="X503" s="6"/>
      <c r="Y503" s="6"/>
      <c r="Z503" s="6"/>
      <c r="AA503" s="6"/>
    </row>
    <row r="504" spans="1:27" x14ac:dyDescent="0.55000000000000004">
      <c r="A504" s="603"/>
      <c r="B504" s="5">
        <v>359</v>
      </c>
      <c r="C504" s="6" t="s">
        <v>34</v>
      </c>
      <c r="D504" s="6">
        <v>14482</v>
      </c>
      <c r="E504" s="6">
        <v>67</v>
      </c>
      <c r="F504" s="6">
        <v>316</v>
      </c>
      <c r="G504" s="6" t="s">
        <v>805</v>
      </c>
      <c r="H504" s="6"/>
      <c r="I504" s="6"/>
      <c r="J504" s="6">
        <v>49</v>
      </c>
      <c r="K504" s="5">
        <v>49</v>
      </c>
      <c r="L504" s="6"/>
      <c r="M504" s="6"/>
      <c r="N504" s="6"/>
      <c r="O504" s="6"/>
      <c r="P504" s="115">
        <v>100</v>
      </c>
      <c r="Q504" s="5"/>
      <c r="R504" s="6">
        <v>34</v>
      </c>
      <c r="S504" s="6"/>
      <c r="T504" s="6"/>
      <c r="U504" s="6"/>
      <c r="V504" s="6"/>
      <c r="W504" s="6"/>
      <c r="X504" s="6"/>
      <c r="Y504" s="6"/>
      <c r="Z504" s="6"/>
      <c r="AA504" s="6"/>
    </row>
    <row r="505" spans="1:27" x14ac:dyDescent="0.55000000000000004">
      <c r="A505" s="603"/>
      <c r="B505" s="5"/>
      <c r="C505" s="6"/>
      <c r="D505" s="6"/>
      <c r="E505" s="6"/>
      <c r="F505" s="6"/>
      <c r="G505" s="6"/>
      <c r="H505" s="6"/>
      <c r="I505" s="6"/>
      <c r="J505" s="6"/>
      <c r="K505" s="5"/>
      <c r="L505" s="6"/>
      <c r="M505" s="6"/>
      <c r="N505" s="6"/>
      <c r="O505" s="6"/>
      <c r="P505" s="115"/>
      <c r="Q505" s="5"/>
      <c r="R505" s="6"/>
      <c r="S505" s="6"/>
      <c r="T505" s="6"/>
      <c r="U505" s="6"/>
      <c r="V505" s="6"/>
      <c r="W505" s="6"/>
      <c r="X505" s="6"/>
      <c r="Y505" s="6"/>
      <c r="Z505" s="6"/>
      <c r="AA505" s="6"/>
    </row>
    <row r="506" spans="1:27" x14ac:dyDescent="0.55000000000000004">
      <c r="A506" s="603" t="s">
        <v>2836</v>
      </c>
      <c r="B506" s="5">
        <v>360</v>
      </c>
      <c r="C506" s="6" t="s">
        <v>2771</v>
      </c>
      <c r="D506" s="6">
        <v>4875</v>
      </c>
      <c r="E506" s="6">
        <v>19</v>
      </c>
      <c r="F506" s="6"/>
      <c r="G506" s="6" t="s">
        <v>35</v>
      </c>
      <c r="H506" s="6"/>
      <c r="I506" s="6">
        <v>3</v>
      </c>
      <c r="J506" s="6">
        <v>80</v>
      </c>
      <c r="K506" s="5">
        <f xml:space="preserve"> H506*400+I506*100+J506</f>
        <v>380</v>
      </c>
      <c r="L506" s="6"/>
      <c r="M506" s="6"/>
      <c r="N506" s="6"/>
      <c r="O506" s="6"/>
      <c r="P506" s="115">
        <v>250</v>
      </c>
      <c r="Q506" s="5"/>
      <c r="R506" s="6">
        <v>34</v>
      </c>
      <c r="S506" s="6"/>
      <c r="T506" s="6"/>
      <c r="U506" s="6"/>
      <c r="V506" s="6"/>
      <c r="W506" s="6"/>
      <c r="X506" s="6"/>
      <c r="Y506" s="6"/>
      <c r="Z506" s="6"/>
      <c r="AA506" s="6"/>
    </row>
    <row r="507" spans="1:27" x14ac:dyDescent="0.55000000000000004">
      <c r="A507" s="603"/>
      <c r="B507" s="5">
        <v>361</v>
      </c>
      <c r="C507" s="6" t="s">
        <v>34</v>
      </c>
      <c r="D507" s="6">
        <v>74043</v>
      </c>
      <c r="E507" s="6">
        <v>286</v>
      </c>
      <c r="F507" s="6">
        <v>6367</v>
      </c>
      <c r="G507" s="6" t="s">
        <v>35</v>
      </c>
      <c r="H507" s="6">
        <v>3</v>
      </c>
      <c r="I507" s="6">
        <v>2</v>
      </c>
      <c r="J507" s="6">
        <v>35</v>
      </c>
      <c r="K507" s="5">
        <f xml:space="preserve"> H507*400+I507*100+J507</f>
        <v>1435</v>
      </c>
      <c r="L507" s="6"/>
      <c r="M507" s="6"/>
      <c r="N507" s="6"/>
      <c r="O507" s="6"/>
      <c r="P507" s="115">
        <v>150</v>
      </c>
      <c r="Q507" s="5"/>
      <c r="R507" s="6">
        <v>34</v>
      </c>
      <c r="S507" s="6"/>
      <c r="T507" s="6"/>
      <c r="U507" s="6"/>
      <c r="V507" s="6"/>
      <c r="W507" s="6"/>
      <c r="X507" s="6"/>
      <c r="Y507" s="6"/>
      <c r="Z507" s="6"/>
      <c r="AA507" s="6"/>
    </row>
    <row r="508" spans="1:27" s="186" customFormat="1" x14ac:dyDescent="0.55000000000000004">
      <c r="A508" s="599"/>
      <c r="B508" s="17"/>
      <c r="C508" s="15"/>
      <c r="D508" s="15"/>
      <c r="E508" s="15"/>
      <c r="F508" s="15"/>
      <c r="G508" s="15"/>
      <c r="H508" s="15"/>
      <c r="I508" s="15"/>
      <c r="J508" s="15"/>
      <c r="K508" s="17"/>
      <c r="L508" s="15"/>
      <c r="M508" s="15"/>
      <c r="N508" s="15"/>
      <c r="O508" s="15"/>
      <c r="P508" s="294"/>
      <c r="Q508" s="17"/>
      <c r="R508" s="15"/>
      <c r="S508" s="15"/>
      <c r="T508" s="15"/>
      <c r="U508" s="15"/>
      <c r="V508" s="15"/>
      <c r="W508" s="15"/>
      <c r="X508" s="15"/>
      <c r="Y508" s="15"/>
      <c r="Z508" s="15"/>
      <c r="AA508" s="15"/>
    </row>
    <row r="509" spans="1:27" x14ac:dyDescent="0.55000000000000004">
      <c r="A509" s="603" t="s">
        <v>2837</v>
      </c>
      <c r="B509" s="5">
        <v>362</v>
      </c>
      <c r="C509" s="6" t="s">
        <v>34</v>
      </c>
      <c r="D509" s="6">
        <v>80464</v>
      </c>
      <c r="E509" s="6">
        <v>142</v>
      </c>
      <c r="F509" s="6">
        <v>6787</v>
      </c>
      <c r="G509" s="6" t="s">
        <v>35</v>
      </c>
      <c r="H509" s="6">
        <v>8</v>
      </c>
      <c r="I509" s="6"/>
      <c r="J509" s="6"/>
      <c r="K509" s="5">
        <f xml:space="preserve"> H509*400+I509*100+J509</f>
        <v>3200</v>
      </c>
      <c r="L509" s="6"/>
      <c r="M509" s="6"/>
      <c r="N509" s="6"/>
      <c r="O509" s="6"/>
      <c r="P509" s="115">
        <v>150</v>
      </c>
      <c r="Q509" s="5"/>
      <c r="R509" s="6">
        <v>92</v>
      </c>
      <c r="S509" s="6"/>
      <c r="T509" s="6"/>
      <c r="U509" s="6"/>
      <c r="V509" s="6"/>
      <c r="W509" s="6"/>
      <c r="X509" s="6"/>
      <c r="Y509" s="6"/>
      <c r="Z509" s="6"/>
      <c r="AA509" s="6"/>
    </row>
    <row r="510" spans="1:27" x14ac:dyDescent="0.55000000000000004">
      <c r="A510" s="603"/>
      <c r="B510" s="5"/>
      <c r="C510" s="6"/>
      <c r="D510" s="6"/>
      <c r="E510" s="6"/>
      <c r="F510" s="6"/>
      <c r="G510" s="6"/>
      <c r="H510" s="6"/>
      <c r="I510" s="6"/>
      <c r="J510" s="6"/>
      <c r="K510" s="5"/>
      <c r="L510" s="6"/>
      <c r="M510" s="6"/>
      <c r="N510" s="6"/>
      <c r="O510" s="6"/>
      <c r="P510" s="115"/>
      <c r="Q510" s="5"/>
      <c r="R510" s="6"/>
      <c r="S510" s="6"/>
      <c r="T510" s="6"/>
      <c r="U510" s="6"/>
      <c r="V510" s="6"/>
      <c r="W510" s="6"/>
      <c r="X510" s="6"/>
      <c r="Y510" s="6"/>
      <c r="Z510" s="6"/>
      <c r="AA510" s="6"/>
    </row>
    <row r="511" spans="1:27" x14ac:dyDescent="0.55000000000000004">
      <c r="A511" s="603" t="s">
        <v>2838</v>
      </c>
      <c r="B511" s="5">
        <v>363</v>
      </c>
      <c r="C511" s="6" t="s">
        <v>34</v>
      </c>
      <c r="D511" s="6">
        <v>25292</v>
      </c>
      <c r="E511" s="6">
        <v>12</v>
      </c>
      <c r="F511" s="6">
        <v>1748</v>
      </c>
      <c r="G511" s="6" t="s">
        <v>35</v>
      </c>
      <c r="H511" s="6">
        <v>8</v>
      </c>
      <c r="I511" s="6">
        <v>1</v>
      </c>
      <c r="J511" s="6">
        <v>70</v>
      </c>
      <c r="K511" s="5">
        <f xml:space="preserve"> H511*400+I511*100+J511</f>
        <v>3370</v>
      </c>
      <c r="L511" s="6"/>
      <c r="M511" s="6"/>
      <c r="N511" s="6"/>
      <c r="O511" s="6"/>
      <c r="P511" s="115">
        <v>150</v>
      </c>
      <c r="Q511" s="5"/>
      <c r="R511" s="6">
        <v>92</v>
      </c>
      <c r="S511" s="6"/>
      <c r="T511" s="6"/>
      <c r="U511" s="6"/>
      <c r="V511" s="6"/>
      <c r="W511" s="6"/>
      <c r="X511" s="6"/>
      <c r="Y511" s="6"/>
      <c r="Z511" s="6"/>
      <c r="AA511" s="6"/>
    </row>
    <row r="512" spans="1:27" x14ac:dyDescent="0.55000000000000004">
      <c r="A512" s="599"/>
      <c r="B512" s="5"/>
      <c r="C512" s="6"/>
      <c r="D512" s="6"/>
      <c r="E512" s="6"/>
      <c r="F512" s="6"/>
      <c r="G512" s="6"/>
      <c r="H512" s="6"/>
      <c r="I512" s="6"/>
      <c r="J512" s="6"/>
      <c r="K512" s="5"/>
      <c r="L512" s="6"/>
      <c r="M512" s="6"/>
      <c r="N512" s="6"/>
      <c r="O512" s="6"/>
      <c r="P512" s="115"/>
      <c r="Q512" s="5"/>
      <c r="R512" s="6"/>
      <c r="S512" s="6"/>
      <c r="T512" s="6"/>
      <c r="U512" s="6"/>
      <c r="V512" s="6"/>
      <c r="W512" s="6"/>
      <c r="X512" s="6"/>
      <c r="Y512" s="6"/>
      <c r="Z512" s="6"/>
      <c r="AA512" s="6"/>
    </row>
    <row r="513" spans="1:27" x14ac:dyDescent="0.55000000000000004">
      <c r="A513" s="599" t="s">
        <v>2839</v>
      </c>
      <c r="B513" s="5">
        <v>364</v>
      </c>
      <c r="C513" s="6" t="s">
        <v>34</v>
      </c>
      <c r="D513" s="6">
        <v>80465</v>
      </c>
      <c r="E513" s="6">
        <v>143</v>
      </c>
      <c r="F513" s="6">
        <v>6788</v>
      </c>
      <c r="G513" s="6" t="s">
        <v>35</v>
      </c>
      <c r="H513" s="6">
        <v>8</v>
      </c>
      <c r="I513" s="6"/>
      <c r="J513" s="6"/>
      <c r="K513" s="5">
        <f xml:space="preserve"> H513*400+I513*100+J513</f>
        <v>3200</v>
      </c>
      <c r="L513" s="6"/>
      <c r="M513" s="6"/>
      <c r="N513" s="6"/>
      <c r="O513" s="6"/>
      <c r="P513" s="115">
        <v>150</v>
      </c>
      <c r="Q513" s="5"/>
      <c r="R513" s="6">
        <v>91</v>
      </c>
      <c r="S513" s="6"/>
      <c r="T513" s="6"/>
      <c r="U513" s="6"/>
      <c r="V513" s="6"/>
      <c r="W513" s="6"/>
      <c r="X513" s="6"/>
      <c r="Y513" s="6"/>
      <c r="Z513" s="6"/>
      <c r="AA513" s="6"/>
    </row>
    <row r="514" spans="1:27" x14ac:dyDescent="0.55000000000000004">
      <c r="A514" s="599"/>
      <c r="B514" s="5"/>
      <c r="C514" s="6"/>
      <c r="D514" s="6"/>
      <c r="E514" s="6"/>
      <c r="F514" s="6"/>
      <c r="G514" s="6"/>
      <c r="H514" s="6"/>
      <c r="I514" s="6"/>
      <c r="J514" s="6"/>
      <c r="K514" s="5"/>
      <c r="L514" s="6"/>
      <c r="M514" s="6"/>
      <c r="N514" s="6"/>
      <c r="O514" s="6"/>
      <c r="P514" s="115"/>
      <c r="Q514" s="5"/>
      <c r="R514" s="6"/>
      <c r="S514" s="6"/>
      <c r="T514" s="6"/>
      <c r="U514" s="6"/>
      <c r="V514" s="6"/>
      <c r="W514" s="6"/>
      <c r="X514" s="6"/>
      <c r="Y514" s="6"/>
      <c r="Z514" s="6"/>
      <c r="AA514" s="6"/>
    </row>
    <row r="515" spans="1:27" x14ac:dyDescent="0.55000000000000004">
      <c r="A515" s="603" t="s">
        <v>2837</v>
      </c>
      <c r="B515" s="5">
        <v>365</v>
      </c>
      <c r="C515" s="6" t="s">
        <v>34</v>
      </c>
      <c r="D515" s="6">
        <v>98379</v>
      </c>
      <c r="E515" s="6">
        <v>666</v>
      </c>
      <c r="F515" s="6">
        <v>7929</v>
      </c>
      <c r="G515" s="6" t="s">
        <v>35</v>
      </c>
      <c r="H515" s="6"/>
      <c r="I515" s="6"/>
      <c r="J515" s="6">
        <v>36</v>
      </c>
      <c r="K515" s="5"/>
      <c r="L515" s="6">
        <f xml:space="preserve"> H515*400+I515*100+J515</f>
        <v>36</v>
      </c>
      <c r="M515" s="6"/>
      <c r="N515" s="6"/>
      <c r="O515" s="6"/>
      <c r="P515" s="115">
        <v>100</v>
      </c>
      <c r="Q515" s="5">
        <v>87</v>
      </c>
      <c r="R515" s="6">
        <v>51</v>
      </c>
      <c r="S515" s="6" t="s">
        <v>1792</v>
      </c>
      <c r="T515" s="6" t="s">
        <v>1024</v>
      </c>
      <c r="U515" s="6">
        <v>54</v>
      </c>
      <c r="V515" s="6"/>
      <c r="W515" s="6">
        <v>54</v>
      </c>
      <c r="X515" s="6"/>
      <c r="Y515" s="6"/>
      <c r="Z515" s="6">
        <v>17</v>
      </c>
      <c r="AA515" s="6"/>
    </row>
    <row r="516" spans="1:27" x14ac:dyDescent="0.55000000000000004">
      <c r="A516" s="603"/>
      <c r="B516" s="5"/>
      <c r="C516" s="6"/>
      <c r="D516" s="6"/>
      <c r="E516" s="6"/>
      <c r="F516" s="6"/>
      <c r="G516" s="6"/>
      <c r="H516" s="6"/>
      <c r="I516" s="6"/>
      <c r="J516" s="6"/>
      <c r="K516" s="5"/>
      <c r="L516" s="6"/>
      <c r="M516" s="6"/>
      <c r="N516" s="6"/>
      <c r="O516" s="6"/>
      <c r="P516" s="115"/>
      <c r="Q516" s="5"/>
      <c r="R516" s="6"/>
      <c r="S516" s="6"/>
      <c r="T516" s="6"/>
      <c r="U516" s="6"/>
      <c r="V516" s="6"/>
      <c r="W516" s="6"/>
      <c r="X516" s="6"/>
      <c r="Y516" s="6"/>
      <c r="Z516" s="6"/>
      <c r="AA516" s="6"/>
    </row>
    <row r="517" spans="1:27" x14ac:dyDescent="0.55000000000000004">
      <c r="A517" s="603" t="s">
        <v>2840</v>
      </c>
      <c r="B517" s="5">
        <v>366</v>
      </c>
      <c r="C517" s="6" t="s">
        <v>34</v>
      </c>
      <c r="D517" s="6">
        <v>72405</v>
      </c>
      <c r="E517" s="6">
        <v>213</v>
      </c>
      <c r="F517" s="6">
        <v>6167</v>
      </c>
      <c r="G517" s="6" t="s">
        <v>35</v>
      </c>
      <c r="H517" s="6">
        <v>1</v>
      </c>
      <c r="I517" s="6">
        <v>3</v>
      </c>
      <c r="J517" s="6">
        <v>50</v>
      </c>
      <c r="K517" s="5">
        <f xml:space="preserve"> H517*400+I517*100+J517</f>
        <v>750</v>
      </c>
      <c r="L517" s="6"/>
      <c r="M517" s="6"/>
      <c r="N517" s="6"/>
      <c r="O517" s="6"/>
      <c r="P517" s="115">
        <v>250</v>
      </c>
      <c r="Q517" s="5"/>
      <c r="R517" s="6">
        <v>51</v>
      </c>
      <c r="S517" s="6"/>
      <c r="T517" s="6"/>
      <c r="U517" s="6"/>
      <c r="V517" s="6"/>
      <c r="W517" s="6"/>
      <c r="X517" s="6"/>
      <c r="Y517" s="6"/>
      <c r="Z517" s="6"/>
      <c r="AA517" s="6"/>
    </row>
    <row r="518" spans="1:27" x14ac:dyDescent="0.55000000000000004">
      <c r="A518" s="603"/>
      <c r="B518" s="5">
        <v>367</v>
      </c>
      <c r="C518" s="6" t="s">
        <v>34</v>
      </c>
      <c r="D518" s="6">
        <v>98385</v>
      </c>
      <c r="E518" s="6">
        <v>295</v>
      </c>
      <c r="F518" s="6">
        <v>7935</v>
      </c>
      <c r="G518" s="6" t="s">
        <v>35</v>
      </c>
      <c r="H518" s="6">
        <v>1</v>
      </c>
      <c r="I518" s="6">
        <v>2</v>
      </c>
      <c r="J518" s="6">
        <v>22</v>
      </c>
      <c r="K518" s="5">
        <f xml:space="preserve"> H518*400+I518*100+J518</f>
        <v>622</v>
      </c>
      <c r="L518" s="6"/>
      <c r="M518" s="6"/>
      <c r="N518" s="6"/>
      <c r="O518" s="6"/>
      <c r="P518" s="115">
        <v>200</v>
      </c>
      <c r="Q518" s="5"/>
      <c r="R518" s="6">
        <v>51</v>
      </c>
      <c r="S518" s="6"/>
      <c r="T518" s="6"/>
      <c r="U518" s="6"/>
      <c r="V518" s="6"/>
      <c r="W518" s="6"/>
      <c r="X518" s="6"/>
      <c r="Y518" s="6"/>
      <c r="Z518" s="6"/>
      <c r="AA518" s="6"/>
    </row>
    <row r="519" spans="1:27" x14ac:dyDescent="0.55000000000000004">
      <c r="A519" s="603"/>
      <c r="B519" s="5"/>
      <c r="C519" s="6"/>
      <c r="D519" s="6"/>
      <c r="E519" s="6"/>
      <c r="F519" s="6"/>
      <c r="G519" s="6"/>
      <c r="H519" s="6"/>
      <c r="I519" s="6"/>
      <c r="J519" s="6"/>
      <c r="K519" s="5"/>
      <c r="L519" s="6"/>
      <c r="M519" s="6"/>
      <c r="N519" s="6"/>
      <c r="O519" s="6"/>
      <c r="P519" s="115"/>
      <c r="Q519" s="5"/>
      <c r="R519" s="6"/>
      <c r="S519" s="6"/>
      <c r="T519" s="6"/>
      <c r="U519" s="6"/>
      <c r="V519" s="6"/>
      <c r="W519" s="6"/>
      <c r="X519" s="6"/>
      <c r="Y519" s="6"/>
      <c r="Z519" s="6"/>
      <c r="AA519" s="6"/>
    </row>
    <row r="520" spans="1:27" x14ac:dyDescent="0.55000000000000004">
      <c r="A520" s="603" t="s">
        <v>2841</v>
      </c>
      <c r="B520" s="5">
        <v>368</v>
      </c>
      <c r="C520" s="6" t="s">
        <v>34</v>
      </c>
      <c r="D520" s="6">
        <v>25372</v>
      </c>
      <c r="E520" s="6">
        <v>87</v>
      </c>
      <c r="F520" s="6">
        <v>1828</v>
      </c>
      <c r="G520" s="6" t="s">
        <v>35</v>
      </c>
      <c r="H520" s="6">
        <v>19</v>
      </c>
      <c r="I520" s="6">
        <v>1</v>
      </c>
      <c r="J520" s="6">
        <v>93</v>
      </c>
      <c r="K520" s="5">
        <f xml:space="preserve"> H520*400+I520*100+J520</f>
        <v>7793</v>
      </c>
      <c r="L520" s="6"/>
      <c r="M520" s="6"/>
      <c r="N520" s="6"/>
      <c r="O520" s="6"/>
      <c r="P520" s="115">
        <v>100</v>
      </c>
      <c r="Q520" s="5"/>
      <c r="R520" s="6">
        <v>51</v>
      </c>
      <c r="S520" s="6"/>
      <c r="T520" s="6"/>
      <c r="U520" s="6"/>
      <c r="V520" s="6"/>
      <c r="W520" s="6"/>
      <c r="X520" s="6"/>
      <c r="Y520" s="6"/>
      <c r="Z520" s="6"/>
      <c r="AA520" s="6"/>
    </row>
    <row r="521" spans="1:27" x14ac:dyDescent="0.55000000000000004">
      <c r="A521" s="603"/>
      <c r="B521" s="5">
        <v>369</v>
      </c>
      <c r="C521" s="6" t="s">
        <v>34</v>
      </c>
      <c r="D521" s="6">
        <v>52658</v>
      </c>
      <c r="E521" s="6">
        <v>243</v>
      </c>
      <c r="F521" s="6">
        <v>5120</v>
      </c>
      <c r="G521" s="6" t="s">
        <v>35</v>
      </c>
      <c r="H521" s="6"/>
      <c r="I521" s="6"/>
      <c r="J521" s="6">
        <v>67</v>
      </c>
      <c r="K521" s="5">
        <f xml:space="preserve"> H521*400+I521*100+J521</f>
        <v>67</v>
      </c>
      <c r="L521" s="6"/>
      <c r="M521" s="6"/>
      <c r="N521" s="6"/>
      <c r="O521" s="6"/>
      <c r="P521" s="115">
        <v>250</v>
      </c>
      <c r="Q521" s="5"/>
      <c r="R521" s="6">
        <v>51</v>
      </c>
      <c r="S521" s="6"/>
      <c r="T521" s="6"/>
      <c r="U521" s="6"/>
      <c r="V521" s="6"/>
      <c r="W521" s="6"/>
      <c r="X521" s="6"/>
      <c r="Y521" s="6"/>
      <c r="Z521" s="6"/>
      <c r="AA521" s="6"/>
    </row>
    <row r="522" spans="1:27" x14ac:dyDescent="0.55000000000000004">
      <c r="A522" s="603"/>
      <c r="B522" s="5"/>
      <c r="C522" s="6"/>
      <c r="D522" s="6"/>
      <c r="E522" s="6"/>
      <c r="F522" s="6"/>
      <c r="G522" s="6"/>
      <c r="H522" s="6"/>
      <c r="I522" s="6"/>
      <c r="J522" s="6"/>
      <c r="K522" s="5"/>
      <c r="L522" s="6"/>
      <c r="M522" s="6"/>
      <c r="N522" s="6"/>
      <c r="O522" s="6"/>
      <c r="P522" s="115"/>
      <c r="Q522" s="5"/>
      <c r="R522" s="6"/>
      <c r="S522" s="6"/>
      <c r="T522" s="6"/>
      <c r="U522" s="6"/>
      <c r="V522" s="6"/>
      <c r="W522" s="6"/>
      <c r="X522" s="6"/>
      <c r="Y522" s="6"/>
      <c r="Z522" s="6"/>
      <c r="AA522" s="6"/>
    </row>
    <row r="523" spans="1:27" x14ac:dyDescent="0.55000000000000004">
      <c r="A523" s="603" t="s">
        <v>2842</v>
      </c>
      <c r="B523" s="5">
        <v>370</v>
      </c>
      <c r="C523" s="6" t="s">
        <v>34</v>
      </c>
      <c r="D523" s="6">
        <v>52855</v>
      </c>
      <c r="E523" s="6">
        <v>147</v>
      </c>
      <c r="F523" s="6">
        <v>4778</v>
      </c>
      <c r="G523" s="6" t="s">
        <v>35</v>
      </c>
      <c r="H523" s="6"/>
      <c r="I523" s="6">
        <v>1</v>
      </c>
      <c r="J523" s="6">
        <v>90</v>
      </c>
      <c r="K523" s="5">
        <f xml:space="preserve"> H523*400+I523*100+J523</f>
        <v>190</v>
      </c>
      <c r="L523" s="6"/>
      <c r="M523" s="6"/>
      <c r="N523" s="6"/>
      <c r="O523" s="6"/>
      <c r="P523" s="115">
        <v>250</v>
      </c>
      <c r="Q523" s="5"/>
      <c r="R523" s="6">
        <v>91</v>
      </c>
      <c r="S523" s="6"/>
      <c r="T523" s="6"/>
      <c r="U523" s="6"/>
      <c r="V523" s="6"/>
      <c r="W523" s="6"/>
      <c r="X523" s="6"/>
      <c r="Y523" s="6"/>
      <c r="Z523" s="6"/>
      <c r="AA523" s="6"/>
    </row>
    <row r="524" spans="1:27" x14ac:dyDescent="0.55000000000000004">
      <c r="A524" s="603"/>
      <c r="B524" s="5">
        <v>371</v>
      </c>
      <c r="C524" s="6" t="s">
        <v>34</v>
      </c>
      <c r="D524" s="6">
        <v>25430</v>
      </c>
      <c r="E524" s="6">
        <v>26</v>
      </c>
      <c r="F524" s="6">
        <v>1886</v>
      </c>
      <c r="G524" s="6" t="s">
        <v>35</v>
      </c>
      <c r="H524" s="6">
        <v>12</v>
      </c>
      <c r="I524" s="6">
        <v>3</v>
      </c>
      <c r="J524" s="6">
        <v>3</v>
      </c>
      <c r="K524" s="5">
        <f xml:space="preserve"> H524*400+I524*100+J524</f>
        <v>5103</v>
      </c>
      <c r="L524" s="6"/>
      <c r="M524" s="6"/>
      <c r="N524" s="6"/>
      <c r="O524" s="6"/>
      <c r="P524" s="115">
        <v>150</v>
      </c>
      <c r="Q524" s="5"/>
      <c r="R524" s="6">
        <v>91</v>
      </c>
      <c r="S524" s="6"/>
      <c r="T524" s="6"/>
      <c r="U524" s="6"/>
      <c r="V524" s="6"/>
      <c r="W524" s="6"/>
      <c r="X524" s="6"/>
      <c r="Y524" s="6"/>
      <c r="Z524" s="6"/>
      <c r="AA524" s="6"/>
    </row>
    <row r="525" spans="1:27" x14ac:dyDescent="0.55000000000000004">
      <c r="A525" s="603"/>
      <c r="B525" s="5"/>
      <c r="C525" s="6"/>
      <c r="D525" s="6"/>
      <c r="E525" s="6"/>
      <c r="F525" s="6"/>
      <c r="G525" s="6"/>
      <c r="H525" s="6"/>
      <c r="I525" s="6"/>
      <c r="J525" s="6"/>
      <c r="K525" s="5"/>
      <c r="L525" s="6"/>
      <c r="M525" s="6"/>
      <c r="N525" s="6"/>
      <c r="O525" s="6"/>
      <c r="P525" s="115"/>
      <c r="Q525" s="5"/>
      <c r="R525" s="6"/>
      <c r="S525" s="6"/>
      <c r="T525" s="6"/>
      <c r="U525" s="6"/>
      <c r="V525" s="6"/>
      <c r="W525" s="6"/>
      <c r="X525" s="6"/>
      <c r="Y525" s="6"/>
      <c r="Z525" s="6"/>
      <c r="AA525" s="6"/>
    </row>
    <row r="526" spans="1:27" x14ac:dyDescent="0.55000000000000004">
      <c r="A526" s="603" t="s">
        <v>2843</v>
      </c>
      <c r="B526" s="5">
        <v>372</v>
      </c>
      <c r="C526" s="6" t="s">
        <v>34</v>
      </c>
      <c r="D526" s="6">
        <v>80591</v>
      </c>
      <c r="E526" s="6">
        <v>383</v>
      </c>
      <c r="F526" s="6">
        <v>6801</v>
      </c>
      <c r="G526" s="6" t="s">
        <v>35</v>
      </c>
      <c r="H526" s="6"/>
      <c r="I526" s="6">
        <v>1</v>
      </c>
      <c r="J526" s="6">
        <v>28</v>
      </c>
      <c r="K526" s="5"/>
      <c r="L526" s="6">
        <f xml:space="preserve"> H526*400+I526*100+J526</f>
        <v>128</v>
      </c>
      <c r="M526" s="6"/>
      <c r="N526" s="6"/>
      <c r="O526" s="6"/>
      <c r="P526" s="115">
        <v>250</v>
      </c>
      <c r="Q526" s="5">
        <v>88</v>
      </c>
      <c r="R526" s="6">
        <v>260</v>
      </c>
      <c r="S526" s="6" t="s">
        <v>1792</v>
      </c>
      <c r="T526" s="6" t="s">
        <v>1024</v>
      </c>
      <c r="U526" s="6">
        <v>54</v>
      </c>
      <c r="V526" s="6"/>
      <c r="W526" s="6">
        <v>54</v>
      </c>
      <c r="X526" s="6"/>
      <c r="Y526" s="6"/>
      <c r="Z526" s="6">
        <v>8</v>
      </c>
      <c r="AA526" s="6"/>
    </row>
    <row r="527" spans="1:27" x14ac:dyDescent="0.55000000000000004">
      <c r="A527" s="603"/>
      <c r="B527" s="5">
        <v>373</v>
      </c>
      <c r="C527" s="6" t="s">
        <v>34</v>
      </c>
      <c r="D527" s="6">
        <v>21574</v>
      </c>
      <c r="E527" s="6">
        <v>6</v>
      </c>
      <c r="F527" s="6">
        <v>1566</v>
      </c>
      <c r="G527" s="6" t="s">
        <v>35</v>
      </c>
      <c r="H527" s="6">
        <v>12</v>
      </c>
      <c r="I527" s="6">
        <v>2</v>
      </c>
      <c r="J527" s="6">
        <v>21</v>
      </c>
      <c r="K527" s="5">
        <f xml:space="preserve"> H527*400+I527*100+J527</f>
        <v>5021</v>
      </c>
      <c r="L527" s="6"/>
      <c r="M527" s="6"/>
      <c r="N527" s="6"/>
      <c r="O527" s="6"/>
      <c r="P527" s="115">
        <v>100</v>
      </c>
      <c r="Q527" s="5"/>
      <c r="R527" s="6">
        <v>260</v>
      </c>
      <c r="S527" s="6"/>
      <c r="T527" s="6"/>
      <c r="U527" s="6"/>
      <c r="V527" s="6"/>
      <c r="W527" s="6"/>
      <c r="X527" s="6"/>
      <c r="Y527" s="6"/>
      <c r="Z527" s="6"/>
      <c r="AA527" s="6"/>
    </row>
    <row r="528" spans="1:27" x14ac:dyDescent="0.55000000000000004">
      <c r="A528" s="603"/>
      <c r="B528" s="5"/>
      <c r="C528" s="6"/>
      <c r="D528" s="6"/>
      <c r="E528" s="6"/>
      <c r="F528" s="6"/>
      <c r="G528" s="6"/>
      <c r="H528" s="6"/>
      <c r="I528" s="6"/>
      <c r="J528" s="6"/>
      <c r="K528" s="5"/>
      <c r="L528" s="6"/>
      <c r="M528" s="6"/>
      <c r="N528" s="6"/>
      <c r="O528" s="6"/>
      <c r="P528" s="115"/>
      <c r="Q528" s="5"/>
      <c r="R528" s="6"/>
      <c r="S528" s="6"/>
      <c r="T528" s="6"/>
      <c r="U528" s="6"/>
      <c r="V528" s="6"/>
      <c r="W528" s="6"/>
      <c r="X528" s="6"/>
      <c r="Y528" s="6"/>
      <c r="Z528" s="6"/>
      <c r="AA528" s="6"/>
    </row>
    <row r="529" spans="1:27" x14ac:dyDescent="0.55000000000000004">
      <c r="A529" s="603" t="s">
        <v>2844</v>
      </c>
      <c r="B529" s="5">
        <v>374</v>
      </c>
      <c r="C529" s="6" t="s">
        <v>34</v>
      </c>
      <c r="D529" s="6">
        <v>41557</v>
      </c>
      <c r="E529" s="6">
        <v>56</v>
      </c>
      <c r="F529" s="6">
        <v>3556</v>
      </c>
      <c r="G529" s="6" t="s">
        <v>35</v>
      </c>
      <c r="H529" s="6"/>
      <c r="I529" s="6"/>
      <c r="J529" s="6">
        <v>94</v>
      </c>
      <c r="K529" s="5">
        <f xml:space="preserve"> H529*400+I529*100+J529</f>
        <v>94</v>
      </c>
      <c r="L529" s="6"/>
      <c r="M529" s="6"/>
      <c r="N529" s="6"/>
      <c r="O529" s="6"/>
      <c r="P529" s="115">
        <v>250</v>
      </c>
      <c r="Q529" s="5"/>
      <c r="R529" s="6">
        <v>180</v>
      </c>
      <c r="S529" s="6"/>
      <c r="T529" s="6"/>
      <c r="U529" s="6"/>
      <c r="V529" s="6"/>
      <c r="W529" s="6"/>
      <c r="X529" s="6"/>
      <c r="Y529" s="6"/>
      <c r="Z529" s="6"/>
      <c r="AA529" s="6"/>
    </row>
    <row r="530" spans="1:27" x14ac:dyDescent="0.55000000000000004">
      <c r="A530" s="603"/>
      <c r="B530" s="5">
        <v>375</v>
      </c>
      <c r="C530" s="6" t="s">
        <v>34</v>
      </c>
      <c r="D530" s="6">
        <v>97899</v>
      </c>
      <c r="E530" s="6">
        <v>656</v>
      </c>
      <c r="F530" s="6">
        <v>7882</v>
      </c>
      <c r="G530" s="6" t="s">
        <v>35</v>
      </c>
      <c r="H530" s="6"/>
      <c r="I530" s="6"/>
      <c r="J530" s="6">
        <v>98</v>
      </c>
      <c r="K530" s="5">
        <f xml:space="preserve"> H530*400+I530*100+J530</f>
        <v>98</v>
      </c>
      <c r="L530" s="6"/>
      <c r="M530" s="6"/>
      <c r="N530" s="6"/>
      <c r="O530" s="6"/>
      <c r="P530" s="115">
        <v>250</v>
      </c>
      <c r="Q530" s="5"/>
      <c r="R530" s="6">
        <v>180</v>
      </c>
      <c r="S530" s="6"/>
      <c r="T530" s="6"/>
      <c r="U530" s="6"/>
      <c r="V530" s="6"/>
      <c r="W530" s="6"/>
      <c r="X530" s="6"/>
      <c r="Y530" s="6"/>
      <c r="Z530" s="6"/>
      <c r="AA530" s="6"/>
    </row>
    <row r="531" spans="1:27" x14ac:dyDescent="0.55000000000000004">
      <c r="A531" s="603"/>
      <c r="B531" s="5">
        <v>376</v>
      </c>
      <c r="C531" s="6" t="s">
        <v>34</v>
      </c>
      <c r="D531" s="6">
        <v>91914</v>
      </c>
      <c r="E531" s="6">
        <v>219</v>
      </c>
      <c r="F531" s="6">
        <v>7387</v>
      </c>
      <c r="G531" s="6" t="s">
        <v>35</v>
      </c>
      <c r="H531" s="6">
        <v>7</v>
      </c>
      <c r="I531" s="6"/>
      <c r="J531" s="6">
        <v>12</v>
      </c>
      <c r="K531" s="5">
        <f xml:space="preserve"> H531*400+I531*100+J531</f>
        <v>2812</v>
      </c>
      <c r="L531" s="6"/>
      <c r="M531" s="6"/>
      <c r="N531" s="6"/>
      <c r="O531" s="6"/>
      <c r="P531" s="115">
        <v>150</v>
      </c>
      <c r="Q531" s="5"/>
      <c r="R531" s="6">
        <v>180</v>
      </c>
      <c r="S531" s="6"/>
      <c r="T531" s="6"/>
      <c r="U531" s="6"/>
      <c r="V531" s="6"/>
      <c r="W531" s="6"/>
      <c r="X531" s="6"/>
      <c r="Y531" s="6"/>
      <c r="Z531" s="6"/>
      <c r="AA531" s="6"/>
    </row>
    <row r="532" spans="1:27" x14ac:dyDescent="0.55000000000000004">
      <c r="A532" s="603"/>
      <c r="B532" s="5"/>
      <c r="C532" s="6"/>
      <c r="D532" s="6"/>
      <c r="E532" s="6"/>
      <c r="F532" s="6"/>
      <c r="G532" s="6"/>
      <c r="H532" s="6"/>
      <c r="I532" s="6"/>
      <c r="J532" s="6"/>
      <c r="K532" s="5"/>
      <c r="L532" s="6"/>
      <c r="M532" s="6"/>
      <c r="N532" s="6"/>
      <c r="O532" s="6"/>
      <c r="P532" s="115"/>
      <c r="Q532" s="5"/>
      <c r="R532" s="6"/>
      <c r="S532" s="6"/>
      <c r="T532" s="6"/>
      <c r="U532" s="6"/>
      <c r="V532" s="6"/>
      <c r="W532" s="6"/>
      <c r="X532" s="6"/>
      <c r="Y532" s="6"/>
      <c r="Z532" s="6"/>
      <c r="AA532" s="6"/>
    </row>
    <row r="533" spans="1:27" x14ac:dyDescent="0.55000000000000004">
      <c r="A533" s="603" t="s">
        <v>2845</v>
      </c>
      <c r="B533" s="5">
        <v>377</v>
      </c>
      <c r="C533" s="6" t="s">
        <v>2690</v>
      </c>
      <c r="D533" s="6">
        <v>1988</v>
      </c>
      <c r="E533" s="6">
        <v>166</v>
      </c>
      <c r="F533" s="6"/>
      <c r="G533" s="6" t="s">
        <v>35</v>
      </c>
      <c r="H533" s="6"/>
      <c r="I533" s="6">
        <v>2</v>
      </c>
      <c r="J533" s="6">
        <v>27</v>
      </c>
      <c r="K533" s="5"/>
      <c r="L533" s="6">
        <f xml:space="preserve"> H533*400+I533*100+J533</f>
        <v>227</v>
      </c>
      <c r="M533" s="6"/>
      <c r="N533" s="6"/>
      <c r="O533" s="6"/>
      <c r="P533" s="115">
        <v>250</v>
      </c>
      <c r="Q533" s="5">
        <v>89</v>
      </c>
      <c r="R533" s="6">
        <v>117</v>
      </c>
      <c r="S533" s="6" t="s">
        <v>1792</v>
      </c>
      <c r="T533" s="6" t="s">
        <v>45</v>
      </c>
      <c r="U533" s="6">
        <v>54</v>
      </c>
      <c r="V533" s="6"/>
      <c r="W533" s="6">
        <v>54</v>
      </c>
      <c r="X533" s="6"/>
      <c r="Y533" s="6"/>
      <c r="Z533" s="6">
        <v>17</v>
      </c>
      <c r="AA533" s="6"/>
    </row>
    <row r="534" spans="1:27" x14ac:dyDescent="0.55000000000000004">
      <c r="A534" s="603"/>
      <c r="B534" s="5"/>
      <c r="C534" s="6"/>
      <c r="D534" s="6"/>
      <c r="E534" s="6"/>
      <c r="F534" s="6"/>
      <c r="G534" s="6"/>
      <c r="H534" s="6"/>
      <c r="I534" s="6"/>
      <c r="J534" s="6"/>
      <c r="K534" s="5"/>
      <c r="L534" s="6"/>
      <c r="M534" s="6"/>
      <c r="N534" s="6"/>
      <c r="O534" s="6"/>
      <c r="P534" s="115"/>
      <c r="Q534" s="5"/>
      <c r="R534" s="6"/>
      <c r="S534" s="6"/>
      <c r="T534" s="6"/>
      <c r="U534" s="6"/>
      <c r="V534" s="6"/>
      <c r="W534" s="6"/>
      <c r="X534" s="6"/>
      <c r="Y534" s="6"/>
      <c r="Z534" s="6"/>
      <c r="AA534" s="6"/>
    </row>
    <row r="535" spans="1:27" x14ac:dyDescent="0.55000000000000004">
      <c r="A535" s="603" t="s">
        <v>2846</v>
      </c>
      <c r="B535" s="5">
        <v>378</v>
      </c>
      <c r="C535" s="6" t="s">
        <v>34</v>
      </c>
      <c r="D535" s="6">
        <v>84629</v>
      </c>
      <c r="E535" s="6">
        <v>184</v>
      </c>
      <c r="F535" s="6">
        <v>1908</v>
      </c>
      <c r="G535" s="6" t="s">
        <v>35</v>
      </c>
      <c r="H535" s="6">
        <v>5</v>
      </c>
      <c r="I535" s="6">
        <v>1</v>
      </c>
      <c r="J535" s="6">
        <v>95</v>
      </c>
      <c r="K535" s="5">
        <f xml:space="preserve"> H535*400+I535*100+J535</f>
        <v>2195</v>
      </c>
      <c r="L535" s="6"/>
      <c r="M535" s="6"/>
      <c r="N535" s="6"/>
      <c r="O535" s="6"/>
      <c r="P535" s="115">
        <v>150</v>
      </c>
      <c r="Q535" s="5"/>
      <c r="R535" s="6">
        <v>180</v>
      </c>
      <c r="S535" s="6"/>
      <c r="T535" s="6"/>
      <c r="U535" s="6"/>
      <c r="V535" s="6"/>
      <c r="W535" s="6"/>
      <c r="X535" s="6"/>
      <c r="Y535" s="6"/>
      <c r="Z535" s="6"/>
      <c r="AA535" s="6"/>
    </row>
    <row r="536" spans="1:27" x14ac:dyDescent="0.55000000000000004">
      <c r="A536" s="603"/>
      <c r="B536" s="5"/>
      <c r="C536" s="6"/>
      <c r="D536" s="6"/>
      <c r="E536" s="6"/>
      <c r="F536" s="6"/>
      <c r="G536" s="6"/>
      <c r="H536" s="6"/>
      <c r="I536" s="6"/>
      <c r="J536" s="6"/>
      <c r="K536" s="5"/>
      <c r="L536" s="6"/>
      <c r="M536" s="6"/>
      <c r="N536" s="6"/>
      <c r="O536" s="6"/>
      <c r="P536" s="115"/>
      <c r="Q536" s="5"/>
      <c r="R536" s="6"/>
      <c r="S536" s="6"/>
      <c r="T536" s="6"/>
      <c r="U536" s="6"/>
      <c r="V536" s="6"/>
      <c r="W536" s="6"/>
      <c r="X536" s="6"/>
      <c r="Y536" s="6"/>
      <c r="Z536" s="6"/>
      <c r="AA536" s="6"/>
    </row>
    <row r="537" spans="1:27" x14ac:dyDescent="0.55000000000000004">
      <c r="A537" s="603" t="s">
        <v>2847</v>
      </c>
      <c r="B537" s="5">
        <v>379</v>
      </c>
      <c r="C537" s="6" t="s">
        <v>34</v>
      </c>
      <c r="D537" s="6">
        <v>73743</v>
      </c>
      <c r="E537" s="6">
        <v>184</v>
      </c>
      <c r="F537" s="6">
        <v>6173</v>
      </c>
      <c r="G537" s="6" t="s">
        <v>35</v>
      </c>
      <c r="H537" s="6">
        <v>4</v>
      </c>
      <c r="I537" s="6">
        <v>3</v>
      </c>
      <c r="J537" s="6">
        <v>51</v>
      </c>
      <c r="K537" s="5">
        <f xml:space="preserve"> H537*400+I537*100+J537</f>
        <v>1951</v>
      </c>
      <c r="L537" s="6"/>
      <c r="M537" s="6"/>
      <c r="N537" s="6"/>
      <c r="O537" s="6"/>
      <c r="P537" s="115">
        <v>100</v>
      </c>
      <c r="Q537" s="5"/>
      <c r="R537" s="6">
        <v>78</v>
      </c>
      <c r="S537" s="6"/>
      <c r="T537" s="6"/>
      <c r="U537" s="6"/>
      <c r="V537" s="6"/>
      <c r="W537" s="6"/>
      <c r="X537" s="6"/>
      <c r="Y537" s="6"/>
      <c r="Z537" s="6"/>
      <c r="AA537" s="6"/>
    </row>
    <row r="538" spans="1:27" x14ac:dyDescent="0.55000000000000004">
      <c r="A538" s="603"/>
      <c r="B538" s="5"/>
      <c r="C538" s="6"/>
      <c r="D538" s="6"/>
      <c r="E538" s="6"/>
      <c r="F538" s="6"/>
      <c r="G538" s="6"/>
      <c r="H538" s="6"/>
      <c r="I538" s="6"/>
      <c r="J538" s="6"/>
      <c r="K538" s="5"/>
      <c r="L538" s="6"/>
      <c r="M538" s="6"/>
      <c r="N538" s="6"/>
      <c r="O538" s="6"/>
      <c r="P538" s="115"/>
      <c r="Q538" s="5"/>
      <c r="R538" s="6"/>
      <c r="S538" s="6"/>
      <c r="T538" s="6"/>
      <c r="U538" s="6"/>
      <c r="V538" s="6"/>
      <c r="W538" s="6"/>
      <c r="X538" s="6"/>
      <c r="Y538" s="6"/>
      <c r="Z538" s="6"/>
      <c r="AA538" s="6"/>
    </row>
    <row r="539" spans="1:27" x14ac:dyDescent="0.55000000000000004">
      <c r="A539" s="603" t="s">
        <v>2848</v>
      </c>
      <c r="B539" s="5">
        <v>380</v>
      </c>
      <c r="C539" s="6" t="s">
        <v>34</v>
      </c>
      <c r="D539" s="6">
        <v>72407</v>
      </c>
      <c r="E539" s="6">
        <v>224</v>
      </c>
      <c r="F539" s="6">
        <v>6169</v>
      </c>
      <c r="G539" s="6" t="s">
        <v>35</v>
      </c>
      <c r="H539" s="6">
        <v>5</v>
      </c>
      <c r="I539" s="6">
        <v>3</v>
      </c>
      <c r="J539" s="6">
        <v>84</v>
      </c>
      <c r="K539" s="5">
        <f xml:space="preserve"> H539*400+I539*100+J539</f>
        <v>2384</v>
      </c>
      <c r="L539" s="6"/>
      <c r="M539" s="6"/>
      <c r="N539" s="6"/>
      <c r="O539" s="6"/>
      <c r="P539" s="115">
        <v>150</v>
      </c>
      <c r="Q539" s="5"/>
      <c r="R539" s="6">
        <v>78</v>
      </c>
      <c r="S539" s="6"/>
      <c r="T539" s="6"/>
      <c r="U539" s="6"/>
      <c r="V539" s="6"/>
      <c r="W539" s="6"/>
      <c r="X539" s="6"/>
      <c r="Y539" s="6"/>
      <c r="Z539" s="6"/>
      <c r="AA539" s="6"/>
    </row>
    <row r="540" spans="1:27" x14ac:dyDescent="0.55000000000000004">
      <c r="A540" s="603"/>
      <c r="B540" s="5"/>
      <c r="C540" s="6"/>
      <c r="D540" s="6"/>
      <c r="E540" s="6"/>
      <c r="F540" s="6"/>
      <c r="G540" s="6"/>
      <c r="H540" s="6"/>
      <c r="I540" s="6"/>
      <c r="J540" s="6"/>
      <c r="K540" s="5"/>
      <c r="L540" s="6"/>
      <c r="M540" s="6"/>
      <c r="N540" s="6"/>
      <c r="O540" s="6"/>
      <c r="P540" s="115"/>
      <c r="Q540" s="5"/>
      <c r="R540" s="6"/>
      <c r="S540" s="6"/>
      <c r="T540" s="6"/>
      <c r="U540" s="6"/>
      <c r="V540" s="6"/>
      <c r="W540" s="6"/>
      <c r="X540" s="6"/>
      <c r="Y540" s="6"/>
      <c r="Z540" s="6"/>
      <c r="AA540" s="6"/>
    </row>
    <row r="541" spans="1:27" x14ac:dyDescent="0.55000000000000004">
      <c r="A541" s="603" t="s">
        <v>2849</v>
      </c>
      <c r="B541" s="5">
        <v>381</v>
      </c>
      <c r="C541" s="6" t="s">
        <v>34</v>
      </c>
      <c r="D541" s="6">
        <v>15146</v>
      </c>
      <c r="E541" s="6">
        <v>179</v>
      </c>
      <c r="F541" s="6">
        <v>341</v>
      </c>
      <c r="G541" s="6" t="s">
        <v>35</v>
      </c>
      <c r="H541" s="6"/>
      <c r="I541" s="6">
        <v>1</v>
      </c>
      <c r="J541" s="6">
        <v>92</v>
      </c>
      <c r="K541" s="5"/>
      <c r="L541" s="6">
        <f xml:space="preserve"> H541*400+I541*100+J541</f>
        <v>192</v>
      </c>
      <c r="M541" s="6"/>
      <c r="N541" s="6"/>
      <c r="O541" s="6"/>
      <c r="P541" s="115">
        <v>250</v>
      </c>
      <c r="Q541" s="5">
        <v>90</v>
      </c>
      <c r="R541" s="6">
        <v>78</v>
      </c>
      <c r="S541" s="6" t="s">
        <v>1792</v>
      </c>
      <c r="T541" s="6" t="s">
        <v>45</v>
      </c>
      <c r="U541" s="6">
        <v>54</v>
      </c>
      <c r="V541" s="6"/>
      <c r="W541" s="6">
        <v>54</v>
      </c>
      <c r="X541" s="6"/>
      <c r="Y541" s="6"/>
      <c r="Z541" s="6">
        <v>20</v>
      </c>
      <c r="AA541" s="6"/>
    </row>
    <row r="542" spans="1:27" x14ac:dyDescent="0.55000000000000004">
      <c r="A542" s="603"/>
      <c r="B542" s="5"/>
      <c r="C542" s="6"/>
      <c r="D542" s="6"/>
      <c r="E542" s="6"/>
      <c r="F542" s="6"/>
      <c r="G542" s="6"/>
      <c r="H542" s="6"/>
      <c r="I542" s="6"/>
      <c r="J542" s="6"/>
      <c r="K542" s="5"/>
      <c r="L542" s="6"/>
      <c r="M542" s="6"/>
      <c r="N542" s="6"/>
      <c r="O542" s="6"/>
      <c r="P542" s="115"/>
      <c r="Q542" s="5"/>
      <c r="R542" s="6"/>
      <c r="S542" s="6"/>
      <c r="T542" s="6"/>
      <c r="U542" s="6"/>
      <c r="V542" s="6"/>
      <c r="W542" s="6"/>
      <c r="X542" s="6"/>
      <c r="Y542" s="6"/>
      <c r="Z542" s="6"/>
      <c r="AA542" s="6"/>
    </row>
    <row r="543" spans="1:27" x14ac:dyDescent="0.55000000000000004">
      <c r="A543" s="603" t="s">
        <v>2850</v>
      </c>
      <c r="B543" s="5">
        <v>382</v>
      </c>
      <c r="C543" s="6" t="s">
        <v>2690</v>
      </c>
      <c r="D543" s="6">
        <v>183</v>
      </c>
      <c r="E543" s="6">
        <v>12</v>
      </c>
      <c r="F543" s="6">
        <v>33</v>
      </c>
      <c r="G543" s="6" t="s">
        <v>35</v>
      </c>
      <c r="H543" s="6"/>
      <c r="I543" s="6">
        <v>2</v>
      </c>
      <c r="J543" s="6">
        <v>37</v>
      </c>
      <c r="K543" s="5"/>
      <c r="L543" s="6">
        <f xml:space="preserve"> H543*400+I543*100+J543</f>
        <v>237</v>
      </c>
      <c r="M543" s="6"/>
      <c r="N543" s="6"/>
      <c r="O543" s="6"/>
      <c r="P543" s="115">
        <v>250</v>
      </c>
      <c r="Q543" s="5">
        <v>91</v>
      </c>
      <c r="R543" s="6">
        <v>157</v>
      </c>
      <c r="S543" s="6" t="s">
        <v>1792</v>
      </c>
      <c r="T543" s="6" t="s">
        <v>37</v>
      </c>
      <c r="U543" s="6">
        <v>54</v>
      </c>
      <c r="V543" s="6"/>
      <c r="W543" s="6">
        <v>54</v>
      </c>
      <c r="X543" s="6"/>
      <c r="Y543" s="6"/>
      <c r="Z543" s="6">
        <v>12</v>
      </c>
      <c r="AA543" s="6"/>
    </row>
    <row r="544" spans="1:27" x14ac:dyDescent="0.55000000000000004">
      <c r="A544" s="603"/>
      <c r="B544" s="5"/>
      <c r="C544" s="6"/>
      <c r="D544" s="6"/>
      <c r="E544" s="6"/>
      <c r="F544" s="6"/>
      <c r="G544" s="6"/>
      <c r="H544" s="6"/>
      <c r="I544" s="6"/>
      <c r="J544" s="6"/>
      <c r="K544" s="5"/>
      <c r="L544" s="6"/>
      <c r="M544" s="6"/>
      <c r="N544" s="6"/>
      <c r="O544" s="6"/>
      <c r="P544" s="115"/>
      <c r="Q544" s="5"/>
      <c r="R544" s="6"/>
      <c r="S544" s="6"/>
      <c r="T544" s="6"/>
      <c r="U544" s="6"/>
      <c r="V544" s="6"/>
      <c r="W544" s="6"/>
      <c r="X544" s="6"/>
      <c r="Y544" s="6"/>
      <c r="Z544" s="6"/>
      <c r="AA544" s="6"/>
    </row>
    <row r="545" spans="1:27" x14ac:dyDescent="0.55000000000000004">
      <c r="A545" s="603" t="s">
        <v>2851</v>
      </c>
      <c r="B545" s="5">
        <v>383</v>
      </c>
      <c r="C545" s="6" t="s">
        <v>34</v>
      </c>
      <c r="D545" s="6">
        <v>21643</v>
      </c>
      <c r="E545" s="6">
        <v>74</v>
      </c>
      <c r="F545" s="6">
        <v>1635</v>
      </c>
      <c r="G545" s="6" t="s">
        <v>35</v>
      </c>
      <c r="H545" s="6">
        <v>7</v>
      </c>
      <c r="I545" s="6">
        <v>1</v>
      </c>
      <c r="J545" s="6">
        <v>40</v>
      </c>
      <c r="K545" s="5">
        <f t="shared" ref="K545:K553" si="4" xml:space="preserve"> H545*400+I545*100+J545</f>
        <v>2940</v>
      </c>
      <c r="L545" s="6"/>
      <c r="M545" s="6"/>
      <c r="N545" s="6"/>
      <c r="O545" s="6"/>
      <c r="P545" s="115">
        <v>150</v>
      </c>
      <c r="Q545" s="5"/>
      <c r="R545" s="6">
        <v>157</v>
      </c>
      <c r="S545" s="6"/>
      <c r="T545" s="6"/>
      <c r="U545" s="6"/>
      <c r="V545" s="6"/>
      <c r="W545" s="6"/>
      <c r="X545" s="6"/>
      <c r="Y545" s="6"/>
      <c r="Z545" s="6"/>
      <c r="AA545" s="6"/>
    </row>
    <row r="546" spans="1:27" x14ac:dyDescent="0.55000000000000004">
      <c r="A546" s="603"/>
      <c r="B546" s="5"/>
      <c r="C546" s="6"/>
      <c r="D546" s="6"/>
      <c r="E546" s="6"/>
      <c r="F546" s="6"/>
      <c r="G546" s="6"/>
      <c r="H546" s="6"/>
      <c r="I546" s="6"/>
      <c r="J546" s="6"/>
      <c r="K546" s="5"/>
      <c r="L546" s="6"/>
      <c r="M546" s="6"/>
      <c r="N546" s="6"/>
      <c r="O546" s="6"/>
      <c r="P546" s="115"/>
      <c r="Q546" s="5"/>
      <c r="R546" s="6"/>
      <c r="S546" s="6"/>
      <c r="T546" s="6"/>
      <c r="U546" s="6"/>
      <c r="V546" s="6"/>
      <c r="W546" s="6"/>
      <c r="X546" s="6"/>
      <c r="Y546" s="6"/>
      <c r="Z546" s="6"/>
      <c r="AA546" s="6"/>
    </row>
    <row r="547" spans="1:27" x14ac:dyDescent="0.55000000000000004">
      <c r="A547" s="603" t="s">
        <v>2695</v>
      </c>
      <c r="B547" s="5">
        <v>384</v>
      </c>
      <c r="C547" s="6" t="s">
        <v>34</v>
      </c>
      <c r="D547" s="6">
        <v>72039</v>
      </c>
      <c r="E547" s="6">
        <v>189</v>
      </c>
      <c r="F547" s="6">
        <v>6074</v>
      </c>
      <c r="G547" s="6" t="s">
        <v>35</v>
      </c>
      <c r="H547" s="6">
        <v>1</v>
      </c>
      <c r="I547" s="6"/>
      <c r="J547" s="6">
        <v>76</v>
      </c>
      <c r="K547" s="5">
        <f t="shared" si="4"/>
        <v>476</v>
      </c>
      <c r="L547" s="6"/>
      <c r="M547" s="6"/>
      <c r="N547" s="6"/>
      <c r="O547" s="6"/>
      <c r="P547" s="115">
        <v>250</v>
      </c>
      <c r="Q547" s="5"/>
      <c r="R547" s="6">
        <v>99</v>
      </c>
      <c r="S547" s="6"/>
      <c r="T547" s="6"/>
      <c r="U547" s="6"/>
      <c r="V547" s="6"/>
      <c r="W547" s="6"/>
      <c r="X547" s="6"/>
      <c r="Y547" s="6"/>
      <c r="Z547" s="6"/>
      <c r="AA547" s="6"/>
    </row>
    <row r="548" spans="1:27" x14ac:dyDescent="0.55000000000000004">
      <c r="A548" s="603"/>
      <c r="B548" s="5">
        <v>385</v>
      </c>
      <c r="C548" s="6" t="s">
        <v>34</v>
      </c>
      <c r="D548" s="6">
        <v>72038</v>
      </c>
      <c r="E548" s="6">
        <v>188</v>
      </c>
      <c r="F548" s="6">
        <v>6073</v>
      </c>
      <c r="G548" s="6" t="s">
        <v>35</v>
      </c>
      <c r="H548" s="6">
        <v>1</v>
      </c>
      <c r="I548" s="6">
        <v>1</v>
      </c>
      <c r="J548" s="6">
        <v>60</v>
      </c>
      <c r="K548" s="5">
        <f t="shared" si="4"/>
        <v>560</v>
      </c>
      <c r="L548" s="6"/>
      <c r="M548" s="6"/>
      <c r="N548" s="6"/>
      <c r="O548" s="6"/>
      <c r="P548" s="115">
        <v>250</v>
      </c>
      <c r="Q548" s="5"/>
      <c r="R548" s="6">
        <v>99</v>
      </c>
      <c r="S548" s="6"/>
      <c r="T548" s="6"/>
      <c r="U548" s="6"/>
      <c r="V548" s="6"/>
      <c r="W548" s="6"/>
      <c r="X548" s="6"/>
      <c r="Y548" s="6"/>
      <c r="Z548" s="6"/>
      <c r="AA548" s="6"/>
    </row>
    <row r="549" spans="1:27" x14ac:dyDescent="0.55000000000000004">
      <c r="A549" s="603"/>
      <c r="B549" s="5">
        <v>386</v>
      </c>
      <c r="C549" s="6" t="s">
        <v>34</v>
      </c>
      <c r="D549" s="6">
        <v>72043</v>
      </c>
      <c r="E549" s="6">
        <v>193</v>
      </c>
      <c r="F549" s="6">
        <v>6078</v>
      </c>
      <c r="G549" s="6" t="s">
        <v>35</v>
      </c>
      <c r="H549" s="6">
        <v>7</v>
      </c>
      <c r="I549" s="6">
        <v>2</v>
      </c>
      <c r="J549" s="6">
        <v>80</v>
      </c>
      <c r="K549" s="5">
        <f t="shared" si="4"/>
        <v>3080</v>
      </c>
      <c r="L549" s="6"/>
      <c r="M549" s="6"/>
      <c r="N549" s="6"/>
      <c r="O549" s="6"/>
      <c r="P549" s="115">
        <v>150</v>
      </c>
      <c r="Q549" s="5"/>
      <c r="R549" s="6">
        <v>99</v>
      </c>
      <c r="S549" s="6"/>
      <c r="T549" s="6"/>
      <c r="U549" s="6"/>
      <c r="V549" s="6"/>
      <c r="W549" s="6"/>
      <c r="X549" s="6"/>
      <c r="Y549" s="6"/>
      <c r="Z549" s="6"/>
      <c r="AA549" s="6"/>
    </row>
    <row r="550" spans="1:27" x14ac:dyDescent="0.55000000000000004">
      <c r="A550" s="603"/>
      <c r="B550" s="5">
        <v>387</v>
      </c>
      <c r="C550" s="6" t="s">
        <v>34</v>
      </c>
      <c r="D550" s="6">
        <v>72042</v>
      </c>
      <c r="E550" s="6">
        <v>172</v>
      </c>
      <c r="F550" s="6">
        <v>6077</v>
      </c>
      <c r="G550" s="6" t="s">
        <v>35</v>
      </c>
      <c r="H550" s="6">
        <v>4</v>
      </c>
      <c r="I550" s="6">
        <v>2</v>
      </c>
      <c r="J550" s="6"/>
      <c r="K550" s="5">
        <f t="shared" si="4"/>
        <v>1800</v>
      </c>
      <c r="L550" s="6"/>
      <c r="M550" s="6"/>
      <c r="N550" s="6"/>
      <c r="O550" s="6"/>
      <c r="P550" s="115">
        <v>100</v>
      </c>
      <c r="Q550" s="5"/>
      <c r="R550" s="6">
        <v>99</v>
      </c>
      <c r="S550" s="6"/>
      <c r="T550" s="6"/>
      <c r="U550" s="6"/>
      <c r="V550" s="6"/>
      <c r="W550" s="6"/>
      <c r="X550" s="6"/>
      <c r="Y550" s="6"/>
      <c r="Z550" s="6"/>
      <c r="AA550" s="6"/>
    </row>
    <row r="551" spans="1:27" x14ac:dyDescent="0.55000000000000004">
      <c r="A551" s="603"/>
      <c r="B551" s="5"/>
      <c r="C551" s="6"/>
      <c r="D551" s="6"/>
      <c r="E551" s="6"/>
      <c r="F551" s="6"/>
      <c r="G551" s="6"/>
      <c r="H551" s="6"/>
      <c r="I551" s="6"/>
      <c r="J551" s="6"/>
      <c r="K551" s="5"/>
      <c r="L551" s="6"/>
      <c r="M551" s="6"/>
      <c r="N551" s="6"/>
      <c r="O551" s="6"/>
      <c r="P551" s="115"/>
      <c r="Q551" s="5"/>
      <c r="R551" s="6"/>
      <c r="S551" s="6"/>
      <c r="T551" s="6"/>
      <c r="U551" s="6"/>
      <c r="V551" s="6"/>
      <c r="W551" s="6"/>
      <c r="X551" s="6"/>
      <c r="Y551" s="6"/>
      <c r="Z551" s="6"/>
      <c r="AA551" s="6"/>
    </row>
    <row r="552" spans="1:27" x14ac:dyDescent="0.55000000000000004">
      <c r="A552" s="603" t="s">
        <v>2852</v>
      </c>
      <c r="B552" s="5">
        <v>388</v>
      </c>
      <c r="C552" s="6" t="s">
        <v>34</v>
      </c>
      <c r="D552" s="6">
        <v>72037</v>
      </c>
      <c r="E552" s="6">
        <v>187</v>
      </c>
      <c r="F552" s="6">
        <v>6072</v>
      </c>
      <c r="G552" s="6" t="s">
        <v>35</v>
      </c>
      <c r="H552" s="6">
        <v>1</v>
      </c>
      <c r="I552" s="6">
        <v>1</v>
      </c>
      <c r="J552" s="6">
        <v>80</v>
      </c>
      <c r="K552" s="5">
        <f t="shared" si="4"/>
        <v>580</v>
      </c>
      <c r="L552" s="6"/>
      <c r="M552" s="6"/>
      <c r="N552" s="6"/>
      <c r="O552" s="6"/>
      <c r="P552" s="115">
        <v>200</v>
      </c>
      <c r="Q552" s="5"/>
      <c r="R552" s="6">
        <v>99</v>
      </c>
      <c r="S552" s="6"/>
      <c r="T552" s="6"/>
      <c r="U552" s="6"/>
      <c r="V552" s="6"/>
      <c r="W552" s="6"/>
      <c r="X552" s="6"/>
      <c r="Y552" s="6"/>
      <c r="Z552" s="6"/>
      <c r="AA552" s="6"/>
    </row>
    <row r="553" spans="1:27" x14ac:dyDescent="0.55000000000000004">
      <c r="A553" s="603"/>
      <c r="B553" s="5">
        <v>389</v>
      </c>
      <c r="C553" s="6" t="s">
        <v>34</v>
      </c>
      <c r="D553" s="6">
        <v>72041</v>
      </c>
      <c r="E553" s="6">
        <v>191</v>
      </c>
      <c r="F553" s="6">
        <v>6076</v>
      </c>
      <c r="G553" s="6" t="s">
        <v>805</v>
      </c>
      <c r="H553" s="6">
        <v>4</v>
      </c>
      <c r="I553" s="6">
        <v>3</v>
      </c>
      <c r="J553" s="6">
        <v>80</v>
      </c>
      <c r="K553" s="5">
        <f t="shared" si="4"/>
        <v>1980</v>
      </c>
      <c r="L553" s="6"/>
      <c r="M553" s="6"/>
      <c r="N553" s="6"/>
      <c r="O553" s="6"/>
      <c r="P553" s="115">
        <v>100</v>
      </c>
      <c r="Q553" s="5"/>
      <c r="R553" s="6">
        <v>99</v>
      </c>
      <c r="S553" s="6"/>
      <c r="T553" s="6"/>
      <c r="U553" s="6"/>
      <c r="V553" s="6"/>
      <c r="W553" s="6"/>
      <c r="X553" s="6"/>
      <c r="Y553" s="6"/>
      <c r="Z553" s="6"/>
      <c r="AA553" s="6"/>
    </row>
    <row r="554" spans="1:27" x14ac:dyDescent="0.55000000000000004">
      <c r="A554" s="603"/>
      <c r="B554" s="5">
        <v>390</v>
      </c>
      <c r="C554" s="6" t="s">
        <v>34</v>
      </c>
      <c r="D554" s="6">
        <v>48980</v>
      </c>
      <c r="E554" s="6">
        <v>244</v>
      </c>
      <c r="F554" s="6">
        <v>4393</v>
      </c>
      <c r="G554" s="6" t="s">
        <v>1940</v>
      </c>
      <c r="H554" s="6"/>
      <c r="I554" s="6"/>
      <c r="J554" s="6">
        <v>72</v>
      </c>
      <c r="K554" s="5">
        <v>72</v>
      </c>
      <c r="L554" s="6"/>
      <c r="M554" s="6"/>
      <c r="N554" s="6"/>
      <c r="O554" s="6"/>
      <c r="P554" s="115">
        <v>250</v>
      </c>
      <c r="Q554" s="5"/>
      <c r="R554" s="6">
        <v>99</v>
      </c>
      <c r="S554" s="6"/>
      <c r="T554" s="6"/>
      <c r="U554" s="6"/>
      <c r="V554" s="6"/>
      <c r="W554" s="6"/>
      <c r="X554" s="6"/>
      <c r="Y554" s="6"/>
      <c r="Z554" s="6"/>
      <c r="AA554" s="6"/>
    </row>
    <row r="555" spans="1:27" x14ac:dyDescent="0.55000000000000004">
      <c r="A555" s="603"/>
      <c r="B555" s="5"/>
      <c r="C555" s="6"/>
      <c r="D555" s="6"/>
      <c r="E555" s="6"/>
      <c r="F555" s="6"/>
      <c r="G555" s="6"/>
      <c r="H555" s="6"/>
      <c r="I555" s="6"/>
      <c r="J555" s="6"/>
      <c r="K555" s="5"/>
      <c r="L555" s="6"/>
      <c r="M555" s="6"/>
      <c r="N555" s="6"/>
      <c r="O555" s="6"/>
      <c r="P555" s="115"/>
      <c r="Q555" s="5"/>
      <c r="R555" s="6"/>
      <c r="S555" s="6"/>
      <c r="T555" s="6"/>
      <c r="U555" s="6"/>
      <c r="V555" s="6"/>
      <c r="W555" s="6"/>
      <c r="X555" s="6"/>
      <c r="Y555" s="6"/>
      <c r="Z555" s="6"/>
      <c r="AA555" s="6"/>
    </row>
    <row r="556" spans="1:27" x14ac:dyDescent="0.55000000000000004">
      <c r="A556" s="603" t="s">
        <v>2853</v>
      </c>
      <c r="B556" s="5">
        <v>391</v>
      </c>
      <c r="C556" s="6" t="s">
        <v>2690</v>
      </c>
      <c r="D556" s="6">
        <v>213</v>
      </c>
      <c r="E556" s="6">
        <v>268</v>
      </c>
      <c r="F556" s="6">
        <v>40</v>
      </c>
      <c r="G556" s="6" t="s">
        <v>35</v>
      </c>
      <c r="H556" s="6"/>
      <c r="I556" s="6"/>
      <c r="J556" s="6">
        <v>94</v>
      </c>
      <c r="K556" s="5"/>
      <c r="L556" s="6">
        <f xml:space="preserve"> H556*400+I556*100+J556</f>
        <v>94</v>
      </c>
      <c r="M556" s="6"/>
      <c r="N556" s="6"/>
      <c r="O556" s="6"/>
      <c r="P556" s="115">
        <v>250</v>
      </c>
      <c r="Q556" s="5">
        <v>92</v>
      </c>
      <c r="R556" s="6">
        <v>116</v>
      </c>
      <c r="S556" s="6" t="s">
        <v>1792</v>
      </c>
      <c r="T556" s="6" t="s">
        <v>45</v>
      </c>
      <c r="U556" s="6">
        <v>72</v>
      </c>
      <c r="V556" s="6"/>
      <c r="W556" s="6">
        <v>72</v>
      </c>
      <c r="X556" s="6"/>
      <c r="Y556" s="6"/>
      <c r="Z556" s="6">
        <v>5</v>
      </c>
      <c r="AA556" s="6"/>
    </row>
    <row r="557" spans="1:27" x14ac:dyDescent="0.55000000000000004">
      <c r="A557" s="603"/>
      <c r="B557" s="5">
        <v>392</v>
      </c>
      <c r="C557" s="6" t="s">
        <v>34</v>
      </c>
      <c r="D557" s="6">
        <v>86167</v>
      </c>
      <c r="E557" s="6">
        <v>232</v>
      </c>
      <c r="F557" s="6">
        <v>7031</v>
      </c>
      <c r="G557" s="6" t="s">
        <v>35</v>
      </c>
      <c r="H557" s="6">
        <v>6</v>
      </c>
      <c r="I557" s="6">
        <v>2</v>
      </c>
      <c r="J557" s="6">
        <v>61</v>
      </c>
      <c r="K557" s="5">
        <f xml:space="preserve"> H557*400+I557*100+J557</f>
        <v>2661</v>
      </c>
      <c r="L557" s="6"/>
      <c r="M557" s="6"/>
      <c r="N557" s="6"/>
      <c r="O557" s="6"/>
      <c r="P557" s="115">
        <v>150</v>
      </c>
      <c r="Q557" s="5"/>
      <c r="R557" s="6">
        <v>116</v>
      </c>
      <c r="S557" s="6"/>
      <c r="T557" s="6"/>
      <c r="U557" s="6"/>
      <c r="V557" s="6"/>
      <c r="W557" s="6"/>
      <c r="X557" s="6"/>
      <c r="Y557" s="6"/>
      <c r="Z557" s="6"/>
      <c r="AA557" s="6"/>
    </row>
    <row r="558" spans="1:27" x14ac:dyDescent="0.55000000000000004">
      <c r="A558" s="603"/>
      <c r="B558" s="5">
        <v>393</v>
      </c>
      <c r="C558" s="6" t="s">
        <v>34</v>
      </c>
      <c r="D558" s="6">
        <v>86168</v>
      </c>
      <c r="E558" s="6">
        <v>233</v>
      </c>
      <c r="F558" s="6">
        <v>7032</v>
      </c>
      <c r="G558" s="6" t="s">
        <v>35</v>
      </c>
      <c r="H558" s="6">
        <v>5</v>
      </c>
      <c r="I558" s="6">
        <v>1</v>
      </c>
      <c r="J558" s="6">
        <v>24</v>
      </c>
      <c r="K558" s="5">
        <f xml:space="preserve"> H558*400+I558*100+J558</f>
        <v>2124</v>
      </c>
      <c r="L558" s="6"/>
      <c r="M558" s="6"/>
      <c r="N558" s="6"/>
      <c r="O558" s="6"/>
      <c r="P558" s="115">
        <v>100</v>
      </c>
      <c r="Q558" s="5"/>
      <c r="R558" s="6">
        <v>116</v>
      </c>
      <c r="S558" s="6"/>
      <c r="T558" s="6"/>
      <c r="U558" s="6"/>
      <c r="V558" s="6"/>
      <c r="W558" s="6"/>
      <c r="X558" s="6"/>
      <c r="Y558" s="6"/>
      <c r="Z558" s="6"/>
      <c r="AA558" s="6"/>
    </row>
    <row r="559" spans="1:27" x14ac:dyDescent="0.55000000000000004">
      <c r="A559" s="603"/>
      <c r="B559" s="5">
        <v>394</v>
      </c>
      <c r="C559" s="6" t="s">
        <v>34</v>
      </c>
      <c r="D559" s="6">
        <v>86169</v>
      </c>
      <c r="E559" s="6">
        <v>234</v>
      </c>
      <c r="F559" s="6">
        <v>7033</v>
      </c>
      <c r="G559" s="6" t="s">
        <v>35</v>
      </c>
      <c r="H559" s="6">
        <v>6</v>
      </c>
      <c r="I559" s="6">
        <v>2</v>
      </c>
      <c r="J559" s="6">
        <v>62</v>
      </c>
      <c r="K559" s="5">
        <f xml:space="preserve"> H559*400+I559*100+J559</f>
        <v>2662</v>
      </c>
      <c r="L559" s="6"/>
      <c r="M559" s="6"/>
      <c r="N559" s="6"/>
      <c r="O559" s="6"/>
      <c r="P559" s="115">
        <v>100</v>
      </c>
      <c r="Q559" s="5"/>
      <c r="R559" s="6">
        <v>116</v>
      </c>
      <c r="S559" s="6"/>
      <c r="T559" s="6"/>
      <c r="U559" s="6"/>
      <c r="V559" s="6"/>
      <c r="W559" s="6"/>
      <c r="X559" s="6"/>
      <c r="Y559" s="6"/>
      <c r="Z559" s="6"/>
      <c r="AA559" s="6"/>
    </row>
    <row r="560" spans="1:27" x14ac:dyDescent="0.55000000000000004">
      <c r="A560" s="603"/>
      <c r="B560" s="5"/>
      <c r="C560" s="6"/>
      <c r="D560" s="6"/>
      <c r="E560" s="6"/>
      <c r="F560" s="6"/>
      <c r="G560" s="6"/>
      <c r="H560" s="6"/>
      <c r="I560" s="6"/>
      <c r="J560" s="6"/>
      <c r="K560" s="5"/>
      <c r="L560" s="6"/>
      <c r="M560" s="6"/>
      <c r="N560" s="6"/>
      <c r="O560" s="6"/>
      <c r="P560" s="115"/>
      <c r="Q560" s="5"/>
      <c r="R560" s="6"/>
      <c r="S560" s="6"/>
      <c r="T560" s="6"/>
      <c r="U560" s="6"/>
      <c r="V560" s="6"/>
      <c r="W560" s="6"/>
      <c r="X560" s="6"/>
      <c r="Y560" s="6"/>
      <c r="Z560" s="6"/>
      <c r="AA560" s="6"/>
    </row>
    <row r="561" spans="1:27" x14ac:dyDescent="0.55000000000000004">
      <c r="A561" s="603" t="s">
        <v>2854</v>
      </c>
      <c r="B561" s="5">
        <v>395</v>
      </c>
      <c r="C561" s="6" t="s">
        <v>34</v>
      </c>
      <c r="D561" s="6">
        <v>53404</v>
      </c>
      <c r="E561" s="6">
        <v>132</v>
      </c>
      <c r="F561" s="6">
        <v>4763</v>
      </c>
      <c r="G561" s="6" t="s">
        <v>35</v>
      </c>
      <c r="H561" s="6"/>
      <c r="I561" s="6">
        <v>1</v>
      </c>
      <c r="J561" s="6">
        <v>76</v>
      </c>
      <c r="K561" s="5"/>
      <c r="L561" s="6">
        <f xml:space="preserve"> H561*400+I561*100+J561</f>
        <v>176</v>
      </c>
      <c r="M561" s="6"/>
      <c r="N561" s="6"/>
      <c r="O561" s="6"/>
      <c r="P561" s="115">
        <v>250</v>
      </c>
      <c r="Q561" s="5">
        <v>93</v>
      </c>
      <c r="R561" s="6">
        <v>44</v>
      </c>
      <c r="S561" s="6" t="s">
        <v>1792</v>
      </c>
      <c r="T561" s="6" t="s">
        <v>45</v>
      </c>
      <c r="U561" s="6">
        <v>60</v>
      </c>
      <c r="V561" s="6"/>
      <c r="W561" s="6">
        <v>60</v>
      </c>
      <c r="X561" s="6"/>
      <c r="Y561" s="6"/>
      <c r="Z561" s="6">
        <v>20</v>
      </c>
      <c r="AA561" s="6"/>
    </row>
    <row r="562" spans="1:27" x14ac:dyDescent="0.55000000000000004">
      <c r="A562" s="603"/>
      <c r="B562" s="5">
        <v>396</v>
      </c>
      <c r="C562" s="6" t="s">
        <v>34</v>
      </c>
      <c r="D562" s="6">
        <v>53413</v>
      </c>
      <c r="E562" s="6">
        <v>141</v>
      </c>
      <c r="F562" s="6">
        <v>4772</v>
      </c>
      <c r="G562" s="6" t="s">
        <v>35</v>
      </c>
      <c r="H562" s="6">
        <v>6</v>
      </c>
      <c r="I562" s="6"/>
      <c r="J562" s="6">
        <v>5</v>
      </c>
      <c r="K562" s="5">
        <f t="shared" ref="K562:K568" si="5" xml:space="preserve"> H562*400+I562*100+J562</f>
        <v>2405</v>
      </c>
      <c r="L562" s="6"/>
      <c r="M562" s="6"/>
      <c r="N562" s="6"/>
      <c r="O562" s="6"/>
      <c r="P562" s="115">
        <v>150</v>
      </c>
      <c r="Q562" s="5"/>
      <c r="R562" s="6">
        <v>44</v>
      </c>
      <c r="S562" s="6"/>
      <c r="T562" s="6"/>
      <c r="U562" s="6"/>
      <c r="V562" s="6"/>
      <c r="W562" s="6"/>
      <c r="X562" s="6"/>
      <c r="Y562" s="6"/>
      <c r="Z562" s="6"/>
      <c r="AA562" s="6"/>
    </row>
    <row r="563" spans="1:27" x14ac:dyDescent="0.55000000000000004">
      <c r="A563" s="603"/>
      <c r="B563" s="5">
        <v>397</v>
      </c>
      <c r="C563" s="6" t="s">
        <v>34</v>
      </c>
      <c r="D563" s="6">
        <v>95017</v>
      </c>
      <c r="E563" s="6">
        <v>278</v>
      </c>
      <c r="F563" s="6">
        <v>7654</v>
      </c>
      <c r="G563" s="6" t="s">
        <v>35</v>
      </c>
      <c r="H563" s="6">
        <v>1</v>
      </c>
      <c r="I563" s="6">
        <v>2</v>
      </c>
      <c r="J563" s="6">
        <v>30</v>
      </c>
      <c r="K563" s="5">
        <f t="shared" si="5"/>
        <v>630</v>
      </c>
      <c r="L563" s="6"/>
      <c r="M563" s="6"/>
      <c r="N563" s="6"/>
      <c r="O563" s="6"/>
      <c r="P563" s="115">
        <v>250</v>
      </c>
      <c r="Q563" s="5"/>
      <c r="R563" s="6">
        <v>44</v>
      </c>
      <c r="S563" s="6"/>
      <c r="T563" s="6"/>
      <c r="U563" s="6"/>
      <c r="V563" s="6"/>
      <c r="W563" s="6"/>
      <c r="X563" s="6"/>
      <c r="Y563" s="6"/>
      <c r="Z563" s="6"/>
      <c r="AA563" s="6"/>
    </row>
    <row r="564" spans="1:27" x14ac:dyDescent="0.55000000000000004">
      <c r="A564" s="603"/>
      <c r="B564" s="5">
        <v>398</v>
      </c>
      <c r="C564" s="6" t="s">
        <v>34</v>
      </c>
      <c r="D564" s="6">
        <v>52853</v>
      </c>
      <c r="E564" s="6">
        <v>155</v>
      </c>
      <c r="F564" s="6">
        <v>4776</v>
      </c>
      <c r="G564" s="6" t="s">
        <v>35</v>
      </c>
      <c r="H564" s="6"/>
      <c r="I564" s="6">
        <v>1</v>
      </c>
      <c r="J564" s="6">
        <v>93</v>
      </c>
      <c r="K564" s="5">
        <f t="shared" si="5"/>
        <v>193</v>
      </c>
      <c r="L564" s="6"/>
      <c r="M564" s="6"/>
      <c r="N564" s="6"/>
      <c r="O564" s="6"/>
      <c r="P564" s="115">
        <v>200</v>
      </c>
      <c r="Q564" s="5"/>
      <c r="R564" s="6">
        <v>44</v>
      </c>
      <c r="S564" s="6"/>
      <c r="T564" s="6"/>
      <c r="U564" s="6"/>
      <c r="V564" s="6"/>
      <c r="W564" s="6"/>
      <c r="X564" s="6"/>
      <c r="Y564" s="6"/>
      <c r="Z564" s="6"/>
      <c r="AA564" s="6"/>
    </row>
    <row r="565" spans="1:27" x14ac:dyDescent="0.55000000000000004">
      <c r="A565" s="603"/>
      <c r="B565" s="5"/>
      <c r="C565" s="6"/>
      <c r="D565" s="6"/>
      <c r="E565" s="6"/>
      <c r="F565" s="6"/>
      <c r="G565" s="6"/>
      <c r="H565" s="6"/>
      <c r="I565" s="6"/>
      <c r="J565" s="6"/>
      <c r="K565" s="5"/>
      <c r="L565" s="6"/>
      <c r="M565" s="6"/>
      <c r="N565" s="6"/>
      <c r="O565" s="6"/>
      <c r="P565" s="115"/>
      <c r="Q565" s="5"/>
      <c r="R565" s="6"/>
      <c r="S565" s="6"/>
      <c r="T565" s="6"/>
      <c r="U565" s="6"/>
      <c r="V565" s="6"/>
      <c r="W565" s="6"/>
      <c r="X565" s="6"/>
      <c r="Y565" s="6"/>
      <c r="Z565" s="6"/>
      <c r="AA565" s="6"/>
    </row>
    <row r="566" spans="1:27" s="186" customFormat="1" x14ac:dyDescent="0.55000000000000004">
      <c r="A566" s="599" t="s">
        <v>2855</v>
      </c>
      <c r="B566" s="5">
        <v>399</v>
      </c>
      <c r="C566" s="15" t="s">
        <v>34</v>
      </c>
      <c r="D566" s="15">
        <v>98876</v>
      </c>
      <c r="E566" s="15">
        <v>294</v>
      </c>
      <c r="F566" s="15">
        <v>7970</v>
      </c>
      <c r="G566" s="15" t="s">
        <v>35</v>
      </c>
      <c r="H566" s="15">
        <v>7</v>
      </c>
      <c r="I566" s="15">
        <v>2</v>
      </c>
      <c r="J566" s="15">
        <v>33</v>
      </c>
      <c r="K566" s="17">
        <f t="shared" si="5"/>
        <v>3033</v>
      </c>
      <c r="L566" s="15"/>
      <c r="M566" s="15"/>
      <c r="N566" s="15"/>
      <c r="O566" s="15"/>
      <c r="P566" s="294">
        <v>150</v>
      </c>
      <c r="Q566" s="17"/>
      <c r="R566" s="15">
        <v>115</v>
      </c>
      <c r="S566" s="15" t="s">
        <v>1792</v>
      </c>
      <c r="T566" s="15" t="s">
        <v>45</v>
      </c>
      <c r="U566" s="15">
        <v>108</v>
      </c>
      <c r="V566" s="15"/>
      <c r="W566" s="15">
        <v>75.7</v>
      </c>
      <c r="X566" s="15">
        <v>32.299999999999997</v>
      </c>
      <c r="Y566" s="15"/>
      <c r="Z566" s="15"/>
      <c r="AA566" s="15" t="s">
        <v>132</v>
      </c>
    </row>
    <row r="567" spans="1:27" x14ac:dyDescent="0.55000000000000004">
      <c r="A567" s="603"/>
      <c r="B567" s="5">
        <v>400</v>
      </c>
      <c r="C567" s="6" t="s">
        <v>2771</v>
      </c>
      <c r="D567" s="6">
        <v>2940</v>
      </c>
      <c r="E567" s="6">
        <v>79</v>
      </c>
      <c r="F567" s="6"/>
      <c r="G567" s="6" t="s">
        <v>35</v>
      </c>
      <c r="H567" s="6">
        <v>9</v>
      </c>
      <c r="I567" s="6">
        <v>2</v>
      </c>
      <c r="J567" s="6">
        <v>62</v>
      </c>
      <c r="K567" s="5">
        <f t="shared" si="5"/>
        <v>3862</v>
      </c>
      <c r="L567" s="6"/>
      <c r="M567" s="6"/>
      <c r="N567" s="6"/>
      <c r="O567" s="6"/>
      <c r="P567" s="115">
        <v>150</v>
      </c>
      <c r="Q567" s="5"/>
      <c r="R567" s="6">
        <v>115</v>
      </c>
      <c r="S567" s="6"/>
      <c r="T567" s="6"/>
      <c r="U567" s="6"/>
      <c r="V567" s="6"/>
      <c r="W567" s="6"/>
      <c r="X567" s="6"/>
      <c r="Y567" s="6"/>
      <c r="Z567" s="6"/>
      <c r="AA567" s="6"/>
    </row>
    <row r="568" spans="1:27" x14ac:dyDescent="0.55000000000000004">
      <c r="A568" s="603"/>
      <c r="B568" s="5">
        <v>401</v>
      </c>
      <c r="C568" s="6" t="s">
        <v>34</v>
      </c>
      <c r="D568" s="6">
        <v>25119</v>
      </c>
      <c r="E568" s="6">
        <v>24</v>
      </c>
      <c r="F568" s="6">
        <v>1323</v>
      </c>
      <c r="G568" s="6" t="s">
        <v>35</v>
      </c>
      <c r="H568" s="6">
        <v>7</v>
      </c>
      <c r="I568" s="6">
        <v>2</v>
      </c>
      <c r="J568" s="6">
        <v>33</v>
      </c>
      <c r="K568" s="5">
        <f t="shared" si="5"/>
        <v>3033</v>
      </c>
      <c r="L568" s="6"/>
      <c r="M568" s="6"/>
      <c r="N568" s="6"/>
      <c r="O568" s="6"/>
      <c r="P568" s="115">
        <v>150</v>
      </c>
      <c r="Q568" s="5"/>
      <c r="R568" s="6">
        <v>115</v>
      </c>
      <c r="S568" s="6"/>
      <c r="T568" s="6"/>
      <c r="U568" s="6"/>
      <c r="V568" s="6"/>
      <c r="W568" s="6"/>
      <c r="X568" s="6"/>
      <c r="Y568" s="6"/>
      <c r="Z568" s="6"/>
      <c r="AA568" s="6"/>
    </row>
    <row r="569" spans="1:27" x14ac:dyDescent="0.55000000000000004">
      <c r="A569" s="603"/>
      <c r="B569" s="5">
        <v>402</v>
      </c>
      <c r="C569" s="6" t="s">
        <v>34</v>
      </c>
      <c r="D569" s="6">
        <v>25393</v>
      </c>
      <c r="E569" s="6">
        <v>124</v>
      </c>
      <c r="F569" s="6">
        <v>1849</v>
      </c>
      <c r="G569" s="6" t="s">
        <v>805</v>
      </c>
      <c r="H569" s="6">
        <v>40</v>
      </c>
      <c r="I569" s="6"/>
      <c r="J569" s="6">
        <v>47</v>
      </c>
      <c r="K569" s="5"/>
      <c r="L569" s="6"/>
      <c r="M569" s="6"/>
      <c r="N569" s="6"/>
      <c r="O569" s="6"/>
      <c r="P569" s="115">
        <v>100</v>
      </c>
      <c r="Q569" s="5"/>
      <c r="R569" s="6">
        <v>115</v>
      </c>
      <c r="S569" s="6"/>
      <c r="T569" s="6"/>
      <c r="U569" s="6"/>
      <c r="V569" s="6"/>
      <c r="W569" s="6"/>
      <c r="X569" s="6"/>
      <c r="Y569" s="6"/>
      <c r="Z569" s="6"/>
      <c r="AA569" s="6"/>
    </row>
    <row r="570" spans="1:27" x14ac:dyDescent="0.55000000000000004">
      <c r="A570" s="603"/>
      <c r="B570" s="5"/>
      <c r="C570" s="6"/>
      <c r="D570" s="6"/>
      <c r="E570" s="6"/>
      <c r="F570" s="6"/>
      <c r="G570" s="6"/>
      <c r="H570" s="6"/>
      <c r="I570" s="6"/>
      <c r="J570" s="6"/>
      <c r="K570" s="5"/>
      <c r="L570" s="6"/>
      <c r="M570" s="6"/>
      <c r="N570" s="6"/>
      <c r="O570" s="6"/>
      <c r="P570" s="115"/>
      <c r="Q570" s="5"/>
      <c r="R570" s="6"/>
      <c r="S570" s="6"/>
      <c r="T570" s="6"/>
      <c r="U570" s="6"/>
      <c r="V570" s="6"/>
      <c r="W570" s="6"/>
      <c r="X570" s="6"/>
      <c r="Y570" s="6"/>
      <c r="Z570" s="6"/>
      <c r="AA570" s="6"/>
    </row>
    <row r="571" spans="1:27" x14ac:dyDescent="0.55000000000000004">
      <c r="A571" s="603" t="s">
        <v>2856</v>
      </c>
      <c r="B571" s="5">
        <v>403</v>
      </c>
      <c r="C571" s="6" t="s">
        <v>34</v>
      </c>
      <c r="D571" s="6">
        <v>26172</v>
      </c>
      <c r="E571" s="6">
        <v>34</v>
      </c>
      <c r="F571" s="6">
        <v>2090</v>
      </c>
      <c r="G571" s="6" t="s">
        <v>35</v>
      </c>
      <c r="H571" s="6">
        <v>4</v>
      </c>
      <c r="I571" s="6"/>
      <c r="J571" s="6">
        <v>20</v>
      </c>
      <c r="K571" s="5"/>
      <c r="L571" s="6">
        <f xml:space="preserve"> H571*400+I571*100+J571</f>
        <v>1620</v>
      </c>
      <c r="M571" s="6"/>
      <c r="N571" s="6"/>
      <c r="O571" s="6"/>
      <c r="P571" s="115">
        <v>100</v>
      </c>
      <c r="Q571" s="5">
        <v>94</v>
      </c>
      <c r="R571" s="6">
        <v>67</v>
      </c>
      <c r="S571" s="6" t="s">
        <v>1792</v>
      </c>
      <c r="T571" s="6" t="s">
        <v>45</v>
      </c>
      <c r="U571" s="6">
        <v>54</v>
      </c>
      <c r="V571" s="6"/>
      <c r="W571" s="6">
        <v>54</v>
      </c>
      <c r="X571" s="6"/>
      <c r="Y571" s="6"/>
      <c r="Z571" s="6">
        <v>32</v>
      </c>
      <c r="AA571" s="6"/>
    </row>
    <row r="572" spans="1:27" x14ac:dyDescent="0.55000000000000004">
      <c r="A572" s="603"/>
      <c r="B572" s="5"/>
      <c r="C572" s="6"/>
      <c r="D572" s="6"/>
      <c r="E572" s="6"/>
      <c r="F572" s="6"/>
      <c r="G572" s="6"/>
      <c r="H572" s="6"/>
      <c r="I572" s="6"/>
      <c r="J572" s="6"/>
      <c r="K572" s="5"/>
      <c r="L572" s="6"/>
      <c r="M572" s="6"/>
      <c r="N572" s="6"/>
      <c r="O572" s="6"/>
      <c r="P572" s="115"/>
      <c r="Q572" s="5"/>
      <c r="R572" s="6"/>
      <c r="S572" s="6"/>
      <c r="T572" s="6"/>
      <c r="U572" s="6"/>
      <c r="V572" s="6"/>
      <c r="W572" s="6"/>
      <c r="X572" s="6"/>
      <c r="Y572" s="6"/>
      <c r="Z572" s="6"/>
      <c r="AA572" s="6"/>
    </row>
    <row r="573" spans="1:27" x14ac:dyDescent="0.55000000000000004">
      <c r="A573" s="603" t="s">
        <v>2857</v>
      </c>
      <c r="B573" s="5">
        <v>404</v>
      </c>
      <c r="C573" s="6" t="s">
        <v>2698</v>
      </c>
      <c r="D573" s="6">
        <v>10028</v>
      </c>
      <c r="E573" s="6">
        <v>3</v>
      </c>
      <c r="F573" s="6">
        <v>28</v>
      </c>
      <c r="G573" s="6" t="s">
        <v>35</v>
      </c>
      <c r="H573" s="6">
        <v>14</v>
      </c>
      <c r="I573" s="6">
        <v>3</v>
      </c>
      <c r="J573" s="6">
        <v>22</v>
      </c>
      <c r="K573" s="5">
        <f xml:space="preserve"> H573*400+I573*100+J573</f>
        <v>5922</v>
      </c>
      <c r="L573" s="6"/>
      <c r="M573" s="6"/>
      <c r="N573" s="6"/>
      <c r="O573" s="6"/>
      <c r="P573" s="115">
        <v>150</v>
      </c>
      <c r="Q573" s="5"/>
      <c r="R573" s="6">
        <v>69</v>
      </c>
      <c r="S573" s="6"/>
      <c r="T573" s="6"/>
      <c r="U573" s="6"/>
      <c r="V573" s="6"/>
      <c r="W573" s="6"/>
      <c r="X573" s="6"/>
      <c r="Y573" s="6"/>
      <c r="Z573" s="6"/>
      <c r="AA573" s="6"/>
    </row>
    <row r="574" spans="1:27" x14ac:dyDescent="0.55000000000000004">
      <c r="A574" s="603"/>
      <c r="B574" s="5">
        <v>405</v>
      </c>
      <c r="C574" s="6" t="s">
        <v>34</v>
      </c>
      <c r="D574" s="6">
        <v>91913</v>
      </c>
      <c r="E574" s="6">
        <v>623</v>
      </c>
      <c r="F574" s="6">
        <v>7386</v>
      </c>
      <c r="G574" s="6" t="s">
        <v>35</v>
      </c>
      <c r="H574" s="6">
        <v>9</v>
      </c>
      <c r="I574" s="6">
        <v>1</v>
      </c>
      <c r="J574" s="6">
        <v>15</v>
      </c>
      <c r="K574" s="5">
        <f xml:space="preserve"> H574*400+I574*100+J574</f>
        <v>3715</v>
      </c>
      <c r="L574" s="6"/>
      <c r="M574" s="6"/>
      <c r="N574" s="6"/>
      <c r="O574" s="6"/>
      <c r="P574" s="115">
        <v>150</v>
      </c>
      <c r="Q574" s="5"/>
      <c r="R574" s="6">
        <v>69</v>
      </c>
      <c r="S574" s="6"/>
      <c r="T574" s="6"/>
      <c r="U574" s="6"/>
      <c r="V574" s="6"/>
      <c r="W574" s="6"/>
      <c r="X574" s="6"/>
      <c r="Y574" s="6"/>
      <c r="Z574" s="6"/>
      <c r="AA574" s="6"/>
    </row>
    <row r="575" spans="1:27" x14ac:dyDescent="0.55000000000000004">
      <c r="A575" s="603"/>
      <c r="B575" s="5">
        <v>406</v>
      </c>
      <c r="C575" s="6" t="s">
        <v>34</v>
      </c>
      <c r="D575" s="6">
        <v>41622</v>
      </c>
      <c r="E575" s="6">
        <v>57</v>
      </c>
      <c r="F575" s="6">
        <v>3513</v>
      </c>
      <c r="G575" s="6" t="s">
        <v>35</v>
      </c>
      <c r="H575" s="6"/>
      <c r="I575" s="6"/>
      <c r="J575" s="6">
        <v>98</v>
      </c>
      <c r="K575" s="5">
        <f xml:space="preserve"> H575*400+I575*100+J575</f>
        <v>98</v>
      </c>
      <c r="L575" s="6"/>
      <c r="M575" s="6"/>
      <c r="N575" s="6"/>
      <c r="O575" s="6"/>
      <c r="P575" s="115">
        <v>250</v>
      </c>
      <c r="Q575" s="5"/>
      <c r="R575" s="6">
        <v>69</v>
      </c>
      <c r="S575" s="6"/>
      <c r="T575" s="6"/>
      <c r="U575" s="6"/>
      <c r="V575" s="6"/>
      <c r="W575" s="6"/>
      <c r="X575" s="6"/>
      <c r="Y575" s="6"/>
      <c r="Z575" s="6"/>
      <c r="AA575" s="6"/>
    </row>
    <row r="576" spans="1:27" x14ac:dyDescent="0.55000000000000004">
      <c r="A576" s="603"/>
      <c r="B576" s="5">
        <v>407</v>
      </c>
      <c r="C576" s="6" t="s">
        <v>34</v>
      </c>
      <c r="D576" s="6">
        <v>42910</v>
      </c>
      <c r="E576" s="6">
        <v>147</v>
      </c>
      <c r="F576" s="6">
        <v>3574</v>
      </c>
      <c r="G576" s="6" t="s">
        <v>35</v>
      </c>
      <c r="H576" s="6">
        <v>4</v>
      </c>
      <c r="I576" s="6">
        <v>3</v>
      </c>
      <c r="J576" s="6">
        <v>51</v>
      </c>
      <c r="K576" s="5">
        <f xml:space="preserve"> H576*400+I576*100+J576</f>
        <v>1951</v>
      </c>
      <c r="L576" s="6"/>
      <c r="M576" s="6"/>
      <c r="N576" s="6"/>
      <c r="O576" s="6"/>
      <c r="P576" s="115">
        <v>150</v>
      </c>
      <c r="Q576" s="5"/>
      <c r="R576" s="6">
        <v>69</v>
      </c>
      <c r="S576" s="6"/>
      <c r="T576" s="6"/>
      <c r="U576" s="6"/>
      <c r="V576" s="6"/>
      <c r="W576" s="6"/>
      <c r="X576" s="6"/>
      <c r="Y576" s="6"/>
      <c r="Z576" s="6"/>
      <c r="AA576" s="6"/>
    </row>
    <row r="577" spans="1:27" x14ac:dyDescent="0.55000000000000004">
      <c r="A577" s="603"/>
      <c r="B577" s="5">
        <v>408</v>
      </c>
      <c r="C577" s="6" t="s">
        <v>34</v>
      </c>
      <c r="D577" s="6">
        <v>42787</v>
      </c>
      <c r="E577" s="6">
        <v>175</v>
      </c>
      <c r="F577" s="6">
        <v>3525</v>
      </c>
      <c r="G577" s="6" t="s">
        <v>35</v>
      </c>
      <c r="H577" s="6">
        <v>4</v>
      </c>
      <c r="I577" s="6"/>
      <c r="J577" s="6">
        <v>8</v>
      </c>
      <c r="K577" s="5"/>
      <c r="L577" s="6">
        <f xml:space="preserve"> H577*400+I577*100+J577</f>
        <v>1608</v>
      </c>
      <c r="M577" s="6"/>
      <c r="N577" s="6"/>
      <c r="O577" s="6"/>
      <c r="P577" s="115">
        <v>100</v>
      </c>
      <c r="Q577" s="5">
        <v>95</v>
      </c>
      <c r="R577" s="6">
        <v>69</v>
      </c>
      <c r="S577" s="6" t="s">
        <v>1792</v>
      </c>
      <c r="T577" s="6" t="s">
        <v>45</v>
      </c>
      <c r="U577" s="6">
        <v>54</v>
      </c>
      <c r="V577" s="6"/>
      <c r="W577" s="6">
        <v>54</v>
      </c>
      <c r="X577" s="6"/>
      <c r="Y577" s="6"/>
      <c r="Z577" s="6">
        <v>25</v>
      </c>
      <c r="AA577" s="6"/>
    </row>
    <row r="578" spans="1:27" x14ac:dyDescent="0.55000000000000004">
      <c r="A578" s="603"/>
      <c r="B578" s="5"/>
      <c r="C578" s="6"/>
      <c r="D578" s="6"/>
      <c r="E578" s="6"/>
      <c r="F578" s="6"/>
      <c r="G578" s="6"/>
      <c r="H578" s="6"/>
      <c r="I578" s="6"/>
      <c r="J578" s="6"/>
      <c r="K578" s="5"/>
      <c r="L578" s="6"/>
      <c r="M578" s="6"/>
      <c r="N578" s="6"/>
      <c r="O578" s="6"/>
      <c r="P578" s="115"/>
      <c r="Q578" s="5"/>
      <c r="R578" s="6"/>
      <c r="S578" s="6"/>
      <c r="T578" s="6"/>
      <c r="U578" s="6"/>
      <c r="V578" s="6"/>
      <c r="W578" s="6"/>
      <c r="X578" s="6"/>
      <c r="Y578" s="6"/>
      <c r="Z578" s="6"/>
      <c r="AA578" s="6"/>
    </row>
    <row r="579" spans="1:27" x14ac:dyDescent="0.55000000000000004">
      <c r="A579" s="603" t="s">
        <v>2858</v>
      </c>
      <c r="B579" s="5">
        <v>409</v>
      </c>
      <c r="C579" s="6" t="s">
        <v>34</v>
      </c>
      <c r="D579" s="6">
        <v>7913</v>
      </c>
      <c r="E579" s="6">
        <v>48</v>
      </c>
      <c r="F579" s="6">
        <v>241</v>
      </c>
      <c r="G579" s="6" t="s">
        <v>35</v>
      </c>
      <c r="H579" s="6"/>
      <c r="I579" s="6">
        <v>1</v>
      </c>
      <c r="J579" s="6">
        <v>18</v>
      </c>
      <c r="K579" s="5"/>
      <c r="L579" s="6">
        <f xml:space="preserve"> H579*400+I579*100+J579</f>
        <v>118</v>
      </c>
      <c r="M579" s="6"/>
      <c r="N579" s="6"/>
      <c r="O579" s="6"/>
      <c r="P579" s="115">
        <v>150</v>
      </c>
      <c r="Q579" s="5">
        <v>96</v>
      </c>
      <c r="R579" s="6">
        <v>22</v>
      </c>
      <c r="S579" s="6" t="s">
        <v>1792</v>
      </c>
      <c r="T579" s="6" t="s">
        <v>45</v>
      </c>
      <c r="U579" s="6">
        <v>72</v>
      </c>
      <c r="V579" s="6"/>
      <c r="W579" s="6">
        <v>72</v>
      </c>
      <c r="X579" s="6"/>
      <c r="Y579" s="6"/>
      <c r="Z579" s="6">
        <v>30</v>
      </c>
      <c r="AA579" s="6"/>
    </row>
    <row r="580" spans="1:27" x14ac:dyDescent="0.55000000000000004">
      <c r="A580" s="603"/>
      <c r="B580" s="5">
        <v>410</v>
      </c>
      <c r="C580" s="6" t="s">
        <v>34</v>
      </c>
      <c r="D580" s="6">
        <v>53030</v>
      </c>
      <c r="E580" s="6">
        <v>249</v>
      </c>
      <c r="F580" s="6">
        <v>2690</v>
      </c>
      <c r="G580" s="6" t="s">
        <v>35</v>
      </c>
      <c r="H580" s="6">
        <v>12</v>
      </c>
      <c r="I580" s="6"/>
      <c r="J580" s="6">
        <v>7</v>
      </c>
      <c r="K580" s="5">
        <f xml:space="preserve"> H580*400+I580*100+J580</f>
        <v>4807</v>
      </c>
      <c r="L580" s="6"/>
      <c r="M580" s="6"/>
      <c r="N580" s="6"/>
      <c r="O580" s="6"/>
      <c r="P580" s="115">
        <v>100</v>
      </c>
      <c r="Q580" s="5"/>
      <c r="R580" s="6">
        <v>22</v>
      </c>
      <c r="S580" s="6"/>
      <c r="T580" s="6"/>
      <c r="U580" s="6"/>
      <c r="V580" s="6"/>
      <c r="W580" s="6"/>
      <c r="X580" s="6"/>
      <c r="Y580" s="6"/>
      <c r="Z580" s="6"/>
      <c r="AA580" s="6"/>
    </row>
    <row r="581" spans="1:27" x14ac:dyDescent="0.55000000000000004">
      <c r="A581" s="603"/>
      <c r="B581" s="5">
        <v>411</v>
      </c>
      <c r="C581" s="6" t="s">
        <v>34</v>
      </c>
      <c r="D581" s="6">
        <v>53035</v>
      </c>
      <c r="E581" s="6">
        <v>244</v>
      </c>
      <c r="F581" s="6">
        <v>2695</v>
      </c>
      <c r="G581" s="6" t="s">
        <v>35</v>
      </c>
      <c r="H581" s="6">
        <v>13</v>
      </c>
      <c r="I581" s="6">
        <v>3</v>
      </c>
      <c r="J581" s="6">
        <v>71</v>
      </c>
      <c r="K581" s="5">
        <f xml:space="preserve"> H581*400+I581*100+J581</f>
        <v>5571</v>
      </c>
      <c r="L581" s="6"/>
      <c r="M581" s="6"/>
      <c r="N581" s="6"/>
      <c r="O581" s="6"/>
      <c r="P581" s="115">
        <v>150</v>
      </c>
      <c r="Q581" s="5"/>
      <c r="R581" s="6">
        <v>22</v>
      </c>
      <c r="S581" s="6"/>
      <c r="T581" s="6"/>
      <c r="U581" s="6"/>
      <c r="V581" s="6"/>
      <c r="W581" s="6"/>
      <c r="X581" s="6"/>
      <c r="Y581" s="6"/>
      <c r="Z581" s="6"/>
      <c r="AA581" s="6"/>
    </row>
    <row r="582" spans="1:27" x14ac:dyDescent="0.55000000000000004">
      <c r="A582" s="603"/>
      <c r="B582" s="5">
        <v>412</v>
      </c>
      <c r="C582" s="6" t="s">
        <v>34</v>
      </c>
      <c r="D582" s="6">
        <v>97305</v>
      </c>
      <c r="E582" s="6">
        <v>288</v>
      </c>
      <c r="F582" s="6">
        <v>7795</v>
      </c>
      <c r="G582" s="6" t="s">
        <v>35</v>
      </c>
      <c r="H582" s="6">
        <v>22</v>
      </c>
      <c r="I582" s="6"/>
      <c r="J582" s="6">
        <v>78</v>
      </c>
      <c r="K582" s="5">
        <f xml:space="preserve"> H582*400+I582*100+J582</f>
        <v>8878</v>
      </c>
      <c r="L582" s="6"/>
      <c r="M582" s="6"/>
      <c r="N582" s="6"/>
      <c r="O582" s="6"/>
      <c r="P582" s="115">
        <v>100</v>
      </c>
      <c r="Q582" s="5"/>
      <c r="R582" s="6">
        <v>22</v>
      </c>
      <c r="S582" s="6"/>
      <c r="T582" s="6"/>
      <c r="U582" s="6"/>
      <c r="V582" s="6"/>
      <c r="W582" s="6"/>
      <c r="X582" s="6"/>
      <c r="Y582" s="6"/>
      <c r="Z582" s="6"/>
      <c r="AA582" s="6"/>
    </row>
    <row r="583" spans="1:27" x14ac:dyDescent="0.55000000000000004">
      <c r="A583" s="603"/>
      <c r="B583" s="5">
        <v>413</v>
      </c>
      <c r="C583" s="6" t="s">
        <v>34</v>
      </c>
      <c r="D583" s="6">
        <v>53031</v>
      </c>
      <c r="E583" s="6">
        <v>248</v>
      </c>
      <c r="F583" s="6">
        <v>2691</v>
      </c>
      <c r="G583" s="6" t="s">
        <v>35</v>
      </c>
      <c r="H583" s="6">
        <v>16</v>
      </c>
      <c r="I583" s="6">
        <v>2</v>
      </c>
      <c r="J583" s="6">
        <v>56</v>
      </c>
      <c r="K583" s="5">
        <f xml:space="preserve"> H583*400+I583*100+J583</f>
        <v>6656</v>
      </c>
      <c r="L583" s="6"/>
      <c r="M583" s="6"/>
      <c r="N583" s="6"/>
      <c r="O583" s="6"/>
      <c r="P583" s="115">
        <v>100</v>
      </c>
      <c r="Q583" s="5"/>
      <c r="R583" s="6">
        <v>22</v>
      </c>
      <c r="S583" s="6"/>
      <c r="T583" s="6"/>
      <c r="U583" s="6"/>
      <c r="V583" s="6"/>
      <c r="W583" s="6"/>
      <c r="X583" s="6"/>
      <c r="Y583" s="6"/>
      <c r="Z583" s="6"/>
      <c r="AA583" s="6"/>
    </row>
    <row r="584" spans="1:27" x14ac:dyDescent="0.55000000000000004">
      <c r="A584" s="603"/>
      <c r="B584" s="5"/>
      <c r="C584" s="6"/>
      <c r="D584" s="6"/>
      <c r="E584" s="6"/>
      <c r="F584" s="6"/>
      <c r="G584" s="6"/>
      <c r="H584" s="6"/>
      <c r="I584" s="6"/>
      <c r="J584" s="6"/>
      <c r="K584" s="5"/>
      <c r="L584" s="6"/>
      <c r="M584" s="6"/>
      <c r="N584" s="6"/>
      <c r="O584" s="6"/>
      <c r="P584" s="115"/>
      <c r="Q584" s="5"/>
      <c r="R584" s="6"/>
      <c r="S584" s="6"/>
      <c r="T584" s="6"/>
      <c r="U584" s="6"/>
      <c r="V584" s="6"/>
      <c r="W584" s="6"/>
      <c r="X584" s="6"/>
      <c r="Y584" s="6"/>
      <c r="Z584" s="6"/>
      <c r="AA584" s="6"/>
    </row>
    <row r="585" spans="1:27" s="186" customFormat="1" x14ac:dyDescent="0.55000000000000004">
      <c r="A585" s="599" t="s">
        <v>2859</v>
      </c>
      <c r="B585" s="5">
        <v>414</v>
      </c>
      <c r="C585" s="15" t="s">
        <v>34</v>
      </c>
      <c r="D585" s="15">
        <v>52851</v>
      </c>
      <c r="E585" s="15">
        <v>143</v>
      </c>
      <c r="F585" s="15">
        <v>4774</v>
      </c>
      <c r="G585" s="15" t="s">
        <v>35</v>
      </c>
      <c r="H585" s="15"/>
      <c r="I585" s="15">
        <v>3</v>
      </c>
      <c r="J585" s="15">
        <v>25</v>
      </c>
      <c r="K585" s="17"/>
      <c r="L585" s="15">
        <f xml:space="preserve"> H585*400+I585*100+J585</f>
        <v>325</v>
      </c>
      <c r="M585" s="15"/>
      <c r="N585" s="15"/>
      <c r="O585" s="15"/>
      <c r="P585" s="294">
        <v>250</v>
      </c>
      <c r="Q585" s="17">
        <v>97</v>
      </c>
      <c r="R585" s="15">
        <v>261</v>
      </c>
      <c r="S585" s="15" t="s">
        <v>1792</v>
      </c>
      <c r="T585" s="15" t="s">
        <v>45</v>
      </c>
      <c r="U585" s="15">
        <v>108</v>
      </c>
      <c r="V585" s="15"/>
      <c r="W585" s="15">
        <v>54</v>
      </c>
      <c r="X585" s="15"/>
      <c r="Y585" s="15"/>
      <c r="Z585" s="15">
        <v>20</v>
      </c>
      <c r="AA585" s="18"/>
    </row>
    <row r="586" spans="1:27" s="186" customFormat="1" x14ac:dyDescent="0.55000000000000004">
      <c r="A586" s="599" t="s">
        <v>2859</v>
      </c>
      <c r="B586" s="17"/>
      <c r="C586" s="15"/>
      <c r="D586" s="15"/>
      <c r="E586" s="15"/>
      <c r="F586" s="15"/>
      <c r="G586" s="15"/>
      <c r="H586" s="15"/>
      <c r="I586" s="15"/>
      <c r="J586" s="15"/>
      <c r="K586" s="17"/>
      <c r="L586" s="15"/>
      <c r="M586" s="15"/>
      <c r="N586" s="15"/>
      <c r="O586" s="15"/>
      <c r="P586" s="294"/>
      <c r="Q586" s="17"/>
      <c r="R586" s="15"/>
      <c r="S586" s="15" t="s">
        <v>888</v>
      </c>
      <c r="T586" s="15" t="s">
        <v>37</v>
      </c>
      <c r="U586" s="15">
        <v>37.5</v>
      </c>
      <c r="V586" s="15"/>
      <c r="W586" s="15"/>
      <c r="X586" s="15">
        <v>37.5</v>
      </c>
      <c r="Y586" s="15"/>
      <c r="Z586" s="15">
        <v>10</v>
      </c>
      <c r="AA586" s="15" t="s">
        <v>132</v>
      </c>
    </row>
    <row r="587" spans="1:27" s="186" customFormat="1" x14ac:dyDescent="0.55000000000000004">
      <c r="A587" s="599"/>
      <c r="B587" s="17"/>
      <c r="C587" s="15"/>
      <c r="D587" s="15"/>
      <c r="E587" s="15"/>
      <c r="F587" s="15"/>
      <c r="G587" s="15"/>
      <c r="H587" s="15"/>
      <c r="I587" s="15"/>
      <c r="J587" s="15"/>
      <c r="K587" s="17"/>
      <c r="L587" s="15"/>
      <c r="M587" s="15"/>
      <c r="N587" s="15"/>
      <c r="O587" s="15"/>
      <c r="P587" s="294"/>
      <c r="Q587" s="17"/>
      <c r="R587" s="15"/>
      <c r="S587" s="15"/>
      <c r="T587" s="15"/>
      <c r="U587" s="15"/>
      <c r="V587" s="15"/>
      <c r="W587" s="15"/>
      <c r="X587" s="15"/>
      <c r="Y587" s="15"/>
      <c r="Z587" s="15"/>
      <c r="AA587" s="15"/>
    </row>
    <row r="588" spans="1:27" x14ac:dyDescent="0.55000000000000004">
      <c r="A588" s="603" t="s">
        <v>2814</v>
      </c>
      <c r="B588" s="5">
        <v>415</v>
      </c>
      <c r="C588" s="6" t="s">
        <v>34</v>
      </c>
      <c r="D588" s="6">
        <v>71383</v>
      </c>
      <c r="E588" s="6">
        <v>264</v>
      </c>
      <c r="F588" s="6">
        <v>6002</v>
      </c>
      <c r="G588" s="6" t="s">
        <v>35</v>
      </c>
      <c r="H588" s="6"/>
      <c r="I588" s="6"/>
      <c r="J588" s="6">
        <v>40</v>
      </c>
      <c r="K588" s="5"/>
      <c r="L588" s="6">
        <f xml:space="preserve"> H588*400+I588*100+J588</f>
        <v>40</v>
      </c>
      <c r="M588" s="6"/>
      <c r="N588" s="6"/>
      <c r="O588" s="6"/>
      <c r="P588" s="115">
        <v>250</v>
      </c>
      <c r="Q588" s="5">
        <v>98</v>
      </c>
      <c r="R588" s="6">
        <v>105</v>
      </c>
      <c r="S588" s="6" t="s">
        <v>1792</v>
      </c>
      <c r="T588" s="6" t="s">
        <v>45</v>
      </c>
      <c r="U588" s="6"/>
      <c r="V588" s="6"/>
      <c r="W588" s="6">
        <v>72</v>
      </c>
      <c r="X588" s="6"/>
      <c r="Y588" s="6"/>
      <c r="Z588" s="6">
        <v>35</v>
      </c>
      <c r="AA588" s="6"/>
    </row>
    <row r="589" spans="1:27" x14ac:dyDescent="0.55000000000000004">
      <c r="A589" s="603"/>
      <c r="B589" s="5">
        <v>416</v>
      </c>
      <c r="C589" s="6" t="s">
        <v>34</v>
      </c>
      <c r="D589" s="6">
        <v>71381</v>
      </c>
      <c r="E589" s="6">
        <v>262</v>
      </c>
      <c r="F589" s="6">
        <v>6000</v>
      </c>
      <c r="G589" s="6" t="s">
        <v>35</v>
      </c>
      <c r="H589" s="6"/>
      <c r="I589" s="6"/>
      <c r="J589" s="6">
        <v>70</v>
      </c>
      <c r="K589" s="5"/>
      <c r="L589" s="6">
        <f xml:space="preserve"> H589*400+I589*100+J589</f>
        <v>70</v>
      </c>
      <c r="M589" s="6"/>
      <c r="N589" s="6"/>
      <c r="O589" s="6"/>
      <c r="P589" s="115">
        <v>250</v>
      </c>
      <c r="Q589" s="5">
        <v>99</v>
      </c>
      <c r="R589" s="6">
        <v>105</v>
      </c>
      <c r="S589" s="6" t="s">
        <v>1792</v>
      </c>
      <c r="T589" s="6" t="s">
        <v>45</v>
      </c>
      <c r="U589" s="6">
        <v>54</v>
      </c>
      <c r="V589" s="6"/>
      <c r="W589" s="6">
        <v>54</v>
      </c>
      <c r="X589" s="6"/>
      <c r="Y589" s="6"/>
      <c r="Z589" s="6">
        <v>15</v>
      </c>
      <c r="AA589" s="6"/>
    </row>
    <row r="590" spans="1:27" x14ac:dyDescent="0.55000000000000004">
      <c r="A590" s="603"/>
      <c r="B590" s="5">
        <v>417</v>
      </c>
      <c r="C590" s="6" t="s">
        <v>34</v>
      </c>
      <c r="D590" s="6">
        <v>42905</v>
      </c>
      <c r="E590" s="6">
        <v>140</v>
      </c>
      <c r="F590" s="6">
        <v>3569</v>
      </c>
      <c r="G590" s="6" t="s">
        <v>35</v>
      </c>
      <c r="H590" s="6">
        <v>29</v>
      </c>
      <c r="I590" s="6"/>
      <c r="J590" s="6">
        <v>51</v>
      </c>
      <c r="K590" s="5">
        <f xml:space="preserve"> H590*400+I590*100+J590</f>
        <v>11651</v>
      </c>
      <c r="L590" s="6"/>
      <c r="M590" s="6"/>
      <c r="N590" s="6"/>
      <c r="O590" s="6"/>
      <c r="P590" s="115">
        <v>150</v>
      </c>
      <c r="Q590" s="5"/>
      <c r="R590" s="6">
        <v>105</v>
      </c>
      <c r="S590" s="6"/>
      <c r="T590" s="6"/>
      <c r="U590" s="6"/>
      <c r="V590" s="6"/>
      <c r="W590" s="6"/>
      <c r="X590" s="6"/>
      <c r="Y590" s="6"/>
      <c r="Z590" s="6"/>
      <c r="AA590" s="6"/>
    </row>
    <row r="591" spans="1:27" x14ac:dyDescent="0.55000000000000004">
      <c r="A591" s="603"/>
      <c r="B591" s="5">
        <v>418</v>
      </c>
      <c r="C591" s="6" t="s">
        <v>34</v>
      </c>
      <c r="D591" s="6">
        <v>42906</v>
      </c>
      <c r="E591" s="6">
        <v>139</v>
      </c>
      <c r="F591" s="6">
        <v>3570</v>
      </c>
      <c r="G591" s="6" t="s">
        <v>35</v>
      </c>
      <c r="H591" s="6">
        <v>18</v>
      </c>
      <c r="I591" s="6">
        <v>1</v>
      </c>
      <c r="J591" s="6">
        <v>2</v>
      </c>
      <c r="K591" s="5">
        <f xml:space="preserve"> H591*400+I591*100+J591</f>
        <v>7302</v>
      </c>
      <c r="L591" s="6"/>
      <c r="M591" s="6"/>
      <c r="N591" s="6"/>
      <c r="O591" s="6"/>
      <c r="P591" s="115">
        <v>100</v>
      </c>
      <c r="Q591" s="5"/>
      <c r="R591" s="6">
        <v>105</v>
      </c>
      <c r="S591" s="6"/>
      <c r="T591" s="6"/>
      <c r="U591" s="6"/>
      <c r="V591" s="6"/>
      <c r="W591" s="6"/>
      <c r="X591" s="6"/>
      <c r="Y591" s="6"/>
      <c r="Z591" s="6"/>
      <c r="AA591" s="6"/>
    </row>
    <row r="592" spans="1:27" x14ac:dyDescent="0.55000000000000004">
      <c r="A592" s="603"/>
      <c r="B592" s="5">
        <v>419</v>
      </c>
      <c r="C592" s="6" t="s">
        <v>34</v>
      </c>
      <c r="D592" s="6">
        <v>42904</v>
      </c>
      <c r="E592" s="6">
        <v>138</v>
      </c>
      <c r="F592" s="6">
        <v>3568</v>
      </c>
      <c r="G592" s="6" t="s">
        <v>35</v>
      </c>
      <c r="H592" s="6">
        <v>3</v>
      </c>
      <c r="I592" s="6"/>
      <c r="J592" s="6"/>
      <c r="K592" s="5">
        <f xml:space="preserve"> H592*400+I592*100+J592</f>
        <v>1200</v>
      </c>
      <c r="L592" s="6"/>
      <c r="M592" s="6"/>
      <c r="N592" s="6"/>
      <c r="O592" s="6"/>
      <c r="P592" s="115">
        <v>100</v>
      </c>
      <c r="Q592" s="5"/>
      <c r="R592" s="6">
        <v>105</v>
      </c>
      <c r="S592" s="6"/>
      <c r="T592" s="6"/>
      <c r="U592" s="6"/>
      <c r="V592" s="6"/>
      <c r="W592" s="6"/>
      <c r="X592" s="6"/>
      <c r="Y592" s="6"/>
      <c r="Z592" s="6"/>
      <c r="AA592" s="6"/>
    </row>
    <row r="593" spans="1:27" x14ac:dyDescent="0.55000000000000004">
      <c r="A593" s="603"/>
      <c r="B593" s="5">
        <v>420</v>
      </c>
      <c r="C593" s="6" t="s">
        <v>34</v>
      </c>
      <c r="D593" s="6">
        <v>42901</v>
      </c>
      <c r="E593" s="6">
        <v>135</v>
      </c>
      <c r="F593" s="6">
        <v>3565</v>
      </c>
      <c r="G593" s="6" t="s">
        <v>35</v>
      </c>
      <c r="H593" s="6">
        <v>3</v>
      </c>
      <c r="I593" s="6">
        <v>3</v>
      </c>
      <c r="J593" s="6">
        <v>73</v>
      </c>
      <c r="K593" s="5">
        <f xml:space="preserve"> H593*400+I593*100+J593</f>
        <v>1573</v>
      </c>
      <c r="L593" s="6"/>
      <c r="M593" s="6"/>
      <c r="N593" s="6"/>
      <c r="O593" s="6"/>
      <c r="P593" s="115">
        <v>150</v>
      </c>
      <c r="Q593" s="5"/>
      <c r="R593" s="6">
        <v>105</v>
      </c>
      <c r="S593" s="6"/>
      <c r="T593" s="6"/>
      <c r="U593" s="6"/>
      <c r="V593" s="6"/>
      <c r="W593" s="6"/>
      <c r="X593" s="6"/>
      <c r="Y593" s="6"/>
      <c r="Z593" s="6"/>
      <c r="AA593" s="6"/>
    </row>
    <row r="594" spans="1:27" x14ac:dyDescent="0.55000000000000004">
      <c r="A594" s="603"/>
      <c r="B594" s="5">
        <v>421</v>
      </c>
      <c r="C594" s="6" t="s">
        <v>34</v>
      </c>
      <c r="D594" s="6">
        <v>86003</v>
      </c>
      <c r="E594" s="6">
        <v>222</v>
      </c>
      <c r="F594" s="6">
        <v>6962</v>
      </c>
      <c r="G594" s="6" t="s">
        <v>805</v>
      </c>
      <c r="H594" s="6">
        <v>4</v>
      </c>
      <c r="I594" s="6"/>
      <c r="J594" s="6">
        <v>17</v>
      </c>
      <c r="K594" s="5"/>
      <c r="L594" s="6"/>
      <c r="M594" s="6"/>
      <c r="N594" s="6"/>
      <c r="O594" s="6"/>
      <c r="P594" s="115">
        <v>150</v>
      </c>
      <c r="Q594" s="5"/>
      <c r="R594" s="6">
        <v>105</v>
      </c>
      <c r="S594" s="6"/>
      <c r="T594" s="6"/>
      <c r="U594" s="6"/>
      <c r="V594" s="6"/>
      <c r="W594" s="6"/>
      <c r="X594" s="6"/>
      <c r="Y594" s="6"/>
      <c r="Z594" s="6"/>
      <c r="AA594" s="6"/>
    </row>
    <row r="595" spans="1:27" x14ac:dyDescent="0.55000000000000004">
      <c r="A595" s="603"/>
      <c r="B595" s="5"/>
      <c r="C595" s="6"/>
      <c r="D595" s="6"/>
      <c r="E595" s="6"/>
      <c r="F595" s="6"/>
      <c r="G595" s="6"/>
      <c r="H595" s="6"/>
      <c r="I595" s="6"/>
      <c r="J595" s="6"/>
      <c r="K595" s="5"/>
      <c r="L595" s="6"/>
      <c r="M595" s="6"/>
      <c r="N595" s="6"/>
      <c r="O595" s="6"/>
      <c r="P595" s="115"/>
      <c r="Q595" s="5"/>
      <c r="R595" s="6"/>
      <c r="S595" s="6"/>
      <c r="T595" s="6"/>
      <c r="U595" s="6"/>
      <c r="V595" s="6"/>
      <c r="W595" s="6"/>
      <c r="X595" s="6"/>
      <c r="Y595" s="6"/>
      <c r="Z595" s="6"/>
      <c r="AA595" s="6"/>
    </row>
    <row r="596" spans="1:27" x14ac:dyDescent="0.55000000000000004">
      <c r="A596" s="603" t="s">
        <v>2860</v>
      </c>
      <c r="B596" s="5">
        <v>422</v>
      </c>
      <c r="C596" s="6" t="s">
        <v>34</v>
      </c>
      <c r="D596" s="6">
        <v>15154</v>
      </c>
      <c r="E596" s="6">
        <v>221</v>
      </c>
      <c r="F596" s="6">
        <v>349</v>
      </c>
      <c r="G596" s="6" t="s">
        <v>35</v>
      </c>
      <c r="H596" s="6"/>
      <c r="I596" s="6">
        <v>1</v>
      </c>
      <c r="J596" s="6">
        <v>14</v>
      </c>
      <c r="K596" s="5"/>
      <c r="L596" s="6">
        <f xml:space="preserve"> H596*400+I596*100+J596</f>
        <v>114</v>
      </c>
      <c r="M596" s="6"/>
      <c r="N596" s="6"/>
      <c r="O596" s="6"/>
      <c r="P596" s="115">
        <v>250</v>
      </c>
      <c r="Q596" s="5">
        <v>100</v>
      </c>
      <c r="R596" s="6">
        <v>128</v>
      </c>
      <c r="S596" s="6" t="s">
        <v>1792</v>
      </c>
      <c r="T596" s="6" t="s">
        <v>45</v>
      </c>
      <c r="U596" s="6">
        <v>54</v>
      </c>
      <c r="V596" s="6"/>
      <c r="W596" s="6">
        <v>54</v>
      </c>
      <c r="X596" s="6"/>
      <c r="Y596" s="6"/>
      <c r="Z596" s="6">
        <v>23</v>
      </c>
      <c r="AA596" s="6"/>
    </row>
    <row r="597" spans="1:27" x14ac:dyDescent="0.55000000000000004">
      <c r="A597" s="603"/>
      <c r="B597" s="5"/>
      <c r="C597" s="6" t="s">
        <v>1791</v>
      </c>
      <c r="D597" s="6"/>
      <c r="E597" s="6"/>
      <c r="F597" s="6"/>
      <c r="G597" s="6" t="s">
        <v>35</v>
      </c>
      <c r="H597" s="6"/>
      <c r="I597" s="6"/>
      <c r="J597" s="6">
        <v>36</v>
      </c>
      <c r="K597" s="5"/>
      <c r="L597" s="6">
        <f xml:space="preserve"> H597*400+I597*100+J597</f>
        <v>36</v>
      </c>
      <c r="M597" s="6"/>
      <c r="N597" s="6"/>
      <c r="O597" s="6"/>
      <c r="P597" s="115"/>
      <c r="Q597" s="5">
        <v>101</v>
      </c>
      <c r="R597" s="6">
        <v>128</v>
      </c>
      <c r="S597" s="6" t="s">
        <v>1792</v>
      </c>
      <c r="T597" s="6" t="s">
        <v>1024</v>
      </c>
      <c r="U597" s="6">
        <v>54</v>
      </c>
      <c r="V597" s="6"/>
      <c r="W597" s="6">
        <v>54</v>
      </c>
      <c r="X597" s="6"/>
      <c r="Y597" s="6"/>
      <c r="Z597" s="6">
        <v>15</v>
      </c>
      <c r="AA597" s="6"/>
    </row>
    <row r="598" spans="1:27" x14ac:dyDescent="0.55000000000000004">
      <c r="A598" s="603"/>
      <c r="B598" s="5">
        <v>423</v>
      </c>
      <c r="C598" s="6" t="s">
        <v>34</v>
      </c>
      <c r="D598" s="6">
        <v>86004</v>
      </c>
      <c r="E598" s="6">
        <v>223</v>
      </c>
      <c r="F598" s="6">
        <v>6961</v>
      </c>
      <c r="G598" s="6" t="s">
        <v>35</v>
      </c>
      <c r="H598" s="6">
        <v>4</v>
      </c>
      <c r="I598" s="6"/>
      <c r="J598" s="6">
        <v>17</v>
      </c>
      <c r="K598" s="5">
        <f t="shared" ref="K598:K605" si="6" xml:space="preserve"> H598*400+I598*100+J598</f>
        <v>1617</v>
      </c>
      <c r="L598" s="6"/>
      <c r="M598" s="6"/>
      <c r="N598" s="6"/>
      <c r="O598" s="6"/>
      <c r="P598" s="115">
        <v>150</v>
      </c>
      <c r="Q598" s="5"/>
      <c r="R598" s="6">
        <v>128</v>
      </c>
      <c r="S598" s="6"/>
      <c r="T598" s="6"/>
      <c r="U598" s="6"/>
      <c r="V598" s="6"/>
      <c r="W598" s="6"/>
      <c r="X598" s="6"/>
      <c r="Y598" s="6"/>
      <c r="Z598" s="6"/>
      <c r="AA598" s="6"/>
    </row>
    <row r="599" spans="1:27" x14ac:dyDescent="0.55000000000000004">
      <c r="A599" s="603"/>
      <c r="B599" s="5">
        <v>424</v>
      </c>
      <c r="C599" s="6" t="s">
        <v>34</v>
      </c>
      <c r="D599" s="6">
        <v>40980</v>
      </c>
      <c r="E599" s="6">
        <v>69</v>
      </c>
      <c r="F599" s="6">
        <v>3390</v>
      </c>
      <c r="G599" s="6" t="s">
        <v>35</v>
      </c>
      <c r="H599" s="6">
        <v>3</v>
      </c>
      <c r="I599" s="6">
        <v>2</v>
      </c>
      <c r="J599" s="6">
        <v>16</v>
      </c>
      <c r="K599" s="5">
        <f t="shared" si="6"/>
        <v>1416</v>
      </c>
      <c r="L599" s="6"/>
      <c r="M599" s="6"/>
      <c r="N599" s="6"/>
      <c r="O599" s="6"/>
      <c r="P599" s="115">
        <v>250</v>
      </c>
      <c r="Q599" s="5"/>
      <c r="R599" s="6">
        <v>128</v>
      </c>
      <c r="S599" s="6"/>
      <c r="T599" s="6"/>
      <c r="U599" s="6"/>
      <c r="V599" s="6"/>
      <c r="W599" s="6"/>
      <c r="X599" s="6"/>
      <c r="Y599" s="6"/>
      <c r="Z599" s="6"/>
      <c r="AA599" s="6"/>
    </row>
    <row r="600" spans="1:27" x14ac:dyDescent="0.55000000000000004">
      <c r="A600" s="603"/>
      <c r="B600" s="5">
        <v>425</v>
      </c>
      <c r="C600" s="6" t="s">
        <v>34</v>
      </c>
      <c r="D600" s="6">
        <v>72305</v>
      </c>
      <c r="E600" s="6">
        <v>314</v>
      </c>
      <c r="F600" s="6">
        <v>6129</v>
      </c>
      <c r="G600" s="6" t="s">
        <v>35</v>
      </c>
      <c r="H600" s="6">
        <v>16</v>
      </c>
      <c r="I600" s="6">
        <v>2</v>
      </c>
      <c r="J600" s="6">
        <v>80</v>
      </c>
      <c r="K600" s="5">
        <f t="shared" si="6"/>
        <v>6680</v>
      </c>
      <c r="L600" s="6"/>
      <c r="M600" s="6"/>
      <c r="N600" s="6"/>
      <c r="O600" s="6"/>
      <c r="P600" s="115">
        <v>150</v>
      </c>
      <c r="Q600" s="5"/>
      <c r="R600" s="6">
        <v>128</v>
      </c>
      <c r="S600" s="6"/>
      <c r="T600" s="6"/>
      <c r="U600" s="6"/>
      <c r="V600" s="6"/>
      <c r="W600" s="6"/>
      <c r="X600" s="6"/>
      <c r="Y600" s="6"/>
      <c r="Z600" s="6"/>
      <c r="AA600" s="6"/>
    </row>
    <row r="601" spans="1:27" x14ac:dyDescent="0.55000000000000004">
      <c r="A601" s="603"/>
      <c r="B601" s="5">
        <v>426</v>
      </c>
      <c r="C601" s="6" t="s">
        <v>34</v>
      </c>
      <c r="D601" s="6">
        <v>25123</v>
      </c>
      <c r="E601" s="6">
        <v>28</v>
      </c>
      <c r="F601" s="6">
        <v>1327</v>
      </c>
      <c r="G601" s="6" t="s">
        <v>35</v>
      </c>
      <c r="H601" s="6">
        <v>5</v>
      </c>
      <c r="I601" s="6">
        <v>3</v>
      </c>
      <c r="J601" s="6">
        <v>16</v>
      </c>
      <c r="K601" s="5">
        <f t="shared" si="6"/>
        <v>2316</v>
      </c>
      <c r="L601" s="6"/>
      <c r="M601" s="6"/>
      <c r="N601" s="6"/>
      <c r="O601" s="6"/>
      <c r="P601" s="115">
        <v>150</v>
      </c>
      <c r="Q601" s="5"/>
      <c r="R601" s="6">
        <v>128</v>
      </c>
      <c r="S601" s="6"/>
      <c r="T601" s="6"/>
      <c r="U601" s="6"/>
      <c r="V601" s="6"/>
      <c r="W601" s="6"/>
      <c r="X601" s="6"/>
      <c r="Y601" s="6"/>
      <c r="Z601" s="6"/>
      <c r="AA601" s="6"/>
    </row>
    <row r="602" spans="1:27" x14ac:dyDescent="0.55000000000000004">
      <c r="A602" s="603"/>
      <c r="B602" s="5">
        <v>427</v>
      </c>
      <c r="C602" s="6" t="s">
        <v>34</v>
      </c>
      <c r="D602" s="6">
        <v>25124</v>
      </c>
      <c r="E602" s="6">
        <v>29</v>
      </c>
      <c r="F602" s="6">
        <v>1328</v>
      </c>
      <c r="G602" s="6" t="s">
        <v>35</v>
      </c>
      <c r="H602" s="6">
        <v>5</v>
      </c>
      <c r="I602" s="6">
        <v>3</v>
      </c>
      <c r="J602" s="6">
        <v>31</v>
      </c>
      <c r="K602" s="5">
        <f t="shared" si="6"/>
        <v>2331</v>
      </c>
      <c r="L602" s="6"/>
      <c r="M602" s="6"/>
      <c r="N602" s="6"/>
      <c r="O602" s="6"/>
      <c r="P602" s="115">
        <v>150</v>
      </c>
      <c r="Q602" s="5"/>
      <c r="R602" s="6">
        <v>128</v>
      </c>
      <c r="S602" s="6"/>
      <c r="T602" s="6"/>
      <c r="U602" s="6"/>
      <c r="V602" s="6"/>
      <c r="W602" s="6"/>
      <c r="X602" s="6"/>
      <c r="Y602" s="6"/>
      <c r="Z602" s="6"/>
      <c r="AA602" s="6"/>
    </row>
    <row r="603" spans="1:27" x14ac:dyDescent="0.55000000000000004">
      <c r="A603" s="603"/>
      <c r="B603" s="5">
        <v>428</v>
      </c>
      <c r="C603" s="6" t="s">
        <v>34</v>
      </c>
      <c r="D603" s="6">
        <v>25114</v>
      </c>
      <c r="E603" s="6">
        <v>19</v>
      </c>
      <c r="F603" s="6">
        <v>1718</v>
      </c>
      <c r="G603" s="6" t="s">
        <v>35</v>
      </c>
      <c r="H603" s="6">
        <v>3</v>
      </c>
      <c r="I603" s="6">
        <v>3</v>
      </c>
      <c r="J603" s="6">
        <v>67</v>
      </c>
      <c r="K603" s="5">
        <f t="shared" si="6"/>
        <v>1567</v>
      </c>
      <c r="L603" s="6"/>
      <c r="M603" s="6"/>
      <c r="N603" s="6"/>
      <c r="O603" s="6"/>
      <c r="P603" s="115">
        <v>150</v>
      </c>
      <c r="Q603" s="5"/>
      <c r="R603" s="6">
        <v>128</v>
      </c>
      <c r="S603" s="6"/>
      <c r="T603" s="6"/>
      <c r="U603" s="6"/>
      <c r="V603" s="6"/>
      <c r="W603" s="6"/>
      <c r="X603" s="6"/>
      <c r="Y603" s="6"/>
      <c r="Z603" s="6"/>
      <c r="AA603" s="6"/>
    </row>
    <row r="604" spans="1:27" x14ac:dyDescent="0.55000000000000004">
      <c r="A604" s="603"/>
      <c r="B604" s="5">
        <v>429</v>
      </c>
      <c r="C604" s="6" t="s">
        <v>34</v>
      </c>
      <c r="D604" s="6">
        <v>25115</v>
      </c>
      <c r="E604" s="6">
        <v>20</v>
      </c>
      <c r="F604" s="6">
        <v>1719</v>
      </c>
      <c r="G604" s="6" t="s">
        <v>35</v>
      </c>
      <c r="H604" s="6">
        <v>3</v>
      </c>
      <c r="I604" s="6">
        <v>3</v>
      </c>
      <c r="J604" s="6">
        <v>73</v>
      </c>
      <c r="K604" s="5">
        <f t="shared" si="6"/>
        <v>1573</v>
      </c>
      <c r="L604" s="6"/>
      <c r="M604" s="6"/>
      <c r="N604" s="6"/>
      <c r="O604" s="6"/>
      <c r="P604" s="115">
        <v>150</v>
      </c>
      <c r="Q604" s="5"/>
      <c r="R604" s="6">
        <v>128</v>
      </c>
      <c r="S604" s="6"/>
      <c r="T604" s="6"/>
      <c r="U604" s="6"/>
      <c r="V604" s="6"/>
      <c r="W604" s="6"/>
      <c r="X604" s="6"/>
      <c r="Y604" s="6"/>
      <c r="Z604" s="6"/>
      <c r="AA604" s="6"/>
    </row>
    <row r="605" spans="1:27" x14ac:dyDescent="0.55000000000000004">
      <c r="A605" s="603"/>
      <c r="B605" s="5">
        <v>430</v>
      </c>
      <c r="C605" s="6" t="s">
        <v>34</v>
      </c>
      <c r="D605" s="6">
        <v>25388</v>
      </c>
      <c r="E605" s="6">
        <v>114</v>
      </c>
      <c r="F605" s="6">
        <v>1844</v>
      </c>
      <c r="G605" s="6" t="s">
        <v>35</v>
      </c>
      <c r="H605" s="6">
        <v>7</v>
      </c>
      <c r="I605" s="6">
        <v>2</v>
      </c>
      <c r="J605" s="6">
        <v>40</v>
      </c>
      <c r="K605" s="5">
        <f t="shared" si="6"/>
        <v>3040</v>
      </c>
      <c r="L605" s="6"/>
      <c r="M605" s="6"/>
      <c r="N605" s="6"/>
      <c r="O605" s="6"/>
      <c r="P605" s="115">
        <v>150</v>
      </c>
      <c r="Q605" s="5"/>
      <c r="R605" s="6">
        <v>128</v>
      </c>
      <c r="S605" s="6"/>
      <c r="T605" s="6"/>
      <c r="U605" s="6"/>
      <c r="V605" s="6"/>
      <c r="W605" s="6"/>
      <c r="X605" s="6"/>
      <c r="Y605" s="6"/>
      <c r="Z605" s="6"/>
      <c r="AA605" s="6"/>
    </row>
    <row r="606" spans="1:27" x14ac:dyDescent="0.55000000000000004">
      <c r="A606" s="603"/>
      <c r="B606" s="5"/>
      <c r="C606" s="6"/>
      <c r="D606" s="6"/>
      <c r="E606" s="6"/>
      <c r="F606" s="6"/>
      <c r="G606" s="6"/>
      <c r="H606" s="6"/>
      <c r="I606" s="6"/>
      <c r="J606" s="6"/>
      <c r="K606" s="5"/>
      <c r="L606" s="6"/>
      <c r="M606" s="6"/>
      <c r="N606" s="6"/>
      <c r="O606" s="6"/>
      <c r="P606" s="115"/>
      <c r="Q606" s="5"/>
      <c r="R606" s="6"/>
      <c r="S606" s="6"/>
      <c r="T606" s="6"/>
      <c r="U606" s="6"/>
      <c r="V606" s="6"/>
      <c r="W606" s="6"/>
      <c r="X606" s="6"/>
      <c r="Y606" s="6"/>
      <c r="Z606" s="6"/>
      <c r="AA606" s="6"/>
    </row>
    <row r="607" spans="1:27" x14ac:dyDescent="0.55000000000000004">
      <c r="A607" s="603" t="s">
        <v>2861</v>
      </c>
      <c r="B607" s="5">
        <v>431</v>
      </c>
      <c r="C607" s="6" t="s">
        <v>34</v>
      </c>
      <c r="D607" s="6">
        <v>51500</v>
      </c>
      <c r="E607" s="6">
        <v>146</v>
      </c>
      <c r="F607" s="6">
        <v>4918</v>
      </c>
      <c r="G607" s="6" t="s">
        <v>35</v>
      </c>
      <c r="H607" s="6">
        <v>16</v>
      </c>
      <c r="I607" s="6">
        <v>1</v>
      </c>
      <c r="J607" s="6">
        <v>66</v>
      </c>
      <c r="K607" s="5">
        <v>6566</v>
      </c>
      <c r="L607" s="6"/>
      <c r="M607" s="6"/>
      <c r="N607" s="6"/>
      <c r="O607" s="6"/>
      <c r="P607" s="115">
        <v>150</v>
      </c>
      <c r="Q607" s="5">
        <v>102</v>
      </c>
      <c r="R607" s="6">
        <v>36</v>
      </c>
      <c r="S607" s="6" t="s">
        <v>1792</v>
      </c>
      <c r="T607" s="6" t="s">
        <v>45</v>
      </c>
      <c r="U607" s="6">
        <v>54</v>
      </c>
      <c r="V607" s="6"/>
      <c r="W607" s="6">
        <v>54</v>
      </c>
      <c r="X607" s="6"/>
      <c r="Y607" s="6"/>
      <c r="Z607" s="6">
        <v>20</v>
      </c>
      <c r="AA607" s="6"/>
    </row>
    <row r="608" spans="1:27" x14ac:dyDescent="0.55000000000000004">
      <c r="A608" s="603"/>
      <c r="B608" s="5">
        <v>432</v>
      </c>
      <c r="C608" s="6" t="s">
        <v>34</v>
      </c>
      <c r="D608" s="6">
        <v>39472</v>
      </c>
      <c r="E608" s="6">
        <v>108</v>
      </c>
      <c r="F608" s="6">
        <v>3343</v>
      </c>
      <c r="G608" s="6" t="s">
        <v>35</v>
      </c>
      <c r="H608" s="6">
        <v>6</v>
      </c>
      <c r="I608" s="6"/>
      <c r="J608" s="6">
        <v>69</v>
      </c>
      <c r="K608" s="5">
        <f t="shared" ref="K608:K613" si="7" xml:space="preserve"> H608*400+I608*100+J608</f>
        <v>2469</v>
      </c>
      <c r="L608" s="6"/>
      <c r="M608" s="6"/>
      <c r="N608" s="6"/>
      <c r="O608" s="6"/>
      <c r="P608" s="115">
        <v>150</v>
      </c>
      <c r="Q608" s="5"/>
      <c r="R608" s="6">
        <v>36</v>
      </c>
      <c r="S608" s="6"/>
      <c r="T608" s="6"/>
      <c r="U608" s="6"/>
      <c r="V608" s="6"/>
      <c r="W608" s="6"/>
      <c r="X608" s="6"/>
      <c r="Y608" s="6"/>
      <c r="Z608" s="6"/>
      <c r="AA608" s="6"/>
    </row>
    <row r="609" spans="1:27" x14ac:dyDescent="0.55000000000000004">
      <c r="A609" s="603"/>
      <c r="B609" s="5">
        <v>433</v>
      </c>
      <c r="C609" s="6" t="s">
        <v>34</v>
      </c>
      <c r="D609" s="6">
        <v>26227</v>
      </c>
      <c r="E609" s="6">
        <v>94</v>
      </c>
      <c r="F609" s="6">
        <v>2145</v>
      </c>
      <c r="G609" s="6" t="s">
        <v>35</v>
      </c>
      <c r="H609" s="6">
        <v>6</v>
      </c>
      <c r="I609" s="6"/>
      <c r="J609" s="6">
        <v>69</v>
      </c>
      <c r="K609" s="5">
        <f t="shared" si="7"/>
        <v>2469</v>
      </c>
      <c r="L609" s="6"/>
      <c r="M609" s="6"/>
      <c r="N609" s="6"/>
      <c r="O609" s="6"/>
      <c r="P609" s="115">
        <v>150</v>
      </c>
      <c r="Q609" s="5"/>
      <c r="R609" s="6">
        <v>36</v>
      </c>
      <c r="S609" s="6"/>
      <c r="T609" s="6"/>
      <c r="U609" s="6"/>
      <c r="V609" s="6"/>
      <c r="W609" s="6"/>
      <c r="X609" s="6"/>
      <c r="Y609" s="6"/>
      <c r="Z609" s="6"/>
      <c r="AA609" s="6"/>
    </row>
    <row r="610" spans="1:27" x14ac:dyDescent="0.55000000000000004">
      <c r="A610" s="603"/>
      <c r="B610" s="5">
        <v>434</v>
      </c>
      <c r="C610" s="6" t="s">
        <v>34</v>
      </c>
      <c r="D610" s="6">
        <v>86249</v>
      </c>
      <c r="E610" s="6">
        <v>201</v>
      </c>
      <c r="F610" s="6">
        <v>7039</v>
      </c>
      <c r="G610" s="6" t="s">
        <v>35</v>
      </c>
      <c r="H610" s="6">
        <v>3</v>
      </c>
      <c r="I610" s="6">
        <v>1</v>
      </c>
      <c r="J610" s="6">
        <v>20</v>
      </c>
      <c r="K610" s="5">
        <f t="shared" si="7"/>
        <v>1320</v>
      </c>
      <c r="L610" s="6"/>
      <c r="M610" s="6"/>
      <c r="N610" s="6"/>
      <c r="O610" s="6"/>
      <c r="P610" s="115">
        <v>200</v>
      </c>
      <c r="Q610" s="5"/>
      <c r="R610" s="6">
        <v>36</v>
      </c>
      <c r="S610" s="6"/>
      <c r="T610" s="6"/>
      <c r="U610" s="6"/>
      <c r="V610" s="6"/>
      <c r="W610" s="6"/>
      <c r="X610" s="6"/>
      <c r="Y610" s="6"/>
      <c r="Z610" s="6"/>
      <c r="AA610" s="6"/>
    </row>
    <row r="611" spans="1:27" x14ac:dyDescent="0.55000000000000004">
      <c r="A611" s="603"/>
      <c r="B611" s="5"/>
      <c r="C611" s="6"/>
      <c r="D611" s="6"/>
      <c r="E611" s="6"/>
      <c r="F611" s="6"/>
      <c r="G611" s="6"/>
      <c r="H611" s="6"/>
      <c r="I611" s="6"/>
      <c r="J611" s="6"/>
      <c r="K611" s="5"/>
      <c r="L611" s="6"/>
      <c r="M611" s="6"/>
      <c r="N611" s="6"/>
      <c r="O611" s="6"/>
      <c r="P611" s="115"/>
      <c r="Q611" s="5"/>
      <c r="R611" s="6"/>
      <c r="S611" s="6"/>
      <c r="T611" s="6"/>
      <c r="U611" s="6"/>
      <c r="V611" s="6"/>
      <c r="W611" s="6"/>
      <c r="X611" s="6"/>
      <c r="Y611" s="6"/>
      <c r="Z611" s="6"/>
      <c r="AA611" s="6"/>
    </row>
    <row r="612" spans="1:27" x14ac:dyDescent="0.55000000000000004">
      <c r="A612" s="603" t="s">
        <v>2862</v>
      </c>
      <c r="B612" s="5">
        <v>435</v>
      </c>
      <c r="C612" s="6" t="s">
        <v>34</v>
      </c>
      <c r="D612" s="6">
        <v>26192</v>
      </c>
      <c r="E612" s="6">
        <v>82</v>
      </c>
      <c r="F612" s="6">
        <v>2110</v>
      </c>
      <c r="G612" s="6" t="s">
        <v>35</v>
      </c>
      <c r="H612" s="6">
        <v>21</v>
      </c>
      <c r="I612" s="6"/>
      <c r="J612" s="6"/>
      <c r="K612" s="5">
        <f t="shared" si="7"/>
        <v>8400</v>
      </c>
      <c r="L612" s="6"/>
      <c r="M612" s="6"/>
      <c r="N612" s="6"/>
      <c r="O612" s="6"/>
      <c r="P612" s="115">
        <v>100</v>
      </c>
      <c r="Q612" s="5"/>
      <c r="R612" s="6">
        <v>64</v>
      </c>
      <c r="S612" s="6"/>
      <c r="T612" s="6"/>
      <c r="U612" s="6"/>
      <c r="V612" s="6"/>
      <c r="W612" s="6"/>
      <c r="X612" s="6"/>
      <c r="Y612" s="6"/>
      <c r="Z612" s="6"/>
      <c r="AA612" s="6"/>
    </row>
    <row r="613" spans="1:27" x14ac:dyDescent="0.55000000000000004">
      <c r="A613" s="603"/>
      <c r="B613" s="5">
        <v>436</v>
      </c>
      <c r="C613" s="6" t="s">
        <v>34</v>
      </c>
      <c r="D613" s="6">
        <v>26179</v>
      </c>
      <c r="E613" s="6">
        <v>41</v>
      </c>
      <c r="F613" s="6">
        <v>2097</v>
      </c>
      <c r="G613" s="6" t="s">
        <v>35</v>
      </c>
      <c r="H613" s="6">
        <v>14</v>
      </c>
      <c r="I613" s="6">
        <v>3</v>
      </c>
      <c r="J613" s="6">
        <v>40</v>
      </c>
      <c r="K613" s="5">
        <f t="shared" si="7"/>
        <v>5940</v>
      </c>
      <c r="L613" s="6"/>
      <c r="M613" s="6"/>
      <c r="N613" s="6"/>
      <c r="O613" s="6"/>
      <c r="P613" s="115">
        <v>150</v>
      </c>
      <c r="Q613" s="5"/>
      <c r="R613" s="6">
        <v>64</v>
      </c>
      <c r="S613" s="6"/>
      <c r="T613" s="6"/>
      <c r="U613" s="6"/>
      <c r="V613" s="6"/>
      <c r="W613" s="6"/>
      <c r="X613" s="6"/>
      <c r="Y613" s="6"/>
      <c r="Z613" s="6"/>
      <c r="AA613" s="6"/>
    </row>
    <row r="614" spans="1:27" x14ac:dyDescent="0.55000000000000004">
      <c r="A614" s="603"/>
      <c r="B614" s="5"/>
      <c r="C614" s="6"/>
      <c r="D614" s="6"/>
      <c r="E614" s="6"/>
      <c r="F614" s="6"/>
      <c r="G614" s="6"/>
      <c r="H614" s="6"/>
      <c r="I614" s="6"/>
      <c r="J614" s="6"/>
      <c r="K614" s="5"/>
      <c r="L614" s="6"/>
      <c r="M614" s="6"/>
      <c r="N614" s="6"/>
      <c r="O614" s="6"/>
      <c r="P614" s="115"/>
      <c r="Q614" s="5"/>
      <c r="R614" s="6"/>
      <c r="S614" s="6"/>
      <c r="T614" s="6"/>
      <c r="U614" s="6"/>
      <c r="V614" s="6"/>
      <c r="W614" s="6"/>
      <c r="X614" s="6"/>
      <c r="Y614" s="6"/>
      <c r="Z614" s="6"/>
      <c r="AA614" s="6"/>
    </row>
    <row r="615" spans="1:27" x14ac:dyDescent="0.55000000000000004">
      <c r="A615" s="603" t="s">
        <v>2863</v>
      </c>
      <c r="B615" s="5">
        <v>437</v>
      </c>
      <c r="C615" s="6" t="s">
        <v>34</v>
      </c>
      <c r="D615" s="6">
        <v>14485</v>
      </c>
      <c r="E615" s="6">
        <v>162</v>
      </c>
      <c r="F615" s="6">
        <v>319</v>
      </c>
      <c r="G615" s="6" t="s">
        <v>35</v>
      </c>
      <c r="H615" s="6"/>
      <c r="I615" s="6"/>
      <c r="J615" s="6">
        <v>54</v>
      </c>
      <c r="K615" s="5"/>
      <c r="L615" s="6">
        <f xml:space="preserve"> H615*400+I615*100+J615</f>
        <v>54</v>
      </c>
      <c r="M615" s="6"/>
      <c r="N615" s="6"/>
      <c r="O615" s="6"/>
      <c r="P615" s="115">
        <v>150</v>
      </c>
      <c r="Q615" s="5">
        <v>103</v>
      </c>
      <c r="R615" s="6">
        <v>37</v>
      </c>
      <c r="S615" s="6" t="s">
        <v>1792</v>
      </c>
      <c r="T615" s="6" t="s">
        <v>45</v>
      </c>
      <c r="U615" s="6">
        <v>54</v>
      </c>
      <c r="V615" s="6"/>
      <c r="W615" s="6">
        <v>54</v>
      </c>
      <c r="X615" s="6"/>
      <c r="Y615" s="6"/>
      <c r="Z615" s="6">
        <v>40</v>
      </c>
      <c r="AA615" s="6"/>
    </row>
    <row r="616" spans="1:27" x14ac:dyDescent="0.55000000000000004">
      <c r="A616" s="603" t="s">
        <v>2864</v>
      </c>
      <c r="B616" s="5">
        <v>438</v>
      </c>
      <c r="C616" s="6" t="s">
        <v>34</v>
      </c>
      <c r="D616" s="6">
        <v>76433</v>
      </c>
      <c r="E616" s="6">
        <v>381</v>
      </c>
      <c r="F616" s="6">
        <v>6752</v>
      </c>
      <c r="G616" s="6" t="s">
        <v>35</v>
      </c>
      <c r="H616" s="6"/>
      <c r="I616" s="6">
        <v>2</v>
      </c>
      <c r="J616" s="6">
        <v>15</v>
      </c>
      <c r="K616" s="5"/>
      <c r="L616" s="6">
        <f xml:space="preserve"> H616*400+I616*100+J616</f>
        <v>215</v>
      </c>
      <c r="M616" s="6"/>
      <c r="N616" s="6"/>
      <c r="O616" s="6"/>
      <c r="P616" s="115">
        <v>200</v>
      </c>
      <c r="Q616" s="5">
        <v>104</v>
      </c>
      <c r="R616" s="6">
        <v>37</v>
      </c>
      <c r="S616" s="6" t="s">
        <v>1792</v>
      </c>
      <c r="T616" s="6" t="s">
        <v>37</v>
      </c>
      <c r="U616" s="6">
        <v>54</v>
      </c>
      <c r="V616" s="6"/>
      <c r="W616" s="6">
        <v>54</v>
      </c>
      <c r="X616" s="6"/>
      <c r="Y616" s="6"/>
      <c r="Z616" s="6">
        <v>5</v>
      </c>
      <c r="AA616" s="6"/>
    </row>
    <row r="617" spans="1:27" x14ac:dyDescent="0.55000000000000004">
      <c r="A617" s="603" t="s">
        <v>2865</v>
      </c>
      <c r="B617" s="5">
        <v>439</v>
      </c>
      <c r="C617" s="6" t="s">
        <v>34</v>
      </c>
      <c r="D617" s="6">
        <v>26306</v>
      </c>
      <c r="E617" s="6">
        <v>51</v>
      </c>
      <c r="F617" s="6">
        <v>2224</v>
      </c>
      <c r="G617" s="6" t="s">
        <v>35</v>
      </c>
      <c r="H617" s="6">
        <v>12</v>
      </c>
      <c r="I617" s="6"/>
      <c r="J617" s="6">
        <v>80</v>
      </c>
      <c r="K617" s="5">
        <f xml:space="preserve"> H617*400+I617*100+J617</f>
        <v>4880</v>
      </c>
      <c r="L617" s="6"/>
      <c r="M617" s="6"/>
      <c r="N617" s="6"/>
      <c r="O617" s="6"/>
      <c r="P617" s="115">
        <v>100</v>
      </c>
      <c r="Q617" s="5"/>
      <c r="R617" s="6">
        <v>37</v>
      </c>
      <c r="S617" s="6"/>
      <c r="T617" s="6"/>
      <c r="U617" s="6"/>
      <c r="V617" s="6"/>
      <c r="W617" s="6"/>
      <c r="X617" s="6"/>
      <c r="Y617" s="6"/>
      <c r="Z617" s="6"/>
      <c r="AA617" s="6"/>
    </row>
    <row r="618" spans="1:27" x14ac:dyDescent="0.55000000000000004">
      <c r="A618" s="603"/>
      <c r="B618" s="5"/>
      <c r="C618" s="6"/>
      <c r="D618" s="6"/>
      <c r="E618" s="6"/>
      <c r="F618" s="6"/>
      <c r="G618" s="6"/>
      <c r="H618" s="6"/>
      <c r="I618" s="6"/>
      <c r="J618" s="6"/>
      <c r="K618" s="5"/>
      <c r="L618" s="6"/>
      <c r="M618" s="6"/>
      <c r="N618" s="6"/>
      <c r="O618" s="6"/>
      <c r="P618" s="115"/>
      <c r="Q618" s="5"/>
      <c r="R618" s="6"/>
      <c r="S618" s="6"/>
      <c r="T618" s="6"/>
      <c r="U618" s="6"/>
      <c r="V618" s="6"/>
      <c r="W618" s="6"/>
      <c r="X618" s="6"/>
      <c r="Y618" s="6"/>
      <c r="Z618" s="6"/>
      <c r="AA618" s="6"/>
    </row>
    <row r="619" spans="1:27" x14ac:dyDescent="0.55000000000000004">
      <c r="A619" s="603" t="s">
        <v>2866</v>
      </c>
      <c r="B619" s="5">
        <v>440</v>
      </c>
      <c r="C619" s="6" t="s">
        <v>34</v>
      </c>
      <c r="D619" s="6">
        <v>37134</v>
      </c>
      <c r="E619" s="6">
        <v>46</v>
      </c>
      <c r="F619" s="6">
        <v>441</v>
      </c>
      <c r="G619" s="6" t="s">
        <v>35</v>
      </c>
      <c r="H619" s="6"/>
      <c r="I619" s="6">
        <v>1</v>
      </c>
      <c r="J619" s="6">
        <v>31</v>
      </c>
      <c r="K619" s="5"/>
      <c r="L619" s="6">
        <f xml:space="preserve"> H619*400+I619*100+J619</f>
        <v>131</v>
      </c>
      <c r="M619" s="6"/>
      <c r="N619" s="6"/>
      <c r="O619" s="6"/>
      <c r="P619" s="115">
        <v>250</v>
      </c>
      <c r="Q619" s="5">
        <v>105</v>
      </c>
      <c r="R619" s="6">
        <v>27</v>
      </c>
      <c r="S619" s="6" t="s">
        <v>1792</v>
      </c>
      <c r="T619" s="6" t="s">
        <v>45</v>
      </c>
      <c r="U619" s="6">
        <v>72</v>
      </c>
      <c r="V619" s="6"/>
      <c r="W619" s="6">
        <v>72</v>
      </c>
      <c r="X619" s="6"/>
      <c r="Y619" s="6"/>
      <c r="Z619" s="6">
        <v>40</v>
      </c>
      <c r="AA619" s="6"/>
    </row>
    <row r="620" spans="1:27" x14ac:dyDescent="0.55000000000000004">
      <c r="A620" s="603"/>
      <c r="B620" s="5">
        <v>441</v>
      </c>
      <c r="C620" s="6" t="s">
        <v>34</v>
      </c>
      <c r="D620" s="6">
        <v>22694</v>
      </c>
      <c r="E620" s="6">
        <v>13</v>
      </c>
      <c r="F620" s="6">
        <v>1692</v>
      </c>
      <c r="G620" s="6" t="s">
        <v>35</v>
      </c>
      <c r="H620" s="6">
        <v>23</v>
      </c>
      <c r="I620" s="6">
        <v>2</v>
      </c>
      <c r="J620" s="6">
        <v>60</v>
      </c>
      <c r="K620" s="5">
        <f xml:space="preserve"> H620*400+I620*100+J620</f>
        <v>9460</v>
      </c>
      <c r="L620" s="6"/>
      <c r="M620" s="6"/>
      <c r="N620" s="6"/>
      <c r="O620" s="6"/>
      <c r="P620" s="115">
        <v>150</v>
      </c>
      <c r="Q620" s="5"/>
      <c r="R620" s="6">
        <v>27</v>
      </c>
      <c r="S620" s="6"/>
      <c r="T620" s="6"/>
      <c r="U620" s="6"/>
      <c r="V620" s="6"/>
      <c r="W620" s="6"/>
      <c r="X620" s="6"/>
      <c r="Y620" s="6"/>
      <c r="Z620" s="6"/>
      <c r="AA620" s="6"/>
    </row>
    <row r="621" spans="1:27" x14ac:dyDescent="0.55000000000000004">
      <c r="A621" s="603"/>
      <c r="B621" s="5">
        <v>442</v>
      </c>
      <c r="C621" s="6" t="s">
        <v>34</v>
      </c>
      <c r="D621" s="6">
        <v>22699</v>
      </c>
      <c r="E621" s="6">
        <v>12</v>
      </c>
      <c r="F621" s="6">
        <v>1697</v>
      </c>
      <c r="G621" s="6" t="s">
        <v>35</v>
      </c>
      <c r="H621" s="6">
        <v>4</v>
      </c>
      <c r="I621" s="6">
        <v>1</v>
      </c>
      <c r="J621" s="6">
        <v>10</v>
      </c>
      <c r="K621" s="5">
        <f xml:space="preserve"> H621*400+I621*100+J621</f>
        <v>1710</v>
      </c>
      <c r="L621" s="6"/>
      <c r="M621" s="6"/>
      <c r="N621" s="6"/>
      <c r="O621" s="6"/>
      <c r="P621" s="115">
        <v>200</v>
      </c>
      <c r="Q621" s="5"/>
      <c r="R621" s="6">
        <v>27</v>
      </c>
      <c r="S621" s="6"/>
      <c r="T621" s="6"/>
      <c r="U621" s="6"/>
      <c r="V621" s="6"/>
      <c r="W621" s="6"/>
      <c r="X621" s="6"/>
      <c r="Y621" s="6"/>
      <c r="Z621" s="6"/>
      <c r="AA621" s="6"/>
    </row>
    <row r="622" spans="1:27" x14ac:dyDescent="0.55000000000000004">
      <c r="A622" s="603"/>
      <c r="B622" s="5"/>
      <c r="C622" s="6"/>
      <c r="D622" s="6"/>
      <c r="E622" s="6"/>
      <c r="F622" s="6"/>
      <c r="G622" s="6"/>
      <c r="H622" s="6"/>
      <c r="I622" s="6"/>
      <c r="J622" s="6"/>
      <c r="K622" s="5"/>
      <c r="L622" s="6"/>
      <c r="M622" s="6"/>
      <c r="N622" s="6"/>
      <c r="O622" s="6"/>
      <c r="P622" s="115"/>
      <c r="Q622" s="5"/>
      <c r="R622" s="6"/>
      <c r="S622" s="6"/>
      <c r="T622" s="6"/>
      <c r="U622" s="6"/>
      <c r="V622" s="6"/>
      <c r="W622" s="6"/>
      <c r="X622" s="6"/>
      <c r="Y622" s="6"/>
      <c r="Z622" s="6"/>
      <c r="AA622" s="6"/>
    </row>
    <row r="623" spans="1:27" x14ac:dyDescent="0.55000000000000004">
      <c r="A623" s="603" t="s">
        <v>2867</v>
      </c>
      <c r="B623" s="5">
        <v>443</v>
      </c>
      <c r="C623" s="6" t="s">
        <v>34</v>
      </c>
      <c r="D623" s="6">
        <v>33121</v>
      </c>
      <c r="E623" s="6">
        <v>9</v>
      </c>
      <c r="F623" s="6">
        <v>2539</v>
      </c>
      <c r="G623" s="6" t="s">
        <v>35</v>
      </c>
      <c r="H623" s="6">
        <v>22</v>
      </c>
      <c r="I623" s="6"/>
      <c r="J623" s="6"/>
      <c r="K623" s="5">
        <f xml:space="preserve"> H623*400+I623*100+J623</f>
        <v>8800</v>
      </c>
      <c r="L623" s="6"/>
      <c r="M623" s="6"/>
      <c r="N623" s="6"/>
      <c r="O623" s="6"/>
      <c r="P623" s="115">
        <v>100</v>
      </c>
      <c r="Q623" s="5"/>
      <c r="R623" s="6">
        <v>178</v>
      </c>
      <c r="S623" s="6"/>
      <c r="T623" s="6"/>
      <c r="U623" s="6"/>
      <c r="V623" s="6"/>
      <c r="W623" s="6"/>
      <c r="X623" s="6"/>
      <c r="Y623" s="6"/>
      <c r="Z623" s="6"/>
      <c r="AA623" s="6"/>
    </row>
    <row r="624" spans="1:27" x14ac:dyDescent="0.55000000000000004">
      <c r="A624" s="603"/>
      <c r="B624" s="5"/>
      <c r="C624" s="6"/>
      <c r="D624" s="6"/>
      <c r="E624" s="6"/>
      <c r="F624" s="6"/>
      <c r="G624" s="6"/>
      <c r="H624" s="6"/>
      <c r="I624" s="6"/>
      <c r="J624" s="6"/>
      <c r="K624" s="5"/>
      <c r="L624" s="6"/>
      <c r="M624" s="6"/>
      <c r="N624" s="6"/>
      <c r="O624" s="6"/>
      <c r="P624" s="115"/>
      <c r="Q624" s="5"/>
      <c r="R624" s="6"/>
      <c r="S624" s="6"/>
      <c r="T624" s="6"/>
      <c r="U624" s="6"/>
      <c r="V624" s="6"/>
      <c r="W624" s="6"/>
      <c r="X624" s="6"/>
      <c r="Y624" s="6"/>
      <c r="Z624" s="6"/>
      <c r="AA624" s="6"/>
    </row>
    <row r="625" spans="1:27" x14ac:dyDescent="0.55000000000000004">
      <c r="A625" s="603" t="s">
        <v>2868</v>
      </c>
      <c r="B625" s="5">
        <v>444</v>
      </c>
      <c r="C625" s="6" t="s">
        <v>34</v>
      </c>
      <c r="D625" s="6">
        <v>94595</v>
      </c>
      <c r="E625" s="6">
        <v>633</v>
      </c>
      <c r="F625" s="6">
        <v>7629</v>
      </c>
      <c r="G625" s="6" t="s">
        <v>35</v>
      </c>
      <c r="H625" s="6"/>
      <c r="I625" s="6"/>
      <c r="J625" s="6">
        <v>49</v>
      </c>
      <c r="K625" s="5"/>
      <c r="L625" s="6">
        <f xml:space="preserve"> H625*400+I625*100+J625</f>
        <v>49</v>
      </c>
      <c r="M625" s="6"/>
      <c r="N625" s="6"/>
      <c r="O625" s="6"/>
      <c r="P625" s="115">
        <v>250</v>
      </c>
      <c r="Q625" s="5">
        <v>106</v>
      </c>
      <c r="R625" s="6">
        <v>233</v>
      </c>
      <c r="S625" s="6" t="s">
        <v>1792</v>
      </c>
      <c r="T625" s="6" t="s">
        <v>37</v>
      </c>
      <c r="U625" s="6">
        <v>135</v>
      </c>
      <c r="V625" s="6"/>
      <c r="W625" s="6">
        <v>135</v>
      </c>
      <c r="X625" s="6"/>
      <c r="Y625" s="6"/>
      <c r="Z625" s="6">
        <v>4</v>
      </c>
      <c r="AA625" s="6"/>
    </row>
    <row r="626" spans="1:27" x14ac:dyDescent="0.55000000000000004">
      <c r="A626" s="603"/>
      <c r="B626" s="5">
        <v>445</v>
      </c>
      <c r="C626" s="6" t="s">
        <v>2698</v>
      </c>
      <c r="D626" s="6">
        <v>4675</v>
      </c>
      <c r="E626" s="6">
        <v>76</v>
      </c>
      <c r="F626" s="6"/>
      <c r="G626" s="6" t="s">
        <v>35</v>
      </c>
      <c r="H626" s="6">
        <v>7</v>
      </c>
      <c r="I626" s="6">
        <v>1</v>
      </c>
      <c r="J626" s="6">
        <v>23</v>
      </c>
      <c r="K626" s="5">
        <f t="shared" ref="K626:K643" si="8" xml:space="preserve"> H626*400+I626*100+J626</f>
        <v>2923</v>
      </c>
      <c r="L626" s="6"/>
      <c r="M626" s="6"/>
      <c r="N626" s="6"/>
      <c r="O626" s="6"/>
      <c r="P626" s="115">
        <v>150</v>
      </c>
      <c r="Q626" s="5"/>
      <c r="R626" s="6">
        <v>233</v>
      </c>
      <c r="S626" s="6"/>
      <c r="T626" s="6"/>
      <c r="U626" s="6"/>
      <c r="V626" s="6"/>
      <c r="W626" s="6"/>
      <c r="X626" s="6"/>
      <c r="Y626" s="6"/>
      <c r="Z626" s="6"/>
      <c r="AA626" s="6"/>
    </row>
    <row r="627" spans="1:27" x14ac:dyDescent="0.55000000000000004">
      <c r="A627" s="603"/>
      <c r="B627" s="5">
        <v>446</v>
      </c>
      <c r="C627" s="6" t="s">
        <v>34</v>
      </c>
      <c r="D627" s="6">
        <v>55786</v>
      </c>
      <c r="E627" s="6">
        <v>77</v>
      </c>
      <c r="F627" s="6">
        <v>4629</v>
      </c>
      <c r="G627" s="6" t="s">
        <v>35</v>
      </c>
      <c r="H627" s="6">
        <v>5</v>
      </c>
      <c r="I627" s="6">
        <v>3</v>
      </c>
      <c r="J627" s="6">
        <v>81</v>
      </c>
      <c r="K627" s="5">
        <f t="shared" si="8"/>
        <v>2381</v>
      </c>
      <c r="L627" s="6"/>
      <c r="M627" s="6"/>
      <c r="N627" s="6"/>
      <c r="O627" s="6"/>
      <c r="P627" s="115">
        <v>250</v>
      </c>
      <c r="Q627" s="5"/>
      <c r="R627" s="6">
        <v>233</v>
      </c>
      <c r="S627" s="6"/>
      <c r="T627" s="6"/>
      <c r="U627" s="6"/>
      <c r="V627" s="6"/>
      <c r="W627" s="6"/>
      <c r="X627" s="6"/>
      <c r="Y627" s="6"/>
      <c r="Z627" s="6"/>
      <c r="AA627" s="6"/>
    </row>
    <row r="628" spans="1:27" x14ac:dyDescent="0.55000000000000004">
      <c r="A628" s="603"/>
      <c r="B628" s="5">
        <v>447</v>
      </c>
      <c r="C628" s="6" t="s">
        <v>34</v>
      </c>
      <c r="D628" s="6">
        <v>53033</v>
      </c>
      <c r="E628" s="6">
        <v>246</v>
      </c>
      <c r="F628" s="6">
        <v>2693</v>
      </c>
      <c r="G628" s="6" t="s">
        <v>35</v>
      </c>
      <c r="H628" s="6">
        <v>3</v>
      </c>
      <c r="I628" s="6">
        <v>3</v>
      </c>
      <c r="J628" s="6">
        <v>96</v>
      </c>
      <c r="K628" s="5">
        <f t="shared" si="8"/>
        <v>1596</v>
      </c>
      <c r="L628" s="6"/>
      <c r="M628" s="6"/>
      <c r="N628" s="6"/>
      <c r="O628" s="6"/>
      <c r="P628" s="115">
        <v>200</v>
      </c>
      <c r="Q628" s="5"/>
      <c r="R628" s="6">
        <v>233</v>
      </c>
      <c r="S628" s="6"/>
      <c r="T628" s="6"/>
      <c r="U628" s="6"/>
      <c r="V628" s="6"/>
      <c r="W628" s="6"/>
      <c r="X628" s="6"/>
      <c r="Y628" s="6"/>
      <c r="Z628" s="6"/>
      <c r="AA628" s="6"/>
    </row>
    <row r="629" spans="1:27" x14ac:dyDescent="0.55000000000000004">
      <c r="A629" s="603"/>
      <c r="B629" s="5">
        <v>448</v>
      </c>
      <c r="C629" s="6" t="s">
        <v>34</v>
      </c>
      <c r="D629" s="6">
        <v>55887</v>
      </c>
      <c r="E629" s="6">
        <v>76</v>
      </c>
      <c r="F629" s="6">
        <v>4630</v>
      </c>
      <c r="G629" s="6" t="s">
        <v>35</v>
      </c>
      <c r="H629" s="6">
        <v>3</v>
      </c>
      <c r="I629" s="6"/>
      <c r="J629" s="6">
        <v>14</v>
      </c>
      <c r="K629" s="5">
        <f t="shared" si="8"/>
        <v>1214</v>
      </c>
      <c r="L629" s="6"/>
      <c r="M629" s="6"/>
      <c r="N629" s="6"/>
      <c r="O629" s="6"/>
      <c r="P629" s="115">
        <v>250</v>
      </c>
      <c r="Q629" s="5"/>
      <c r="R629" s="6">
        <v>233</v>
      </c>
      <c r="S629" s="6"/>
      <c r="T629" s="6"/>
      <c r="U629" s="6"/>
      <c r="V629" s="6"/>
      <c r="W629" s="6"/>
      <c r="X629" s="6"/>
      <c r="Y629" s="6"/>
      <c r="Z629" s="6"/>
      <c r="AA629" s="6"/>
    </row>
    <row r="630" spans="1:27" x14ac:dyDescent="0.55000000000000004">
      <c r="A630" s="603"/>
      <c r="B630" s="5">
        <v>449</v>
      </c>
      <c r="C630" s="6" t="s">
        <v>34</v>
      </c>
      <c r="D630" s="6">
        <v>90863</v>
      </c>
      <c r="E630" s="6">
        <v>615</v>
      </c>
      <c r="F630" s="6">
        <v>7363</v>
      </c>
      <c r="G630" s="6" t="s">
        <v>35</v>
      </c>
      <c r="H630" s="6"/>
      <c r="I630" s="6">
        <v>1</v>
      </c>
      <c r="J630" s="6">
        <v>70</v>
      </c>
      <c r="K630" s="5">
        <f t="shared" si="8"/>
        <v>170</v>
      </c>
      <c r="L630" s="6"/>
      <c r="M630" s="6"/>
      <c r="N630" s="6"/>
      <c r="O630" s="6"/>
      <c r="P630" s="115">
        <v>200</v>
      </c>
      <c r="Q630" s="5"/>
      <c r="R630" s="6">
        <v>233</v>
      </c>
      <c r="S630" s="6"/>
      <c r="T630" s="6"/>
      <c r="U630" s="6"/>
      <c r="V630" s="6"/>
      <c r="W630" s="6"/>
      <c r="X630" s="6"/>
      <c r="Y630" s="6"/>
      <c r="Z630" s="6"/>
      <c r="AA630" s="6"/>
    </row>
    <row r="631" spans="1:27" x14ac:dyDescent="0.55000000000000004">
      <c r="A631" s="603"/>
      <c r="B631" s="5"/>
      <c r="C631" s="6"/>
      <c r="D631" s="6"/>
      <c r="E631" s="6"/>
      <c r="F631" s="6"/>
      <c r="G631" s="6"/>
      <c r="H631" s="6"/>
      <c r="I631" s="6"/>
      <c r="J631" s="6"/>
      <c r="K631" s="5"/>
      <c r="L631" s="6"/>
      <c r="M631" s="6"/>
      <c r="N631" s="6"/>
      <c r="O631" s="6"/>
      <c r="P631" s="115"/>
      <c r="Q631" s="5"/>
      <c r="R631" s="6"/>
      <c r="S631" s="6"/>
      <c r="T631" s="6"/>
      <c r="U631" s="6"/>
      <c r="V631" s="6"/>
      <c r="W631" s="6"/>
      <c r="X631" s="6"/>
      <c r="Y631" s="6"/>
      <c r="Z631" s="6"/>
      <c r="AA631" s="6"/>
    </row>
    <row r="632" spans="1:27" x14ac:dyDescent="0.55000000000000004">
      <c r="A632" s="603" t="s">
        <v>2869</v>
      </c>
      <c r="B632" s="5">
        <v>450</v>
      </c>
      <c r="C632" s="6" t="s">
        <v>34</v>
      </c>
      <c r="D632" s="6">
        <v>94525</v>
      </c>
      <c r="E632" s="6">
        <v>737</v>
      </c>
      <c r="F632" s="6">
        <v>7641</v>
      </c>
      <c r="G632" s="6" t="s">
        <v>35</v>
      </c>
      <c r="H632" s="6">
        <v>3</v>
      </c>
      <c r="I632" s="6">
        <v>2</v>
      </c>
      <c r="J632" s="6">
        <v>17</v>
      </c>
      <c r="K632" s="5">
        <f t="shared" si="8"/>
        <v>1417</v>
      </c>
      <c r="L632" s="6"/>
      <c r="M632" s="6"/>
      <c r="N632" s="6"/>
      <c r="O632" s="6"/>
      <c r="P632" s="115">
        <v>200</v>
      </c>
      <c r="Q632" s="5"/>
      <c r="R632" s="6">
        <v>116</v>
      </c>
      <c r="S632" s="6"/>
      <c r="T632" s="6"/>
      <c r="U632" s="6"/>
      <c r="V632" s="6"/>
      <c r="W632" s="6"/>
      <c r="X632" s="6"/>
      <c r="Y632" s="6"/>
      <c r="Z632" s="6"/>
      <c r="AA632" s="6"/>
    </row>
    <row r="633" spans="1:27" x14ac:dyDescent="0.55000000000000004">
      <c r="A633" s="603"/>
      <c r="B633" s="5">
        <v>451</v>
      </c>
      <c r="C633" s="6" t="s">
        <v>34</v>
      </c>
      <c r="D633" s="6">
        <v>83212</v>
      </c>
      <c r="E633" s="6">
        <v>150</v>
      </c>
      <c r="F633" s="6">
        <v>6857</v>
      </c>
      <c r="G633" s="6" t="s">
        <v>35</v>
      </c>
      <c r="H633" s="6">
        <v>2</v>
      </c>
      <c r="I633" s="6">
        <v>2</v>
      </c>
      <c r="J633" s="6">
        <v>53</v>
      </c>
      <c r="K633" s="5">
        <f t="shared" si="8"/>
        <v>1053</v>
      </c>
      <c r="L633" s="6"/>
      <c r="M633" s="6"/>
      <c r="N633" s="6"/>
      <c r="O633" s="6"/>
      <c r="P633" s="115">
        <v>100</v>
      </c>
      <c r="Q633" s="5"/>
      <c r="R633" s="6">
        <v>116</v>
      </c>
      <c r="S633" s="6"/>
      <c r="T633" s="6"/>
      <c r="U633" s="6"/>
      <c r="V633" s="6"/>
      <c r="W633" s="6"/>
      <c r="X633" s="6"/>
      <c r="Y633" s="6"/>
      <c r="Z633" s="6"/>
      <c r="AA633" s="6"/>
    </row>
    <row r="634" spans="1:27" x14ac:dyDescent="0.55000000000000004">
      <c r="A634" s="603"/>
      <c r="B634" s="5">
        <v>452</v>
      </c>
      <c r="C634" s="6" t="s">
        <v>34</v>
      </c>
      <c r="D634" s="6">
        <v>83243</v>
      </c>
      <c r="E634" s="6">
        <v>156</v>
      </c>
      <c r="F634" s="6">
        <v>6863</v>
      </c>
      <c r="G634" s="6" t="s">
        <v>35</v>
      </c>
      <c r="H634" s="6">
        <v>4</v>
      </c>
      <c r="I634" s="6">
        <v>1</v>
      </c>
      <c r="J634" s="6">
        <v>85</v>
      </c>
      <c r="K634" s="5">
        <f t="shared" si="8"/>
        <v>1785</v>
      </c>
      <c r="L634" s="6"/>
      <c r="M634" s="6"/>
      <c r="N634" s="6"/>
      <c r="O634" s="6"/>
      <c r="P634" s="115">
        <v>150</v>
      </c>
      <c r="Q634" s="5"/>
      <c r="R634" s="6">
        <v>116</v>
      </c>
      <c r="S634" s="6"/>
      <c r="T634" s="6"/>
      <c r="U634" s="6"/>
      <c r="V634" s="6"/>
      <c r="W634" s="6"/>
      <c r="X634" s="6"/>
      <c r="Y634" s="6"/>
      <c r="Z634" s="6"/>
      <c r="AA634" s="6"/>
    </row>
    <row r="635" spans="1:27" x14ac:dyDescent="0.55000000000000004">
      <c r="A635" s="603"/>
      <c r="B635" s="5"/>
      <c r="C635" s="6"/>
      <c r="D635" s="6"/>
      <c r="E635" s="6"/>
      <c r="F635" s="6"/>
      <c r="G635" s="6"/>
      <c r="H635" s="6"/>
      <c r="I635" s="6"/>
      <c r="J635" s="6"/>
      <c r="K635" s="5"/>
      <c r="L635" s="6"/>
      <c r="M635" s="6"/>
      <c r="N635" s="6"/>
      <c r="O635" s="6"/>
      <c r="P635" s="115"/>
      <c r="Q635" s="5"/>
      <c r="R635" s="6"/>
      <c r="S635" s="6"/>
      <c r="T635" s="6"/>
      <c r="U635" s="6"/>
      <c r="V635" s="6"/>
      <c r="W635" s="6"/>
      <c r="X635" s="6"/>
      <c r="Y635" s="6"/>
      <c r="Z635" s="6"/>
      <c r="AA635" s="6"/>
    </row>
    <row r="636" spans="1:27" x14ac:dyDescent="0.55000000000000004">
      <c r="A636" s="603" t="s">
        <v>2870</v>
      </c>
      <c r="B636" s="5">
        <v>453</v>
      </c>
      <c r="C636" s="6" t="s">
        <v>34</v>
      </c>
      <c r="D636" s="6">
        <v>85268</v>
      </c>
      <c r="E636" s="6">
        <v>591</v>
      </c>
      <c r="F636" s="6">
        <v>6936</v>
      </c>
      <c r="G636" s="6" t="s">
        <v>35</v>
      </c>
      <c r="H636" s="6">
        <v>4</v>
      </c>
      <c r="I636" s="6"/>
      <c r="J636" s="6">
        <v>57</v>
      </c>
      <c r="K636" s="5">
        <f t="shared" si="8"/>
        <v>1657</v>
      </c>
      <c r="L636" s="6"/>
      <c r="M636" s="6"/>
      <c r="N636" s="6"/>
      <c r="O636" s="6"/>
      <c r="P636" s="115">
        <v>150</v>
      </c>
      <c r="Q636" s="5"/>
      <c r="R636" s="6">
        <v>11</v>
      </c>
      <c r="S636" s="6"/>
      <c r="T636" s="6"/>
      <c r="U636" s="6"/>
      <c r="V636" s="6"/>
      <c r="W636" s="6"/>
      <c r="X636" s="6"/>
      <c r="Y636" s="6"/>
      <c r="Z636" s="6"/>
      <c r="AA636" s="6"/>
    </row>
    <row r="637" spans="1:27" x14ac:dyDescent="0.55000000000000004">
      <c r="A637" s="603"/>
      <c r="B637" s="5">
        <v>454</v>
      </c>
      <c r="C637" s="6" t="s">
        <v>34</v>
      </c>
      <c r="D637" s="6">
        <v>73102</v>
      </c>
      <c r="E637" s="6">
        <v>298</v>
      </c>
      <c r="F637" s="6">
        <v>6238</v>
      </c>
      <c r="G637" s="6" t="s">
        <v>35</v>
      </c>
      <c r="H637" s="6">
        <v>1</v>
      </c>
      <c r="I637" s="6"/>
      <c r="J637" s="6">
        <v>79</v>
      </c>
      <c r="K637" s="5">
        <f t="shared" si="8"/>
        <v>479</v>
      </c>
      <c r="L637" s="6"/>
      <c r="M637" s="6"/>
      <c r="N637" s="6"/>
      <c r="O637" s="6"/>
      <c r="P637" s="115">
        <v>200</v>
      </c>
      <c r="Q637" s="5"/>
      <c r="R637" s="6">
        <v>11</v>
      </c>
      <c r="S637" s="6"/>
      <c r="T637" s="6"/>
      <c r="U637" s="6"/>
      <c r="V637" s="6"/>
      <c r="W637" s="6"/>
      <c r="X637" s="6"/>
      <c r="Y637" s="6"/>
      <c r="Z637" s="6"/>
      <c r="AA637" s="6"/>
    </row>
    <row r="638" spans="1:27" x14ac:dyDescent="0.55000000000000004">
      <c r="A638" s="603"/>
      <c r="B638" s="5">
        <v>455</v>
      </c>
      <c r="C638" s="6" t="s">
        <v>34</v>
      </c>
      <c r="D638" s="6">
        <v>73106</v>
      </c>
      <c r="E638" s="6">
        <v>302</v>
      </c>
      <c r="F638" s="6">
        <v>6242</v>
      </c>
      <c r="G638" s="6" t="s">
        <v>35</v>
      </c>
      <c r="H638" s="6"/>
      <c r="I638" s="6">
        <v>3</v>
      </c>
      <c r="J638" s="6">
        <v>72</v>
      </c>
      <c r="K638" s="5">
        <f t="shared" si="8"/>
        <v>372</v>
      </c>
      <c r="L638" s="6"/>
      <c r="M638" s="6"/>
      <c r="N638" s="6"/>
      <c r="O638" s="6"/>
      <c r="P638" s="115">
        <v>200</v>
      </c>
      <c r="Q638" s="5"/>
      <c r="R638" s="6">
        <v>11</v>
      </c>
      <c r="S638" s="6"/>
      <c r="T638" s="6"/>
      <c r="U638" s="6"/>
      <c r="V638" s="6"/>
      <c r="W638" s="6"/>
      <c r="X638" s="6"/>
      <c r="Y638" s="6"/>
      <c r="Z638" s="6"/>
      <c r="AA638" s="6"/>
    </row>
    <row r="639" spans="1:27" x14ac:dyDescent="0.55000000000000004">
      <c r="A639" s="603"/>
      <c r="B639" s="5">
        <v>456</v>
      </c>
      <c r="C639" s="6" t="s">
        <v>34</v>
      </c>
      <c r="D639" s="6">
        <v>72297</v>
      </c>
      <c r="E639" s="6">
        <v>304</v>
      </c>
      <c r="F639" s="6">
        <v>6121</v>
      </c>
      <c r="G639" s="6" t="s">
        <v>35</v>
      </c>
      <c r="H639" s="6"/>
      <c r="I639" s="6">
        <v>1</v>
      </c>
      <c r="J639" s="6">
        <v>30</v>
      </c>
      <c r="K639" s="5">
        <f t="shared" si="8"/>
        <v>130</v>
      </c>
      <c r="L639" s="6"/>
      <c r="M639" s="6"/>
      <c r="N639" s="6"/>
      <c r="O639" s="6"/>
      <c r="P639" s="115">
        <v>250</v>
      </c>
      <c r="Q639" s="5"/>
      <c r="R639" s="6">
        <v>11</v>
      </c>
      <c r="S639" s="6"/>
      <c r="T639" s="6"/>
      <c r="U639" s="6"/>
      <c r="V639" s="6"/>
      <c r="W639" s="6"/>
      <c r="X639" s="6"/>
      <c r="Y639" s="6"/>
      <c r="Z639" s="6"/>
      <c r="AA639" s="6"/>
    </row>
    <row r="640" spans="1:27" x14ac:dyDescent="0.55000000000000004">
      <c r="A640" s="603"/>
      <c r="B640" s="5">
        <v>457</v>
      </c>
      <c r="C640" s="6" t="s">
        <v>34</v>
      </c>
      <c r="D640" s="6">
        <v>85267</v>
      </c>
      <c r="E640" s="6">
        <v>590</v>
      </c>
      <c r="F640" s="6">
        <v>6935</v>
      </c>
      <c r="G640" s="6" t="s">
        <v>35</v>
      </c>
      <c r="H640" s="6">
        <v>4</v>
      </c>
      <c r="I640" s="6"/>
      <c r="J640" s="6">
        <v>56</v>
      </c>
      <c r="K640" s="5">
        <f t="shared" si="8"/>
        <v>1656</v>
      </c>
      <c r="L640" s="6"/>
      <c r="M640" s="6"/>
      <c r="N640" s="6"/>
      <c r="O640" s="6"/>
      <c r="P640" s="115">
        <v>100</v>
      </c>
      <c r="Q640" s="5"/>
      <c r="R640" s="6">
        <v>11</v>
      </c>
      <c r="S640" s="6"/>
      <c r="T640" s="6"/>
      <c r="U640" s="6"/>
      <c r="V640" s="6"/>
      <c r="W640" s="6"/>
      <c r="X640" s="6"/>
      <c r="Y640" s="6"/>
      <c r="Z640" s="6"/>
      <c r="AA640" s="6"/>
    </row>
    <row r="641" spans="1:27" x14ac:dyDescent="0.55000000000000004">
      <c r="A641" s="603"/>
      <c r="B641" s="5">
        <v>458</v>
      </c>
      <c r="C641" s="6" t="s">
        <v>34</v>
      </c>
      <c r="D641" s="6">
        <v>26140</v>
      </c>
      <c r="E641" s="6">
        <v>19</v>
      </c>
      <c r="F641" s="6">
        <v>2058</v>
      </c>
      <c r="G641" s="6" t="s">
        <v>35</v>
      </c>
      <c r="H641" s="6"/>
      <c r="I641" s="6">
        <v>1</v>
      </c>
      <c r="J641" s="6">
        <v>88</v>
      </c>
      <c r="K641" s="5">
        <f t="shared" si="8"/>
        <v>188</v>
      </c>
      <c r="L641" s="6"/>
      <c r="M641" s="6"/>
      <c r="N641" s="6"/>
      <c r="O641" s="6"/>
      <c r="P641" s="115">
        <v>200</v>
      </c>
      <c r="Q641" s="5"/>
      <c r="R641" s="6">
        <v>11</v>
      </c>
      <c r="S641" s="6"/>
      <c r="T641" s="6"/>
      <c r="U641" s="6"/>
      <c r="V641" s="6"/>
      <c r="W641" s="6"/>
      <c r="X641" s="6"/>
      <c r="Y641" s="6"/>
      <c r="Z641" s="6"/>
      <c r="AA641" s="6"/>
    </row>
    <row r="642" spans="1:27" x14ac:dyDescent="0.55000000000000004">
      <c r="A642" s="603"/>
      <c r="B642" s="5">
        <v>459</v>
      </c>
      <c r="C642" s="6" t="s">
        <v>34</v>
      </c>
      <c r="D642" s="6">
        <v>72296</v>
      </c>
      <c r="E642" s="6">
        <v>303</v>
      </c>
      <c r="F642" s="6">
        <v>6120</v>
      </c>
      <c r="G642" s="6" t="s">
        <v>35</v>
      </c>
      <c r="H642" s="6"/>
      <c r="I642" s="6">
        <v>2</v>
      </c>
      <c r="J642" s="6">
        <v>50</v>
      </c>
      <c r="K642" s="5">
        <f t="shared" si="8"/>
        <v>250</v>
      </c>
      <c r="L642" s="6"/>
      <c r="M642" s="6"/>
      <c r="N642" s="6"/>
      <c r="O642" s="6"/>
      <c r="P642" s="115">
        <v>250</v>
      </c>
      <c r="Q642" s="5"/>
      <c r="R642" s="6">
        <v>11</v>
      </c>
      <c r="S642" s="6"/>
      <c r="T642" s="6"/>
      <c r="U642" s="6"/>
      <c r="V642" s="6"/>
      <c r="W642" s="6"/>
      <c r="X642" s="6"/>
      <c r="Y642" s="6"/>
      <c r="Z642" s="6"/>
      <c r="AA642" s="6"/>
    </row>
    <row r="643" spans="1:27" x14ac:dyDescent="0.55000000000000004">
      <c r="A643" s="603"/>
      <c r="B643" s="5">
        <v>460</v>
      </c>
      <c r="C643" s="6" t="s">
        <v>34</v>
      </c>
      <c r="D643" s="6">
        <v>85269</v>
      </c>
      <c r="E643" s="6">
        <v>592</v>
      </c>
      <c r="F643" s="6">
        <v>6937</v>
      </c>
      <c r="G643" s="6" t="s">
        <v>35</v>
      </c>
      <c r="H643" s="6">
        <v>4</v>
      </c>
      <c r="I643" s="6"/>
      <c r="J643" s="6">
        <v>57</v>
      </c>
      <c r="K643" s="5">
        <f t="shared" si="8"/>
        <v>1657</v>
      </c>
      <c r="L643" s="6"/>
      <c r="M643" s="6"/>
      <c r="N643" s="6"/>
      <c r="O643" s="6"/>
      <c r="P643" s="115">
        <v>150</v>
      </c>
      <c r="Q643" s="5"/>
      <c r="R643" s="6">
        <v>11</v>
      </c>
      <c r="S643" s="6"/>
      <c r="T643" s="6"/>
      <c r="U643" s="6"/>
      <c r="V643" s="6"/>
      <c r="W643" s="6"/>
      <c r="X643" s="6"/>
      <c r="Y643" s="6"/>
      <c r="Z643" s="6"/>
      <c r="AA643" s="6"/>
    </row>
    <row r="644" spans="1:27" x14ac:dyDescent="0.55000000000000004">
      <c r="A644" s="603"/>
      <c r="B644" s="5">
        <v>461</v>
      </c>
      <c r="C644" s="6" t="s">
        <v>34</v>
      </c>
      <c r="D644" s="6">
        <v>14461</v>
      </c>
      <c r="E644" s="6">
        <v>148</v>
      </c>
      <c r="F644" s="6">
        <v>295</v>
      </c>
      <c r="G644" s="6" t="s">
        <v>35</v>
      </c>
      <c r="H644" s="6"/>
      <c r="I644" s="6"/>
      <c r="J644" s="6">
        <v>53</v>
      </c>
      <c r="K644" s="5"/>
      <c r="L644" s="6">
        <f xml:space="preserve"> H644*400+I644*100+J644</f>
        <v>53</v>
      </c>
      <c r="M644" s="6"/>
      <c r="N644" s="6"/>
      <c r="O644" s="6"/>
      <c r="P644" s="115">
        <v>250</v>
      </c>
      <c r="Q644" s="5">
        <v>107</v>
      </c>
      <c r="R644" s="6">
        <v>11</v>
      </c>
      <c r="S644" s="6" t="s">
        <v>1792</v>
      </c>
      <c r="T644" s="6" t="s">
        <v>45</v>
      </c>
      <c r="U644" s="6">
        <v>90</v>
      </c>
      <c r="V644" s="6"/>
      <c r="W644" s="6">
        <v>90</v>
      </c>
      <c r="X644" s="6"/>
      <c r="Y644" s="6"/>
      <c r="Z644" s="6">
        <v>30</v>
      </c>
      <c r="AA644" s="6"/>
    </row>
    <row r="645" spans="1:27" x14ac:dyDescent="0.55000000000000004">
      <c r="A645" s="603"/>
      <c r="B645" s="5"/>
      <c r="C645" s="6"/>
      <c r="D645" s="6"/>
      <c r="E645" s="6"/>
      <c r="F645" s="6"/>
      <c r="G645" s="6"/>
      <c r="H645" s="6"/>
      <c r="I645" s="6"/>
      <c r="J645" s="6"/>
      <c r="K645" s="5"/>
      <c r="L645" s="6"/>
      <c r="M645" s="6"/>
      <c r="N645" s="6"/>
      <c r="O645" s="6"/>
      <c r="P645" s="115"/>
      <c r="Q645" s="5"/>
      <c r="R645" s="6"/>
      <c r="S645" s="6"/>
      <c r="T645" s="6"/>
      <c r="U645" s="6"/>
      <c r="V645" s="6"/>
      <c r="W645" s="6"/>
      <c r="X645" s="6"/>
      <c r="Y645" s="6"/>
      <c r="Z645" s="6"/>
      <c r="AA645" s="6"/>
    </row>
    <row r="646" spans="1:27" x14ac:dyDescent="0.55000000000000004">
      <c r="A646" s="603" t="s">
        <v>2871</v>
      </c>
      <c r="B646" s="5">
        <v>462</v>
      </c>
      <c r="C646" s="6" t="s">
        <v>34</v>
      </c>
      <c r="D646" s="6">
        <v>15140</v>
      </c>
      <c r="E646" s="6">
        <v>173</v>
      </c>
      <c r="F646" s="6">
        <v>335</v>
      </c>
      <c r="G646" s="6" t="s">
        <v>35</v>
      </c>
      <c r="H646" s="6"/>
      <c r="I646" s="6">
        <v>1</v>
      </c>
      <c r="J646" s="6">
        <v>31</v>
      </c>
      <c r="K646" s="5"/>
      <c r="L646" s="6">
        <f xml:space="preserve"> H646*400+I646*100+J646</f>
        <v>131</v>
      </c>
      <c r="M646" s="6"/>
      <c r="N646" s="6"/>
      <c r="O646" s="6"/>
      <c r="P646" s="115">
        <v>250</v>
      </c>
      <c r="Q646" s="5">
        <v>108</v>
      </c>
      <c r="R646" s="6">
        <v>88</v>
      </c>
      <c r="S646" s="6" t="s">
        <v>1792</v>
      </c>
      <c r="T646" s="6" t="s">
        <v>45</v>
      </c>
      <c r="U646" s="6">
        <v>72</v>
      </c>
      <c r="V646" s="6"/>
      <c r="W646" s="6">
        <v>72</v>
      </c>
      <c r="X646" s="6"/>
      <c r="Y646" s="6"/>
      <c r="Z646" s="6">
        <v>50</v>
      </c>
      <c r="AA646" s="6"/>
    </row>
    <row r="647" spans="1:27" x14ac:dyDescent="0.55000000000000004">
      <c r="A647" s="603"/>
      <c r="B647" s="5">
        <v>463</v>
      </c>
      <c r="C647" s="6" t="s">
        <v>2690</v>
      </c>
      <c r="D647" s="6">
        <v>1191</v>
      </c>
      <c r="E647" s="6">
        <v>81</v>
      </c>
      <c r="F647" s="6">
        <v>41</v>
      </c>
      <c r="G647" s="6" t="s">
        <v>35</v>
      </c>
      <c r="H647" s="6">
        <v>37</v>
      </c>
      <c r="I647" s="6"/>
      <c r="J647" s="6">
        <v>2</v>
      </c>
      <c r="K647" s="5">
        <f xml:space="preserve"> H647*400+I647*100+J647</f>
        <v>14802</v>
      </c>
      <c r="L647" s="6"/>
      <c r="M647" s="6"/>
      <c r="N647" s="6"/>
      <c r="O647" s="6"/>
      <c r="P647" s="115">
        <v>100</v>
      </c>
      <c r="Q647" s="5"/>
      <c r="R647" s="6">
        <v>88</v>
      </c>
      <c r="S647" s="6"/>
      <c r="T647" s="6"/>
      <c r="U647" s="6"/>
      <c r="V647" s="6"/>
      <c r="W647" s="6"/>
      <c r="X647" s="6"/>
      <c r="Y647" s="6"/>
      <c r="Z647" s="6"/>
      <c r="AA647" s="6"/>
    </row>
    <row r="648" spans="1:27" x14ac:dyDescent="0.55000000000000004">
      <c r="A648" s="603"/>
      <c r="B648" s="5">
        <v>464</v>
      </c>
      <c r="C648" s="6" t="s">
        <v>34</v>
      </c>
      <c r="D648" s="6">
        <v>21689</v>
      </c>
      <c r="E648" s="6">
        <v>121</v>
      </c>
      <c r="F648" s="6">
        <v>1681</v>
      </c>
      <c r="G648" s="6" t="s">
        <v>35</v>
      </c>
      <c r="H648" s="6">
        <v>11</v>
      </c>
      <c r="I648" s="6">
        <v>2</v>
      </c>
      <c r="J648" s="6">
        <v>87</v>
      </c>
      <c r="K648" s="5">
        <f xml:space="preserve"> H648*400+I648*100+J648</f>
        <v>4687</v>
      </c>
      <c r="L648" s="6"/>
      <c r="M648" s="6"/>
      <c r="N648" s="6"/>
      <c r="O648" s="6"/>
      <c r="P648" s="115">
        <v>150</v>
      </c>
      <c r="Q648" s="5"/>
      <c r="R648" s="6">
        <v>88</v>
      </c>
      <c r="S648" s="6"/>
      <c r="T648" s="6"/>
      <c r="U648" s="6"/>
      <c r="V648" s="6"/>
      <c r="W648" s="6"/>
      <c r="X648" s="6"/>
      <c r="Y648" s="6"/>
      <c r="Z648" s="6"/>
      <c r="AA648" s="6"/>
    </row>
    <row r="649" spans="1:27" x14ac:dyDescent="0.55000000000000004">
      <c r="A649" s="603"/>
      <c r="B649" s="5">
        <v>465</v>
      </c>
      <c r="C649" s="6" t="s">
        <v>34</v>
      </c>
      <c r="D649" s="6">
        <v>22692</v>
      </c>
      <c r="E649" s="6">
        <v>7</v>
      </c>
      <c r="F649" s="6">
        <v>1690</v>
      </c>
      <c r="G649" s="6" t="s">
        <v>35</v>
      </c>
      <c r="H649" s="6">
        <v>36</v>
      </c>
      <c r="I649" s="6"/>
      <c r="J649" s="6">
        <v>40</v>
      </c>
      <c r="K649" s="5">
        <f xml:space="preserve"> H649*400+I649*100+J649</f>
        <v>14440</v>
      </c>
      <c r="L649" s="6"/>
      <c r="M649" s="6"/>
      <c r="N649" s="6"/>
      <c r="O649" s="6"/>
      <c r="P649" s="115">
        <v>150</v>
      </c>
      <c r="Q649" s="5"/>
      <c r="R649" s="6">
        <v>88</v>
      </c>
      <c r="S649" s="6"/>
      <c r="T649" s="6"/>
      <c r="U649" s="6"/>
      <c r="V649" s="6"/>
      <c r="W649" s="6"/>
      <c r="X649" s="6"/>
      <c r="Y649" s="6"/>
      <c r="Z649" s="6"/>
      <c r="AA649" s="6"/>
    </row>
    <row r="650" spans="1:27" x14ac:dyDescent="0.55000000000000004">
      <c r="A650" s="603"/>
      <c r="B650" s="5">
        <v>466</v>
      </c>
      <c r="C650" s="6" t="s">
        <v>34</v>
      </c>
      <c r="D650" s="6">
        <v>26267</v>
      </c>
      <c r="E650" s="6">
        <v>41</v>
      </c>
      <c r="F650" s="6">
        <v>2185</v>
      </c>
      <c r="G650" s="6" t="s">
        <v>35</v>
      </c>
      <c r="H650" s="6">
        <v>12</v>
      </c>
      <c r="I650" s="6">
        <v>3</v>
      </c>
      <c r="J650" s="6">
        <v>14</v>
      </c>
      <c r="K650" s="5">
        <f xml:space="preserve"> H650*400+I650*100+J650</f>
        <v>5114</v>
      </c>
      <c r="L650" s="6"/>
      <c r="M650" s="6"/>
      <c r="N650" s="6"/>
      <c r="O650" s="6"/>
      <c r="P650" s="115">
        <v>100</v>
      </c>
      <c r="Q650" s="5"/>
      <c r="R650" s="6">
        <v>88</v>
      </c>
      <c r="S650" s="6"/>
      <c r="T650" s="6"/>
      <c r="U650" s="6"/>
      <c r="V650" s="6"/>
      <c r="W650" s="6"/>
      <c r="X650" s="6"/>
      <c r="Y650" s="6"/>
      <c r="Z650" s="6"/>
      <c r="AA650" s="6"/>
    </row>
    <row r="651" spans="1:27" x14ac:dyDescent="0.55000000000000004">
      <c r="A651" s="603"/>
      <c r="B651" s="5"/>
      <c r="C651" s="6"/>
      <c r="D651" s="6"/>
      <c r="E651" s="6"/>
      <c r="F651" s="6"/>
      <c r="G651" s="6"/>
      <c r="H651" s="6"/>
      <c r="I651" s="6"/>
      <c r="J651" s="6"/>
      <c r="K651" s="5"/>
      <c r="L651" s="6"/>
      <c r="M651" s="6"/>
      <c r="N651" s="6"/>
      <c r="O651" s="6"/>
      <c r="P651" s="115"/>
      <c r="Q651" s="5"/>
      <c r="R651" s="6"/>
      <c r="S651" s="6"/>
      <c r="T651" s="6"/>
      <c r="U651" s="6"/>
      <c r="V651" s="6"/>
      <c r="W651" s="6"/>
      <c r="X651" s="6"/>
      <c r="Y651" s="6"/>
      <c r="Z651" s="6"/>
      <c r="AA651" s="6"/>
    </row>
    <row r="652" spans="1:27" x14ac:dyDescent="0.55000000000000004">
      <c r="A652" s="603" t="s">
        <v>2872</v>
      </c>
      <c r="B652" s="5">
        <v>467</v>
      </c>
      <c r="C652" s="6" t="s">
        <v>34</v>
      </c>
      <c r="D652" s="6">
        <v>14467</v>
      </c>
      <c r="E652" s="6">
        <v>153</v>
      </c>
      <c r="F652" s="6">
        <v>301</v>
      </c>
      <c r="G652" s="6" t="s">
        <v>35</v>
      </c>
      <c r="H652" s="6"/>
      <c r="I652" s="6"/>
      <c r="J652" s="6">
        <v>45</v>
      </c>
      <c r="K652" s="5"/>
      <c r="L652" s="6">
        <f xml:space="preserve"> H652*400+I652*100+J652</f>
        <v>45</v>
      </c>
      <c r="M652" s="6"/>
      <c r="N652" s="6"/>
      <c r="O652" s="6"/>
      <c r="P652" s="115">
        <v>250</v>
      </c>
      <c r="Q652" s="5">
        <v>109</v>
      </c>
      <c r="R652" s="6">
        <v>3</v>
      </c>
      <c r="S652" s="6" t="s">
        <v>1792</v>
      </c>
      <c r="T652" s="6" t="s">
        <v>45</v>
      </c>
      <c r="U652" s="6">
        <v>54</v>
      </c>
      <c r="V652" s="6"/>
      <c r="W652" s="6">
        <v>54</v>
      </c>
      <c r="X652" s="6"/>
      <c r="Y652" s="6"/>
      <c r="Z652" s="6">
        <v>40</v>
      </c>
      <c r="AA652" s="6"/>
    </row>
    <row r="653" spans="1:27" x14ac:dyDescent="0.55000000000000004">
      <c r="A653" s="603"/>
      <c r="B653" s="5">
        <v>468</v>
      </c>
      <c r="C653" s="6" t="s">
        <v>34</v>
      </c>
      <c r="D653" s="6">
        <v>21647</v>
      </c>
      <c r="E653" s="6">
        <v>79</v>
      </c>
      <c r="F653" s="6">
        <v>1619</v>
      </c>
      <c r="G653" s="6" t="s">
        <v>35</v>
      </c>
      <c r="H653" s="6">
        <v>13</v>
      </c>
      <c r="I653" s="6">
        <v>2</v>
      </c>
      <c r="J653" s="6">
        <v>60</v>
      </c>
      <c r="K653" s="5">
        <f xml:space="preserve"> H653*400+I653*100+J653</f>
        <v>5460</v>
      </c>
      <c r="L653" s="6"/>
      <c r="M653" s="6"/>
      <c r="N653" s="6"/>
      <c r="O653" s="6"/>
      <c r="P653" s="115">
        <v>100</v>
      </c>
      <c r="Q653" s="5"/>
      <c r="R653" s="6">
        <v>3</v>
      </c>
      <c r="S653" s="6"/>
      <c r="T653" s="6"/>
      <c r="U653" s="6"/>
      <c r="V653" s="6"/>
      <c r="W653" s="6"/>
      <c r="X653" s="6"/>
      <c r="Y653" s="6"/>
      <c r="Z653" s="6"/>
      <c r="AA653" s="6"/>
    </row>
    <row r="654" spans="1:27" x14ac:dyDescent="0.55000000000000004">
      <c r="A654" s="603"/>
      <c r="B654" s="5"/>
      <c r="C654" s="6"/>
      <c r="D654" s="6"/>
      <c r="E654" s="6"/>
      <c r="F654" s="6"/>
      <c r="G654" s="6"/>
      <c r="H654" s="6"/>
      <c r="I654" s="6"/>
      <c r="J654" s="6"/>
      <c r="K654" s="5"/>
      <c r="L654" s="6"/>
      <c r="M654" s="6"/>
      <c r="N654" s="6"/>
      <c r="O654" s="6"/>
      <c r="P654" s="115"/>
      <c r="Q654" s="5"/>
      <c r="R654" s="6"/>
      <c r="S654" s="6"/>
      <c r="T654" s="6"/>
      <c r="U654" s="6"/>
      <c r="V654" s="6"/>
      <c r="W654" s="6"/>
      <c r="X654" s="6"/>
      <c r="Y654" s="6"/>
      <c r="Z654" s="6"/>
      <c r="AA654" s="6"/>
    </row>
    <row r="655" spans="1:27" x14ac:dyDescent="0.55000000000000004">
      <c r="A655" s="603" t="s">
        <v>2873</v>
      </c>
      <c r="B655" s="5">
        <v>469</v>
      </c>
      <c r="C655" s="6" t="s">
        <v>2690</v>
      </c>
      <c r="D655" s="6">
        <v>183</v>
      </c>
      <c r="E655" s="6">
        <v>40</v>
      </c>
      <c r="F655" s="6"/>
      <c r="G655" s="6" t="s">
        <v>35</v>
      </c>
      <c r="H655" s="6"/>
      <c r="I655" s="6">
        <v>2</v>
      </c>
      <c r="J655" s="6">
        <v>37</v>
      </c>
      <c r="K655" s="5"/>
      <c r="L655" s="6">
        <f xml:space="preserve"> H655*400+I655*100+J655</f>
        <v>237</v>
      </c>
      <c r="M655" s="6"/>
      <c r="N655" s="6"/>
      <c r="O655" s="6"/>
      <c r="P655" s="115">
        <v>150</v>
      </c>
      <c r="Q655" s="5">
        <v>110</v>
      </c>
      <c r="R655" s="6">
        <v>75</v>
      </c>
      <c r="S655" s="6" t="s">
        <v>1792</v>
      </c>
      <c r="T655" s="6" t="s">
        <v>45</v>
      </c>
      <c r="U655" s="6">
        <v>54</v>
      </c>
      <c r="V655" s="6"/>
      <c r="W655" s="6">
        <v>54</v>
      </c>
      <c r="X655" s="6"/>
      <c r="Y655" s="6"/>
      <c r="Z655" s="6">
        <v>50</v>
      </c>
      <c r="AA655" s="6"/>
    </row>
    <row r="656" spans="1:27" x14ac:dyDescent="0.55000000000000004">
      <c r="A656" s="603"/>
      <c r="B656" s="5">
        <v>470</v>
      </c>
      <c r="C656" s="6" t="s">
        <v>34</v>
      </c>
      <c r="D656" s="6">
        <v>38437</v>
      </c>
      <c r="E656" s="6">
        <v>123</v>
      </c>
      <c r="F656" s="6">
        <v>1537</v>
      </c>
      <c r="G656" s="6" t="s">
        <v>35</v>
      </c>
      <c r="H656" s="6">
        <v>7</v>
      </c>
      <c r="I656" s="6"/>
      <c r="J656" s="6">
        <v>94</v>
      </c>
      <c r="K656" s="5">
        <f xml:space="preserve"> H656*400+I656*100+J656</f>
        <v>2894</v>
      </c>
      <c r="L656" s="6"/>
      <c r="M656" s="6"/>
      <c r="N656" s="6"/>
      <c r="O656" s="6"/>
      <c r="P656" s="115">
        <v>150</v>
      </c>
      <c r="Q656" s="5"/>
      <c r="R656" s="6">
        <v>75</v>
      </c>
      <c r="S656" s="6"/>
      <c r="T656" s="6"/>
      <c r="U656" s="6"/>
      <c r="V656" s="6"/>
      <c r="W656" s="6"/>
      <c r="X656" s="6"/>
      <c r="Y656" s="6"/>
      <c r="Z656" s="6"/>
      <c r="AA656" s="6"/>
    </row>
    <row r="657" spans="1:27" x14ac:dyDescent="0.55000000000000004">
      <c r="A657" s="603"/>
      <c r="B657" s="5"/>
      <c r="C657" s="6"/>
      <c r="D657" s="6"/>
      <c r="E657" s="6"/>
      <c r="F657" s="6"/>
      <c r="G657" s="6"/>
      <c r="H657" s="6"/>
      <c r="I657" s="6"/>
      <c r="J657" s="6"/>
      <c r="K657" s="5"/>
      <c r="L657" s="6"/>
      <c r="M657" s="6"/>
      <c r="N657" s="6"/>
      <c r="O657" s="6"/>
      <c r="P657" s="115"/>
      <c r="Q657" s="5"/>
      <c r="R657" s="6"/>
      <c r="S657" s="6"/>
      <c r="T657" s="6"/>
      <c r="U657" s="6"/>
      <c r="V657" s="6"/>
      <c r="W657" s="6"/>
      <c r="X657" s="6"/>
      <c r="Y657" s="6"/>
      <c r="Z657" s="6"/>
      <c r="AA657" s="6"/>
    </row>
    <row r="658" spans="1:27" x14ac:dyDescent="0.55000000000000004">
      <c r="A658" s="603" t="s">
        <v>2874</v>
      </c>
      <c r="B658" s="5">
        <v>471</v>
      </c>
      <c r="C658" s="6" t="s">
        <v>34</v>
      </c>
      <c r="D658" s="6">
        <v>14447</v>
      </c>
      <c r="E658" s="6">
        <v>50</v>
      </c>
      <c r="F658" s="6">
        <v>281</v>
      </c>
      <c r="G658" s="6" t="s">
        <v>35</v>
      </c>
      <c r="H658" s="6"/>
      <c r="I658" s="6"/>
      <c r="J658" s="6">
        <v>52</v>
      </c>
      <c r="K658" s="5"/>
      <c r="L658" s="6">
        <f xml:space="preserve"> H658*400+I658*100+J658</f>
        <v>52</v>
      </c>
      <c r="M658" s="6"/>
      <c r="N658" s="6"/>
      <c r="O658" s="6"/>
      <c r="P658" s="115">
        <v>250</v>
      </c>
      <c r="Q658" s="5">
        <v>111</v>
      </c>
      <c r="R658" s="6">
        <v>21</v>
      </c>
      <c r="S658" s="6" t="s">
        <v>1792</v>
      </c>
      <c r="T658" s="6" t="s">
        <v>45</v>
      </c>
      <c r="U658" s="6">
        <v>54</v>
      </c>
      <c r="V658" s="6"/>
      <c r="W658" s="6">
        <v>54</v>
      </c>
      <c r="X658" s="6"/>
      <c r="Y658" s="6"/>
      <c r="Z658" s="6">
        <v>40</v>
      </c>
      <c r="AA658" s="6"/>
    </row>
    <row r="659" spans="1:27" x14ac:dyDescent="0.55000000000000004">
      <c r="A659" s="603"/>
      <c r="B659" s="5">
        <v>472</v>
      </c>
      <c r="C659" s="6" t="s">
        <v>34</v>
      </c>
      <c r="D659" s="6">
        <v>26158</v>
      </c>
      <c r="E659" s="6">
        <v>51</v>
      </c>
      <c r="F659" s="6">
        <v>2076</v>
      </c>
      <c r="G659" s="6" t="s">
        <v>35</v>
      </c>
      <c r="H659" s="6">
        <v>6</v>
      </c>
      <c r="I659" s="6"/>
      <c r="J659" s="6">
        <v>20</v>
      </c>
      <c r="K659" s="5">
        <f xml:space="preserve"> H659*400+I659*100+J659</f>
        <v>2420</v>
      </c>
      <c r="L659" s="6"/>
      <c r="M659" s="6"/>
      <c r="N659" s="6"/>
      <c r="O659" s="6"/>
      <c r="P659" s="115">
        <v>150</v>
      </c>
      <c r="Q659" s="5"/>
      <c r="R659" s="6">
        <v>21</v>
      </c>
      <c r="S659" s="6"/>
      <c r="T659" s="6"/>
      <c r="U659" s="6"/>
      <c r="V659" s="6"/>
      <c r="W659" s="6"/>
      <c r="X659" s="6"/>
      <c r="Y659" s="6"/>
      <c r="Z659" s="6"/>
      <c r="AA659" s="6"/>
    </row>
    <row r="660" spans="1:27" x14ac:dyDescent="0.55000000000000004">
      <c r="A660" s="603"/>
      <c r="B660" s="5">
        <v>473</v>
      </c>
      <c r="C660" s="6" t="s">
        <v>34</v>
      </c>
      <c r="D660" s="6">
        <v>26157</v>
      </c>
      <c r="E660" s="6">
        <v>50</v>
      </c>
      <c r="F660" s="6">
        <v>2075</v>
      </c>
      <c r="G660" s="6" t="s">
        <v>35</v>
      </c>
      <c r="H660" s="6">
        <v>7</v>
      </c>
      <c r="I660" s="6"/>
      <c r="J660" s="6">
        <v>10</v>
      </c>
      <c r="K660" s="5">
        <f xml:space="preserve"> H660*400+I660*100+J660</f>
        <v>2810</v>
      </c>
      <c r="L660" s="6"/>
      <c r="M660" s="6"/>
      <c r="N660" s="6"/>
      <c r="O660" s="6"/>
      <c r="P660" s="115">
        <v>150</v>
      </c>
      <c r="Q660" s="5"/>
      <c r="R660" s="6">
        <v>21</v>
      </c>
      <c r="S660" s="6"/>
      <c r="T660" s="6"/>
      <c r="U660" s="6"/>
      <c r="V660" s="6"/>
      <c r="W660" s="6"/>
      <c r="X660" s="6"/>
      <c r="Y660" s="6"/>
      <c r="Z660" s="6"/>
      <c r="AA660" s="6"/>
    </row>
    <row r="661" spans="1:27" x14ac:dyDescent="0.55000000000000004">
      <c r="A661" s="603"/>
      <c r="B661" s="5">
        <v>474</v>
      </c>
      <c r="C661" s="6" t="s">
        <v>34</v>
      </c>
      <c r="D661" s="6">
        <v>82835</v>
      </c>
      <c r="E661" s="6">
        <v>407</v>
      </c>
      <c r="F661" s="6">
        <v>6843</v>
      </c>
      <c r="G661" s="6" t="s">
        <v>35</v>
      </c>
      <c r="H661" s="6">
        <v>7</v>
      </c>
      <c r="I661" s="6"/>
      <c r="J661" s="6">
        <v>71</v>
      </c>
      <c r="K661" s="5">
        <f xml:space="preserve"> H661*400+I661*100+J661</f>
        <v>2871</v>
      </c>
      <c r="L661" s="6"/>
      <c r="M661" s="6"/>
      <c r="N661" s="6"/>
      <c r="O661" s="6"/>
      <c r="P661" s="115">
        <v>150</v>
      </c>
      <c r="Q661" s="5"/>
      <c r="R661" s="6">
        <v>21</v>
      </c>
      <c r="S661" s="6"/>
      <c r="T661" s="6"/>
      <c r="U661" s="6"/>
      <c r="V661" s="6"/>
      <c r="W661" s="6"/>
      <c r="X661" s="6"/>
      <c r="Y661" s="6"/>
      <c r="Z661" s="6"/>
      <c r="AA661" s="6"/>
    </row>
    <row r="662" spans="1:27" x14ac:dyDescent="0.55000000000000004">
      <c r="A662" s="603"/>
      <c r="B662" s="5">
        <v>475</v>
      </c>
      <c r="C662" s="6" t="s">
        <v>34</v>
      </c>
      <c r="D662" s="6">
        <v>82384</v>
      </c>
      <c r="E662" s="6">
        <v>403</v>
      </c>
      <c r="F662" s="6">
        <v>6839</v>
      </c>
      <c r="G662" s="6" t="s">
        <v>35</v>
      </c>
      <c r="H662" s="6">
        <v>7</v>
      </c>
      <c r="I662" s="6"/>
      <c r="J662" s="6">
        <v>50</v>
      </c>
      <c r="K662" s="5">
        <f xml:space="preserve"> H662*400+I662*100+J662</f>
        <v>2850</v>
      </c>
      <c r="L662" s="6"/>
      <c r="M662" s="6"/>
      <c r="N662" s="6"/>
      <c r="O662" s="6"/>
      <c r="P662" s="115">
        <v>150</v>
      </c>
      <c r="Q662" s="5"/>
      <c r="R662" s="6">
        <v>21</v>
      </c>
      <c r="S662" s="6"/>
      <c r="T662" s="6"/>
      <c r="U662" s="6"/>
      <c r="V662" s="6"/>
      <c r="W662" s="6"/>
      <c r="X662" s="6"/>
      <c r="Y662" s="6"/>
      <c r="Z662" s="6"/>
      <c r="AA662" s="6"/>
    </row>
    <row r="663" spans="1:27" x14ac:dyDescent="0.55000000000000004">
      <c r="A663" s="603"/>
      <c r="B663" s="5">
        <v>476</v>
      </c>
      <c r="C663" s="6" t="s">
        <v>34</v>
      </c>
      <c r="D663" s="6">
        <v>82834</v>
      </c>
      <c r="E663" s="6">
        <v>406</v>
      </c>
      <c r="F663" s="6">
        <v>6842</v>
      </c>
      <c r="G663" s="6" t="s">
        <v>35</v>
      </c>
      <c r="H663" s="6">
        <v>6</v>
      </c>
      <c r="I663" s="6">
        <v>3</v>
      </c>
      <c r="J663" s="6">
        <v>98</v>
      </c>
      <c r="K663" s="5">
        <f xml:space="preserve"> H663*400+I663*100+J663</f>
        <v>2798</v>
      </c>
      <c r="L663" s="6"/>
      <c r="M663" s="6"/>
      <c r="N663" s="6"/>
      <c r="O663" s="6"/>
      <c r="P663" s="115">
        <v>100</v>
      </c>
      <c r="Q663" s="5"/>
      <c r="R663" s="6">
        <v>21</v>
      </c>
      <c r="S663" s="6"/>
      <c r="T663" s="6"/>
      <c r="U663" s="6"/>
      <c r="V663" s="6"/>
      <c r="W663" s="6"/>
      <c r="X663" s="6"/>
      <c r="Y663" s="6"/>
      <c r="Z663" s="6"/>
      <c r="AA663" s="6"/>
    </row>
    <row r="664" spans="1:27" x14ac:dyDescent="0.55000000000000004">
      <c r="A664" s="603"/>
      <c r="B664" s="5"/>
      <c r="C664" s="6"/>
      <c r="D664" s="6"/>
      <c r="E664" s="6"/>
      <c r="F664" s="6"/>
      <c r="G664" s="6"/>
      <c r="H664" s="6"/>
      <c r="I664" s="6"/>
      <c r="J664" s="6"/>
      <c r="K664" s="5"/>
      <c r="L664" s="6"/>
      <c r="M664" s="6"/>
      <c r="N664" s="6"/>
      <c r="O664" s="6"/>
      <c r="P664" s="115"/>
      <c r="Q664" s="5"/>
      <c r="R664" s="6"/>
      <c r="S664" s="6"/>
      <c r="T664" s="6"/>
      <c r="U664" s="6"/>
      <c r="V664" s="6"/>
      <c r="W664" s="6"/>
      <c r="X664" s="6"/>
      <c r="Y664" s="6"/>
      <c r="Z664" s="6"/>
      <c r="AA664" s="6"/>
    </row>
    <row r="665" spans="1:27" x14ac:dyDescent="0.55000000000000004">
      <c r="A665" s="603" t="s">
        <v>2875</v>
      </c>
      <c r="B665" s="5">
        <v>477</v>
      </c>
      <c r="C665" s="6" t="s">
        <v>34</v>
      </c>
      <c r="D665" s="6">
        <v>61379</v>
      </c>
      <c r="E665" s="6">
        <v>256</v>
      </c>
      <c r="F665" s="6">
        <v>5782</v>
      </c>
      <c r="G665" s="6" t="s">
        <v>35</v>
      </c>
      <c r="H665" s="6"/>
      <c r="I665" s="6"/>
      <c r="J665" s="6">
        <v>86</v>
      </c>
      <c r="K665" s="5"/>
      <c r="L665" s="6">
        <f xml:space="preserve"> H665*400+I665*100+J665</f>
        <v>86</v>
      </c>
      <c r="M665" s="6"/>
      <c r="N665" s="6"/>
      <c r="O665" s="6"/>
      <c r="P665" s="115">
        <v>250</v>
      </c>
      <c r="Q665" s="5">
        <v>112</v>
      </c>
      <c r="R665" s="6">
        <v>66</v>
      </c>
      <c r="S665" s="6" t="s">
        <v>1792</v>
      </c>
      <c r="T665" s="6" t="s">
        <v>45</v>
      </c>
      <c r="U665" s="6">
        <v>54</v>
      </c>
      <c r="V665" s="6"/>
      <c r="W665" s="6">
        <v>54</v>
      </c>
      <c r="X665" s="6"/>
      <c r="Y665" s="6"/>
      <c r="Z665" s="6">
        <v>30</v>
      </c>
      <c r="AA665" s="6"/>
    </row>
    <row r="666" spans="1:27" x14ac:dyDescent="0.55000000000000004">
      <c r="A666" s="603"/>
      <c r="B666" s="5"/>
      <c r="C666" s="6"/>
      <c r="D666" s="6"/>
      <c r="E666" s="6"/>
      <c r="F666" s="6"/>
      <c r="G666" s="6"/>
      <c r="H666" s="6"/>
      <c r="I666" s="6"/>
      <c r="J666" s="6"/>
      <c r="K666" s="5"/>
      <c r="L666" s="6"/>
      <c r="M666" s="6"/>
      <c r="N666" s="6"/>
      <c r="O666" s="6"/>
      <c r="P666" s="115"/>
      <c r="Q666" s="5"/>
      <c r="R666" s="6"/>
      <c r="S666" s="6"/>
      <c r="T666" s="6"/>
      <c r="U666" s="6"/>
      <c r="V666" s="6"/>
      <c r="W666" s="6"/>
      <c r="X666" s="6"/>
      <c r="Y666" s="6"/>
      <c r="Z666" s="6"/>
      <c r="AA666" s="6"/>
    </row>
    <row r="667" spans="1:27" x14ac:dyDescent="0.55000000000000004">
      <c r="A667" s="603" t="s">
        <v>2876</v>
      </c>
      <c r="B667" s="5">
        <v>478</v>
      </c>
      <c r="C667" s="6" t="s">
        <v>34</v>
      </c>
      <c r="D667" s="6">
        <v>52654</v>
      </c>
      <c r="E667" s="6">
        <v>238</v>
      </c>
      <c r="F667" s="6">
        <v>5116</v>
      </c>
      <c r="G667" s="6" t="s">
        <v>35</v>
      </c>
      <c r="H667" s="6"/>
      <c r="I667" s="6">
        <v>1</v>
      </c>
      <c r="J667" s="6"/>
      <c r="K667" s="5"/>
      <c r="L667" s="6">
        <f xml:space="preserve"> H667*400+I667*100+J667</f>
        <v>100</v>
      </c>
      <c r="M667" s="6"/>
      <c r="N667" s="6"/>
      <c r="O667" s="6"/>
      <c r="P667" s="115">
        <v>250</v>
      </c>
      <c r="Q667" s="5">
        <v>113</v>
      </c>
      <c r="R667" s="6">
        <v>41</v>
      </c>
      <c r="S667" s="6" t="s">
        <v>1792</v>
      </c>
      <c r="T667" s="6" t="s">
        <v>45</v>
      </c>
      <c r="U667" s="6">
        <v>72</v>
      </c>
      <c r="V667" s="6"/>
      <c r="W667" s="6">
        <v>72</v>
      </c>
      <c r="X667" s="6"/>
      <c r="Y667" s="6"/>
      <c r="Z667" s="6">
        <v>9</v>
      </c>
      <c r="AA667" s="6"/>
    </row>
    <row r="668" spans="1:27" x14ac:dyDescent="0.55000000000000004">
      <c r="A668" s="603"/>
      <c r="B668" s="5">
        <v>479</v>
      </c>
      <c r="C668" s="6" t="s">
        <v>34</v>
      </c>
      <c r="D668" s="6">
        <v>25319</v>
      </c>
      <c r="E668" s="6">
        <v>36</v>
      </c>
      <c r="F668" s="6">
        <v>1775</v>
      </c>
      <c r="G668" s="6" t="s">
        <v>35</v>
      </c>
      <c r="H668" s="6">
        <v>5</v>
      </c>
      <c r="I668" s="6">
        <v>1</v>
      </c>
      <c r="J668" s="6">
        <v>10</v>
      </c>
      <c r="K668" s="5">
        <f t="shared" ref="K668:K676" si="9" xml:space="preserve"> H668*400+I668*100+J668</f>
        <v>2110</v>
      </c>
      <c r="L668" s="6"/>
      <c r="M668" s="6"/>
      <c r="N668" s="6"/>
      <c r="O668" s="6"/>
      <c r="P668" s="115">
        <v>150</v>
      </c>
      <c r="Q668" s="5"/>
      <c r="R668" s="6">
        <v>41</v>
      </c>
      <c r="S668" s="6"/>
      <c r="T668" s="6"/>
      <c r="U668" s="6"/>
      <c r="V668" s="6"/>
      <c r="W668" s="6"/>
      <c r="X668" s="6"/>
      <c r="Y668" s="6"/>
      <c r="Z668" s="6"/>
      <c r="AA668" s="6"/>
    </row>
    <row r="669" spans="1:27" x14ac:dyDescent="0.55000000000000004">
      <c r="A669" s="603"/>
      <c r="B669" s="5">
        <v>480</v>
      </c>
      <c r="C669" s="6" t="s">
        <v>34</v>
      </c>
      <c r="D669" s="6">
        <v>25321</v>
      </c>
      <c r="E669" s="6">
        <v>38</v>
      </c>
      <c r="F669" s="6">
        <v>1777</v>
      </c>
      <c r="G669" s="6" t="s">
        <v>35</v>
      </c>
      <c r="H669" s="6">
        <v>5</v>
      </c>
      <c r="I669" s="6">
        <v>2</v>
      </c>
      <c r="J669" s="6">
        <v>10</v>
      </c>
      <c r="K669" s="5">
        <f t="shared" si="9"/>
        <v>2210</v>
      </c>
      <c r="L669" s="6"/>
      <c r="M669" s="6"/>
      <c r="N669" s="6"/>
      <c r="O669" s="6"/>
      <c r="P669" s="115">
        <v>150</v>
      </c>
      <c r="Q669" s="5"/>
      <c r="R669" s="6">
        <v>41</v>
      </c>
      <c r="S669" s="6"/>
      <c r="T669" s="6"/>
      <c r="U669" s="6"/>
      <c r="V669" s="6"/>
      <c r="W669" s="6"/>
      <c r="X669" s="6"/>
      <c r="Y669" s="6"/>
      <c r="Z669" s="6"/>
      <c r="AA669" s="6"/>
    </row>
    <row r="670" spans="1:27" x14ac:dyDescent="0.55000000000000004">
      <c r="A670" s="603"/>
      <c r="B670" s="5">
        <v>481</v>
      </c>
      <c r="C670" s="6" t="s">
        <v>34</v>
      </c>
      <c r="D670" s="6">
        <v>25320</v>
      </c>
      <c r="E670" s="6">
        <v>35</v>
      </c>
      <c r="F670" s="6">
        <v>1776</v>
      </c>
      <c r="G670" s="6" t="s">
        <v>35</v>
      </c>
      <c r="H670" s="6">
        <v>5</v>
      </c>
      <c r="I670" s="6"/>
      <c r="J670" s="6">
        <v>10</v>
      </c>
      <c r="K670" s="5">
        <f t="shared" si="9"/>
        <v>2010</v>
      </c>
      <c r="L670" s="6"/>
      <c r="M670" s="6"/>
      <c r="N670" s="6"/>
      <c r="O670" s="6"/>
      <c r="P670" s="115">
        <v>150</v>
      </c>
      <c r="Q670" s="5"/>
      <c r="R670" s="6">
        <v>41</v>
      </c>
      <c r="S670" s="6"/>
      <c r="T670" s="6"/>
      <c r="U670" s="6"/>
      <c r="V670" s="6"/>
      <c r="W670" s="6"/>
      <c r="X670" s="6"/>
      <c r="Y670" s="6"/>
      <c r="Z670" s="6"/>
      <c r="AA670" s="6"/>
    </row>
    <row r="671" spans="1:27" x14ac:dyDescent="0.55000000000000004">
      <c r="A671" s="603"/>
      <c r="B671" s="5"/>
      <c r="C671" s="6"/>
      <c r="D671" s="6"/>
      <c r="E671" s="6"/>
      <c r="F671" s="6"/>
      <c r="G671" s="6"/>
      <c r="H671" s="6"/>
      <c r="I671" s="6"/>
      <c r="J671" s="6"/>
      <c r="K671" s="5"/>
      <c r="L671" s="6"/>
      <c r="M671" s="6"/>
      <c r="N671" s="6"/>
      <c r="O671" s="6"/>
      <c r="P671" s="115"/>
      <c r="Q671" s="5"/>
      <c r="R671" s="6"/>
      <c r="S671" s="6"/>
      <c r="T671" s="6"/>
      <c r="U671" s="6"/>
      <c r="V671" s="6"/>
      <c r="W671" s="6"/>
      <c r="X671" s="6"/>
      <c r="Y671" s="6"/>
      <c r="Z671" s="6"/>
      <c r="AA671" s="6"/>
    </row>
    <row r="672" spans="1:27" x14ac:dyDescent="0.55000000000000004">
      <c r="A672" s="603" t="s">
        <v>2877</v>
      </c>
      <c r="B672" s="5">
        <v>482</v>
      </c>
      <c r="C672" s="6" t="s">
        <v>34</v>
      </c>
      <c r="D672" s="6">
        <v>88032</v>
      </c>
      <c r="E672" s="6">
        <v>238</v>
      </c>
      <c r="F672" s="6">
        <v>7151</v>
      </c>
      <c r="G672" s="6" t="s">
        <v>35</v>
      </c>
      <c r="H672" s="6">
        <v>4</v>
      </c>
      <c r="I672" s="6"/>
      <c r="J672" s="6"/>
      <c r="K672" s="5">
        <f t="shared" si="9"/>
        <v>1600</v>
      </c>
      <c r="L672" s="6"/>
      <c r="M672" s="6"/>
      <c r="N672" s="6"/>
      <c r="O672" s="6"/>
      <c r="P672" s="115">
        <v>100</v>
      </c>
      <c r="Q672" s="5"/>
      <c r="R672" s="6">
        <v>41</v>
      </c>
      <c r="S672" s="6"/>
      <c r="T672" s="6"/>
      <c r="U672" s="6"/>
      <c r="V672" s="6"/>
      <c r="W672" s="6"/>
      <c r="X672" s="6"/>
      <c r="Y672" s="6"/>
      <c r="Z672" s="6"/>
      <c r="AA672" s="6"/>
    </row>
    <row r="673" spans="1:27" x14ac:dyDescent="0.55000000000000004">
      <c r="A673" s="603"/>
      <c r="B673" s="5"/>
      <c r="C673" s="6"/>
      <c r="D673" s="6"/>
      <c r="E673" s="6"/>
      <c r="F673" s="6"/>
      <c r="G673" s="6"/>
      <c r="H673" s="6"/>
      <c r="I673" s="6"/>
      <c r="J673" s="6"/>
      <c r="K673" s="5"/>
      <c r="L673" s="6"/>
      <c r="M673" s="6"/>
      <c r="N673" s="6"/>
      <c r="O673" s="6"/>
      <c r="P673" s="115"/>
      <c r="Q673" s="5"/>
      <c r="R673" s="6"/>
      <c r="S673" s="6"/>
      <c r="T673" s="6"/>
      <c r="U673" s="6"/>
      <c r="V673" s="6"/>
      <c r="W673" s="6"/>
      <c r="X673" s="6"/>
      <c r="Y673" s="6"/>
      <c r="Z673" s="6"/>
      <c r="AA673" s="6"/>
    </row>
    <row r="674" spans="1:27" x14ac:dyDescent="0.55000000000000004">
      <c r="A674" s="603" t="s">
        <v>2878</v>
      </c>
      <c r="B674" s="5">
        <v>483</v>
      </c>
      <c r="C674" s="6" t="s">
        <v>34</v>
      </c>
      <c r="D674" s="6">
        <v>25351</v>
      </c>
      <c r="E674" s="6">
        <v>63</v>
      </c>
      <c r="F674" s="6">
        <v>1807</v>
      </c>
      <c r="G674" s="6" t="s">
        <v>35</v>
      </c>
      <c r="H674" s="6">
        <v>23</v>
      </c>
      <c r="I674" s="6">
        <v>3</v>
      </c>
      <c r="J674" s="6">
        <v>93</v>
      </c>
      <c r="K674" s="5">
        <f t="shared" si="9"/>
        <v>9593</v>
      </c>
      <c r="L674" s="6"/>
      <c r="M674" s="6"/>
      <c r="N674" s="6"/>
      <c r="O674" s="6"/>
      <c r="P674" s="115">
        <v>100</v>
      </c>
      <c r="Q674" s="5"/>
      <c r="R674" s="6">
        <v>55</v>
      </c>
      <c r="S674" s="6"/>
      <c r="T674" s="6"/>
      <c r="U674" s="6"/>
      <c r="V674" s="6"/>
      <c r="W674" s="6"/>
      <c r="X674" s="6"/>
      <c r="Y674" s="6"/>
      <c r="Z674" s="6"/>
      <c r="AA674" s="6"/>
    </row>
    <row r="675" spans="1:27" x14ac:dyDescent="0.55000000000000004">
      <c r="A675" s="603" t="s">
        <v>2878</v>
      </c>
      <c r="B675" s="5">
        <v>484</v>
      </c>
      <c r="C675" s="6" t="s">
        <v>34</v>
      </c>
      <c r="D675" s="6">
        <v>24336</v>
      </c>
      <c r="E675" s="6">
        <v>100</v>
      </c>
      <c r="F675" s="6">
        <v>1832</v>
      </c>
      <c r="G675" s="6" t="s">
        <v>35</v>
      </c>
      <c r="H675" s="6">
        <v>43</v>
      </c>
      <c r="I675" s="6">
        <v>3</v>
      </c>
      <c r="J675" s="6">
        <v>30</v>
      </c>
      <c r="K675" s="5">
        <f t="shared" si="9"/>
        <v>17530</v>
      </c>
      <c r="L675" s="6"/>
      <c r="M675" s="6"/>
      <c r="N675" s="6"/>
      <c r="O675" s="6"/>
      <c r="P675" s="115">
        <v>100</v>
      </c>
      <c r="Q675" s="5"/>
      <c r="R675" s="6">
        <v>55</v>
      </c>
      <c r="S675" s="6"/>
      <c r="T675" s="6"/>
      <c r="U675" s="6"/>
      <c r="V675" s="6"/>
      <c r="W675" s="6"/>
      <c r="X675" s="6"/>
      <c r="Y675" s="6"/>
      <c r="Z675" s="6"/>
      <c r="AA675" s="6"/>
    </row>
    <row r="676" spans="1:27" x14ac:dyDescent="0.55000000000000004">
      <c r="A676" s="603" t="s">
        <v>2878</v>
      </c>
      <c r="B676" s="5">
        <v>485</v>
      </c>
      <c r="C676" s="6" t="s">
        <v>34</v>
      </c>
      <c r="D676" s="6">
        <v>92023</v>
      </c>
      <c r="E676" s="6">
        <v>244</v>
      </c>
      <c r="F676" s="6">
        <v>7409</v>
      </c>
      <c r="G676" s="6" t="s">
        <v>35</v>
      </c>
      <c r="H676" s="6">
        <v>6</v>
      </c>
      <c r="I676" s="6">
        <v>3</v>
      </c>
      <c r="J676" s="6">
        <v>77</v>
      </c>
      <c r="K676" s="5">
        <f t="shared" si="9"/>
        <v>2777</v>
      </c>
      <c r="L676" s="6"/>
      <c r="M676" s="6"/>
      <c r="N676" s="6"/>
      <c r="O676" s="6"/>
      <c r="P676" s="115">
        <v>150</v>
      </c>
      <c r="Q676" s="5"/>
      <c r="R676" s="6">
        <v>55</v>
      </c>
      <c r="S676" s="6"/>
      <c r="T676" s="6"/>
      <c r="U676" s="6"/>
      <c r="V676" s="6"/>
      <c r="W676" s="6"/>
      <c r="X676" s="6"/>
      <c r="Y676" s="6"/>
      <c r="Z676" s="6"/>
      <c r="AA676" s="6"/>
    </row>
    <row r="677" spans="1:27" s="186" customFormat="1" x14ac:dyDescent="0.55000000000000004">
      <c r="A677" s="599" t="s">
        <v>2878</v>
      </c>
      <c r="B677" s="17">
        <v>486</v>
      </c>
      <c r="C677" s="15" t="s">
        <v>34</v>
      </c>
      <c r="D677" s="15">
        <v>52665</v>
      </c>
      <c r="E677" s="15">
        <v>244</v>
      </c>
      <c r="F677" s="15">
        <v>5127</v>
      </c>
      <c r="G677" s="15" t="s">
        <v>35</v>
      </c>
      <c r="H677" s="15"/>
      <c r="I677" s="15"/>
      <c r="J677" s="15">
        <v>75</v>
      </c>
      <c r="K677" s="17"/>
      <c r="L677" s="15">
        <f xml:space="preserve"> H677*400+I677*100+J677</f>
        <v>75</v>
      </c>
      <c r="M677" s="15"/>
      <c r="N677" s="15"/>
      <c r="O677" s="15"/>
      <c r="P677" s="294">
        <v>250</v>
      </c>
      <c r="Q677" s="17">
        <v>114</v>
      </c>
      <c r="R677" s="15">
        <v>55</v>
      </c>
      <c r="S677" s="15" t="s">
        <v>1792</v>
      </c>
      <c r="T677" s="15" t="s">
        <v>45</v>
      </c>
      <c r="U677" s="15">
        <v>144</v>
      </c>
      <c r="V677" s="15"/>
      <c r="W677" s="15">
        <v>127.2</v>
      </c>
      <c r="X677" s="15">
        <v>16.8</v>
      </c>
      <c r="Y677" s="15"/>
      <c r="Z677" s="15">
        <v>45</v>
      </c>
      <c r="AA677" s="15" t="s">
        <v>2879</v>
      </c>
    </row>
    <row r="678" spans="1:27" x14ac:dyDescent="0.55000000000000004">
      <c r="A678" s="603"/>
      <c r="B678" s="5">
        <v>487</v>
      </c>
      <c r="C678" s="6" t="s">
        <v>34</v>
      </c>
      <c r="D678" s="6">
        <v>91284</v>
      </c>
      <c r="E678" s="6">
        <v>240</v>
      </c>
      <c r="F678" s="6">
        <v>7405</v>
      </c>
      <c r="G678" s="6" t="s">
        <v>35</v>
      </c>
      <c r="H678" s="6">
        <v>1</v>
      </c>
      <c r="I678" s="6">
        <v>1</v>
      </c>
      <c r="J678" s="6">
        <v>70</v>
      </c>
      <c r="K678" s="5"/>
      <c r="L678" s="6">
        <f xml:space="preserve"> H678*400+I678*100+J678</f>
        <v>570</v>
      </c>
      <c r="M678" s="6"/>
      <c r="N678" s="6"/>
      <c r="O678" s="6"/>
      <c r="P678" s="115">
        <v>250</v>
      </c>
      <c r="Q678" s="5">
        <v>115</v>
      </c>
      <c r="R678" s="6">
        <v>55</v>
      </c>
      <c r="S678" s="6" t="s">
        <v>1792</v>
      </c>
      <c r="T678" s="6" t="s">
        <v>45</v>
      </c>
      <c r="U678" s="6">
        <v>72</v>
      </c>
      <c r="V678" s="6"/>
      <c r="W678" s="6">
        <v>72</v>
      </c>
      <c r="X678" s="6"/>
      <c r="Y678" s="6"/>
      <c r="Z678" s="6">
        <v>45</v>
      </c>
      <c r="AA678" s="6"/>
    </row>
    <row r="679" spans="1:27" x14ac:dyDescent="0.55000000000000004">
      <c r="A679" s="603"/>
      <c r="B679" s="5"/>
      <c r="C679" s="6"/>
      <c r="D679" s="6"/>
      <c r="E679" s="6"/>
      <c r="F679" s="6"/>
      <c r="G679" s="6"/>
      <c r="H679" s="6"/>
      <c r="I679" s="6"/>
      <c r="J679" s="6"/>
      <c r="K679" s="5"/>
      <c r="L679" s="6"/>
      <c r="M679" s="6"/>
      <c r="N679" s="6"/>
      <c r="O679" s="6"/>
      <c r="P679" s="115"/>
      <c r="Q679" s="5"/>
      <c r="R679" s="6"/>
      <c r="S679" s="6"/>
      <c r="T679" s="6"/>
      <c r="U679" s="6"/>
      <c r="V679" s="6"/>
      <c r="W679" s="6"/>
      <c r="X679" s="6"/>
      <c r="Y679" s="6"/>
      <c r="Z679" s="6"/>
      <c r="AA679" s="6"/>
    </row>
    <row r="680" spans="1:27" x14ac:dyDescent="0.55000000000000004">
      <c r="A680" s="603" t="s">
        <v>2880</v>
      </c>
      <c r="B680" s="5">
        <v>488</v>
      </c>
      <c r="C680" s="6" t="s">
        <v>34</v>
      </c>
      <c r="D680" s="6">
        <v>25476</v>
      </c>
      <c r="E680" s="6">
        <v>68</v>
      </c>
      <c r="F680" s="6">
        <v>1932</v>
      </c>
      <c r="G680" s="6" t="s">
        <v>35</v>
      </c>
      <c r="H680" s="6">
        <v>28</v>
      </c>
      <c r="I680" s="6"/>
      <c r="J680" s="6">
        <v>50</v>
      </c>
      <c r="K680" s="5">
        <f t="shared" ref="K680:K685" si="10" xml:space="preserve"> H680*400+I680*100+J680</f>
        <v>11250</v>
      </c>
      <c r="L680" s="6"/>
      <c r="M680" s="6"/>
      <c r="N680" s="6"/>
      <c r="O680" s="6"/>
      <c r="P680" s="115">
        <v>150</v>
      </c>
      <c r="Q680" s="5"/>
      <c r="R680" s="6">
        <v>139</v>
      </c>
      <c r="S680" s="6"/>
      <c r="T680" s="6"/>
      <c r="U680" s="6"/>
      <c r="V680" s="6"/>
      <c r="W680" s="6"/>
      <c r="X680" s="6"/>
      <c r="Y680" s="6"/>
      <c r="Z680" s="6"/>
      <c r="AA680" s="6"/>
    </row>
    <row r="681" spans="1:27" x14ac:dyDescent="0.55000000000000004">
      <c r="A681" s="603"/>
      <c r="B681" s="5">
        <v>489</v>
      </c>
      <c r="C681" s="6" t="s">
        <v>2690</v>
      </c>
      <c r="D681" s="6">
        <v>1370</v>
      </c>
      <c r="E681" s="6">
        <v>87</v>
      </c>
      <c r="F681" s="6">
        <v>20</v>
      </c>
      <c r="G681" s="6" t="s">
        <v>35</v>
      </c>
      <c r="H681" s="6">
        <v>6</v>
      </c>
      <c r="I681" s="6"/>
      <c r="J681" s="6">
        <v>30</v>
      </c>
      <c r="K681" s="5">
        <f t="shared" si="10"/>
        <v>2430</v>
      </c>
      <c r="L681" s="6"/>
      <c r="M681" s="6"/>
      <c r="N681" s="6"/>
      <c r="O681" s="6"/>
      <c r="P681" s="115">
        <v>150</v>
      </c>
      <c r="Q681" s="5"/>
      <c r="R681" s="6">
        <v>139</v>
      </c>
      <c r="S681" s="6"/>
      <c r="T681" s="6"/>
      <c r="U681" s="6"/>
      <c r="V681" s="6"/>
      <c r="W681" s="6"/>
      <c r="X681" s="6"/>
      <c r="Y681" s="6"/>
      <c r="Z681" s="6"/>
      <c r="AA681" s="6"/>
    </row>
    <row r="682" spans="1:27" x14ac:dyDescent="0.55000000000000004">
      <c r="A682" s="603"/>
      <c r="B682" s="5">
        <v>490</v>
      </c>
      <c r="C682" s="6" t="s">
        <v>34</v>
      </c>
      <c r="D682" s="6">
        <v>25375</v>
      </c>
      <c r="E682" s="6">
        <v>88</v>
      </c>
      <c r="F682" s="6">
        <v>1831</v>
      </c>
      <c r="G682" s="6" t="s">
        <v>35</v>
      </c>
      <c r="H682" s="6">
        <v>20</v>
      </c>
      <c r="I682" s="6">
        <v>2</v>
      </c>
      <c r="J682" s="6">
        <v>77</v>
      </c>
      <c r="K682" s="5">
        <f t="shared" si="10"/>
        <v>8277</v>
      </c>
      <c r="L682" s="6"/>
      <c r="M682" s="6"/>
      <c r="N682" s="6"/>
      <c r="O682" s="6"/>
      <c r="P682" s="115">
        <v>150</v>
      </c>
      <c r="Q682" s="5"/>
      <c r="R682" s="6">
        <v>139</v>
      </c>
      <c r="S682" s="6"/>
      <c r="T682" s="6"/>
      <c r="U682" s="6"/>
      <c r="V682" s="6"/>
      <c r="W682" s="6"/>
      <c r="X682" s="6"/>
      <c r="Y682" s="6"/>
      <c r="Z682" s="6"/>
      <c r="AA682" s="6"/>
    </row>
    <row r="683" spans="1:27" x14ac:dyDescent="0.55000000000000004">
      <c r="A683" s="603"/>
      <c r="B683" s="5">
        <v>491</v>
      </c>
      <c r="C683" s="6" t="s">
        <v>34</v>
      </c>
      <c r="D683" s="6">
        <v>72272</v>
      </c>
      <c r="E683" s="6">
        <v>193</v>
      </c>
      <c r="F683" s="6">
        <v>6096</v>
      </c>
      <c r="G683" s="6" t="s">
        <v>35</v>
      </c>
      <c r="H683" s="6">
        <v>2</v>
      </c>
      <c r="I683" s="6">
        <v>3</v>
      </c>
      <c r="J683" s="6">
        <v>60</v>
      </c>
      <c r="K683" s="5">
        <f t="shared" si="10"/>
        <v>1160</v>
      </c>
      <c r="L683" s="6"/>
      <c r="M683" s="6"/>
      <c r="N683" s="6"/>
      <c r="O683" s="6"/>
      <c r="P683" s="115">
        <v>250</v>
      </c>
      <c r="Q683" s="5"/>
      <c r="R683" s="6">
        <v>139</v>
      </c>
      <c r="S683" s="6"/>
      <c r="T683" s="6"/>
      <c r="U683" s="6"/>
      <c r="V683" s="6"/>
      <c r="W683" s="6"/>
      <c r="X683" s="6"/>
      <c r="Y683" s="6"/>
      <c r="Z683" s="6"/>
      <c r="AA683" s="6"/>
    </row>
    <row r="684" spans="1:27" x14ac:dyDescent="0.55000000000000004">
      <c r="A684" s="603"/>
      <c r="B684" s="5">
        <v>492</v>
      </c>
      <c r="C684" s="6" t="s">
        <v>34</v>
      </c>
      <c r="D684" s="6">
        <v>72462</v>
      </c>
      <c r="E684" s="6">
        <v>362</v>
      </c>
      <c r="F684" s="6">
        <v>6245</v>
      </c>
      <c r="G684" s="6" t="s">
        <v>35</v>
      </c>
      <c r="H684" s="6"/>
      <c r="I684" s="6">
        <v>2</v>
      </c>
      <c r="J684" s="6">
        <v>20</v>
      </c>
      <c r="K684" s="5">
        <f t="shared" si="10"/>
        <v>220</v>
      </c>
      <c r="L684" s="6"/>
      <c r="M684" s="6"/>
      <c r="N684" s="6"/>
      <c r="O684" s="6"/>
      <c r="P684" s="115">
        <v>250</v>
      </c>
      <c r="Q684" s="5"/>
      <c r="R684" s="6">
        <v>139</v>
      </c>
      <c r="S684" s="6"/>
      <c r="T684" s="6"/>
      <c r="U684" s="6"/>
      <c r="V684" s="6"/>
      <c r="W684" s="6"/>
      <c r="X684" s="6"/>
      <c r="Y684" s="6"/>
      <c r="Z684" s="6"/>
      <c r="AA684" s="6"/>
    </row>
    <row r="685" spans="1:27" x14ac:dyDescent="0.55000000000000004">
      <c r="A685" s="603"/>
      <c r="B685" s="5">
        <v>493</v>
      </c>
      <c r="C685" s="6" t="s">
        <v>34</v>
      </c>
      <c r="D685" s="6">
        <v>21621</v>
      </c>
      <c r="E685" s="6">
        <v>50</v>
      </c>
      <c r="F685" s="6">
        <v>1613</v>
      </c>
      <c r="G685" s="6" t="s">
        <v>35</v>
      </c>
      <c r="H685" s="6">
        <v>5</v>
      </c>
      <c r="I685" s="6">
        <v>3</v>
      </c>
      <c r="J685" s="6">
        <v>40</v>
      </c>
      <c r="K685" s="5">
        <f t="shared" si="10"/>
        <v>2340</v>
      </c>
      <c r="L685" s="6"/>
      <c r="M685" s="6"/>
      <c r="N685" s="6"/>
      <c r="O685" s="6"/>
      <c r="P685" s="115">
        <v>100</v>
      </c>
      <c r="Q685" s="5"/>
      <c r="R685" s="6">
        <v>139</v>
      </c>
      <c r="S685" s="6"/>
      <c r="T685" s="6"/>
      <c r="U685" s="6"/>
      <c r="V685" s="6"/>
      <c r="W685" s="6"/>
      <c r="X685" s="6"/>
      <c r="Y685" s="6"/>
      <c r="Z685" s="6"/>
      <c r="AA685" s="6"/>
    </row>
    <row r="686" spans="1:27" x14ac:dyDescent="0.55000000000000004">
      <c r="A686" s="603"/>
      <c r="B686" s="5">
        <v>494</v>
      </c>
      <c r="C686" s="6" t="s">
        <v>2690</v>
      </c>
      <c r="D686" s="6">
        <v>160</v>
      </c>
      <c r="E686" s="6">
        <v>17</v>
      </c>
      <c r="F686" s="6">
        <v>10</v>
      </c>
      <c r="G686" s="6" t="s">
        <v>35</v>
      </c>
      <c r="H686" s="6"/>
      <c r="I686" s="6">
        <v>1</v>
      </c>
      <c r="J686" s="6">
        <v>98</v>
      </c>
      <c r="K686" s="5"/>
      <c r="L686" s="6">
        <f xml:space="preserve"> H686*400+I686*100+J686</f>
        <v>198</v>
      </c>
      <c r="M686" s="6"/>
      <c r="N686" s="6"/>
      <c r="O686" s="6"/>
      <c r="P686" s="115">
        <v>100</v>
      </c>
      <c r="Q686" s="5">
        <v>116</v>
      </c>
      <c r="R686" s="6">
        <v>139</v>
      </c>
      <c r="S686" s="6" t="s">
        <v>1792</v>
      </c>
      <c r="T686" s="6" t="s">
        <v>45</v>
      </c>
      <c r="U686" s="6">
        <v>54</v>
      </c>
      <c r="V686" s="6"/>
      <c r="W686" s="6">
        <v>54</v>
      </c>
      <c r="X686" s="6"/>
      <c r="Y686" s="6"/>
      <c r="Z686" s="6">
        <v>91</v>
      </c>
      <c r="AA686" s="6"/>
    </row>
    <row r="687" spans="1:27" x14ac:dyDescent="0.55000000000000004">
      <c r="A687" s="603"/>
      <c r="B687" s="5"/>
      <c r="C687" s="6"/>
      <c r="D687" s="6"/>
      <c r="E687" s="6"/>
      <c r="F687" s="6"/>
      <c r="G687" s="6"/>
      <c r="H687" s="6"/>
      <c r="I687" s="6"/>
      <c r="J687" s="6"/>
      <c r="K687" s="5"/>
      <c r="L687" s="6"/>
      <c r="M687" s="6"/>
      <c r="N687" s="6"/>
      <c r="O687" s="6"/>
      <c r="P687" s="115"/>
      <c r="Q687" s="5"/>
      <c r="R687" s="6"/>
      <c r="S687" s="6"/>
      <c r="T687" s="6"/>
      <c r="U687" s="6"/>
      <c r="V687" s="6"/>
      <c r="W687" s="6"/>
      <c r="X687" s="6"/>
      <c r="Y687" s="6"/>
      <c r="Z687" s="6"/>
      <c r="AA687" s="6"/>
    </row>
    <row r="688" spans="1:27" x14ac:dyDescent="0.55000000000000004">
      <c r="A688" s="603" t="s">
        <v>2881</v>
      </c>
      <c r="B688" s="5">
        <v>495</v>
      </c>
      <c r="C688" s="6" t="s">
        <v>34</v>
      </c>
      <c r="D688" s="6">
        <v>89760</v>
      </c>
      <c r="E688" s="6">
        <v>209</v>
      </c>
      <c r="F688" s="6">
        <v>7297</v>
      </c>
      <c r="G688" s="6" t="s">
        <v>35</v>
      </c>
      <c r="H688" s="6">
        <v>6</v>
      </c>
      <c r="I688" s="6">
        <v>3</v>
      </c>
      <c r="J688" s="6">
        <v>71</v>
      </c>
      <c r="K688" s="5">
        <f xml:space="preserve"> H688*400+I688*100+J688</f>
        <v>2771</v>
      </c>
      <c r="L688" s="6"/>
      <c r="M688" s="6"/>
      <c r="N688" s="6"/>
      <c r="O688" s="6"/>
      <c r="P688" s="115">
        <v>150</v>
      </c>
      <c r="Q688" s="5"/>
      <c r="R688" s="6">
        <v>47</v>
      </c>
      <c r="S688" s="6"/>
      <c r="T688" s="6"/>
      <c r="U688" s="6"/>
      <c r="V688" s="6"/>
      <c r="W688" s="6"/>
      <c r="X688" s="6"/>
      <c r="Y688" s="6"/>
      <c r="Z688" s="6"/>
      <c r="AA688" s="6"/>
    </row>
    <row r="689" spans="1:27" x14ac:dyDescent="0.55000000000000004">
      <c r="A689" s="603"/>
      <c r="B689" s="5">
        <v>496</v>
      </c>
      <c r="C689" s="6" t="s">
        <v>34</v>
      </c>
      <c r="D689" s="6">
        <v>39933</v>
      </c>
      <c r="E689" s="6">
        <v>39</v>
      </c>
      <c r="F689" s="6">
        <v>1093</v>
      </c>
      <c r="G689" s="6" t="s">
        <v>35</v>
      </c>
      <c r="H689" s="6">
        <v>4</v>
      </c>
      <c r="I689" s="6">
        <v>1</v>
      </c>
      <c r="J689" s="6">
        <v>83</v>
      </c>
      <c r="K689" s="5">
        <f xml:space="preserve"> H689*400+I689*100+J689</f>
        <v>1783</v>
      </c>
      <c r="L689" s="6"/>
      <c r="M689" s="6"/>
      <c r="N689" s="6"/>
      <c r="O689" s="6"/>
      <c r="P689" s="115">
        <v>150</v>
      </c>
      <c r="Q689" s="5"/>
      <c r="R689" s="6">
        <v>47</v>
      </c>
      <c r="S689" s="6"/>
      <c r="T689" s="6"/>
      <c r="U689" s="6"/>
      <c r="V689" s="6"/>
      <c r="W689" s="6"/>
      <c r="X689" s="6"/>
      <c r="Y689" s="6"/>
      <c r="Z689" s="6"/>
      <c r="AA689" s="6"/>
    </row>
    <row r="690" spans="1:27" x14ac:dyDescent="0.55000000000000004">
      <c r="A690" s="603"/>
      <c r="B690" s="5">
        <v>497</v>
      </c>
      <c r="C690" s="6" t="s">
        <v>34</v>
      </c>
      <c r="D690" s="6">
        <v>89180</v>
      </c>
      <c r="E690" s="6">
        <v>335</v>
      </c>
      <c r="F690" s="6">
        <v>3862</v>
      </c>
      <c r="G690" s="6" t="s">
        <v>35</v>
      </c>
      <c r="H690" s="6"/>
      <c r="I690" s="6">
        <v>2</v>
      </c>
      <c r="J690" s="6">
        <v>33</v>
      </c>
      <c r="K690" s="5">
        <f xml:space="preserve"> H690*400+I690*100+J690</f>
        <v>233</v>
      </c>
      <c r="L690" s="6"/>
      <c r="M690" s="6"/>
      <c r="N690" s="6"/>
      <c r="O690" s="6"/>
      <c r="P690" s="115">
        <v>250</v>
      </c>
      <c r="Q690" s="5"/>
      <c r="R690" s="6">
        <v>47</v>
      </c>
      <c r="S690" s="6"/>
      <c r="T690" s="6"/>
      <c r="U690" s="6"/>
      <c r="V690" s="6"/>
      <c r="W690" s="6"/>
      <c r="X690" s="6"/>
      <c r="Y690" s="6"/>
      <c r="Z690" s="6"/>
      <c r="AA690" s="6"/>
    </row>
    <row r="691" spans="1:27" x14ac:dyDescent="0.55000000000000004">
      <c r="A691" s="603"/>
      <c r="B691" s="5">
        <v>498</v>
      </c>
      <c r="C691" s="6" t="s">
        <v>34</v>
      </c>
      <c r="D691" s="6">
        <v>41305</v>
      </c>
      <c r="E691" s="6">
        <v>109</v>
      </c>
      <c r="F691" s="6">
        <v>3402</v>
      </c>
      <c r="G691" s="6" t="s">
        <v>35</v>
      </c>
      <c r="H691" s="6"/>
      <c r="I691" s="6">
        <v>2</v>
      </c>
      <c r="J691" s="6">
        <v>43</v>
      </c>
      <c r="K691" s="5">
        <f xml:space="preserve"> H691*400+I691*100+J691</f>
        <v>243</v>
      </c>
      <c r="L691" s="6"/>
      <c r="M691" s="6"/>
      <c r="N691" s="6"/>
      <c r="O691" s="6"/>
      <c r="P691" s="115">
        <v>250</v>
      </c>
      <c r="Q691" s="5"/>
      <c r="R691" s="6">
        <v>47</v>
      </c>
      <c r="S691" s="6"/>
      <c r="T691" s="6"/>
      <c r="U691" s="6"/>
      <c r="V691" s="6"/>
      <c r="W691" s="6"/>
      <c r="X691" s="6"/>
      <c r="Y691" s="6"/>
      <c r="Z691" s="6"/>
      <c r="AA691" s="6"/>
    </row>
    <row r="692" spans="1:27" x14ac:dyDescent="0.55000000000000004">
      <c r="A692" s="603"/>
      <c r="B692" s="5">
        <v>499</v>
      </c>
      <c r="C692" s="6" t="s">
        <v>34</v>
      </c>
      <c r="D692" s="6">
        <v>71354</v>
      </c>
      <c r="E692" s="6">
        <v>285</v>
      </c>
      <c r="F692" s="6">
        <v>5973</v>
      </c>
      <c r="G692" s="6" t="s">
        <v>35</v>
      </c>
      <c r="H692" s="6"/>
      <c r="I692" s="6"/>
      <c r="J692" s="6">
        <v>63</v>
      </c>
      <c r="K692" s="5"/>
      <c r="L692" s="6">
        <f xml:space="preserve"> H692*400+I692*100+J692</f>
        <v>63</v>
      </c>
      <c r="M692" s="6"/>
      <c r="N692" s="6"/>
      <c r="O692" s="6"/>
      <c r="P692" s="115">
        <v>250</v>
      </c>
      <c r="Q692" s="5">
        <v>117</v>
      </c>
      <c r="R692" s="6">
        <v>47</v>
      </c>
      <c r="S692" s="6" t="s">
        <v>1792</v>
      </c>
      <c r="T692" s="6" t="s">
        <v>45</v>
      </c>
      <c r="U692" s="6">
        <v>72</v>
      </c>
      <c r="V692" s="6"/>
      <c r="W692" s="6">
        <v>72</v>
      </c>
      <c r="X692" s="6"/>
      <c r="Y692" s="6"/>
      <c r="Z692" s="6">
        <v>32</v>
      </c>
      <c r="AA692" s="6"/>
    </row>
    <row r="693" spans="1:27" x14ac:dyDescent="0.55000000000000004">
      <c r="A693" s="603"/>
      <c r="B693" s="5"/>
      <c r="C693" s="6"/>
      <c r="D693" s="6"/>
      <c r="E693" s="6"/>
      <c r="F693" s="6"/>
      <c r="G693" s="6"/>
      <c r="H693" s="6"/>
      <c r="I693" s="6"/>
      <c r="J693" s="6"/>
      <c r="K693" s="5"/>
      <c r="L693" s="6"/>
      <c r="M693" s="6"/>
      <c r="N693" s="6"/>
      <c r="O693" s="6"/>
      <c r="P693" s="115"/>
      <c r="Q693" s="5"/>
      <c r="R693" s="6"/>
      <c r="S693" s="6"/>
      <c r="T693" s="6"/>
      <c r="U693" s="6"/>
      <c r="V693" s="6"/>
      <c r="W693" s="6"/>
      <c r="X693" s="6"/>
      <c r="Y693" s="6"/>
      <c r="Z693" s="6"/>
      <c r="AA693" s="6"/>
    </row>
    <row r="694" spans="1:27" x14ac:dyDescent="0.55000000000000004">
      <c r="A694" s="603" t="s">
        <v>2882</v>
      </c>
      <c r="B694" s="5">
        <v>500</v>
      </c>
      <c r="C694" s="6" t="s">
        <v>34</v>
      </c>
      <c r="D694" s="6">
        <v>14471</v>
      </c>
      <c r="E694" s="6">
        <v>56</v>
      </c>
      <c r="F694" s="6">
        <v>305</v>
      </c>
      <c r="G694" s="6" t="s">
        <v>35</v>
      </c>
      <c r="H694" s="6"/>
      <c r="I694" s="6"/>
      <c r="J694" s="6">
        <v>40</v>
      </c>
      <c r="K694" s="5"/>
      <c r="L694" s="6">
        <f xml:space="preserve"> H694*400+I694*100+J694</f>
        <v>40</v>
      </c>
      <c r="M694" s="6"/>
      <c r="N694" s="6"/>
      <c r="O694" s="6"/>
      <c r="P694" s="115">
        <v>300</v>
      </c>
      <c r="Q694" s="5">
        <v>118</v>
      </c>
      <c r="R694" s="6">
        <v>29</v>
      </c>
      <c r="S694" s="6" t="s">
        <v>1792</v>
      </c>
      <c r="T694" s="6" t="s">
        <v>45</v>
      </c>
      <c r="U694" s="6">
        <v>36</v>
      </c>
      <c r="V694" s="6"/>
      <c r="W694" s="6">
        <v>36</v>
      </c>
      <c r="X694" s="6"/>
      <c r="Y694" s="6"/>
      <c r="Z694" s="6">
        <v>26</v>
      </c>
      <c r="AA694" s="6"/>
    </row>
    <row r="695" spans="1:27" x14ac:dyDescent="0.55000000000000004">
      <c r="A695" s="603"/>
      <c r="B695" s="5">
        <v>501</v>
      </c>
      <c r="C695" s="6" t="s">
        <v>34</v>
      </c>
      <c r="D695" s="6">
        <v>93528</v>
      </c>
      <c r="E695" s="6">
        <v>271</v>
      </c>
      <c r="F695" s="6">
        <v>7557</v>
      </c>
      <c r="G695" s="6" t="s">
        <v>35</v>
      </c>
      <c r="H695" s="6">
        <v>4</v>
      </c>
      <c r="I695" s="6"/>
      <c r="J695" s="6"/>
      <c r="K695" s="5">
        <f t="shared" ref="K695:K700" si="11" xml:space="preserve"> H695*400+I695*100+J695</f>
        <v>1600</v>
      </c>
      <c r="L695" s="6"/>
      <c r="M695" s="6"/>
      <c r="N695" s="6"/>
      <c r="O695" s="6"/>
      <c r="P695" s="115">
        <v>150</v>
      </c>
      <c r="Q695" s="5"/>
      <c r="R695" s="6">
        <v>29</v>
      </c>
      <c r="S695" s="6"/>
      <c r="T695" s="6"/>
      <c r="U695" s="6"/>
      <c r="V695" s="6"/>
      <c r="W695" s="6"/>
      <c r="X695" s="6"/>
      <c r="Y695" s="6"/>
      <c r="Z695" s="6"/>
      <c r="AA695" s="6"/>
    </row>
    <row r="696" spans="1:27" x14ac:dyDescent="0.55000000000000004">
      <c r="A696" s="603"/>
      <c r="B696" s="5">
        <v>502</v>
      </c>
      <c r="C696" s="6" t="s">
        <v>34</v>
      </c>
      <c r="D696" s="6">
        <v>83211</v>
      </c>
      <c r="E696" s="6">
        <v>149</v>
      </c>
      <c r="F696" s="6">
        <v>6846</v>
      </c>
      <c r="G696" s="6" t="s">
        <v>35</v>
      </c>
      <c r="H696" s="6">
        <v>2</v>
      </c>
      <c r="I696" s="6">
        <v>2</v>
      </c>
      <c r="J696" s="6">
        <v>29</v>
      </c>
      <c r="K696" s="5">
        <f t="shared" si="11"/>
        <v>1029</v>
      </c>
      <c r="L696" s="6"/>
      <c r="M696" s="6"/>
      <c r="N696" s="6"/>
      <c r="O696" s="6"/>
      <c r="P696" s="115">
        <v>100</v>
      </c>
      <c r="Q696" s="5"/>
      <c r="R696" s="6">
        <v>29</v>
      </c>
      <c r="S696" s="6"/>
      <c r="T696" s="6"/>
      <c r="U696" s="6"/>
      <c r="V696" s="6"/>
      <c r="W696" s="6"/>
      <c r="X696" s="6"/>
      <c r="Y696" s="6"/>
      <c r="Z696" s="6"/>
      <c r="AA696" s="6"/>
    </row>
    <row r="697" spans="1:27" x14ac:dyDescent="0.55000000000000004">
      <c r="A697" s="603"/>
      <c r="B697" s="5">
        <v>503</v>
      </c>
      <c r="C697" s="6" t="s">
        <v>34</v>
      </c>
      <c r="D697" s="6">
        <v>94524</v>
      </c>
      <c r="E697" s="6">
        <v>736</v>
      </c>
      <c r="F697" s="6">
        <v>7640</v>
      </c>
      <c r="G697" s="6" t="s">
        <v>35</v>
      </c>
      <c r="H697" s="6">
        <v>3</v>
      </c>
      <c r="I697" s="6">
        <v>2</v>
      </c>
      <c r="J697" s="6">
        <v>17</v>
      </c>
      <c r="K697" s="5">
        <f t="shared" si="11"/>
        <v>1417</v>
      </c>
      <c r="L697" s="6"/>
      <c r="M697" s="6"/>
      <c r="N697" s="6"/>
      <c r="O697" s="6"/>
      <c r="P697" s="115">
        <v>150</v>
      </c>
      <c r="Q697" s="5"/>
      <c r="R697" s="6">
        <v>29</v>
      </c>
      <c r="S697" s="6"/>
      <c r="T697" s="6"/>
      <c r="U697" s="6"/>
      <c r="V697" s="6"/>
      <c r="W697" s="6"/>
      <c r="X697" s="6"/>
      <c r="Y697" s="6"/>
      <c r="Z697" s="6"/>
      <c r="AA697" s="6"/>
    </row>
    <row r="698" spans="1:27" x14ac:dyDescent="0.55000000000000004">
      <c r="A698" s="603"/>
      <c r="B698" s="5">
        <v>504</v>
      </c>
      <c r="C698" s="6" t="s">
        <v>34</v>
      </c>
      <c r="D698" s="6">
        <v>75627</v>
      </c>
      <c r="E698" s="6">
        <v>214</v>
      </c>
      <c r="F698" s="6">
        <v>6555</v>
      </c>
      <c r="G698" s="6" t="s">
        <v>35</v>
      </c>
      <c r="H698" s="6">
        <v>5</v>
      </c>
      <c r="I698" s="6"/>
      <c r="J698" s="6"/>
      <c r="K698" s="5">
        <f t="shared" si="11"/>
        <v>2000</v>
      </c>
      <c r="L698" s="6"/>
      <c r="M698" s="6"/>
      <c r="N698" s="6"/>
      <c r="O698" s="6"/>
      <c r="P698" s="115">
        <v>100</v>
      </c>
      <c r="Q698" s="5"/>
      <c r="R698" s="6">
        <v>29</v>
      </c>
      <c r="S698" s="6"/>
      <c r="T698" s="6"/>
      <c r="U698" s="6"/>
      <c r="V698" s="6"/>
      <c r="W698" s="6"/>
      <c r="X698" s="6"/>
      <c r="Y698" s="6"/>
      <c r="Z698" s="6"/>
      <c r="AA698" s="6"/>
    </row>
    <row r="699" spans="1:27" x14ac:dyDescent="0.55000000000000004">
      <c r="A699" s="603"/>
      <c r="B699" s="5">
        <v>505</v>
      </c>
      <c r="C699" s="6" t="s">
        <v>34</v>
      </c>
      <c r="D699" s="6">
        <v>83242</v>
      </c>
      <c r="E699" s="6">
        <v>155</v>
      </c>
      <c r="F699" s="6">
        <v>6862</v>
      </c>
      <c r="G699" s="6" t="s">
        <v>35</v>
      </c>
      <c r="H699" s="6">
        <v>5</v>
      </c>
      <c r="I699" s="6">
        <v>2</v>
      </c>
      <c r="J699" s="6">
        <v>19</v>
      </c>
      <c r="K699" s="5">
        <f t="shared" si="11"/>
        <v>2219</v>
      </c>
      <c r="L699" s="6"/>
      <c r="M699" s="6"/>
      <c r="N699" s="6"/>
      <c r="O699" s="6"/>
      <c r="P699" s="115">
        <v>150</v>
      </c>
      <c r="Q699" s="5"/>
      <c r="R699" s="6">
        <v>29</v>
      </c>
      <c r="S699" s="6"/>
      <c r="T699" s="6"/>
      <c r="U699" s="6"/>
      <c r="V699" s="6"/>
      <c r="W699" s="6"/>
      <c r="X699" s="6"/>
      <c r="Y699" s="6"/>
      <c r="Z699" s="6"/>
      <c r="AA699" s="6"/>
    </row>
    <row r="700" spans="1:27" x14ac:dyDescent="0.55000000000000004">
      <c r="A700" s="603"/>
      <c r="B700" s="5">
        <v>506</v>
      </c>
      <c r="C700" s="6" t="s">
        <v>34</v>
      </c>
      <c r="D700" s="6">
        <v>14472</v>
      </c>
      <c r="E700" s="6">
        <v>57</v>
      </c>
      <c r="F700" s="6">
        <v>306</v>
      </c>
      <c r="G700" s="6" t="s">
        <v>35</v>
      </c>
      <c r="H700" s="6"/>
      <c r="I700" s="6"/>
      <c r="J700" s="6">
        <v>41</v>
      </c>
      <c r="K700" s="5">
        <f t="shared" si="11"/>
        <v>41</v>
      </c>
      <c r="L700" s="6"/>
      <c r="M700" s="6"/>
      <c r="N700" s="6"/>
      <c r="O700" s="6"/>
      <c r="P700" s="115">
        <v>300</v>
      </c>
      <c r="Q700" s="5"/>
      <c r="R700" s="6">
        <v>29</v>
      </c>
      <c r="S700" s="6"/>
      <c r="T700" s="6"/>
      <c r="U700" s="6"/>
      <c r="V700" s="6"/>
      <c r="W700" s="6"/>
      <c r="X700" s="6"/>
      <c r="Y700" s="6"/>
      <c r="Z700" s="6"/>
      <c r="AA700" s="6"/>
    </row>
    <row r="701" spans="1:27" x14ac:dyDescent="0.55000000000000004">
      <c r="A701" s="603"/>
      <c r="B701" s="5">
        <v>507</v>
      </c>
      <c r="C701" s="6" t="s">
        <v>34</v>
      </c>
      <c r="D701" s="6">
        <v>52649</v>
      </c>
      <c r="E701" s="6">
        <v>233</v>
      </c>
      <c r="F701" s="6">
        <v>5111</v>
      </c>
      <c r="G701" s="6" t="s">
        <v>35</v>
      </c>
      <c r="H701" s="6"/>
      <c r="I701" s="6"/>
      <c r="J701" s="6">
        <v>15</v>
      </c>
      <c r="K701" s="5"/>
      <c r="L701" s="6">
        <f xml:space="preserve"> H701*400+I701*100+J701</f>
        <v>15</v>
      </c>
      <c r="M701" s="6"/>
      <c r="N701" s="6"/>
      <c r="O701" s="6"/>
      <c r="P701" s="115">
        <v>300</v>
      </c>
      <c r="Q701" s="5">
        <v>119</v>
      </c>
      <c r="R701" s="6">
        <v>29</v>
      </c>
      <c r="S701" s="6" t="s">
        <v>1792</v>
      </c>
      <c r="T701" s="6" t="s">
        <v>37</v>
      </c>
      <c r="U701" s="6">
        <v>15</v>
      </c>
      <c r="V701" s="6"/>
      <c r="W701" s="6">
        <v>15</v>
      </c>
      <c r="X701" s="6"/>
      <c r="Y701" s="6"/>
      <c r="Z701" s="6"/>
      <c r="AA701" s="6"/>
    </row>
    <row r="702" spans="1:27" x14ac:dyDescent="0.55000000000000004">
      <c r="A702" s="603"/>
      <c r="B702" s="5">
        <v>508</v>
      </c>
      <c r="C702" s="6" t="s">
        <v>34</v>
      </c>
      <c r="D702" s="6">
        <v>52648</v>
      </c>
      <c r="E702" s="6">
        <v>232</v>
      </c>
      <c r="F702" s="6">
        <v>5110</v>
      </c>
      <c r="G702" s="6" t="s">
        <v>35</v>
      </c>
      <c r="H702" s="6"/>
      <c r="I702" s="6"/>
      <c r="J702" s="6">
        <v>14</v>
      </c>
      <c r="K702" s="5">
        <f t="shared" ref="K702:K715" si="12" xml:space="preserve"> H702*400+I702*100+J702</f>
        <v>14</v>
      </c>
      <c r="L702" s="6"/>
      <c r="M702" s="6"/>
      <c r="N702" s="6"/>
      <c r="O702" s="6"/>
      <c r="P702" s="115">
        <v>300</v>
      </c>
      <c r="Q702" s="5"/>
      <c r="R702" s="6">
        <v>29</v>
      </c>
      <c r="S702" s="6"/>
      <c r="T702" s="6"/>
      <c r="U702" s="6"/>
      <c r="V702" s="6"/>
      <c r="W702" s="6"/>
      <c r="X702" s="6"/>
      <c r="Y702" s="6"/>
      <c r="Z702" s="6"/>
      <c r="AA702" s="6"/>
    </row>
    <row r="703" spans="1:27" x14ac:dyDescent="0.55000000000000004">
      <c r="A703" s="603"/>
      <c r="B703" s="5"/>
      <c r="C703" s="6"/>
      <c r="D703" s="6"/>
      <c r="E703" s="6"/>
      <c r="F703" s="6"/>
      <c r="G703" s="6"/>
      <c r="H703" s="6"/>
      <c r="I703" s="6"/>
      <c r="J703" s="6"/>
      <c r="K703" s="5"/>
      <c r="L703" s="6"/>
      <c r="M703" s="6"/>
      <c r="N703" s="6"/>
      <c r="O703" s="6"/>
      <c r="P703" s="115"/>
      <c r="Q703" s="5"/>
      <c r="R703" s="6"/>
      <c r="S703" s="6"/>
      <c r="T703" s="6"/>
      <c r="U703" s="6"/>
      <c r="V703" s="6"/>
      <c r="W703" s="6"/>
      <c r="X703" s="6"/>
      <c r="Y703" s="6"/>
      <c r="Z703" s="6"/>
      <c r="AA703" s="6"/>
    </row>
    <row r="704" spans="1:27" x14ac:dyDescent="0.55000000000000004">
      <c r="A704" s="603" t="s">
        <v>2883</v>
      </c>
      <c r="B704" s="5">
        <v>509</v>
      </c>
      <c r="C704" s="6" t="s">
        <v>34</v>
      </c>
      <c r="D704" s="6">
        <v>50723</v>
      </c>
      <c r="E704" s="6">
        <v>239</v>
      </c>
      <c r="F704" s="6">
        <v>4814</v>
      </c>
      <c r="G704" s="6" t="s">
        <v>35</v>
      </c>
      <c r="H704" s="6">
        <v>4</v>
      </c>
      <c r="I704" s="6">
        <v>2</v>
      </c>
      <c r="J704" s="6">
        <v>19</v>
      </c>
      <c r="K704" s="5">
        <f t="shared" si="12"/>
        <v>1819</v>
      </c>
      <c r="L704" s="6"/>
      <c r="M704" s="6"/>
      <c r="N704" s="6"/>
      <c r="O704" s="6"/>
      <c r="P704" s="115">
        <v>200</v>
      </c>
      <c r="Q704" s="5"/>
      <c r="R704" s="6">
        <v>155</v>
      </c>
      <c r="S704" s="6"/>
      <c r="T704" s="6"/>
      <c r="U704" s="6"/>
      <c r="V704" s="6"/>
      <c r="W704" s="6"/>
      <c r="X704" s="6"/>
      <c r="Y704" s="6"/>
      <c r="Z704" s="6"/>
      <c r="AA704" s="6"/>
    </row>
    <row r="705" spans="1:27" x14ac:dyDescent="0.55000000000000004">
      <c r="A705" s="603"/>
      <c r="B705" s="5">
        <v>510</v>
      </c>
      <c r="C705" s="6" t="s">
        <v>34</v>
      </c>
      <c r="D705" s="6">
        <v>50721</v>
      </c>
      <c r="E705" s="6">
        <v>241</v>
      </c>
      <c r="F705" s="6">
        <v>4812</v>
      </c>
      <c r="G705" s="6" t="s">
        <v>35</v>
      </c>
      <c r="H705" s="6">
        <v>3</v>
      </c>
      <c r="I705" s="6">
        <v>1</v>
      </c>
      <c r="J705" s="6">
        <v>56</v>
      </c>
      <c r="K705" s="5">
        <f t="shared" si="12"/>
        <v>1356</v>
      </c>
      <c r="L705" s="6"/>
      <c r="M705" s="6"/>
      <c r="N705" s="6"/>
      <c r="O705" s="6"/>
      <c r="P705" s="115">
        <v>200</v>
      </c>
      <c r="Q705" s="5"/>
      <c r="R705" s="6">
        <v>155</v>
      </c>
      <c r="S705" s="6"/>
      <c r="T705" s="6"/>
      <c r="U705" s="6"/>
      <c r="V705" s="6"/>
      <c r="W705" s="6"/>
      <c r="X705" s="6"/>
      <c r="Y705" s="6"/>
      <c r="Z705" s="6"/>
      <c r="AA705" s="6"/>
    </row>
    <row r="706" spans="1:27" x14ac:dyDescent="0.55000000000000004">
      <c r="A706" s="603"/>
      <c r="B706" s="5">
        <v>511</v>
      </c>
      <c r="C706" s="6" t="s">
        <v>34</v>
      </c>
      <c r="D706" s="6">
        <v>25121</v>
      </c>
      <c r="E706" s="6">
        <v>26</v>
      </c>
      <c r="F706" s="6">
        <v>1325</v>
      </c>
      <c r="G706" s="6" t="s">
        <v>35</v>
      </c>
      <c r="H706" s="6">
        <v>7</v>
      </c>
      <c r="I706" s="6"/>
      <c r="J706" s="6">
        <v>80</v>
      </c>
      <c r="K706" s="5">
        <f t="shared" si="12"/>
        <v>2880</v>
      </c>
      <c r="L706" s="6"/>
      <c r="M706" s="6"/>
      <c r="N706" s="6"/>
      <c r="O706" s="6"/>
      <c r="P706" s="115">
        <v>150</v>
      </c>
      <c r="Q706" s="5"/>
      <c r="R706" s="6">
        <v>155</v>
      </c>
      <c r="S706" s="6"/>
      <c r="T706" s="6"/>
      <c r="U706" s="6"/>
      <c r="V706" s="6"/>
      <c r="W706" s="6"/>
      <c r="X706" s="6"/>
      <c r="Y706" s="6"/>
      <c r="Z706" s="6"/>
      <c r="AA706" s="6"/>
    </row>
    <row r="707" spans="1:27" x14ac:dyDescent="0.55000000000000004">
      <c r="A707" s="603"/>
      <c r="B707" s="5">
        <v>512</v>
      </c>
      <c r="C707" s="6" t="s">
        <v>34</v>
      </c>
      <c r="D707" s="6">
        <v>25117</v>
      </c>
      <c r="E707" s="6">
        <v>22</v>
      </c>
      <c r="F707" s="6">
        <v>1731</v>
      </c>
      <c r="G707" s="6" t="s">
        <v>35</v>
      </c>
      <c r="H707" s="6">
        <v>4</v>
      </c>
      <c r="I707" s="6"/>
      <c r="J707" s="6">
        <v>47</v>
      </c>
      <c r="K707" s="5">
        <f t="shared" si="12"/>
        <v>1647</v>
      </c>
      <c r="L707" s="6"/>
      <c r="M707" s="6"/>
      <c r="N707" s="6"/>
      <c r="O707" s="6"/>
      <c r="P707" s="115">
        <v>150</v>
      </c>
      <c r="Q707" s="5"/>
      <c r="R707" s="6">
        <v>155</v>
      </c>
      <c r="S707" s="6"/>
      <c r="T707" s="6"/>
      <c r="U707" s="6"/>
      <c r="V707" s="6"/>
      <c r="W707" s="6"/>
      <c r="X707" s="6"/>
      <c r="Y707" s="6"/>
      <c r="Z707" s="6"/>
      <c r="AA707" s="6"/>
    </row>
    <row r="708" spans="1:27" x14ac:dyDescent="0.55000000000000004">
      <c r="A708" s="603"/>
      <c r="B708" s="5">
        <v>513</v>
      </c>
      <c r="C708" s="6" t="s">
        <v>34</v>
      </c>
      <c r="D708" s="6">
        <v>50722</v>
      </c>
      <c r="E708" s="6">
        <v>240</v>
      </c>
      <c r="F708" s="6">
        <v>4813</v>
      </c>
      <c r="G708" s="6" t="s">
        <v>35</v>
      </c>
      <c r="H708" s="6">
        <v>4</v>
      </c>
      <c r="I708" s="6"/>
      <c r="J708" s="6">
        <v>25</v>
      </c>
      <c r="K708" s="5">
        <f t="shared" si="12"/>
        <v>1625</v>
      </c>
      <c r="L708" s="6"/>
      <c r="M708" s="6"/>
      <c r="N708" s="6"/>
      <c r="O708" s="6"/>
      <c r="P708" s="115">
        <v>200</v>
      </c>
      <c r="Q708" s="5"/>
      <c r="R708" s="6">
        <v>155</v>
      </c>
      <c r="S708" s="6"/>
      <c r="T708" s="6"/>
      <c r="U708" s="6"/>
      <c r="V708" s="6"/>
      <c r="W708" s="6"/>
      <c r="X708" s="6"/>
      <c r="Y708" s="6"/>
      <c r="Z708" s="6"/>
      <c r="AA708" s="6"/>
    </row>
    <row r="709" spans="1:27" x14ac:dyDescent="0.55000000000000004">
      <c r="A709" s="603"/>
      <c r="B709" s="5">
        <v>514</v>
      </c>
      <c r="C709" s="6" t="s">
        <v>34</v>
      </c>
      <c r="D709" s="6">
        <v>39330</v>
      </c>
      <c r="E709" s="6">
        <v>125</v>
      </c>
      <c r="F709" s="6">
        <v>1545</v>
      </c>
      <c r="G709" s="6" t="s">
        <v>35</v>
      </c>
      <c r="H709" s="6">
        <v>12</v>
      </c>
      <c r="I709" s="6">
        <v>2</v>
      </c>
      <c r="J709" s="6">
        <v>37</v>
      </c>
      <c r="K709" s="5">
        <f t="shared" si="12"/>
        <v>5037</v>
      </c>
      <c r="L709" s="6"/>
      <c r="M709" s="6"/>
      <c r="N709" s="6"/>
      <c r="O709" s="6"/>
      <c r="P709" s="115">
        <v>100</v>
      </c>
      <c r="Q709" s="5"/>
      <c r="R709" s="6">
        <v>155</v>
      </c>
      <c r="S709" s="6"/>
      <c r="T709" s="6"/>
      <c r="U709" s="6"/>
      <c r="V709" s="6"/>
      <c r="W709" s="6"/>
      <c r="X709" s="6"/>
      <c r="Y709" s="6"/>
      <c r="Z709" s="6"/>
      <c r="AA709" s="6"/>
    </row>
    <row r="710" spans="1:27" x14ac:dyDescent="0.55000000000000004">
      <c r="A710" s="603"/>
      <c r="B710" s="5"/>
      <c r="C710" s="6"/>
      <c r="D710" s="6"/>
      <c r="E710" s="6"/>
      <c r="F710" s="6"/>
      <c r="G710" s="6"/>
      <c r="H710" s="6"/>
      <c r="I710" s="6"/>
      <c r="J710" s="6"/>
      <c r="K710" s="5"/>
      <c r="L710" s="6"/>
      <c r="M710" s="6"/>
      <c r="N710" s="6"/>
      <c r="O710" s="6"/>
      <c r="P710" s="115"/>
      <c r="Q710" s="5"/>
      <c r="R710" s="6"/>
      <c r="S710" s="6"/>
      <c r="T710" s="6"/>
      <c r="U710" s="6"/>
      <c r="V710" s="6"/>
      <c r="W710" s="6"/>
      <c r="X710" s="6"/>
      <c r="Y710" s="6"/>
      <c r="Z710" s="6"/>
      <c r="AA710" s="6"/>
    </row>
    <row r="711" spans="1:27" x14ac:dyDescent="0.55000000000000004">
      <c r="A711" s="603" t="s">
        <v>2884</v>
      </c>
      <c r="B711" s="5">
        <v>515</v>
      </c>
      <c r="C711" s="6" t="s">
        <v>34</v>
      </c>
      <c r="D711" s="6">
        <v>42791</v>
      </c>
      <c r="E711" s="6">
        <v>181</v>
      </c>
      <c r="F711" s="6">
        <v>3529</v>
      </c>
      <c r="G711" s="6" t="s">
        <v>35</v>
      </c>
      <c r="H711" s="6">
        <v>5</v>
      </c>
      <c r="I711" s="6"/>
      <c r="J711" s="6">
        <v>34</v>
      </c>
      <c r="K711" s="5">
        <f t="shared" si="12"/>
        <v>2034</v>
      </c>
      <c r="L711" s="6"/>
      <c r="M711" s="6"/>
      <c r="N711" s="6"/>
      <c r="O711" s="6"/>
      <c r="P711" s="115">
        <v>100</v>
      </c>
      <c r="Q711" s="5"/>
      <c r="R711" s="6">
        <v>52</v>
      </c>
      <c r="S711" s="6"/>
      <c r="T711" s="6"/>
      <c r="U711" s="6"/>
      <c r="V711" s="6"/>
      <c r="W711" s="6"/>
      <c r="X711" s="6"/>
      <c r="Y711" s="6"/>
      <c r="Z711" s="6"/>
      <c r="AA711" s="6"/>
    </row>
    <row r="712" spans="1:27" x14ac:dyDescent="0.55000000000000004">
      <c r="A712" s="603"/>
      <c r="B712" s="5">
        <v>516</v>
      </c>
      <c r="C712" s="6" t="s">
        <v>34</v>
      </c>
      <c r="D712" s="6">
        <v>42907</v>
      </c>
      <c r="E712" s="6">
        <v>156</v>
      </c>
      <c r="F712" s="6">
        <v>3517</v>
      </c>
      <c r="G712" s="6" t="s">
        <v>35</v>
      </c>
      <c r="H712" s="6">
        <v>4</v>
      </c>
      <c r="I712" s="6">
        <v>1</v>
      </c>
      <c r="J712" s="6">
        <v>81</v>
      </c>
      <c r="K712" s="5">
        <f t="shared" si="12"/>
        <v>1781</v>
      </c>
      <c r="L712" s="6"/>
      <c r="M712" s="6"/>
      <c r="N712" s="6"/>
      <c r="O712" s="6"/>
      <c r="P712" s="115">
        <v>150</v>
      </c>
      <c r="Q712" s="5"/>
      <c r="R712" s="6">
        <v>52</v>
      </c>
      <c r="S712" s="6"/>
      <c r="T712" s="6"/>
      <c r="U712" s="6"/>
      <c r="V712" s="6"/>
      <c r="W712" s="6"/>
      <c r="X712" s="6"/>
      <c r="Y712" s="6"/>
      <c r="Z712" s="6"/>
      <c r="AA712" s="6"/>
    </row>
    <row r="713" spans="1:27" x14ac:dyDescent="0.55000000000000004">
      <c r="A713" s="603"/>
      <c r="B713" s="5">
        <v>517</v>
      </c>
      <c r="C713" s="6" t="s">
        <v>34</v>
      </c>
      <c r="D713" s="6">
        <v>58382</v>
      </c>
      <c r="E713" s="6">
        <v>292</v>
      </c>
      <c r="F713" s="6">
        <v>3932</v>
      </c>
      <c r="G713" s="6" t="s">
        <v>35</v>
      </c>
      <c r="H713" s="6">
        <v>1</v>
      </c>
      <c r="I713" s="6">
        <v>2</v>
      </c>
      <c r="J713" s="6">
        <v>66</v>
      </c>
      <c r="K713" s="5">
        <f t="shared" si="12"/>
        <v>666</v>
      </c>
      <c r="L713" s="6"/>
      <c r="M713" s="6"/>
      <c r="N713" s="6"/>
      <c r="O713" s="6"/>
      <c r="P713" s="115">
        <v>150</v>
      </c>
      <c r="Q713" s="5"/>
      <c r="R713" s="6">
        <v>52</v>
      </c>
      <c r="S713" s="6"/>
      <c r="T713" s="6"/>
      <c r="U713" s="6"/>
      <c r="V713" s="6"/>
      <c r="W713" s="6"/>
      <c r="X713" s="6"/>
      <c r="Y713" s="6"/>
      <c r="Z713" s="6"/>
      <c r="AA713" s="6"/>
    </row>
    <row r="714" spans="1:27" x14ac:dyDescent="0.55000000000000004">
      <c r="A714" s="603"/>
      <c r="B714" s="5">
        <v>518</v>
      </c>
      <c r="C714" s="6" t="s">
        <v>34</v>
      </c>
      <c r="D714" s="6">
        <v>98387</v>
      </c>
      <c r="E714" s="6">
        <v>297</v>
      </c>
      <c r="F714" s="6">
        <v>7937</v>
      </c>
      <c r="G714" s="6" t="s">
        <v>35</v>
      </c>
      <c r="H714" s="6">
        <v>1</v>
      </c>
      <c r="I714" s="6">
        <v>3</v>
      </c>
      <c r="J714" s="6">
        <v>96</v>
      </c>
      <c r="K714" s="5">
        <f t="shared" si="12"/>
        <v>796</v>
      </c>
      <c r="L714" s="6"/>
      <c r="M714" s="6"/>
      <c r="N714" s="6"/>
      <c r="O714" s="6"/>
      <c r="P714" s="115">
        <v>150</v>
      </c>
      <c r="Q714" s="5"/>
      <c r="R714" s="6">
        <v>52</v>
      </c>
      <c r="S714" s="6"/>
      <c r="T714" s="6"/>
      <c r="U714" s="6"/>
      <c r="V714" s="6"/>
      <c r="W714" s="6"/>
      <c r="X714" s="6"/>
      <c r="Y714" s="6"/>
      <c r="Z714" s="6"/>
      <c r="AA714" s="6"/>
    </row>
    <row r="715" spans="1:27" x14ac:dyDescent="0.55000000000000004">
      <c r="A715" s="603"/>
      <c r="B715" s="5">
        <v>519</v>
      </c>
      <c r="C715" s="6" t="s">
        <v>34</v>
      </c>
      <c r="D715" s="6">
        <v>72402</v>
      </c>
      <c r="E715" s="6">
        <v>210</v>
      </c>
      <c r="F715" s="6">
        <v>6164</v>
      </c>
      <c r="G715" s="6" t="s">
        <v>35</v>
      </c>
      <c r="H715" s="6">
        <v>2</v>
      </c>
      <c r="I715" s="6">
        <v>1</v>
      </c>
      <c r="J715" s="6">
        <v>20</v>
      </c>
      <c r="K715" s="5">
        <f t="shared" si="12"/>
        <v>920</v>
      </c>
      <c r="L715" s="6"/>
      <c r="M715" s="6"/>
      <c r="N715" s="6"/>
      <c r="O715" s="6"/>
      <c r="P715" s="115">
        <v>200</v>
      </c>
      <c r="Q715" s="5"/>
      <c r="R715" s="6">
        <v>52</v>
      </c>
      <c r="S715" s="6"/>
      <c r="T715" s="6"/>
      <c r="U715" s="6"/>
      <c r="V715" s="6"/>
      <c r="W715" s="6"/>
      <c r="X715" s="6"/>
      <c r="Y715" s="6"/>
      <c r="Z715" s="6"/>
      <c r="AA715" s="6"/>
    </row>
    <row r="716" spans="1:27" x14ac:dyDescent="0.55000000000000004">
      <c r="A716" s="603"/>
      <c r="B716" s="5">
        <v>520</v>
      </c>
      <c r="C716" s="6" t="s">
        <v>34</v>
      </c>
      <c r="D716" s="6">
        <v>98377</v>
      </c>
      <c r="E716" s="6">
        <v>664</v>
      </c>
      <c r="F716" s="6">
        <v>7927</v>
      </c>
      <c r="G716" s="6" t="s">
        <v>35</v>
      </c>
      <c r="H716" s="6"/>
      <c r="I716" s="6"/>
      <c r="J716" s="6">
        <v>47</v>
      </c>
      <c r="K716" s="5"/>
      <c r="L716" s="6">
        <f xml:space="preserve"> H716*400+I716*100+J716</f>
        <v>47</v>
      </c>
      <c r="M716" s="6"/>
      <c r="N716" s="6"/>
      <c r="O716" s="6"/>
      <c r="P716" s="115">
        <v>250</v>
      </c>
      <c r="Q716" s="5">
        <v>120</v>
      </c>
      <c r="R716" s="6">
        <v>52</v>
      </c>
      <c r="S716" s="6" t="s">
        <v>1792</v>
      </c>
      <c r="T716" s="6" t="s">
        <v>45</v>
      </c>
      <c r="U716" s="6">
        <v>72</v>
      </c>
      <c r="V716" s="6"/>
      <c r="W716" s="6">
        <v>72</v>
      </c>
      <c r="X716" s="6"/>
      <c r="Y716" s="6"/>
      <c r="Z716" s="6">
        <v>33</v>
      </c>
      <c r="AA716" s="6"/>
    </row>
    <row r="717" spans="1:27" x14ac:dyDescent="0.55000000000000004">
      <c r="A717" s="603"/>
      <c r="B717" s="5"/>
      <c r="C717" s="6"/>
      <c r="D717" s="6"/>
      <c r="E717" s="6"/>
      <c r="F717" s="6"/>
      <c r="G717" s="6"/>
      <c r="H717" s="6"/>
      <c r="I717" s="6"/>
      <c r="J717" s="6"/>
      <c r="K717" s="5"/>
      <c r="L717" s="6"/>
      <c r="M717" s="6"/>
      <c r="N717" s="6"/>
      <c r="O717" s="6"/>
      <c r="P717" s="115"/>
      <c r="Q717" s="5"/>
      <c r="R717" s="6"/>
      <c r="S717" s="6"/>
      <c r="T717" s="6"/>
      <c r="U717" s="6"/>
      <c r="V717" s="6"/>
      <c r="W717" s="6"/>
      <c r="X717" s="6"/>
      <c r="Y717" s="6"/>
      <c r="Z717" s="6"/>
      <c r="AA717" s="6"/>
    </row>
    <row r="718" spans="1:27" x14ac:dyDescent="0.55000000000000004">
      <c r="A718" s="603" t="s">
        <v>2885</v>
      </c>
      <c r="B718" s="5">
        <v>521</v>
      </c>
      <c r="C718" s="6" t="s">
        <v>2698</v>
      </c>
      <c r="D718" s="6">
        <v>953</v>
      </c>
      <c r="E718" s="6">
        <v>11</v>
      </c>
      <c r="F718" s="6">
        <v>53</v>
      </c>
      <c r="G718" s="6" t="s">
        <v>35</v>
      </c>
      <c r="H718" s="6">
        <v>3</v>
      </c>
      <c r="I718" s="6"/>
      <c r="J718" s="6">
        <v>82</v>
      </c>
      <c r="K718" s="5">
        <f xml:space="preserve"> H718*400+I718*100+J718</f>
        <v>1282</v>
      </c>
      <c r="L718" s="6"/>
      <c r="M718" s="6"/>
      <c r="N718" s="6"/>
      <c r="O718" s="6"/>
      <c r="P718" s="115">
        <v>150</v>
      </c>
      <c r="Q718" s="5"/>
      <c r="R718" s="6">
        <v>97</v>
      </c>
      <c r="S718" s="6"/>
      <c r="T718" s="6"/>
      <c r="U718" s="6"/>
      <c r="V718" s="6"/>
      <c r="W718" s="6"/>
      <c r="X718" s="6"/>
      <c r="Y718" s="6"/>
      <c r="Z718" s="6"/>
      <c r="AA718" s="6"/>
    </row>
    <row r="719" spans="1:27" x14ac:dyDescent="0.55000000000000004">
      <c r="A719" s="603" t="s">
        <v>2886</v>
      </c>
      <c r="B719" s="5">
        <v>522</v>
      </c>
      <c r="C719" s="6" t="s">
        <v>34</v>
      </c>
      <c r="D719" s="6">
        <v>51794</v>
      </c>
      <c r="E719" s="6">
        <v>132</v>
      </c>
      <c r="F719" s="6">
        <v>4962</v>
      </c>
      <c r="G719" s="6" t="s">
        <v>35</v>
      </c>
      <c r="H719" s="6">
        <v>2</v>
      </c>
      <c r="I719" s="6"/>
      <c r="J719" s="6">
        <v>90</v>
      </c>
      <c r="K719" s="5">
        <f xml:space="preserve"> H719*400+I719*100+J719</f>
        <v>890</v>
      </c>
      <c r="L719" s="6"/>
      <c r="M719" s="6"/>
      <c r="N719" s="6"/>
      <c r="O719" s="6"/>
      <c r="P719" s="115">
        <v>100</v>
      </c>
      <c r="Q719" s="5">
        <v>121</v>
      </c>
      <c r="R719" s="6">
        <v>97</v>
      </c>
      <c r="S719" s="6" t="s">
        <v>1792</v>
      </c>
      <c r="T719" s="6" t="s">
        <v>45</v>
      </c>
      <c r="U719" s="6">
        <v>90</v>
      </c>
      <c r="V719" s="6"/>
      <c r="W719" s="6">
        <v>90</v>
      </c>
      <c r="X719" s="6"/>
      <c r="Y719" s="6"/>
      <c r="Z719" s="6"/>
      <c r="AA719" s="6"/>
    </row>
    <row r="720" spans="1:27" x14ac:dyDescent="0.55000000000000004">
      <c r="A720" s="603" t="s">
        <v>2887</v>
      </c>
      <c r="B720" s="5">
        <v>523</v>
      </c>
      <c r="C720" s="6" t="s">
        <v>34</v>
      </c>
      <c r="D720" s="6">
        <v>14483</v>
      </c>
      <c r="E720" s="6">
        <v>163</v>
      </c>
      <c r="F720" s="6">
        <v>317</v>
      </c>
      <c r="G720" s="6" t="s">
        <v>35</v>
      </c>
      <c r="H720" s="6"/>
      <c r="I720" s="6"/>
      <c r="J720" s="6">
        <v>45</v>
      </c>
      <c r="K720" s="5">
        <f xml:space="preserve"> H720*400+I720*100+J720</f>
        <v>45</v>
      </c>
      <c r="L720" s="6"/>
      <c r="M720" s="6"/>
      <c r="N720" s="6"/>
      <c r="O720" s="6"/>
      <c r="P720" s="115">
        <v>100</v>
      </c>
      <c r="Q720" s="5">
        <v>122</v>
      </c>
      <c r="R720" s="6">
        <v>97</v>
      </c>
      <c r="S720" s="6" t="s">
        <v>1792</v>
      </c>
      <c r="T720" s="6" t="s">
        <v>45</v>
      </c>
      <c r="U720" s="6">
        <v>45</v>
      </c>
      <c r="V720" s="6"/>
      <c r="W720" s="6">
        <v>45</v>
      </c>
      <c r="X720" s="6"/>
      <c r="Y720" s="6"/>
      <c r="Z720" s="6"/>
      <c r="AA720" s="6"/>
    </row>
    <row r="721" spans="1:27" x14ac:dyDescent="0.55000000000000004">
      <c r="A721" s="603"/>
      <c r="B721" s="5"/>
      <c r="C721" s="6"/>
      <c r="D721" s="6"/>
      <c r="E721" s="6"/>
      <c r="F721" s="6"/>
      <c r="G721" s="6"/>
      <c r="H721" s="6"/>
      <c r="I721" s="6"/>
      <c r="J721" s="6"/>
      <c r="K721" s="5"/>
      <c r="L721" s="6"/>
      <c r="M721" s="6"/>
      <c r="N721" s="6"/>
      <c r="O721" s="6"/>
      <c r="P721" s="115"/>
      <c r="Q721" s="5"/>
      <c r="R721" s="6"/>
      <c r="S721" s="6"/>
      <c r="T721" s="6"/>
      <c r="U721" s="6"/>
      <c r="V721" s="6"/>
      <c r="W721" s="6"/>
      <c r="X721" s="6"/>
      <c r="Y721" s="6"/>
      <c r="Z721" s="6"/>
      <c r="AA721" s="6"/>
    </row>
    <row r="722" spans="1:27" x14ac:dyDescent="0.55000000000000004">
      <c r="A722" s="603" t="s">
        <v>2888</v>
      </c>
      <c r="B722" s="5">
        <v>524</v>
      </c>
      <c r="C722" s="6" t="s">
        <v>34</v>
      </c>
      <c r="D722" s="6">
        <v>93074</v>
      </c>
      <c r="E722" s="6">
        <v>260</v>
      </c>
      <c r="F722" s="6">
        <v>7461</v>
      </c>
      <c r="G722" s="6" t="s">
        <v>35</v>
      </c>
      <c r="H722" s="6">
        <v>5</v>
      </c>
      <c r="I722" s="6">
        <v>1</v>
      </c>
      <c r="J722" s="6">
        <v>16</v>
      </c>
      <c r="K722" s="5">
        <f xml:space="preserve"> H722*400+I722*100+J722</f>
        <v>2116</v>
      </c>
      <c r="L722" s="6"/>
      <c r="M722" s="6"/>
      <c r="N722" s="6"/>
      <c r="O722" s="6"/>
      <c r="P722" s="115">
        <v>100</v>
      </c>
      <c r="Q722" s="5"/>
      <c r="R722" s="6">
        <v>137</v>
      </c>
      <c r="S722" s="6"/>
      <c r="T722" s="6"/>
      <c r="U722" s="6"/>
      <c r="V722" s="6"/>
      <c r="W722" s="6"/>
      <c r="X722" s="6"/>
      <c r="Y722" s="6"/>
      <c r="Z722" s="6"/>
      <c r="AA722" s="6"/>
    </row>
    <row r="723" spans="1:27" x14ac:dyDescent="0.55000000000000004">
      <c r="A723" s="603"/>
      <c r="B723" s="5">
        <v>525</v>
      </c>
      <c r="C723" s="6" t="s">
        <v>34</v>
      </c>
      <c r="D723" s="6">
        <v>92947</v>
      </c>
      <c r="E723" s="6">
        <v>314</v>
      </c>
      <c r="F723" s="6">
        <v>7443</v>
      </c>
      <c r="G723" s="6" t="s">
        <v>35</v>
      </c>
      <c r="H723" s="6"/>
      <c r="I723" s="6"/>
      <c r="J723" s="6">
        <v>56</v>
      </c>
      <c r="K723" s="5"/>
      <c r="L723" s="6">
        <f xml:space="preserve"> H723*400+I723*100+J723</f>
        <v>56</v>
      </c>
      <c r="M723" s="6"/>
      <c r="N723" s="6"/>
      <c r="O723" s="6"/>
      <c r="P723" s="115">
        <v>200</v>
      </c>
      <c r="Q723" s="5">
        <v>123</v>
      </c>
      <c r="R723" s="6">
        <v>137</v>
      </c>
      <c r="S723" s="6" t="s">
        <v>1792</v>
      </c>
      <c r="T723" s="6" t="s">
        <v>45</v>
      </c>
      <c r="U723" s="6">
        <v>72</v>
      </c>
      <c r="V723" s="6"/>
      <c r="W723" s="6">
        <v>72</v>
      </c>
      <c r="X723" s="6"/>
      <c r="Y723" s="6"/>
      <c r="Z723" s="6"/>
      <c r="AA723" s="6"/>
    </row>
    <row r="724" spans="1:27" x14ac:dyDescent="0.55000000000000004">
      <c r="A724" s="603" t="s">
        <v>2889</v>
      </c>
      <c r="B724" s="5">
        <v>526</v>
      </c>
      <c r="C724" s="6" t="s">
        <v>34</v>
      </c>
      <c r="D724" s="6">
        <v>51752</v>
      </c>
      <c r="E724" s="6">
        <v>147</v>
      </c>
      <c r="F724" s="6">
        <v>4920</v>
      </c>
      <c r="G724" s="6" t="s">
        <v>35</v>
      </c>
      <c r="H724" s="6">
        <v>5</v>
      </c>
      <c r="I724" s="6">
        <v>1</v>
      </c>
      <c r="J724" s="6">
        <v>19</v>
      </c>
      <c r="K724" s="5">
        <f xml:space="preserve"> H724*400+I724*100+J724</f>
        <v>2119</v>
      </c>
      <c r="L724" s="6"/>
      <c r="M724" s="6"/>
      <c r="N724" s="6"/>
      <c r="O724" s="6"/>
      <c r="P724" s="115">
        <v>150</v>
      </c>
      <c r="Q724" s="5"/>
      <c r="R724" s="6">
        <v>137</v>
      </c>
      <c r="S724" s="6"/>
      <c r="T724" s="6"/>
      <c r="U724" s="6"/>
      <c r="V724" s="6"/>
      <c r="W724" s="6"/>
      <c r="X724" s="6"/>
      <c r="Y724" s="6"/>
      <c r="Z724" s="6"/>
      <c r="AA724" s="6"/>
    </row>
    <row r="725" spans="1:27" x14ac:dyDescent="0.55000000000000004">
      <c r="A725" s="603"/>
      <c r="B725" s="5"/>
      <c r="C725" s="6"/>
      <c r="D725" s="6"/>
      <c r="E725" s="6"/>
      <c r="F725" s="6"/>
      <c r="G725" s="6"/>
      <c r="H725" s="6"/>
      <c r="I725" s="6"/>
      <c r="J725" s="6"/>
      <c r="K725" s="5"/>
      <c r="L725" s="6"/>
      <c r="M725" s="6"/>
      <c r="N725" s="6"/>
      <c r="O725" s="6"/>
      <c r="P725" s="115"/>
      <c r="Q725" s="5"/>
      <c r="R725" s="6"/>
      <c r="S725" s="6"/>
      <c r="T725" s="6"/>
      <c r="U725" s="6"/>
      <c r="V725" s="6"/>
      <c r="W725" s="6"/>
      <c r="X725" s="6"/>
      <c r="Y725" s="6"/>
      <c r="Z725" s="6"/>
      <c r="AA725" s="6"/>
    </row>
    <row r="726" spans="1:27" x14ac:dyDescent="0.55000000000000004">
      <c r="A726" s="603" t="s">
        <v>2890</v>
      </c>
      <c r="B726" s="5">
        <v>527</v>
      </c>
      <c r="C726" s="6" t="s">
        <v>34</v>
      </c>
      <c r="D726" s="6">
        <v>21649</v>
      </c>
      <c r="E726" s="6">
        <v>81</v>
      </c>
      <c r="F726" s="6">
        <v>1641</v>
      </c>
      <c r="G726" s="6" t="s">
        <v>35</v>
      </c>
      <c r="H726" s="6">
        <v>14</v>
      </c>
      <c r="I726" s="6"/>
      <c r="J726" s="6">
        <v>60</v>
      </c>
      <c r="K726" s="5">
        <f xml:space="preserve"> H726*400+I726*100+J726</f>
        <v>5660</v>
      </c>
      <c r="L726" s="6"/>
      <c r="M726" s="6"/>
      <c r="N726" s="6"/>
      <c r="O726" s="6"/>
      <c r="P726" s="115">
        <v>150</v>
      </c>
      <c r="Q726" s="5"/>
      <c r="R726" s="6">
        <v>4</v>
      </c>
      <c r="S726" s="6"/>
      <c r="T726" s="6"/>
      <c r="U726" s="6"/>
      <c r="V726" s="6"/>
      <c r="W726" s="6"/>
      <c r="X726" s="6"/>
      <c r="Y726" s="6"/>
      <c r="Z726" s="6"/>
      <c r="AA726" s="6"/>
    </row>
    <row r="727" spans="1:27" x14ac:dyDescent="0.55000000000000004">
      <c r="A727" s="603"/>
      <c r="B727" s="5">
        <v>528</v>
      </c>
      <c r="C727" s="6" t="s">
        <v>34</v>
      </c>
      <c r="D727" s="6">
        <v>14465</v>
      </c>
      <c r="E727" s="6">
        <v>150</v>
      </c>
      <c r="F727" s="6">
        <v>299</v>
      </c>
      <c r="G727" s="6" t="s">
        <v>35</v>
      </c>
      <c r="H727" s="6"/>
      <c r="I727" s="6"/>
      <c r="J727" s="6">
        <v>45</v>
      </c>
      <c r="K727" s="5"/>
      <c r="L727" s="6">
        <f xml:space="preserve"> H727*400+I727*100+J727</f>
        <v>45</v>
      </c>
      <c r="M727" s="6"/>
      <c r="N727" s="6"/>
      <c r="O727" s="6"/>
      <c r="P727" s="115">
        <v>200</v>
      </c>
      <c r="Q727" s="5">
        <v>124</v>
      </c>
      <c r="R727" s="6">
        <v>4</v>
      </c>
      <c r="S727" s="6" t="s">
        <v>1792</v>
      </c>
      <c r="T727" s="6" t="s">
        <v>45</v>
      </c>
      <c r="U727" s="6">
        <v>36</v>
      </c>
      <c r="V727" s="6"/>
      <c r="W727" s="6">
        <v>36</v>
      </c>
      <c r="X727" s="6"/>
      <c r="Y727" s="6"/>
      <c r="Z727" s="6">
        <v>4</v>
      </c>
      <c r="AA727" s="6"/>
    </row>
    <row r="728" spans="1:27" x14ac:dyDescent="0.55000000000000004">
      <c r="A728" s="603"/>
      <c r="B728" s="5"/>
      <c r="C728" s="6"/>
      <c r="D728" s="6"/>
      <c r="E728" s="6"/>
      <c r="F728" s="6"/>
      <c r="G728" s="6"/>
      <c r="H728" s="6"/>
      <c r="I728" s="6"/>
      <c r="J728" s="6"/>
      <c r="K728" s="5"/>
      <c r="L728" s="6"/>
      <c r="M728" s="6"/>
      <c r="N728" s="6"/>
      <c r="O728" s="6"/>
      <c r="P728" s="115"/>
      <c r="Q728" s="5"/>
      <c r="R728" s="6"/>
      <c r="S728" s="6"/>
      <c r="T728" s="6"/>
      <c r="U728" s="6"/>
      <c r="V728" s="6"/>
      <c r="W728" s="6"/>
      <c r="X728" s="6"/>
      <c r="Y728" s="6"/>
      <c r="Z728" s="6"/>
      <c r="AA728" s="6"/>
    </row>
    <row r="729" spans="1:27" x14ac:dyDescent="0.55000000000000004">
      <c r="A729" s="603" t="s">
        <v>2891</v>
      </c>
      <c r="B729" s="5">
        <v>529</v>
      </c>
      <c r="C729" s="6" t="s">
        <v>34</v>
      </c>
      <c r="D729" s="6">
        <v>15134</v>
      </c>
      <c r="E729" s="6">
        <v>167</v>
      </c>
      <c r="F729" s="6">
        <v>329</v>
      </c>
      <c r="G729" s="6" t="s">
        <v>35</v>
      </c>
      <c r="H729" s="6"/>
      <c r="I729" s="6">
        <v>1</v>
      </c>
      <c r="J729" s="6">
        <v>69</v>
      </c>
      <c r="K729" s="5"/>
      <c r="L729" s="6">
        <f xml:space="preserve"> H729*400+I729*100+J729</f>
        <v>169</v>
      </c>
      <c r="M729" s="6"/>
      <c r="N729" s="6"/>
      <c r="O729" s="6"/>
      <c r="P729" s="115">
        <v>250</v>
      </c>
      <c r="Q729" s="5">
        <v>125</v>
      </c>
      <c r="R729" s="6">
        <v>100</v>
      </c>
      <c r="S729" s="6" t="s">
        <v>1792</v>
      </c>
      <c r="T729" s="6" t="s">
        <v>45</v>
      </c>
      <c r="U729" s="6">
        <v>36</v>
      </c>
      <c r="V729" s="6"/>
      <c r="W729" s="6">
        <v>36</v>
      </c>
      <c r="X729" s="6"/>
      <c r="Y729" s="6"/>
      <c r="Z729" s="6">
        <v>30</v>
      </c>
      <c r="AA729" s="6"/>
    </row>
    <row r="730" spans="1:27" x14ac:dyDescent="0.55000000000000004">
      <c r="A730" s="603"/>
      <c r="B730" s="5">
        <v>530</v>
      </c>
      <c r="C730" s="6" t="s">
        <v>34</v>
      </c>
      <c r="D730" s="6">
        <v>21688</v>
      </c>
      <c r="E730" s="6">
        <v>120</v>
      </c>
      <c r="F730" s="6">
        <v>1680</v>
      </c>
      <c r="G730" s="6" t="s">
        <v>35</v>
      </c>
      <c r="H730" s="6">
        <v>22</v>
      </c>
      <c r="I730" s="6">
        <v>2</v>
      </c>
      <c r="J730" s="6">
        <v>60</v>
      </c>
      <c r="K730" s="5">
        <f xml:space="preserve"> H730*400+I730*100+J730</f>
        <v>9060</v>
      </c>
      <c r="L730" s="6"/>
      <c r="M730" s="6"/>
      <c r="N730" s="6"/>
      <c r="O730" s="6"/>
      <c r="P730" s="115">
        <v>100</v>
      </c>
      <c r="Q730" s="5"/>
      <c r="R730" s="6">
        <v>100</v>
      </c>
      <c r="S730" s="6"/>
      <c r="T730" s="6"/>
      <c r="U730" s="6"/>
      <c r="V730" s="6"/>
      <c r="W730" s="6"/>
      <c r="X730" s="6"/>
      <c r="Y730" s="6"/>
      <c r="Z730" s="6"/>
      <c r="AA730" s="6"/>
    </row>
    <row r="731" spans="1:27" x14ac:dyDescent="0.55000000000000004">
      <c r="A731" s="603"/>
      <c r="B731" s="5">
        <v>531</v>
      </c>
      <c r="C731" s="6" t="s">
        <v>2690</v>
      </c>
      <c r="D731" s="6">
        <v>1229</v>
      </c>
      <c r="E731" s="6">
        <v>121</v>
      </c>
      <c r="F731" s="6"/>
      <c r="G731" s="6" t="s">
        <v>35</v>
      </c>
      <c r="H731" s="6">
        <v>15</v>
      </c>
      <c r="I731" s="6">
        <v>2</v>
      </c>
      <c r="J731" s="6">
        <v>60</v>
      </c>
      <c r="K731" s="5">
        <f xml:space="preserve"> H731*400+I731*100+J731</f>
        <v>6260</v>
      </c>
      <c r="L731" s="6"/>
      <c r="M731" s="6"/>
      <c r="N731" s="6"/>
      <c r="O731" s="6"/>
      <c r="P731" s="115">
        <v>150</v>
      </c>
      <c r="Q731" s="5"/>
      <c r="R731" s="6">
        <v>100</v>
      </c>
      <c r="S731" s="6"/>
      <c r="T731" s="6"/>
      <c r="U731" s="6"/>
      <c r="V731" s="6"/>
      <c r="W731" s="6"/>
      <c r="X731" s="6"/>
      <c r="Y731" s="6"/>
      <c r="Z731" s="6"/>
      <c r="AA731" s="6" t="s">
        <v>2892</v>
      </c>
    </row>
    <row r="732" spans="1:27" x14ac:dyDescent="0.55000000000000004">
      <c r="A732" s="603"/>
      <c r="B732" s="5"/>
      <c r="C732" s="6"/>
      <c r="D732" s="6"/>
      <c r="E732" s="6"/>
      <c r="F732" s="6"/>
      <c r="G732" s="6"/>
      <c r="H732" s="6"/>
      <c r="I732" s="6"/>
      <c r="J732" s="6"/>
      <c r="K732" s="5"/>
      <c r="L732" s="6"/>
      <c r="M732" s="6"/>
      <c r="N732" s="6"/>
      <c r="O732" s="6"/>
      <c r="P732" s="115"/>
      <c r="Q732" s="5"/>
      <c r="R732" s="6"/>
      <c r="S732" s="6"/>
      <c r="T732" s="6"/>
      <c r="U732" s="6"/>
      <c r="V732" s="6"/>
      <c r="W732" s="6"/>
      <c r="X732" s="6"/>
      <c r="Y732" s="6"/>
      <c r="Z732" s="6"/>
      <c r="AA732" s="6"/>
    </row>
    <row r="733" spans="1:27" x14ac:dyDescent="0.55000000000000004">
      <c r="A733" s="603" t="s">
        <v>2893</v>
      </c>
      <c r="B733" s="5">
        <v>532</v>
      </c>
      <c r="C733" s="6" t="s">
        <v>34</v>
      </c>
      <c r="D733" s="6">
        <v>80762</v>
      </c>
      <c r="E733" s="6">
        <v>372</v>
      </c>
      <c r="F733" s="6">
        <v>6311</v>
      </c>
      <c r="G733" s="6" t="s">
        <v>35</v>
      </c>
      <c r="H733" s="6">
        <v>12</v>
      </c>
      <c r="I733" s="6">
        <v>1</v>
      </c>
      <c r="J733" s="6">
        <v>1</v>
      </c>
      <c r="K733" s="5">
        <f xml:space="preserve"> H733*400+I733*100+J733</f>
        <v>4901</v>
      </c>
      <c r="L733" s="6"/>
      <c r="M733" s="6"/>
      <c r="N733" s="6"/>
      <c r="O733" s="6"/>
      <c r="P733" s="115">
        <v>100</v>
      </c>
      <c r="Q733" s="5"/>
      <c r="R733" s="6">
        <v>280</v>
      </c>
      <c r="S733" s="6"/>
      <c r="T733" s="6"/>
      <c r="U733" s="6"/>
      <c r="V733" s="6"/>
      <c r="W733" s="6"/>
      <c r="X733" s="6"/>
      <c r="Y733" s="6"/>
      <c r="Z733" s="6"/>
      <c r="AA733" s="6"/>
    </row>
    <row r="734" spans="1:27" x14ac:dyDescent="0.55000000000000004">
      <c r="A734" s="603"/>
      <c r="B734" s="5">
        <v>533</v>
      </c>
      <c r="C734" s="6" t="s">
        <v>34</v>
      </c>
      <c r="D734" s="6">
        <v>80761</v>
      </c>
      <c r="E734" s="6">
        <v>371</v>
      </c>
      <c r="F734" s="6">
        <v>6310</v>
      </c>
      <c r="G734" s="6" t="s">
        <v>35</v>
      </c>
      <c r="H734" s="6">
        <v>5</v>
      </c>
      <c r="I734" s="6">
        <v>3</v>
      </c>
      <c r="J734" s="6">
        <v>81</v>
      </c>
      <c r="K734" s="5">
        <f xml:space="preserve"> H734*400+I734*100+J734</f>
        <v>2381</v>
      </c>
      <c r="L734" s="6"/>
      <c r="M734" s="6"/>
      <c r="N734" s="6"/>
      <c r="O734" s="6"/>
      <c r="P734" s="115">
        <v>100</v>
      </c>
      <c r="Q734" s="5"/>
      <c r="R734" s="6">
        <v>280</v>
      </c>
      <c r="S734" s="6"/>
      <c r="T734" s="6"/>
      <c r="U734" s="6"/>
      <c r="V734" s="6"/>
      <c r="W734" s="6"/>
      <c r="X734" s="6"/>
      <c r="Y734" s="6"/>
      <c r="Z734" s="6"/>
      <c r="AA734" s="6"/>
    </row>
    <row r="735" spans="1:27" x14ac:dyDescent="0.55000000000000004">
      <c r="A735" s="603"/>
      <c r="B735" s="5"/>
      <c r="C735" s="6"/>
      <c r="D735" s="6"/>
      <c r="E735" s="6"/>
      <c r="F735" s="6"/>
      <c r="G735" s="6"/>
      <c r="H735" s="6"/>
      <c r="I735" s="6"/>
      <c r="J735" s="6"/>
      <c r="K735" s="5"/>
      <c r="L735" s="6"/>
      <c r="M735" s="6"/>
      <c r="N735" s="6"/>
      <c r="O735" s="6"/>
      <c r="P735" s="115"/>
      <c r="Q735" s="5"/>
      <c r="R735" s="6"/>
      <c r="S735" s="6"/>
      <c r="T735" s="6"/>
      <c r="U735" s="6"/>
      <c r="V735" s="6"/>
      <c r="W735" s="6"/>
      <c r="X735" s="6"/>
      <c r="Y735" s="6"/>
      <c r="Z735" s="6"/>
      <c r="AA735" s="6"/>
    </row>
    <row r="736" spans="1:27" x14ac:dyDescent="0.55000000000000004">
      <c r="A736" s="603" t="s">
        <v>2894</v>
      </c>
      <c r="B736" s="5">
        <v>534</v>
      </c>
      <c r="C736" s="6" t="s">
        <v>34</v>
      </c>
      <c r="D736" s="6">
        <v>14455</v>
      </c>
      <c r="E736" s="6">
        <v>39</v>
      </c>
      <c r="F736" s="6">
        <v>289</v>
      </c>
      <c r="G736" s="6" t="s">
        <v>35</v>
      </c>
      <c r="H736" s="6"/>
      <c r="I736" s="6"/>
      <c r="J736" s="6">
        <v>62</v>
      </c>
      <c r="K736" s="5"/>
      <c r="L736" s="6">
        <f xml:space="preserve"> H736*400+I736*100+J736</f>
        <v>62</v>
      </c>
      <c r="M736" s="6"/>
      <c r="N736" s="6"/>
      <c r="O736" s="6"/>
      <c r="P736" s="115">
        <v>250</v>
      </c>
      <c r="Q736" s="5">
        <v>126</v>
      </c>
      <c r="R736" s="6">
        <v>14</v>
      </c>
      <c r="S736" s="6" t="s">
        <v>1792</v>
      </c>
      <c r="T736" s="6" t="s">
        <v>1024</v>
      </c>
      <c r="U736" s="6">
        <v>324</v>
      </c>
      <c r="V736" s="6"/>
      <c r="W736" s="6">
        <v>324</v>
      </c>
      <c r="X736" s="6"/>
      <c r="Y736" s="6"/>
      <c r="Z736" s="6">
        <v>19</v>
      </c>
      <c r="AA736" s="6"/>
    </row>
    <row r="737" spans="1:27" x14ac:dyDescent="0.55000000000000004">
      <c r="A737" s="603"/>
      <c r="B737" s="5">
        <v>535</v>
      </c>
      <c r="C737" s="6" t="s">
        <v>34</v>
      </c>
      <c r="D737" s="6">
        <v>51499</v>
      </c>
      <c r="E737" s="6">
        <v>147</v>
      </c>
      <c r="F737" s="6">
        <v>3498</v>
      </c>
      <c r="G737" s="6" t="s">
        <v>35</v>
      </c>
      <c r="H737" s="6">
        <v>2</v>
      </c>
      <c r="I737" s="6">
        <v>3</v>
      </c>
      <c r="J737" s="6">
        <v>7</v>
      </c>
      <c r="K737" s="5">
        <f t="shared" ref="K737:K743" si="13" xml:space="preserve"> H737*400+I737*100+J737</f>
        <v>1107</v>
      </c>
      <c r="L737" s="6"/>
      <c r="M737" s="6"/>
      <c r="N737" s="6"/>
      <c r="O737" s="6"/>
      <c r="P737" s="115">
        <v>250</v>
      </c>
      <c r="Q737" s="5"/>
      <c r="R737" s="6">
        <v>14</v>
      </c>
      <c r="S737" s="6"/>
      <c r="T737" s="6"/>
      <c r="U737" s="6"/>
      <c r="V737" s="6"/>
      <c r="W737" s="6"/>
      <c r="X737" s="6"/>
      <c r="Y737" s="6"/>
      <c r="Z737" s="6"/>
      <c r="AA737" s="6"/>
    </row>
    <row r="738" spans="1:27" x14ac:dyDescent="0.55000000000000004">
      <c r="A738" s="603"/>
      <c r="B738" s="5">
        <v>536</v>
      </c>
      <c r="C738" s="6" t="s">
        <v>34</v>
      </c>
      <c r="D738" s="6">
        <v>51940</v>
      </c>
      <c r="E738" s="6">
        <v>172</v>
      </c>
      <c r="F738" s="6">
        <v>4986</v>
      </c>
      <c r="G738" s="6" t="s">
        <v>35</v>
      </c>
      <c r="H738" s="6"/>
      <c r="I738" s="6"/>
      <c r="J738" s="6">
        <v>36</v>
      </c>
      <c r="K738" s="5">
        <f t="shared" si="13"/>
        <v>36</v>
      </c>
      <c r="L738" s="6"/>
      <c r="M738" s="6"/>
      <c r="N738" s="6"/>
      <c r="O738" s="6"/>
      <c r="P738" s="115">
        <v>250</v>
      </c>
      <c r="Q738" s="5"/>
      <c r="R738" s="6">
        <v>14</v>
      </c>
      <c r="S738" s="6"/>
      <c r="T738" s="6"/>
      <c r="U738" s="6"/>
      <c r="V738" s="6"/>
      <c r="W738" s="6"/>
      <c r="X738" s="6"/>
      <c r="Y738" s="6"/>
      <c r="Z738" s="6"/>
      <c r="AA738" s="6"/>
    </row>
    <row r="739" spans="1:27" x14ac:dyDescent="0.55000000000000004">
      <c r="A739" s="603"/>
      <c r="B739" s="5">
        <v>537</v>
      </c>
      <c r="C739" s="6" t="s">
        <v>34</v>
      </c>
      <c r="D739" s="6">
        <v>51942</v>
      </c>
      <c r="E739" s="6">
        <v>194</v>
      </c>
      <c r="F739" s="6">
        <v>4588</v>
      </c>
      <c r="G739" s="6" t="s">
        <v>35</v>
      </c>
      <c r="H739" s="6"/>
      <c r="I739" s="6"/>
      <c r="J739" s="6">
        <v>68</v>
      </c>
      <c r="K739" s="5">
        <f t="shared" si="13"/>
        <v>68</v>
      </c>
      <c r="L739" s="6"/>
      <c r="M739" s="6"/>
      <c r="N739" s="6"/>
      <c r="O739" s="6"/>
      <c r="P739" s="115">
        <v>250</v>
      </c>
      <c r="Q739" s="5"/>
      <c r="R739" s="6">
        <v>14</v>
      </c>
      <c r="S739" s="6"/>
      <c r="T739" s="6"/>
      <c r="U739" s="6"/>
      <c r="V739" s="6"/>
      <c r="W739" s="6"/>
      <c r="X739" s="6"/>
      <c r="Y739" s="6"/>
      <c r="Z739" s="6"/>
      <c r="AA739" s="6"/>
    </row>
    <row r="740" spans="1:27" x14ac:dyDescent="0.55000000000000004">
      <c r="A740" s="603"/>
      <c r="B740" s="5">
        <v>538</v>
      </c>
      <c r="C740" s="6" t="s">
        <v>34</v>
      </c>
      <c r="D740" s="6">
        <v>51936</v>
      </c>
      <c r="E740" s="6">
        <v>198</v>
      </c>
      <c r="F740" s="6">
        <v>4982</v>
      </c>
      <c r="G740" s="6" t="s">
        <v>35</v>
      </c>
      <c r="H740" s="6"/>
      <c r="I740" s="6">
        <v>1</v>
      </c>
      <c r="J740" s="6">
        <v>25</v>
      </c>
      <c r="K740" s="5">
        <f t="shared" si="13"/>
        <v>125</v>
      </c>
      <c r="L740" s="6"/>
      <c r="M740" s="6"/>
      <c r="N740" s="6"/>
      <c r="O740" s="6"/>
      <c r="P740" s="115">
        <v>300</v>
      </c>
      <c r="Q740" s="5"/>
      <c r="R740" s="6">
        <v>14</v>
      </c>
      <c r="S740" s="6"/>
      <c r="T740" s="6"/>
      <c r="U740" s="6"/>
      <c r="V740" s="6"/>
      <c r="W740" s="6"/>
      <c r="X740" s="6"/>
      <c r="Y740" s="6"/>
      <c r="Z740" s="6"/>
      <c r="AA740" s="6"/>
    </row>
    <row r="741" spans="1:27" x14ac:dyDescent="0.55000000000000004">
      <c r="A741" s="603"/>
      <c r="B741" s="5">
        <v>539</v>
      </c>
      <c r="C741" s="6" t="s">
        <v>34</v>
      </c>
      <c r="D741" s="6">
        <v>51941</v>
      </c>
      <c r="E741" s="6">
        <v>193</v>
      </c>
      <c r="F741" s="6">
        <v>4997</v>
      </c>
      <c r="G741" s="6" t="s">
        <v>35</v>
      </c>
      <c r="H741" s="6"/>
      <c r="I741" s="6"/>
      <c r="J741" s="6">
        <v>55</v>
      </c>
      <c r="K741" s="5">
        <f t="shared" si="13"/>
        <v>55</v>
      </c>
      <c r="L741" s="6"/>
      <c r="M741" s="6"/>
      <c r="N741" s="6"/>
      <c r="O741" s="6"/>
      <c r="P741" s="115">
        <v>300</v>
      </c>
      <c r="Q741" s="5"/>
      <c r="R741" s="6">
        <v>14</v>
      </c>
      <c r="S741" s="6"/>
      <c r="T741" s="6"/>
      <c r="U741" s="6"/>
      <c r="V741" s="6"/>
      <c r="W741" s="6"/>
      <c r="X741" s="6"/>
      <c r="Y741" s="6"/>
      <c r="Z741" s="6"/>
      <c r="AA741" s="6"/>
    </row>
    <row r="742" spans="1:27" x14ac:dyDescent="0.55000000000000004">
      <c r="A742" s="603"/>
      <c r="B742" s="5"/>
      <c r="C742" s="6"/>
      <c r="D742" s="6"/>
      <c r="E742" s="6"/>
      <c r="F742" s="6"/>
      <c r="G742" s="6"/>
      <c r="H742" s="6"/>
      <c r="I742" s="6"/>
      <c r="J742" s="6"/>
      <c r="K742" s="5"/>
      <c r="L742" s="6"/>
      <c r="M742" s="6"/>
      <c r="N742" s="6"/>
      <c r="O742" s="6"/>
      <c r="P742" s="115"/>
      <c r="Q742" s="5"/>
      <c r="R742" s="6"/>
      <c r="S742" s="6"/>
      <c r="T742" s="6"/>
      <c r="U742" s="6"/>
      <c r="V742" s="6"/>
      <c r="W742" s="6"/>
      <c r="X742" s="6"/>
      <c r="Y742" s="6"/>
      <c r="Z742" s="6"/>
      <c r="AA742" s="6"/>
    </row>
    <row r="743" spans="1:27" x14ac:dyDescent="0.55000000000000004">
      <c r="A743" s="603" t="s">
        <v>2895</v>
      </c>
      <c r="B743" s="5">
        <v>540</v>
      </c>
      <c r="C743" s="6" t="s">
        <v>34</v>
      </c>
      <c r="D743" s="6">
        <v>25397</v>
      </c>
      <c r="E743" s="6">
        <v>106</v>
      </c>
      <c r="F743" s="6">
        <v>1853</v>
      </c>
      <c r="G743" s="6" t="s">
        <v>35</v>
      </c>
      <c r="H743" s="6">
        <v>31</v>
      </c>
      <c r="I743" s="6">
        <v>3</v>
      </c>
      <c r="J743" s="6">
        <v>60</v>
      </c>
      <c r="K743" s="5">
        <f t="shared" si="13"/>
        <v>12760</v>
      </c>
      <c r="L743" s="6"/>
      <c r="M743" s="6"/>
      <c r="N743" s="6"/>
      <c r="O743" s="6"/>
      <c r="P743" s="115">
        <v>100</v>
      </c>
      <c r="Q743" s="5"/>
      <c r="R743" s="6">
        <v>118</v>
      </c>
      <c r="S743" s="6"/>
      <c r="T743" s="6"/>
      <c r="U743" s="6"/>
      <c r="V743" s="6"/>
      <c r="W743" s="6"/>
      <c r="X743" s="6"/>
      <c r="Y743" s="6"/>
      <c r="Z743" s="6"/>
      <c r="AA743" s="6"/>
    </row>
    <row r="744" spans="1:27" x14ac:dyDescent="0.55000000000000004">
      <c r="A744" s="603"/>
      <c r="B744" s="5"/>
      <c r="C744" s="6"/>
      <c r="D744" s="6"/>
      <c r="E744" s="6"/>
      <c r="F744" s="6"/>
      <c r="G744" s="6"/>
      <c r="H744" s="6"/>
      <c r="I744" s="6"/>
      <c r="J744" s="6"/>
      <c r="K744" s="5"/>
      <c r="L744" s="6"/>
      <c r="M744" s="6"/>
      <c r="N744" s="6"/>
      <c r="O744" s="6"/>
      <c r="P744" s="115"/>
      <c r="Q744" s="5"/>
      <c r="R744" s="6"/>
      <c r="S744" s="6"/>
      <c r="T744" s="6"/>
      <c r="U744" s="6"/>
      <c r="V744" s="6"/>
      <c r="W744" s="6"/>
      <c r="X744" s="6"/>
      <c r="Y744" s="6"/>
      <c r="Z744" s="6"/>
      <c r="AA744" s="6"/>
    </row>
    <row r="745" spans="1:27" x14ac:dyDescent="0.55000000000000004">
      <c r="A745" s="603" t="s">
        <v>2896</v>
      </c>
      <c r="B745" s="5">
        <v>541</v>
      </c>
      <c r="C745" s="6" t="s">
        <v>34</v>
      </c>
      <c r="D745" s="6">
        <v>98409</v>
      </c>
      <c r="E745" s="6">
        <v>336</v>
      </c>
      <c r="F745" s="6">
        <v>7916</v>
      </c>
      <c r="G745" s="6" t="s">
        <v>35</v>
      </c>
      <c r="H745" s="6"/>
      <c r="I745" s="6"/>
      <c r="J745" s="6">
        <v>73</v>
      </c>
      <c r="K745" s="5"/>
      <c r="L745" s="6">
        <f xml:space="preserve"> H745*400+I745*100+J745</f>
        <v>73</v>
      </c>
      <c r="M745" s="6"/>
      <c r="N745" s="6"/>
      <c r="O745" s="6"/>
      <c r="P745" s="115">
        <v>250</v>
      </c>
      <c r="Q745" s="5">
        <v>127</v>
      </c>
      <c r="R745" s="6">
        <v>140</v>
      </c>
      <c r="S745" s="6" t="s">
        <v>1792</v>
      </c>
      <c r="T745" s="6" t="s">
        <v>45</v>
      </c>
      <c r="U745" s="6">
        <v>108</v>
      </c>
      <c r="V745" s="6"/>
      <c r="W745" s="6">
        <v>108</v>
      </c>
      <c r="X745" s="6"/>
      <c r="Y745" s="6"/>
      <c r="Z745" s="6">
        <v>29</v>
      </c>
      <c r="AA745" s="6"/>
    </row>
    <row r="746" spans="1:27" x14ac:dyDescent="0.55000000000000004">
      <c r="A746" s="603" t="s">
        <v>2897</v>
      </c>
      <c r="B746" s="5">
        <v>542</v>
      </c>
      <c r="C746" s="6" t="s">
        <v>34</v>
      </c>
      <c r="D746" s="6">
        <v>25312</v>
      </c>
      <c r="E746" s="6">
        <v>43</v>
      </c>
      <c r="F746" s="6">
        <v>1768</v>
      </c>
      <c r="G746" s="6" t="s">
        <v>35</v>
      </c>
      <c r="H746" s="6">
        <v>4</v>
      </c>
      <c r="I746" s="6">
        <v>2</v>
      </c>
      <c r="J746" s="6">
        <v>30</v>
      </c>
      <c r="K746" s="5">
        <f xml:space="preserve"> H746*400+I746*100+J746</f>
        <v>1830</v>
      </c>
      <c r="L746" s="6"/>
      <c r="M746" s="6"/>
      <c r="N746" s="6"/>
      <c r="O746" s="6"/>
      <c r="P746" s="115">
        <v>150</v>
      </c>
      <c r="Q746" s="5"/>
      <c r="R746" s="6">
        <v>140</v>
      </c>
      <c r="S746" s="6"/>
      <c r="T746" s="6"/>
      <c r="U746" s="6"/>
      <c r="V746" s="6"/>
      <c r="W746" s="6"/>
      <c r="X746" s="6"/>
      <c r="Y746" s="6"/>
      <c r="Z746" s="6"/>
      <c r="AA746" s="6"/>
    </row>
    <row r="747" spans="1:27" x14ac:dyDescent="0.55000000000000004">
      <c r="A747" s="603"/>
      <c r="B747" s="5">
        <v>543</v>
      </c>
      <c r="C747" s="6" t="s">
        <v>34</v>
      </c>
      <c r="D747" s="6">
        <v>72476</v>
      </c>
      <c r="E747" s="6">
        <v>351</v>
      </c>
      <c r="F747" s="6">
        <v>6259</v>
      </c>
      <c r="G747" s="6" t="s">
        <v>35</v>
      </c>
      <c r="H747" s="6"/>
      <c r="I747" s="6">
        <v>1</v>
      </c>
      <c r="J747" s="6">
        <v>90</v>
      </c>
      <c r="K747" s="5">
        <f xml:space="preserve"> H747*400+I747*100+J747</f>
        <v>190</v>
      </c>
      <c r="L747" s="6"/>
      <c r="M747" s="6"/>
      <c r="N747" s="6"/>
      <c r="O747" s="6"/>
      <c r="P747" s="115">
        <v>100</v>
      </c>
      <c r="Q747" s="5"/>
      <c r="R747" s="6">
        <v>140</v>
      </c>
      <c r="S747" s="6"/>
      <c r="T747" s="6"/>
      <c r="U747" s="6"/>
      <c r="V747" s="6"/>
      <c r="W747" s="6"/>
      <c r="X747" s="6"/>
      <c r="Y747" s="6"/>
      <c r="Z747" s="6"/>
      <c r="AA747" s="6"/>
    </row>
    <row r="748" spans="1:27" x14ac:dyDescent="0.55000000000000004">
      <c r="A748" s="603"/>
      <c r="B748" s="5">
        <v>544</v>
      </c>
      <c r="C748" s="6" t="s">
        <v>34</v>
      </c>
      <c r="D748" s="6">
        <v>15157</v>
      </c>
      <c r="E748" s="6">
        <v>224</v>
      </c>
      <c r="F748" s="6">
        <v>352</v>
      </c>
      <c r="G748" s="6" t="s">
        <v>35</v>
      </c>
      <c r="H748" s="6"/>
      <c r="I748" s="6">
        <v>2</v>
      </c>
      <c r="J748" s="6">
        <v>91</v>
      </c>
      <c r="K748" s="5">
        <f xml:space="preserve"> H748*400+I748*100+J748</f>
        <v>291</v>
      </c>
      <c r="L748" s="6"/>
      <c r="M748" s="6"/>
      <c r="N748" s="6"/>
      <c r="O748" s="6"/>
      <c r="P748" s="115">
        <v>100</v>
      </c>
      <c r="Q748" s="5"/>
      <c r="R748" s="6">
        <v>140</v>
      </c>
      <c r="S748" s="6"/>
      <c r="T748" s="6"/>
      <c r="U748" s="6"/>
      <c r="V748" s="6"/>
      <c r="W748" s="6"/>
      <c r="X748" s="6"/>
      <c r="Y748" s="6"/>
      <c r="Z748" s="6"/>
      <c r="AA748" s="6"/>
    </row>
    <row r="749" spans="1:27" x14ac:dyDescent="0.55000000000000004">
      <c r="A749" s="603"/>
      <c r="B749" s="5"/>
      <c r="C749" s="6"/>
      <c r="D749" s="6"/>
      <c r="E749" s="6"/>
      <c r="F749" s="6"/>
      <c r="G749" s="6"/>
      <c r="H749" s="6"/>
      <c r="I749" s="6"/>
      <c r="J749" s="6"/>
      <c r="K749" s="5"/>
      <c r="L749" s="6"/>
      <c r="M749" s="6"/>
      <c r="N749" s="6"/>
      <c r="O749" s="6"/>
      <c r="P749" s="115"/>
      <c r="Q749" s="5"/>
      <c r="R749" s="6"/>
      <c r="S749" s="6"/>
      <c r="T749" s="6"/>
      <c r="U749" s="6"/>
      <c r="V749" s="6"/>
      <c r="W749" s="6"/>
      <c r="X749" s="6"/>
      <c r="Y749" s="6"/>
      <c r="Z749" s="6"/>
      <c r="AA749" s="6"/>
    </row>
    <row r="750" spans="1:27" x14ac:dyDescent="0.55000000000000004">
      <c r="A750" s="603" t="s">
        <v>2898</v>
      </c>
      <c r="B750" s="5">
        <v>545</v>
      </c>
      <c r="C750" s="6" t="s">
        <v>34</v>
      </c>
      <c r="D750" s="6">
        <v>26180</v>
      </c>
      <c r="E750" s="6">
        <v>42</v>
      </c>
      <c r="F750" s="6">
        <v>2098</v>
      </c>
      <c r="G750" s="6" t="s">
        <v>35</v>
      </c>
      <c r="H750" s="6">
        <v>8</v>
      </c>
      <c r="I750" s="6">
        <v>3</v>
      </c>
      <c r="J750" s="6">
        <v>40</v>
      </c>
      <c r="K750" s="5">
        <f xml:space="preserve"> H750*400+I750*100+J750</f>
        <v>3540</v>
      </c>
      <c r="L750" s="6"/>
      <c r="M750" s="6"/>
      <c r="N750" s="6"/>
      <c r="O750" s="6"/>
      <c r="P750" s="115">
        <v>150</v>
      </c>
      <c r="Q750" s="5"/>
      <c r="R750" s="6">
        <v>106</v>
      </c>
      <c r="S750" s="6"/>
      <c r="T750" s="6"/>
      <c r="U750" s="6"/>
      <c r="V750" s="6"/>
      <c r="W750" s="6"/>
      <c r="X750" s="6"/>
      <c r="Y750" s="6"/>
      <c r="Z750" s="6"/>
      <c r="AA750" s="6"/>
    </row>
    <row r="751" spans="1:27" x14ac:dyDescent="0.55000000000000004">
      <c r="A751" s="603"/>
      <c r="B751" s="5">
        <v>546</v>
      </c>
      <c r="C751" s="6" t="s">
        <v>34</v>
      </c>
      <c r="D751" s="6">
        <v>71382</v>
      </c>
      <c r="E751" s="6">
        <v>263</v>
      </c>
      <c r="F751" s="6">
        <v>601</v>
      </c>
      <c r="G751" s="6" t="s">
        <v>35</v>
      </c>
      <c r="H751" s="6"/>
      <c r="I751" s="6"/>
      <c r="J751" s="6">
        <v>50</v>
      </c>
      <c r="K751" s="5"/>
      <c r="L751" s="6">
        <f xml:space="preserve"> H751*400+I751*100+J751</f>
        <v>50</v>
      </c>
      <c r="M751" s="6"/>
      <c r="N751" s="6"/>
      <c r="O751" s="6"/>
      <c r="P751" s="115">
        <v>250</v>
      </c>
      <c r="Q751" s="5">
        <v>128</v>
      </c>
      <c r="R751" s="6">
        <v>106</v>
      </c>
      <c r="S751" s="6" t="s">
        <v>1792</v>
      </c>
      <c r="T751" s="6" t="s">
        <v>45</v>
      </c>
      <c r="U751" s="6">
        <v>106</v>
      </c>
      <c r="V751" s="6"/>
      <c r="W751" s="6">
        <v>106</v>
      </c>
      <c r="X751" s="6"/>
      <c r="Y751" s="6"/>
      <c r="Z751" s="6">
        <v>31</v>
      </c>
      <c r="AA751" s="6"/>
    </row>
    <row r="752" spans="1:27" x14ac:dyDescent="0.55000000000000004">
      <c r="A752" s="603"/>
      <c r="B752" s="5"/>
      <c r="C752" s="6"/>
      <c r="D752" s="6"/>
      <c r="E752" s="6"/>
      <c r="F752" s="6"/>
      <c r="G752" s="6"/>
      <c r="H752" s="6"/>
      <c r="I752" s="6"/>
      <c r="J752" s="6"/>
      <c r="K752" s="5"/>
      <c r="L752" s="6"/>
      <c r="M752" s="6"/>
      <c r="N752" s="6"/>
      <c r="O752" s="6"/>
      <c r="P752" s="115"/>
      <c r="Q752" s="5"/>
      <c r="R752" s="6"/>
      <c r="S752" s="6"/>
      <c r="T752" s="6"/>
      <c r="U752" s="6"/>
      <c r="V752" s="6"/>
      <c r="W752" s="6"/>
      <c r="X752" s="6"/>
      <c r="Y752" s="6"/>
      <c r="Z752" s="6"/>
      <c r="AA752" s="6"/>
    </row>
    <row r="753" spans="1:27" x14ac:dyDescent="0.55000000000000004">
      <c r="A753" s="603" t="s">
        <v>2899</v>
      </c>
      <c r="B753" s="5">
        <v>547</v>
      </c>
      <c r="C753" s="6" t="s">
        <v>34</v>
      </c>
      <c r="D753" s="6">
        <v>42888</v>
      </c>
      <c r="E753" s="6">
        <v>201</v>
      </c>
      <c r="F753" s="6">
        <v>3552</v>
      </c>
      <c r="G753" s="6" t="s">
        <v>35</v>
      </c>
      <c r="H753" s="6"/>
      <c r="I753" s="6">
        <v>1</v>
      </c>
      <c r="J753" s="6">
        <v>92</v>
      </c>
      <c r="K753" s="5">
        <f xml:space="preserve"> H753*400+I753*100+J753</f>
        <v>192</v>
      </c>
      <c r="L753" s="6"/>
      <c r="M753" s="6"/>
      <c r="N753" s="6"/>
      <c r="O753" s="6"/>
      <c r="P753" s="115">
        <v>250</v>
      </c>
      <c r="Q753" s="5"/>
      <c r="R753" s="6">
        <v>173</v>
      </c>
      <c r="S753" s="6"/>
      <c r="T753" s="6"/>
      <c r="U753" s="6"/>
      <c r="V753" s="6"/>
      <c r="W753" s="6"/>
      <c r="X753" s="6"/>
      <c r="Y753" s="6"/>
      <c r="Z753" s="6"/>
      <c r="AA753" s="6"/>
    </row>
    <row r="754" spans="1:27" x14ac:dyDescent="0.55000000000000004">
      <c r="A754" s="603"/>
      <c r="B754" s="5">
        <v>548</v>
      </c>
      <c r="C754" s="6" t="s">
        <v>34</v>
      </c>
      <c r="D754" s="6">
        <v>42892</v>
      </c>
      <c r="E754" s="6">
        <v>205</v>
      </c>
      <c r="F754" s="6">
        <v>3556</v>
      </c>
      <c r="G754" s="6" t="s">
        <v>35</v>
      </c>
      <c r="H754" s="6">
        <v>9</v>
      </c>
      <c r="I754" s="6">
        <v>1</v>
      </c>
      <c r="J754" s="6">
        <v>39</v>
      </c>
      <c r="K754" s="5">
        <f xml:space="preserve"> H754*400+I754*100+J754</f>
        <v>3739</v>
      </c>
      <c r="L754" s="6"/>
      <c r="M754" s="6"/>
      <c r="N754" s="6"/>
      <c r="O754" s="6"/>
      <c r="P754" s="115">
        <v>150</v>
      </c>
      <c r="Q754" s="5"/>
      <c r="R754" s="6">
        <v>173</v>
      </c>
      <c r="S754" s="6"/>
      <c r="T754" s="6"/>
      <c r="U754" s="6"/>
      <c r="V754" s="6"/>
      <c r="W754" s="6"/>
      <c r="X754" s="6"/>
      <c r="Y754" s="6"/>
      <c r="Z754" s="6"/>
      <c r="AA754" s="6"/>
    </row>
    <row r="755" spans="1:27" x14ac:dyDescent="0.55000000000000004">
      <c r="A755" s="603" t="s">
        <v>2900</v>
      </c>
      <c r="B755" s="5">
        <v>549</v>
      </c>
      <c r="C755" s="6" t="s">
        <v>34</v>
      </c>
      <c r="D755" s="6">
        <v>98413</v>
      </c>
      <c r="E755" s="6">
        <v>340</v>
      </c>
      <c r="F755" s="6">
        <v>7920</v>
      </c>
      <c r="G755" s="6" t="s">
        <v>35</v>
      </c>
      <c r="H755" s="6"/>
      <c r="I755" s="6">
        <v>1</v>
      </c>
      <c r="J755" s="6">
        <v>59</v>
      </c>
      <c r="K755" s="5"/>
      <c r="L755" s="6">
        <f xml:space="preserve"> H755*400+I755*100+J755</f>
        <v>159</v>
      </c>
      <c r="M755" s="6"/>
      <c r="N755" s="6"/>
      <c r="O755" s="6"/>
      <c r="P755" s="115">
        <v>250</v>
      </c>
      <c r="Q755" s="5">
        <v>129</v>
      </c>
      <c r="R755" s="6">
        <v>173</v>
      </c>
      <c r="S755" s="6" t="s">
        <v>1792</v>
      </c>
      <c r="T755" s="6" t="s">
        <v>45</v>
      </c>
      <c r="U755" s="6">
        <v>72</v>
      </c>
      <c r="V755" s="6"/>
      <c r="W755" s="6">
        <v>72</v>
      </c>
      <c r="X755" s="6"/>
      <c r="Y755" s="6"/>
      <c r="Z755" s="6">
        <v>20</v>
      </c>
      <c r="AA755" s="6"/>
    </row>
    <row r="756" spans="1:27" x14ac:dyDescent="0.55000000000000004">
      <c r="A756" s="603"/>
      <c r="B756" s="5"/>
      <c r="C756" s="6"/>
      <c r="D756" s="6"/>
      <c r="E756" s="6"/>
      <c r="F756" s="6"/>
      <c r="G756" s="6"/>
      <c r="H756" s="6"/>
      <c r="I756" s="6"/>
      <c r="J756" s="6"/>
      <c r="K756" s="5"/>
      <c r="L756" s="6"/>
      <c r="M756" s="6"/>
      <c r="N756" s="6"/>
      <c r="O756" s="6"/>
      <c r="P756" s="115"/>
      <c r="Q756" s="5"/>
      <c r="R756" s="6"/>
      <c r="S756" s="6"/>
      <c r="T756" s="6"/>
      <c r="U756" s="6"/>
      <c r="V756" s="6"/>
      <c r="W756" s="6"/>
      <c r="X756" s="6"/>
      <c r="Y756" s="6"/>
      <c r="Z756" s="6"/>
      <c r="AA756" s="6"/>
    </row>
    <row r="757" spans="1:27" x14ac:dyDescent="0.55000000000000004">
      <c r="A757" s="603" t="s">
        <v>2901</v>
      </c>
      <c r="B757" s="5">
        <v>550</v>
      </c>
      <c r="C757" s="6" t="s">
        <v>34</v>
      </c>
      <c r="D757" s="6">
        <v>26212</v>
      </c>
      <c r="E757" s="6">
        <v>70</v>
      </c>
      <c r="F757" s="6">
        <v>2130</v>
      </c>
      <c r="G757" s="6" t="s">
        <v>35</v>
      </c>
      <c r="H757" s="6">
        <v>2</v>
      </c>
      <c r="I757" s="6">
        <v>3</v>
      </c>
      <c r="J757" s="6">
        <v>3</v>
      </c>
      <c r="K757" s="5">
        <f xml:space="preserve"> H757*400+I757*100+J757</f>
        <v>1103</v>
      </c>
      <c r="L757" s="6"/>
      <c r="M757" s="6"/>
      <c r="N757" s="6"/>
      <c r="O757" s="6"/>
      <c r="P757" s="115">
        <v>200</v>
      </c>
      <c r="Q757" s="5"/>
      <c r="R757" s="6">
        <v>126</v>
      </c>
      <c r="S757" s="6"/>
      <c r="T757" s="6"/>
      <c r="U757" s="6"/>
      <c r="V757" s="6"/>
      <c r="W757" s="6"/>
      <c r="X757" s="6"/>
      <c r="Y757" s="6"/>
      <c r="Z757" s="6"/>
      <c r="AA757" s="6"/>
    </row>
    <row r="758" spans="1:27" x14ac:dyDescent="0.55000000000000004">
      <c r="A758" s="603"/>
      <c r="B758" s="5">
        <v>551</v>
      </c>
      <c r="C758" s="6" t="s">
        <v>34</v>
      </c>
      <c r="D758" s="6">
        <v>70602</v>
      </c>
      <c r="E758" s="6">
        <v>279</v>
      </c>
      <c r="F758" s="6">
        <v>5888</v>
      </c>
      <c r="G758" s="6" t="s">
        <v>35</v>
      </c>
      <c r="H758" s="6">
        <v>2</v>
      </c>
      <c r="I758" s="6">
        <v>1</v>
      </c>
      <c r="J758" s="6">
        <v>95</v>
      </c>
      <c r="K758" s="5">
        <f xml:space="preserve"> H758*400+I758*100+J758</f>
        <v>995</v>
      </c>
      <c r="L758" s="6"/>
      <c r="M758" s="6"/>
      <c r="N758" s="6"/>
      <c r="O758" s="6"/>
      <c r="P758" s="115">
        <v>100</v>
      </c>
      <c r="Q758" s="5"/>
      <c r="R758" s="6">
        <v>126</v>
      </c>
      <c r="S758" s="6"/>
      <c r="T758" s="6"/>
      <c r="U758" s="6"/>
      <c r="V758" s="6"/>
      <c r="W758" s="6"/>
      <c r="X758" s="6"/>
      <c r="Y758" s="6"/>
      <c r="Z758" s="6"/>
      <c r="AA758" s="6"/>
    </row>
    <row r="759" spans="1:27" x14ac:dyDescent="0.55000000000000004">
      <c r="A759" s="603"/>
      <c r="B759" s="5"/>
      <c r="C759" s="6"/>
      <c r="D759" s="6"/>
      <c r="E759" s="6"/>
      <c r="F759" s="6"/>
      <c r="G759" s="6"/>
      <c r="H759" s="6"/>
      <c r="I759" s="6"/>
      <c r="J759" s="6"/>
      <c r="K759" s="5"/>
      <c r="L759" s="6"/>
      <c r="M759" s="6"/>
      <c r="N759" s="6"/>
      <c r="O759" s="6"/>
      <c r="P759" s="115"/>
      <c r="Q759" s="5"/>
      <c r="R759" s="6"/>
      <c r="S759" s="6"/>
      <c r="T759" s="6"/>
      <c r="U759" s="6"/>
      <c r="V759" s="6"/>
      <c r="W759" s="6"/>
      <c r="X759" s="6"/>
      <c r="Y759" s="6"/>
      <c r="Z759" s="6"/>
      <c r="AA759" s="6"/>
    </row>
    <row r="760" spans="1:27" x14ac:dyDescent="0.55000000000000004">
      <c r="A760" s="603" t="s">
        <v>2902</v>
      </c>
      <c r="B760" s="5">
        <v>552</v>
      </c>
      <c r="C760" s="6" t="s">
        <v>2698</v>
      </c>
      <c r="D760" s="6">
        <v>2924</v>
      </c>
      <c r="E760" s="6">
        <v>30</v>
      </c>
      <c r="F760" s="6"/>
      <c r="G760" s="6" t="s">
        <v>35</v>
      </c>
      <c r="H760" s="6">
        <v>10</v>
      </c>
      <c r="I760" s="6">
        <v>1</v>
      </c>
      <c r="J760" s="6">
        <v>33</v>
      </c>
      <c r="K760" s="5">
        <f xml:space="preserve"> H760*400+I760*100+J760</f>
        <v>4133</v>
      </c>
      <c r="L760" s="6"/>
      <c r="M760" s="6"/>
      <c r="N760" s="6"/>
      <c r="O760" s="6"/>
      <c r="P760" s="115">
        <v>150</v>
      </c>
      <c r="Q760" s="5"/>
      <c r="R760" s="6">
        <v>142</v>
      </c>
      <c r="S760" s="6"/>
      <c r="T760" s="6"/>
      <c r="U760" s="6"/>
      <c r="V760" s="6"/>
      <c r="W760" s="6"/>
      <c r="X760" s="6"/>
      <c r="Y760" s="6"/>
      <c r="Z760" s="6"/>
      <c r="AA760" s="6"/>
    </row>
    <row r="761" spans="1:27" x14ac:dyDescent="0.55000000000000004">
      <c r="A761" s="603" t="s">
        <v>2903</v>
      </c>
      <c r="B761" s="5">
        <v>553</v>
      </c>
      <c r="C761" s="6" t="s">
        <v>2698</v>
      </c>
      <c r="D761" s="6">
        <v>5287</v>
      </c>
      <c r="E761" s="6">
        <v>31</v>
      </c>
      <c r="F761" s="6"/>
      <c r="G761" s="6" t="s">
        <v>35</v>
      </c>
      <c r="H761" s="6">
        <v>10</v>
      </c>
      <c r="I761" s="6">
        <v>3</v>
      </c>
      <c r="J761" s="6">
        <v>32</v>
      </c>
      <c r="K761" s="5">
        <f xml:space="preserve"> H761*400+I761*100+J761</f>
        <v>4332</v>
      </c>
      <c r="L761" s="6"/>
      <c r="M761" s="6"/>
      <c r="N761" s="6"/>
      <c r="O761" s="6"/>
      <c r="P761" s="115">
        <v>150</v>
      </c>
      <c r="Q761" s="5"/>
      <c r="R761" s="6">
        <v>142</v>
      </c>
      <c r="S761" s="6"/>
      <c r="T761" s="6"/>
      <c r="U761" s="6"/>
      <c r="V761" s="6"/>
      <c r="W761" s="6"/>
      <c r="X761" s="6"/>
      <c r="Y761" s="6"/>
      <c r="Z761" s="6"/>
      <c r="AA761" s="6"/>
    </row>
    <row r="762" spans="1:27" x14ac:dyDescent="0.55000000000000004">
      <c r="A762" s="603"/>
      <c r="B762" s="5">
        <v>554</v>
      </c>
      <c r="C762" s="6" t="s">
        <v>34</v>
      </c>
      <c r="D762" s="6">
        <v>72456</v>
      </c>
      <c r="E762" s="6">
        <v>356</v>
      </c>
      <c r="F762" s="6">
        <v>6232</v>
      </c>
      <c r="G762" s="6" t="s">
        <v>35</v>
      </c>
      <c r="H762" s="6"/>
      <c r="I762" s="6">
        <v>1</v>
      </c>
      <c r="J762" s="6">
        <v>40</v>
      </c>
      <c r="K762" s="5">
        <f xml:space="preserve"> H762*400+I762*100+J762</f>
        <v>140</v>
      </c>
      <c r="L762" s="6"/>
      <c r="M762" s="6"/>
      <c r="N762" s="6"/>
      <c r="O762" s="6"/>
      <c r="P762" s="115">
        <v>200</v>
      </c>
      <c r="Q762" s="5"/>
      <c r="R762" s="6">
        <v>142</v>
      </c>
      <c r="S762" s="6"/>
      <c r="T762" s="6"/>
      <c r="U762" s="6"/>
      <c r="V762" s="6"/>
      <c r="W762" s="6"/>
      <c r="X762" s="6"/>
      <c r="Y762" s="6"/>
      <c r="Z762" s="6"/>
      <c r="AA762" s="6"/>
    </row>
    <row r="763" spans="1:27" x14ac:dyDescent="0.55000000000000004">
      <c r="A763" s="603"/>
      <c r="B763" s="5"/>
      <c r="C763" s="6"/>
      <c r="D763" s="6"/>
      <c r="E763" s="6"/>
      <c r="F763" s="6"/>
      <c r="G763" s="6"/>
      <c r="H763" s="6"/>
      <c r="I763" s="6"/>
      <c r="J763" s="6"/>
      <c r="K763" s="5"/>
      <c r="L763" s="6"/>
      <c r="M763" s="6"/>
      <c r="N763" s="6"/>
      <c r="O763" s="6"/>
      <c r="P763" s="115"/>
      <c r="Q763" s="5"/>
      <c r="R763" s="6"/>
      <c r="S763" s="6"/>
      <c r="T763" s="6"/>
      <c r="U763" s="6"/>
      <c r="V763" s="6"/>
      <c r="W763" s="6"/>
      <c r="X763" s="6"/>
      <c r="Y763" s="6"/>
      <c r="Z763" s="6"/>
      <c r="AA763" s="6"/>
    </row>
    <row r="764" spans="1:27" x14ac:dyDescent="0.55000000000000004">
      <c r="A764" s="603" t="s">
        <v>2904</v>
      </c>
      <c r="B764" s="5">
        <v>555</v>
      </c>
      <c r="C764" s="6" t="s">
        <v>34</v>
      </c>
      <c r="D764" s="6">
        <v>98412</v>
      </c>
      <c r="E764" s="6">
        <v>339</v>
      </c>
      <c r="F764" s="6">
        <v>7919</v>
      </c>
      <c r="G764" s="6" t="s">
        <v>35</v>
      </c>
      <c r="H764" s="6"/>
      <c r="I764" s="6"/>
      <c r="J764" s="6">
        <v>36</v>
      </c>
      <c r="K764" s="5"/>
      <c r="L764" s="6">
        <f xml:space="preserve"> H764*400+I764*100+J764</f>
        <v>36</v>
      </c>
      <c r="M764" s="6"/>
      <c r="N764" s="6"/>
      <c r="O764" s="6"/>
      <c r="P764" s="115">
        <v>250</v>
      </c>
      <c r="Q764" s="5">
        <v>130</v>
      </c>
      <c r="R764" s="6">
        <v>252</v>
      </c>
      <c r="S764" s="6" t="s">
        <v>1792</v>
      </c>
      <c r="T764" s="6" t="s">
        <v>45</v>
      </c>
      <c r="U764" s="6">
        <v>81</v>
      </c>
      <c r="V764" s="6"/>
      <c r="W764" s="6">
        <v>81</v>
      </c>
      <c r="X764" s="6"/>
      <c r="Y764" s="6"/>
      <c r="Z764" s="6"/>
      <c r="AA764" s="6"/>
    </row>
    <row r="765" spans="1:27" x14ac:dyDescent="0.55000000000000004">
      <c r="A765" s="603"/>
      <c r="B765" s="5">
        <v>556</v>
      </c>
      <c r="C765" s="6" t="s">
        <v>2698</v>
      </c>
      <c r="D765" s="6">
        <v>969</v>
      </c>
      <c r="E765" s="6">
        <v>18</v>
      </c>
      <c r="F765" s="6"/>
      <c r="G765" s="6" t="s">
        <v>35</v>
      </c>
      <c r="H765" s="6">
        <v>15</v>
      </c>
      <c r="I765" s="6">
        <v>3</v>
      </c>
      <c r="J765" s="6">
        <v>23</v>
      </c>
      <c r="K765" s="5">
        <f t="shared" ref="K765:K772" si="14" xml:space="preserve"> H765*400+I765*100+J765</f>
        <v>6323</v>
      </c>
      <c r="L765" s="6"/>
      <c r="M765" s="6"/>
      <c r="N765" s="6"/>
      <c r="O765" s="6"/>
      <c r="P765" s="115">
        <v>150</v>
      </c>
      <c r="Q765" s="5"/>
      <c r="R765" s="6">
        <v>252</v>
      </c>
      <c r="S765" s="6"/>
      <c r="T765" s="6"/>
      <c r="U765" s="6"/>
      <c r="V765" s="6"/>
      <c r="W765" s="6"/>
      <c r="X765" s="6"/>
      <c r="Y765" s="6"/>
      <c r="Z765" s="6"/>
      <c r="AA765" s="6"/>
    </row>
    <row r="766" spans="1:27" x14ac:dyDescent="0.55000000000000004">
      <c r="A766" s="603"/>
      <c r="B766" s="5"/>
      <c r="C766" s="6"/>
      <c r="D766" s="6"/>
      <c r="E766" s="6"/>
      <c r="F766" s="6"/>
      <c r="G766" s="6"/>
      <c r="H766" s="6"/>
      <c r="I766" s="6"/>
      <c r="J766" s="6"/>
      <c r="K766" s="5"/>
      <c r="L766" s="6"/>
      <c r="M766" s="6"/>
      <c r="N766" s="6"/>
      <c r="O766" s="6"/>
      <c r="P766" s="115"/>
      <c r="Q766" s="5"/>
      <c r="R766" s="6"/>
      <c r="S766" s="6"/>
      <c r="T766" s="6"/>
      <c r="U766" s="6"/>
      <c r="V766" s="6"/>
      <c r="W766" s="6"/>
      <c r="X766" s="6"/>
      <c r="Y766" s="6"/>
      <c r="Z766" s="6"/>
      <c r="AA766" s="6"/>
    </row>
    <row r="767" spans="1:27" x14ac:dyDescent="0.55000000000000004">
      <c r="A767" s="603" t="s">
        <v>2905</v>
      </c>
      <c r="B767" s="5">
        <v>557</v>
      </c>
      <c r="C767" s="6" t="s">
        <v>34</v>
      </c>
      <c r="D767" s="6">
        <v>70596</v>
      </c>
      <c r="E767" s="6">
        <v>273</v>
      </c>
      <c r="F767" s="6">
        <v>5882</v>
      </c>
      <c r="G767" s="6" t="s">
        <v>35</v>
      </c>
      <c r="H767" s="6">
        <v>3</v>
      </c>
      <c r="I767" s="6">
        <v>3</v>
      </c>
      <c r="J767" s="6">
        <v>55</v>
      </c>
      <c r="K767" s="5">
        <f t="shared" si="14"/>
        <v>1555</v>
      </c>
      <c r="L767" s="6"/>
      <c r="M767" s="6"/>
      <c r="N767" s="6"/>
      <c r="O767" s="6"/>
      <c r="P767" s="115">
        <v>150</v>
      </c>
      <c r="Q767" s="5"/>
      <c r="R767" s="6">
        <v>141</v>
      </c>
      <c r="S767" s="6"/>
      <c r="T767" s="6"/>
      <c r="U767" s="6"/>
      <c r="V767" s="6"/>
      <c r="W767" s="6"/>
      <c r="X767" s="6"/>
      <c r="Y767" s="6"/>
      <c r="Z767" s="6"/>
      <c r="AA767" s="6"/>
    </row>
    <row r="768" spans="1:27" x14ac:dyDescent="0.55000000000000004">
      <c r="A768" s="603"/>
      <c r="B768" s="5">
        <v>558</v>
      </c>
      <c r="C768" s="6" t="s">
        <v>34</v>
      </c>
      <c r="D768" s="6">
        <v>70597</v>
      </c>
      <c r="E768" s="6">
        <v>274</v>
      </c>
      <c r="F768" s="6">
        <v>5883</v>
      </c>
      <c r="G768" s="6" t="s">
        <v>35</v>
      </c>
      <c r="H768" s="6">
        <v>5</v>
      </c>
      <c r="I768" s="6">
        <v>1</v>
      </c>
      <c r="J768" s="6">
        <v>5</v>
      </c>
      <c r="K768" s="5">
        <f t="shared" si="14"/>
        <v>2105</v>
      </c>
      <c r="L768" s="6"/>
      <c r="M768" s="6"/>
      <c r="N768" s="6"/>
      <c r="O768" s="6"/>
      <c r="P768" s="115">
        <v>100</v>
      </c>
      <c r="Q768" s="5"/>
      <c r="R768" s="6">
        <v>141</v>
      </c>
      <c r="S768" s="6"/>
      <c r="T768" s="6"/>
      <c r="U768" s="6"/>
      <c r="V768" s="6"/>
      <c r="W768" s="6"/>
      <c r="X768" s="6"/>
      <c r="Y768" s="6"/>
      <c r="Z768" s="6"/>
      <c r="AA768" s="6"/>
    </row>
    <row r="769" spans="1:27" x14ac:dyDescent="0.55000000000000004">
      <c r="A769" s="603"/>
      <c r="B769" s="5">
        <v>559</v>
      </c>
      <c r="C769" s="6" t="s">
        <v>34</v>
      </c>
      <c r="D769" s="6">
        <v>70598</v>
      </c>
      <c r="E769" s="6">
        <v>275</v>
      </c>
      <c r="F769" s="6">
        <v>5884</v>
      </c>
      <c r="G769" s="6" t="s">
        <v>35</v>
      </c>
      <c r="H769" s="6">
        <v>2</v>
      </c>
      <c r="I769" s="6">
        <v>3</v>
      </c>
      <c r="J769" s="6">
        <v>85</v>
      </c>
      <c r="K769" s="5">
        <f t="shared" si="14"/>
        <v>1185</v>
      </c>
      <c r="L769" s="6"/>
      <c r="M769" s="6"/>
      <c r="N769" s="6"/>
      <c r="O769" s="6"/>
      <c r="P769" s="115">
        <v>100</v>
      </c>
      <c r="Q769" s="5"/>
      <c r="R769" s="6">
        <v>141</v>
      </c>
      <c r="S769" s="6"/>
      <c r="T769" s="6"/>
      <c r="U769" s="6"/>
      <c r="V769" s="6"/>
      <c r="W769" s="6"/>
      <c r="X769" s="6"/>
      <c r="Y769" s="6"/>
      <c r="Z769" s="6"/>
      <c r="AA769" s="6"/>
    </row>
    <row r="770" spans="1:27" x14ac:dyDescent="0.55000000000000004">
      <c r="A770" s="603" t="s">
        <v>2906</v>
      </c>
      <c r="B770" s="5">
        <v>560</v>
      </c>
      <c r="C770" s="6" t="s">
        <v>34</v>
      </c>
      <c r="D770" s="6">
        <v>70600</v>
      </c>
      <c r="E770" s="6">
        <v>277</v>
      </c>
      <c r="F770" s="6">
        <v>5886</v>
      </c>
      <c r="G770" s="6" t="s">
        <v>35</v>
      </c>
      <c r="H770" s="6">
        <v>3</v>
      </c>
      <c r="I770" s="6">
        <v>2</v>
      </c>
      <c r="J770" s="6">
        <v>84</v>
      </c>
      <c r="K770" s="5">
        <f t="shared" si="14"/>
        <v>1484</v>
      </c>
      <c r="L770" s="6"/>
      <c r="M770" s="6"/>
      <c r="N770" s="6"/>
      <c r="O770" s="6"/>
      <c r="P770" s="115">
        <v>100</v>
      </c>
      <c r="Q770" s="5"/>
      <c r="R770" s="6">
        <v>141</v>
      </c>
      <c r="S770" s="6"/>
      <c r="T770" s="6"/>
      <c r="U770" s="6"/>
      <c r="V770" s="6"/>
      <c r="W770" s="6"/>
      <c r="X770" s="6"/>
      <c r="Y770" s="6"/>
      <c r="Z770" s="6"/>
      <c r="AA770" s="6"/>
    </row>
    <row r="771" spans="1:27" x14ac:dyDescent="0.55000000000000004">
      <c r="A771" s="603"/>
      <c r="B771" s="5"/>
      <c r="C771" s="6"/>
      <c r="D771" s="6"/>
      <c r="E771" s="6"/>
      <c r="F771" s="6"/>
      <c r="G771" s="6"/>
      <c r="H771" s="6"/>
      <c r="I771" s="6"/>
      <c r="J771" s="6"/>
      <c r="K771" s="5"/>
      <c r="L771" s="6"/>
      <c r="M771" s="6"/>
      <c r="N771" s="6"/>
      <c r="O771" s="6"/>
      <c r="P771" s="115"/>
      <c r="Q771" s="5"/>
      <c r="R771" s="6"/>
      <c r="S771" s="6"/>
      <c r="T771" s="6"/>
      <c r="U771" s="6"/>
      <c r="V771" s="6"/>
      <c r="W771" s="6"/>
      <c r="X771" s="6"/>
      <c r="Y771" s="6"/>
      <c r="Z771" s="6"/>
      <c r="AA771" s="6"/>
    </row>
    <row r="772" spans="1:27" x14ac:dyDescent="0.55000000000000004">
      <c r="A772" s="603" t="s">
        <v>2907</v>
      </c>
      <c r="B772" s="5">
        <v>561</v>
      </c>
      <c r="C772" s="6" t="s">
        <v>34</v>
      </c>
      <c r="D772" s="6">
        <v>21577</v>
      </c>
      <c r="E772" s="6">
        <v>9</v>
      </c>
      <c r="F772" s="6">
        <v>1569</v>
      </c>
      <c r="G772" s="6" t="s">
        <v>35</v>
      </c>
      <c r="H772" s="6">
        <v>6</v>
      </c>
      <c r="I772" s="6"/>
      <c r="J772" s="6">
        <v>30</v>
      </c>
      <c r="K772" s="5">
        <f t="shared" si="14"/>
        <v>2430</v>
      </c>
      <c r="L772" s="6"/>
      <c r="M772" s="6"/>
      <c r="N772" s="6"/>
      <c r="O772" s="6"/>
      <c r="P772" s="115">
        <v>150</v>
      </c>
      <c r="Q772" s="5">
        <v>131</v>
      </c>
      <c r="R772" s="6">
        <v>163</v>
      </c>
      <c r="S772" s="6" t="s">
        <v>1792</v>
      </c>
      <c r="T772" s="6" t="s">
        <v>45</v>
      </c>
      <c r="U772" s="6">
        <v>54</v>
      </c>
      <c r="V772" s="6"/>
      <c r="W772" s="6">
        <v>54</v>
      </c>
      <c r="X772" s="6"/>
      <c r="Y772" s="6"/>
      <c r="Z772" s="6">
        <v>15</v>
      </c>
      <c r="AA772" s="6"/>
    </row>
    <row r="773" spans="1:27" x14ac:dyDescent="0.55000000000000004">
      <c r="A773" s="603"/>
      <c r="B773" s="5"/>
      <c r="C773" s="6"/>
      <c r="D773" s="6"/>
      <c r="E773" s="6"/>
      <c r="F773" s="6"/>
      <c r="G773" s="6"/>
      <c r="H773" s="6"/>
      <c r="I773" s="6"/>
      <c r="J773" s="6"/>
      <c r="K773" s="5"/>
      <c r="L773" s="6"/>
      <c r="M773" s="6"/>
      <c r="N773" s="6"/>
      <c r="O773" s="6"/>
      <c r="P773" s="115"/>
      <c r="Q773" s="5"/>
      <c r="R773" s="6"/>
      <c r="S773" s="6"/>
      <c r="T773" s="6"/>
      <c r="U773" s="6"/>
      <c r="V773" s="6"/>
      <c r="W773" s="6"/>
      <c r="X773" s="6"/>
      <c r="Y773" s="6"/>
      <c r="Z773" s="6"/>
      <c r="AA773" s="6"/>
    </row>
    <row r="774" spans="1:27" x14ac:dyDescent="0.55000000000000004">
      <c r="A774" s="603" t="s">
        <v>2908</v>
      </c>
      <c r="B774" s="5">
        <v>562</v>
      </c>
      <c r="C774" s="6" t="s">
        <v>34</v>
      </c>
      <c r="D774" s="6">
        <v>14488</v>
      </c>
      <c r="E774" s="6">
        <v>161</v>
      </c>
      <c r="F774" s="6">
        <v>322</v>
      </c>
      <c r="G774" s="6" t="s">
        <v>35</v>
      </c>
      <c r="H774" s="6"/>
      <c r="I774" s="6"/>
      <c r="J774" s="6">
        <v>32</v>
      </c>
      <c r="K774" s="5"/>
      <c r="L774" s="6">
        <f xml:space="preserve"> H774*400+I774*100+J774</f>
        <v>32</v>
      </c>
      <c r="M774" s="6"/>
      <c r="N774" s="6"/>
      <c r="O774" s="6"/>
      <c r="P774" s="115">
        <v>100</v>
      </c>
      <c r="Q774" s="5">
        <v>132</v>
      </c>
      <c r="R774" s="6">
        <v>38</v>
      </c>
      <c r="S774" s="6" t="s">
        <v>1792</v>
      </c>
      <c r="T774" s="6" t="s">
        <v>45</v>
      </c>
      <c r="U774" s="6">
        <v>36</v>
      </c>
      <c r="V774" s="6"/>
      <c r="W774" s="6">
        <v>36</v>
      </c>
      <c r="X774" s="6"/>
      <c r="Y774" s="6"/>
      <c r="Z774" s="6">
        <v>20</v>
      </c>
      <c r="AA774" s="6"/>
    </row>
    <row r="775" spans="1:27" x14ac:dyDescent="0.55000000000000004">
      <c r="A775" s="603"/>
      <c r="B775" s="5">
        <v>563</v>
      </c>
      <c r="C775" s="6" t="s">
        <v>34</v>
      </c>
      <c r="D775" s="6">
        <v>83770</v>
      </c>
      <c r="E775" s="6">
        <v>192</v>
      </c>
      <c r="F775" s="6">
        <v>6996</v>
      </c>
      <c r="G775" s="6" t="s">
        <v>35</v>
      </c>
      <c r="H775" s="6">
        <v>6</v>
      </c>
      <c r="I775" s="6">
        <v>2</v>
      </c>
      <c r="J775" s="6">
        <v>19</v>
      </c>
      <c r="K775" s="5">
        <f xml:space="preserve"> H775*400+I775*100+J775</f>
        <v>2619</v>
      </c>
      <c r="L775" s="6"/>
      <c r="M775" s="6"/>
      <c r="N775" s="6"/>
      <c r="O775" s="6"/>
      <c r="P775" s="115">
        <v>100</v>
      </c>
      <c r="Q775" s="5"/>
      <c r="R775" s="6">
        <v>38</v>
      </c>
      <c r="S775" s="6"/>
      <c r="T775" s="6"/>
      <c r="U775" s="6"/>
      <c r="V775" s="6"/>
      <c r="W775" s="6"/>
      <c r="X775" s="6"/>
      <c r="Y775" s="6"/>
      <c r="Z775" s="6"/>
      <c r="AA775" s="6"/>
    </row>
    <row r="776" spans="1:27" x14ac:dyDescent="0.55000000000000004">
      <c r="A776" s="603"/>
      <c r="B776" s="5">
        <v>564</v>
      </c>
      <c r="C776" s="6" t="s">
        <v>34</v>
      </c>
      <c r="D776" s="6">
        <v>62296</v>
      </c>
      <c r="E776" s="6">
        <v>259</v>
      </c>
      <c r="F776" s="6">
        <v>5790</v>
      </c>
      <c r="G776" s="6" t="s">
        <v>35</v>
      </c>
      <c r="H776" s="6"/>
      <c r="I776" s="6"/>
      <c r="J776" s="6">
        <v>51</v>
      </c>
      <c r="K776" s="5">
        <f xml:space="preserve"> H776*400+I776*100+J776</f>
        <v>51</v>
      </c>
      <c r="L776" s="6"/>
      <c r="M776" s="6"/>
      <c r="N776" s="6"/>
      <c r="O776" s="6"/>
      <c r="P776" s="115">
        <v>250</v>
      </c>
      <c r="Q776" s="5"/>
      <c r="R776" s="6">
        <v>38</v>
      </c>
      <c r="S776" s="6"/>
      <c r="T776" s="6"/>
      <c r="U776" s="6"/>
      <c r="V776" s="6"/>
      <c r="W776" s="6"/>
      <c r="X776" s="6"/>
      <c r="Y776" s="6"/>
      <c r="Z776" s="6"/>
      <c r="AA776" s="6"/>
    </row>
    <row r="777" spans="1:27" x14ac:dyDescent="0.55000000000000004">
      <c r="A777" s="603"/>
      <c r="B777" s="5">
        <v>565</v>
      </c>
      <c r="C777" s="6" t="s">
        <v>34</v>
      </c>
      <c r="D777" s="6">
        <v>83770</v>
      </c>
      <c r="E777" s="6">
        <v>192</v>
      </c>
      <c r="F777" s="6">
        <v>6886</v>
      </c>
      <c r="G777" s="6" t="s">
        <v>35</v>
      </c>
      <c r="H777" s="6">
        <v>5</v>
      </c>
      <c r="I777" s="6"/>
      <c r="J777" s="6"/>
      <c r="K777" s="5">
        <f xml:space="preserve"> H777*400+I777*100+J777</f>
        <v>2000</v>
      </c>
      <c r="L777" s="6"/>
      <c r="M777" s="6"/>
      <c r="N777" s="6"/>
      <c r="O777" s="6"/>
      <c r="P777" s="115">
        <v>100</v>
      </c>
      <c r="Q777" s="5"/>
      <c r="R777" s="6">
        <v>38</v>
      </c>
      <c r="S777" s="6"/>
      <c r="T777" s="6"/>
      <c r="U777" s="6"/>
      <c r="V777" s="6"/>
      <c r="W777" s="6"/>
      <c r="X777" s="6"/>
      <c r="Y777" s="6"/>
      <c r="Z777" s="6"/>
      <c r="AA777" s="6"/>
    </row>
    <row r="778" spans="1:27" x14ac:dyDescent="0.55000000000000004">
      <c r="A778" s="603" t="s">
        <v>2909</v>
      </c>
      <c r="B778" s="5">
        <v>566</v>
      </c>
      <c r="C778" s="6" t="s">
        <v>34</v>
      </c>
      <c r="D778" s="6">
        <v>72179</v>
      </c>
      <c r="E778" s="6">
        <v>139</v>
      </c>
      <c r="F778" s="6">
        <v>6172</v>
      </c>
      <c r="G778" s="6" t="s">
        <v>35</v>
      </c>
      <c r="H778" s="6">
        <v>8</v>
      </c>
      <c r="I778" s="6">
        <v>2</v>
      </c>
      <c r="J778" s="6">
        <v>63</v>
      </c>
      <c r="K778" s="5">
        <f xml:space="preserve"> H778*400+I778*100+J778</f>
        <v>3463</v>
      </c>
      <c r="L778" s="6"/>
      <c r="M778" s="6"/>
      <c r="N778" s="6"/>
      <c r="O778" s="6"/>
      <c r="P778" s="115">
        <v>150</v>
      </c>
      <c r="Q778" s="5"/>
      <c r="R778" s="6">
        <v>38</v>
      </c>
      <c r="S778" s="6"/>
      <c r="T778" s="6"/>
      <c r="U778" s="6"/>
      <c r="V778" s="6"/>
      <c r="W778" s="6"/>
      <c r="X778" s="6"/>
      <c r="Y778" s="6"/>
      <c r="Z778" s="6"/>
      <c r="AA778" s="6"/>
    </row>
    <row r="779" spans="1:27" x14ac:dyDescent="0.55000000000000004">
      <c r="A779" s="603"/>
      <c r="B779" s="5">
        <v>567</v>
      </c>
      <c r="C779" s="6" t="s">
        <v>34</v>
      </c>
      <c r="D779" s="6">
        <v>80466</v>
      </c>
      <c r="E779" s="6">
        <v>144</v>
      </c>
      <c r="F779" s="6">
        <v>6789</v>
      </c>
      <c r="G779" s="6" t="s">
        <v>35</v>
      </c>
      <c r="H779" s="6">
        <v>5</v>
      </c>
      <c r="I779" s="6"/>
      <c r="J779" s="6"/>
      <c r="K779" s="5">
        <f xml:space="preserve"> H779*400+I779*100+J779</f>
        <v>2000</v>
      </c>
      <c r="L779" s="6"/>
      <c r="M779" s="6"/>
      <c r="N779" s="6"/>
      <c r="O779" s="6"/>
      <c r="P779" s="115">
        <v>150</v>
      </c>
      <c r="Q779" s="5"/>
      <c r="R779" s="6">
        <v>38</v>
      </c>
      <c r="S779" s="6"/>
      <c r="T779" s="6"/>
      <c r="U779" s="6"/>
      <c r="V779" s="6"/>
      <c r="W779" s="6"/>
      <c r="X779" s="6"/>
      <c r="Y779" s="6"/>
      <c r="Z779" s="6"/>
      <c r="AA779" s="6"/>
    </row>
    <row r="780" spans="1:27" x14ac:dyDescent="0.55000000000000004">
      <c r="A780" s="603"/>
      <c r="B780" s="5"/>
      <c r="C780" s="6"/>
      <c r="D780" s="6"/>
      <c r="E780" s="6"/>
      <c r="F780" s="6"/>
      <c r="G780" s="6"/>
      <c r="H780" s="6"/>
      <c r="I780" s="6"/>
      <c r="J780" s="6"/>
      <c r="K780" s="5"/>
      <c r="L780" s="6"/>
      <c r="M780" s="6"/>
      <c r="N780" s="6"/>
      <c r="O780" s="6"/>
      <c r="P780" s="115"/>
      <c r="Q780" s="5"/>
      <c r="R780" s="6"/>
      <c r="S780" s="6"/>
      <c r="T780" s="6"/>
      <c r="U780" s="6"/>
      <c r="V780" s="6"/>
      <c r="W780" s="6"/>
      <c r="X780" s="6"/>
      <c r="Y780" s="6"/>
      <c r="Z780" s="6"/>
      <c r="AA780" s="6"/>
    </row>
    <row r="781" spans="1:27" x14ac:dyDescent="0.55000000000000004">
      <c r="A781" s="603" t="s">
        <v>2910</v>
      </c>
      <c r="B781" s="5">
        <v>568</v>
      </c>
      <c r="C781" s="6" t="s">
        <v>34</v>
      </c>
      <c r="D781" s="6">
        <v>52657</v>
      </c>
      <c r="E781" s="6">
        <v>241</v>
      </c>
      <c r="F781" s="6">
        <v>5119</v>
      </c>
      <c r="G781" s="6" t="s">
        <v>35</v>
      </c>
      <c r="H781" s="6"/>
      <c r="I781" s="6"/>
      <c r="J781" s="6">
        <v>61</v>
      </c>
      <c r="K781" s="5"/>
      <c r="L781" s="6">
        <f xml:space="preserve"> H781*400+I781*100+J781</f>
        <v>61</v>
      </c>
      <c r="M781" s="6"/>
      <c r="N781" s="6"/>
      <c r="O781" s="6"/>
      <c r="P781" s="115">
        <v>300</v>
      </c>
      <c r="Q781" s="5">
        <v>133</v>
      </c>
      <c r="R781" s="6">
        <v>59</v>
      </c>
      <c r="S781" s="6" t="s">
        <v>1792</v>
      </c>
      <c r="T781" s="6" t="s">
        <v>45</v>
      </c>
      <c r="U781" s="6">
        <v>81</v>
      </c>
      <c r="V781" s="6"/>
      <c r="W781" s="6">
        <v>81</v>
      </c>
      <c r="X781" s="6"/>
      <c r="Y781" s="6"/>
      <c r="Z781" s="6">
        <v>30</v>
      </c>
      <c r="AA781" s="6"/>
    </row>
    <row r="782" spans="1:27" x14ac:dyDescent="0.55000000000000004">
      <c r="A782" s="603"/>
      <c r="B782" s="5">
        <v>569</v>
      </c>
      <c r="C782" s="6" t="s">
        <v>34</v>
      </c>
      <c r="D782" s="6">
        <v>14450</v>
      </c>
      <c r="E782" s="6">
        <v>54</v>
      </c>
      <c r="F782" s="6">
        <v>284</v>
      </c>
      <c r="G782" s="6" t="s">
        <v>35</v>
      </c>
      <c r="H782" s="6"/>
      <c r="I782" s="6"/>
      <c r="J782" s="6">
        <v>60</v>
      </c>
      <c r="K782" s="5">
        <f t="shared" ref="K782:K789" si="15" xml:space="preserve"> H782*400+I782*100+J782</f>
        <v>60</v>
      </c>
      <c r="L782" s="6"/>
      <c r="M782" s="6"/>
      <c r="N782" s="6"/>
      <c r="O782" s="6"/>
      <c r="P782" s="115">
        <v>300</v>
      </c>
      <c r="Q782" s="5"/>
      <c r="R782" s="6">
        <v>59</v>
      </c>
      <c r="S782" s="6"/>
      <c r="T782" s="6"/>
      <c r="U782" s="6"/>
      <c r="V782" s="6"/>
      <c r="W782" s="6"/>
      <c r="X782" s="6"/>
      <c r="Y782" s="6"/>
      <c r="Z782" s="6"/>
      <c r="AA782" s="6"/>
    </row>
    <row r="783" spans="1:27" x14ac:dyDescent="0.55000000000000004">
      <c r="A783" s="603"/>
      <c r="B783" s="5">
        <v>570</v>
      </c>
      <c r="C783" s="6" t="s">
        <v>34</v>
      </c>
      <c r="D783" s="6">
        <v>42784</v>
      </c>
      <c r="E783" s="6">
        <v>172</v>
      </c>
      <c r="F783" s="6">
        <v>3522</v>
      </c>
      <c r="G783" s="6" t="s">
        <v>35</v>
      </c>
      <c r="H783" s="6">
        <v>6</v>
      </c>
      <c r="I783" s="6">
        <v>1</v>
      </c>
      <c r="J783" s="6">
        <v>30</v>
      </c>
      <c r="K783" s="5">
        <f t="shared" si="15"/>
        <v>2530</v>
      </c>
      <c r="L783" s="6"/>
      <c r="M783" s="6"/>
      <c r="N783" s="6"/>
      <c r="O783" s="6"/>
      <c r="P783" s="115">
        <v>100</v>
      </c>
      <c r="Q783" s="5"/>
      <c r="R783" s="6">
        <v>59</v>
      </c>
      <c r="S783" s="6"/>
      <c r="T783" s="6"/>
      <c r="U783" s="6"/>
      <c r="V783" s="6"/>
      <c r="W783" s="6"/>
      <c r="X783" s="6"/>
      <c r="Y783" s="6"/>
      <c r="Z783" s="6"/>
      <c r="AA783" s="6"/>
    </row>
    <row r="784" spans="1:27" x14ac:dyDescent="0.55000000000000004">
      <c r="A784" s="603"/>
      <c r="B784" s="5">
        <v>571</v>
      </c>
      <c r="C784" s="6" t="s">
        <v>34</v>
      </c>
      <c r="D784" s="6">
        <v>88030</v>
      </c>
      <c r="E784" s="6">
        <v>236</v>
      </c>
      <c r="F784" s="6">
        <v>7149</v>
      </c>
      <c r="G784" s="6" t="s">
        <v>35</v>
      </c>
      <c r="H784" s="6">
        <v>4</v>
      </c>
      <c r="I784" s="6"/>
      <c r="J784" s="6"/>
      <c r="K784" s="5">
        <f t="shared" si="15"/>
        <v>1600</v>
      </c>
      <c r="L784" s="6"/>
      <c r="M784" s="6"/>
      <c r="N784" s="6"/>
      <c r="O784" s="6"/>
      <c r="P784" s="115">
        <v>100</v>
      </c>
      <c r="Q784" s="5"/>
      <c r="R784" s="6">
        <v>59</v>
      </c>
      <c r="S784" s="6"/>
      <c r="T784" s="6"/>
      <c r="U784" s="6"/>
      <c r="V784" s="6"/>
      <c r="W784" s="6"/>
      <c r="X784" s="6"/>
      <c r="Y784" s="6"/>
      <c r="Z784" s="6"/>
      <c r="AA784" s="6"/>
    </row>
    <row r="785" spans="1:27" x14ac:dyDescent="0.55000000000000004">
      <c r="A785" s="603"/>
      <c r="B785" s="5">
        <v>572</v>
      </c>
      <c r="C785" s="6" t="s">
        <v>34</v>
      </c>
      <c r="D785" s="6">
        <v>92315</v>
      </c>
      <c r="E785" s="6">
        <v>231</v>
      </c>
      <c r="F785" s="6">
        <v>7486</v>
      </c>
      <c r="G785" s="6" t="s">
        <v>35</v>
      </c>
      <c r="H785" s="6">
        <v>4</v>
      </c>
      <c r="I785" s="6"/>
      <c r="J785" s="6"/>
      <c r="K785" s="5">
        <f t="shared" si="15"/>
        <v>1600</v>
      </c>
      <c r="L785" s="6"/>
      <c r="M785" s="6"/>
      <c r="N785" s="6"/>
      <c r="O785" s="6"/>
      <c r="P785" s="115">
        <v>100</v>
      </c>
      <c r="Q785" s="5"/>
      <c r="R785" s="6">
        <v>59</v>
      </c>
      <c r="S785" s="6"/>
      <c r="T785" s="6"/>
      <c r="U785" s="6"/>
      <c r="V785" s="6"/>
      <c r="W785" s="6"/>
      <c r="X785" s="6"/>
      <c r="Y785" s="6"/>
      <c r="Z785" s="6"/>
      <c r="AA785" s="6"/>
    </row>
    <row r="786" spans="1:27" x14ac:dyDescent="0.55000000000000004">
      <c r="A786" s="603"/>
      <c r="B786" s="5">
        <v>573</v>
      </c>
      <c r="C786" s="6" t="s">
        <v>34</v>
      </c>
      <c r="D786" s="6">
        <v>80764</v>
      </c>
      <c r="E786" s="6">
        <v>183</v>
      </c>
      <c r="F786" s="6">
        <v>2313</v>
      </c>
      <c r="G786" s="6" t="s">
        <v>35</v>
      </c>
      <c r="H786" s="6">
        <v>8</v>
      </c>
      <c r="I786" s="6">
        <v>2</v>
      </c>
      <c r="J786" s="6">
        <v>30</v>
      </c>
      <c r="K786" s="5">
        <f t="shared" si="15"/>
        <v>3430</v>
      </c>
      <c r="L786" s="6"/>
      <c r="M786" s="6"/>
      <c r="N786" s="6"/>
      <c r="O786" s="6"/>
      <c r="P786" s="115">
        <v>100</v>
      </c>
      <c r="Q786" s="5"/>
      <c r="R786" s="6">
        <v>59</v>
      </c>
      <c r="S786" s="6"/>
      <c r="T786" s="6"/>
      <c r="U786" s="6"/>
      <c r="V786" s="6"/>
      <c r="W786" s="6"/>
      <c r="X786" s="6"/>
      <c r="Y786" s="6"/>
      <c r="Z786" s="6"/>
      <c r="AA786" s="6"/>
    </row>
    <row r="787" spans="1:27" x14ac:dyDescent="0.55000000000000004">
      <c r="A787" s="603"/>
      <c r="B787" s="5">
        <v>574</v>
      </c>
      <c r="C787" s="6" t="s">
        <v>34</v>
      </c>
      <c r="D787" s="6">
        <v>80756</v>
      </c>
      <c r="E787" s="6">
        <v>366</v>
      </c>
      <c r="F787" s="6">
        <v>6305</v>
      </c>
      <c r="G787" s="6" t="s">
        <v>35</v>
      </c>
      <c r="H787" s="6">
        <v>3</v>
      </c>
      <c r="I787" s="6"/>
      <c r="J787" s="6">
        <v>1</v>
      </c>
      <c r="K787" s="5">
        <f t="shared" si="15"/>
        <v>1201</v>
      </c>
      <c r="L787" s="6"/>
      <c r="M787" s="6"/>
      <c r="N787" s="6"/>
      <c r="O787" s="6"/>
      <c r="P787" s="115">
        <v>150</v>
      </c>
      <c r="Q787" s="5"/>
      <c r="R787" s="6">
        <v>59</v>
      </c>
      <c r="S787" s="6"/>
      <c r="T787" s="6"/>
      <c r="U787" s="6"/>
      <c r="V787" s="6"/>
      <c r="W787" s="6"/>
      <c r="X787" s="6"/>
      <c r="Y787" s="6"/>
      <c r="Z787" s="6"/>
      <c r="AA787" s="6"/>
    </row>
    <row r="788" spans="1:27" x14ac:dyDescent="0.55000000000000004">
      <c r="A788" s="603"/>
      <c r="B788" s="5">
        <v>575</v>
      </c>
      <c r="C788" s="6" t="s">
        <v>34</v>
      </c>
      <c r="D788" s="6">
        <v>80759</v>
      </c>
      <c r="E788" s="6">
        <v>369</v>
      </c>
      <c r="F788" s="6">
        <v>6308</v>
      </c>
      <c r="G788" s="6" t="s">
        <v>35</v>
      </c>
      <c r="H788" s="6">
        <v>3</v>
      </c>
      <c r="I788" s="6">
        <v>3</v>
      </c>
      <c r="J788" s="6">
        <v>6</v>
      </c>
      <c r="K788" s="5">
        <f t="shared" si="15"/>
        <v>1506</v>
      </c>
      <c r="L788" s="6"/>
      <c r="M788" s="6"/>
      <c r="N788" s="6"/>
      <c r="O788" s="6"/>
      <c r="P788" s="115">
        <v>150</v>
      </c>
      <c r="Q788" s="5"/>
      <c r="R788" s="6">
        <v>59</v>
      </c>
      <c r="S788" s="6"/>
      <c r="T788" s="6"/>
      <c r="U788" s="6"/>
      <c r="V788" s="6"/>
      <c r="W788" s="6"/>
      <c r="X788" s="6"/>
      <c r="Y788" s="6"/>
      <c r="Z788" s="6"/>
      <c r="AA788" s="6"/>
    </row>
    <row r="789" spans="1:27" x14ac:dyDescent="0.55000000000000004">
      <c r="A789" s="603"/>
      <c r="B789" s="5">
        <v>576</v>
      </c>
      <c r="C789" s="6" t="s">
        <v>34</v>
      </c>
      <c r="D789" s="6">
        <v>80765</v>
      </c>
      <c r="E789" s="6">
        <v>184</v>
      </c>
      <c r="F789" s="6">
        <v>6314</v>
      </c>
      <c r="G789" s="6" t="s">
        <v>35</v>
      </c>
      <c r="H789" s="6">
        <v>5</v>
      </c>
      <c r="I789" s="6">
        <v>3</v>
      </c>
      <c r="J789" s="6">
        <v>98</v>
      </c>
      <c r="K789" s="5">
        <f t="shared" si="15"/>
        <v>2398</v>
      </c>
      <c r="L789" s="6"/>
      <c r="M789" s="6"/>
      <c r="N789" s="6"/>
      <c r="O789" s="6"/>
      <c r="P789" s="115">
        <v>100</v>
      </c>
      <c r="Q789" s="5"/>
      <c r="R789" s="6">
        <v>59</v>
      </c>
      <c r="S789" s="6"/>
      <c r="T789" s="6"/>
      <c r="U789" s="6"/>
      <c r="V789" s="6"/>
      <c r="W789" s="6"/>
      <c r="X789" s="6"/>
      <c r="Y789" s="6"/>
      <c r="Z789" s="6"/>
      <c r="AA789" s="6"/>
    </row>
    <row r="790" spans="1:27" x14ac:dyDescent="0.55000000000000004">
      <c r="A790" s="603"/>
      <c r="B790" s="5"/>
      <c r="C790" s="6"/>
      <c r="D790" s="6"/>
      <c r="E790" s="6"/>
      <c r="F790" s="6"/>
      <c r="G790" s="6"/>
      <c r="H790" s="6"/>
      <c r="I790" s="6"/>
      <c r="J790" s="6"/>
      <c r="K790" s="5"/>
      <c r="L790" s="6"/>
      <c r="M790" s="6"/>
      <c r="N790" s="6"/>
      <c r="O790" s="6"/>
      <c r="P790" s="115"/>
      <c r="Q790" s="5"/>
      <c r="R790" s="6"/>
      <c r="S790" s="6"/>
      <c r="T790" s="6"/>
      <c r="U790" s="6"/>
      <c r="V790" s="6"/>
      <c r="W790" s="6"/>
      <c r="X790" s="6"/>
      <c r="Y790" s="6"/>
      <c r="Z790" s="6"/>
      <c r="AA790" s="6"/>
    </row>
    <row r="791" spans="1:27" x14ac:dyDescent="0.55000000000000004">
      <c r="A791" s="603" t="s">
        <v>2911</v>
      </c>
      <c r="B791" s="5">
        <v>578</v>
      </c>
      <c r="C791" s="6" t="s">
        <v>34</v>
      </c>
      <c r="D791" s="6">
        <v>52667</v>
      </c>
      <c r="E791" s="6">
        <v>242</v>
      </c>
      <c r="F791" s="6">
        <v>5129</v>
      </c>
      <c r="G791" s="6" t="s">
        <v>35</v>
      </c>
      <c r="H791" s="6"/>
      <c r="I791" s="6"/>
      <c r="J791" s="6">
        <v>65</v>
      </c>
      <c r="K791" s="5"/>
      <c r="L791" s="6">
        <f xml:space="preserve"> H791*400+I791*100+J791</f>
        <v>65</v>
      </c>
      <c r="M791" s="6"/>
      <c r="N791" s="6"/>
      <c r="O791" s="6"/>
      <c r="P791" s="115">
        <v>250</v>
      </c>
      <c r="Q791" s="5">
        <v>134</v>
      </c>
      <c r="R791" s="6">
        <v>53</v>
      </c>
      <c r="S791" s="6" t="s">
        <v>1792</v>
      </c>
      <c r="T791" s="6" t="s">
        <v>45</v>
      </c>
      <c r="U791" s="6">
        <v>54</v>
      </c>
      <c r="V791" s="6"/>
      <c r="W791" s="6">
        <v>54</v>
      </c>
      <c r="X791" s="6"/>
      <c r="Y791" s="6"/>
      <c r="Z791" s="6">
        <v>12</v>
      </c>
      <c r="AA791" s="6"/>
    </row>
    <row r="792" spans="1:27" x14ac:dyDescent="0.55000000000000004">
      <c r="A792" s="603"/>
      <c r="B792" s="5">
        <v>579</v>
      </c>
      <c r="C792" s="6" t="s">
        <v>34</v>
      </c>
      <c r="D792" s="6">
        <v>98389</v>
      </c>
      <c r="E792" s="6">
        <v>299</v>
      </c>
      <c r="F792" s="6">
        <v>7939</v>
      </c>
      <c r="G792" s="6" t="s">
        <v>35</v>
      </c>
      <c r="H792" s="6">
        <v>1</v>
      </c>
      <c r="I792" s="6">
        <v>3</v>
      </c>
      <c r="J792" s="6">
        <v>39</v>
      </c>
      <c r="K792" s="5">
        <f xml:space="preserve"> H792*400+I792*100+J792</f>
        <v>739</v>
      </c>
      <c r="L792" s="6"/>
      <c r="M792" s="6"/>
      <c r="N792" s="6"/>
      <c r="O792" s="6"/>
      <c r="P792" s="115">
        <v>200</v>
      </c>
      <c r="Q792" s="5"/>
      <c r="R792" s="6">
        <v>53</v>
      </c>
      <c r="S792" s="6"/>
      <c r="T792" s="6"/>
      <c r="U792" s="6"/>
      <c r="V792" s="6"/>
      <c r="W792" s="6"/>
      <c r="X792" s="6"/>
      <c r="Y792" s="6"/>
      <c r="Z792" s="6"/>
      <c r="AA792" s="6"/>
    </row>
    <row r="793" spans="1:27" x14ac:dyDescent="0.55000000000000004">
      <c r="A793" s="603"/>
      <c r="B793" s="5">
        <v>580</v>
      </c>
      <c r="C793" s="6" t="s">
        <v>34</v>
      </c>
      <c r="D793" s="6">
        <v>98381</v>
      </c>
      <c r="E793" s="6">
        <v>291</v>
      </c>
      <c r="F793" s="6">
        <v>7931</v>
      </c>
      <c r="G793" s="6" t="s">
        <v>35</v>
      </c>
      <c r="H793" s="6">
        <v>1</v>
      </c>
      <c r="I793" s="6">
        <v>3</v>
      </c>
      <c r="J793" s="6">
        <v>89</v>
      </c>
      <c r="K793" s="5">
        <f xml:space="preserve"> H793*400+I793*100+J793</f>
        <v>789</v>
      </c>
      <c r="L793" s="6"/>
      <c r="M793" s="6"/>
      <c r="N793" s="6"/>
      <c r="O793" s="6"/>
      <c r="P793" s="115">
        <v>200</v>
      </c>
      <c r="Q793" s="5"/>
      <c r="R793" s="6">
        <v>53</v>
      </c>
      <c r="S793" s="6"/>
      <c r="T793" s="6"/>
      <c r="U793" s="6"/>
      <c r="V793" s="6"/>
      <c r="W793" s="6"/>
      <c r="X793" s="6"/>
      <c r="Y793" s="6"/>
      <c r="Z793" s="6"/>
      <c r="AA793" s="6"/>
    </row>
    <row r="794" spans="1:27" x14ac:dyDescent="0.55000000000000004">
      <c r="A794" s="603"/>
      <c r="B794" s="5">
        <v>581</v>
      </c>
      <c r="C794" s="6" t="s">
        <v>34</v>
      </c>
      <c r="D794" s="6">
        <v>72401</v>
      </c>
      <c r="E794" s="6">
        <v>209</v>
      </c>
      <c r="F794" s="6">
        <v>6163</v>
      </c>
      <c r="G794" s="6" t="s">
        <v>35</v>
      </c>
      <c r="H794" s="6">
        <v>2</v>
      </c>
      <c r="I794" s="6"/>
      <c r="J794" s="6">
        <v>54</v>
      </c>
      <c r="K794" s="5">
        <f xml:space="preserve"> H794*400+I794*100+J794</f>
        <v>854</v>
      </c>
      <c r="L794" s="6"/>
      <c r="M794" s="6"/>
      <c r="N794" s="6"/>
      <c r="O794" s="6"/>
      <c r="P794" s="115">
        <v>200</v>
      </c>
      <c r="Q794" s="5"/>
      <c r="R794" s="6">
        <v>53</v>
      </c>
      <c r="S794" s="6"/>
      <c r="T794" s="6"/>
      <c r="U794" s="6"/>
      <c r="V794" s="6"/>
      <c r="W794" s="6"/>
      <c r="X794" s="6"/>
      <c r="Y794" s="6"/>
      <c r="Z794" s="6"/>
      <c r="AA794" s="6"/>
    </row>
    <row r="795" spans="1:27" x14ac:dyDescent="0.55000000000000004">
      <c r="A795" s="603"/>
      <c r="B795" s="5">
        <v>582</v>
      </c>
      <c r="C795" s="6" t="s">
        <v>2698</v>
      </c>
      <c r="D795" s="6">
        <v>4075</v>
      </c>
      <c r="E795" s="6"/>
      <c r="F795" s="6">
        <v>20</v>
      </c>
      <c r="G795" s="6" t="s">
        <v>35</v>
      </c>
      <c r="H795" s="6">
        <v>16</v>
      </c>
      <c r="I795" s="6"/>
      <c r="J795" s="6">
        <v>21</v>
      </c>
      <c r="K795" s="5">
        <f xml:space="preserve"> H795*400+I795*100+J795</f>
        <v>6421</v>
      </c>
      <c r="L795" s="6"/>
      <c r="M795" s="6"/>
      <c r="N795" s="6"/>
      <c r="O795" s="6"/>
      <c r="P795" s="115">
        <v>150</v>
      </c>
      <c r="Q795" s="5"/>
      <c r="R795" s="6">
        <v>53</v>
      </c>
      <c r="S795" s="6"/>
      <c r="T795" s="6"/>
      <c r="U795" s="6"/>
      <c r="V795" s="6"/>
      <c r="W795" s="6"/>
      <c r="X795" s="6"/>
      <c r="Y795" s="6"/>
      <c r="Z795" s="6"/>
      <c r="AA795" s="6"/>
    </row>
    <row r="796" spans="1:27" x14ac:dyDescent="0.55000000000000004">
      <c r="A796" s="603"/>
      <c r="B796" s="5">
        <v>583</v>
      </c>
      <c r="C796" s="6" t="s">
        <v>34</v>
      </c>
      <c r="D796" s="6">
        <v>98378</v>
      </c>
      <c r="E796" s="6">
        <v>665</v>
      </c>
      <c r="F796" s="6">
        <v>7928</v>
      </c>
      <c r="G796" s="6" t="s">
        <v>35</v>
      </c>
      <c r="H796" s="6"/>
      <c r="I796" s="6"/>
      <c r="J796" s="6">
        <v>27</v>
      </c>
      <c r="K796" s="5">
        <f xml:space="preserve"> H796*400+I796*100+J796</f>
        <v>27</v>
      </c>
      <c r="L796" s="6"/>
      <c r="M796" s="6"/>
      <c r="N796" s="6"/>
      <c r="O796" s="6"/>
      <c r="P796" s="115">
        <v>100</v>
      </c>
      <c r="Q796" s="5"/>
      <c r="R796" s="6">
        <v>53</v>
      </c>
      <c r="S796" s="6"/>
      <c r="T796" s="6"/>
      <c r="U796" s="6"/>
      <c r="V796" s="6"/>
      <c r="W796" s="6"/>
      <c r="X796" s="6"/>
      <c r="Y796" s="6"/>
      <c r="Z796" s="6"/>
      <c r="AA796" s="6"/>
    </row>
    <row r="797" spans="1:27" x14ac:dyDescent="0.55000000000000004">
      <c r="A797" s="603"/>
      <c r="B797" s="5"/>
      <c r="C797" s="6"/>
      <c r="D797" s="6"/>
      <c r="E797" s="6"/>
      <c r="F797" s="6"/>
      <c r="G797" s="6"/>
      <c r="H797" s="6"/>
      <c r="I797" s="6"/>
      <c r="J797" s="6"/>
      <c r="K797" s="5"/>
      <c r="L797" s="6"/>
      <c r="M797" s="6"/>
      <c r="N797" s="6"/>
      <c r="O797" s="6"/>
      <c r="P797" s="115"/>
      <c r="Q797" s="5"/>
      <c r="R797" s="6"/>
      <c r="S797" s="6"/>
      <c r="T797" s="6"/>
      <c r="U797" s="6"/>
      <c r="V797" s="6"/>
      <c r="W797" s="6"/>
      <c r="X797" s="6"/>
      <c r="Y797" s="6"/>
      <c r="Z797" s="6"/>
      <c r="AA797" s="6"/>
    </row>
    <row r="798" spans="1:27" x14ac:dyDescent="0.55000000000000004">
      <c r="A798" s="603" t="s">
        <v>2912</v>
      </c>
      <c r="B798" s="5">
        <v>584</v>
      </c>
      <c r="C798" s="6" t="s">
        <v>34</v>
      </c>
      <c r="D798" s="6">
        <v>15156</v>
      </c>
      <c r="E798" s="6">
        <v>223</v>
      </c>
      <c r="F798" s="6">
        <v>351</v>
      </c>
      <c r="G798" s="6" t="s">
        <v>35</v>
      </c>
      <c r="H798" s="6"/>
      <c r="I798" s="6"/>
      <c r="J798" s="6">
        <v>63</v>
      </c>
      <c r="K798" s="5"/>
      <c r="L798" s="6">
        <f xml:space="preserve"> H798*400+I798*100+J798</f>
        <v>63</v>
      </c>
      <c r="M798" s="6"/>
      <c r="N798" s="6"/>
      <c r="O798" s="6"/>
      <c r="P798" s="115">
        <v>100</v>
      </c>
      <c r="Q798" s="5">
        <v>135</v>
      </c>
      <c r="R798" s="6">
        <v>146</v>
      </c>
      <c r="S798" s="6" t="s">
        <v>1792</v>
      </c>
      <c r="T798" s="6" t="s">
        <v>45</v>
      </c>
      <c r="U798" s="6">
        <v>108</v>
      </c>
      <c r="V798" s="6"/>
      <c r="W798" s="6">
        <v>108</v>
      </c>
      <c r="X798" s="6"/>
      <c r="Y798" s="6"/>
      <c r="Z798" s="6">
        <v>69</v>
      </c>
      <c r="AA798" s="6"/>
    </row>
    <row r="799" spans="1:27" x14ac:dyDescent="0.55000000000000004">
      <c r="A799" s="603" t="s">
        <v>2913</v>
      </c>
      <c r="B799" s="5">
        <v>585</v>
      </c>
      <c r="C799" s="6" t="s">
        <v>34</v>
      </c>
      <c r="D799" s="6">
        <v>71371</v>
      </c>
      <c r="E799" s="6">
        <v>252</v>
      </c>
      <c r="F799" s="6">
        <v>5990</v>
      </c>
      <c r="G799" s="6" t="s">
        <v>35</v>
      </c>
      <c r="H799" s="6"/>
      <c r="I799" s="6"/>
      <c r="J799" s="6">
        <v>32</v>
      </c>
      <c r="K799" s="5">
        <f xml:space="preserve"> H799*400+I799*100+J799</f>
        <v>32</v>
      </c>
      <c r="L799" s="6"/>
      <c r="M799" s="6"/>
      <c r="N799" s="6"/>
      <c r="O799" s="6"/>
      <c r="P799" s="115">
        <v>250</v>
      </c>
      <c r="Q799" s="5"/>
      <c r="R799" s="6">
        <v>146</v>
      </c>
      <c r="S799" s="6"/>
      <c r="T799" s="6"/>
      <c r="U799" s="6"/>
      <c r="V799" s="6"/>
      <c r="W799" s="6"/>
      <c r="X799" s="6"/>
      <c r="Y799" s="6"/>
      <c r="Z799" s="6"/>
      <c r="AA799" s="6"/>
    </row>
    <row r="800" spans="1:27" x14ac:dyDescent="0.55000000000000004">
      <c r="A800" s="603"/>
      <c r="B800" s="5"/>
      <c r="C800" s="6"/>
      <c r="D800" s="6"/>
      <c r="E800" s="6"/>
      <c r="F800" s="6"/>
      <c r="G800" s="6"/>
      <c r="H800" s="6"/>
      <c r="I800" s="6"/>
      <c r="J800" s="6"/>
      <c r="K800" s="5"/>
      <c r="L800" s="6"/>
      <c r="M800" s="6"/>
      <c r="N800" s="6"/>
      <c r="O800" s="6"/>
      <c r="P800" s="115"/>
      <c r="Q800" s="5"/>
      <c r="R800" s="6"/>
      <c r="S800" s="6"/>
      <c r="T800" s="6"/>
      <c r="U800" s="6"/>
      <c r="V800" s="6"/>
      <c r="W800" s="6"/>
      <c r="X800" s="6"/>
      <c r="Y800" s="6"/>
      <c r="Z800" s="6"/>
      <c r="AA800" s="6"/>
    </row>
    <row r="801" spans="1:27" x14ac:dyDescent="0.55000000000000004">
      <c r="A801" s="603" t="s">
        <v>2914</v>
      </c>
      <c r="B801" s="5">
        <v>586</v>
      </c>
      <c r="C801" s="6" t="s">
        <v>34</v>
      </c>
      <c r="D801" s="6">
        <v>14460</v>
      </c>
      <c r="E801" s="6">
        <v>42</v>
      </c>
      <c r="F801" s="6">
        <v>294</v>
      </c>
      <c r="G801" s="6" t="s">
        <v>35</v>
      </c>
      <c r="H801" s="6"/>
      <c r="I801" s="6"/>
      <c r="J801" s="6">
        <v>56</v>
      </c>
      <c r="K801" s="5"/>
      <c r="L801" s="6">
        <f xml:space="preserve"> H801*400+I801*100+J801</f>
        <v>56</v>
      </c>
      <c r="M801" s="6"/>
      <c r="N801" s="6"/>
      <c r="O801" s="6"/>
      <c r="P801" s="115">
        <v>250</v>
      </c>
      <c r="Q801" s="5">
        <v>136</v>
      </c>
      <c r="R801" s="6">
        <v>5</v>
      </c>
      <c r="S801" s="6" t="s">
        <v>1792</v>
      </c>
      <c r="T801" s="6" t="s">
        <v>45</v>
      </c>
      <c r="U801" s="6">
        <v>108</v>
      </c>
      <c r="V801" s="6"/>
      <c r="W801" s="6">
        <v>108</v>
      </c>
      <c r="X801" s="6"/>
      <c r="Y801" s="6"/>
      <c r="Z801" s="6">
        <v>58</v>
      </c>
      <c r="AA801" s="6"/>
    </row>
    <row r="802" spans="1:27" x14ac:dyDescent="0.55000000000000004">
      <c r="A802" s="603"/>
      <c r="B802" s="5">
        <v>587</v>
      </c>
      <c r="C802" s="6" t="s">
        <v>34</v>
      </c>
      <c r="D802" s="6">
        <v>26130</v>
      </c>
      <c r="E802" s="6">
        <v>25</v>
      </c>
      <c r="F802" s="6">
        <v>2048</v>
      </c>
      <c r="G802" s="6" t="s">
        <v>35</v>
      </c>
      <c r="H802" s="6">
        <v>11</v>
      </c>
      <c r="I802" s="6"/>
      <c r="J802" s="6">
        <v>20</v>
      </c>
      <c r="K802" s="5">
        <f xml:space="preserve"> H802*400+I802*100+J802</f>
        <v>4420</v>
      </c>
      <c r="L802" s="6"/>
      <c r="M802" s="6"/>
      <c r="N802" s="6"/>
      <c r="O802" s="6"/>
      <c r="P802" s="115">
        <v>100</v>
      </c>
      <c r="Q802" s="5"/>
      <c r="R802" s="6">
        <v>5</v>
      </c>
      <c r="S802" s="6"/>
      <c r="T802" s="6"/>
      <c r="U802" s="6"/>
      <c r="V802" s="6"/>
      <c r="W802" s="6"/>
      <c r="X802" s="6"/>
      <c r="Y802" s="6"/>
      <c r="Z802" s="6"/>
      <c r="AA802" s="6"/>
    </row>
    <row r="803" spans="1:27" x14ac:dyDescent="0.55000000000000004">
      <c r="A803" s="603"/>
      <c r="B803" s="5">
        <v>588</v>
      </c>
      <c r="C803" s="6" t="s">
        <v>34</v>
      </c>
      <c r="D803" s="6">
        <v>26239</v>
      </c>
      <c r="E803" s="6">
        <v>10</v>
      </c>
      <c r="F803" s="6">
        <v>2157</v>
      </c>
      <c r="G803" s="6" t="s">
        <v>35</v>
      </c>
      <c r="H803" s="6">
        <v>2</v>
      </c>
      <c r="I803" s="6">
        <v>2</v>
      </c>
      <c r="J803" s="6">
        <v>28</v>
      </c>
      <c r="K803" s="5">
        <f xml:space="preserve"> H803*400+I803*100+J803</f>
        <v>1028</v>
      </c>
      <c r="L803" s="6"/>
      <c r="M803" s="6"/>
      <c r="N803" s="6"/>
      <c r="O803" s="6"/>
      <c r="P803" s="115">
        <v>150</v>
      </c>
      <c r="Q803" s="5"/>
      <c r="R803" s="6">
        <v>5</v>
      </c>
      <c r="S803" s="6"/>
      <c r="T803" s="6"/>
      <c r="U803" s="6"/>
      <c r="V803" s="6"/>
      <c r="W803" s="6"/>
      <c r="X803" s="6"/>
      <c r="Y803" s="6"/>
      <c r="Z803" s="6"/>
      <c r="AA803" s="6"/>
    </row>
    <row r="804" spans="1:27" x14ac:dyDescent="0.55000000000000004">
      <c r="A804" s="603" t="s">
        <v>2915</v>
      </c>
      <c r="B804" s="5">
        <v>589</v>
      </c>
      <c r="C804" s="6" t="s">
        <v>34</v>
      </c>
      <c r="D804" s="6">
        <v>72301</v>
      </c>
      <c r="E804" s="6">
        <v>308</v>
      </c>
      <c r="F804" s="6">
        <v>6125</v>
      </c>
      <c r="G804" s="6" t="s">
        <v>35</v>
      </c>
      <c r="H804" s="6"/>
      <c r="I804" s="6">
        <v>1</v>
      </c>
      <c r="J804" s="6">
        <v>70</v>
      </c>
      <c r="K804" s="5">
        <f xml:space="preserve"> H804*400+I804*100+J804</f>
        <v>170</v>
      </c>
      <c r="L804" s="6"/>
      <c r="M804" s="6"/>
      <c r="N804" s="6"/>
      <c r="O804" s="6"/>
      <c r="P804" s="115">
        <v>250</v>
      </c>
      <c r="Q804" s="5"/>
      <c r="R804" s="6">
        <v>5</v>
      </c>
      <c r="S804" s="6"/>
      <c r="T804" s="6"/>
      <c r="U804" s="6"/>
      <c r="V804" s="6"/>
      <c r="W804" s="6"/>
      <c r="X804" s="6"/>
      <c r="Y804" s="6"/>
      <c r="Z804" s="6"/>
      <c r="AA804" s="6"/>
    </row>
    <row r="805" spans="1:27" x14ac:dyDescent="0.55000000000000004">
      <c r="A805" s="603"/>
      <c r="B805" s="5"/>
      <c r="C805" s="6"/>
      <c r="D805" s="6"/>
      <c r="E805" s="6"/>
      <c r="F805" s="6"/>
      <c r="G805" s="6"/>
      <c r="H805" s="6"/>
      <c r="I805" s="6"/>
      <c r="J805" s="6"/>
      <c r="K805" s="5"/>
      <c r="L805" s="6"/>
      <c r="M805" s="6"/>
      <c r="N805" s="6"/>
      <c r="O805" s="6"/>
      <c r="P805" s="115"/>
      <c r="Q805" s="5"/>
      <c r="R805" s="6"/>
      <c r="S805" s="6"/>
      <c r="T805" s="6"/>
      <c r="U805" s="6"/>
      <c r="V805" s="6"/>
      <c r="W805" s="6"/>
      <c r="X805" s="6"/>
      <c r="Y805" s="6"/>
      <c r="Z805" s="6"/>
      <c r="AA805" s="6"/>
    </row>
    <row r="806" spans="1:27" x14ac:dyDescent="0.55000000000000004">
      <c r="A806" s="603" t="s">
        <v>2916</v>
      </c>
      <c r="B806" s="5">
        <v>590</v>
      </c>
      <c r="C806" s="6" t="s">
        <v>1740</v>
      </c>
      <c r="D806" s="6">
        <v>181</v>
      </c>
      <c r="E806" s="6">
        <v>38</v>
      </c>
      <c r="F806" s="6"/>
      <c r="G806" s="6" t="s">
        <v>35</v>
      </c>
      <c r="H806" s="6"/>
      <c r="I806" s="6">
        <v>2</v>
      </c>
      <c r="J806" s="6">
        <v>81</v>
      </c>
      <c r="K806" s="5"/>
      <c r="L806" s="6">
        <f xml:space="preserve"> H806*400+I806*100+J806</f>
        <v>281</v>
      </c>
      <c r="M806" s="6"/>
      <c r="N806" s="6"/>
      <c r="O806" s="6"/>
      <c r="P806" s="115">
        <v>200</v>
      </c>
      <c r="Q806" s="5">
        <v>137</v>
      </c>
      <c r="R806" s="6">
        <v>71</v>
      </c>
      <c r="S806" s="6" t="s">
        <v>1792</v>
      </c>
      <c r="T806" s="6" t="s">
        <v>45</v>
      </c>
      <c r="U806" s="6">
        <v>144</v>
      </c>
      <c r="V806" s="6"/>
      <c r="W806" s="6">
        <v>144</v>
      </c>
      <c r="X806" s="6"/>
      <c r="Y806" s="6"/>
      <c r="Z806" s="6">
        <v>46</v>
      </c>
      <c r="AA806" s="6"/>
    </row>
    <row r="807" spans="1:27" x14ac:dyDescent="0.55000000000000004">
      <c r="A807" s="603"/>
      <c r="B807" s="5">
        <v>591</v>
      </c>
      <c r="C807" s="6" t="s">
        <v>34</v>
      </c>
      <c r="D807" s="6">
        <v>22690</v>
      </c>
      <c r="E807" s="6">
        <v>8</v>
      </c>
      <c r="F807" s="6">
        <v>1689</v>
      </c>
      <c r="G807" s="6" t="s">
        <v>35</v>
      </c>
      <c r="H807" s="6">
        <v>12</v>
      </c>
      <c r="I807" s="6">
        <v>3</v>
      </c>
      <c r="J807" s="6">
        <v>90</v>
      </c>
      <c r="K807" s="5">
        <f t="shared" ref="K807:K814" si="16" xml:space="preserve"> H807*400+I807*100+J807</f>
        <v>5190</v>
      </c>
      <c r="L807" s="6"/>
      <c r="M807" s="6"/>
      <c r="N807" s="6"/>
      <c r="O807" s="6"/>
      <c r="P807" s="115">
        <v>100</v>
      </c>
      <c r="Q807" s="5"/>
      <c r="R807" s="6">
        <v>71</v>
      </c>
      <c r="S807" s="6"/>
      <c r="T807" s="6"/>
      <c r="U807" s="6"/>
      <c r="V807" s="6"/>
      <c r="W807" s="6"/>
      <c r="X807" s="6"/>
      <c r="Y807" s="6"/>
      <c r="Z807" s="6"/>
      <c r="AA807" s="6"/>
    </row>
    <row r="808" spans="1:27" x14ac:dyDescent="0.55000000000000004">
      <c r="A808" s="603"/>
      <c r="B808" s="5">
        <v>592</v>
      </c>
      <c r="C808" s="6" t="s">
        <v>34</v>
      </c>
      <c r="D808" s="6">
        <v>72265</v>
      </c>
      <c r="E808" s="6">
        <v>190</v>
      </c>
      <c r="F808" s="6">
        <v>6093</v>
      </c>
      <c r="G808" s="6" t="s">
        <v>35</v>
      </c>
      <c r="H808" s="6">
        <v>10</v>
      </c>
      <c r="I808" s="6">
        <v>3</v>
      </c>
      <c r="J808" s="6">
        <v>80</v>
      </c>
      <c r="K808" s="5">
        <f t="shared" si="16"/>
        <v>4380</v>
      </c>
      <c r="L808" s="6"/>
      <c r="M808" s="6"/>
      <c r="N808" s="6"/>
      <c r="O808" s="6"/>
      <c r="P808" s="115">
        <v>150</v>
      </c>
      <c r="Q808" s="5"/>
      <c r="R808" s="6">
        <v>71</v>
      </c>
      <c r="S808" s="6"/>
      <c r="T808" s="6"/>
      <c r="U808" s="6"/>
      <c r="V808" s="6"/>
      <c r="W808" s="6"/>
      <c r="X808" s="6"/>
      <c r="Y808" s="6"/>
      <c r="Z808" s="6"/>
      <c r="AA808" s="6"/>
    </row>
    <row r="809" spans="1:27" x14ac:dyDescent="0.55000000000000004">
      <c r="A809" s="603"/>
      <c r="B809" s="5"/>
      <c r="C809" s="6"/>
      <c r="D809" s="6"/>
      <c r="E809" s="6"/>
      <c r="F809" s="6"/>
      <c r="G809" s="6"/>
      <c r="H809" s="6"/>
      <c r="I809" s="6"/>
      <c r="J809" s="6"/>
      <c r="K809" s="5"/>
      <c r="L809" s="6"/>
      <c r="M809" s="6"/>
      <c r="N809" s="6"/>
      <c r="O809" s="6"/>
      <c r="P809" s="115"/>
      <c r="Q809" s="5"/>
      <c r="R809" s="6"/>
      <c r="S809" s="6"/>
      <c r="T809" s="6"/>
      <c r="U809" s="6"/>
      <c r="V809" s="6"/>
      <c r="W809" s="6"/>
      <c r="X809" s="6"/>
      <c r="Y809" s="6"/>
      <c r="Z809" s="6"/>
      <c r="AA809" s="6"/>
    </row>
    <row r="810" spans="1:27" x14ac:dyDescent="0.55000000000000004">
      <c r="A810" s="603" t="s">
        <v>2917</v>
      </c>
      <c r="B810" s="5">
        <v>593</v>
      </c>
      <c r="C810" s="6" t="s">
        <v>34</v>
      </c>
      <c r="D810" s="6">
        <v>25390</v>
      </c>
      <c r="E810" s="6">
        <v>120</v>
      </c>
      <c r="F810" s="6">
        <v>1846</v>
      </c>
      <c r="G810" s="6" t="s">
        <v>35</v>
      </c>
      <c r="H810" s="6">
        <v>14</v>
      </c>
      <c r="I810" s="6">
        <v>3</v>
      </c>
      <c r="J810" s="6">
        <v>73</v>
      </c>
      <c r="K810" s="5">
        <f t="shared" si="16"/>
        <v>5973</v>
      </c>
      <c r="L810" s="6"/>
      <c r="M810" s="6"/>
      <c r="N810" s="6"/>
      <c r="O810" s="6"/>
      <c r="P810" s="115">
        <v>100</v>
      </c>
      <c r="Q810" s="5"/>
      <c r="R810" s="6">
        <v>146</v>
      </c>
      <c r="S810" s="6"/>
      <c r="T810" s="6"/>
      <c r="U810" s="6"/>
      <c r="V810" s="6"/>
      <c r="W810" s="6"/>
      <c r="X810" s="6"/>
      <c r="Y810" s="6"/>
      <c r="Z810" s="6"/>
      <c r="AA810" s="6"/>
    </row>
    <row r="811" spans="1:27" x14ac:dyDescent="0.55000000000000004">
      <c r="A811" s="603"/>
      <c r="B811" s="5">
        <v>594</v>
      </c>
      <c r="C811" s="6" t="s">
        <v>34</v>
      </c>
      <c r="D811" s="6">
        <v>87361</v>
      </c>
      <c r="E811" s="6">
        <v>234</v>
      </c>
      <c r="F811" s="6">
        <v>7109</v>
      </c>
      <c r="G811" s="6" t="s">
        <v>35</v>
      </c>
      <c r="H811" s="6"/>
      <c r="I811" s="6"/>
      <c r="J811" s="6">
        <v>64</v>
      </c>
      <c r="K811" s="5">
        <f t="shared" si="16"/>
        <v>64</v>
      </c>
      <c r="L811" s="6"/>
      <c r="M811" s="6"/>
      <c r="N811" s="6"/>
      <c r="O811" s="6"/>
      <c r="P811" s="115">
        <v>100</v>
      </c>
      <c r="Q811" s="5"/>
      <c r="R811" s="6">
        <v>146</v>
      </c>
      <c r="S811" s="6"/>
      <c r="T811" s="6"/>
      <c r="U811" s="6"/>
      <c r="V811" s="6"/>
      <c r="W811" s="6"/>
      <c r="X811" s="6"/>
      <c r="Y811" s="6"/>
      <c r="Z811" s="6"/>
      <c r="AA811" s="6"/>
    </row>
    <row r="812" spans="1:27" x14ac:dyDescent="0.55000000000000004">
      <c r="A812" s="603"/>
      <c r="B812" s="5"/>
      <c r="C812" s="6"/>
      <c r="D812" s="6"/>
      <c r="E812" s="6"/>
      <c r="F812" s="6"/>
      <c r="G812" s="6"/>
      <c r="H812" s="6"/>
      <c r="I812" s="6"/>
      <c r="J812" s="6"/>
      <c r="K812" s="5"/>
      <c r="L812" s="6"/>
      <c r="M812" s="6"/>
      <c r="N812" s="6"/>
      <c r="O812" s="6"/>
      <c r="P812" s="115"/>
      <c r="Q812" s="5"/>
      <c r="R812" s="6"/>
      <c r="S812" s="6"/>
      <c r="T812" s="6"/>
      <c r="U812" s="6"/>
      <c r="V812" s="6"/>
      <c r="W812" s="6"/>
      <c r="X812" s="6"/>
      <c r="Y812" s="6"/>
      <c r="Z812" s="6"/>
      <c r="AA812" s="6"/>
    </row>
    <row r="813" spans="1:27" x14ac:dyDescent="0.55000000000000004">
      <c r="A813" s="603" t="s">
        <v>2918</v>
      </c>
      <c r="B813" s="5">
        <v>595</v>
      </c>
      <c r="C813" s="6" t="s">
        <v>34</v>
      </c>
      <c r="D813" s="6">
        <v>77266</v>
      </c>
      <c r="E813" s="6">
        <v>263</v>
      </c>
      <c r="F813" s="6">
        <v>6770</v>
      </c>
      <c r="G813" s="6" t="s">
        <v>35</v>
      </c>
      <c r="H813" s="6">
        <v>18</v>
      </c>
      <c r="I813" s="6">
        <v>3</v>
      </c>
      <c r="J813" s="6">
        <v>57</v>
      </c>
      <c r="K813" s="5">
        <f t="shared" si="16"/>
        <v>7557</v>
      </c>
      <c r="L813" s="6"/>
      <c r="M813" s="6"/>
      <c r="N813" s="6"/>
      <c r="O813" s="6"/>
      <c r="P813" s="115">
        <v>150</v>
      </c>
      <c r="Q813" s="5"/>
      <c r="R813" s="6">
        <v>127</v>
      </c>
      <c r="S813" s="6"/>
      <c r="T813" s="6"/>
      <c r="U813" s="6"/>
      <c r="V813" s="6"/>
      <c r="W813" s="6"/>
      <c r="X813" s="6"/>
      <c r="Y813" s="6"/>
      <c r="Z813" s="6"/>
      <c r="AA813" s="6"/>
    </row>
    <row r="814" spans="1:27" x14ac:dyDescent="0.55000000000000004">
      <c r="A814" s="603"/>
      <c r="B814" s="5">
        <v>596</v>
      </c>
      <c r="C814" s="6" t="s">
        <v>34</v>
      </c>
      <c r="D814" s="6">
        <v>70599</v>
      </c>
      <c r="E814" s="6">
        <v>276</v>
      </c>
      <c r="F814" s="6">
        <v>9889</v>
      </c>
      <c r="G814" s="6" t="s">
        <v>35</v>
      </c>
      <c r="H814" s="6">
        <v>6</v>
      </c>
      <c r="I814" s="6">
        <v>1</v>
      </c>
      <c r="J814" s="6">
        <v>26</v>
      </c>
      <c r="K814" s="5">
        <f t="shared" si="16"/>
        <v>2526</v>
      </c>
      <c r="L814" s="6"/>
      <c r="M814" s="6"/>
      <c r="N814" s="6"/>
      <c r="O814" s="6"/>
      <c r="P814" s="115">
        <v>100</v>
      </c>
      <c r="Q814" s="5"/>
      <c r="R814" s="6">
        <v>127</v>
      </c>
      <c r="S814" s="6"/>
      <c r="T814" s="6"/>
      <c r="U814" s="6"/>
      <c r="V814" s="6"/>
      <c r="W814" s="6"/>
      <c r="X814" s="6"/>
      <c r="Y814" s="6"/>
      <c r="Z814" s="6"/>
      <c r="AA814" s="6"/>
    </row>
    <row r="815" spans="1:27" x14ac:dyDescent="0.55000000000000004">
      <c r="A815" s="603"/>
      <c r="B815" s="5"/>
      <c r="C815" s="6"/>
      <c r="D815" s="6"/>
      <c r="E815" s="6"/>
      <c r="F815" s="6"/>
      <c r="G815" s="6"/>
      <c r="H815" s="6"/>
      <c r="I815" s="6"/>
      <c r="J815" s="6"/>
      <c r="K815" s="5"/>
      <c r="L815" s="6"/>
      <c r="M815" s="6"/>
      <c r="N815" s="6"/>
      <c r="O815" s="6"/>
      <c r="P815" s="115"/>
      <c r="Q815" s="5"/>
      <c r="R815" s="6"/>
      <c r="S815" s="6"/>
      <c r="T815" s="6"/>
      <c r="U815" s="6"/>
      <c r="V815" s="6"/>
      <c r="W815" s="6"/>
      <c r="X815" s="6"/>
      <c r="Y815" s="6"/>
      <c r="Z815" s="6"/>
      <c r="AA815" s="6"/>
    </row>
    <row r="816" spans="1:27" x14ac:dyDescent="0.55000000000000004">
      <c r="A816" s="603" t="s">
        <v>2919</v>
      </c>
      <c r="B816" s="5">
        <v>597</v>
      </c>
      <c r="C816" s="6" t="s">
        <v>34</v>
      </c>
      <c r="D816" s="6">
        <v>91069</v>
      </c>
      <c r="E816" s="6">
        <v>618</v>
      </c>
      <c r="F816" s="6">
        <v>7378</v>
      </c>
      <c r="G816" s="6" t="s">
        <v>35</v>
      </c>
      <c r="H816" s="6"/>
      <c r="I816" s="6">
        <v>1</v>
      </c>
      <c r="J816" s="6">
        <v>35</v>
      </c>
      <c r="K816" s="5"/>
      <c r="L816" s="6">
        <f xml:space="preserve"> H816*400+I816*100+J816</f>
        <v>135</v>
      </c>
      <c r="M816" s="6"/>
      <c r="N816" s="6"/>
      <c r="O816" s="6"/>
      <c r="P816" s="115">
        <v>250</v>
      </c>
      <c r="Q816" s="5">
        <v>138</v>
      </c>
      <c r="R816" s="6">
        <v>26</v>
      </c>
      <c r="S816" s="6" t="s">
        <v>1792</v>
      </c>
      <c r="T816" s="6" t="s">
        <v>45</v>
      </c>
      <c r="U816" s="6">
        <v>36</v>
      </c>
      <c r="V816" s="6"/>
      <c r="W816" s="6">
        <v>36</v>
      </c>
      <c r="X816" s="6"/>
      <c r="Y816" s="6"/>
      <c r="Z816" s="6">
        <v>22</v>
      </c>
      <c r="AA816" s="6"/>
    </row>
    <row r="817" spans="1:27" x14ac:dyDescent="0.55000000000000004">
      <c r="A817" s="603"/>
      <c r="B817" s="5">
        <v>598</v>
      </c>
      <c r="C817" s="6" t="s">
        <v>34</v>
      </c>
      <c r="D817" s="6">
        <v>25449</v>
      </c>
      <c r="E817" s="6">
        <v>45</v>
      </c>
      <c r="F817" s="6">
        <v>1905</v>
      </c>
      <c r="G817" s="6" t="s">
        <v>35</v>
      </c>
      <c r="H817" s="6">
        <v>9</v>
      </c>
      <c r="I817" s="6"/>
      <c r="J817" s="6">
        <v>10</v>
      </c>
      <c r="K817" s="5">
        <f t="shared" ref="K817:K824" si="17" xml:space="preserve"> H817*400+I817*100+J817</f>
        <v>3610</v>
      </c>
      <c r="L817" s="6"/>
      <c r="M817" s="6"/>
      <c r="N817" s="6"/>
      <c r="O817" s="6"/>
      <c r="P817" s="115">
        <v>150</v>
      </c>
      <c r="Q817" s="5"/>
      <c r="R817" s="6">
        <v>26</v>
      </c>
      <c r="S817" s="6"/>
      <c r="T817" s="6"/>
      <c r="U817" s="6"/>
      <c r="V817" s="6"/>
      <c r="W817" s="6"/>
      <c r="X817" s="6"/>
      <c r="Y817" s="6"/>
      <c r="Z817" s="6"/>
      <c r="AA817" s="6"/>
    </row>
    <row r="818" spans="1:27" x14ac:dyDescent="0.55000000000000004">
      <c r="A818" s="603"/>
      <c r="B818" s="5"/>
      <c r="C818" s="6"/>
      <c r="D818" s="6"/>
      <c r="E818" s="6"/>
      <c r="F818" s="6"/>
      <c r="G818" s="6"/>
      <c r="H818" s="6"/>
      <c r="I818" s="6"/>
      <c r="J818" s="6"/>
      <c r="K818" s="5"/>
      <c r="L818" s="6"/>
      <c r="M818" s="6"/>
      <c r="N818" s="6"/>
      <c r="O818" s="6"/>
      <c r="P818" s="115"/>
      <c r="Q818" s="5"/>
      <c r="R818" s="6"/>
      <c r="S818" s="6"/>
      <c r="T818" s="6"/>
      <c r="U818" s="6"/>
      <c r="V818" s="6"/>
      <c r="W818" s="6"/>
      <c r="X818" s="6"/>
      <c r="Y818" s="6"/>
      <c r="Z818" s="6"/>
      <c r="AA818" s="6"/>
    </row>
    <row r="819" spans="1:27" x14ac:dyDescent="0.55000000000000004">
      <c r="A819" s="603" t="s">
        <v>2920</v>
      </c>
      <c r="B819" s="5">
        <v>599</v>
      </c>
      <c r="C819" s="6" t="s">
        <v>34</v>
      </c>
      <c r="D819" s="6">
        <v>72300</v>
      </c>
      <c r="E819" s="6">
        <v>307</v>
      </c>
      <c r="F819" s="6">
        <v>6124</v>
      </c>
      <c r="G819" s="6" t="s">
        <v>35</v>
      </c>
      <c r="H819" s="6"/>
      <c r="I819" s="6">
        <v>2</v>
      </c>
      <c r="J819" s="6">
        <v>50</v>
      </c>
      <c r="K819" s="5">
        <f t="shared" si="17"/>
        <v>250</v>
      </c>
      <c r="L819" s="6"/>
      <c r="M819" s="6"/>
      <c r="N819" s="6"/>
      <c r="O819" s="6"/>
      <c r="P819" s="115">
        <v>250</v>
      </c>
      <c r="Q819" s="5"/>
      <c r="R819" s="6">
        <v>5</v>
      </c>
      <c r="S819" s="6"/>
      <c r="T819" s="6"/>
      <c r="U819" s="6"/>
      <c r="V819" s="6"/>
      <c r="W819" s="6"/>
      <c r="X819" s="6"/>
      <c r="Y819" s="6"/>
      <c r="Z819" s="6"/>
      <c r="AA819" s="6"/>
    </row>
    <row r="820" spans="1:27" x14ac:dyDescent="0.55000000000000004">
      <c r="A820" s="603"/>
      <c r="B820" s="5"/>
      <c r="C820" s="6"/>
      <c r="D820" s="6"/>
      <c r="E820" s="6"/>
      <c r="F820" s="6"/>
      <c r="G820" s="6"/>
      <c r="H820" s="6"/>
      <c r="I820" s="6"/>
      <c r="J820" s="6"/>
      <c r="K820" s="5"/>
      <c r="L820" s="6"/>
      <c r="M820" s="6"/>
      <c r="N820" s="6"/>
      <c r="O820" s="6"/>
      <c r="P820" s="115"/>
      <c r="Q820" s="5"/>
      <c r="R820" s="6"/>
      <c r="S820" s="6"/>
      <c r="T820" s="6"/>
      <c r="U820" s="6"/>
      <c r="V820" s="6"/>
      <c r="W820" s="6"/>
      <c r="X820" s="6"/>
      <c r="Y820" s="6"/>
      <c r="Z820" s="6"/>
      <c r="AA820" s="6"/>
    </row>
    <row r="821" spans="1:27" x14ac:dyDescent="0.55000000000000004">
      <c r="A821" s="603" t="s">
        <v>2921</v>
      </c>
      <c r="B821" s="5">
        <v>600</v>
      </c>
      <c r="C821" s="6" t="s">
        <v>34</v>
      </c>
      <c r="D821" s="6">
        <v>90537</v>
      </c>
      <c r="E821" s="6">
        <v>311</v>
      </c>
      <c r="F821" s="6">
        <v>7351</v>
      </c>
      <c r="G821" s="6" t="s">
        <v>35</v>
      </c>
      <c r="H821" s="6"/>
      <c r="I821" s="6"/>
      <c r="J821" s="6">
        <v>34</v>
      </c>
      <c r="K821" s="5">
        <f t="shared" si="17"/>
        <v>34</v>
      </c>
      <c r="L821" s="6"/>
      <c r="M821" s="6"/>
      <c r="N821" s="6"/>
      <c r="O821" s="6"/>
      <c r="P821" s="115">
        <v>250</v>
      </c>
      <c r="Q821" s="5">
        <v>139</v>
      </c>
      <c r="R821" s="6">
        <v>96</v>
      </c>
      <c r="S821" s="6" t="s">
        <v>1792</v>
      </c>
      <c r="T821" s="6" t="s">
        <v>45</v>
      </c>
      <c r="U821" s="6">
        <v>54</v>
      </c>
      <c r="V821" s="6"/>
      <c r="W821" s="6">
        <v>54</v>
      </c>
      <c r="X821" s="6"/>
      <c r="Y821" s="6"/>
      <c r="Z821" s="6">
        <v>25</v>
      </c>
      <c r="AA821" s="6"/>
    </row>
    <row r="822" spans="1:27" x14ac:dyDescent="0.55000000000000004">
      <c r="A822" s="603"/>
      <c r="B822" s="5">
        <v>601</v>
      </c>
      <c r="C822" s="6" t="s">
        <v>34</v>
      </c>
      <c r="D822" s="6">
        <v>80755</v>
      </c>
      <c r="E822" s="6">
        <v>365</v>
      </c>
      <c r="F822" s="6">
        <v>6304</v>
      </c>
      <c r="G822" s="6" t="s">
        <v>35</v>
      </c>
      <c r="H822" s="6">
        <v>2</v>
      </c>
      <c r="I822" s="6">
        <v>3</v>
      </c>
      <c r="J822" s="6">
        <v>52</v>
      </c>
      <c r="K822" s="5">
        <f t="shared" si="17"/>
        <v>1152</v>
      </c>
      <c r="L822" s="6"/>
      <c r="M822" s="6"/>
      <c r="N822" s="6"/>
      <c r="O822" s="6"/>
      <c r="P822" s="115">
        <v>100</v>
      </c>
      <c r="Q822" s="5"/>
      <c r="R822" s="6">
        <v>96</v>
      </c>
      <c r="S822" s="6"/>
      <c r="T822" s="6"/>
      <c r="U822" s="6"/>
      <c r="V822" s="6"/>
      <c r="W822" s="6"/>
      <c r="X822" s="6"/>
      <c r="Y822" s="6"/>
      <c r="Z822" s="6"/>
      <c r="AA822" s="6"/>
    </row>
    <row r="823" spans="1:27" x14ac:dyDescent="0.55000000000000004">
      <c r="A823" s="603"/>
      <c r="B823" s="5">
        <v>602</v>
      </c>
      <c r="C823" s="6" t="s">
        <v>34</v>
      </c>
      <c r="D823" s="6">
        <v>77236</v>
      </c>
      <c r="E823" s="6">
        <v>218</v>
      </c>
      <c r="F823" s="6">
        <v>6726</v>
      </c>
      <c r="G823" s="6" t="s">
        <v>35</v>
      </c>
      <c r="H823" s="6">
        <v>5</v>
      </c>
      <c r="I823" s="6">
        <v>2</v>
      </c>
      <c r="J823" s="6">
        <v>55</v>
      </c>
      <c r="K823" s="5">
        <f t="shared" si="17"/>
        <v>2255</v>
      </c>
      <c r="L823" s="6"/>
      <c r="M823" s="6"/>
      <c r="N823" s="6"/>
      <c r="O823" s="6"/>
      <c r="P823" s="115">
        <v>100</v>
      </c>
      <c r="Q823" s="5"/>
      <c r="R823" s="6">
        <v>96</v>
      </c>
      <c r="S823" s="6"/>
      <c r="T823" s="6"/>
      <c r="U823" s="6"/>
      <c r="V823" s="6"/>
      <c r="W823" s="6"/>
      <c r="X823" s="6"/>
      <c r="Y823" s="6"/>
      <c r="Z823" s="6"/>
      <c r="AA823" s="6"/>
    </row>
    <row r="824" spans="1:27" x14ac:dyDescent="0.55000000000000004">
      <c r="A824" s="603"/>
      <c r="B824" s="5">
        <v>603</v>
      </c>
      <c r="C824" s="6" t="s">
        <v>34</v>
      </c>
      <c r="D824" s="6">
        <v>22701</v>
      </c>
      <c r="E824" s="6">
        <v>16</v>
      </c>
      <c r="F824" s="6">
        <v>1699</v>
      </c>
      <c r="G824" s="6" t="s">
        <v>35</v>
      </c>
      <c r="H824" s="6">
        <v>12</v>
      </c>
      <c r="I824" s="6">
        <v>1</v>
      </c>
      <c r="J824" s="6">
        <v>70</v>
      </c>
      <c r="K824" s="5">
        <f t="shared" si="17"/>
        <v>4970</v>
      </c>
      <c r="L824" s="6"/>
      <c r="M824" s="6"/>
      <c r="N824" s="6"/>
      <c r="O824" s="6"/>
      <c r="P824" s="115">
        <v>150</v>
      </c>
      <c r="Q824" s="5"/>
      <c r="R824" s="6">
        <v>96</v>
      </c>
      <c r="S824" s="6"/>
      <c r="T824" s="6"/>
      <c r="U824" s="6"/>
      <c r="V824" s="6"/>
      <c r="W824" s="6"/>
      <c r="X824" s="6"/>
      <c r="Y824" s="6"/>
      <c r="Z824" s="6"/>
      <c r="AA824" s="6"/>
    </row>
    <row r="825" spans="1:27" x14ac:dyDescent="0.55000000000000004">
      <c r="A825" s="603"/>
      <c r="B825" s="5"/>
      <c r="C825" s="6"/>
      <c r="D825" s="6"/>
      <c r="E825" s="6"/>
      <c r="F825" s="6"/>
      <c r="G825" s="6"/>
      <c r="H825" s="6"/>
      <c r="I825" s="6"/>
      <c r="J825" s="6"/>
      <c r="K825" s="5"/>
      <c r="L825" s="6"/>
      <c r="M825" s="6"/>
      <c r="N825" s="6"/>
      <c r="O825" s="6"/>
      <c r="P825" s="115"/>
      <c r="Q825" s="5"/>
      <c r="R825" s="6"/>
      <c r="S825" s="6"/>
      <c r="T825" s="6"/>
      <c r="U825" s="6"/>
      <c r="V825" s="6"/>
      <c r="W825" s="6"/>
      <c r="X825" s="6"/>
      <c r="Y825" s="6"/>
      <c r="Z825" s="6"/>
      <c r="AA825" s="6"/>
    </row>
    <row r="826" spans="1:27" s="687" customFormat="1" x14ac:dyDescent="0.55000000000000004">
      <c r="A826" s="1050" t="s">
        <v>2922</v>
      </c>
      <c r="B826" s="691">
        <v>604</v>
      </c>
      <c r="C826" s="676" t="s">
        <v>34</v>
      </c>
      <c r="D826" s="676">
        <v>26171</v>
      </c>
      <c r="E826" s="676">
        <v>33</v>
      </c>
      <c r="F826" s="676">
        <v>2089</v>
      </c>
      <c r="G826" s="676" t="s">
        <v>35</v>
      </c>
      <c r="H826" s="676"/>
      <c r="I826" s="676">
        <v>2</v>
      </c>
      <c r="J826" s="676">
        <v>98</v>
      </c>
      <c r="K826" s="691"/>
      <c r="L826" s="676">
        <v>280</v>
      </c>
      <c r="M826" s="676">
        <v>88</v>
      </c>
      <c r="N826" s="676"/>
      <c r="O826" s="676"/>
      <c r="P826" s="680">
        <v>150</v>
      </c>
      <c r="Q826" s="691">
        <v>140</v>
      </c>
      <c r="R826" s="676">
        <v>17</v>
      </c>
      <c r="S826" s="676" t="s">
        <v>1792</v>
      </c>
      <c r="T826" s="676" t="s">
        <v>45</v>
      </c>
      <c r="U826" s="676">
        <v>54</v>
      </c>
      <c r="V826" s="676"/>
      <c r="W826" s="676">
        <v>54</v>
      </c>
      <c r="X826" s="676"/>
      <c r="Y826" s="676"/>
      <c r="Z826" s="676">
        <v>33</v>
      </c>
      <c r="AA826" s="676" t="s">
        <v>3474</v>
      </c>
    </row>
    <row r="827" spans="1:27" x14ac:dyDescent="0.55000000000000004">
      <c r="A827" s="603"/>
      <c r="B827" s="5">
        <v>605</v>
      </c>
      <c r="C827" s="6" t="s">
        <v>34</v>
      </c>
      <c r="D827" s="6">
        <v>62010</v>
      </c>
      <c r="E827" s="6">
        <v>221</v>
      </c>
      <c r="F827" s="6">
        <v>5617</v>
      </c>
      <c r="G827" s="6" t="s">
        <v>35</v>
      </c>
      <c r="H827" s="6">
        <v>8</v>
      </c>
      <c r="I827" s="6">
        <v>2</v>
      </c>
      <c r="J827" s="6">
        <v>60</v>
      </c>
      <c r="K827" s="5">
        <f xml:space="preserve"> H827*400+I827*100+J827</f>
        <v>3460</v>
      </c>
      <c r="L827" s="6"/>
      <c r="M827" s="6"/>
      <c r="N827" s="6"/>
      <c r="O827" s="6"/>
      <c r="P827" s="115">
        <v>100</v>
      </c>
      <c r="Q827" s="5"/>
      <c r="R827" s="6">
        <v>17</v>
      </c>
      <c r="S827" s="6"/>
      <c r="T827" s="6"/>
      <c r="U827" s="6"/>
      <c r="V827" s="6"/>
      <c r="W827" s="6"/>
      <c r="X827" s="6"/>
      <c r="Y827" s="6"/>
      <c r="Z827" s="6"/>
      <c r="AA827" s="6"/>
    </row>
    <row r="828" spans="1:27" x14ac:dyDescent="0.55000000000000004">
      <c r="A828" s="603"/>
      <c r="B828" s="5">
        <v>606</v>
      </c>
      <c r="C828" s="6" t="s">
        <v>34</v>
      </c>
      <c r="D828" s="6">
        <v>62007</v>
      </c>
      <c r="E828" s="6">
        <v>224</v>
      </c>
      <c r="F828" s="6">
        <v>5620</v>
      </c>
      <c r="G828" s="6" t="s">
        <v>35</v>
      </c>
      <c r="H828" s="6">
        <v>15</v>
      </c>
      <c r="I828" s="6">
        <v>2</v>
      </c>
      <c r="J828" s="6">
        <v>29</v>
      </c>
      <c r="K828" s="5">
        <f xml:space="preserve"> H828*400+I828*100+J828</f>
        <v>6229</v>
      </c>
      <c r="L828" s="6"/>
      <c r="M828" s="6"/>
      <c r="N828" s="6"/>
      <c r="O828" s="6"/>
      <c r="P828" s="115">
        <v>150</v>
      </c>
      <c r="Q828" s="5"/>
      <c r="R828" s="6">
        <v>17</v>
      </c>
      <c r="S828" s="6"/>
      <c r="T828" s="6"/>
      <c r="U828" s="6"/>
      <c r="V828" s="6"/>
      <c r="W828" s="6"/>
      <c r="X828" s="6"/>
      <c r="Y828" s="6"/>
      <c r="Z828" s="6"/>
      <c r="AA828" s="6"/>
    </row>
    <row r="829" spans="1:27" x14ac:dyDescent="0.55000000000000004">
      <c r="A829" s="603"/>
      <c r="B829" s="5">
        <v>607</v>
      </c>
      <c r="C829" s="6" t="s">
        <v>34</v>
      </c>
      <c r="D829" s="6">
        <v>26221</v>
      </c>
      <c r="E829" s="6">
        <v>102</v>
      </c>
      <c r="F829" s="6">
        <v>2139</v>
      </c>
      <c r="G829" s="6" t="s">
        <v>35</v>
      </c>
      <c r="H829" s="6">
        <v>3</v>
      </c>
      <c r="I829" s="6">
        <v>2</v>
      </c>
      <c r="J829" s="6">
        <v>35</v>
      </c>
      <c r="K829" s="5">
        <f xml:space="preserve"> H829*400+I829*100+J829</f>
        <v>1435</v>
      </c>
      <c r="L829" s="6"/>
      <c r="M829" s="6"/>
      <c r="N829" s="6"/>
      <c r="O829" s="6"/>
      <c r="P829" s="115">
        <v>100</v>
      </c>
      <c r="Q829" s="5"/>
      <c r="R829" s="6">
        <v>17</v>
      </c>
      <c r="S829" s="6"/>
      <c r="T829" s="6"/>
      <c r="U829" s="6"/>
      <c r="V829" s="6"/>
      <c r="W829" s="6"/>
      <c r="X829" s="6"/>
      <c r="Y829" s="6"/>
      <c r="Z829" s="6"/>
      <c r="AA829" s="6"/>
    </row>
    <row r="830" spans="1:27" x14ac:dyDescent="0.55000000000000004">
      <c r="A830" s="1051"/>
      <c r="B830" s="764">
        <v>608</v>
      </c>
      <c r="C830" s="214" t="s">
        <v>34</v>
      </c>
      <c r="D830" s="214">
        <v>14453</v>
      </c>
      <c r="E830" s="214">
        <v>37</v>
      </c>
      <c r="F830" s="214">
        <v>287</v>
      </c>
      <c r="G830" s="214" t="s">
        <v>35</v>
      </c>
      <c r="H830" s="214"/>
      <c r="I830" s="214"/>
      <c r="J830" s="214">
        <v>81</v>
      </c>
      <c r="K830" s="764">
        <f xml:space="preserve"> H830*400+I830*100+J830</f>
        <v>81</v>
      </c>
      <c r="L830" s="214"/>
      <c r="M830" s="214"/>
      <c r="N830" s="214"/>
      <c r="O830" s="214"/>
      <c r="P830" s="781">
        <v>250</v>
      </c>
      <c r="Q830" s="764"/>
      <c r="R830" s="214">
        <v>17</v>
      </c>
      <c r="S830" s="214"/>
      <c r="T830" s="214"/>
      <c r="U830" s="214"/>
      <c r="V830" s="214"/>
      <c r="W830" s="214"/>
      <c r="X830" s="214"/>
      <c r="Y830" s="214"/>
      <c r="Z830" s="214"/>
      <c r="AA830" s="214"/>
    </row>
    <row r="831" spans="1:27" x14ac:dyDescent="0.55000000000000004">
      <c r="A831" s="1051"/>
      <c r="B831" s="764"/>
      <c r="C831" s="214"/>
      <c r="D831" s="214"/>
      <c r="E831" s="214"/>
      <c r="F831" s="214"/>
      <c r="G831" s="214"/>
      <c r="H831" s="214"/>
      <c r="I831" s="214"/>
      <c r="J831" s="214"/>
      <c r="K831" s="764"/>
      <c r="L831" s="214"/>
      <c r="M831" s="214"/>
      <c r="N831" s="214"/>
      <c r="O831" s="214"/>
      <c r="P831" s="781"/>
      <c r="Q831" s="764"/>
      <c r="R831" s="214"/>
      <c r="S831" s="214"/>
      <c r="T831" s="214"/>
      <c r="U831" s="214"/>
      <c r="V831" s="214"/>
      <c r="W831" s="214"/>
      <c r="X831" s="214"/>
      <c r="Y831" s="214"/>
      <c r="Z831" s="214"/>
      <c r="AA831" s="214"/>
    </row>
    <row r="832" spans="1:27" s="121" customFormat="1" x14ac:dyDescent="0.55000000000000004">
      <c r="A832" s="1051" t="s">
        <v>2923</v>
      </c>
      <c r="B832" s="764">
        <v>609</v>
      </c>
      <c r="C832" s="214" t="s">
        <v>34</v>
      </c>
      <c r="D832" s="214">
        <v>15133</v>
      </c>
      <c r="E832" s="214">
        <v>166</v>
      </c>
      <c r="F832" s="214">
        <v>328</v>
      </c>
      <c r="G832" s="214" t="s">
        <v>35</v>
      </c>
      <c r="H832" s="214"/>
      <c r="I832" s="214">
        <v>1</v>
      </c>
      <c r="J832" s="214">
        <v>16</v>
      </c>
      <c r="K832" s="764"/>
      <c r="L832" s="214"/>
      <c r="M832" s="214"/>
      <c r="N832" s="214"/>
      <c r="O832" s="214"/>
      <c r="P832" s="781">
        <v>250</v>
      </c>
      <c r="Q832" s="764"/>
      <c r="R832" s="214">
        <v>91</v>
      </c>
      <c r="S832" s="214" t="s">
        <v>1792</v>
      </c>
      <c r="T832" s="214" t="s">
        <v>45</v>
      </c>
      <c r="U832" s="214">
        <v>72</v>
      </c>
      <c r="V832" s="214"/>
      <c r="W832" s="214">
        <v>72</v>
      </c>
      <c r="X832" s="214"/>
      <c r="Y832" s="214"/>
      <c r="Z832" s="214">
        <v>15</v>
      </c>
      <c r="AA832" s="214"/>
    </row>
    <row r="833" spans="1:28" s="3" customFormat="1" x14ac:dyDescent="0.55000000000000004">
      <c r="A833" s="603" t="s">
        <v>2924</v>
      </c>
      <c r="B833" s="5">
        <v>610</v>
      </c>
      <c r="C833" s="6" t="s">
        <v>34</v>
      </c>
      <c r="D833" s="6">
        <v>15133</v>
      </c>
      <c r="E833" s="6">
        <v>166</v>
      </c>
      <c r="F833" s="6">
        <v>328</v>
      </c>
      <c r="G833" s="6" t="s">
        <v>805</v>
      </c>
      <c r="H833" s="6"/>
      <c r="I833" s="6">
        <v>1</v>
      </c>
      <c r="J833" s="6">
        <v>16</v>
      </c>
      <c r="K833" s="5"/>
      <c r="L833" s="6"/>
      <c r="M833" s="6"/>
      <c r="N833" s="6"/>
      <c r="O833" s="6"/>
      <c r="P833" s="115">
        <v>250</v>
      </c>
      <c r="Q833" s="5"/>
      <c r="R833" s="6">
        <v>92</v>
      </c>
      <c r="S833" s="6" t="s">
        <v>1792</v>
      </c>
      <c r="T833" s="6" t="s">
        <v>45</v>
      </c>
      <c r="U833" s="6">
        <v>54</v>
      </c>
      <c r="V833" s="6"/>
      <c r="W833" s="6">
        <v>54</v>
      </c>
      <c r="X833" s="6"/>
      <c r="Y833" s="6"/>
      <c r="Z833" s="6">
        <v>30</v>
      </c>
      <c r="AA833" s="6"/>
    </row>
    <row r="834" spans="1:28" s="4" customFormat="1" x14ac:dyDescent="0.55000000000000004">
      <c r="A834" s="603"/>
      <c r="B834" s="5"/>
      <c r="C834" s="6"/>
      <c r="D834" s="6"/>
      <c r="E834" s="6"/>
      <c r="F834" s="6"/>
      <c r="G834" s="6"/>
      <c r="H834" s="6"/>
      <c r="I834" s="6"/>
      <c r="J834" s="6"/>
      <c r="K834" s="5"/>
      <c r="L834" s="6"/>
      <c r="M834" s="6"/>
      <c r="N834" s="6"/>
      <c r="O834" s="6"/>
      <c r="P834" s="115"/>
      <c r="Q834" s="5"/>
      <c r="R834" s="6"/>
      <c r="S834" s="6"/>
      <c r="T834" s="6"/>
      <c r="U834" s="6"/>
      <c r="V834" s="6"/>
      <c r="W834" s="6"/>
      <c r="X834" s="6"/>
      <c r="Y834" s="6"/>
      <c r="Z834" s="6"/>
      <c r="AA834" s="6"/>
    </row>
    <row r="835" spans="1:28" x14ac:dyDescent="0.55000000000000004">
      <c r="A835" s="603" t="s">
        <v>2925</v>
      </c>
      <c r="B835" s="5">
        <v>611</v>
      </c>
      <c r="C835" s="6" t="s">
        <v>34</v>
      </c>
      <c r="D835" s="6">
        <v>15131</v>
      </c>
      <c r="E835" s="6">
        <v>164</v>
      </c>
      <c r="F835" s="6">
        <v>326</v>
      </c>
      <c r="G835" s="6" t="s">
        <v>35</v>
      </c>
      <c r="H835" s="6"/>
      <c r="I835" s="6"/>
      <c r="J835" s="6">
        <v>66</v>
      </c>
      <c r="K835" s="5"/>
      <c r="L835" s="6">
        <v>66</v>
      </c>
      <c r="M835" s="6"/>
      <c r="N835" s="6"/>
      <c r="O835" s="6"/>
      <c r="P835" s="115"/>
      <c r="Q835" s="5">
        <v>140</v>
      </c>
      <c r="R835" s="6">
        <v>39</v>
      </c>
      <c r="S835" s="6" t="s">
        <v>1792</v>
      </c>
      <c r="T835" s="6" t="s">
        <v>45</v>
      </c>
      <c r="U835" s="6">
        <v>144</v>
      </c>
      <c r="V835" s="6"/>
      <c r="W835" s="6">
        <v>144</v>
      </c>
      <c r="X835" s="6"/>
      <c r="Y835" s="6"/>
      <c r="Z835" s="6"/>
      <c r="AA835" s="6"/>
      <c r="AB835" s="31">
        <v>1</v>
      </c>
    </row>
    <row r="836" spans="1:28" x14ac:dyDescent="0.55000000000000004">
      <c r="A836" s="603"/>
      <c r="B836" s="5"/>
      <c r="C836" s="6"/>
      <c r="D836" s="6"/>
      <c r="E836" s="6"/>
      <c r="F836" s="6"/>
      <c r="G836" s="6"/>
      <c r="H836" s="6"/>
      <c r="I836" s="6"/>
      <c r="J836" s="6"/>
      <c r="K836" s="5"/>
      <c r="L836" s="6"/>
      <c r="M836" s="6"/>
      <c r="N836" s="6"/>
      <c r="O836" s="6"/>
      <c r="P836" s="115"/>
      <c r="Q836" s="5"/>
      <c r="R836" s="6"/>
      <c r="S836" s="6"/>
      <c r="T836" s="6"/>
      <c r="U836" s="6"/>
      <c r="V836" s="6"/>
      <c r="W836" s="6"/>
      <c r="X836" s="6"/>
      <c r="Y836" s="6"/>
      <c r="Z836" s="6"/>
      <c r="AA836" s="6"/>
    </row>
    <row r="837" spans="1:28" x14ac:dyDescent="0.55000000000000004">
      <c r="A837" s="603" t="s">
        <v>2889</v>
      </c>
      <c r="B837" s="5">
        <v>612</v>
      </c>
      <c r="C837" s="6" t="s">
        <v>34</v>
      </c>
      <c r="D837" s="6">
        <v>80520</v>
      </c>
      <c r="E837" s="6">
        <v>206</v>
      </c>
      <c r="F837" s="6">
        <v>6783</v>
      </c>
      <c r="G837" s="6" t="s">
        <v>35</v>
      </c>
      <c r="H837" s="6">
        <v>3</v>
      </c>
      <c r="I837" s="6">
        <v>3</v>
      </c>
      <c r="J837" s="6">
        <v>1</v>
      </c>
      <c r="K837" s="5">
        <v>1501</v>
      </c>
      <c r="L837" s="6"/>
      <c r="M837" s="6"/>
      <c r="N837" s="6"/>
      <c r="O837" s="6"/>
      <c r="P837" s="115"/>
      <c r="Q837" s="5"/>
      <c r="R837" s="6">
        <v>137</v>
      </c>
      <c r="S837" s="6"/>
      <c r="T837" s="6"/>
      <c r="U837" s="6"/>
      <c r="V837" s="6"/>
      <c r="W837" s="6"/>
      <c r="X837" s="6"/>
      <c r="Y837" s="6"/>
      <c r="Z837" s="6"/>
      <c r="AA837" s="6"/>
      <c r="AB837" s="31">
        <v>2</v>
      </c>
    </row>
    <row r="838" spans="1:28" x14ac:dyDescent="0.55000000000000004">
      <c r="A838" s="603"/>
      <c r="B838" s="5"/>
      <c r="C838" s="6"/>
      <c r="D838" s="6"/>
      <c r="E838" s="6"/>
      <c r="F838" s="6"/>
      <c r="G838" s="6"/>
      <c r="H838" s="6"/>
      <c r="I838" s="6"/>
      <c r="J838" s="6"/>
      <c r="K838" s="5"/>
      <c r="L838" s="6"/>
      <c r="M838" s="6"/>
      <c r="N838" s="6"/>
      <c r="O838" s="6"/>
      <c r="P838" s="115"/>
      <c r="Q838" s="5"/>
      <c r="R838" s="6"/>
      <c r="S838" s="6"/>
      <c r="T838" s="6"/>
      <c r="U838" s="6"/>
      <c r="V838" s="6"/>
      <c r="W838" s="6"/>
      <c r="X838" s="6"/>
      <c r="Y838" s="6"/>
      <c r="Z838" s="6"/>
      <c r="AA838" s="6"/>
    </row>
    <row r="839" spans="1:28" x14ac:dyDescent="0.55000000000000004">
      <c r="A839" s="603" t="s">
        <v>2926</v>
      </c>
      <c r="B839" s="5">
        <v>613</v>
      </c>
      <c r="C839" s="6" t="s">
        <v>34</v>
      </c>
      <c r="D839" s="6">
        <v>42772</v>
      </c>
      <c r="E839" s="6">
        <v>132</v>
      </c>
      <c r="F839" s="6">
        <v>3510</v>
      </c>
      <c r="G839" s="6" t="s">
        <v>35</v>
      </c>
      <c r="H839" s="6">
        <v>15</v>
      </c>
      <c r="I839" s="6"/>
      <c r="J839" s="6">
        <v>40</v>
      </c>
      <c r="K839" s="5">
        <v>6040</v>
      </c>
      <c r="L839" s="6"/>
      <c r="M839" s="6"/>
      <c r="N839" s="6"/>
      <c r="O839" s="6"/>
      <c r="P839" s="115"/>
      <c r="Q839" s="5"/>
      <c r="R839" s="6">
        <v>137</v>
      </c>
      <c r="S839" s="6"/>
      <c r="T839" s="6"/>
      <c r="U839" s="6"/>
      <c r="V839" s="6"/>
      <c r="W839" s="6"/>
      <c r="X839" s="6"/>
      <c r="Y839" s="6"/>
      <c r="Z839" s="6"/>
      <c r="AA839" s="6"/>
      <c r="AB839" s="31">
        <v>3</v>
      </c>
    </row>
    <row r="840" spans="1:28" x14ac:dyDescent="0.55000000000000004">
      <c r="A840" s="603"/>
      <c r="B840" s="5"/>
      <c r="C840" s="6"/>
      <c r="D840" s="6"/>
      <c r="E840" s="6"/>
      <c r="F840" s="6"/>
      <c r="G840" s="6"/>
      <c r="H840" s="6"/>
      <c r="I840" s="6"/>
      <c r="J840" s="6"/>
      <c r="K840" s="5"/>
      <c r="L840" s="6"/>
      <c r="M840" s="6"/>
      <c r="N840" s="6"/>
      <c r="O840" s="6"/>
      <c r="P840" s="115"/>
      <c r="Q840" s="5"/>
      <c r="R840" s="6"/>
      <c r="S840" s="6"/>
      <c r="T840" s="6"/>
      <c r="U840" s="6"/>
      <c r="V840" s="6"/>
      <c r="W840" s="6"/>
      <c r="X840" s="6"/>
      <c r="Y840" s="6"/>
      <c r="Z840" s="6"/>
      <c r="AA840" s="6"/>
    </row>
    <row r="841" spans="1:28" x14ac:dyDescent="0.55000000000000004">
      <c r="A841" s="603" t="s">
        <v>2927</v>
      </c>
      <c r="B841" s="5">
        <v>614</v>
      </c>
      <c r="C841" s="6" t="s">
        <v>34</v>
      </c>
      <c r="D841" s="6">
        <v>25403</v>
      </c>
      <c r="E841" s="6">
        <v>116</v>
      </c>
      <c r="F841" s="6">
        <v>1859</v>
      </c>
      <c r="G841" s="6" t="s">
        <v>35</v>
      </c>
      <c r="H841" s="6">
        <v>13</v>
      </c>
      <c r="I841" s="6">
        <v>2</v>
      </c>
      <c r="J841" s="6">
        <v>81</v>
      </c>
      <c r="K841" s="5">
        <v>5381</v>
      </c>
      <c r="L841" s="6">
        <v>100</v>
      </c>
      <c r="M841" s="6"/>
      <c r="N841" s="6"/>
      <c r="O841" s="6"/>
      <c r="P841" s="115"/>
      <c r="Q841" s="5">
        <v>141</v>
      </c>
      <c r="R841" s="6">
        <v>238</v>
      </c>
      <c r="S841" s="6" t="s">
        <v>1792</v>
      </c>
      <c r="T841" s="6" t="s">
        <v>37</v>
      </c>
      <c r="U841" s="6">
        <v>108</v>
      </c>
      <c r="V841" s="6"/>
      <c r="W841" s="6">
        <v>108</v>
      </c>
      <c r="X841" s="6"/>
      <c r="Y841" s="6"/>
      <c r="Z841" s="6"/>
      <c r="AA841" s="6"/>
      <c r="AB841" s="31">
        <v>4</v>
      </c>
    </row>
    <row r="842" spans="1:28" x14ac:dyDescent="0.55000000000000004">
      <c r="A842" s="603"/>
      <c r="B842" s="5"/>
      <c r="C842" s="6"/>
      <c r="D842" s="6"/>
      <c r="E842" s="6"/>
      <c r="F842" s="6"/>
      <c r="G842" s="6"/>
      <c r="H842" s="6"/>
      <c r="I842" s="6"/>
      <c r="J842" s="6"/>
      <c r="K842" s="5"/>
      <c r="L842" s="6"/>
      <c r="M842" s="6"/>
      <c r="N842" s="6"/>
      <c r="O842" s="6"/>
      <c r="P842" s="115"/>
      <c r="Q842" s="5"/>
      <c r="R842" s="6"/>
      <c r="S842" s="6"/>
      <c r="T842" s="6"/>
      <c r="U842" s="6"/>
      <c r="V842" s="6"/>
      <c r="W842" s="6"/>
      <c r="X842" s="6"/>
      <c r="Y842" s="6"/>
      <c r="Z842" s="6"/>
      <c r="AA842" s="6"/>
    </row>
    <row r="843" spans="1:28" x14ac:dyDescent="0.55000000000000004">
      <c r="A843" s="603" t="s">
        <v>2928</v>
      </c>
      <c r="B843" s="5">
        <v>615</v>
      </c>
      <c r="C843" s="6" t="s">
        <v>34</v>
      </c>
      <c r="D843" s="6">
        <v>52653</v>
      </c>
      <c r="E843" s="6">
        <v>237</v>
      </c>
      <c r="F843" s="6">
        <v>5115</v>
      </c>
      <c r="G843" s="6" t="s">
        <v>35</v>
      </c>
      <c r="H843" s="6"/>
      <c r="I843" s="6"/>
      <c r="J843" s="6">
        <v>42</v>
      </c>
      <c r="K843" s="5"/>
      <c r="L843" s="6"/>
      <c r="M843" s="6"/>
      <c r="N843" s="6"/>
      <c r="O843" s="6"/>
      <c r="P843" s="115"/>
      <c r="Q843" s="5"/>
      <c r="R843" s="6">
        <v>42</v>
      </c>
      <c r="S843" s="6"/>
      <c r="T843" s="6"/>
      <c r="U843" s="6"/>
      <c r="V843" s="6"/>
      <c r="W843" s="6"/>
      <c r="X843" s="6"/>
      <c r="Y843" s="6"/>
      <c r="Z843" s="6"/>
      <c r="AA843" s="6"/>
      <c r="AB843" s="31">
        <v>5</v>
      </c>
    </row>
    <row r="844" spans="1:28" x14ac:dyDescent="0.55000000000000004">
      <c r="A844" s="603" t="s">
        <v>2928</v>
      </c>
      <c r="B844" s="5">
        <v>616</v>
      </c>
      <c r="C844" s="6" t="s">
        <v>1740</v>
      </c>
      <c r="D844" s="6">
        <v>1181</v>
      </c>
      <c r="E844" s="6">
        <v>71</v>
      </c>
      <c r="F844" s="6"/>
      <c r="G844" s="6" t="s">
        <v>35</v>
      </c>
      <c r="H844" s="6">
        <v>7</v>
      </c>
      <c r="I844" s="6">
        <v>3</v>
      </c>
      <c r="J844" s="6">
        <v>20</v>
      </c>
      <c r="K844" s="5">
        <v>3120</v>
      </c>
      <c r="L844" s="6"/>
      <c r="M844" s="6"/>
      <c r="N844" s="6"/>
      <c r="O844" s="6"/>
      <c r="P844" s="115"/>
      <c r="Q844" s="5"/>
      <c r="R844" s="6">
        <v>42</v>
      </c>
      <c r="S844" s="6"/>
      <c r="T844" s="6"/>
      <c r="U844" s="6"/>
      <c r="V844" s="6"/>
      <c r="W844" s="6"/>
      <c r="X844" s="6"/>
      <c r="Y844" s="6"/>
      <c r="Z844" s="6"/>
      <c r="AA844" s="6"/>
      <c r="AB844" s="31">
        <v>6</v>
      </c>
    </row>
    <row r="845" spans="1:28" x14ac:dyDescent="0.55000000000000004">
      <c r="A845" s="603" t="s">
        <v>2928</v>
      </c>
      <c r="B845" s="5">
        <v>617</v>
      </c>
      <c r="C845" s="6" t="s">
        <v>34</v>
      </c>
      <c r="D845" s="6">
        <v>74258</v>
      </c>
      <c r="E845" s="6">
        <v>386</v>
      </c>
      <c r="F845" s="6">
        <v>6535</v>
      </c>
      <c r="G845" s="6" t="s">
        <v>35</v>
      </c>
      <c r="H845" s="6"/>
      <c r="I845" s="6">
        <v>1</v>
      </c>
      <c r="J845" s="6">
        <v>95</v>
      </c>
      <c r="K845" s="5">
        <v>195</v>
      </c>
      <c r="L845" s="6"/>
      <c r="M845" s="6"/>
      <c r="N845" s="6"/>
      <c r="O845" s="6"/>
      <c r="P845" s="115"/>
      <c r="Q845" s="5"/>
      <c r="R845" s="6">
        <v>42</v>
      </c>
      <c r="S845" s="6"/>
      <c r="T845" s="6"/>
      <c r="U845" s="6"/>
      <c r="V845" s="6"/>
      <c r="W845" s="6"/>
      <c r="X845" s="6"/>
      <c r="Y845" s="6"/>
      <c r="Z845" s="6"/>
      <c r="AA845" s="6"/>
      <c r="AB845" s="31">
        <v>7</v>
      </c>
    </row>
    <row r="846" spans="1:28" x14ac:dyDescent="0.55000000000000004">
      <c r="A846" s="603"/>
      <c r="B846" s="5"/>
      <c r="C846" s="6"/>
      <c r="D846" s="6"/>
      <c r="E846" s="6"/>
      <c r="F846" s="6"/>
      <c r="G846" s="6"/>
      <c r="H846" s="6"/>
      <c r="I846" s="6"/>
      <c r="J846" s="6"/>
      <c r="K846" s="5"/>
      <c r="L846" s="6"/>
      <c r="M846" s="6"/>
      <c r="N846" s="6"/>
      <c r="O846" s="6"/>
      <c r="P846" s="115"/>
      <c r="Q846" s="5"/>
      <c r="R846" s="6"/>
      <c r="S846" s="6"/>
      <c r="T846" s="6"/>
      <c r="U846" s="6"/>
      <c r="V846" s="6"/>
      <c r="W846" s="6"/>
      <c r="X846" s="6"/>
      <c r="Y846" s="6"/>
      <c r="Z846" s="6"/>
      <c r="AA846" s="6"/>
    </row>
    <row r="847" spans="1:28" x14ac:dyDescent="0.55000000000000004">
      <c r="A847" s="603" t="s">
        <v>2929</v>
      </c>
      <c r="B847" s="5">
        <v>618</v>
      </c>
      <c r="C847" s="6" t="s">
        <v>34</v>
      </c>
      <c r="D847" s="6">
        <v>58402</v>
      </c>
      <c r="E847" s="6">
        <v>167</v>
      </c>
      <c r="F847" s="6">
        <v>5065</v>
      </c>
      <c r="G847" s="6" t="s">
        <v>35</v>
      </c>
      <c r="H847" s="6">
        <v>1</v>
      </c>
      <c r="I847" s="6">
        <v>1</v>
      </c>
      <c r="J847" s="6">
        <v>37</v>
      </c>
      <c r="K847" s="5">
        <v>537</v>
      </c>
      <c r="L847" s="6"/>
      <c r="M847" s="6"/>
      <c r="N847" s="6"/>
      <c r="O847" s="6"/>
      <c r="P847" s="115"/>
      <c r="Q847" s="5"/>
      <c r="R847" s="6"/>
      <c r="S847" s="6"/>
      <c r="T847" s="6"/>
      <c r="U847" s="6"/>
      <c r="V847" s="6"/>
      <c r="W847" s="6"/>
      <c r="X847" s="6"/>
      <c r="Y847" s="6"/>
      <c r="Z847" s="6"/>
      <c r="AA847" s="6"/>
      <c r="AB847" s="31">
        <v>8</v>
      </c>
    </row>
    <row r="848" spans="1:28" x14ac:dyDescent="0.55000000000000004">
      <c r="A848" s="603" t="s">
        <v>2929</v>
      </c>
      <c r="B848" s="5">
        <v>619</v>
      </c>
      <c r="C848" s="6" t="s">
        <v>34</v>
      </c>
      <c r="D848" s="6">
        <v>58399</v>
      </c>
      <c r="E848" s="6">
        <v>164</v>
      </c>
      <c r="F848" s="6">
        <v>5062</v>
      </c>
      <c r="G848" s="6" t="s">
        <v>35</v>
      </c>
      <c r="H848" s="6">
        <v>1</v>
      </c>
      <c r="I848" s="6">
        <v>1</v>
      </c>
      <c r="J848" s="6">
        <v>30</v>
      </c>
      <c r="K848" s="5">
        <v>530</v>
      </c>
      <c r="L848" s="6"/>
      <c r="M848" s="6"/>
      <c r="N848" s="6"/>
      <c r="O848" s="6"/>
      <c r="P848" s="115"/>
      <c r="Q848" s="5"/>
      <c r="R848" s="6"/>
      <c r="S848" s="6"/>
      <c r="T848" s="6"/>
      <c r="U848" s="6"/>
      <c r="V848" s="6"/>
      <c r="W848" s="6"/>
      <c r="X848" s="6"/>
      <c r="Y848" s="6"/>
      <c r="Z848" s="6"/>
      <c r="AA848" s="6"/>
      <c r="AB848" s="31">
        <v>9</v>
      </c>
    </row>
    <row r="849" spans="1:28" x14ac:dyDescent="0.55000000000000004">
      <c r="A849" s="603" t="s">
        <v>2929</v>
      </c>
      <c r="B849" s="5">
        <v>620</v>
      </c>
      <c r="C849" s="6" t="s">
        <v>3226</v>
      </c>
      <c r="D849" s="6">
        <v>2988</v>
      </c>
      <c r="E849" s="6">
        <v>92</v>
      </c>
      <c r="F849" s="6"/>
      <c r="G849" s="6" t="s">
        <v>35</v>
      </c>
      <c r="H849" s="6">
        <v>9</v>
      </c>
      <c r="I849" s="6">
        <v>1</v>
      </c>
      <c r="J849" s="6">
        <v>19</v>
      </c>
      <c r="K849" s="5">
        <v>3719</v>
      </c>
      <c r="L849" s="6"/>
      <c r="M849" s="6"/>
      <c r="N849" s="6"/>
      <c r="O849" s="6"/>
      <c r="P849" s="115"/>
      <c r="Q849" s="5"/>
      <c r="R849" s="6"/>
      <c r="S849" s="6"/>
      <c r="T849" s="6"/>
      <c r="U849" s="6"/>
      <c r="V849" s="6"/>
      <c r="W849" s="6"/>
      <c r="X849" s="6"/>
      <c r="Y849" s="6"/>
      <c r="Z849" s="6"/>
      <c r="AA849" s="6"/>
      <c r="AB849" s="31">
        <v>10</v>
      </c>
    </row>
    <row r="850" spans="1:28" x14ac:dyDescent="0.55000000000000004">
      <c r="A850" s="603"/>
      <c r="B850" s="5"/>
      <c r="C850" s="6"/>
      <c r="D850" s="6"/>
      <c r="E850" s="6"/>
      <c r="F850" s="6"/>
      <c r="G850" s="6"/>
      <c r="H850" s="6"/>
      <c r="I850" s="6"/>
      <c r="J850" s="6"/>
      <c r="K850" s="5"/>
      <c r="L850" s="6"/>
      <c r="M850" s="6"/>
      <c r="N850" s="6"/>
      <c r="O850" s="6"/>
      <c r="P850" s="115"/>
      <c r="Q850" s="5"/>
      <c r="R850" s="6"/>
      <c r="S850" s="6"/>
      <c r="T850" s="6"/>
      <c r="U850" s="6"/>
      <c r="V850" s="6"/>
      <c r="W850" s="6"/>
      <c r="X850" s="6"/>
      <c r="Y850" s="6"/>
      <c r="Z850" s="6"/>
      <c r="AA850" s="6"/>
    </row>
    <row r="851" spans="1:28" x14ac:dyDescent="0.55000000000000004">
      <c r="A851" s="603" t="s">
        <v>2930</v>
      </c>
      <c r="B851" s="5">
        <v>621</v>
      </c>
      <c r="C851" s="6" t="s">
        <v>34</v>
      </c>
      <c r="D851" s="6">
        <v>26266</v>
      </c>
      <c r="E851" s="6">
        <v>25</v>
      </c>
      <c r="F851" s="6">
        <v>2184</v>
      </c>
      <c r="G851" s="6" t="s">
        <v>35</v>
      </c>
      <c r="H851" s="6">
        <v>10</v>
      </c>
      <c r="I851" s="6">
        <v>3</v>
      </c>
      <c r="J851" s="6">
        <v>40</v>
      </c>
      <c r="K851" s="5">
        <v>4340</v>
      </c>
      <c r="L851" s="6"/>
      <c r="M851" s="6"/>
      <c r="N851" s="6"/>
      <c r="O851" s="6"/>
      <c r="P851" s="115"/>
      <c r="Q851" s="5"/>
      <c r="R851" s="6"/>
      <c r="S851" s="6"/>
      <c r="T851" s="6"/>
      <c r="U851" s="6"/>
      <c r="V851" s="6"/>
      <c r="W851" s="6"/>
      <c r="X851" s="6"/>
      <c r="Y851" s="6"/>
      <c r="Z851" s="6"/>
      <c r="AA851" s="6"/>
      <c r="AB851" s="31">
        <v>11</v>
      </c>
    </row>
    <row r="852" spans="1:28" x14ac:dyDescent="0.55000000000000004">
      <c r="A852" s="603" t="s">
        <v>2930</v>
      </c>
      <c r="B852" s="5">
        <v>622</v>
      </c>
      <c r="C852" s="6" t="s">
        <v>34</v>
      </c>
      <c r="D852" s="6">
        <v>41380</v>
      </c>
      <c r="E852" s="6">
        <v>86</v>
      </c>
      <c r="F852" s="6">
        <v>3477</v>
      </c>
      <c r="G852" s="6" t="s">
        <v>35</v>
      </c>
      <c r="H852" s="6">
        <v>4</v>
      </c>
      <c r="I852" s="6">
        <v>3</v>
      </c>
      <c r="J852" s="6">
        <v>21</v>
      </c>
      <c r="K852" s="5">
        <v>1921</v>
      </c>
      <c r="L852" s="6"/>
      <c r="M852" s="6"/>
      <c r="N852" s="6"/>
      <c r="O852" s="6"/>
      <c r="P852" s="115"/>
      <c r="Q852" s="5"/>
      <c r="R852" s="6"/>
      <c r="S852" s="6"/>
      <c r="T852" s="6"/>
      <c r="U852" s="6"/>
      <c r="V852" s="6"/>
      <c r="W852" s="6"/>
      <c r="X852" s="6"/>
      <c r="Y852" s="6"/>
      <c r="Z852" s="6"/>
      <c r="AA852" s="6"/>
      <c r="AB852" s="31">
        <v>12</v>
      </c>
    </row>
    <row r="853" spans="1:28" x14ac:dyDescent="0.55000000000000004">
      <c r="A853" s="603"/>
      <c r="B853" s="5"/>
      <c r="C853" s="6"/>
      <c r="D853" s="6"/>
      <c r="E853" s="6"/>
      <c r="F853" s="6"/>
      <c r="G853" s="6"/>
      <c r="H853" s="6"/>
      <c r="I853" s="6"/>
      <c r="J853" s="6"/>
      <c r="K853" s="5"/>
      <c r="L853" s="6"/>
      <c r="M853" s="6"/>
      <c r="N853" s="6"/>
      <c r="O853" s="6"/>
      <c r="P853" s="115"/>
      <c r="Q853" s="5"/>
      <c r="R853" s="6"/>
      <c r="S853" s="6"/>
      <c r="T853" s="6"/>
      <c r="U853" s="6"/>
      <c r="V853" s="6"/>
      <c r="W853" s="6"/>
      <c r="X853" s="6"/>
      <c r="Y853" s="6"/>
      <c r="Z853" s="6"/>
      <c r="AA853" s="6"/>
    </row>
    <row r="854" spans="1:28" s="589" customFormat="1" x14ac:dyDescent="0.55000000000000004">
      <c r="A854" s="1046" t="s">
        <v>2932</v>
      </c>
      <c r="B854" s="586">
        <v>623</v>
      </c>
      <c r="C854" s="585" t="s">
        <v>34</v>
      </c>
      <c r="D854" s="585">
        <v>26178</v>
      </c>
      <c r="E854" s="585">
        <v>40</v>
      </c>
      <c r="F854" s="585">
        <v>2069</v>
      </c>
      <c r="G854" s="585" t="s">
        <v>35</v>
      </c>
      <c r="H854" s="585">
        <v>13</v>
      </c>
      <c r="I854" s="585">
        <v>2</v>
      </c>
      <c r="J854" s="585">
        <v>20</v>
      </c>
      <c r="K854" s="586">
        <v>5420</v>
      </c>
      <c r="L854" s="585"/>
      <c r="M854" s="585"/>
      <c r="N854" s="585"/>
      <c r="O854" s="585"/>
      <c r="P854" s="780"/>
      <c r="Q854" s="586">
        <v>142</v>
      </c>
      <c r="R854" s="585">
        <v>129</v>
      </c>
      <c r="S854" s="585" t="s">
        <v>1792</v>
      </c>
      <c r="T854" s="585" t="s">
        <v>45</v>
      </c>
      <c r="U854" s="585">
        <v>108</v>
      </c>
      <c r="V854" s="585"/>
      <c r="W854" s="585">
        <v>44</v>
      </c>
      <c r="X854" s="585">
        <v>64</v>
      </c>
      <c r="Y854" s="585"/>
      <c r="Z854" s="585"/>
      <c r="AA854" s="585" t="s">
        <v>2931</v>
      </c>
      <c r="AB854" s="589">
        <v>13</v>
      </c>
    </row>
    <row r="855" spans="1:28" s="589" customFormat="1" x14ac:dyDescent="0.55000000000000004">
      <c r="A855" s="1046"/>
      <c r="B855" s="586"/>
      <c r="C855" s="585"/>
      <c r="D855" s="585"/>
      <c r="E855" s="585"/>
      <c r="F855" s="585"/>
      <c r="G855" s="585" t="s">
        <v>35</v>
      </c>
      <c r="H855" s="585"/>
      <c r="I855" s="585"/>
      <c r="J855" s="585"/>
      <c r="K855" s="586"/>
      <c r="L855" s="585"/>
      <c r="M855" s="585"/>
      <c r="N855" s="585"/>
      <c r="O855" s="585"/>
      <c r="P855" s="780"/>
      <c r="Q855" s="586">
        <v>143</v>
      </c>
      <c r="R855" s="585"/>
      <c r="S855" s="585"/>
      <c r="T855" s="585" t="s">
        <v>1024</v>
      </c>
      <c r="U855" s="585">
        <v>36</v>
      </c>
      <c r="V855" s="585"/>
      <c r="W855" s="585"/>
      <c r="X855" s="585">
        <v>36</v>
      </c>
      <c r="Y855" s="585"/>
      <c r="Z855" s="585"/>
      <c r="AA855" s="585" t="s">
        <v>2933</v>
      </c>
      <c r="AB855" s="589">
        <v>14</v>
      </c>
    </row>
    <row r="856" spans="1:28" s="186" customFormat="1" x14ac:dyDescent="0.55000000000000004">
      <c r="A856" s="599"/>
      <c r="B856" s="17"/>
      <c r="C856" s="15"/>
      <c r="D856" s="15"/>
      <c r="E856" s="15"/>
      <c r="F856" s="15"/>
      <c r="G856" s="6"/>
      <c r="H856" s="15"/>
      <c r="I856" s="15"/>
      <c r="J856" s="15"/>
      <c r="K856" s="17"/>
      <c r="L856" s="15"/>
      <c r="M856" s="15"/>
      <c r="N856" s="15"/>
      <c r="O856" s="15"/>
      <c r="P856" s="294"/>
      <c r="Q856" s="17"/>
      <c r="R856" s="15"/>
      <c r="S856" s="15"/>
      <c r="T856" s="15"/>
      <c r="U856" s="15"/>
      <c r="V856" s="15"/>
      <c r="W856" s="15"/>
      <c r="X856" s="15"/>
      <c r="Y856" s="15"/>
      <c r="Z856" s="15"/>
      <c r="AA856" s="15"/>
    </row>
    <row r="857" spans="1:28" x14ac:dyDescent="0.55000000000000004">
      <c r="A857" s="603" t="s">
        <v>2934</v>
      </c>
      <c r="B857" s="5">
        <v>624</v>
      </c>
      <c r="C857" s="6" t="s">
        <v>34</v>
      </c>
      <c r="D857" s="6">
        <v>26167</v>
      </c>
      <c r="E857" s="6">
        <v>46</v>
      </c>
      <c r="F857" s="6">
        <v>2085</v>
      </c>
      <c r="G857" s="6" t="s">
        <v>35</v>
      </c>
      <c r="H857" s="6">
        <v>9</v>
      </c>
      <c r="I857" s="6">
        <v>2</v>
      </c>
      <c r="J857" s="6">
        <v>51</v>
      </c>
      <c r="K857" s="5">
        <v>3851</v>
      </c>
      <c r="L857" s="6"/>
      <c r="M857" s="6"/>
      <c r="N857" s="6"/>
      <c r="O857" s="6"/>
      <c r="P857" s="115"/>
      <c r="Q857" s="5"/>
      <c r="R857" s="6">
        <v>129</v>
      </c>
      <c r="S857" s="6"/>
      <c r="T857" s="6"/>
      <c r="U857" s="6"/>
      <c r="V857" s="6"/>
      <c r="W857" s="6"/>
      <c r="X857" s="6"/>
      <c r="Y857" s="6"/>
      <c r="Z857" s="6"/>
      <c r="AA857" s="6"/>
      <c r="AB857" s="31">
        <v>15</v>
      </c>
    </row>
    <row r="858" spans="1:28" x14ac:dyDescent="0.55000000000000004">
      <c r="A858" s="603" t="s">
        <v>2934</v>
      </c>
      <c r="B858" s="5">
        <v>625</v>
      </c>
      <c r="C858" s="6" t="s">
        <v>34</v>
      </c>
      <c r="D858" s="6">
        <v>40955</v>
      </c>
      <c r="E858" s="6">
        <v>35</v>
      </c>
      <c r="F858" s="6">
        <v>3365</v>
      </c>
      <c r="G858" s="6" t="s">
        <v>35</v>
      </c>
      <c r="H858" s="6">
        <v>3</v>
      </c>
      <c r="I858" s="6"/>
      <c r="J858" s="6">
        <v>45</v>
      </c>
      <c r="K858" s="5">
        <v>1245</v>
      </c>
      <c r="L858" s="6"/>
      <c r="M858" s="6"/>
      <c r="N858" s="6"/>
      <c r="O858" s="6"/>
      <c r="P858" s="115"/>
      <c r="Q858" s="5"/>
      <c r="R858" s="6">
        <v>129</v>
      </c>
      <c r="S858" s="6"/>
      <c r="T858" s="6"/>
      <c r="U858" s="6"/>
      <c r="V858" s="6"/>
      <c r="W858" s="6"/>
      <c r="X858" s="6"/>
      <c r="Y858" s="6"/>
      <c r="Z858" s="6"/>
      <c r="AA858" s="6"/>
      <c r="AB858" s="31">
        <v>16</v>
      </c>
    </row>
    <row r="859" spans="1:28" x14ac:dyDescent="0.55000000000000004">
      <c r="A859" s="603"/>
      <c r="B859" s="5"/>
      <c r="C859" s="6"/>
      <c r="D859" s="6"/>
      <c r="E859" s="6"/>
      <c r="F859" s="6"/>
      <c r="G859" s="6"/>
      <c r="H859" s="6"/>
      <c r="I859" s="6"/>
      <c r="J859" s="6"/>
      <c r="K859" s="5"/>
      <c r="L859" s="6"/>
      <c r="M859" s="6"/>
      <c r="N859" s="6"/>
      <c r="O859" s="6"/>
      <c r="P859" s="115"/>
      <c r="Q859" s="5"/>
      <c r="R859" s="6"/>
      <c r="S859" s="6"/>
      <c r="T859" s="6"/>
      <c r="U859" s="6"/>
      <c r="V859" s="6"/>
      <c r="W859" s="6"/>
      <c r="X859" s="6"/>
      <c r="Y859" s="6"/>
      <c r="Z859" s="6"/>
      <c r="AA859" s="6"/>
    </row>
    <row r="860" spans="1:28" x14ac:dyDescent="0.55000000000000004">
      <c r="A860" s="603" t="s">
        <v>2935</v>
      </c>
      <c r="B860" s="5">
        <v>626</v>
      </c>
      <c r="C860" s="6" t="s">
        <v>34</v>
      </c>
      <c r="D860" s="6">
        <v>42251</v>
      </c>
      <c r="E860" s="6">
        <v>9</v>
      </c>
      <c r="F860" s="6">
        <v>3876</v>
      </c>
      <c r="G860" s="6" t="s">
        <v>35</v>
      </c>
      <c r="H860" s="6">
        <v>14</v>
      </c>
      <c r="I860" s="6"/>
      <c r="J860" s="6">
        <v>24</v>
      </c>
      <c r="K860" s="5">
        <v>5624</v>
      </c>
      <c r="L860" s="6"/>
      <c r="M860" s="6"/>
      <c r="N860" s="6"/>
      <c r="O860" s="6"/>
      <c r="P860" s="115"/>
      <c r="Q860" s="5"/>
      <c r="R860" s="6">
        <v>177</v>
      </c>
      <c r="S860" s="6"/>
      <c r="T860" s="6"/>
      <c r="U860" s="6"/>
      <c r="V860" s="6"/>
      <c r="W860" s="6"/>
      <c r="X860" s="6"/>
      <c r="Y860" s="6"/>
      <c r="Z860" s="6"/>
      <c r="AA860" s="6"/>
      <c r="AB860" s="31">
        <v>17</v>
      </c>
    </row>
    <row r="861" spans="1:28" x14ac:dyDescent="0.55000000000000004">
      <c r="A861" s="603" t="s">
        <v>2935</v>
      </c>
      <c r="B861" s="5">
        <v>627</v>
      </c>
      <c r="C861" s="6" t="s">
        <v>34</v>
      </c>
      <c r="D861" s="6">
        <v>73613</v>
      </c>
      <c r="E861" s="6">
        <v>281</v>
      </c>
      <c r="F861" s="6">
        <v>6183</v>
      </c>
      <c r="G861" s="6" t="s">
        <v>35</v>
      </c>
      <c r="H861" s="6">
        <v>10</v>
      </c>
      <c r="I861" s="6"/>
      <c r="J861" s="6"/>
      <c r="K861" s="5">
        <v>4000</v>
      </c>
      <c r="L861" s="6"/>
      <c r="M861" s="6"/>
      <c r="N861" s="6"/>
      <c r="O861" s="6"/>
      <c r="P861" s="115"/>
      <c r="Q861" s="5"/>
      <c r="R861" s="6">
        <v>177</v>
      </c>
      <c r="S861" s="6"/>
      <c r="T861" s="6"/>
      <c r="U861" s="6"/>
      <c r="V861" s="6"/>
      <c r="W861" s="6"/>
      <c r="X861" s="6"/>
      <c r="Y861" s="6"/>
      <c r="Z861" s="6"/>
      <c r="AA861" s="23" t="s">
        <v>315</v>
      </c>
      <c r="AB861" s="31">
        <v>18</v>
      </c>
    </row>
    <row r="862" spans="1:28" x14ac:dyDescent="0.55000000000000004">
      <c r="A862" s="603" t="s">
        <v>2935</v>
      </c>
      <c r="B862" s="5">
        <v>628</v>
      </c>
      <c r="C862" s="6" t="s">
        <v>1740</v>
      </c>
      <c r="D862" s="6">
        <v>273</v>
      </c>
      <c r="E862" s="6">
        <v>104</v>
      </c>
      <c r="F862" s="6"/>
      <c r="G862" s="6" t="s">
        <v>35</v>
      </c>
      <c r="H862" s="6"/>
      <c r="I862" s="6"/>
      <c r="J862" s="6">
        <v>32</v>
      </c>
      <c r="K862" s="5"/>
      <c r="L862" s="6">
        <v>32</v>
      </c>
      <c r="M862" s="6"/>
      <c r="N862" s="6"/>
      <c r="O862" s="6"/>
      <c r="P862" s="115"/>
      <c r="Q862" s="5"/>
      <c r="R862" s="6">
        <v>177</v>
      </c>
      <c r="S862" s="6"/>
      <c r="T862" s="6"/>
      <c r="U862" s="6"/>
      <c r="V862" s="6"/>
      <c r="W862" s="6"/>
      <c r="X862" s="6"/>
      <c r="Y862" s="6"/>
      <c r="Z862" s="6"/>
      <c r="AA862" s="15"/>
      <c r="AB862" s="31">
        <v>19</v>
      </c>
    </row>
    <row r="863" spans="1:28" x14ac:dyDescent="0.55000000000000004">
      <c r="A863" s="603"/>
      <c r="B863" s="5">
        <v>629</v>
      </c>
      <c r="C863" s="6" t="s">
        <v>1740</v>
      </c>
      <c r="D863" s="6">
        <v>274</v>
      </c>
      <c r="E863" s="6">
        <v>105</v>
      </c>
      <c r="F863" s="6"/>
      <c r="G863" s="6" t="s">
        <v>35</v>
      </c>
      <c r="H863" s="6"/>
      <c r="I863" s="6"/>
      <c r="J863" s="6">
        <v>47</v>
      </c>
      <c r="K863" s="5"/>
      <c r="L863" s="6">
        <v>47</v>
      </c>
      <c r="M863" s="6"/>
      <c r="N863" s="6"/>
      <c r="O863" s="6"/>
      <c r="P863" s="115"/>
      <c r="Q863" s="5"/>
      <c r="R863" s="6">
        <v>177</v>
      </c>
      <c r="S863" s="6"/>
      <c r="T863" s="6"/>
      <c r="U863" s="6"/>
      <c r="V863" s="6"/>
      <c r="W863" s="6"/>
      <c r="X863" s="6"/>
      <c r="Y863" s="6"/>
      <c r="Z863" s="6"/>
      <c r="AA863" s="6"/>
      <c r="AB863" s="31">
        <v>20</v>
      </c>
    </row>
    <row r="864" spans="1:28" x14ac:dyDescent="0.55000000000000004">
      <c r="A864" s="603"/>
      <c r="B864" s="5"/>
      <c r="C864" s="6"/>
      <c r="D864" s="6"/>
      <c r="E864" s="6"/>
      <c r="F864" s="6"/>
      <c r="G864" s="6"/>
      <c r="H864" s="6"/>
      <c r="I864" s="6"/>
      <c r="J864" s="6"/>
      <c r="K864" s="5"/>
      <c r="L864" s="6"/>
      <c r="M864" s="6"/>
      <c r="N864" s="6"/>
      <c r="O864" s="6"/>
      <c r="P864" s="115"/>
      <c r="Q864" s="5"/>
      <c r="R864" s="6"/>
      <c r="S864" s="6"/>
      <c r="T864" s="6"/>
      <c r="U864" s="6"/>
      <c r="V864" s="6"/>
      <c r="W864" s="6"/>
      <c r="X864" s="6"/>
      <c r="Y864" s="6"/>
      <c r="Z864" s="6"/>
      <c r="AA864" s="6"/>
    </row>
    <row r="865" spans="1:28" s="589" customFormat="1" x14ac:dyDescent="0.55000000000000004">
      <c r="A865" s="1046" t="s">
        <v>2936</v>
      </c>
      <c r="B865" s="586">
        <v>630</v>
      </c>
      <c r="C865" s="585" t="s">
        <v>1740</v>
      </c>
      <c r="D865" s="585">
        <v>219</v>
      </c>
      <c r="E865" s="585">
        <v>74</v>
      </c>
      <c r="F865" s="585"/>
      <c r="G865" s="585" t="s">
        <v>35</v>
      </c>
      <c r="H865" s="585"/>
      <c r="I865" s="585"/>
      <c r="J865" s="585">
        <v>63</v>
      </c>
      <c r="K865" s="586"/>
      <c r="L865" s="585">
        <v>63</v>
      </c>
      <c r="M865" s="585"/>
      <c r="N865" s="585"/>
      <c r="O865" s="585"/>
      <c r="P865" s="780"/>
      <c r="Q865" s="586">
        <v>143</v>
      </c>
      <c r="R865" s="585">
        <v>177</v>
      </c>
      <c r="S865" s="585" t="s">
        <v>1792</v>
      </c>
      <c r="T865" s="585" t="s">
        <v>45</v>
      </c>
      <c r="U865" s="585">
        <v>298.83999999999997</v>
      </c>
      <c r="V865" s="585"/>
      <c r="W865" s="585">
        <v>148.91999999999999</v>
      </c>
      <c r="X865" s="585">
        <v>148.91999999999999</v>
      </c>
      <c r="Y865" s="585"/>
      <c r="Z865" s="585"/>
      <c r="AA865" s="585"/>
      <c r="AB865" s="589">
        <v>21</v>
      </c>
    </row>
    <row r="866" spans="1:28" x14ac:dyDescent="0.55000000000000004">
      <c r="A866" s="603"/>
      <c r="B866" s="5"/>
      <c r="C866" s="6"/>
      <c r="D866" s="6"/>
      <c r="E866" s="6"/>
      <c r="F866" s="6"/>
      <c r="G866" s="6"/>
      <c r="H866" s="6"/>
      <c r="I866" s="6"/>
      <c r="J866" s="6"/>
      <c r="K866" s="5"/>
      <c r="L866" s="6"/>
      <c r="M866" s="6"/>
      <c r="N866" s="6"/>
      <c r="O866" s="6"/>
      <c r="P866" s="115"/>
      <c r="Q866" s="5"/>
      <c r="R866" s="6"/>
      <c r="S866" s="6"/>
      <c r="T866" s="6"/>
      <c r="U866" s="6"/>
      <c r="V866" s="6"/>
      <c r="W866" s="6"/>
      <c r="X866" s="6"/>
      <c r="Y866" s="6"/>
      <c r="Z866" s="6"/>
      <c r="AA866" s="6"/>
    </row>
    <row r="867" spans="1:28" x14ac:dyDescent="0.55000000000000004">
      <c r="A867" s="603"/>
      <c r="B867" s="5"/>
      <c r="C867" s="6"/>
      <c r="D867" s="6"/>
      <c r="E867" s="6"/>
      <c r="F867" s="6"/>
      <c r="G867" s="6"/>
      <c r="H867" s="6"/>
      <c r="I867" s="6"/>
      <c r="J867" s="6"/>
      <c r="K867" s="5"/>
      <c r="L867" s="6"/>
      <c r="M867" s="6"/>
      <c r="N867" s="6"/>
      <c r="O867" s="6"/>
      <c r="P867" s="115"/>
      <c r="Q867" s="5"/>
      <c r="R867" s="6"/>
      <c r="S867" s="6"/>
      <c r="T867" s="6"/>
      <c r="U867" s="6"/>
      <c r="V867" s="6"/>
      <c r="W867" s="6"/>
      <c r="X867" s="6"/>
      <c r="Y867" s="6"/>
      <c r="Z867" s="6"/>
      <c r="AA867" s="6"/>
    </row>
    <row r="868" spans="1:28" x14ac:dyDescent="0.55000000000000004">
      <c r="A868" s="603" t="s">
        <v>2938</v>
      </c>
      <c r="B868" s="5">
        <v>631</v>
      </c>
      <c r="C868" s="6" t="s">
        <v>2937</v>
      </c>
      <c r="D868" s="6">
        <v>14624</v>
      </c>
      <c r="E868" s="6">
        <v>59</v>
      </c>
      <c r="F868" s="6">
        <v>3575</v>
      </c>
      <c r="G868" s="6" t="s">
        <v>35</v>
      </c>
      <c r="H868" s="6">
        <v>1</v>
      </c>
      <c r="I868" s="6">
        <v>2</v>
      </c>
      <c r="J868" s="6">
        <v>53</v>
      </c>
      <c r="K868" s="5">
        <v>653</v>
      </c>
      <c r="L868" s="6"/>
      <c r="M868" s="6"/>
      <c r="N868" s="6"/>
      <c r="O868" s="6"/>
      <c r="P868" s="115"/>
      <c r="Q868" s="5"/>
      <c r="R868" s="6">
        <v>116</v>
      </c>
      <c r="S868" s="6"/>
      <c r="T868" s="6"/>
      <c r="U868" s="6"/>
      <c r="V868" s="6"/>
      <c r="W868" s="6"/>
      <c r="X868" s="6"/>
      <c r="Y868" s="6"/>
      <c r="Z868" s="6"/>
      <c r="AA868" s="6"/>
      <c r="AB868" s="31">
        <v>22</v>
      </c>
    </row>
    <row r="869" spans="1:28" x14ac:dyDescent="0.55000000000000004">
      <c r="A869" s="603"/>
      <c r="B869" s="5">
        <v>632</v>
      </c>
      <c r="C869" s="6" t="s">
        <v>34</v>
      </c>
      <c r="D869" s="6">
        <v>41952</v>
      </c>
      <c r="E869" s="6">
        <v>147</v>
      </c>
      <c r="F869" s="6">
        <v>3764</v>
      </c>
      <c r="G869" s="6" t="s">
        <v>35</v>
      </c>
      <c r="H869" s="6">
        <v>2</v>
      </c>
      <c r="I869" s="6"/>
      <c r="J869" s="6">
        <v>11</v>
      </c>
      <c r="K869" s="5">
        <v>811</v>
      </c>
      <c r="L869" s="6"/>
      <c r="M869" s="6"/>
      <c r="N869" s="6"/>
      <c r="O869" s="6"/>
      <c r="P869" s="115"/>
      <c r="Q869" s="5"/>
      <c r="R869" s="6">
        <v>116</v>
      </c>
      <c r="S869" s="6"/>
      <c r="T869" s="6"/>
      <c r="U869" s="6"/>
      <c r="V869" s="6"/>
      <c r="W869" s="6"/>
      <c r="X869" s="6"/>
      <c r="Y869" s="6"/>
      <c r="Z869" s="6"/>
      <c r="AA869" s="6"/>
      <c r="AB869" s="31">
        <v>23</v>
      </c>
    </row>
    <row r="870" spans="1:28" x14ac:dyDescent="0.55000000000000004">
      <c r="A870" s="603"/>
      <c r="B870" s="5"/>
      <c r="C870" s="6"/>
      <c r="D870" s="6"/>
      <c r="E870" s="6"/>
      <c r="F870" s="6"/>
      <c r="G870" s="6"/>
      <c r="H870" s="6"/>
      <c r="I870" s="6"/>
      <c r="J870" s="6"/>
      <c r="K870" s="5"/>
      <c r="L870" s="6"/>
      <c r="M870" s="6"/>
      <c r="N870" s="6"/>
      <c r="O870" s="6"/>
      <c r="P870" s="115"/>
      <c r="Q870" s="5"/>
      <c r="R870" s="6"/>
      <c r="S870" s="6"/>
      <c r="T870" s="6"/>
      <c r="U870" s="6"/>
      <c r="V870" s="6"/>
      <c r="W870" s="6"/>
      <c r="X870" s="6"/>
      <c r="Y870" s="6"/>
      <c r="Z870" s="6"/>
      <c r="AA870" s="6"/>
    </row>
    <row r="871" spans="1:28" x14ac:dyDescent="0.55000000000000004">
      <c r="A871" s="603"/>
      <c r="B871" s="5">
        <v>633</v>
      </c>
      <c r="C871" s="6" t="s">
        <v>34</v>
      </c>
      <c r="D871" s="6">
        <v>37057</v>
      </c>
      <c r="E871" s="6">
        <v>62</v>
      </c>
      <c r="F871" s="6">
        <v>785</v>
      </c>
      <c r="G871" s="6" t="s">
        <v>35</v>
      </c>
      <c r="H871" s="6"/>
      <c r="I871" s="6"/>
      <c r="J871" s="6">
        <v>95</v>
      </c>
      <c r="K871" s="5"/>
      <c r="L871" s="6"/>
      <c r="M871" s="6"/>
      <c r="N871" s="6"/>
      <c r="O871" s="6"/>
      <c r="P871" s="115"/>
      <c r="Q871" s="5"/>
      <c r="R871" s="6">
        <v>35</v>
      </c>
      <c r="S871" s="6" t="s">
        <v>1792</v>
      </c>
      <c r="T871" s="6" t="s">
        <v>45</v>
      </c>
      <c r="U871" s="6"/>
      <c r="V871" s="6"/>
      <c r="W871" s="6">
        <v>108</v>
      </c>
      <c r="X871" s="6"/>
      <c r="Y871" s="6"/>
      <c r="Z871" s="6">
        <v>20</v>
      </c>
      <c r="AA871" s="6"/>
      <c r="AB871" s="31">
        <v>24</v>
      </c>
    </row>
    <row r="872" spans="1:28" x14ac:dyDescent="0.55000000000000004">
      <c r="A872" s="1051"/>
      <c r="B872" s="764">
        <v>634</v>
      </c>
      <c r="C872" s="214" t="s">
        <v>34</v>
      </c>
      <c r="D872" s="214">
        <v>92912</v>
      </c>
      <c r="E872" s="214">
        <v>255</v>
      </c>
      <c r="F872" s="214">
        <v>7454</v>
      </c>
      <c r="G872" s="6" t="s">
        <v>35</v>
      </c>
      <c r="H872" s="214">
        <v>6</v>
      </c>
      <c r="I872" s="214"/>
      <c r="J872" s="214">
        <v>42</v>
      </c>
      <c r="K872" s="764"/>
      <c r="L872" s="214"/>
      <c r="M872" s="214"/>
      <c r="N872" s="214"/>
      <c r="O872" s="214"/>
      <c r="P872" s="781"/>
      <c r="Q872" s="764"/>
      <c r="R872" s="214"/>
      <c r="S872" s="214"/>
      <c r="T872" s="214"/>
      <c r="U872" s="214"/>
      <c r="V872" s="214"/>
      <c r="W872" s="214"/>
      <c r="X872" s="214"/>
      <c r="Y872" s="214"/>
      <c r="Z872" s="214"/>
      <c r="AA872" s="214"/>
      <c r="AB872" s="31">
        <v>25</v>
      </c>
    </row>
    <row r="873" spans="1:28" x14ac:dyDescent="0.55000000000000004">
      <c r="A873" s="1052"/>
      <c r="B873" s="765"/>
      <c r="C873" s="208"/>
      <c r="D873" s="208"/>
      <c r="E873" s="208"/>
      <c r="F873" s="208"/>
      <c r="G873" s="6"/>
      <c r="H873" s="208"/>
      <c r="I873" s="208"/>
      <c r="J873" s="208"/>
      <c r="K873" s="765"/>
      <c r="L873" s="208"/>
      <c r="M873" s="208"/>
      <c r="N873" s="208"/>
      <c r="O873" s="208"/>
      <c r="P873" s="779"/>
      <c r="Q873" s="765"/>
      <c r="R873" s="208"/>
      <c r="S873" s="208"/>
      <c r="T873" s="208"/>
      <c r="U873" s="208"/>
      <c r="V873" s="208"/>
      <c r="W873" s="208"/>
      <c r="X873" s="208"/>
      <c r="Y873" s="208"/>
      <c r="Z873" s="208"/>
      <c r="AA873" s="208"/>
    </row>
    <row r="874" spans="1:28" s="589" customFormat="1" x14ac:dyDescent="0.55000000000000004">
      <c r="A874" s="1046" t="s">
        <v>2940</v>
      </c>
      <c r="B874" s="586">
        <v>635</v>
      </c>
      <c r="C874" s="585" t="s">
        <v>34</v>
      </c>
      <c r="D874" s="585">
        <v>74994</v>
      </c>
      <c r="E874" s="585">
        <v>391</v>
      </c>
      <c r="F874" s="585">
        <v>6642</v>
      </c>
      <c r="G874" s="585" t="s">
        <v>35</v>
      </c>
      <c r="H874" s="585">
        <v>2</v>
      </c>
      <c r="I874" s="585">
        <v>1</v>
      </c>
      <c r="J874" s="585">
        <v>3</v>
      </c>
      <c r="K874" s="586">
        <v>800</v>
      </c>
      <c r="L874" s="585"/>
      <c r="M874" s="585">
        <v>103</v>
      </c>
      <c r="N874" s="585"/>
      <c r="O874" s="585"/>
      <c r="P874" s="780"/>
      <c r="Q874" s="586">
        <v>144</v>
      </c>
      <c r="R874" s="585"/>
      <c r="S874" s="585" t="s">
        <v>1792</v>
      </c>
      <c r="T874" s="585" t="s">
        <v>37</v>
      </c>
      <c r="U874" s="585">
        <v>32.5</v>
      </c>
      <c r="V874" s="585"/>
      <c r="W874" s="585"/>
      <c r="X874" s="585">
        <v>32.5</v>
      </c>
      <c r="Y874" s="585"/>
      <c r="Z874" s="585"/>
      <c r="AA874" s="585" t="s">
        <v>2939</v>
      </c>
      <c r="AB874" s="589">
        <v>26</v>
      </c>
    </row>
    <row r="875" spans="1:28" s="589" customFormat="1" x14ac:dyDescent="0.55000000000000004">
      <c r="A875" s="1046" t="s">
        <v>2940</v>
      </c>
      <c r="B875" s="586"/>
      <c r="C875" s="585"/>
      <c r="D875" s="585"/>
      <c r="E875" s="585"/>
      <c r="F875" s="585"/>
      <c r="G875" s="585" t="s">
        <v>35</v>
      </c>
      <c r="H875" s="585"/>
      <c r="I875" s="585"/>
      <c r="J875" s="585"/>
      <c r="K875" s="586"/>
      <c r="L875" s="585"/>
      <c r="M875" s="585"/>
      <c r="N875" s="585"/>
      <c r="O875" s="585"/>
      <c r="P875" s="780"/>
      <c r="Q875" s="586"/>
      <c r="R875" s="585"/>
      <c r="S875" s="585"/>
      <c r="T875" s="585"/>
      <c r="U875" s="585"/>
      <c r="V875" s="585"/>
      <c r="W875" s="585"/>
      <c r="X875" s="585">
        <v>62</v>
      </c>
      <c r="Y875" s="585"/>
      <c r="Z875" s="585"/>
      <c r="AA875" s="585" t="s">
        <v>1212</v>
      </c>
      <c r="AB875" s="589">
        <v>27</v>
      </c>
    </row>
    <row r="876" spans="1:28" x14ac:dyDescent="0.55000000000000004">
      <c r="A876" s="603" t="s">
        <v>2940</v>
      </c>
      <c r="B876" s="5">
        <v>636</v>
      </c>
      <c r="C876" s="6" t="s">
        <v>34</v>
      </c>
      <c r="D876" s="6">
        <v>15153</v>
      </c>
      <c r="E876" s="6">
        <v>185</v>
      </c>
      <c r="F876" s="6" t="s">
        <v>2941</v>
      </c>
      <c r="G876" s="6" t="s">
        <v>1195</v>
      </c>
      <c r="H876" s="6"/>
      <c r="I876" s="6"/>
      <c r="J876" s="6">
        <v>80</v>
      </c>
      <c r="K876" s="5"/>
      <c r="L876" s="6">
        <v>80</v>
      </c>
      <c r="M876" s="6"/>
      <c r="N876" s="6"/>
      <c r="O876" s="6"/>
      <c r="P876" s="115"/>
      <c r="Q876" s="5">
        <v>145</v>
      </c>
      <c r="R876" s="6"/>
      <c r="S876" s="6" t="s">
        <v>1792</v>
      </c>
      <c r="T876" s="6" t="s">
        <v>45</v>
      </c>
      <c r="U876" s="6">
        <v>144</v>
      </c>
      <c r="V876" s="6"/>
      <c r="W876" s="6">
        <v>144</v>
      </c>
      <c r="X876" s="6"/>
      <c r="Y876" s="6"/>
      <c r="Z876" s="6"/>
      <c r="AA876" s="6"/>
      <c r="AB876" s="31">
        <v>28</v>
      </c>
    </row>
    <row r="877" spans="1:28" x14ac:dyDescent="0.55000000000000004">
      <c r="A877" s="603"/>
      <c r="B877" s="5">
        <v>637</v>
      </c>
      <c r="C877" s="6" t="s">
        <v>34</v>
      </c>
      <c r="D877" s="6">
        <v>41352</v>
      </c>
      <c r="E877" s="6">
        <v>158</v>
      </c>
      <c r="F877" s="6">
        <v>3449</v>
      </c>
      <c r="G877" s="6" t="s">
        <v>1195</v>
      </c>
      <c r="H877" s="6">
        <v>1</v>
      </c>
      <c r="I877" s="6">
        <v>1</v>
      </c>
      <c r="J877" s="6">
        <v>63</v>
      </c>
      <c r="K877" s="5">
        <v>563</v>
      </c>
      <c r="L877" s="6"/>
      <c r="M877" s="6"/>
      <c r="N877" s="6"/>
      <c r="O877" s="6"/>
      <c r="P877" s="115"/>
      <c r="Q877" s="5"/>
      <c r="R877" s="6"/>
      <c r="S877" s="6"/>
      <c r="T877" s="6"/>
      <c r="U877" s="6"/>
      <c r="V877" s="6"/>
      <c r="W877" s="6"/>
      <c r="X877" s="6"/>
      <c r="Y877" s="6"/>
      <c r="Z877" s="6"/>
      <c r="AA877" s="6"/>
      <c r="AB877" s="31">
        <v>29</v>
      </c>
    </row>
    <row r="878" spans="1:28" x14ac:dyDescent="0.55000000000000004">
      <c r="A878" s="603"/>
      <c r="B878" s="5">
        <v>638</v>
      </c>
      <c r="C878" s="6" t="s">
        <v>34</v>
      </c>
      <c r="D878" s="6">
        <v>74998</v>
      </c>
      <c r="E878" s="6">
        <v>395</v>
      </c>
      <c r="F878" s="6">
        <v>6646</v>
      </c>
      <c r="G878" s="6" t="s">
        <v>1195</v>
      </c>
      <c r="H878" s="6"/>
      <c r="I878" s="6">
        <v>3</v>
      </c>
      <c r="J878" s="6">
        <v>80</v>
      </c>
      <c r="K878" s="5">
        <v>380</v>
      </c>
      <c r="L878" s="6"/>
      <c r="M878" s="6"/>
      <c r="N878" s="6"/>
      <c r="O878" s="6"/>
      <c r="P878" s="115"/>
      <c r="Q878" s="5"/>
      <c r="R878" s="6"/>
      <c r="S878" s="6"/>
      <c r="T878" s="6"/>
      <c r="U878" s="6"/>
      <c r="V878" s="6"/>
      <c r="W878" s="6"/>
      <c r="X878" s="6"/>
      <c r="Y878" s="6"/>
      <c r="Z878" s="6"/>
      <c r="AA878" s="6"/>
      <c r="AB878" s="31">
        <v>30</v>
      </c>
    </row>
    <row r="879" spans="1:28" x14ac:dyDescent="0.55000000000000004">
      <c r="A879" s="603"/>
      <c r="B879" s="5">
        <v>639</v>
      </c>
      <c r="C879" s="6" t="s">
        <v>34</v>
      </c>
      <c r="D879" s="6">
        <v>74999</v>
      </c>
      <c r="E879" s="6">
        <v>396</v>
      </c>
      <c r="F879" s="6">
        <v>6647</v>
      </c>
      <c r="G879" s="6" t="s">
        <v>1195</v>
      </c>
      <c r="H879" s="6">
        <v>3</v>
      </c>
      <c r="I879" s="6">
        <v>2</v>
      </c>
      <c r="J879" s="6">
        <v>81</v>
      </c>
      <c r="K879" s="5"/>
      <c r="L879" s="6"/>
      <c r="M879" s="6"/>
      <c r="N879" s="6"/>
      <c r="O879" s="6"/>
      <c r="P879" s="115"/>
      <c r="Q879" s="5"/>
      <c r="R879" s="6"/>
      <c r="S879" s="6"/>
      <c r="T879" s="6"/>
      <c r="U879" s="6"/>
      <c r="V879" s="6"/>
      <c r="W879" s="6"/>
      <c r="X879" s="6"/>
      <c r="Y879" s="6"/>
      <c r="Z879" s="6"/>
      <c r="AA879" s="6"/>
      <c r="AB879" s="31">
        <v>31</v>
      </c>
    </row>
    <row r="880" spans="1:28" x14ac:dyDescent="0.55000000000000004">
      <c r="A880" s="603"/>
      <c r="B880" s="5" t="s">
        <v>4</v>
      </c>
      <c r="C880" s="6"/>
      <c r="D880" s="6"/>
      <c r="E880" s="6"/>
      <c r="F880" s="6"/>
      <c r="G880" s="6" t="s">
        <v>1195</v>
      </c>
      <c r="H880" s="6"/>
      <c r="I880" s="6"/>
      <c r="J880" s="6"/>
      <c r="K880" s="5"/>
      <c r="L880" s="6"/>
      <c r="M880" s="6"/>
      <c r="N880" s="6"/>
      <c r="O880" s="6"/>
      <c r="P880" s="115"/>
      <c r="Q880" s="5"/>
      <c r="R880" s="6"/>
      <c r="S880" s="6"/>
      <c r="T880" s="6"/>
      <c r="U880" s="6"/>
      <c r="V880" s="6"/>
      <c r="W880" s="6"/>
      <c r="X880" s="6"/>
      <c r="Y880" s="6"/>
      <c r="Z880" s="6"/>
      <c r="AA880" s="6"/>
    </row>
    <row r="881" spans="1:29" s="388" customFormat="1" x14ac:dyDescent="0.55000000000000004">
      <c r="A881" s="1053" t="s">
        <v>2943</v>
      </c>
      <c r="B881" s="760">
        <v>640</v>
      </c>
      <c r="C881" s="9" t="s">
        <v>34</v>
      </c>
      <c r="D881" s="9">
        <v>14469</v>
      </c>
      <c r="E881" s="9">
        <v>152</v>
      </c>
      <c r="F881" s="9">
        <v>303</v>
      </c>
      <c r="G881" s="6" t="s">
        <v>1195</v>
      </c>
      <c r="H881" s="9"/>
      <c r="I881" s="9"/>
      <c r="J881" s="9">
        <v>82</v>
      </c>
      <c r="K881" s="760"/>
      <c r="L881" s="9"/>
      <c r="M881" s="9"/>
      <c r="N881" s="9"/>
      <c r="O881" s="9"/>
      <c r="P881" s="292"/>
      <c r="Q881" s="760">
        <v>146</v>
      </c>
      <c r="R881" s="9">
        <v>2</v>
      </c>
      <c r="S881" s="9" t="s">
        <v>1792</v>
      </c>
      <c r="T881" s="9" t="s">
        <v>45</v>
      </c>
      <c r="U881" s="9">
        <v>338</v>
      </c>
      <c r="V881" s="9"/>
      <c r="W881" s="9">
        <v>320</v>
      </c>
      <c r="X881" s="9">
        <v>18</v>
      </c>
      <c r="Y881" s="9"/>
      <c r="Z881" s="9"/>
      <c r="AA881" s="9" t="s">
        <v>2942</v>
      </c>
      <c r="AB881" s="388">
        <v>32</v>
      </c>
    </row>
    <row r="882" spans="1:29" x14ac:dyDescent="0.55000000000000004">
      <c r="A882" s="603"/>
      <c r="B882" s="5"/>
      <c r="C882" s="6"/>
      <c r="D882" s="6"/>
      <c r="E882" s="6"/>
      <c r="F882" s="6"/>
      <c r="G882" s="6" t="s">
        <v>1195</v>
      </c>
      <c r="H882" s="6"/>
      <c r="I882" s="6"/>
      <c r="J882" s="6"/>
      <c r="K882" s="5"/>
      <c r="L882" s="6"/>
      <c r="M882" s="6"/>
      <c r="N882" s="6"/>
      <c r="O882" s="6"/>
      <c r="P882" s="115"/>
      <c r="Q882" s="5"/>
      <c r="R882" s="6"/>
      <c r="S882" s="6"/>
      <c r="T882" s="6"/>
      <c r="U882" s="6"/>
      <c r="V882" s="6"/>
      <c r="W882" s="6"/>
      <c r="X882" s="6"/>
      <c r="Y882" s="6"/>
      <c r="Z882" s="6"/>
      <c r="AA882" s="6"/>
    </row>
    <row r="883" spans="1:29" s="388" customFormat="1" x14ac:dyDescent="0.55000000000000004">
      <c r="A883" s="1053" t="s">
        <v>2945</v>
      </c>
      <c r="B883" s="760">
        <v>641</v>
      </c>
      <c r="C883" s="9" t="s">
        <v>34</v>
      </c>
      <c r="D883" s="9">
        <v>14449</v>
      </c>
      <c r="E883" s="9">
        <v>53</v>
      </c>
      <c r="F883" s="9">
        <v>263</v>
      </c>
      <c r="G883" s="6" t="s">
        <v>1195</v>
      </c>
      <c r="H883" s="9"/>
      <c r="I883" s="9"/>
      <c r="J883" s="9">
        <v>69</v>
      </c>
      <c r="K883" s="760"/>
      <c r="L883" s="9"/>
      <c r="M883" s="9"/>
      <c r="N883" s="9"/>
      <c r="O883" s="9"/>
      <c r="P883" s="292"/>
      <c r="Q883" s="760">
        <v>147</v>
      </c>
      <c r="R883" s="9">
        <v>24</v>
      </c>
      <c r="S883" s="9" t="s">
        <v>1792</v>
      </c>
      <c r="T883" s="9" t="s">
        <v>45</v>
      </c>
      <c r="U883" s="9">
        <v>144</v>
      </c>
      <c r="V883" s="9"/>
      <c r="W883" s="9">
        <v>135</v>
      </c>
      <c r="X883" s="9">
        <v>9</v>
      </c>
      <c r="Y883" s="9"/>
      <c r="Z883" s="9"/>
      <c r="AA883" s="9" t="s">
        <v>2944</v>
      </c>
      <c r="AB883" s="388">
        <v>33</v>
      </c>
    </row>
    <row r="884" spans="1:29" x14ac:dyDescent="0.55000000000000004">
      <c r="A884" s="603"/>
      <c r="B884" s="5"/>
      <c r="C884" s="6"/>
      <c r="D884" s="6"/>
      <c r="E884" s="6"/>
      <c r="F884" s="6"/>
      <c r="G884" s="6"/>
      <c r="H884" s="6"/>
      <c r="I884" s="6"/>
      <c r="J884" s="6"/>
      <c r="K884" s="5"/>
      <c r="L884" s="6"/>
      <c r="M884" s="6"/>
      <c r="N884" s="6"/>
      <c r="O884" s="6"/>
      <c r="P884" s="115"/>
      <c r="Q884" s="5"/>
      <c r="R884" s="6"/>
      <c r="S884" s="6"/>
      <c r="T884" s="6"/>
      <c r="U884" s="6"/>
      <c r="V884" s="6"/>
      <c r="W884" s="6"/>
      <c r="X884" s="6"/>
      <c r="Y884" s="6"/>
      <c r="Z884" s="6"/>
      <c r="AA884" s="6"/>
    </row>
    <row r="885" spans="1:29" x14ac:dyDescent="0.55000000000000004">
      <c r="A885" s="603" t="s">
        <v>2946</v>
      </c>
      <c r="B885" s="5">
        <v>642</v>
      </c>
      <c r="C885" s="6" t="s">
        <v>1740</v>
      </c>
      <c r="D885" s="6">
        <v>2060</v>
      </c>
      <c r="E885" s="6">
        <v>95</v>
      </c>
      <c r="F885" s="6"/>
      <c r="G885" s="6" t="s">
        <v>1195</v>
      </c>
      <c r="H885" s="6">
        <v>6</v>
      </c>
      <c r="I885" s="6"/>
      <c r="J885" s="6">
        <v>16</v>
      </c>
      <c r="K885" s="5">
        <v>2416</v>
      </c>
      <c r="L885" s="6"/>
      <c r="M885" s="6"/>
      <c r="N885" s="6"/>
      <c r="O885" s="6"/>
      <c r="P885" s="115"/>
      <c r="Q885" s="5"/>
      <c r="R885" s="6"/>
      <c r="S885" s="6"/>
      <c r="T885" s="6"/>
      <c r="U885" s="6"/>
      <c r="V885" s="6"/>
      <c r="W885" s="6"/>
      <c r="X885" s="6"/>
      <c r="Y885" s="6"/>
      <c r="Z885" s="6"/>
      <c r="AA885" s="6"/>
      <c r="AB885" s="31">
        <v>34</v>
      </c>
      <c r="AC885" s="31">
        <v>100</v>
      </c>
    </row>
    <row r="886" spans="1:29" x14ac:dyDescent="0.55000000000000004">
      <c r="A886" s="603"/>
      <c r="B886" s="5"/>
      <c r="C886" s="6"/>
      <c r="D886" s="6"/>
      <c r="E886" s="6"/>
      <c r="F886" s="6"/>
      <c r="G886" s="6"/>
      <c r="H886" s="6"/>
      <c r="I886" s="6"/>
      <c r="J886" s="6"/>
      <c r="K886" s="5"/>
      <c r="L886" s="6"/>
      <c r="M886" s="6"/>
      <c r="N886" s="6"/>
      <c r="O886" s="6"/>
      <c r="P886" s="115"/>
      <c r="Q886" s="5"/>
      <c r="R886" s="6"/>
      <c r="S886" s="6"/>
      <c r="T886" s="6"/>
      <c r="U886" s="6"/>
      <c r="V886" s="6"/>
      <c r="W886" s="6"/>
      <c r="X886" s="6"/>
      <c r="Y886" s="6"/>
      <c r="Z886" s="6"/>
      <c r="AA886" s="6"/>
    </row>
    <row r="887" spans="1:29" x14ac:dyDescent="0.55000000000000004">
      <c r="A887" s="603" t="s">
        <v>3225</v>
      </c>
      <c r="B887" s="5">
        <v>643</v>
      </c>
      <c r="C887" s="6" t="s">
        <v>3226</v>
      </c>
      <c r="D887" s="6">
        <v>755</v>
      </c>
      <c r="E887" s="6"/>
      <c r="F887" s="6"/>
      <c r="G887" s="6" t="s">
        <v>1195</v>
      </c>
      <c r="H887" s="6">
        <v>21</v>
      </c>
      <c r="I887" s="6">
        <v>2</v>
      </c>
      <c r="J887" s="6">
        <v>1</v>
      </c>
      <c r="K887" s="5">
        <v>8601</v>
      </c>
      <c r="L887" s="6"/>
      <c r="M887" s="6"/>
      <c r="N887" s="6"/>
      <c r="O887" s="6"/>
      <c r="P887" s="115"/>
      <c r="Q887" s="5"/>
      <c r="R887" s="6"/>
      <c r="S887" s="6"/>
      <c r="T887" s="6"/>
      <c r="U887" s="6"/>
      <c r="V887" s="6"/>
      <c r="W887" s="6"/>
      <c r="X887" s="6"/>
      <c r="Y887" s="6"/>
      <c r="Z887" s="6"/>
      <c r="AA887" s="6"/>
    </row>
    <row r="888" spans="1:29" x14ac:dyDescent="0.55000000000000004">
      <c r="A888" s="603"/>
      <c r="B888" s="5"/>
      <c r="C888" s="6"/>
      <c r="D888" s="6"/>
      <c r="E888" s="6"/>
      <c r="F888" s="6"/>
      <c r="G888" s="6"/>
      <c r="H888" s="6"/>
      <c r="I888" s="6"/>
      <c r="J888" s="6"/>
      <c r="K888" s="5"/>
      <c r="L888" s="6"/>
      <c r="M888" s="6"/>
      <c r="N888" s="6"/>
      <c r="O888" s="6"/>
      <c r="P888" s="115"/>
      <c r="Q888" s="5"/>
      <c r="R888" s="6"/>
      <c r="S888" s="6"/>
      <c r="T888" s="6"/>
      <c r="U888" s="6"/>
      <c r="V888" s="6"/>
      <c r="W888" s="6"/>
      <c r="X888" s="6"/>
      <c r="Y888" s="6"/>
      <c r="Z888" s="6"/>
      <c r="AA888" s="6"/>
    </row>
    <row r="889" spans="1:29" x14ac:dyDescent="0.55000000000000004">
      <c r="A889" s="603" t="s">
        <v>3257</v>
      </c>
      <c r="B889" s="5">
        <v>644</v>
      </c>
      <c r="C889" s="6" t="s">
        <v>34</v>
      </c>
      <c r="D889" s="6">
        <v>75001</v>
      </c>
      <c r="E889" s="6">
        <v>187</v>
      </c>
      <c r="F889" s="6">
        <v>6649</v>
      </c>
      <c r="G889" s="6" t="s">
        <v>1195</v>
      </c>
      <c r="H889" s="6">
        <v>5</v>
      </c>
      <c r="I889" s="6">
        <v>3</v>
      </c>
      <c r="J889" s="6">
        <v>38</v>
      </c>
      <c r="K889" s="5">
        <v>2338</v>
      </c>
      <c r="L889" s="6"/>
      <c r="M889" s="6"/>
      <c r="N889" s="6"/>
      <c r="O889" s="6"/>
      <c r="P889" s="115"/>
      <c r="Q889" s="5"/>
      <c r="R889" s="6"/>
      <c r="S889" s="6"/>
      <c r="T889" s="6"/>
      <c r="U889" s="6"/>
      <c r="V889" s="6"/>
      <c r="W889" s="6"/>
      <c r="X889" s="6"/>
      <c r="Y889" s="6"/>
      <c r="Z889" s="6"/>
      <c r="AA889" s="6"/>
    </row>
    <row r="890" spans="1:29" x14ac:dyDescent="0.55000000000000004">
      <c r="A890" s="603"/>
      <c r="B890" s="5"/>
      <c r="C890" s="6"/>
      <c r="D890" s="6"/>
      <c r="E890" s="6"/>
      <c r="F890" s="6"/>
      <c r="G890" s="6"/>
      <c r="H890" s="6"/>
      <c r="I890" s="6"/>
      <c r="J890" s="6"/>
      <c r="K890" s="5"/>
      <c r="L890" s="6"/>
      <c r="M890" s="6"/>
      <c r="N890" s="6"/>
      <c r="O890" s="6"/>
      <c r="P890" s="115"/>
      <c r="Q890" s="5"/>
      <c r="R890" s="6"/>
      <c r="S890" s="6"/>
      <c r="T890" s="6"/>
      <c r="U890" s="6"/>
      <c r="V890" s="6"/>
      <c r="W890" s="6"/>
      <c r="X890" s="6"/>
      <c r="Y890" s="6"/>
      <c r="Z890" s="6"/>
      <c r="AA890" s="6"/>
    </row>
    <row r="891" spans="1:29" x14ac:dyDescent="0.55000000000000004">
      <c r="A891" s="603" t="s">
        <v>3485</v>
      </c>
      <c r="B891" s="5">
        <v>645</v>
      </c>
      <c r="C891" s="38" t="s">
        <v>3221</v>
      </c>
      <c r="D891" s="6"/>
      <c r="E891" s="6">
        <v>67</v>
      </c>
      <c r="F891" s="6"/>
      <c r="G891" s="37" t="s">
        <v>444</v>
      </c>
      <c r="H891" s="6">
        <v>1</v>
      </c>
      <c r="I891" s="6">
        <v>1</v>
      </c>
      <c r="J891" s="6"/>
      <c r="K891" s="5">
        <v>500</v>
      </c>
      <c r="L891" s="6"/>
      <c r="M891" s="6"/>
      <c r="N891" s="6"/>
      <c r="O891" s="6"/>
      <c r="P891" s="115"/>
      <c r="Q891" s="5"/>
      <c r="R891" s="6"/>
      <c r="S891" s="6"/>
      <c r="T891" s="6"/>
      <c r="U891" s="6"/>
      <c r="V891" s="6"/>
      <c r="W891" s="6"/>
      <c r="X891" s="6"/>
      <c r="Y891" s="6"/>
      <c r="Z891" s="6"/>
      <c r="AA891" s="6"/>
    </row>
    <row r="892" spans="1:29" x14ac:dyDescent="0.55000000000000004">
      <c r="A892" s="603"/>
      <c r="B892" s="5"/>
      <c r="C892" s="6"/>
      <c r="D892" s="6"/>
      <c r="E892" s="6"/>
      <c r="F892" s="6"/>
      <c r="G892" s="6"/>
      <c r="H892" s="6"/>
      <c r="I892" s="6"/>
      <c r="J892" s="6"/>
      <c r="K892" s="5"/>
      <c r="L892" s="6"/>
      <c r="M892" s="6"/>
      <c r="N892" s="6"/>
      <c r="O892" s="6"/>
      <c r="P892" s="115"/>
      <c r="Q892" s="5"/>
      <c r="R892" s="6"/>
      <c r="S892" s="6"/>
      <c r="T892" s="6"/>
      <c r="U892" s="6"/>
      <c r="V892" s="6"/>
      <c r="W892" s="6"/>
      <c r="X892" s="6"/>
      <c r="Y892" s="6"/>
      <c r="Z892" s="6"/>
      <c r="AA892" s="6"/>
    </row>
    <row r="893" spans="1:29" x14ac:dyDescent="0.55000000000000004">
      <c r="A893" s="603" t="s">
        <v>3501</v>
      </c>
      <c r="B893" s="5">
        <v>646</v>
      </c>
      <c r="C893" s="38" t="s">
        <v>3221</v>
      </c>
      <c r="D893" s="6"/>
      <c r="E893" s="6">
        <v>70</v>
      </c>
      <c r="F893" s="6"/>
      <c r="G893" s="6"/>
      <c r="H893" s="6">
        <v>1</v>
      </c>
      <c r="I893" s="6"/>
      <c r="J893" s="6"/>
      <c r="K893" s="5">
        <v>400</v>
      </c>
      <c r="L893" s="6"/>
      <c r="M893" s="6"/>
      <c r="N893" s="6"/>
      <c r="O893" s="6"/>
      <c r="P893" s="115"/>
      <c r="Q893" s="5"/>
      <c r="R893" s="6"/>
      <c r="S893" s="6"/>
      <c r="T893" s="6"/>
      <c r="U893" s="6"/>
      <c r="V893" s="6"/>
      <c r="W893" s="6"/>
      <c r="X893" s="6"/>
      <c r="Y893" s="6"/>
      <c r="Z893" s="6"/>
      <c r="AA893" s="6"/>
    </row>
    <row r="894" spans="1:29" x14ac:dyDescent="0.55000000000000004">
      <c r="A894" s="603" t="s">
        <v>3502</v>
      </c>
      <c r="B894" s="5"/>
      <c r="C894" s="38" t="s">
        <v>3221</v>
      </c>
      <c r="D894" s="6"/>
      <c r="E894" s="6">
        <v>71</v>
      </c>
      <c r="F894" s="6"/>
      <c r="G894" s="6"/>
      <c r="H894" s="6">
        <v>10</v>
      </c>
      <c r="I894" s="6">
        <v>2</v>
      </c>
      <c r="J894" s="6"/>
      <c r="K894" s="5">
        <v>1800</v>
      </c>
      <c r="L894" s="6"/>
      <c r="M894" s="6"/>
      <c r="N894" s="6"/>
      <c r="O894" s="6"/>
      <c r="P894" s="115"/>
      <c r="Q894" s="5"/>
      <c r="R894" s="6"/>
      <c r="S894" s="6"/>
      <c r="T894" s="6"/>
      <c r="U894" s="6"/>
      <c r="V894" s="6"/>
      <c r="W894" s="6"/>
      <c r="X894" s="6"/>
      <c r="Y894" s="6"/>
      <c r="Z894" s="6"/>
      <c r="AA894" s="6"/>
    </row>
    <row r="895" spans="1:29" x14ac:dyDescent="0.55000000000000004">
      <c r="A895" s="603" t="s">
        <v>3513</v>
      </c>
      <c r="B895" s="5">
        <v>647</v>
      </c>
      <c r="C895" s="38" t="s">
        <v>3221</v>
      </c>
      <c r="D895" s="6"/>
      <c r="E895" s="6">
        <v>95</v>
      </c>
      <c r="F895" s="6"/>
      <c r="G895" s="660" t="s">
        <v>890</v>
      </c>
      <c r="H895" s="6">
        <v>1</v>
      </c>
      <c r="I895" s="6">
        <v>3</v>
      </c>
      <c r="J895" s="6"/>
      <c r="K895" s="5">
        <v>130</v>
      </c>
      <c r="L895" s="6"/>
      <c r="M895" s="6"/>
      <c r="N895" s="6"/>
      <c r="O895" s="6"/>
      <c r="P895" s="115"/>
      <c r="Q895" s="5"/>
      <c r="R895" s="6"/>
      <c r="S895" s="6"/>
      <c r="T895" s="6"/>
      <c r="U895" s="6"/>
      <c r="V895" s="6"/>
      <c r="W895" s="6"/>
      <c r="X895" s="6"/>
      <c r="Y895" s="6"/>
      <c r="Z895" s="6"/>
      <c r="AA895" s="6"/>
    </row>
    <row r="896" spans="1:29" x14ac:dyDescent="0.55000000000000004">
      <c r="A896" s="603"/>
      <c r="B896" s="5"/>
      <c r="C896" s="6"/>
      <c r="D896" s="6"/>
      <c r="E896" s="6"/>
      <c r="F896" s="6"/>
      <c r="G896" s="6"/>
      <c r="H896" s="6"/>
      <c r="I896" s="6"/>
      <c r="J896" s="6"/>
      <c r="K896" s="5"/>
      <c r="L896" s="6"/>
      <c r="M896" s="6"/>
      <c r="N896" s="6"/>
      <c r="O896" s="6"/>
      <c r="P896" s="115"/>
      <c r="Q896" s="5"/>
      <c r="R896" s="6"/>
      <c r="S896" s="6"/>
      <c r="T896" s="6"/>
      <c r="U896" s="6"/>
      <c r="V896" s="6"/>
      <c r="W896" s="6"/>
      <c r="X896" s="6"/>
      <c r="Y896" s="6"/>
      <c r="Z896" s="6"/>
      <c r="AA896" s="6"/>
    </row>
    <row r="897" spans="1:27" x14ac:dyDescent="0.55000000000000004">
      <c r="A897" s="603"/>
      <c r="B897" s="5"/>
      <c r="C897" s="6"/>
      <c r="D897" s="6"/>
      <c r="E897" s="6"/>
      <c r="F897" s="6"/>
      <c r="G897" s="6"/>
      <c r="H897" s="6"/>
      <c r="I897" s="6"/>
      <c r="J897" s="6"/>
      <c r="K897" s="5"/>
      <c r="L897" s="6"/>
      <c r="M897" s="6"/>
      <c r="N897" s="6"/>
      <c r="O897" s="6"/>
      <c r="P897" s="115"/>
      <c r="Q897" s="5"/>
      <c r="R897" s="6"/>
      <c r="S897" s="6"/>
      <c r="T897" s="6"/>
      <c r="U897" s="6"/>
      <c r="V897" s="6"/>
      <c r="W897" s="6"/>
      <c r="X897" s="6"/>
      <c r="Y897" s="6"/>
      <c r="Z897" s="6"/>
      <c r="AA897" s="6"/>
    </row>
    <row r="898" spans="1:27" x14ac:dyDescent="0.55000000000000004">
      <c r="A898" s="603"/>
      <c r="B898" s="5"/>
      <c r="C898" s="6"/>
      <c r="D898" s="6"/>
      <c r="E898" s="6"/>
      <c r="F898" s="6"/>
      <c r="G898" s="6"/>
      <c r="H898" s="6"/>
      <c r="I898" s="6"/>
      <c r="J898" s="6"/>
      <c r="K898" s="5"/>
      <c r="L898" s="6"/>
      <c r="M898" s="6"/>
      <c r="N898" s="6"/>
      <c r="O898" s="6"/>
      <c r="P898" s="115"/>
      <c r="Q898" s="5"/>
      <c r="R898" s="6"/>
      <c r="S898" s="6"/>
      <c r="T898" s="6"/>
      <c r="U898" s="6"/>
      <c r="V898" s="6"/>
      <c r="W898" s="6"/>
      <c r="X898" s="6"/>
      <c r="Y898" s="6"/>
      <c r="Z898" s="6"/>
      <c r="AA898" s="6"/>
    </row>
    <row r="899" spans="1:27" x14ac:dyDescent="0.55000000000000004">
      <c r="A899" s="603"/>
      <c r="B899" s="5"/>
      <c r="C899" s="6"/>
      <c r="D899" s="6"/>
      <c r="E899" s="6"/>
      <c r="F899" s="6"/>
      <c r="G899" s="6"/>
      <c r="H899" s="6"/>
      <c r="I899" s="6"/>
      <c r="J899" s="6"/>
      <c r="K899" s="5"/>
      <c r="L899" s="6"/>
      <c r="M899" s="6"/>
      <c r="N899" s="6"/>
      <c r="O899" s="6"/>
      <c r="P899" s="115"/>
      <c r="Q899" s="5"/>
      <c r="R899" s="6"/>
      <c r="S899" s="6"/>
      <c r="T899" s="6"/>
      <c r="U899" s="6"/>
      <c r="V899" s="6"/>
      <c r="W899" s="6"/>
      <c r="X899" s="6"/>
      <c r="Y899" s="6"/>
      <c r="Z899" s="6"/>
      <c r="AA899" s="6"/>
    </row>
    <row r="900" spans="1:27" x14ac:dyDescent="0.55000000000000004">
      <c r="A900" s="603"/>
      <c r="B900" s="5"/>
      <c r="C900" s="6"/>
      <c r="D900" s="6"/>
      <c r="E900" s="6"/>
      <c r="F900" s="6"/>
      <c r="G900" s="6"/>
      <c r="H900" s="6"/>
      <c r="I900" s="6"/>
      <c r="J900" s="6"/>
      <c r="K900" s="5"/>
      <c r="L900" s="6"/>
      <c r="M900" s="6"/>
      <c r="N900" s="6"/>
      <c r="O900" s="6"/>
      <c r="P900" s="115"/>
      <c r="Q900" s="5"/>
      <c r="R900" s="6"/>
      <c r="S900" s="6"/>
      <c r="T900" s="6"/>
      <c r="U900" s="6"/>
      <c r="V900" s="6"/>
      <c r="W900" s="6"/>
      <c r="X900" s="6"/>
      <c r="Y900" s="6"/>
      <c r="Z900" s="6"/>
      <c r="AA900" s="6"/>
    </row>
    <row r="901" spans="1:27" x14ac:dyDescent="0.55000000000000004">
      <c r="A901" s="603"/>
      <c r="B901" s="5"/>
      <c r="C901" s="6"/>
      <c r="D901" s="6"/>
      <c r="E901" s="6"/>
      <c r="F901" s="6"/>
      <c r="G901" s="6"/>
      <c r="H901" s="6"/>
      <c r="I901" s="6"/>
      <c r="J901" s="6"/>
      <c r="K901" s="5"/>
      <c r="L901" s="6"/>
      <c r="M901" s="6"/>
      <c r="N901" s="6"/>
      <c r="O901" s="6"/>
      <c r="P901" s="115"/>
      <c r="Q901" s="5"/>
      <c r="R901" s="6"/>
      <c r="S901" s="6"/>
      <c r="T901" s="6"/>
      <c r="U901" s="6"/>
      <c r="V901" s="6"/>
      <c r="W901" s="6"/>
      <c r="X901" s="6"/>
      <c r="Y901" s="6"/>
      <c r="Z901" s="6"/>
      <c r="AA901" s="6"/>
    </row>
    <row r="902" spans="1:27" x14ac:dyDescent="0.55000000000000004">
      <c r="A902" s="603"/>
      <c r="B902" s="5"/>
      <c r="C902" s="6"/>
      <c r="D902" s="6"/>
      <c r="E902" s="6"/>
      <c r="F902" s="6"/>
      <c r="G902" s="6"/>
      <c r="H902" s="6"/>
      <c r="I902" s="6"/>
      <c r="J902" s="6"/>
      <c r="K902" s="5"/>
      <c r="L902" s="6"/>
      <c r="M902" s="6"/>
      <c r="N902" s="6"/>
      <c r="O902" s="6"/>
      <c r="P902" s="115"/>
      <c r="Q902" s="5"/>
      <c r="R902" s="6"/>
      <c r="S902" s="6"/>
      <c r="T902" s="6"/>
      <c r="U902" s="6"/>
      <c r="V902" s="6"/>
      <c r="W902" s="6"/>
      <c r="X902" s="6"/>
      <c r="Y902" s="6"/>
      <c r="Z902" s="6"/>
      <c r="AA902" s="6"/>
    </row>
    <row r="903" spans="1:27" x14ac:dyDescent="0.55000000000000004">
      <c r="A903" s="603"/>
      <c r="B903" s="5"/>
      <c r="C903" s="6"/>
      <c r="D903" s="6"/>
      <c r="E903" s="6"/>
      <c r="F903" s="6"/>
      <c r="G903" s="6"/>
      <c r="H903" s="6"/>
      <c r="I903" s="6"/>
      <c r="J903" s="6"/>
      <c r="K903" s="5"/>
      <c r="L903" s="6"/>
      <c r="M903" s="6"/>
      <c r="N903" s="6"/>
      <c r="O903" s="6"/>
      <c r="P903" s="115"/>
      <c r="Q903" s="5"/>
      <c r="R903" s="6"/>
      <c r="S903" s="6"/>
      <c r="T903" s="6"/>
      <c r="U903" s="6"/>
      <c r="V903" s="6"/>
      <c r="W903" s="6"/>
      <c r="X903" s="6"/>
      <c r="Y903" s="6"/>
      <c r="Z903" s="6"/>
      <c r="AA903" s="6"/>
    </row>
    <row r="904" spans="1:27" x14ac:dyDescent="0.55000000000000004">
      <c r="A904" s="603"/>
      <c r="B904" s="5"/>
      <c r="C904" s="6"/>
      <c r="D904" s="6"/>
      <c r="E904" s="6"/>
      <c r="F904" s="6"/>
      <c r="G904" s="6"/>
      <c r="H904" s="6"/>
      <c r="I904" s="6"/>
      <c r="J904" s="6"/>
      <c r="K904" s="5"/>
      <c r="L904" s="6"/>
      <c r="M904" s="6"/>
      <c r="N904" s="6"/>
      <c r="O904" s="6"/>
      <c r="P904" s="115"/>
      <c r="Q904" s="5"/>
      <c r="R904" s="6"/>
      <c r="S904" s="6"/>
      <c r="T904" s="6"/>
      <c r="U904" s="6"/>
      <c r="V904" s="6"/>
      <c r="W904" s="6"/>
      <c r="X904" s="6"/>
      <c r="Y904" s="6"/>
      <c r="Z904" s="6"/>
      <c r="AA904" s="6"/>
    </row>
    <row r="905" spans="1:27" x14ac:dyDescent="0.55000000000000004">
      <c r="A905" s="603"/>
      <c r="B905" s="5"/>
      <c r="C905" s="6"/>
      <c r="D905" s="6"/>
      <c r="E905" s="6"/>
      <c r="F905" s="6"/>
      <c r="G905" s="6"/>
      <c r="H905" s="6"/>
      <c r="I905" s="6"/>
      <c r="J905" s="6"/>
      <c r="K905" s="5"/>
      <c r="L905" s="6"/>
      <c r="M905" s="6"/>
      <c r="N905" s="6"/>
      <c r="O905" s="6"/>
      <c r="P905" s="115"/>
      <c r="Q905" s="5"/>
      <c r="R905" s="6"/>
      <c r="S905" s="6"/>
      <c r="T905" s="6"/>
      <c r="U905" s="6"/>
      <c r="V905" s="6"/>
      <c r="W905" s="6"/>
      <c r="X905" s="6"/>
      <c r="Y905" s="6"/>
      <c r="Z905" s="6"/>
      <c r="AA905" s="6"/>
    </row>
    <row r="906" spans="1:27" x14ac:dyDescent="0.55000000000000004">
      <c r="A906" s="603"/>
      <c r="B906" s="5"/>
      <c r="C906" s="6"/>
      <c r="D906" s="6"/>
      <c r="E906" s="6"/>
      <c r="F906" s="6"/>
      <c r="G906" s="6"/>
      <c r="H906" s="6"/>
      <c r="I906" s="6"/>
      <c r="J906" s="6"/>
      <c r="K906" s="5"/>
      <c r="L906" s="6"/>
      <c r="M906" s="6"/>
      <c r="N906" s="6"/>
      <c r="O906" s="6"/>
      <c r="P906" s="115"/>
      <c r="Q906" s="5"/>
      <c r="R906" s="6"/>
      <c r="S906" s="6"/>
      <c r="T906" s="6"/>
      <c r="U906" s="6"/>
      <c r="V906" s="6"/>
      <c r="W906" s="6"/>
      <c r="X906" s="6"/>
      <c r="Y906" s="6"/>
      <c r="Z906" s="6"/>
      <c r="AA906" s="6"/>
    </row>
    <row r="907" spans="1:27" x14ac:dyDescent="0.55000000000000004">
      <c r="A907" s="603"/>
      <c r="B907" s="5"/>
      <c r="C907" s="6"/>
      <c r="D907" s="6"/>
      <c r="E907" s="6"/>
      <c r="F907" s="6"/>
      <c r="G907" s="6"/>
      <c r="H907" s="6"/>
      <c r="I907" s="6"/>
      <c r="J907" s="6"/>
      <c r="K907" s="5"/>
      <c r="L907" s="6"/>
      <c r="M907" s="6"/>
      <c r="N907" s="6"/>
      <c r="O907" s="6"/>
      <c r="P907" s="115"/>
      <c r="Q907" s="5"/>
      <c r="R907" s="6"/>
      <c r="S907" s="6"/>
      <c r="T907" s="6"/>
      <c r="U907" s="6"/>
      <c r="V907" s="6"/>
      <c r="W907" s="6"/>
      <c r="X907" s="6"/>
      <c r="Y907" s="6"/>
      <c r="Z907" s="6"/>
      <c r="AA907" s="6"/>
    </row>
    <row r="908" spans="1:27" x14ac:dyDescent="0.55000000000000004">
      <c r="A908" s="603"/>
      <c r="B908" s="5"/>
      <c r="C908" s="6"/>
      <c r="D908" s="6"/>
      <c r="E908" s="6"/>
      <c r="F908" s="6"/>
      <c r="G908" s="6"/>
      <c r="H908" s="6"/>
      <c r="I908" s="6"/>
      <c r="J908" s="6"/>
      <c r="K908" s="5"/>
      <c r="L908" s="6"/>
      <c r="M908" s="6"/>
      <c r="N908" s="6"/>
      <c r="O908" s="6"/>
      <c r="P908" s="115"/>
      <c r="Q908" s="5"/>
      <c r="R908" s="6"/>
      <c r="S908" s="6"/>
      <c r="T908" s="6"/>
      <c r="U908" s="6"/>
      <c r="V908" s="6"/>
      <c r="W908" s="6"/>
      <c r="X908" s="6"/>
      <c r="Y908" s="6"/>
      <c r="Z908" s="6"/>
      <c r="AA908" s="6"/>
    </row>
    <row r="909" spans="1:27" x14ac:dyDescent="0.55000000000000004">
      <c r="A909" s="603"/>
      <c r="B909" s="5"/>
      <c r="C909" s="6"/>
      <c r="D909" s="6"/>
      <c r="E909" s="6"/>
      <c r="F909" s="6"/>
      <c r="G909" s="6"/>
      <c r="H909" s="6"/>
      <c r="I909" s="6"/>
      <c r="J909" s="6"/>
      <c r="K909" s="5"/>
      <c r="L909" s="6"/>
      <c r="M909" s="6"/>
      <c r="N909" s="6"/>
      <c r="O909" s="6"/>
      <c r="P909" s="115"/>
      <c r="Q909" s="5"/>
      <c r="R909" s="6"/>
      <c r="S909" s="6"/>
      <c r="T909" s="6"/>
      <c r="U909" s="6"/>
      <c r="V909" s="6"/>
      <c r="W909" s="6"/>
      <c r="X909" s="6"/>
      <c r="Y909" s="6"/>
      <c r="Z909" s="6"/>
      <c r="AA909" s="6"/>
    </row>
    <row r="910" spans="1:27" x14ac:dyDescent="0.55000000000000004">
      <c r="A910" s="603"/>
      <c r="B910" s="5"/>
      <c r="C910" s="6"/>
      <c r="D910" s="6"/>
      <c r="E910" s="6"/>
      <c r="F910" s="6"/>
      <c r="G910" s="6"/>
      <c r="H910" s="6"/>
      <c r="I910" s="6"/>
      <c r="J910" s="6"/>
      <c r="K910" s="5"/>
      <c r="L910" s="6"/>
      <c r="M910" s="6"/>
      <c r="N910" s="6"/>
      <c r="O910" s="6"/>
      <c r="P910" s="115"/>
      <c r="Q910" s="5"/>
      <c r="R910" s="6"/>
      <c r="S910" s="6"/>
      <c r="T910" s="6"/>
      <c r="U910" s="6"/>
      <c r="V910" s="6"/>
      <c r="W910" s="6"/>
      <c r="X910" s="6"/>
      <c r="Y910" s="6"/>
      <c r="Z910" s="6"/>
      <c r="AA910" s="6"/>
    </row>
    <row r="911" spans="1:27" x14ac:dyDescent="0.55000000000000004">
      <c r="A911" s="603"/>
      <c r="B911" s="5"/>
      <c r="C911" s="6"/>
      <c r="D911" s="6"/>
      <c r="E911" s="6"/>
      <c r="F911" s="6"/>
      <c r="G911" s="6"/>
      <c r="H911" s="6"/>
      <c r="I911" s="6"/>
      <c r="J911" s="6"/>
      <c r="K911" s="5"/>
      <c r="L911" s="6"/>
      <c r="M911" s="6"/>
      <c r="N911" s="6"/>
      <c r="O911" s="6"/>
      <c r="P911" s="115"/>
      <c r="Q911" s="5"/>
      <c r="R911" s="6"/>
      <c r="S911" s="6"/>
      <c r="T911" s="6"/>
      <c r="U911" s="6"/>
      <c r="V911" s="6"/>
      <c r="W911" s="6"/>
      <c r="X911" s="6"/>
      <c r="Y911" s="6"/>
      <c r="Z911" s="6"/>
      <c r="AA911" s="6"/>
    </row>
    <row r="912" spans="1:27" x14ac:dyDescent="0.55000000000000004">
      <c r="A912" s="603"/>
      <c r="B912" s="5"/>
      <c r="C912" s="6"/>
      <c r="D912" s="6"/>
      <c r="E912" s="6"/>
      <c r="F912" s="6"/>
      <c r="G912" s="6"/>
      <c r="H912" s="6"/>
      <c r="I912" s="6"/>
      <c r="J912" s="6"/>
      <c r="K912" s="5"/>
      <c r="L912" s="6"/>
      <c r="M912" s="6"/>
      <c r="N912" s="6"/>
      <c r="O912" s="6"/>
      <c r="P912" s="115"/>
      <c r="Q912" s="5"/>
      <c r="R912" s="6"/>
      <c r="S912" s="6"/>
      <c r="T912" s="6"/>
      <c r="U912" s="6"/>
      <c r="V912" s="6"/>
      <c r="W912" s="6"/>
      <c r="X912" s="6"/>
      <c r="Y912" s="6"/>
      <c r="Z912" s="6"/>
      <c r="AA912" s="6"/>
    </row>
    <row r="913" spans="1:27" x14ac:dyDescent="0.55000000000000004">
      <c r="A913" s="603"/>
      <c r="B913" s="5"/>
      <c r="C913" s="6"/>
      <c r="D913" s="6"/>
      <c r="E913" s="6"/>
      <c r="F913" s="6"/>
      <c r="G913" s="6"/>
      <c r="H913" s="6"/>
      <c r="I913" s="6"/>
      <c r="J913" s="6"/>
      <c r="K913" s="5"/>
      <c r="L913" s="6"/>
      <c r="M913" s="6"/>
      <c r="N913" s="6"/>
      <c r="O913" s="6"/>
      <c r="P913" s="115"/>
      <c r="Q913" s="5"/>
      <c r="R913" s="6"/>
      <c r="S913" s="6"/>
      <c r="T913" s="6"/>
      <c r="U913" s="6"/>
      <c r="V913" s="6"/>
      <c r="W913" s="6"/>
      <c r="X913" s="6"/>
      <c r="Y913" s="6"/>
      <c r="Z913" s="6"/>
      <c r="AA913" s="6"/>
    </row>
    <row r="914" spans="1:27" x14ac:dyDescent="0.55000000000000004">
      <c r="A914" s="603"/>
      <c r="B914" s="5"/>
      <c r="C914" s="6"/>
      <c r="D914" s="6"/>
      <c r="E914" s="6"/>
      <c r="F914" s="6"/>
      <c r="G914" s="6"/>
      <c r="H914" s="6"/>
      <c r="I914" s="6"/>
      <c r="J914" s="6"/>
      <c r="K914" s="5"/>
      <c r="L914" s="6"/>
      <c r="M914" s="6"/>
      <c r="N914" s="6"/>
      <c r="O914" s="6"/>
      <c r="P914" s="115"/>
      <c r="Q914" s="5"/>
      <c r="R914" s="6"/>
      <c r="S914" s="6"/>
      <c r="T914" s="6"/>
      <c r="U914" s="6"/>
      <c r="V914" s="6"/>
      <c r="W914" s="6"/>
      <c r="X914" s="6"/>
      <c r="Y914" s="6"/>
      <c r="Z914" s="6"/>
      <c r="AA914" s="6"/>
    </row>
    <row r="915" spans="1:27" x14ac:dyDescent="0.55000000000000004">
      <c r="A915" s="603"/>
      <c r="B915" s="5"/>
      <c r="C915" s="6"/>
      <c r="D915" s="6"/>
      <c r="E915" s="6"/>
      <c r="F915" s="6"/>
      <c r="G915" s="6"/>
      <c r="H915" s="6"/>
      <c r="I915" s="6"/>
      <c r="J915" s="6"/>
      <c r="K915" s="5"/>
      <c r="L915" s="6"/>
      <c r="M915" s="6"/>
      <c r="N915" s="6"/>
      <c r="O915" s="6"/>
      <c r="P915" s="115"/>
      <c r="Q915" s="5"/>
      <c r="R915" s="6"/>
      <c r="S915" s="6"/>
      <c r="T915" s="6"/>
      <c r="U915" s="6"/>
      <c r="V915" s="6"/>
      <c r="W915" s="6"/>
      <c r="X915" s="6"/>
      <c r="Y915" s="6"/>
      <c r="Z915" s="6"/>
      <c r="AA915" s="6"/>
    </row>
    <row r="916" spans="1:27" x14ac:dyDescent="0.55000000000000004">
      <c r="A916" s="603"/>
      <c r="B916" s="5"/>
      <c r="C916" s="6"/>
      <c r="D916" s="6"/>
      <c r="E916" s="6"/>
      <c r="F916" s="6"/>
      <c r="G916" s="6"/>
      <c r="H916" s="6"/>
      <c r="I916" s="6"/>
      <c r="J916" s="6"/>
      <c r="K916" s="5"/>
      <c r="L916" s="6"/>
      <c r="M916" s="6"/>
      <c r="N916" s="6"/>
      <c r="O916" s="6"/>
      <c r="P916" s="115"/>
      <c r="Q916" s="5"/>
      <c r="R916" s="6"/>
      <c r="S916" s="6"/>
      <c r="T916" s="6"/>
      <c r="U916" s="6"/>
      <c r="V916" s="6"/>
      <c r="W916" s="6"/>
      <c r="X916" s="6"/>
      <c r="Y916" s="6"/>
      <c r="Z916" s="6"/>
      <c r="AA916" s="6"/>
    </row>
    <row r="917" spans="1:27" x14ac:dyDescent="0.55000000000000004">
      <c r="A917" s="603"/>
      <c r="B917" s="5"/>
      <c r="C917" s="6"/>
      <c r="D917" s="6"/>
      <c r="E917" s="6"/>
      <c r="F917" s="6"/>
      <c r="G917" s="6"/>
      <c r="H917" s="6"/>
      <c r="I917" s="6"/>
      <c r="J917" s="6"/>
      <c r="K917" s="5"/>
      <c r="L917" s="6"/>
      <c r="M917" s="6"/>
      <c r="N917" s="6"/>
      <c r="O917" s="6"/>
      <c r="P917" s="115"/>
      <c r="Q917" s="5"/>
      <c r="R917" s="6"/>
      <c r="S917" s="6"/>
      <c r="T917" s="6"/>
      <c r="U917" s="6"/>
      <c r="V917" s="6"/>
      <c r="W917" s="6"/>
      <c r="X917" s="6"/>
      <c r="Y917" s="6"/>
      <c r="Z917" s="6"/>
      <c r="AA917" s="6"/>
    </row>
    <row r="918" spans="1:27" x14ac:dyDescent="0.55000000000000004">
      <c r="A918" s="603"/>
      <c r="B918" s="5"/>
      <c r="C918" s="6"/>
      <c r="D918" s="6"/>
      <c r="E918" s="6"/>
      <c r="F918" s="6"/>
      <c r="G918" s="6"/>
      <c r="H918" s="6"/>
      <c r="I918" s="6"/>
      <c r="J918" s="6"/>
      <c r="K918" s="5"/>
      <c r="L918" s="6"/>
      <c r="M918" s="6"/>
      <c r="N918" s="6"/>
      <c r="O918" s="6"/>
      <c r="P918" s="115"/>
      <c r="Q918" s="5"/>
      <c r="R918" s="6"/>
      <c r="S918" s="6"/>
      <c r="T918" s="6"/>
      <c r="U918" s="6"/>
      <c r="V918" s="6"/>
      <c r="W918" s="6"/>
      <c r="X918" s="6"/>
      <c r="Y918" s="6"/>
      <c r="Z918" s="6"/>
      <c r="AA918" s="6"/>
    </row>
    <row r="919" spans="1:27" x14ac:dyDescent="0.55000000000000004">
      <c r="A919" s="603"/>
      <c r="B919" s="5"/>
      <c r="C919" s="6"/>
      <c r="D919" s="6"/>
      <c r="E919" s="6"/>
      <c r="F919" s="6"/>
      <c r="G919" s="6"/>
      <c r="H919" s="6"/>
      <c r="I919" s="6"/>
      <c r="J919" s="6"/>
      <c r="K919" s="5"/>
      <c r="L919" s="6"/>
      <c r="M919" s="6"/>
      <c r="N919" s="6"/>
      <c r="O919" s="6"/>
      <c r="P919" s="115"/>
      <c r="Q919" s="5"/>
      <c r="R919" s="6"/>
      <c r="S919" s="6"/>
      <c r="T919" s="6"/>
      <c r="U919" s="6"/>
      <c r="V919" s="6"/>
      <c r="W919" s="6"/>
      <c r="X919" s="6"/>
      <c r="Y919" s="6"/>
      <c r="Z919" s="6"/>
      <c r="AA919" s="6"/>
    </row>
    <row r="920" spans="1:27" x14ac:dyDescent="0.55000000000000004">
      <c r="A920" s="603"/>
      <c r="B920" s="5"/>
      <c r="C920" s="6"/>
      <c r="D920" s="6"/>
      <c r="E920" s="6"/>
      <c r="F920" s="6"/>
      <c r="G920" s="6"/>
      <c r="H920" s="6"/>
      <c r="I920" s="6"/>
      <c r="J920" s="6"/>
      <c r="K920" s="5"/>
      <c r="L920" s="6"/>
      <c r="M920" s="6"/>
      <c r="N920" s="6"/>
      <c r="O920" s="6"/>
      <c r="P920" s="115"/>
      <c r="Q920" s="5"/>
      <c r="R920" s="6"/>
      <c r="S920" s="6"/>
      <c r="T920" s="6"/>
      <c r="U920" s="6"/>
      <c r="V920" s="6"/>
      <c r="W920" s="6"/>
      <c r="X920" s="6"/>
      <c r="Y920" s="6"/>
      <c r="Z920" s="6"/>
      <c r="AA920" s="6"/>
    </row>
    <row r="921" spans="1:27" x14ac:dyDescent="0.55000000000000004">
      <c r="A921" s="603"/>
      <c r="B921" s="5"/>
      <c r="C921" s="6"/>
      <c r="D921" s="6"/>
      <c r="E921" s="6"/>
      <c r="F921" s="6"/>
      <c r="G921" s="6"/>
      <c r="H921" s="6"/>
      <c r="I921" s="6"/>
      <c r="J921" s="6"/>
      <c r="K921" s="5"/>
      <c r="L921" s="6"/>
      <c r="M921" s="6"/>
      <c r="N921" s="6"/>
      <c r="O921" s="6"/>
      <c r="P921" s="115"/>
      <c r="Q921" s="5"/>
      <c r="R921" s="6"/>
      <c r="S921" s="6"/>
      <c r="T921" s="6"/>
      <c r="U921" s="6"/>
      <c r="V921" s="6"/>
      <c r="W921" s="6"/>
      <c r="X921" s="6"/>
      <c r="Y921" s="6"/>
      <c r="Z921" s="6"/>
      <c r="AA921" s="6"/>
    </row>
    <row r="922" spans="1:27" x14ac:dyDescent="0.55000000000000004">
      <c r="A922" s="603"/>
      <c r="B922" s="5"/>
      <c r="C922" s="6"/>
      <c r="D922" s="6"/>
      <c r="E922" s="6"/>
      <c r="F922" s="6"/>
      <c r="G922" s="6"/>
      <c r="H922" s="6"/>
      <c r="I922" s="6"/>
      <c r="J922" s="6"/>
      <c r="K922" s="5"/>
      <c r="L922" s="6"/>
      <c r="M922" s="6"/>
      <c r="N922" s="6"/>
      <c r="O922" s="6"/>
      <c r="P922" s="115"/>
      <c r="Q922" s="5"/>
      <c r="R922" s="6"/>
      <c r="S922" s="6"/>
      <c r="T922" s="6"/>
      <c r="U922" s="6"/>
      <c r="V922" s="6"/>
      <c r="W922" s="6"/>
      <c r="X922" s="6"/>
      <c r="Y922" s="6"/>
      <c r="Z922" s="6"/>
      <c r="AA922" s="6"/>
    </row>
    <row r="923" spans="1:27" x14ac:dyDescent="0.55000000000000004">
      <c r="A923" s="603"/>
      <c r="B923" s="5"/>
      <c r="C923" s="6"/>
      <c r="D923" s="6"/>
      <c r="E923" s="6"/>
      <c r="F923" s="6"/>
      <c r="G923" s="6"/>
      <c r="H923" s="6"/>
      <c r="I923" s="6"/>
      <c r="J923" s="6"/>
      <c r="K923" s="5"/>
      <c r="L923" s="6"/>
      <c r="M923" s="6"/>
      <c r="N923" s="6"/>
      <c r="O923" s="6"/>
      <c r="P923" s="115"/>
      <c r="Q923" s="5"/>
      <c r="R923" s="6"/>
      <c r="S923" s="6"/>
      <c r="T923" s="6"/>
      <c r="U923" s="6"/>
      <c r="V923" s="6"/>
      <c r="W923" s="6"/>
      <c r="X923" s="6"/>
      <c r="Y923" s="6"/>
      <c r="Z923" s="6"/>
      <c r="AA923" s="6"/>
    </row>
    <row r="924" spans="1:27" x14ac:dyDescent="0.55000000000000004">
      <c r="A924" s="603"/>
      <c r="B924" s="5"/>
      <c r="C924" s="6"/>
      <c r="D924" s="6"/>
      <c r="E924" s="6"/>
      <c r="F924" s="6"/>
      <c r="G924" s="6"/>
      <c r="H924" s="6"/>
      <c r="I924" s="6"/>
      <c r="J924" s="6"/>
      <c r="K924" s="5"/>
      <c r="L924" s="6"/>
      <c r="M924" s="6"/>
      <c r="N924" s="6"/>
      <c r="O924" s="6"/>
      <c r="P924" s="115"/>
      <c r="Q924" s="5"/>
      <c r="R924" s="6"/>
      <c r="S924" s="6"/>
      <c r="T924" s="6"/>
      <c r="U924" s="6"/>
      <c r="V924" s="6"/>
      <c r="W924" s="6"/>
      <c r="X924" s="6"/>
      <c r="Y924" s="6"/>
      <c r="Z924" s="6"/>
      <c r="AA924" s="6"/>
    </row>
    <row r="925" spans="1:27" x14ac:dyDescent="0.55000000000000004">
      <c r="A925" s="603"/>
      <c r="B925" s="5"/>
      <c r="C925" s="6"/>
      <c r="D925" s="6"/>
      <c r="E925" s="6"/>
      <c r="F925" s="6"/>
      <c r="G925" s="6"/>
      <c r="H925" s="6"/>
      <c r="I925" s="6"/>
      <c r="J925" s="6"/>
      <c r="K925" s="5"/>
      <c r="L925" s="6"/>
      <c r="M925" s="6"/>
      <c r="N925" s="6"/>
      <c r="O925" s="6"/>
      <c r="P925" s="115"/>
      <c r="Q925" s="5"/>
      <c r="R925" s="6"/>
      <c r="S925" s="6"/>
      <c r="T925" s="6"/>
      <c r="U925" s="6"/>
      <c r="V925" s="6"/>
      <c r="W925" s="6"/>
      <c r="X925" s="6"/>
      <c r="Y925" s="6"/>
      <c r="Z925" s="6"/>
      <c r="AA925" s="6"/>
    </row>
    <row r="926" spans="1:27" x14ac:dyDescent="0.55000000000000004">
      <c r="A926" s="603"/>
      <c r="B926" s="5"/>
      <c r="C926" s="6"/>
      <c r="D926" s="6"/>
      <c r="E926" s="6"/>
      <c r="F926" s="6"/>
      <c r="G926" s="6"/>
      <c r="H926" s="6"/>
      <c r="I926" s="6"/>
      <c r="J926" s="6"/>
      <c r="K926" s="5"/>
      <c r="L926" s="6"/>
      <c r="M926" s="6"/>
      <c r="N926" s="6"/>
      <c r="O926" s="6"/>
      <c r="P926" s="115"/>
      <c r="Q926" s="5"/>
      <c r="R926" s="6"/>
      <c r="S926" s="6"/>
      <c r="T926" s="6"/>
      <c r="U926" s="6"/>
      <c r="V926" s="6"/>
      <c r="W926" s="6"/>
      <c r="X926" s="6"/>
      <c r="Y926" s="6"/>
      <c r="Z926" s="6"/>
      <c r="AA926" s="6"/>
    </row>
    <row r="927" spans="1:27" x14ac:dyDescent="0.55000000000000004">
      <c r="A927" s="603"/>
      <c r="B927" s="5"/>
      <c r="C927" s="6"/>
      <c r="D927" s="6"/>
      <c r="E927" s="6"/>
      <c r="F927" s="6"/>
      <c r="G927" s="6"/>
      <c r="H927" s="6"/>
      <c r="I927" s="6"/>
      <c r="J927" s="6"/>
      <c r="K927" s="5"/>
      <c r="L927" s="6"/>
      <c r="M927" s="6"/>
      <c r="N927" s="6"/>
      <c r="O927" s="6"/>
      <c r="P927" s="115"/>
      <c r="Q927" s="5"/>
      <c r="R927" s="6"/>
      <c r="S927" s="6"/>
      <c r="T927" s="6"/>
      <c r="U927" s="6"/>
      <c r="V927" s="6"/>
      <c r="W927" s="6"/>
      <c r="X927" s="6"/>
      <c r="Y927" s="6"/>
      <c r="Z927" s="6"/>
      <c r="AA927" s="6"/>
    </row>
    <row r="928" spans="1:27" x14ac:dyDescent="0.55000000000000004">
      <c r="A928" s="603"/>
      <c r="B928" s="5"/>
      <c r="C928" s="6"/>
      <c r="D928" s="6"/>
      <c r="E928" s="6"/>
      <c r="F928" s="6"/>
      <c r="G928" s="6"/>
      <c r="H928" s="6"/>
      <c r="I928" s="6"/>
      <c r="J928" s="6"/>
      <c r="K928" s="5"/>
      <c r="L928" s="6"/>
      <c r="M928" s="6"/>
      <c r="N928" s="6"/>
      <c r="O928" s="6"/>
      <c r="P928" s="115"/>
      <c r="Q928" s="5"/>
      <c r="R928" s="6"/>
      <c r="S928" s="6"/>
      <c r="T928" s="6"/>
      <c r="U928" s="6"/>
      <c r="V928" s="6"/>
      <c r="W928" s="6"/>
      <c r="X928" s="6"/>
      <c r="Y928" s="6"/>
      <c r="Z928" s="6"/>
      <c r="AA928" s="6"/>
    </row>
    <row r="929" spans="1:27" x14ac:dyDescent="0.55000000000000004">
      <c r="A929" s="603"/>
      <c r="B929" s="5"/>
      <c r="C929" s="6"/>
      <c r="D929" s="6"/>
      <c r="E929" s="6"/>
      <c r="F929" s="6"/>
      <c r="G929" s="6"/>
      <c r="H929" s="6"/>
      <c r="I929" s="6"/>
      <c r="J929" s="6"/>
      <c r="K929" s="5"/>
      <c r="L929" s="6"/>
      <c r="M929" s="6"/>
      <c r="N929" s="6"/>
      <c r="O929" s="6"/>
      <c r="P929" s="115"/>
      <c r="Q929" s="5"/>
      <c r="R929" s="6"/>
      <c r="S929" s="6"/>
      <c r="T929" s="6"/>
      <c r="U929" s="6"/>
      <c r="V929" s="6"/>
      <c r="W929" s="6"/>
      <c r="X929" s="6"/>
      <c r="Y929" s="6"/>
      <c r="Z929" s="6"/>
      <c r="AA929" s="6"/>
    </row>
    <row r="930" spans="1:27" x14ac:dyDescent="0.55000000000000004">
      <c r="A930" s="603"/>
      <c r="B930" s="5"/>
      <c r="C930" s="6"/>
      <c r="D930" s="6"/>
      <c r="E930" s="6"/>
      <c r="F930" s="6"/>
      <c r="G930" s="6"/>
      <c r="H930" s="6"/>
      <c r="I930" s="6"/>
      <c r="J930" s="6"/>
      <c r="K930" s="5"/>
      <c r="L930" s="6"/>
      <c r="M930" s="6"/>
      <c r="N930" s="6"/>
      <c r="O930" s="6"/>
      <c r="P930" s="115"/>
      <c r="Q930" s="5"/>
      <c r="R930" s="6"/>
      <c r="S930" s="6"/>
      <c r="T930" s="6"/>
      <c r="U930" s="6"/>
      <c r="V930" s="6"/>
      <c r="W930" s="6"/>
      <c r="X930" s="6"/>
      <c r="Y930" s="6"/>
      <c r="Z930" s="6"/>
      <c r="AA930" s="6"/>
    </row>
    <row r="931" spans="1:27" x14ac:dyDescent="0.55000000000000004">
      <c r="A931" s="603"/>
      <c r="B931" s="5"/>
      <c r="C931" s="6"/>
      <c r="D931" s="6"/>
      <c r="E931" s="6"/>
      <c r="F931" s="6"/>
      <c r="G931" s="6"/>
      <c r="H931" s="6"/>
      <c r="I931" s="6"/>
      <c r="J931" s="6"/>
      <c r="K931" s="5"/>
      <c r="L931" s="6"/>
      <c r="M931" s="6"/>
      <c r="N931" s="6"/>
      <c r="O931" s="6"/>
      <c r="P931" s="115"/>
      <c r="Q931" s="5"/>
      <c r="R931" s="6"/>
      <c r="S931" s="6"/>
      <c r="T931" s="6"/>
      <c r="U931" s="6"/>
      <c r="V931" s="6"/>
      <c r="W931" s="6"/>
      <c r="X931" s="6"/>
      <c r="Y931" s="6"/>
      <c r="Z931" s="6"/>
      <c r="AA931" s="6"/>
    </row>
    <row r="932" spans="1:27" x14ac:dyDescent="0.55000000000000004">
      <c r="A932" s="603"/>
      <c r="B932" s="5"/>
      <c r="C932" s="6"/>
      <c r="D932" s="6"/>
      <c r="E932" s="6"/>
      <c r="F932" s="6"/>
      <c r="G932" s="6"/>
      <c r="H932" s="6"/>
      <c r="I932" s="6"/>
      <c r="J932" s="6"/>
      <c r="K932" s="5"/>
      <c r="L932" s="6"/>
      <c r="M932" s="6"/>
      <c r="N932" s="6"/>
      <c r="O932" s="6"/>
      <c r="P932" s="115"/>
      <c r="Q932" s="5"/>
      <c r="R932" s="6"/>
      <c r="S932" s="6"/>
      <c r="T932" s="6"/>
      <c r="U932" s="6"/>
      <c r="V932" s="6"/>
      <c r="W932" s="6"/>
      <c r="X932" s="6"/>
      <c r="Y932" s="6"/>
      <c r="Z932" s="6"/>
      <c r="AA932" s="6"/>
    </row>
    <row r="933" spans="1:27" x14ac:dyDescent="0.55000000000000004">
      <c r="A933" s="603"/>
      <c r="B933" s="5"/>
      <c r="C933" s="6"/>
      <c r="D933" s="6"/>
      <c r="E933" s="6"/>
      <c r="F933" s="6"/>
      <c r="G933" s="6"/>
      <c r="H933" s="6"/>
      <c r="I933" s="6"/>
      <c r="J933" s="6"/>
      <c r="K933" s="5"/>
      <c r="L933" s="6"/>
      <c r="M933" s="6"/>
      <c r="N933" s="6"/>
      <c r="O933" s="6"/>
      <c r="P933" s="115"/>
      <c r="Q933" s="5"/>
      <c r="R933" s="6"/>
      <c r="S933" s="6"/>
      <c r="T933" s="6"/>
      <c r="U933" s="6"/>
      <c r="V933" s="6"/>
      <c r="W933" s="6"/>
      <c r="X933" s="6"/>
      <c r="Y933" s="6"/>
      <c r="Z933" s="6"/>
      <c r="AA933" s="6"/>
    </row>
    <row r="934" spans="1:27" x14ac:dyDescent="0.55000000000000004">
      <c r="A934" s="603"/>
      <c r="B934" s="5"/>
      <c r="C934" s="6"/>
      <c r="D934" s="6"/>
      <c r="E934" s="6"/>
      <c r="F934" s="6"/>
      <c r="G934" s="6"/>
      <c r="H934" s="6"/>
      <c r="I934" s="6"/>
      <c r="J934" s="6"/>
      <c r="K934" s="5"/>
      <c r="L934" s="6"/>
      <c r="M934" s="6"/>
      <c r="N934" s="6"/>
      <c r="O934" s="6"/>
      <c r="P934" s="115"/>
      <c r="Q934" s="5"/>
      <c r="R934" s="6"/>
      <c r="S934" s="6"/>
      <c r="T934" s="6"/>
      <c r="U934" s="6"/>
      <c r="V934" s="6"/>
      <c r="W934" s="6"/>
      <c r="X934" s="6"/>
      <c r="Y934" s="6"/>
      <c r="Z934" s="6"/>
      <c r="AA934" s="6"/>
    </row>
    <row r="935" spans="1:27" x14ac:dyDescent="0.55000000000000004">
      <c r="A935" s="603"/>
      <c r="B935" s="5"/>
      <c r="C935" s="6"/>
      <c r="D935" s="6"/>
      <c r="E935" s="6"/>
      <c r="F935" s="6"/>
      <c r="G935" s="6"/>
      <c r="H935" s="6"/>
      <c r="I935" s="6"/>
      <c r="J935" s="6"/>
      <c r="K935" s="5"/>
      <c r="L935" s="6"/>
      <c r="M935" s="6"/>
      <c r="N935" s="6"/>
      <c r="O935" s="6"/>
      <c r="P935" s="115"/>
      <c r="Q935" s="5"/>
      <c r="R935" s="6"/>
      <c r="S935" s="6"/>
      <c r="T935" s="6"/>
      <c r="U935" s="6"/>
      <c r="V935" s="6"/>
      <c r="W935" s="6"/>
      <c r="X935" s="6"/>
      <c r="Y935" s="6"/>
      <c r="Z935" s="6"/>
      <c r="AA935" s="6"/>
    </row>
    <row r="936" spans="1:27" x14ac:dyDescent="0.55000000000000004">
      <c r="A936" s="603"/>
      <c r="B936" s="5"/>
      <c r="C936" s="6"/>
      <c r="D936" s="6"/>
      <c r="E936" s="6"/>
      <c r="F936" s="6"/>
      <c r="G936" s="6"/>
      <c r="H936" s="6"/>
      <c r="I936" s="6"/>
      <c r="J936" s="6"/>
      <c r="K936" s="5"/>
      <c r="L936" s="6"/>
      <c r="M936" s="6"/>
      <c r="N936" s="6"/>
      <c r="O936" s="6"/>
      <c r="P936" s="115"/>
      <c r="Q936" s="5"/>
      <c r="R936" s="6"/>
      <c r="S936" s="6"/>
      <c r="T936" s="6"/>
      <c r="U936" s="6"/>
      <c r="V936" s="6"/>
      <c r="W936" s="6"/>
      <c r="X936" s="6"/>
      <c r="Y936" s="6"/>
      <c r="Z936" s="6"/>
      <c r="AA936" s="6"/>
    </row>
    <row r="937" spans="1:27" x14ac:dyDescent="0.55000000000000004">
      <c r="A937" s="603"/>
      <c r="B937" s="5"/>
      <c r="C937" s="6"/>
      <c r="D937" s="6"/>
      <c r="E937" s="6"/>
      <c r="F937" s="6"/>
      <c r="G937" s="6"/>
      <c r="H937" s="6"/>
      <c r="I937" s="6"/>
      <c r="J937" s="6"/>
      <c r="K937" s="5"/>
      <c r="L937" s="6"/>
      <c r="M937" s="6"/>
      <c r="N937" s="6"/>
      <c r="O937" s="6"/>
      <c r="P937" s="115"/>
      <c r="Q937" s="5"/>
      <c r="R937" s="6"/>
      <c r="S937" s="6"/>
      <c r="T937" s="6"/>
      <c r="U937" s="6"/>
      <c r="V937" s="6"/>
      <c r="W937" s="6"/>
      <c r="X937" s="6"/>
      <c r="Y937" s="6"/>
      <c r="Z937" s="6"/>
      <c r="AA937" s="6"/>
    </row>
    <row r="938" spans="1:27" x14ac:dyDescent="0.55000000000000004">
      <c r="A938" s="603"/>
      <c r="B938" s="5"/>
      <c r="C938" s="6"/>
      <c r="D938" s="6"/>
      <c r="E938" s="6"/>
      <c r="F938" s="6"/>
      <c r="G938" s="6"/>
      <c r="H938" s="6"/>
      <c r="I938" s="6"/>
      <c r="J938" s="6"/>
      <c r="K938" s="5"/>
      <c r="L938" s="6"/>
      <c r="M938" s="6"/>
      <c r="N938" s="6"/>
      <c r="O938" s="6"/>
      <c r="P938" s="115"/>
      <c r="Q938" s="5"/>
      <c r="R938" s="6"/>
      <c r="S938" s="6"/>
      <c r="T938" s="6"/>
      <c r="U938" s="6"/>
      <c r="V938" s="6"/>
      <c r="W938" s="6"/>
      <c r="X938" s="6"/>
      <c r="Y938" s="6"/>
      <c r="Z938" s="6"/>
      <c r="AA938" s="6"/>
    </row>
    <row r="939" spans="1:27" x14ac:dyDescent="0.55000000000000004">
      <c r="A939" s="603"/>
      <c r="B939" s="5"/>
      <c r="C939" s="6"/>
      <c r="D939" s="6"/>
      <c r="E939" s="6"/>
      <c r="F939" s="6"/>
      <c r="G939" s="6"/>
      <c r="H939" s="6"/>
      <c r="I939" s="6"/>
      <c r="J939" s="6"/>
      <c r="K939" s="5"/>
      <c r="L939" s="6"/>
      <c r="M939" s="6"/>
      <c r="N939" s="6"/>
      <c r="O939" s="6"/>
      <c r="P939" s="115"/>
      <c r="Q939" s="5"/>
      <c r="R939" s="6"/>
      <c r="S939" s="6"/>
      <c r="T939" s="6"/>
      <c r="U939" s="6"/>
      <c r="V939" s="6"/>
      <c r="W939" s="6"/>
      <c r="X939" s="6"/>
      <c r="Y939" s="6"/>
      <c r="Z939" s="6"/>
      <c r="AA939" s="6"/>
    </row>
    <row r="940" spans="1:27" x14ac:dyDescent="0.55000000000000004">
      <c r="A940" s="603"/>
      <c r="B940" s="5"/>
      <c r="C940" s="6"/>
      <c r="D940" s="6"/>
      <c r="E940" s="6"/>
      <c r="F940" s="6"/>
      <c r="G940" s="6"/>
      <c r="H940" s="6"/>
      <c r="I940" s="6"/>
      <c r="J940" s="6"/>
      <c r="K940" s="5"/>
      <c r="L940" s="6"/>
      <c r="M940" s="6"/>
      <c r="N940" s="6"/>
      <c r="O940" s="6"/>
      <c r="P940" s="115"/>
      <c r="Q940" s="5"/>
      <c r="R940" s="6"/>
      <c r="S940" s="6"/>
      <c r="T940" s="6"/>
      <c r="U940" s="6"/>
      <c r="V940" s="6"/>
      <c r="W940" s="6"/>
      <c r="X940" s="6"/>
      <c r="Y940" s="6"/>
      <c r="Z940" s="6"/>
      <c r="AA940" s="6"/>
    </row>
    <row r="941" spans="1:27" x14ac:dyDescent="0.55000000000000004">
      <c r="A941" s="603"/>
      <c r="B941" s="5"/>
      <c r="C941" s="6"/>
      <c r="D941" s="6"/>
      <c r="E941" s="6"/>
      <c r="F941" s="6"/>
      <c r="G941" s="6"/>
      <c r="H941" s="6"/>
      <c r="I941" s="6"/>
      <c r="J941" s="6"/>
      <c r="K941" s="5"/>
      <c r="L941" s="6"/>
      <c r="M941" s="6"/>
      <c r="N941" s="6"/>
      <c r="O941" s="6"/>
      <c r="P941" s="115"/>
      <c r="Q941" s="5"/>
      <c r="R941" s="6"/>
      <c r="S941" s="6"/>
      <c r="T941" s="6"/>
      <c r="U941" s="6"/>
      <c r="V941" s="6"/>
      <c r="W941" s="6"/>
      <c r="X941" s="6"/>
      <c r="Y941" s="6"/>
      <c r="Z941" s="6"/>
      <c r="AA941" s="6"/>
    </row>
    <row r="942" spans="1:27" x14ac:dyDescent="0.55000000000000004">
      <c r="A942" s="603"/>
      <c r="B942" s="5"/>
      <c r="C942" s="6"/>
      <c r="D942" s="6"/>
      <c r="E942" s="6"/>
      <c r="F942" s="6"/>
      <c r="G942" s="6"/>
      <c r="H942" s="6"/>
      <c r="I942" s="6"/>
      <c r="J942" s="6"/>
      <c r="K942" s="5"/>
      <c r="L942" s="6"/>
      <c r="M942" s="6"/>
      <c r="N942" s="6"/>
      <c r="O942" s="6"/>
      <c r="P942" s="115"/>
      <c r="Q942" s="5"/>
      <c r="R942" s="6"/>
      <c r="S942" s="6"/>
      <c r="T942" s="6"/>
      <c r="U942" s="6"/>
      <c r="V942" s="6"/>
      <c r="W942" s="6"/>
      <c r="X942" s="6"/>
      <c r="Y942" s="6"/>
      <c r="Z942" s="6"/>
      <c r="AA942" s="6"/>
    </row>
    <row r="943" spans="1:27" x14ac:dyDescent="0.55000000000000004">
      <c r="A943" s="603"/>
      <c r="B943" s="5"/>
      <c r="C943" s="6"/>
      <c r="D943" s="6"/>
      <c r="E943" s="6"/>
      <c r="F943" s="6"/>
      <c r="G943" s="6"/>
      <c r="H943" s="6"/>
      <c r="I943" s="6"/>
      <c r="J943" s="6"/>
      <c r="K943" s="5"/>
      <c r="L943" s="6"/>
      <c r="M943" s="6"/>
      <c r="N943" s="6"/>
      <c r="O943" s="6"/>
      <c r="P943" s="115"/>
      <c r="Q943" s="5"/>
      <c r="R943" s="6"/>
      <c r="S943" s="6"/>
      <c r="T943" s="6"/>
      <c r="U943" s="6"/>
      <c r="V943" s="6"/>
      <c r="W943" s="6"/>
      <c r="X943" s="6"/>
      <c r="Y943" s="6"/>
      <c r="Z943" s="6"/>
      <c r="AA943" s="6"/>
    </row>
    <row r="944" spans="1:27" x14ac:dyDescent="0.55000000000000004">
      <c r="A944" s="603"/>
      <c r="B944" s="5"/>
      <c r="C944" s="6"/>
      <c r="D944" s="6"/>
      <c r="E944" s="6"/>
      <c r="F944" s="6"/>
      <c r="G944" s="6"/>
      <c r="H944" s="6"/>
      <c r="I944" s="6"/>
      <c r="J944" s="6"/>
      <c r="K944" s="5"/>
      <c r="L944" s="6"/>
      <c r="M944" s="6"/>
      <c r="N944" s="6"/>
      <c r="O944" s="6"/>
      <c r="P944" s="115"/>
      <c r="Q944" s="5"/>
      <c r="R944" s="6"/>
      <c r="S944" s="6"/>
      <c r="T944" s="6"/>
      <c r="U944" s="6"/>
      <c r="V944" s="6"/>
      <c r="W944" s="6"/>
      <c r="X944" s="6"/>
      <c r="Y944" s="6"/>
      <c r="Z944" s="6"/>
      <c r="AA944" s="6"/>
    </row>
    <row r="945" spans="1:27" x14ac:dyDescent="0.55000000000000004">
      <c r="A945" s="603"/>
      <c r="B945" s="5"/>
      <c r="C945" s="6"/>
      <c r="D945" s="6"/>
      <c r="E945" s="6"/>
      <c r="F945" s="6"/>
      <c r="G945" s="6"/>
      <c r="H945" s="6"/>
      <c r="I945" s="6"/>
      <c r="J945" s="6"/>
      <c r="K945" s="5"/>
      <c r="L945" s="6"/>
      <c r="M945" s="6"/>
      <c r="N945" s="6"/>
      <c r="O945" s="6"/>
      <c r="P945" s="115"/>
      <c r="Q945" s="5"/>
      <c r="R945" s="6"/>
      <c r="S945" s="6"/>
      <c r="T945" s="6"/>
      <c r="U945" s="6"/>
      <c r="V945" s="6"/>
      <c r="W945" s="6"/>
      <c r="X945" s="6"/>
      <c r="Y945" s="6"/>
      <c r="Z945" s="6"/>
      <c r="AA945" s="6"/>
    </row>
    <row r="946" spans="1:27" x14ac:dyDescent="0.55000000000000004">
      <c r="A946" s="603"/>
      <c r="B946" s="5"/>
      <c r="C946" s="6"/>
      <c r="D946" s="6"/>
      <c r="E946" s="6"/>
      <c r="F946" s="6"/>
      <c r="G946" s="6"/>
      <c r="H946" s="6"/>
      <c r="I946" s="6"/>
      <c r="J946" s="6"/>
      <c r="K946" s="5"/>
      <c r="L946" s="6"/>
      <c r="M946" s="6"/>
      <c r="N946" s="6"/>
      <c r="O946" s="6"/>
      <c r="P946" s="115"/>
      <c r="Q946" s="5"/>
      <c r="R946" s="6"/>
      <c r="S946" s="6"/>
      <c r="T946" s="6"/>
      <c r="U946" s="6"/>
      <c r="V946" s="6"/>
      <c r="W946" s="6"/>
      <c r="X946" s="6"/>
      <c r="Y946" s="6"/>
      <c r="Z946" s="6"/>
      <c r="AA946" s="6"/>
    </row>
    <row r="947" spans="1:27" x14ac:dyDescent="0.55000000000000004">
      <c r="A947" s="603"/>
      <c r="B947" s="5"/>
      <c r="C947" s="6"/>
      <c r="D947" s="6"/>
      <c r="E947" s="6"/>
      <c r="F947" s="6"/>
      <c r="G947" s="6"/>
      <c r="H947" s="6"/>
      <c r="I947" s="6"/>
      <c r="J947" s="6"/>
      <c r="K947" s="5"/>
      <c r="L947" s="6"/>
      <c r="M947" s="6"/>
      <c r="N947" s="6"/>
      <c r="O947" s="6"/>
      <c r="P947" s="115"/>
      <c r="Q947" s="5"/>
      <c r="R947" s="6"/>
      <c r="S947" s="6"/>
      <c r="T947" s="6"/>
      <c r="U947" s="6"/>
      <c r="V947" s="6"/>
      <c r="W947" s="6"/>
      <c r="X947" s="6"/>
      <c r="Y947" s="6"/>
      <c r="Z947" s="6"/>
      <c r="AA947" s="6"/>
    </row>
    <row r="948" spans="1:27" x14ac:dyDescent="0.55000000000000004">
      <c r="A948" s="603"/>
      <c r="B948" s="5"/>
      <c r="C948" s="6"/>
      <c r="D948" s="6"/>
      <c r="E948" s="6"/>
      <c r="F948" s="6"/>
      <c r="G948" s="6"/>
      <c r="H948" s="6"/>
      <c r="I948" s="6"/>
      <c r="J948" s="6"/>
      <c r="K948" s="5"/>
      <c r="L948" s="6"/>
      <c r="M948" s="6"/>
      <c r="N948" s="6"/>
      <c r="O948" s="6"/>
      <c r="P948" s="115"/>
      <c r="Q948" s="5"/>
      <c r="R948" s="6"/>
      <c r="S948" s="6"/>
      <c r="T948" s="6"/>
      <c r="U948" s="6"/>
      <c r="V948" s="6"/>
      <c r="W948" s="6"/>
      <c r="X948" s="6"/>
      <c r="Y948" s="6"/>
      <c r="Z948" s="6"/>
      <c r="AA948" s="6"/>
    </row>
    <row r="949" spans="1:27" x14ac:dyDescent="0.55000000000000004">
      <c r="A949" s="603"/>
      <c r="B949" s="5"/>
      <c r="C949" s="6"/>
      <c r="D949" s="6"/>
      <c r="E949" s="6"/>
      <c r="F949" s="6"/>
      <c r="G949" s="6"/>
      <c r="H949" s="6"/>
      <c r="I949" s="6"/>
      <c r="J949" s="6"/>
      <c r="K949" s="5"/>
      <c r="L949" s="6"/>
      <c r="M949" s="6"/>
      <c r="N949" s="6"/>
      <c r="O949" s="6"/>
      <c r="P949" s="115"/>
      <c r="Q949" s="5"/>
      <c r="R949" s="6"/>
      <c r="S949" s="6"/>
      <c r="T949" s="6"/>
      <c r="U949" s="6"/>
      <c r="V949" s="6"/>
      <c r="W949" s="6"/>
      <c r="X949" s="6"/>
      <c r="Y949" s="6"/>
      <c r="Z949" s="6"/>
      <c r="AA949" s="6"/>
    </row>
    <row r="950" spans="1:27" x14ac:dyDescent="0.55000000000000004">
      <c r="A950" s="603"/>
      <c r="B950" s="5"/>
      <c r="C950" s="6"/>
      <c r="D950" s="6"/>
      <c r="E950" s="6"/>
      <c r="F950" s="6"/>
      <c r="G950" s="6"/>
      <c r="H950" s="6"/>
      <c r="I950" s="6"/>
      <c r="J950" s="6"/>
      <c r="K950" s="5"/>
      <c r="L950" s="6"/>
      <c r="M950" s="6"/>
      <c r="N950" s="6"/>
      <c r="O950" s="6"/>
      <c r="P950" s="115"/>
      <c r="Q950" s="5"/>
      <c r="R950" s="6"/>
      <c r="S950" s="6"/>
      <c r="T950" s="6"/>
      <c r="U950" s="6"/>
      <c r="V950" s="6"/>
      <c r="W950" s="6"/>
      <c r="X950" s="6"/>
      <c r="Y950" s="6"/>
      <c r="Z950" s="6"/>
      <c r="AA950" s="6"/>
    </row>
    <row r="951" spans="1:27" x14ac:dyDescent="0.55000000000000004">
      <c r="A951" s="603"/>
      <c r="B951" s="5"/>
      <c r="C951" s="6"/>
      <c r="D951" s="6"/>
      <c r="E951" s="6"/>
      <c r="F951" s="6"/>
      <c r="G951" s="6"/>
      <c r="H951" s="6"/>
      <c r="I951" s="6"/>
      <c r="J951" s="6"/>
      <c r="K951" s="5"/>
      <c r="L951" s="6"/>
      <c r="M951" s="6"/>
      <c r="N951" s="6"/>
      <c r="O951" s="6"/>
      <c r="P951" s="115"/>
      <c r="Q951" s="5"/>
      <c r="R951" s="6"/>
      <c r="S951" s="6"/>
      <c r="T951" s="6"/>
      <c r="U951" s="6"/>
      <c r="V951" s="6"/>
      <c r="W951" s="6"/>
      <c r="X951" s="6"/>
      <c r="Y951" s="6"/>
      <c r="Z951" s="6"/>
      <c r="AA951" s="6"/>
    </row>
    <row r="952" spans="1:27" x14ac:dyDescent="0.55000000000000004">
      <c r="A952" s="603"/>
      <c r="B952" s="5"/>
      <c r="C952" s="6"/>
      <c r="D952" s="6"/>
      <c r="E952" s="6"/>
      <c r="F952" s="6"/>
      <c r="G952" s="6"/>
      <c r="H952" s="6"/>
      <c r="I952" s="6"/>
      <c r="J952" s="6"/>
      <c r="K952" s="5"/>
      <c r="L952" s="6"/>
      <c r="M952" s="6"/>
      <c r="N952" s="6"/>
      <c r="O952" s="6"/>
      <c r="P952" s="115"/>
      <c r="Q952" s="5"/>
      <c r="R952" s="6"/>
      <c r="S952" s="6"/>
      <c r="T952" s="6"/>
      <c r="U952" s="6"/>
      <c r="V952" s="6"/>
      <c r="W952" s="6"/>
      <c r="X952" s="6"/>
      <c r="Y952" s="6"/>
      <c r="Z952" s="6"/>
      <c r="AA952" s="6"/>
    </row>
    <row r="953" spans="1:27" x14ac:dyDescent="0.55000000000000004">
      <c r="A953" s="603"/>
      <c r="B953" s="5"/>
      <c r="C953" s="6"/>
      <c r="D953" s="6"/>
      <c r="E953" s="6"/>
      <c r="F953" s="6"/>
      <c r="G953" s="6"/>
      <c r="H953" s="6"/>
      <c r="I953" s="6"/>
      <c r="J953" s="6"/>
      <c r="K953" s="5"/>
      <c r="L953" s="6"/>
      <c r="M953" s="6"/>
      <c r="N953" s="6"/>
      <c r="O953" s="6"/>
      <c r="P953" s="115"/>
      <c r="Q953" s="5"/>
      <c r="R953" s="6"/>
      <c r="S953" s="6"/>
      <c r="T953" s="6"/>
      <c r="U953" s="6"/>
      <c r="V953" s="6"/>
      <c r="W953" s="6"/>
      <c r="X953" s="6"/>
      <c r="Y953" s="6"/>
      <c r="Z953" s="6"/>
      <c r="AA953" s="6"/>
    </row>
    <row r="954" spans="1:27" x14ac:dyDescent="0.55000000000000004">
      <c r="A954" s="603"/>
      <c r="B954" s="5"/>
      <c r="C954" s="6"/>
      <c r="D954" s="6"/>
      <c r="E954" s="6"/>
      <c r="F954" s="6"/>
      <c r="G954" s="6"/>
      <c r="H954" s="6"/>
      <c r="I954" s="6"/>
      <c r="J954" s="6"/>
      <c r="K954" s="5"/>
      <c r="L954" s="6"/>
      <c r="M954" s="6"/>
      <c r="N954" s="6"/>
      <c r="O954" s="6"/>
      <c r="P954" s="115"/>
      <c r="Q954" s="5"/>
      <c r="R954" s="6"/>
      <c r="S954" s="6"/>
      <c r="T954" s="6"/>
      <c r="U954" s="6"/>
      <c r="V954" s="6"/>
      <c r="W954" s="6"/>
      <c r="X954" s="6"/>
      <c r="Y954" s="6"/>
      <c r="Z954" s="6"/>
      <c r="AA954" s="6"/>
    </row>
    <row r="955" spans="1:27" x14ac:dyDescent="0.55000000000000004">
      <c r="A955" s="603"/>
      <c r="B955" s="5"/>
      <c r="C955" s="6"/>
      <c r="D955" s="6"/>
      <c r="E955" s="6"/>
      <c r="F955" s="6"/>
      <c r="G955" s="6"/>
      <c r="H955" s="6"/>
      <c r="I955" s="6"/>
      <c r="J955" s="6"/>
      <c r="K955" s="5"/>
      <c r="L955" s="6"/>
      <c r="M955" s="6"/>
      <c r="N955" s="6"/>
      <c r="O955" s="6"/>
      <c r="P955" s="115"/>
      <c r="Q955" s="5"/>
      <c r="R955" s="6"/>
      <c r="S955" s="6"/>
      <c r="T955" s="6"/>
      <c r="U955" s="6"/>
      <c r="V955" s="6"/>
      <c r="W955" s="6"/>
      <c r="X955" s="6"/>
      <c r="Y955" s="6"/>
      <c r="Z955" s="6"/>
      <c r="AA955" s="6"/>
    </row>
    <row r="956" spans="1:27" x14ac:dyDescent="0.55000000000000004">
      <c r="A956" s="603"/>
      <c r="B956" s="5"/>
      <c r="C956" s="6"/>
      <c r="D956" s="6"/>
      <c r="E956" s="6"/>
      <c r="F956" s="6"/>
      <c r="G956" s="6"/>
      <c r="H956" s="6"/>
      <c r="I956" s="6"/>
      <c r="J956" s="6"/>
      <c r="K956" s="5"/>
      <c r="L956" s="6"/>
      <c r="M956" s="6"/>
      <c r="N956" s="6"/>
      <c r="O956" s="6"/>
      <c r="P956" s="115"/>
      <c r="Q956" s="5"/>
      <c r="R956" s="6"/>
      <c r="S956" s="6"/>
      <c r="T956" s="6"/>
      <c r="U956" s="6"/>
      <c r="V956" s="6"/>
      <c r="W956" s="6"/>
      <c r="X956" s="6"/>
      <c r="Y956" s="6"/>
      <c r="Z956" s="6"/>
      <c r="AA956" s="6"/>
    </row>
    <row r="957" spans="1:27" x14ac:dyDescent="0.55000000000000004">
      <c r="A957" s="603"/>
      <c r="B957" s="5"/>
      <c r="C957" s="6"/>
      <c r="D957" s="6"/>
      <c r="E957" s="6"/>
      <c r="F957" s="6"/>
      <c r="G957" s="6"/>
      <c r="H957" s="6"/>
      <c r="I957" s="6"/>
      <c r="J957" s="6"/>
      <c r="K957" s="5"/>
      <c r="L957" s="6"/>
      <c r="M957" s="6"/>
      <c r="N957" s="6"/>
      <c r="O957" s="6"/>
      <c r="P957" s="115"/>
      <c r="Q957" s="5"/>
      <c r="R957" s="6"/>
      <c r="S957" s="6"/>
      <c r="T957" s="6"/>
      <c r="U957" s="6"/>
      <c r="V957" s="6"/>
      <c r="W957" s="6"/>
      <c r="X957" s="6"/>
      <c r="Y957" s="6"/>
      <c r="Z957" s="6"/>
      <c r="AA957" s="6"/>
    </row>
    <row r="958" spans="1:27" x14ac:dyDescent="0.55000000000000004">
      <c r="A958" s="603"/>
      <c r="B958" s="5"/>
      <c r="C958" s="6"/>
      <c r="D958" s="6"/>
      <c r="E958" s="6"/>
      <c r="F958" s="6"/>
      <c r="G958" s="6"/>
      <c r="H958" s="6"/>
      <c r="I958" s="6"/>
      <c r="J958" s="6"/>
      <c r="K958" s="5"/>
      <c r="L958" s="6"/>
      <c r="M958" s="6"/>
      <c r="N958" s="6"/>
      <c r="O958" s="6"/>
      <c r="P958" s="115"/>
      <c r="Q958" s="5"/>
      <c r="R958" s="6"/>
      <c r="S958" s="6"/>
      <c r="T958" s="6"/>
      <c r="U958" s="6"/>
      <c r="V958" s="6"/>
      <c r="W958" s="6"/>
      <c r="X958" s="6"/>
      <c r="Y958" s="6"/>
      <c r="Z958" s="6"/>
      <c r="AA958" s="6"/>
    </row>
    <row r="959" spans="1:27" x14ac:dyDescent="0.55000000000000004">
      <c r="A959" s="603"/>
      <c r="B959" s="5"/>
      <c r="C959" s="6"/>
      <c r="D959" s="6"/>
      <c r="E959" s="6"/>
      <c r="F959" s="6"/>
      <c r="G959" s="6"/>
      <c r="H959" s="6"/>
      <c r="I959" s="6"/>
      <c r="J959" s="6"/>
      <c r="K959" s="5"/>
      <c r="L959" s="6"/>
      <c r="M959" s="6"/>
      <c r="N959" s="6"/>
      <c r="O959" s="6"/>
      <c r="P959" s="115"/>
      <c r="Q959" s="5"/>
      <c r="R959" s="6"/>
      <c r="S959" s="6"/>
      <c r="T959" s="6"/>
      <c r="U959" s="6"/>
      <c r="V959" s="6"/>
      <c r="W959" s="6"/>
      <c r="X959" s="6"/>
      <c r="Y959" s="6"/>
      <c r="Z959" s="6"/>
      <c r="AA959" s="6"/>
    </row>
    <row r="960" spans="1:27" x14ac:dyDescent="0.55000000000000004">
      <c r="A960" s="603"/>
      <c r="B960" s="5"/>
      <c r="C960" s="6"/>
      <c r="D960" s="6"/>
      <c r="E960" s="6"/>
      <c r="F960" s="6"/>
      <c r="G960" s="6"/>
      <c r="H960" s="6"/>
      <c r="I960" s="6"/>
      <c r="J960" s="6"/>
      <c r="K960" s="5"/>
      <c r="L960" s="6"/>
      <c r="M960" s="6"/>
      <c r="N960" s="6"/>
      <c r="O960" s="6"/>
      <c r="P960" s="115"/>
      <c r="Q960" s="5"/>
      <c r="R960" s="6"/>
      <c r="S960" s="6"/>
      <c r="T960" s="6"/>
      <c r="U960" s="6"/>
      <c r="V960" s="6"/>
      <c r="W960" s="6"/>
      <c r="X960" s="6"/>
      <c r="Y960" s="6"/>
      <c r="Z960" s="6"/>
      <c r="AA960" s="6"/>
    </row>
    <row r="961" spans="1:27" x14ac:dyDescent="0.55000000000000004">
      <c r="A961" s="603"/>
      <c r="B961" s="5"/>
      <c r="C961" s="6"/>
      <c r="D961" s="6"/>
      <c r="E961" s="6"/>
      <c r="F961" s="6"/>
      <c r="G961" s="6"/>
      <c r="H961" s="6"/>
      <c r="I961" s="6"/>
      <c r="J961" s="6"/>
      <c r="K961" s="5"/>
      <c r="L961" s="6"/>
      <c r="M961" s="6"/>
      <c r="N961" s="6"/>
      <c r="O961" s="6"/>
      <c r="P961" s="115"/>
      <c r="Q961" s="5"/>
      <c r="R961" s="6"/>
      <c r="S961" s="6"/>
      <c r="T961" s="6"/>
      <c r="U961" s="6"/>
      <c r="V961" s="6"/>
      <c r="W961" s="6"/>
      <c r="X961" s="6"/>
      <c r="Y961" s="6"/>
      <c r="Z961" s="6"/>
      <c r="AA961" s="6"/>
    </row>
    <row r="962" spans="1:27" x14ac:dyDescent="0.55000000000000004">
      <c r="A962" s="603"/>
      <c r="B962" s="5"/>
      <c r="C962" s="6"/>
      <c r="D962" s="6"/>
      <c r="E962" s="6"/>
      <c r="F962" s="6"/>
      <c r="G962" s="6"/>
      <c r="H962" s="6"/>
      <c r="I962" s="6"/>
      <c r="J962" s="6"/>
      <c r="K962" s="5"/>
      <c r="L962" s="6"/>
      <c r="M962" s="6"/>
      <c r="N962" s="6"/>
      <c r="O962" s="6"/>
      <c r="P962" s="115"/>
      <c r="Q962" s="5"/>
      <c r="R962" s="6"/>
      <c r="S962" s="6"/>
      <c r="T962" s="6"/>
      <c r="U962" s="6"/>
      <c r="V962" s="6"/>
      <c r="W962" s="6"/>
      <c r="X962" s="6"/>
      <c r="Y962" s="6"/>
      <c r="Z962" s="6"/>
      <c r="AA962" s="6"/>
    </row>
    <row r="963" spans="1:27" x14ac:dyDescent="0.55000000000000004">
      <c r="A963" s="603"/>
      <c r="B963" s="5"/>
      <c r="C963" s="6"/>
      <c r="D963" s="6"/>
      <c r="E963" s="6"/>
      <c r="F963" s="6"/>
      <c r="G963" s="6"/>
      <c r="H963" s="6"/>
      <c r="I963" s="6"/>
      <c r="J963" s="6"/>
      <c r="K963" s="5"/>
      <c r="L963" s="6"/>
      <c r="M963" s="6"/>
      <c r="N963" s="6"/>
      <c r="O963" s="6"/>
      <c r="P963" s="115"/>
      <c r="Q963" s="5"/>
      <c r="R963" s="6"/>
      <c r="S963" s="6"/>
      <c r="T963" s="6"/>
      <c r="U963" s="6"/>
      <c r="V963" s="6"/>
      <c r="W963" s="6"/>
      <c r="X963" s="6"/>
      <c r="Y963" s="6"/>
      <c r="Z963" s="6"/>
      <c r="AA963" s="6"/>
    </row>
    <row r="964" spans="1:27" x14ac:dyDescent="0.55000000000000004">
      <c r="A964" s="603"/>
      <c r="B964" s="5"/>
      <c r="C964" s="6"/>
      <c r="D964" s="6"/>
      <c r="E964" s="6"/>
      <c r="F964" s="6"/>
      <c r="G964" s="6"/>
      <c r="H964" s="6"/>
      <c r="I964" s="6"/>
      <c r="J964" s="6"/>
      <c r="K964" s="5"/>
      <c r="L964" s="6"/>
      <c r="M964" s="6"/>
      <c r="N964" s="6"/>
      <c r="O964" s="6"/>
      <c r="P964" s="115"/>
      <c r="Q964" s="5"/>
      <c r="R964" s="6"/>
      <c r="S964" s="6"/>
      <c r="T964" s="6"/>
      <c r="U964" s="6"/>
      <c r="V964" s="6"/>
      <c r="W964" s="6"/>
      <c r="X964" s="6"/>
      <c r="Y964" s="6"/>
      <c r="Z964" s="6"/>
      <c r="AA964" s="6"/>
    </row>
    <row r="965" spans="1:27" x14ac:dyDescent="0.55000000000000004">
      <c r="A965" s="603"/>
      <c r="B965" s="5"/>
      <c r="C965" s="6"/>
      <c r="D965" s="6"/>
      <c r="E965" s="6"/>
      <c r="F965" s="6"/>
      <c r="G965" s="6"/>
      <c r="H965" s="6"/>
      <c r="I965" s="6"/>
      <c r="J965" s="6"/>
      <c r="K965" s="5"/>
      <c r="L965" s="6"/>
      <c r="M965" s="6"/>
      <c r="N965" s="6"/>
      <c r="O965" s="6"/>
      <c r="P965" s="115"/>
      <c r="Q965" s="5"/>
      <c r="R965" s="6"/>
      <c r="S965" s="6"/>
      <c r="T965" s="6"/>
      <c r="U965" s="6"/>
      <c r="V965" s="6"/>
      <c r="W965" s="6"/>
      <c r="X965" s="6"/>
      <c r="Y965" s="6"/>
      <c r="Z965" s="6"/>
      <c r="AA965" s="6"/>
    </row>
    <row r="966" spans="1:27" x14ac:dyDescent="0.55000000000000004">
      <c r="A966" s="603"/>
      <c r="B966" s="5"/>
      <c r="C966" s="6"/>
      <c r="D966" s="6"/>
      <c r="E966" s="6"/>
      <c r="F966" s="6"/>
      <c r="G966" s="6"/>
      <c r="H966" s="6"/>
      <c r="I966" s="6"/>
      <c r="J966" s="6"/>
      <c r="K966" s="5"/>
      <c r="L966" s="6"/>
      <c r="M966" s="6"/>
      <c r="N966" s="6"/>
      <c r="O966" s="6"/>
      <c r="P966" s="115"/>
      <c r="Q966" s="5"/>
      <c r="R966" s="6"/>
      <c r="S966" s="6"/>
      <c r="T966" s="6"/>
      <c r="U966" s="6"/>
      <c r="V966" s="6"/>
      <c r="W966" s="6"/>
      <c r="X966" s="6"/>
      <c r="Y966" s="6"/>
      <c r="Z966" s="6"/>
      <c r="AA966" s="6"/>
    </row>
    <row r="967" spans="1:27" x14ac:dyDescent="0.55000000000000004">
      <c r="A967" s="603"/>
      <c r="B967" s="5"/>
      <c r="C967" s="6"/>
      <c r="D967" s="6"/>
      <c r="E967" s="6"/>
      <c r="F967" s="6"/>
      <c r="G967" s="6"/>
      <c r="H967" s="6"/>
      <c r="I967" s="6"/>
      <c r="J967" s="6"/>
      <c r="K967" s="5"/>
      <c r="L967" s="6"/>
      <c r="M967" s="6"/>
      <c r="N967" s="6"/>
      <c r="O967" s="6"/>
      <c r="P967" s="115"/>
      <c r="Q967" s="5"/>
      <c r="R967" s="6"/>
      <c r="S967" s="6"/>
      <c r="T967" s="6"/>
      <c r="U967" s="6"/>
      <c r="V967" s="6"/>
      <c r="W967" s="6"/>
      <c r="X967" s="6"/>
      <c r="Y967" s="6"/>
      <c r="Z967" s="6"/>
      <c r="AA967" s="6"/>
    </row>
    <row r="968" spans="1:27" x14ac:dyDescent="0.55000000000000004">
      <c r="A968" s="603"/>
      <c r="B968" s="5"/>
      <c r="C968" s="6"/>
      <c r="D968" s="6"/>
      <c r="E968" s="6"/>
      <c r="F968" s="6"/>
      <c r="G968" s="6"/>
      <c r="H968" s="6"/>
      <c r="I968" s="6"/>
      <c r="J968" s="6"/>
      <c r="K968" s="5"/>
      <c r="L968" s="6"/>
      <c r="M968" s="6"/>
      <c r="N968" s="6"/>
      <c r="O968" s="6"/>
      <c r="P968" s="115"/>
      <c r="Q968" s="5"/>
      <c r="R968" s="6"/>
      <c r="S968" s="6"/>
      <c r="T968" s="6"/>
      <c r="U968" s="6"/>
      <c r="V968" s="6"/>
      <c r="W968" s="6"/>
      <c r="X968" s="6"/>
      <c r="Y968" s="6"/>
      <c r="Z968" s="6"/>
      <c r="AA968" s="6"/>
    </row>
    <row r="969" spans="1:27" x14ac:dyDescent="0.55000000000000004">
      <c r="A969" s="603"/>
      <c r="B969" s="5"/>
      <c r="C969" s="6"/>
      <c r="D969" s="6"/>
      <c r="E969" s="6"/>
      <c r="F969" s="6"/>
      <c r="G969" s="6"/>
      <c r="H969" s="6"/>
      <c r="I969" s="6"/>
      <c r="J969" s="6"/>
      <c r="K969" s="5"/>
      <c r="L969" s="6"/>
      <c r="M969" s="6"/>
      <c r="N969" s="6"/>
      <c r="O969" s="6"/>
      <c r="P969" s="115"/>
      <c r="Q969" s="5"/>
      <c r="R969" s="6"/>
      <c r="S969" s="6"/>
      <c r="T969" s="6"/>
      <c r="U969" s="6"/>
      <c r="V969" s="6"/>
      <c r="W969" s="6"/>
      <c r="X969" s="6"/>
      <c r="Y969" s="6"/>
      <c r="Z969" s="6"/>
      <c r="AA969" s="6"/>
    </row>
    <row r="970" spans="1:27" x14ac:dyDescent="0.55000000000000004">
      <c r="A970" s="603"/>
      <c r="B970" s="5"/>
      <c r="C970" s="6"/>
      <c r="D970" s="6"/>
      <c r="E970" s="6"/>
      <c r="F970" s="6"/>
      <c r="G970" s="6"/>
      <c r="H970" s="6"/>
      <c r="I970" s="6"/>
      <c r="J970" s="6"/>
      <c r="K970" s="5"/>
      <c r="L970" s="6"/>
      <c r="M970" s="6"/>
      <c r="N970" s="6"/>
      <c r="O970" s="6"/>
      <c r="P970" s="115"/>
      <c r="Q970" s="5"/>
      <c r="R970" s="6"/>
      <c r="S970" s="6"/>
      <c r="T970" s="6"/>
      <c r="U970" s="6"/>
      <c r="V970" s="6"/>
      <c r="W970" s="6"/>
      <c r="X970" s="6"/>
      <c r="Y970" s="6"/>
      <c r="Z970" s="6"/>
      <c r="AA970" s="6"/>
    </row>
    <row r="971" spans="1:27" x14ac:dyDescent="0.55000000000000004">
      <c r="A971" s="603"/>
      <c r="B971" s="5"/>
      <c r="C971" s="6"/>
      <c r="D971" s="6"/>
      <c r="E971" s="6"/>
      <c r="F971" s="6"/>
      <c r="G971" s="6"/>
      <c r="H971" s="6"/>
      <c r="I971" s="6"/>
      <c r="J971" s="6"/>
      <c r="K971" s="5"/>
      <c r="L971" s="6"/>
      <c r="M971" s="6"/>
      <c r="N971" s="6"/>
      <c r="O971" s="6"/>
      <c r="P971" s="115"/>
      <c r="Q971" s="5"/>
      <c r="R971" s="6"/>
      <c r="S971" s="6"/>
      <c r="T971" s="6"/>
      <c r="U971" s="6"/>
      <c r="V971" s="6"/>
      <c r="W971" s="6"/>
      <c r="X971" s="6"/>
      <c r="Y971" s="6"/>
      <c r="Z971" s="6"/>
      <c r="AA971" s="6"/>
    </row>
    <row r="972" spans="1:27" x14ac:dyDescent="0.55000000000000004">
      <c r="A972" s="603"/>
      <c r="B972" s="5"/>
      <c r="C972" s="6"/>
      <c r="D972" s="6"/>
      <c r="E972" s="6"/>
      <c r="F972" s="6"/>
      <c r="G972" s="6"/>
      <c r="H972" s="6"/>
      <c r="I972" s="6"/>
      <c r="J972" s="6"/>
      <c r="K972" s="5"/>
      <c r="L972" s="6"/>
      <c r="M972" s="6"/>
      <c r="N972" s="6"/>
      <c r="O972" s="6"/>
      <c r="P972" s="115"/>
      <c r="Q972" s="5"/>
      <c r="R972" s="6"/>
      <c r="S972" s="6"/>
      <c r="T972" s="6"/>
      <c r="U972" s="6"/>
      <c r="V972" s="6"/>
      <c r="W972" s="6"/>
      <c r="X972" s="6"/>
      <c r="Y972" s="6"/>
      <c r="Z972" s="6"/>
      <c r="AA972" s="6"/>
    </row>
    <row r="973" spans="1:27" x14ac:dyDescent="0.55000000000000004">
      <c r="A973" s="603"/>
      <c r="B973" s="5"/>
      <c r="C973" s="6"/>
      <c r="D973" s="6"/>
      <c r="E973" s="6"/>
      <c r="F973" s="6"/>
      <c r="G973" s="6"/>
      <c r="H973" s="6"/>
      <c r="I973" s="6"/>
      <c r="J973" s="6"/>
      <c r="K973" s="5"/>
      <c r="L973" s="6"/>
      <c r="M973" s="6"/>
      <c r="N973" s="6"/>
      <c r="O973" s="6"/>
      <c r="P973" s="115"/>
      <c r="Q973" s="5"/>
      <c r="R973" s="6"/>
      <c r="S973" s="6"/>
      <c r="T973" s="6"/>
      <c r="U973" s="6"/>
      <c r="V973" s="6"/>
      <c r="W973" s="6"/>
      <c r="X973" s="6"/>
      <c r="Y973" s="6"/>
      <c r="Z973" s="6"/>
      <c r="AA973" s="6"/>
    </row>
    <row r="974" spans="1:27" x14ac:dyDescent="0.55000000000000004">
      <c r="A974" s="603"/>
      <c r="B974" s="5"/>
      <c r="C974" s="6"/>
      <c r="D974" s="6"/>
      <c r="E974" s="6"/>
      <c r="F974" s="6"/>
      <c r="G974" s="6"/>
      <c r="H974" s="6"/>
      <c r="I974" s="6"/>
      <c r="J974" s="6"/>
      <c r="K974" s="5"/>
      <c r="L974" s="6"/>
      <c r="M974" s="6"/>
      <c r="N974" s="6"/>
      <c r="O974" s="6"/>
      <c r="P974" s="115"/>
      <c r="Q974" s="5"/>
      <c r="R974" s="6"/>
      <c r="S974" s="6"/>
      <c r="T974" s="6"/>
      <c r="U974" s="6"/>
      <c r="V974" s="6"/>
      <c r="W974" s="6"/>
      <c r="X974" s="6"/>
      <c r="Y974" s="6"/>
      <c r="Z974" s="6"/>
      <c r="AA974" s="6"/>
    </row>
    <row r="975" spans="1:27" x14ac:dyDescent="0.55000000000000004">
      <c r="A975" s="603"/>
      <c r="B975" s="5"/>
      <c r="C975" s="6"/>
      <c r="D975" s="6"/>
      <c r="E975" s="6"/>
      <c r="F975" s="6"/>
      <c r="G975" s="6"/>
      <c r="H975" s="6"/>
      <c r="I975" s="6"/>
      <c r="J975" s="6"/>
      <c r="K975" s="5"/>
      <c r="L975" s="6"/>
      <c r="M975" s="6"/>
      <c r="N975" s="6"/>
      <c r="O975" s="6"/>
      <c r="P975" s="115"/>
      <c r="Q975" s="5"/>
      <c r="R975" s="6"/>
      <c r="S975" s="6"/>
      <c r="T975" s="6"/>
      <c r="U975" s="6"/>
      <c r="V975" s="6"/>
      <c r="W975" s="6"/>
      <c r="X975" s="6"/>
      <c r="Y975" s="6"/>
      <c r="Z975" s="6"/>
      <c r="AA975" s="6"/>
    </row>
    <row r="976" spans="1:27" x14ac:dyDescent="0.55000000000000004">
      <c r="A976" s="603"/>
      <c r="B976" s="5"/>
      <c r="C976" s="6"/>
      <c r="D976" s="6"/>
      <c r="E976" s="6"/>
      <c r="F976" s="6"/>
      <c r="G976" s="6"/>
      <c r="H976" s="6"/>
      <c r="I976" s="6"/>
      <c r="J976" s="6"/>
      <c r="K976" s="5"/>
      <c r="L976" s="6"/>
      <c r="M976" s="6"/>
      <c r="N976" s="6"/>
      <c r="O976" s="6"/>
      <c r="P976" s="115"/>
      <c r="Q976" s="5"/>
      <c r="R976" s="6"/>
      <c r="S976" s="6"/>
      <c r="T976" s="6"/>
      <c r="U976" s="6"/>
      <c r="V976" s="6"/>
      <c r="W976" s="6"/>
      <c r="X976" s="6"/>
      <c r="Y976" s="6"/>
      <c r="Z976" s="6"/>
      <c r="AA976" s="6"/>
    </row>
    <row r="977" spans="1:27" x14ac:dyDescent="0.55000000000000004">
      <c r="A977" s="603"/>
      <c r="B977" s="5"/>
      <c r="C977" s="6"/>
      <c r="D977" s="6"/>
      <c r="E977" s="6"/>
      <c r="F977" s="6"/>
      <c r="G977" s="6"/>
      <c r="H977" s="6"/>
      <c r="I977" s="6"/>
      <c r="J977" s="6"/>
      <c r="K977" s="5"/>
      <c r="L977" s="6"/>
      <c r="M977" s="6"/>
      <c r="N977" s="6"/>
      <c r="O977" s="6"/>
      <c r="P977" s="115"/>
      <c r="Q977" s="5"/>
      <c r="R977" s="6"/>
      <c r="S977" s="6"/>
      <c r="T977" s="6"/>
      <c r="U977" s="6"/>
      <c r="V977" s="6"/>
      <c r="W977" s="6"/>
      <c r="X977" s="6"/>
      <c r="Y977" s="6"/>
      <c r="Z977" s="6"/>
      <c r="AA977" s="6"/>
    </row>
    <row r="978" spans="1:27" x14ac:dyDescent="0.55000000000000004">
      <c r="A978" s="603"/>
      <c r="B978" s="5"/>
      <c r="C978" s="6"/>
      <c r="D978" s="6"/>
      <c r="E978" s="6"/>
      <c r="F978" s="6"/>
      <c r="G978" s="6"/>
      <c r="H978" s="6"/>
      <c r="I978" s="6"/>
      <c r="J978" s="6"/>
      <c r="K978" s="5"/>
      <c r="L978" s="6"/>
      <c r="M978" s="6"/>
      <c r="N978" s="6"/>
      <c r="O978" s="6"/>
      <c r="P978" s="115"/>
      <c r="Q978" s="5"/>
      <c r="R978" s="6"/>
      <c r="S978" s="6"/>
      <c r="T978" s="6"/>
      <c r="U978" s="6"/>
      <c r="V978" s="6"/>
      <c r="W978" s="6"/>
      <c r="X978" s="6"/>
      <c r="Y978" s="6"/>
      <c r="Z978" s="6"/>
      <c r="AA978" s="6"/>
    </row>
    <row r="979" spans="1:27" x14ac:dyDescent="0.55000000000000004">
      <c r="A979" s="603"/>
      <c r="B979" s="5"/>
      <c r="C979" s="6"/>
      <c r="D979" s="6"/>
      <c r="E979" s="6"/>
      <c r="F979" s="6"/>
      <c r="G979" s="6"/>
      <c r="H979" s="6"/>
      <c r="I979" s="6"/>
      <c r="J979" s="6"/>
      <c r="K979" s="5"/>
      <c r="L979" s="6"/>
      <c r="M979" s="6"/>
      <c r="N979" s="6"/>
      <c r="O979" s="6"/>
      <c r="P979" s="115"/>
      <c r="Q979" s="5"/>
      <c r="R979" s="6"/>
      <c r="S979" s="6"/>
      <c r="T979" s="6"/>
      <c r="U979" s="6"/>
      <c r="V979" s="6"/>
      <c r="W979" s="6"/>
      <c r="X979" s="6"/>
      <c r="Y979" s="6"/>
      <c r="Z979" s="6"/>
      <c r="AA979" s="6"/>
    </row>
    <row r="980" spans="1:27" x14ac:dyDescent="0.55000000000000004">
      <c r="A980" s="603"/>
      <c r="B980" s="5"/>
      <c r="C980" s="6"/>
      <c r="D980" s="6"/>
      <c r="E980" s="6"/>
      <c r="F980" s="6"/>
      <c r="G980" s="6"/>
      <c r="H980" s="6"/>
      <c r="I980" s="6"/>
      <c r="J980" s="6"/>
      <c r="K980" s="5"/>
      <c r="L980" s="6"/>
      <c r="M980" s="6"/>
      <c r="N980" s="6"/>
      <c r="O980" s="6"/>
      <c r="P980" s="115"/>
      <c r="Q980" s="5"/>
      <c r="R980" s="6"/>
      <c r="S980" s="6"/>
      <c r="T980" s="6"/>
      <c r="U980" s="6"/>
      <c r="V980" s="6"/>
      <c r="W980" s="6"/>
      <c r="X980" s="6"/>
      <c r="Y980" s="6"/>
      <c r="Z980" s="6"/>
      <c r="AA980" s="6"/>
    </row>
    <row r="981" spans="1:27" x14ac:dyDescent="0.55000000000000004">
      <c r="A981" s="603"/>
      <c r="B981" s="5"/>
      <c r="C981" s="6"/>
      <c r="D981" s="6"/>
      <c r="E981" s="6"/>
      <c r="F981" s="6"/>
      <c r="G981" s="6"/>
      <c r="H981" s="6"/>
      <c r="I981" s="6"/>
      <c r="J981" s="6"/>
      <c r="K981" s="5"/>
      <c r="L981" s="6"/>
      <c r="M981" s="6"/>
      <c r="N981" s="6"/>
      <c r="O981" s="6"/>
      <c r="P981" s="115"/>
      <c r="Q981" s="5"/>
      <c r="R981" s="6"/>
      <c r="S981" s="6"/>
      <c r="T981" s="6"/>
      <c r="U981" s="6"/>
      <c r="V981" s="6"/>
      <c r="W981" s="6"/>
      <c r="X981" s="6"/>
      <c r="Y981" s="6"/>
      <c r="Z981" s="6"/>
      <c r="AA981" s="6"/>
    </row>
    <row r="982" spans="1:27" x14ac:dyDescent="0.55000000000000004">
      <c r="A982" s="603"/>
      <c r="B982" s="5"/>
      <c r="C982" s="6"/>
      <c r="D982" s="6"/>
      <c r="E982" s="6"/>
      <c r="F982" s="6"/>
      <c r="G982" s="6"/>
      <c r="H982" s="6"/>
      <c r="I982" s="6"/>
      <c r="J982" s="6"/>
      <c r="K982" s="5"/>
      <c r="L982" s="6"/>
      <c r="M982" s="6"/>
      <c r="N982" s="6"/>
      <c r="O982" s="6"/>
      <c r="P982" s="115"/>
      <c r="Q982" s="5"/>
      <c r="R982" s="6"/>
      <c r="S982" s="6"/>
      <c r="T982" s="6"/>
      <c r="U982" s="6"/>
      <c r="V982" s="6"/>
      <c r="W982" s="6"/>
      <c r="X982" s="6"/>
      <c r="Y982" s="6"/>
      <c r="Z982" s="6"/>
      <c r="AA982" s="6"/>
    </row>
    <row r="983" spans="1:27" x14ac:dyDescent="0.55000000000000004">
      <c r="A983" s="603"/>
      <c r="B983" s="5"/>
      <c r="C983" s="6"/>
      <c r="D983" s="6"/>
      <c r="E983" s="6"/>
      <c r="F983" s="6"/>
      <c r="G983" s="6"/>
      <c r="H983" s="6"/>
      <c r="I983" s="6"/>
      <c r="J983" s="6"/>
      <c r="K983" s="5"/>
      <c r="L983" s="6"/>
      <c r="M983" s="6"/>
      <c r="N983" s="6"/>
      <c r="O983" s="6"/>
      <c r="P983" s="115"/>
      <c r="Q983" s="5"/>
      <c r="R983" s="6"/>
      <c r="S983" s="6"/>
      <c r="T983" s="6"/>
      <c r="U983" s="6"/>
      <c r="V983" s="6"/>
      <c r="W983" s="6"/>
      <c r="X983" s="6"/>
      <c r="Y983" s="6"/>
      <c r="Z983" s="6"/>
      <c r="AA983" s="6"/>
    </row>
    <row r="984" spans="1:27" x14ac:dyDescent="0.55000000000000004">
      <c r="A984" s="603"/>
      <c r="B984" s="5"/>
      <c r="C984" s="6"/>
      <c r="D984" s="6"/>
      <c r="E984" s="6"/>
      <c r="F984" s="6"/>
      <c r="G984" s="6"/>
      <c r="H984" s="6"/>
      <c r="I984" s="6"/>
      <c r="J984" s="6"/>
      <c r="K984" s="5"/>
      <c r="L984" s="6"/>
      <c r="M984" s="6"/>
      <c r="N984" s="6"/>
      <c r="O984" s="6"/>
      <c r="P984" s="115"/>
      <c r="Q984" s="5"/>
      <c r="R984" s="6"/>
      <c r="S984" s="6"/>
      <c r="T984" s="6"/>
      <c r="U984" s="6"/>
      <c r="V984" s="6"/>
      <c r="W984" s="6"/>
      <c r="X984" s="6"/>
      <c r="Y984" s="6"/>
      <c r="Z984" s="6"/>
      <c r="AA984" s="6"/>
    </row>
    <row r="985" spans="1:27" x14ac:dyDescent="0.55000000000000004">
      <c r="A985" s="603"/>
      <c r="B985" s="5"/>
      <c r="C985" s="6"/>
      <c r="D985" s="6"/>
      <c r="E985" s="6"/>
      <c r="F985" s="6"/>
      <c r="G985" s="6"/>
      <c r="H985" s="6"/>
      <c r="I985" s="6"/>
      <c r="J985" s="6"/>
      <c r="K985" s="5"/>
      <c r="L985" s="6"/>
      <c r="M985" s="6"/>
      <c r="N985" s="6"/>
      <c r="O985" s="6"/>
      <c r="P985" s="115"/>
      <c r="Q985" s="5"/>
      <c r="R985" s="6"/>
      <c r="S985" s="6"/>
      <c r="T985" s="6"/>
      <c r="U985" s="6"/>
      <c r="V985" s="6"/>
      <c r="W985" s="6"/>
      <c r="X985" s="6"/>
      <c r="Y985" s="6"/>
      <c r="Z985" s="6"/>
      <c r="AA985" s="6"/>
    </row>
    <row r="986" spans="1:27" x14ac:dyDescent="0.55000000000000004">
      <c r="A986" s="603"/>
      <c r="B986" s="5"/>
      <c r="C986" s="6"/>
      <c r="D986" s="6"/>
      <c r="E986" s="6"/>
      <c r="F986" s="6"/>
      <c r="G986" s="6"/>
      <c r="H986" s="6"/>
      <c r="I986" s="6"/>
      <c r="J986" s="6"/>
      <c r="K986" s="5"/>
      <c r="L986" s="6"/>
      <c r="M986" s="6"/>
      <c r="N986" s="6"/>
      <c r="O986" s="6"/>
      <c r="P986" s="115"/>
      <c r="Q986" s="5"/>
      <c r="R986" s="6"/>
      <c r="S986" s="6"/>
      <c r="T986" s="6"/>
      <c r="U986" s="6"/>
      <c r="V986" s="6"/>
      <c r="W986" s="6"/>
      <c r="X986" s="6"/>
      <c r="Y986" s="6"/>
      <c r="Z986" s="6"/>
      <c r="AA986" s="6"/>
    </row>
    <row r="987" spans="1:27" x14ac:dyDescent="0.55000000000000004">
      <c r="A987" s="603"/>
      <c r="B987" s="5"/>
      <c r="C987" s="6"/>
      <c r="D987" s="6"/>
      <c r="E987" s="6"/>
      <c r="F987" s="6"/>
      <c r="G987" s="6"/>
      <c r="H987" s="6"/>
      <c r="I987" s="6"/>
      <c r="J987" s="6"/>
      <c r="K987" s="5"/>
      <c r="L987" s="6"/>
      <c r="M987" s="6"/>
      <c r="N987" s="6"/>
      <c r="O987" s="6"/>
      <c r="P987" s="115"/>
      <c r="Q987" s="5"/>
      <c r="R987" s="6"/>
      <c r="S987" s="6"/>
      <c r="T987" s="6"/>
      <c r="U987" s="6"/>
      <c r="V987" s="6"/>
      <c r="W987" s="6"/>
      <c r="X987" s="6"/>
      <c r="Y987" s="6"/>
      <c r="Z987" s="6"/>
      <c r="AA987" s="6"/>
    </row>
    <row r="988" spans="1:27" x14ac:dyDescent="0.55000000000000004">
      <c r="A988" s="603"/>
      <c r="B988" s="5"/>
      <c r="C988" s="6"/>
      <c r="D988" s="6"/>
      <c r="E988" s="6"/>
      <c r="F988" s="6"/>
      <c r="G988" s="6"/>
      <c r="H988" s="6"/>
      <c r="I988" s="6"/>
      <c r="J988" s="6"/>
      <c r="K988" s="5"/>
      <c r="L988" s="6"/>
      <c r="M988" s="6"/>
      <c r="N988" s="6"/>
      <c r="O988" s="6"/>
      <c r="P988" s="115"/>
      <c r="Q988" s="5"/>
      <c r="R988" s="6"/>
      <c r="S988" s="6"/>
      <c r="T988" s="6"/>
      <c r="U988" s="6"/>
      <c r="V988" s="6"/>
      <c r="W988" s="6"/>
      <c r="X988" s="6"/>
      <c r="Y988" s="6"/>
      <c r="Z988" s="6"/>
      <c r="AA988" s="6"/>
    </row>
    <row r="989" spans="1:27" x14ac:dyDescent="0.55000000000000004">
      <c r="A989" s="603"/>
      <c r="B989" s="5"/>
      <c r="C989" s="6"/>
      <c r="D989" s="6"/>
      <c r="E989" s="6"/>
      <c r="F989" s="6"/>
      <c r="G989" s="6"/>
      <c r="H989" s="6"/>
      <c r="I989" s="6"/>
      <c r="J989" s="6"/>
      <c r="K989" s="5"/>
      <c r="L989" s="6"/>
      <c r="M989" s="6"/>
      <c r="N989" s="6"/>
      <c r="O989" s="6"/>
      <c r="P989" s="115"/>
      <c r="Q989" s="5"/>
      <c r="R989" s="6"/>
      <c r="S989" s="6"/>
      <c r="T989" s="6"/>
      <c r="U989" s="6"/>
      <c r="V989" s="6"/>
      <c r="W989" s="6"/>
      <c r="X989" s="6"/>
      <c r="Y989" s="6"/>
      <c r="Z989" s="6"/>
      <c r="AA989" s="6"/>
    </row>
    <row r="990" spans="1:27" x14ac:dyDescent="0.55000000000000004">
      <c r="A990" s="603"/>
      <c r="B990" s="5"/>
      <c r="C990" s="6"/>
      <c r="D990" s="6"/>
      <c r="E990" s="6"/>
      <c r="F990" s="6"/>
      <c r="G990" s="6"/>
      <c r="H990" s="6"/>
      <c r="I990" s="6"/>
      <c r="J990" s="6"/>
      <c r="K990" s="5"/>
      <c r="L990" s="6"/>
      <c r="M990" s="6"/>
      <c r="N990" s="6"/>
      <c r="O990" s="6"/>
      <c r="P990" s="115"/>
      <c r="Q990" s="5"/>
      <c r="R990" s="6"/>
      <c r="S990" s="6"/>
      <c r="T990" s="6"/>
      <c r="U990" s="6"/>
      <c r="V990" s="6"/>
      <c r="W990" s="6"/>
      <c r="X990" s="6"/>
      <c r="Y990" s="6"/>
      <c r="Z990" s="6"/>
      <c r="AA990" s="6"/>
    </row>
    <row r="991" spans="1:27" x14ac:dyDescent="0.55000000000000004">
      <c r="A991" s="603"/>
      <c r="B991" s="5"/>
      <c r="C991" s="6"/>
      <c r="D991" s="6"/>
      <c r="E991" s="6"/>
      <c r="F991" s="6"/>
      <c r="G991" s="6"/>
      <c r="H991" s="6"/>
      <c r="I991" s="6"/>
      <c r="J991" s="6"/>
      <c r="K991" s="5"/>
      <c r="L991" s="6"/>
      <c r="M991" s="6"/>
      <c r="N991" s="6"/>
      <c r="O991" s="6"/>
      <c r="P991" s="115"/>
      <c r="Q991" s="5"/>
      <c r="R991" s="6"/>
      <c r="S991" s="6"/>
      <c r="T991" s="6"/>
      <c r="U991" s="6"/>
      <c r="V991" s="6"/>
      <c r="W991" s="6"/>
      <c r="X991" s="6"/>
      <c r="Y991" s="6"/>
      <c r="Z991" s="6"/>
      <c r="AA991" s="6"/>
    </row>
    <row r="992" spans="1:27" x14ac:dyDescent="0.55000000000000004">
      <c r="A992" s="603"/>
      <c r="B992" s="5"/>
      <c r="C992" s="6"/>
      <c r="D992" s="6"/>
      <c r="E992" s="6"/>
      <c r="F992" s="6"/>
      <c r="G992" s="6"/>
      <c r="H992" s="6"/>
      <c r="I992" s="6"/>
      <c r="J992" s="6"/>
      <c r="K992" s="5"/>
      <c r="L992" s="6"/>
      <c r="M992" s="6"/>
      <c r="N992" s="6"/>
      <c r="O992" s="6"/>
      <c r="P992" s="115"/>
      <c r="Q992" s="5"/>
      <c r="R992" s="6"/>
      <c r="S992" s="6"/>
      <c r="T992" s="6"/>
      <c r="U992" s="6"/>
      <c r="V992" s="6"/>
      <c r="W992" s="6"/>
      <c r="X992" s="6"/>
      <c r="Y992" s="6"/>
      <c r="Z992" s="6"/>
      <c r="AA992" s="6"/>
    </row>
    <row r="993" spans="1:27" x14ac:dyDescent="0.55000000000000004">
      <c r="A993" s="603"/>
      <c r="B993" s="5"/>
      <c r="C993" s="6"/>
      <c r="D993" s="6"/>
      <c r="E993" s="6"/>
      <c r="F993" s="6"/>
      <c r="G993" s="6"/>
      <c r="H993" s="6"/>
      <c r="I993" s="6"/>
      <c r="J993" s="6"/>
      <c r="K993" s="5"/>
      <c r="L993" s="6"/>
      <c r="M993" s="6"/>
      <c r="N993" s="6"/>
      <c r="O993" s="6"/>
      <c r="P993" s="115"/>
      <c r="Q993" s="5"/>
      <c r="R993" s="6"/>
      <c r="S993" s="6"/>
      <c r="T993" s="6"/>
      <c r="U993" s="6"/>
      <c r="V993" s="6"/>
      <c r="W993" s="6"/>
      <c r="X993" s="6"/>
      <c r="Y993" s="6"/>
      <c r="Z993" s="6"/>
      <c r="AA993" s="6"/>
    </row>
    <row r="994" spans="1:27" x14ac:dyDescent="0.55000000000000004">
      <c r="A994" s="603"/>
      <c r="B994" s="5"/>
      <c r="C994" s="6"/>
      <c r="D994" s="6"/>
      <c r="E994" s="6"/>
      <c r="F994" s="6"/>
      <c r="G994" s="6"/>
      <c r="H994" s="6"/>
      <c r="I994" s="6"/>
      <c r="J994" s="6"/>
      <c r="K994" s="5"/>
      <c r="L994" s="6"/>
      <c r="M994" s="6"/>
      <c r="N994" s="6"/>
      <c r="O994" s="6"/>
      <c r="P994" s="115"/>
      <c r="Q994" s="5"/>
      <c r="R994" s="6"/>
      <c r="S994" s="6"/>
      <c r="T994" s="6"/>
      <c r="U994" s="6"/>
      <c r="V994" s="6"/>
      <c r="W994" s="6"/>
      <c r="X994" s="6"/>
      <c r="Y994" s="6"/>
      <c r="Z994" s="6"/>
      <c r="AA994" s="6"/>
    </row>
    <row r="995" spans="1:27" x14ac:dyDescent="0.55000000000000004">
      <c r="A995" s="603"/>
      <c r="B995" s="5"/>
      <c r="C995" s="6"/>
      <c r="D995" s="6"/>
      <c r="E995" s="6"/>
      <c r="F995" s="6"/>
      <c r="G995" s="6"/>
      <c r="H995" s="6"/>
      <c r="I995" s="6"/>
      <c r="J995" s="6"/>
      <c r="K995" s="5"/>
      <c r="L995" s="6"/>
      <c r="M995" s="6"/>
      <c r="N995" s="6"/>
      <c r="O995" s="6"/>
      <c r="P995" s="115"/>
      <c r="Q995" s="5"/>
      <c r="R995" s="6"/>
      <c r="S995" s="6"/>
      <c r="T995" s="6"/>
      <c r="U995" s="6"/>
      <c r="V995" s="6"/>
      <c r="W995" s="6"/>
      <c r="X995" s="6"/>
      <c r="Y995" s="6"/>
      <c r="Z995" s="6"/>
      <c r="AA995" s="6"/>
    </row>
    <row r="996" spans="1:27" x14ac:dyDescent="0.55000000000000004">
      <c r="A996" s="603"/>
      <c r="B996" s="5"/>
      <c r="C996" s="6"/>
      <c r="D996" s="6"/>
      <c r="E996" s="6"/>
      <c r="F996" s="6"/>
      <c r="G996" s="6"/>
      <c r="H996" s="6"/>
      <c r="I996" s="6"/>
      <c r="J996" s="6"/>
      <c r="K996" s="5"/>
      <c r="L996" s="6"/>
      <c r="M996" s="6"/>
      <c r="N996" s="6"/>
      <c r="O996" s="6"/>
      <c r="P996" s="115"/>
      <c r="Q996" s="5"/>
      <c r="R996" s="6"/>
      <c r="S996" s="6"/>
      <c r="T996" s="6"/>
      <c r="U996" s="6"/>
      <c r="V996" s="6"/>
      <c r="W996" s="6"/>
      <c r="X996" s="6"/>
      <c r="Y996" s="6"/>
      <c r="Z996" s="6"/>
      <c r="AA996" s="6"/>
    </row>
    <row r="997" spans="1:27" x14ac:dyDescent="0.55000000000000004">
      <c r="A997" s="603"/>
      <c r="B997" s="5"/>
      <c r="C997" s="6"/>
      <c r="D997" s="6"/>
      <c r="E997" s="6"/>
      <c r="F997" s="6"/>
      <c r="G997" s="6"/>
      <c r="H997" s="6"/>
      <c r="I997" s="6"/>
      <c r="J997" s="6"/>
      <c r="K997" s="5"/>
      <c r="L997" s="6"/>
      <c r="M997" s="6"/>
      <c r="N997" s="6"/>
      <c r="O997" s="6"/>
      <c r="P997" s="115"/>
      <c r="Q997" s="5"/>
      <c r="R997" s="6"/>
      <c r="S997" s="6"/>
      <c r="T997" s="6"/>
      <c r="U997" s="6"/>
      <c r="V997" s="6"/>
      <c r="W997" s="6"/>
      <c r="X997" s="6"/>
      <c r="Y997" s="6"/>
      <c r="Z997" s="6"/>
      <c r="AA997" s="6"/>
    </row>
    <row r="998" spans="1:27" x14ac:dyDescent="0.55000000000000004">
      <c r="A998" s="603"/>
      <c r="B998" s="5"/>
      <c r="C998" s="6"/>
      <c r="D998" s="6"/>
      <c r="E998" s="6"/>
      <c r="F998" s="6"/>
      <c r="G998" s="6"/>
      <c r="H998" s="6"/>
      <c r="I998" s="6"/>
      <c r="J998" s="6"/>
      <c r="K998" s="5"/>
      <c r="L998" s="6"/>
      <c r="M998" s="6"/>
      <c r="N998" s="6"/>
      <c r="O998" s="6"/>
      <c r="P998" s="115"/>
      <c r="Q998" s="5"/>
      <c r="R998" s="6"/>
      <c r="S998" s="6"/>
      <c r="T998" s="6"/>
      <c r="U998" s="6"/>
      <c r="V998" s="6"/>
      <c r="W998" s="6"/>
      <c r="X998" s="6"/>
      <c r="Y998" s="6"/>
      <c r="Z998" s="6"/>
      <c r="AA998" s="6"/>
    </row>
    <row r="999" spans="1:27" x14ac:dyDescent="0.55000000000000004">
      <c r="A999" s="603"/>
      <c r="B999" s="5"/>
      <c r="C999" s="6"/>
      <c r="D999" s="6"/>
      <c r="E999" s="6"/>
      <c r="F999" s="6"/>
      <c r="G999" s="6"/>
      <c r="H999" s="6"/>
      <c r="I999" s="6"/>
      <c r="J999" s="6"/>
      <c r="K999" s="5"/>
      <c r="L999" s="6"/>
      <c r="M999" s="6"/>
      <c r="N999" s="6"/>
      <c r="O999" s="6"/>
      <c r="P999" s="115"/>
      <c r="Q999" s="5"/>
      <c r="R999" s="6"/>
      <c r="S999" s="6"/>
      <c r="T999" s="6"/>
      <c r="U999" s="6"/>
      <c r="V999" s="6"/>
      <c r="W999" s="6"/>
      <c r="X999" s="6"/>
      <c r="Y999" s="6"/>
      <c r="Z999" s="6"/>
      <c r="AA999" s="6"/>
    </row>
    <row r="1000" spans="1:27" x14ac:dyDescent="0.55000000000000004">
      <c r="A1000" s="603"/>
      <c r="B1000" s="5"/>
      <c r="C1000" s="6"/>
      <c r="D1000" s="6"/>
      <c r="E1000" s="6"/>
      <c r="F1000" s="6"/>
      <c r="G1000" s="6"/>
      <c r="H1000" s="6"/>
      <c r="I1000" s="6"/>
      <c r="J1000" s="6"/>
      <c r="K1000" s="5"/>
      <c r="L1000" s="6"/>
      <c r="M1000" s="6"/>
      <c r="N1000" s="6"/>
      <c r="O1000" s="6"/>
      <c r="P1000" s="115"/>
      <c r="Q1000" s="5"/>
      <c r="R1000" s="6"/>
      <c r="S1000" s="6"/>
      <c r="T1000" s="6"/>
      <c r="U1000" s="6"/>
      <c r="V1000" s="6"/>
      <c r="W1000" s="6"/>
      <c r="X1000" s="6"/>
      <c r="Y1000" s="6"/>
      <c r="Z1000" s="6"/>
      <c r="AA1000" s="6"/>
    </row>
    <row r="1001" spans="1:27" x14ac:dyDescent="0.55000000000000004">
      <c r="A1001" s="603"/>
      <c r="B1001" s="5"/>
      <c r="C1001" s="6"/>
      <c r="D1001" s="6"/>
      <c r="E1001" s="6"/>
      <c r="F1001" s="6"/>
      <c r="G1001" s="6"/>
      <c r="H1001" s="6"/>
      <c r="I1001" s="6"/>
      <c r="J1001" s="6"/>
      <c r="K1001" s="5"/>
      <c r="L1001" s="6"/>
      <c r="M1001" s="6"/>
      <c r="N1001" s="6"/>
      <c r="O1001" s="6"/>
      <c r="P1001" s="115"/>
      <c r="Q1001" s="5"/>
      <c r="R1001" s="6"/>
      <c r="S1001" s="6"/>
      <c r="T1001" s="6"/>
      <c r="U1001" s="6"/>
      <c r="V1001" s="6"/>
      <c r="W1001" s="6"/>
      <c r="X1001" s="6"/>
      <c r="Y1001" s="6"/>
      <c r="Z1001" s="6"/>
      <c r="AA1001" s="6"/>
    </row>
    <row r="1002" spans="1:27" x14ac:dyDescent="0.55000000000000004">
      <c r="A1002" s="603"/>
      <c r="B1002" s="5"/>
      <c r="C1002" s="6"/>
      <c r="D1002" s="6"/>
      <c r="E1002" s="6"/>
      <c r="F1002" s="6"/>
      <c r="G1002" s="6"/>
      <c r="H1002" s="6"/>
      <c r="I1002" s="6"/>
      <c r="J1002" s="6"/>
      <c r="K1002" s="5"/>
      <c r="L1002" s="6"/>
      <c r="M1002" s="6"/>
      <c r="N1002" s="6"/>
      <c r="O1002" s="6"/>
      <c r="P1002" s="115"/>
      <c r="Q1002" s="5"/>
      <c r="R1002" s="6"/>
      <c r="S1002" s="6"/>
      <c r="T1002" s="6"/>
      <c r="U1002" s="6"/>
      <c r="V1002" s="6"/>
      <c r="W1002" s="6"/>
      <c r="X1002" s="6"/>
      <c r="Y1002" s="6"/>
      <c r="Z1002" s="6"/>
      <c r="AA1002" s="6"/>
    </row>
    <row r="1003" spans="1:27" x14ac:dyDescent="0.55000000000000004">
      <c r="A1003" s="603"/>
      <c r="B1003" s="5"/>
      <c r="C1003" s="6"/>
      <c r="D1003" s="6"/>
      <c r="E1003" s="6"/>
      <c r="F1003" s="6"/>
      <c r="G1003" s="6"/>
      <c r="H1003" s="6"/>
      <c r="I1003" s="6"/>
      <c r="J1003" s="6"/>
      <c r="K1003" s="5"/>
      <c r="L1003" s="6"/>
      <c r="M1003" s="6"/>
      <c r="N1003" s="6"/>
      <c r="O1003" s="6"/>
      <c r="P1003" s="115"/>
      <c r="Q1003" s="5"/>
      <c r="R1003" s="6"/>
      <c r="S1003" s="6"/>
      <c r="T1003" s="6"/>
      <c r="U1003" s="6"/>
      <c r="V1003" s="6"/>
      <c r="W1003" s="6"/>
      <c r="X1003" s="6"/>
      <c r="Y1003" s="6"/>
      <c r="Z1003" s="6"/>
      <c r="AA1003" s="6"/>
    </row>
    <row r="1004" spans="1:27" x14ac:dyDescent="0.55000000000000004">
      <c r="A1004" s="603"/>
      <c r="B1004" s="5"/>
      <c r="C1004" s="6"/>
      <c r="D1004" s="6"/>
      <c r="E1004" s="6"/>
      <c r="F1004" s="6"/>
      <c r="G1004" s="6"/>
      <c r="H1004" s="6"/>
      <c r="I1004" s="6"/>
      <c r="J1004" s="6"/>
      <c r="K1004" s="5"/>
      <c r="L1004" s="6"/>
      <c r="M1004" s="6"/>
      <c r="N1004" s="6"/>
      <c r="O1004" s="6"/>
      <c r="P1004" s="115"/>
      <c r="Q1004" s="5"/>
      <c r="R1004" s="6"/>
      <c r="S1004" s="6"/>
      <c r="T1004" s="6"/>
      <c r="U1004" s="6"/>
      <c r="V1004" s="6"/>
      <c r="W1004" s="6"/>
      <c r="X1004" s="6"/>
      <c r="Y1004" s="6"/>
      <c r="Z1004" s="6"/>
      <c r="AA1004" s="6"/>
    </row>
    <row r="1005" spans="1:27" x14ac:dyDescent="0.55000000000000004">
      <c r="A1005" s="603"/>
      <c r="B1005" s="5"/>
      <c r="C1005" s="6"/>
      <c r="D1005" s="6"/>
      <c r="E1005" s="6"/>
      <c r="F1005" s="6"/>
      <c r="G1005" s="6"/>
      <c r="H1005" s="6"/>
      <c r="I1005" s="6"/>
      <c r="J1005" s="6"/>
      <c r="K1005" s="5"/>
      <c r="L1005" s="6"/>
      <c r="M1005" s="6"/>
      <c r="N1005" s="6"/>
      <c r="O1005" s="6"/>
      <c r="P1005" s="115"/>
      <c r="Q1005" s="5"/>
      <c r="R1005" s="6"/>
      <c r="S1005" s="6"/>
      <c r="T1005" s="6"/>
      <c r="U1005" s="6"/>
      <c r="V1005" s="6"/>
      <c r="W1005" s="6"/>
      <c r="X1005" s="6"/>
      <c r="Y1005" s="6"/>
      <c r="Z1005" s="6"/>
      <c r="AA1005" s="6"/>
    </row>
    <row r="1006" spans="1:27" x14ac:dyDescent="0.55000000000000004">
      <c r="A1006" s="603"/>
      <c r="B1006" s="5"/>
      <c r="C1006" s="6"/>
      <c r="D1006" s="6"/>
      <c r="E1006" s="6"/>
      <c r="F1006" s="6"/>
      <c r="G1006" s="6"/>
      <c r="H1006" s="6"/>
      <c r="I1006" s="6"/>
      <c r="J1006" s="6"/>
      <c r="K1006" s="5"/>
      <c r="L1006" s="6"/>
      <c r="M1006" s="6"/>
      <c r="N1006" s="6"/>
      <c r="O1006" s="6"/>
      <c r="P1006" s="115"/>
      <c r="Q1006" s="5"/>
      <c r="R1006" s="6"/>
      <c r="S1006" s="6"/>
      <c r="T1006" s="6"/>
      <c r="U1006" s="6"/>
      <c r="V1006" s="6"/>
      <c r="W1006" s="6"/>
      <c r="X1006" s="6"/>
      <c r="Y1006" s="6"/>
      <c r="Z1006" s="6"/>
      <c r="AA1006" s="6"/>
    </row>
    <row r="1007" spans="1:27" x14ac:dyDescent="0.55000000000000004">
      <c r="A1007" s="603"/>
      <c r="B1007" s="5"/>
      <c r="C1007" s="6"/>
      <c r="D1007" s="6"/>
      <c r="E1007" s="6"/>
      <c r="F1007" s="6"/>
      <c r="G1007" s="6"/>
      <c r="H1007" s="6"/>
      <c r="I1007" s="6"/>
      <c r="J1007" s="6"/>
      <c r="K1007" s="5"/>
      <c r="L1007" s="6"/>
      <c r="M1007" s="6"/>
      <c r="N1007" s="6"/>
      <c r="O1007" s="6"/>
      <c r="P1007" s="115"/>
      <c r="Q1007" s="5"/>
      <c r="R1007" s="6"/>
      <c r="S1007" s="6"/>
      <c r="T1007" s="6"/>
      <c r="U1007" s="6"/>
      <c r="V1007" s="6"/>
      <c r="W1007" s="6"/>
      <c r="X1007" s="6"/>
      <c r="Y1007" s="6"/>
      <c r="Z1007" s="6"/>
      <c r="AA1007" s="6"/>
    </row>
    <row r="1008" spans="1:27" x14ac:dyDescent="0.55000000000000004">
      <c r="A1008" s="603"/>
      <c r="B1008" s="5"/>
      <c r="C1008" s="6"/>
      <c r="D1008" s="6"/>
      <c r="E1008" s="6"/>
      <c r="F1008" s="6"/>
      <c r="G1008" s="6"/>
      <c r="H1008" s="6"/>
      <c r="I1008" s="6"/>
      <c r="J1008" s="6"/>
      <c r="K1008" s="5"/>
      <c r="L1008" s="6"/>
      <c r="M1008" s="6"/>
      <c r="N1008" s="6"/>
      <c r="O1008" s="6"/>
      <c r="P1008" s="115"/>
      <c r="Q1008" s="5"/>
      <c r="R1008" s="6"/>
      <c r="S1008" s="6"/>
      <c r="T1008" s="6"/>
      <c r="U1008" s="6"/>
      <c r="V1008" s="6"/>
      <c r="W1008" s="6"/>
      <c r="X1008" s="6"/>
      <c r="Y1008" s="6"/>
      <c r="Z1008" s="6"/>
      <c r="AA1008" s="6"/>
    </row>
    <row r="1009" spans="1:27" x14ac:dyDescent="0.55000000000000004">
      <c r="A1009" s="603"/>
      <c r="B1009" s="5"/>
      <c r="C1009" s="6"/>
      <c r="D1009" s="6"/>
      <c r="E1009" s="6"/>
      <c r="F1009" s="6"/>
      <c r="G1009" s="6"/>
      <c r="H1009" s="6"/>
      <c r="I1009" s="6"/>
      <c r="J1009" s="6"/>
      <c r="K1009" s="5"/>
      <c r="L1009" s="6"/>
      <c r="M1009" s="6"/>
      <c r="N1009" s="6"/>
      <c r="O1009" s="6"/>
      <c r="P1009" s="115"/>
      <c r="Q1009" s="5"/>
      <c r="R1009" s="6"/>
      <c r="S1009" s="6"/>
      <c r="T1009" s="6"/>
      <c r="U1009" s="6"/>
      <c r="V1009" s="6"/>
      <c r="W1009" s="6"/>
      <c r="X1009" s="6"/>
      <c r="Y1009" s="6"/>
      <c r="Z1009" s="6"/>
      <c r="AA1009" s="6"/>
    </row>
    <row r="1010" spans="1:27" x14ac:dyDescent="0.55000000000000004">
      <c r="A1010" s="603"/>
      <c r="B1010" s="5"/>
      <c r="C1010" s="6"/>
      <c r="D1010" s="6"/>
      <c r="E1010" s="6"/>
      <c r="F1010" s="6"/>
      <c r="G1010" s="6"/>
      <c r="H1010" s="6"/>
      <c r="I1010" s="6"/>
      <c r="J1010" s="6"/>
      <c r="K1010" s="5"/>
      <c r="L1010" s="6"/>
      <c r="M1010" s="6"/>
      <c r="N1010" s="6"/>
      <c r="O1010" s="6"/>
      <c r="P1010" s="115"/>
      <c r="Q1010" s="5"/>
      <c r="R1010" s="6"/>
      <c r="S1010" s="6"/>
      <c r="T1010" s="6"/>
      <c r="U1010" s="6"/>
      <c r="V1010" s="6"/>
      <c r="W1010" s="6"/>
      <c r="X1010" s="6"/>
      <c r="Y1010" s="6"/>
      <c r="Z1010" s="6"/>
      <c r="AA1010" s="6"/>
    </row>
    <row r="1011" spans="1:27" x14ac:dyDescent="0.55000000000000004">
      <c r="A1011" s="603"/>
      <c r="B1011" s="5"/>
      <c r="C1011" s="6"/>
      <c r="D1011" s="6"/>
      <c r="E1011" s="6"/>
      <c r="F1011" s="6"/>
      <c r="G1011" s="6"/>
      <c r="H1011" s="6"/>
      <c r="I1011" s="6"/>
      <c r="J1011" s="6"/>
      <c r="K1011" s="5"/>
      <c r="L1011" s="6"/>
      <c r="M1011" s="6"/>
      <c r="N1011" s="6"/>
      <c r="O1011" s="6"/>
      <c r="P1011" s="115"/>
      <c r="Q1011" s="5"/>
      <c r="R1011" s="6"/>
      <c r="S1011" s="6"/>
      <c r="T1011" s="6"/>
      <c r="U1011" s="6"/>
      <c r="V1011" s="6"/>
      <c r="W1011" s="6"/>
      <c r="X1011" s="6"/>
      <c r="Y1011" s="6"/>
      <c r="Z1011" s="6"/>
      <c r="AA1011" s="6"/>
    </row>
    <row r="1012" spans="1:27" x14ac:dyDescent="0.55000000000000004">
      <c r="A1012" s="603"/>
      <c r="B1012" s="5"/>
      <c r="C1012" s="6"/>
      <c r="D1012" s="6"/>
      <c r="E1012" s="6"/>
      <c r="F1012" s="6"/>
      <c r="G1012" s="6"/>
      <c r="H1012" s="6"/>
      <c r="I1012" s="6"/>
      <c r="J1012" s="6"/>
      <c r="K1012" s="5"/>
      <c r="L1012" s="6"/>
      <c r="M1012" s="6"/>
      <c r="N1012" s="6"/>
      <c r="O1012" s="6"/>
      <c r="P1012" s="115"/>
      <c r="Q1012" s="5"/>
      <c r="R1012" s="6"/>
      <c r="S1012" s="6"/>
      <c r="T1012" s="6"/>
      <c r="U1012" s="6"/>
      <c r="V1012" s="6"/>
      <c r="W1012" s="6"/>
      <c r="X1012" s="6"/>
      <c r="Y1012" s="6"/>
      <c r="Z1012" s="6"/>
      <c r="AA1012" s="6"/>
    </row>
    <row r="1013" spans="1:27" x14ac:dyDescent="0.55000000000000004">
      <c r="A1013" s="603"/>
      <c r="B1013" s="5"/>
      <c r="C1013" s="6"/>
      <c r="D1013" s="6"/>
      <c r="E1013" s="6"/>
      <c r="F1013" s="6"/>
      <c r="G1013" s="6"/>
      <c r="H1013" s="6"/>
      <c r="I1013" s="6"/>
      <c r="J1013" s="6"/>
      <c r="K1013" s="5"/>
      <c r="L1013" s="6"/>
      <c r="M1013" s="6"/>
      <c r="N1013" s="6"/>
      <c r="O1013" s="6"/>
      <c r="P1013" s="115"/>
      <c r="Q1013" s="5"/>
      <c r="R1013" s="6"/>
      <c r="S1013" s="6"/>
      <c r="T1013" s="6"/>
      <c r="U1013" s="6"/>
      <c r="V1013" s="6"/>
      <c r="W1013" s="6"/>
      <c r="X1013" s="6"/>
      <c r="Y1013" s="6"/>
      <c r="Z1013" s="6"/>
      <c r="AA1013" s="6"/>
    </row>
    <row r="1014" spans="1:27" x14ac:dyDescent="0.55000000000000004">
      <c r="A1014" s="603"/>
      <c r="B1014" s="5"/>
      <c r="C1014" s="6"/>
      <c r="D1014" s="6"/>
      <c r="E1014" s="6"/>
      <c r="F1014" s="6"/>
      <c r="G1014" s="6"/>
      <c r="H1014" s="6"/>
      <c r="I1014" s="6"/>
      <c r="J1014" s="6"/>
      <c r="K1014" s="5"/>
      <c r="L1014" s="6"/>
      <c r="M1014" s="6"/>
      <c r="N1014" s="6"/>
      <c r="O1014" s="6"/>
      <c r="P1014" s="115"/>
      <c r="Q1014" s="5"/>
      <c r="R1014" s="6"/>
      <c r="S1014" s="6"/>
      <c r="T1014" s="6"/>
      <c r="U1014" s="6"/>
      <c r="V1014" s="6"/>
      <c r="W1014" s="6"/>
      <c r="X1014" s="6"/>
      <c r="Y1014" s="6"/>
      <c r="Z1014" s="6"/>
      <c r="AA1014" s="6"/>
    </row>
    <row r="1015" spans="1:27" x14ac:dyDescent="0.55000000000000004">
      <c r="A1015" s="603"/>
      <c r="B1015" s="5"/>
      <c r="C1015" s="6"/>
      <c r="D1015" s="6"/>
      <c r="E1015" s="6"/>
      <c r="F1015" s="6"/>
      <c r="G1015" s="6"/>
      <c r="H1015" s="6"/>
      <c r="I1015" s="6"/>
      <c r="J1015" s="6"/>
      <c r="K1015" s="5"/>
      <c r="L1015" s="6"/>
      <c r="M1015" s="6"/>
      <c r="N1015" s="6"/>
      <c r="O1015" s="6"/>
      <c r="P1015" s="115"/>
      <c r="Q1015" s="5"/>
      <c r="R1015" s="6"/>
      <c r="S1015" s="6"/>
      <c r="T1015" s="6"/>
      <c r="U1015" s="6"/>
      <c r="V1015" s="6"/>
      <c r="W1015" s="6"/>
      <c r="X1015" s="6"/>
      <c r="Y1015" s="6"/>
      <c r="Z1015" s="6"/>
      <c r="AA1015" s="6"/>
    </row>
    <row r="1016" spans="1:27" x14ac:dyDescent="0.55000000000000004">
      <c r="A1016" s="603"/>
      <c r="B1016" s="5"/>
      <c r="C1016" s="6"/>
      <c r="D1016" s="6"/>
      <c r="E1016" s="6"/>
      <c r="F1016" s="6"/>
      <c r="G1016" s="6"/>
      <c r="H1016" s="6"/>
      <c r="I1016" s="6"/>
      <c r="J1016" s="6"/>
      <c r="K1016" s="5"/>
      <c r="L1016" s="6"/>
      <c r="M1016" s="6"/>
      <c r="N1016" s="6"/>
      <c r="O1016" s="6"/>
      <c r="P1016" s="115"/>
      <c r="Q1016" s="5"/>
      <c r="R1016" s="6"/>
      <c r="S1016" s="6"/>
      <c r="T1016" s="6"/>
      <c r="U1016" s="6"/>
      <c r="V1016" s="6"/>
      <c r="W1016" s="6"/>
      <c r="X1016" s="6"/>
      <c r="Y1016" s="6"/>
      <c r="Z1016" s="6"/>
      <c r="AA1016" s="6"/>
    </row>
    <row r="1017" spans="1:27" x14ac:dyDescent="0.55000000000000004">
      <c r="A1017" s="603"/>
      <c r="B1017" s="5"/>
      <c r="C1017" s="6"/>
      <c r="D1017" s="6"/>
      <c r="E1017" s="6"/>
      <c r="F1017" s="6"/>
      <c r="G1017" s="6"/>
      <c r="H1017" s="6"/>
      <c r="I1017" s="6"/>
      <c r="J1017" s="6"/>
      <c r="K1017" s="5"/>
      <c r="L1017" s="6"/>
      <c r="M1017" s="6"/>
      <c r="N1017" s="6"/>
      <c r="O1017" s="6"/>
      <c r="P1017" s="115"/>
      <c r="Q1017" s="5"/>
      <c r="R1017" s="6"/>
      <c r="S1017" s="6"/>
      <c r="T1017" s="6"/>
      <c r="U1017" s="6"/>
      <c r="V1017" s="6"/>
      <c r="W1017" s="6"/>
      <c r="X1017" s="6"/>
      <c r="Y1017" s="6"/>
      <c r="Z1017" s="6"/>
      <c r="AA1017" s="6"/>
    </row>
    <row r="1018" spans="1:27" x14ac:dyDescent="0.55000000000000004">
      <c r="A1018" s="603"/>
      <c r="B1018" s="5"/>
      <c r="C1018" s="6"/>
      <c r="D1018" s="6"/>
      <c r="E1018" s="6"/>
      <c r="F1018" s="6"/>
      <c r="G1018" s="6"/>
      <c r="H1018" s="6"/>
      <c r="I1018" s="6"/>
      <c r="J1018" s="6"/>
      <c r="K1018" s="5"/>
      <c r="L1018" s="6"/>
      <c r="M1018" s="6"/>
      <c r="N1018" s="6"/>
      <c r="O1018" s="6"/>
      <c r="P1018" s="115"/>
      <c r="Q1018" s="5"/>
      <c r="R1018" s="6"/>
      <c r="S1018" s="6"/>
      <c r="T1018" s="6"/>
      <c r="U1018" s="6"/>
      <c r="V1018" s="6"/>
      <c r="W1018" s="6"/>
      <c r="X1018" s="6"/>
      <c r="Y1018" s="6"/>
      <c r="Z1018" s="6"/>
      <c r="AA1018" s="6"/>
    </row>
    <row r="1019" spans="1:27" x14ac:dyDescent="0.55000000000000004">
      <c r="A1019" s="603"/>
      <c r="B1019" s="5"/>
      <c r="C1019" s="6"/>
      <c r="D1019" s="6"/>
      <c r="E1019" s="6"/>
      <c r="F1019" s="6"/>
      <c r="G1019" s="6"/>
      <c r="H1019" s="6"/>
      <c r="I1019" s="6"/>
      <c r="J1019" s="6"/>
      <c r="K1019" s="5"/>
      <c r="L1019" s="6"/>
      <c r="M1019" s="6"/>
      <c r="N1019" s="6"/>
      <c r="O1019" s="6"/>
      <c r="P1019" s="115"/>
      <c r="Q1019" s="5"/>
      <c r="R1019" s="6"/>
      <c r="S1019" s="6"/>
      <c r="T1019" s="6"/>
      <c r="U1019" s="6"/>
      <c r="V1019" s="6"/>
      <c r="W1019" s="6"/>
      <c r="X1019" s="6"/>
      <c r="Y1019" s="6"/>
      <c r="Z1019" s="6"/>
      <c r="AA1019" s="6"/>
    </row>
    <row r="1020" spans="1:27" x14ac:dyDescent="0.55000000000000004">
      <c r="A1020" s="603"/>
      <c r="B1020" s="5"/>
      <c r="C1020" s="6"/>
      <c r="D1020" s="6"/>
      <c r="E1020" s="6"/>
      <c r="F1020" s="6"/>
      <c r="G1020" s="6"/>
      <c r="H1020" s="6"/>
      <c r="I1020" s="6"/>
      <c r="J1020" s="6"/>
      <c r="K1020" s="5"/>
      <c r="L1020" s="6"/>
      <c r="M1020" s="6"/>
      <c r="N1020" s="6"/>
      <c r="O1020" s="6"/>
      <c r="P1020" s="115"/>
      <c r="Q1020" s="5"/>
      <c r="R1020" s="6"/>
      <c r="S1020" s="6"/>
      <c r="T1020" s="6"/>
      <c r="U1020" s="6"/>
      <c r="V1020" s="6"/>
      <c r="W1020" s="6"/>
      <c r="X1020" s="6"/>
      <c r="Y1020" s="6"/>
      <c r="Z1020" s="6"/>
      <c r="AA1020" s="6"/>
    </row>
    <row r="1021" spans="1:27" x14ac:dyDescent="0.55000000000000004">
      <c r="A1021" s="603"/>
      <c r="B1021" s="5"/>
      <c r="C1021" s="6"/>
      <c r="D1021" s="6"/>
      <c r="E1021" s="6"/>
      <c r="F1021" s="6"/>
      <c r="G1021" s="6"/>
      <c r="H1021" s="6"/>
      <c r="I1021" s="6"/>
      <c r="J1021" s="6"/>
      <c r="K1021" s="5"/>
      <c r="L1021" s="6"/>
      <c r="M1021" s="6"/>
      <c r="N1021" s="6"/>
      <c r="O1021" s="6"/>
      <c r="P1021" s="115"/>
      <c r="Q1021" s="5"/>
      <c r="R1021" s="6"/>
      <c r="S1021" s="6"/>
      <c r="T1021" s="6"/>
      <c r="U1021" s="6"/>
      <c r="V1021" s="6"/>
      <c r="W1021" s="6"/>
      <c r="X1021" s="6"/>
      <c r="Y1021" s="6"/>
      <c r="Z1021" s="6"/>
      <c r="AA1021" s="6"/>
    </row>
    <row r="1022" spans="1:27" x14ac:dyDescent="0.55000000000000004">
      <c r="A1022" s="603"/>
      <c r="B1022" s="5"/>
      <c r="C1022" s="6"/>
      <c r="D1022" s="6"/>
      <c r="E1022" s="6"/>
      <c r="F1022" s="6"/>
      <c r="G1022" s="6"/>
      <c r="H1022" s="6"/>
      <c r="I1022" s="6"/>
      <c r="J1022" s="6"/>
      <c r="K1022" s="5"/>
      <c r="L1022" s="6"/>
      <c r="M1022" s="6"/>
      <c r="N1022" s="6"/>
      <c r="O1022" s="6"/>
      <c r="P1022" s="115"/>
      <c r="Q1022" s="5"/>
      <c r="R1022" s="6"/>
      <c r="S1022" s="6"/>
      <c r="T1022" s="6"/>
      <c r="U1022" s="6"/>
      <c r="V1022" s="6"/>
      <c r="W1022" s="6"/>
      <c r="X1022" s="6"/>
      <c r="Y1022" s="6"/>
      <c r="Z1022" s="6"/>
      <c r="AA1022" s="6"/>
    </row>
    <row r="1023" spans="1:27" x14ac:dyDescent="0.55000000000000004">
      <c r="A1023" s="603"/>
      <c r="B1023" s="5"/>
      <c r="C1023" s="6"/>
      <c r="D1023" s="6"/>
      <c r="E1023" s="6"/>
      <c r="F1023" s="6"/>
      <c r="G1023" s="6"/>
      <c r="H1023" s="6"/>
      <c r="I1023" s="6"/>
      <c r="J1023" s="6"/>
      <c r="K1023" s="5"/>
      <c r="L1023" s="6"/>
      <c r="M1023" s="6"/>
      <c r="N1023" s="6"/>
      <c r="O1023" s="6"/>
      <c r="P1023" s="115"/>
      <c r="Q1023" s="5"/>
      <c r="R1023" s="6"/>
      <c r="S1023" s="6"/>
      <c r="T1023" s="6"/>
      <c r="U1023" s="6"/>
      <c r="V1023" s="6"/>
      <c r="W1023" s="6"/>
      <c r="X1023" s="6"/>
      <c r="Y1023" s="6"/>
      <c r="Z1023" s="6"/>
      <c r="AA1023" s="6"/>
    </row>
    <row r="1024" spans="1:27" x14ac:dyDescent="0.55000000000000004">
      <c r="A1024" s="603"/>
      <c r="B1024" s="5"/>
      <c r="C1024" s="6"/>
      <c r="D1024" s="6"/>
      <c r="E1024" s="6"/>
      <c r="F1024" s="6"/>
      <c r="G1024" s="6"/>
      <c r="H1024" s="6"/>
      <c r="I1024" s="6"/>
      <c r="J1024" s="6"/>
      <c r="K1024" s="5"/>
      <c r="L1024" s="6"/>
      <c r="M1024" s="6"/>
      <c r="N1024" s="6"/>
      <c r="O1024" s="6"/>
      <c r="P1024" s="115"/>
      <c r="Q1024" s="5"/>
      <c r="R1024" s="6"/>
      <c r="S1024" s="6"/>
      <c r="T1024" s="6"/>
      <c r="U1024" s="6"/>
      <c r="V1024" s="6"/>
      <c r="W1024" s="6"/>
      <c r="X1024" s="6"/>
      <c r="Y1024" s="6"/>
      <c r="Z1024" s="6"/>
      <c r="AA1024" s="6"/>
    </row>
    <row r="1025" spans="1:27" x14ac:dyDescent="0.55000000000000004">
      <c r="A1025" s="603"/>
      <c r="B1025" s="5"/>
      <c r="C1025" s="6"/>
      <c r="D1025" s="6"/>
      <c r="E1025" s="6"/>
      <c r="F1025" s="6"/>
      <c r="G1025" s="6"/>
      <c r="H1025" s="6"/>
      <c r="I1025" s="6"/>
      <c r="J1025" s="6"/>
      <c r="K1025" s="5"/>
      <c r="L1025" s="6"/>
      <c r="M1025" s="6"/>
      <c r="N1025" s="6"/>
      <c r="O1025" s="6"/>
      <c r="P1025" s="115"/>
      <c r="Q1025" s="5"/>
      <c r="R1025" s="6"/>
      <c r="S1025" s="6"/>
      <c r="T1025" s="6"/>
      <c r="U1025" s="6"/>
      <c r="V1025" s="6"/>
      <c r="W1025" s="6"/>
      <c r="X1025" s="6"/>
      <c r="Y1025" s="6"/>
      <c r="Z1025" s="6"/>
      <c r="AA1025" s="6"/>
    </row>
    <row r="1026" spans="1:27" x14ac:dyDescent="0.55000000000000004">
      <c r="A1026" s="603"/>
      <c r="B1026" s="5"/>
      <c r="C1026" s="6"/>
      <c r="D1026" s="6"/>
      <c r="E1026" s="6"/>
      <c r="F1026" s="6"/>
      <c r="G1026" s="6"/>
      <c r="H1026" s="6"/>
      <c r="I1026" s="6"/>
      <c r="J1026" s="6"/>
      <c r="K1026" s="5"/>
      <c r="L1026" s="6"/>
      <c r="M1026" s="6"/>
      <c r="N1026" s="6"/>
      <c r="O1026" s="6"/>
      <c r="P1026" s="115"/>
      <c r="Q1026" s="5"/>
      <c r="R1026" s="6"/>
      <c r="S1026" s="6"/>
      <c r="T1026" s="6"/>
      <c r="U1026" s="6"/>
      <c r="V1026" s="6"/>
      <c r="W1026" s="6"/>
      <c r="X1026" s="6"/>
      <c r="Y1026" s="6"/>
      <c r="Z1026" s="6"/>
      <c r="AA1026" s="6"/>
    </row>
    <row r="1027" spans="1:27" x14ac:dyDescent="0.55000000000000004">
      <c r="A1027" s="603"/>
      <c r="B1027" s="5"/>
      <c r="C1027" s="6"/>
      <c r="D1027" s="6"/>
      <c r="E1027" s="6"/>
      <c r="F1027" s="6"/>
      <c r="G1027" s="6"/>
      <c r="H1027" s="6"/>
      <c r="I1027" s="6"/>
      <c r="J1027" s="6"/>
      <c r="K1027" s="5"/>
      <c r="L1027" s="6"/>
      <c r="M1027" s="6"/>
      <c r="N1027" s="6"/>
      <c r="O1027" s="6"/>
      <c r="P1027" s="115"/>
      <c r="Q1027" s="5"/>
      <c r="R1027" s="6"/>
      <c r="S1027" s="6"/>
      <c r="T1027" s="6"/>
      <c r="U1027" s="6"/>
      <c r="V1027" s="6"/>
      <c r="W1027" s="6"/>
      <c r="X1027" s="6"/>
      <c r="Y1027" s="6"/>
      <c r="Z1027" s="6"/>
      <c r="AA1027" s="6"/>
    </row>
    <row r="1028" spans="1:27" x14ac:dyDescent="0.55000000000000004">
      <c r="A1028" s="603"/>
      <c r="B1028" s="5"/>
      <c r="C1028" s="6"/>
      <c r="D1028" s="6"/>
      <c r="E1028" s="6"/>
      <c r="F1028" s="6"/>
      <c r="G1028" s="6"/>
      <c r="H1028" s="6"/>
      <c r="I1028" s="6"/>
      <c r="J1028" s="6"/>
      <c r="K1028" s="5"/>
      <c r="L1028" s="6"/>
      <c r="M1028" s="6"/>
      <c r="N1028" s="6"/>
      <c r="O1028" s="6"/>
      <c r="P1028" s="115"/>
      <c r="Q1028" s="5"/>
      <c r="R1028" s="6"/>
      <c r="S1028" s="6"/>
      <c r="T1028" s="6"/>
      <c r="U1028" s="6"/>
      <c r="V1028" s="6"/>
      <c r="W1028" s="6"/>
      <c r="X1028" s="6"/>
      <c r="Y1028" s="6"/>
      <c r="Z1028" s="6"/>
      <c r="AA1028" s="6"/>
    </row>
    <row r="1029" spans="1:27" x14ac:dyDescent="0.55000000000000004">
      <c r="A1029" s="603"/>
      <c r="B1029" s="5"/>
      <c r="C1029" s="6"/>
      <c r="D1029" s="6"/>
      <c r="E1029" s="6"/>
      <c r="F1029" s="6"/>
      <c r="G1029" s="6"/>
      <c r="H1029" s="6"/>
      <c r="I1029" s="6"/>
      <c r="J1029" s="6"/>
      <c r="K1029" s="5"/>
      <c r="L1029" s="6"/>
      <c r="M1029" s="6"/>
      <c r="N1029" s="6"/>
      <c r="O1029" s="6"/>
      <c r="P1029" s="115"/>
      <c r="Q1029" s="5"/>
      <c r="R1029" s="6"/>
      <c r="S1029" s="6"/>
      <c r="T1029" s="6"/>
      <c r="U1029" s="6"/>
      <c r="V1029" s="6"/>
      <c r="W1029" s="6"/>
      <c r="X1029" s="6"/>
      <c r="Y1029" s="6"/>
      <c r="Z1029" s="6"/>
      <c r="AA1029" s="6"/>
    </row>
    <row r="1030" spans="1:27" x14ac:dyDescent="0.55000000000000004">
      <c r="A1030" s="603"/>
      <c r="B1030" s="5"/>
      <c r="C1030" s="6"/>
      <c r="D1030" s="6"/>
      <c r="E1030" s="6"/>
      <c r="F1030" s="6"/>
      <c r="G1030" s="6"/>
      <c r="H1030" s="6"/>
      <c r="I1030" s="6"/>
      <c r="J1030" s="6"/>
      <c r="K1030" s="5"/>
      <c r="L1030" s="6"/>
      <c r="M1030" s="6"/>
      <c r="N1030" s="6"/>
      <c r="O1030" s="6"/>
      <c r="P1030" s="115"/>
      <c r="Q1030" s="5"/>
      <c r="R1030" s="6"/>
      <c r="S1030" s="6"/>
      <c r="T1030" s="6"/>
      <c r="U1030" s="6"/>
      <c r="V1030" s="6"/>
      <c r="W1030" s="6"/>
      <c r="X1030" s="6"/>
      <c r="Y1030" s="6"/>
      <c r="Z1030" s="6"/>
      <c r="AA1030" s="6"/>
    </row>
    <row r="1031" spans="1:27" x14ac:dyDescent="0.55000000000000004">
      <c r="A1031" s="603"/>
      <c r="B1031" s="5"/>
      <c r="C1031" s="6"/>
      <c r="D1031" s="6"/>
      <c r="E1031" s="6"/>
      <c r="F1031" s="6"/>
      <c r="G1031" s="6"/>
      <c r="H1031" s="6"/>
      <c r="I1031" s="6"/>
      <c r="J1031" s="6"/>
      <c r="K1031" s="5"/>
      <c r="L1031" s="6"/>
      <c r="M1031" s="6"/>
      <c r="N1031" s="6"/>
      <c r="O1031" s="6"/>
      <c r="P1031" s="115"/>
      <c r="Q1031" s="5"/>
      <c r="R1031" s="6"/>
      <c r="S1031" s="6"/>
      <c r="T1031" s="6"/>
      <c r="U1031" s="6"/>
      <c r="V1031" s="6"/>
      <c r="W1031" s="6"/>
      <c r="X1031" s="6"/>
      <c r="Y1031" s="6"/>
      <c r="Z1031" s="6"/>
      <c r="AA1031" s="6"/>
    </row>
    <row r="1032" spans="1:27" x14ac:dyDescent="0.55000000000000004">
      <c r="A1032" s="603"/>
      <c r="B1032" s="5"/>
      <c r="C1032" s="6"/>
      <c r="D1032" s="6"/>
      <c r="E1032" s="6"/>
      <c r="F1032" s="6"/>
      <c r="G1032" s="6"/>
      <c r="H1032" s="6"/>
      <c r="I1032" s="6"/>
      <c r="J1032" s="6"/>
      <c r="K1032" s="5"/>
      <c r="L1032" s="6"/>
      <c r="M1032" s="6"/>
      <c r="N1032" s="6"/>
      <c r="O1032" s="6"/>
      <c r="P1032" s="115"/>
      <c r="Q1032" s="5"/>
      <c r="R1032" s="6"/>
      <c r="S1032" s="6"/>
      <c r="T1032" s="6"/>
      <c r="U1032" s="6"/>
      <c r="V1032" s="6"/>
      <c r="W1032" s="6"/>
      <c r="X1032" s="6"/>
      <c r="Y1032" s="6"/>
      <c r="Z1032" s="6"/>
      <c r="AA1032" s="6"/>
    </row>
    <row r="1033" spans="1:27" x14ac:dyDescent="0.55000000000000004">
      <c r="A1033" s="603"/>
      <c r="B1033" s="5"/>
      <c r="C1033" s="6"/>
      <c r="D1033" s="6"/>
      <c r="E1033" s="6"/>
      <c r="F1033" s="6"/>
      <c r="G1033" s="6"/>
      <c r="H1033" s="6"/>
      <c r="I1033" s="6"/>
      <c r="J1033" s="6"/>
      <c r="K1033" s="5"/>
      <c r="L1033" s="6"/>
      <c r="M1033" s="6"/>
      <c r="N1033" s="6"/>
      <c r="O1033" s="6"/>
      <c r="P1033" s="115"/>
      <c r="Q1033" s="5"/>
      <c r="R1033" s="6"/>
      <c r="S1033" s="6"/>
      <c r="T1033" s="6"/>
      <c r="U1033" s="6"/>
      <c r="V1033" s="6"/>
      <c r="W1033" s="6"/>
      <c r="X1033" s="6"/>
      <c r="Y1033" s="6"/>
      <c r="Z1033" s="6"/>
      <c r="AA1033" s="6"/>
    </row>
    <row r="1034" spans="1:27" x14ac:dyDescent="0.55000000000000004">
      <c r="A1034" s="603"/>
      <c r="B1034" s="5"/>
      <c r="C1034" s="6"/>
      <c r="D1034" s="6"/>
      <c r="E1034" s="6"/>
      <c r="F1034" s="6"/>
      <c r="G1034" s="6"/>
      <c r="H1034" s="6"/>
      <c r="I1034" s="6"/>
      <c r="J1034" s="6"/>
      <c r="K1034" s="5"/>
      <c r="L1034" s="6"/>
      <c r="M1034" s="6"/>
      <c r="N1034" s="6"/>
      <c r="O1034" s="6"/>
      <c r="P1034" s="115"/>
      <c r="Q1034" s="5"/>
      <c r="R1034" s="6"/>
      <c r="S1034" s="6"/>
      <c r="T1034" s="6"/>
      <c r="U1034" s="6"/>
      <c r="V1034" s="6"/>
      <c r="W1034" s="6"/>
      <c r="X1034" s="6"/>
      <c r="Y1034" s="6"/>
      <c r="Z1034" s="6"/>
      <c r="AA1034" s="6"/>
    </row>
    <row r="1035" spans="1:27" x14ac:dyDescent="0.55000000000000004">
      <c r="A1035" s="603"/>
      <c r="B1035" s="5"/>
      <c r="C1035" s="6"/>
      <c r="D1035" s="6"/>
      <c r="E1035" s="6"/>
      <c r="F1035" s="6"/>
      <c r="G1035" s="6"/>
      <c r="H1035" s="6"/>
      <c r="I1035" s="6"/>
      <c r="J1035" s="6"/>
      <c r="K1035" s="5"/>
      <c r="L1035" s="6"/>
      <c r="M1035" s="6"/>
      <c r="N1035" s="6"/>
      <c r="O1035" s="6"/>
      <c r="P1035" s="115"/>
      <c r="Q1035" s="5"/>
      <c r="R1035" s="6"/>
      <c r="S1035" s="6"/>
      <c r="T1035" s="6"/>
      <c r="U1035" s="6"/>
      <c r="V1035" s="6"/>
      <c r="W1035" s="6"/>
      <c r="X1035" s="6"/>
      <c r="Y1035" s="6"/>
      <c r="Z1035" s="6"/>
      <c r="AA1035" s="6"/>
    </row>
    <row r="1036" spans="1:27" x14ac:dyDescent="0.55000000000000004">
      <c r="A1036" s="603"/>
      <c r="B1036" s="5"/>
      <c r="C1036" s="6"/>
      <c r="D1036" s="6"/>
      <c r="E1036" s="6"/>
      <c r="F1036" s="6"/>
      <c r="G1036" s="6"/>
      <c r="H1036" s="6"/>
      <c r="I1036" s="6"/>
      <c r="J1036" s="6"/>
      <c r="K1036" s="5"/>
      <c r="L1036" s="6"/>
      <c r="M1036" s="6"/>
      <c r="N1036" s="6"/>
      <c r="O1036" s="6"/>
      <c r="P1036" s="115"/>
      <c r="Q1036" s="5"/>
      <c r="R1036" s="6"/>
      <c r="S1036" s="6"/>
      <c r="T1036" s="6"/>
      <c r="U1036" s="6"/>
      <c r="V1036" s="6"/>
      <c r="W1036" s="6"/>
      <c r="X1036" s="6"/>
      <c r="Y1036" s="6"/>
      <c r="Z1036" s="6"/>
      <c r="AA1036" s="6"/>
    </row>
    <row r="1037" spans="1:27" x14ac:dyDescent="0.55000000000000004">
      <c r="A1037" s="603"/>
      <c r="B1037" s="5"/>
      <c r="C1037" s="6"/>
      <c r="D1037" s="6"/>
      <c r="E1037" s="6"/>
      <c r="F1037" s="6"/>
      <c r="G1037" s="6"/>
      <c r="H1037" s="6"/>
      <c r="I1037" s="6"/>
      <c r="J1037" s="6"/>
      <c r="K1037" s="5"/>
      <c r="L1037" s="6"/>
      <c r="M1037" s="6"/>
      <c r="N1037" s="6"/>
      <c r="O1037" s="6"/>
      <c r="P1037" s="115"/>
      <c r="Q1037" s="5"/>
      <c r="R1037" s="6"/>
      <c r="S1037" s="6"/>
      <c r="T1037" s="6"/>
      <c r="U1037" s="6"/>
      <c r="V1037" s="6"/>
      <c r="W1037" s="6"/>
      <c r="X1037" s="6"/>
      <c r="Y1037" s="6"/>
      <c r="Z1037" s="6"/>
      <c r="AA1037" s="6"/>
    </row>
    <row r="1038" spans="1:27" x14ac:dyDescent="0.55000000000000004">
      <c r="A1038" s="603"/>
      <c r="B1038" s="5"/>
      <c r="C1038" s="6"/>
      <c r="D1038" s="6"/>
      <c r="E1038" s="6"/>
      <c r="F1038" s="6"/>
      <c r="G1038" s="6"/>
      <c r="H1038" s="6"/>
      <c r="I1038" s="6"/>
      <c r="J1038" s="6"/>
      <c r="K1038" s="5"/>
      <c r="L1038" s="6"/>
      <c r="M1038" s="6"/>
      <c r="N1038" s="6"/>
      <c r="O1038" s="6"/>
      <c r="P1038" s="115"/>
      <c r="Q1038" s="5"/>
      <c r="R1038" s="6"/>
      <c r="S1038" s="6"/>
      <c r="T1038" s="6"/>
      <c r="U1038" s="6"/>
      <c r="V1038" s="6"/>
      <c r="W1038" s="6"/>
      <c r="X1038" s="6"/>
      <c r="Y1038" s="6"/>
      <c r="Z1038" s="6"/>
      <c r="AA1038" s="6"/>
    </row>
    <row r="1039" spans="1:27" x14ac:dyDescent="0.55000000000000004">
      <c r="A1039" s="603"/>
      <c r="B1039" s="5"/>
      <c r="C1039" s="6"/>
      <c r="D1039" s="6"/>
      <c r="E1039" s="6"/>
      <c r="F1039" s="6"/>
      <c r="G1039" s="6"/>
      <c r="H1039" s="6"/>
      <c r="I1039" s="6"/>
      <c r="J1039" s="6"/>
      <c r="K1039" s="5"/>
      <c r="L1039" s="6"/>
      <c r="M1039" s="6"/>
      <c r="N1039" s="6"/>
      <c r="O1039" s="6"/>
      <c r="P1039" s="115"/>
      <c r="Q1039" s="5"/>
      <c r="R1039" s="6"/>
      <c r="S1039" s="6"/>
      <c r="T1039" s="6"/>
      <c r="U1039" s="6"/>
      <c r="V1039" s="6"/>
      <c r="W1039" s="6"/>
      <c r="X1039" s="6"/>
      <c r="Y1039" s="6"/>
      <c r="Z1039" s="6"/>
      <c r="AA1039" s="6"/>
    </row>
    <row r="1040" spans="1:27" x14ac:dyDescent="0.55000000000000004">
      <c r="A1040" s="603"/>
      <c r="B1040" s="5"/>
      <c r="C1040" s="6"/>
      <c r="D1040" s="6"/>
      <c r="E1040" s="6"/>
      <c r="F1040" s="6"/>
      <c r="G1040" s="6"/>
      <c r="H1040" s="6"/>
      <c r="I1040" s="6"/>
      <c r="J1040" s="6"/>
      <c r="K1040" s="5"/>
      <c r="L1040" s="6"/>
      <c r="M1040" s="6"/>
      <c r="N1040" s="6"/>
      <c r="O1040" s="6"/>
      <c r="P1040" s="115"/>
      <c r="Q1040" s="5"/>
      <c r="R1040" s="6"/>
      <c r="S1040" s="6"/>
      <c r="T1040" s="6"/>
      <c r="U1040" s="6"/>
      <c r="V1040" s="6"/>
      <c r="W1040" s="6"/>
      <c r="X1040" s="6"/>
      <c r="Y1040" s="6"/>
      <c r="Z1040" s="6"/>
      <c r="AA1040" s="6"/>
    </row>
    <row r="1041" spans="1:27" x14ac:dyDescent="0.55000000000000004">
      <c r="A1041" s="603"/>
      <c r="B1041" s="5"/>
      <c r="C1041" s="6"/>
      <c r="D1041" s="6"/>
      <c r="E1041" s="6"/>
      <c r="F1041" s="6"/>
      <c r="G1041" s="6"/>
      <c r="H1041" s="6"/>
      <c r="I1041" s="6"/>
      <c r="J1041" s="6"/>
      <c r="K1041" s="5"/>
      <c r="L1041" s="6"/>
      <c r="M1041" s="6"/>
      <c r="N1041" s="6"/>
      <c r="O1041" s="6"/>
      <c r="P1041" s="115"/>
      <c r="Q1041" s="5"/>
      <c r="R1041" s="6"/>
      <c r="S1041" s="6"/>
      <c r="T1041" s="6"/>
      <c r="U1041" s="6"/>
      <c r="V1041" s="6"/>
      <c r="W1041" s="6"/>
      <c r="X1041" s="6"/>
      <c r="Y1041" s="6"/>
      <c r="Z1041" s="6"/>
      <c r="AA1041" s="6"/>
    </row>
    <row r="1042" spans="1:27" x14ac:dyDescent="0.55000000000000004">
      <c r="A1042" s="603"/>
      <c r="B1042" s="5"/>
      <c r="C1042" s="6"/>
      <c r="D1042" s="6"/>
      <c r="E1042" s="6"/>
      <c r="F1042" s="6"/>
      <c r="G1042" s="6"/>
      <c r="H1042" s="6"/>
      <c r="I1042" s="6"/>
      <c r="J1042" s="6"/>
      <c r="K1042" s="5"/>
      <c r="L1042" s="6"/>
      <c r="M1042" s="6"/>
      <c r="N1042" s="6"/>
      <c r="O1042" s="6"/>
      <c r="P1042" s="115"/>
      <c r="Q1042" s="5"/>
      <c r="R1042" s="6"/>
      <c r="S1042" s="6"/>
      <c r="T1042" s="6"/>
      <c r="U1042" s="6"/>
      <c r="V1042" s="6"/>
      <c r="W1042" s="6"/>
      <c r="X1042" s="6"/>
      <c r="Y1042" s="6"/>
      <c r="Z1042" s="6"/>
      <c r="AA1042" s="6"/>
    </row>
    <row r="1043" spans="1:27" x14ac:dyDescent="0.55000000000000004">
      <c r="A1043" s="603"/>
      <c r="B1043" s="5"/>
      <c r="C1043" s="6"/>
      <c r="D1043" s="6"/>
      <c r="E1043" s="6"/>
      <c r="F1043" s="6"/>
      <c r="G1043" s="6"/>
      <c r="H1043" s="6"/>
      <c r="I1043" s="6"/>
      <c r="J1043" s="6"/>
      <c r="K1043" s="5"/>
      <c r="L1043" s="6"/>
      <c r="M1043" s="6"/>
      <c r="N1043" s="6"/>
      <c r="O1043" s="6"/>
      <c r="P1043" s="115"/>
      <c r="Q1043" s="5"/>
      <c r="R1043" s="6"/>
      <c r="S1043" s="6"/>
      <c r="T1043" s="6"/>
      <c r="U1043" s="6"/>
      <c r="V1043" s="6"/>
      <c r="W1043" s="6"/>
      <c r="X1043" s="6"/>
      <c r="Y1043" s="6"/>
      <c r="Z1043" s="6"/>
      <c r="AA1043" s="6"/>
    </row>
    <row r="1044" spans="1:27" x14ac:dyDescent="0.55000000000000004">
      <c r="A1044" s="603"/>
      <c r="B1044" s="5"/>
      <c r="C1044" s="6"/>
      <c r="D1044" s="6"/>
      <c r="E1044" s="6"/>
      <c r="F1044" s="6"/>
      <c r="G1044" s="6"/>
      <c r="H1044" s="6"/>
      <c r="I1044" s="6"/>
      <c r="J1044" s="6"/>
      <c r="K1044" s="5"/>
      <c r="L1044" s="6"/>
      <c r="M1044" s="6"/>
      <c r="N1044" s="6"/>
      <c r="O1044" s="6"/>
      <c r="P1044" s="115"/>
      <c r="Q1044" s="5"/>
      <c r="R1044" s="6"/>
      <c r="S1044" s="6"/>
      <c r="T1044" s="6"/>
      <c r="U1044" s="6"/>
      <c r="V1044" s="6"/>
      <c r="W1044" s="6"/>
      <c r="X1044" s="6"/>
      <c r="Y1044" s="6"/>
      <c r="Z1044" s="6"/>
      <c r="AA1044" s="6"/>
    </row>
    <row r="1045" spans="1:27" x14ac:dyDescent="0.55000000000000004">
      <c r="A1045" s="603"/>
      <c r="B1045" s="5"/>
      <c r="C1045" s="6"/>
      <c r="D1045" s="6"/>
      <c r="E1045" s="6"/>
      <c r="F1045" s="6"/>
      <c r="G1045" s="6"/>
      <c r="H1045" s="6"/>
      <c r="I1045" s="6"/>
      <c r="J1045" s="6"/>
      <c r="K1045" s="5"/>
      <c r="L1045" s="6"/>
      <c r="M1045" s="6"/>
      <c r="N1045" s="6"/>
      <c r="O1045" s="6"/>
      <c r="P1045" s="115"/>
      <c r="Q1045" s="5"/>
      <c r="R1045" s="6"/>
      <c r="S1045" s="6"/>
      <c r="T1045" s="6"/>
      <c r="U1045" s="6"/>
      <c r="V1045" s="6"/>
      <c r="W1045" s="6"/>
      <c r="X1045" s="6"/>
      <c r="Y1045" s="6"/>
      <c r="Z1045" s="6"/>
      <c r="AA1045" s="6"/>
    </row>
    <row r="1046" spans="1:27" x14ac:dyDescent="0.55000000000000004">
      <c r="A1046" s="603"/>
      <c r="B1046" s="5"/>
      <c r="C1046" s="6"/>
      <c r="D1046" s="6"/>
      <c r="E1046" s="6"/>
      <c r="F1046" s="6"/>
      <c r="G1046" s="6"/>
      <c r="H1046" s="6"/>
      <c r="I1046" s="6"/>
      <c r="J1046" s="6"/>
      <c r="K1046" s="5"/>
      <c r="L1046" s="6"/>
      <c r="M1046" s="6"/>
      <c r="N1046" s="6"/>
      <c r="O1046" s="6"/>
      <c r="P1046" s="115"/>
      <c r="Q1046" s="5"/>
      <c r="R1046" s="6"/>
      <c r="S1046" s="6"/>
      <c r="T1046" s="6"/>
      <c r="U1046" s="6"/>
      <c r="V1046" s="6"/>
      <c r="W1046" s="6"/>
      <c r="X1046" s="6"/>
      <c r="Y1046" s="6"/>
      <c r="Z1046" s="6"/>
      <c r="AA1046" s="6"/>
    </row>
    <row r="1047" spans="1:27" x14ac:dyDescent="0.55000000000000004">
      <c r="A1047" s="603"/>
      <c r="B1047" s="5"/>
      <c r="C1047" s="6"/>
      <c r="D1047" s="6"/>
      <c r="E1047" s="6"/>
      <c r="F1047" s="6"/>
      <c r="G1047" s="6"/>
      <c r="H1047" s="6"/>
      <c r="I1047" s="6"/>
      <c r="J1047" s="6"/>
      <c r="K1047" s="5"/>
      <c r="L1047" s="6"/>
      <c r="M1047" s="6"/>
      <c r="N1047" s="6"/>
      <c r="O1047" s="6"/>
      <c r="P1047" s="115"/>
      <c r="Q1047" s="5"/>
      <c r="R1047" s="6"/>
      <c r="S1047" s="6"/>
      <c r="T1047" s="6"/>
      <c r="U1047" s="6"/>
      <c r="V1047" s="6"/>
      <c r="W1047" s="6"/>
      <c r="X1047" s="6"/>
      <c r="Y1047" s="6"/>
      <c r="Z1047" s="6"/>
      <c r="AA1047" s="6"/>
    </row>
    <row r="1048" spans="1:27" x14ac:dyDescent="0.55000000000000004">
      <c r="A1048" s="603"/>
      <c r="B1048" s="5"/>
      <c r="C1048" s="6"/>
      <c r="D1048" s="6"/>
      <c r="E1048" s="6"/>
      <c r="F1048" s="6"/>
      <c r="G1048" s="6"/>
      <c r="H1048" s="6"/>
      <c r="I1048" s="6"/>
      <c r="J1048" s="6"/>
      <c r="K1048" s="5"/>
      <c r="L1048" s="6"/>
      <c r="M1048" s="6"/>
      <c r="N1048" s="6"/>
      <c r="O1048" s="6"/>
      <c r="P1048" s="115"/>
      <c r="Q1048" s="5"/>
      <c r="R1048" s="6"/>
      <c r="S1048" s="6"/>
      <c r="T1048" s="6"/>
      <c r="U1048" s="6"/>
      <c r="V1048" s="6"/>
      <c r="W1048" s="6"/>
      <c r="X1048" s="6"/>
      <c r="Y1048" s="6"/>
      <c r="Z1048" s="6"/>
      <c r="AA1048" s="6"/>
    </row>
    <row r="1049" spans="1:27" x14ac:dyDescent="0.55000000000000004">
      <c r="A1049" s="603"/>
      <c r="B1049" s="5"/>
      <c r="C1049" s="6"/>
      <c r="D1049" s="6"/>
      <c r="E1049" s="6"/>
      <c r="F1049" s="6"/>
      <c r="G1049" s="6"/>
      <c r="H1049" s="6"/>
      <c r="I1049" s="6"/>
      <c r="J1049" s="6"/>
      <c r="K1049" s="5"/>
      <c r="L1049" s="6"/>
      <c r="M1049" s="6"/>
      <c r="N1049" s="6"/>
      <c r="O1049" s="6"/>
      <c r="P1049" s="115"/>
      <c r="Q1049" s="5"/>
      <c r="R1049" s="6"/>
      <c r="S1049" s="6"/>
      <c r="T1049" s="6"/>
      <c r="U1049" s="6"/>
      <c r="V1049" s="6"/>
      <c r="W1049" s="6"/>
      <c r="X1049" s="6"/>
      <c r="Y1049" s="6"/>
      <c r="Z1049" s="6"/>
      <c r="AA1049" s="6"/>
    </row>
    <row r="1050" spans="1:27" x14ac:dyDescent="0.55000000000000004">
      <c r="A1050" s="603"/>
      <c r="B1050" s="5"/>
      <c r="C1050" s="6"/>
      <c r="D1050" s="6"/>
      <c r="E1050" s="6"/>
      <c r="F1050" s="6"/>
      <c r="G1050" s="6"/>
      <c r="H1050" s="6"/>
      <c r="I1050" s="6"/>
      <c r="J1050" s="6"/>
      <c r="K1050" s="5"/>
      <c r="L1050" s="6"/>
      <c r="M1050" s="6"/>
      <c r="N1050" s="6"/>
      <c r="O1050" s="6"/>
      <c r="P1050" s="115"/>
      <c r="Q1050" s="5"/>
      <c r="R1050" s="6"/>
      <c r="S1050" s="6"/>
      <c r="T1050" s="6"/>
      <c r="U1050" s="6"/>
      <c r="V1050" s="6"/>
      <c r="W1050" s="6"/>
      <c r="X1050" s="6"/>
      <c r="Y1050" s="6"/>
      <c r="Z1050" s="6"/>
      <c r="AA1050" s="6"/>
    </row>
    <row r="1051" spans="1:27" x14ac:dyDescent="0.55000000000000004">
      <c r="A1051" s="603"/>
      <c r="B1051" s="5"/>
      <c r="C1051" s="6"/>
      <c r="D1051" s="6"/>
      <c r="E1051" s="6"/>
      <c r="F1051" s="6"/>
      <c r="G1051" s="6"/>
      <c r="H1051" s="6"/>
      <c r="I1051" s="6"/>
      <c r="J1051" s="6"/>
      <c r="K1051" s="5"/>
      <c r="L1051" s="6"/>
      <c r="M1051" s="6"/>
      <c r="N1051" s="6"/>
      <c r="O1051" s="6"/>
      <c r="P1051" s="115"/>
      <c r="Q1051" s="5"/>
      <c r="R1051" s="6"/>
      <c r="S1051" s="6"/>
      <c r="T1051" s="6"/>
      <c r="U1051" s="6"/>
      <c r="V1051" s="6"/>
      <c r="W1051" s="6"/>
      <c r="X1051" s="6"/>
      <c r="Y1051" s="6"/>
      <c r="Z1051" s="6"/>
      <c r="AA1051" s="6"/>
    </row>
    <row r="1052" spans="1:27" x14ac:dyDescent="0.55000000000000004">
      <c r="A1052" s="603"/>
      <c r="B1052" s="5"/>
      <c r="C1052" s="6"/>
      <c r="D1052" s="6"/>
      <c r="E1052" s="6"/>
      <c r="F1052" s="6"/>
      <c r="G1052" s="6"/>
      <c r="H1052" s="6"/>
      <c r="I1052" s="6"/>
      <c r="J1052" s="6"/>
      <c r="K1052" s="5"/>
      <c r="L1052" s="6"/>
      <c r="M1052" s="6"/>
      <c r="N1052" s="6"/>
      <c r="O1052" s="6"/>
      <c r="P1052" s="115"/>
      <c r="Q1052" s="5"/>
      <c r="R1052" s="6"/>
      <c r="S1052" s="6"/>
      <c r="T1052" s="6"/>
      <c r="U1052" s="6"/>
      <c r="V1052" s="6"/>
      <c r="W1052" s="6"/>
      <c r="X1052" s="6"/>
      <c r="Y1052" s="6"/>
      <c r="Z1052" s="6"/>
      <c r="AA1052" s="6"/>
    </row>
    <row r="1053" spans="1:27" x14ac:dyDescent="0.55000000000000004">
      <c r="A1053" s="603"/>
      <c r="B1053" s="5"/>
      <c r="C1053" s="6"/>
      <c r="D1053" s="6"/>
      <c r="E1053" s="6"/>
      <c r="F1053" s="6"/>
      <c r="G1053" s="6"/>
      <c r="H1053" s="6"/>
      <c r="I1053" s="6"/>
      <c r="J1053" s="6"/>
      <c r="K1053" s="5"/>
      <c r="L1053" s="6"/>
      <c r="M1053" s="6"/>
      <c r="N1053" s="6"/>
      <c r="O1053" s="6"/>
      <c r="P1053" s="115"/>
      <c r="Q1053" s="5"/>
      <c r="R1053" s="6"/>
      <c r="S1053" s="6"/>
      <c r="T1053" s="6"/>
      <c r="U1053" s="6"/>
      <c r="V1053" s="6"/>
      <c r="W1053" s="6"/>
      <c r="X1053" s="6"/>
      <c r="Y1053" s="6"/>
      <c r="Z1053" s="6"/>
      <c r="AA1053" s="6"/>
    </row>
    <row r="1054" spans="1:27" x14ac:dyDescent="0.55000000000000004">
      <c r="A1054" s="603"/>
      <c r="B1054" s="5"/>
      <c r="C1054" s="6"/>
      <c r="D1054" s="6"/>
      <c r="E1054" s="6"/>
      <c r="F1054" s="6"/>
      <c r="G1054" s="6"/>
      <c r="H1054" s="6"/>
      <c r="I1054" s="6"/>
      <c r="J1054" s="6"/>
      <c r="K1054" s="5"/>
      <c r="L1054" s="6"/>
      <c r="M1054" s="6"/>
      <c r="N1054" s="6"/>
      <c r="O1054" s="6"/>
      <c r="P1054" s="115"/>
      <c r="Q1054" s="5"/>
      <c r="R1054" s="6"/>
      <c r="S1054" s="6"/>
      <c r="T1054" s="6"/>
      <c r="U1054" s="6"/>
      <c r="V1054" s="6"/>
      <c r="W1054" s="6"/>
      <c r="X1054" s="6"/>
      <c r="Y1054" s="6"/>
      <c r="Z1054" s="6"/>
      <c r="AA1054" s="6"/>
    </row>
    <row r="1055" spans="1:27" x14ac:dyDescent="0.55000000000000004">
      <c r="A1055" s="603"/>
      <c r="B1055" s="5"/>
      <c r="C1055" s="6"/>
      <c r="D1055" s="6"/>
      <c r="E1055" s="6"/>
      <c r="F1055" s="6"/>
      <c r="G1055" s="6"/>
      <c r="H1055" s="6"/>
      <c r="I1055" s="6"/>
      <c r="J1055" s="6"/>
      <c r="K1055" s="5"/>
      <c r="L1055" s="6"/>
      <c r="M1055" s="6"/>
      <c r="N1055" s="6"/>
      <c r="O1055" s="6"/>
      <c r="P1055" s="115"/>
      <c r="Q1055" s="5"/>
      <c r="R1055" s="6"/>
      <c r="S1055" s="6"/>
      <c r="T1055" s="6"/>
      <c r="U1055" s="6"/>
      <c r="V1055" s="6"/>
      <c r="W1055" s="6"/>
      <c r="X1055" s="6"/>
      <c r="Y1055" s="6"/>
      <c r="Z1055" s="6"/>
      <c r="AA1055" s="6"/>
    </row>
    <row r="1056" spans="1:27" x14ac:dyDescent="0.55000000000000004">
      <c r="A1056" s="603"/>
      <c r="B1056" s="5"/>
      <c r="C1056" s="6"/>
      <c r="D1056" s="6"/>
      <c r="E1056" s="6"/>
      <c r="F1056" s="6"/>
      <c r="G1056" s="6"/>
      <c r="H1056" s="6"/>
      <c r="I1056" s="6"/>
      <c r="J1056" s="6"/>
      <c r="K1056" s="5"/>
      <c r="L1056" s="6"/>
      <c r="M1056" s="6"/>
      <c r="N1056" s="6"/>
      <c r="O1056" s="6"/>
      <c r="P1056" s="115"/>
      <c r="Q1056" s="5"/>
      <c r="R1056" s="6"/>
      <c r="S1056" s="6"/>
      <c r="T1056" s="6"/>
      <c r="U1056" s="6"/>
      <c r="V1056" s="6"/>
      <c r="W1056" s="6"/>
      <c r="X1056" s="6"/>
      <c r="Y1056" s="6"/>
      <c r="Z1056" s="6"/>
      <c r="AA1056" s="6"/>
    </row>
    <row r="1057" spans="1:27" x14ac:dyDescent="0.55000000000000004">
      <c r="A1057" s="603"/>
      <c r="B1057" s="5"/>
      <c r="C1057" s="6"/>
      <c r="D1057" s="6"/>
      <c r="E1057" s="6"/>
      <c r="F1057" s="6"/>
      <c r="G1057" s="6"/>
      <c r="H1057" s="6"/>
      <c r="I1057" s="6"/>
      <c r="J1057" s="6"/>
      <c r="K1057" s="5"/>
      <c r="L1057" s="6"/>
      <c r="M1057" s="6"/>
      <c r="N1057" s="6"/>
      <c r="O1057" s="6"/>
      <c r="P1057" s="115"/>
      <c r="Q1057" s="5"/>
      <c r="R1057" s="6"/>
      <c r="S1057" s="6"/>
      <c r="T1057" s="6"/>
      <c r="U1057" s="6"/>
      <c r="V1057" s="6"/>
      <c r="W1057" s="6"/>
      <c r="X1057" s="6"/>
      <c r="Y1057" s="6"/>
      <c r="Z1057" s="6"/>
      <c r="AA1057" s="6"/>
    </row>
    <row r="1058" spans="1:27" x14ac:dyDescent="0.55000000000000004">
      <c r="A1058" s="603"/>
      <c r="B1058" s="5"/>
      <c r="C1058" s="6"/>
      <c r="D1058" s="6"/>
      <c r="E1058" s="6"/>
      <c r="F1058" s="6"/>
      <c r="G1058" s="6"/>
      <c r="H1058" s="6"/>
      <c r="I1058" s="6"/>
      <c r="J1058" s="6"/>
      <c r="K1058" s="5"/>
      <c r="L1058" s="6"/>
      <c r="M1058" s="6"/>
      <c r="N1058" s="6"/>
      <c r="O1058" s="6"/>
      <c r="P1058" s="115"/>
      <c r="Q1058" s="5"/>
      <c r="R1058" s="6"/>
      <c r="S1058" s="6"/>
      <c r="T1058" s="6"/>
      <c r="U1058" s="6"/>
      <c r="V1058" s="6"/>
      <c r="W1058" s="6"/>
      <c r="X1058" s="6"/>
      <c r="Y1058" s="6"/>
      <c r="Z1058" s="6"/>
      <c r="AA1058" s="6"/>
    </row>
    <row r="1059" spans="1:27" x14ac:dyDescent="0.55000000000000004">
      <c r="A1059" s="603"/>
      <c r="B1059" s="5"/>
      <c r="C1059" s="6"/>
      <c r="D1059" s="6"/>
      <c r="E1059" s="6"/>
      <c r="F1059" s="6"/>
      <c r="G1059" s="6"/>
      <c r="H1059" s="6"/>
      <c r="I1059" s="6"/>
      <c r="J1059" s="6"/>
      <c r="K1059" s="5"/>
      <c r="L1059" s="6"/>
      <c r="M1059" s="6"/>
      <c r="N1059" s="6"/>
      <c r="O1059" s="6"/>
      <c r="P1059" s="115"/>
      <c r="Q1059" s="5"/>
      <c r="R1059" s="6"/>
      <c r="S1059" s="6"/>
      <c r="T1059" s="6"/>
      <c r="U1059" s="6"/>
      <c r="V1059" s="6"/>
      <c r="W1059" s="6"/>
      <c r="X1059" s="6"/>
      <c r="Y1059" s="6"/>
      <c r="Z1059" s="6"/>
      <c r="AA1059" s="6"/>
    </row>
    <row r="1060" spans="1:27" x14ac:dyDescent="0.55000000000000004">
      <c r="A1060" s="603"/>
      <c r="B1060" s="5"/>
      <c r="C1060" s="6"/>
      <c r="D1060" s="6"/>
      <c r="E1060" s="6"/>
      <c r="F1060" s="6"/>
      <c r="G1060" s="6"/>
      <c r="H1060" s="6"/>
      <c r="I1060" s="6"/>
      <c r="J1060" s="6"/>
      <c r="K1060" s="5"/>
      <c r="L1060" s="6"/>
      <c r="M1060" s="6"/>
      <c r="N1060" s="6"/>
      <c r="O1060" s="6"/>
      <c r="P1060" s="115"/>
      <c r="Q1060" s="5"/>
      <c r="R1060" s="6"/>
      <c r="S1060" s="6"/>
      <c r="T1060" s="6"/>
      <c r="U1060" s="6"/>
      <c r="V1060" s="6"/>
      <c r="W1060" s="6"/>
      <c r="X1060" s="6"/>
      <c r="Y1060" s="6"/>
      <c r="Z1060" s="6"/>
      <c r="AA1060" s="6"/>
    </row>
    <row r="1061" spans="1:27" x14ac:dyDescent="0.55000000000000004">
      <c r="A1061" s="603"/>
      <c r="B1061" s="5"/>
      <c r="C1061" s="6"/>
      <c r="D1061" s="6"/>
      <c r="E1061" s="6"/>
      <c r="F1061" s="6"/>
      <c r="G1061" s="6"/>
      <c r="H1061" s="6"/>
      <c r="I1061" s="6"/>
      <c r="J1061" s="6"/>
      <c r="K1061" s="5"/>
      <c r="L1061" s="6"/>
      <c r="M1061" s="6"/>
      <c r="N1061" s="6"/>
      <c r="O1061" s="6"/>
      <c r="P1061" s="115"/>
      <c r="Q1061" s="5"/>
      <c r="R1061" s="6"/>
      <c r="S1061" s="6"/>
      <c r="T1061" s="6"/>
      <c r="U1061" s="6"/>
      <c r="V1061" s="6"/>
      <c r="W1061" s="6"/>
      <c r="X1061" s="6"/>
      <c r="Y1061" s="6"/>
      <c r="Z1061" s="6"/>
      <c r="AA1061" s="6"/>
    </row>
    <row r="1062" spans="1:27" x14ac:dyDescent="0.55000000000000004">
      <c r="A1062" s="603"/>
      <c r="B1062" s="5"/>
      <c r="C1062" s="6"/>
      <c r="D1062" s="6"/>
      <c r="E1062" s="6"/>
      <c r="F1062" s="6"/>
      <c r="G1062" s="6"/>
      <c r="H1062" s="6"/>
      <c r="I1062" s="6"/>
      <c r="J1062" s="6"/>
      <c r="K1062" s="5"/>
      <c r="L1062" s="6"/>
      <c r="M1062" s="6"/>
      <c r="N1062" s="6"/>
      <c r="O1062" s="6"/>
      <c r="P1062" s="115"/>
      <c r="Q1062" s="5"/>
      <c r="R1062" s="6"/>
      <c r="S1062" s="6"/>
      <c r="T1062" s="6"/>
      <c r="U1062" s="6"/>
      <c r="V1062" s="6"/>
      <c r="W1062" s="6"/>
      <c r="X1062" s="6"/>
      <c r="Y1062" s="6"/>
      <c r="Z1062" s="6"/>
      <c r="AA1062" s="6"/>
    </row>
    <row r="1063" spans="1:27" x14ac:dyDescent="0.55000000000000004">
      <c r="A1063" s="603"/>
      <c r="B1063" s="5"/>
      <c r="C1063" s="6"/>
      <c r="D1063" s="6"/>
      <c r="E1063" s="6"/>
      <c r="F1063" s="6"/>
      <c r="G1063" s="6"/>
      <c r="H1063" s="6"/>
      <c r="I1063" s="6"/>
      <c r="J1063" s="6"/>
      <c r="K1063" s="5"/>
      <c r="L1063" s="6"/>
      <c r="M1063" s="6"/>
      <c r="N1063" s="6"/>
      <c r="O1063" s="6"/>
      <c r="P1063" s="115"/>
      <c r="Q1063" s="5"/>
      <c r="R1063" s="6"/>
      <c r="S1063" s="6"/>
      <c r="T1063" s="6"/>
      <c r="U1063" s="6"/>
      <c r="V1063" s="6"/>
      <c r="W1063" s="6"/>
      <c r="X1063" s="6"/>
      <c r="Y1063" s="6"/>
      <c r="Z1063" s="6"/>
      <c r="AA1063" s="6"/>
    </row>
    <row r="1064" spans="1:27" x14ac:dyDescent="0.55000000000000004">
      <c r="A1064" s="603"/>
      <c r="B1064" s="5"/>
      <c r="C1064" s="6"/>
      <c r="D1064" s="6"/>
      <c r="E1064" s="6"/>
      <c r="F1064" s="6"/>
      <c r="G1064" s="6"/>
      <c r="H1064" s="6"/>
      <c r="I1064" s="6"/>
      <c r="J1064" s="6"/>
      <c r="K1064" s="5"/>
      <c r="L1064" s="6"/>
      <c r="M1064" s="6"/>
      <c r="N1064" s="6"/>
      <c r="O1064" s="6"/>
      <c r="P1064" s="115"/>
      <c r="Q1064" s="5"/>
      <c r="R1064" s="6"/>
      <c r="S1064" s="6"/>
      <c r="T1064" s="6"/>
      <c r="U1064" s="6"/>
      <c r="V1064" s="6"/>
      <c r="W1064" s="6"/>
      <c r="X1064" s="6"/>
      <c r="Y1064" s="6"/>
      <c r="Z1064" s="6"/>
      <c r="AA1064" s="6"/>
    </row>
    <row r="1065" spans="1:27" x14ac:dyDescent="0.55000000000000004">
      <c r="A1065" s="603"/>
      <c r="B1065" s="5"/>
      <c r="C1065" s="6"/>
      <c r="D1065" s="6"/>
      <c r="E1065" s="6"/>
      <c r="F1065" s="6"/>
      <c r="G1065" s="6"/>
      <c r="H1065" s="6"/>
      <c r="I1065" s="6"/>
      <c r="J1065" s="6"/>
      <c r="K1065" s="5"/>
      <c r="L1065" s="6"/>
      <c r="M1065" s="6"/>
      <c r="N1065" s="6"/>
      <c r="O1065" s="6"/>
      <c r="P1065" s="115"/>
      <c r="Q1065" s="5"/>
      <c r="R1065" s="6"/>
      <c r="S1065" s="6"/>
      <c r="T1065" s="6"/>
      <c r="U1065" s="6"/>
      <c r="V1065" s="6"/>
      <c r="W1065" s="6"/>
      <c r="X1065" s="6"/>
      <c r="Y1065" s="6"/>
      <c r="Z1065" s="6"/>
      <c r="AA1065" s="6"/>
    </row>
    <row r="1066" spans="1:27" x14ac:dyDescent="0.55000000000000004">
      <c r="A1066" s="603"/>
      <c r="B1066" s="5"/>
      <c r="C1066" s="6"/>
      <c r="D1066" s="6"/>
      <c r="E1066" s="6"/>
      <c r="F1066" s="6"/>
      <c r="G1066" s="6"/>
      <c r="H1066" s="6"/>
      <c r="I1066" s="6"/>
      <c r="J1066" s="6"/>
      <c r="K1066" s="5"/>
      <c r="L1066" s="6"/>
      <c r="M1066" s="6"/>
      <c r="N1066" s="6"/>
      <c r="O1066" s="6"/>
      <c r="P1066" s="115"/>
      <c r="Q1066" s="5"/>
      <c r="R1066" s="6"/>
      <c r="S1066" s="6"/>
      <c r="T1066" s="6"/>
      <c r="U1066" s="6"/>
      <c r="V1066" s="6"/>
      <c r="W1066" s="6"/>
      <c r="X1066" s="6"/>
      <c r="Y1066" s="6"/>
      <c r="Z1066" s="6"/>
      <c r="AA1066" s="6"/>
    </row>
    <row r="1067" spans="1:27" x14ac:dyDescent="0.55000000000000004">
      <c r="A1067" s="603"/>
      <c r="B1067" s="5"/>
      <c r="C1067" s="6"/>
      <c r="D1067" s="6"/>
      <c r="E1067" s="6"/>
      <c r="F1067" s="6"/>
      <c r="G1067" s="6"/>
      <c r="H1067" s="6"/>
      <c r="I1067" s="6"/>
      <c r="J1067" s="6"/>
      <c r="K1067" s="5"/>
      <c r="L1067" s="6"/>
      <c r="M1067" s="6"/>
      <c r="N1067" s="6"/>
      <c r="O1067" s="6"/>
      <c r="P1067" s="115"/>
      <c r="Q1067" s="5"/>
      <c r="R1067" s="6"/>
      <c r="S1067" s="6"/>
      <c r="T1067" s="6"/>
      <c r="U1067" s="6"/>
      <c r="V1067" s="6"/>
      <c r="W1067" s="6"/>
      <c r="X1067" s="6"/>
      <c r="Y1067" s="6"/>
      <c r="Z1067" s="6"/>
      <c r="AA1067" s="6"/>
    </row>
    <row r="1068" spans="1:27" x14ac:dyDescent="0.55000000000000004">
      <c r="A1068" s="603"/>
      <c r="B1068" s="5"/>
      <c r="C1068" s="6"/>
      <c r="D1068" s="6"/>
      <c r="E1068" s="6"/>
      <c r="F1068" s="6"/>
      <c r="G1068" s="6"/>
      <c r="H1068" s="6"/>
      <c r="I1068" s="6"/>
      <c r="J1068" s="6"/>
      <c r="K1068" s="5"/>
      <c r="L1068" s="6"/>
      <c r="M1068" s="6"/>
      <c r="N1068" s="6"/>
      <c r="O1068" s="6"/>
      <c r="P1068" s="115"/>
      <c r="Q1068" s="5"/>
      <c r="R1068" s="6"/>
      <c r="S1068" s="6"/>
      <c r="T1068" s="6"/>
      <c r="U1068" s="6"/>
      <c r="V1068" s="6"/>
      <c r="W1068" s="6"/>
      <c r="X1068" s="6"/>
      <c r="Y1068" s="6"/>
      <c r="Z1068" s="6"/>
      <c r="AA1068" s="6"/>
    </row>
    <row r="1069" spans="1:27" x14ac:dyDescent="0.55000000000000004">
      <c r="A1069" s="603"/>
      <c r="B1069" s="5"/>
      <c r="C1069" s="6"/>
      <c r="D1069" s="6"/>
      <c r="E1069" s="6"/>
      <c r="F1069" s="6"/>
      <c r="G1069" s="6"/>
      <c r="H1069" s="6"/>
      <c r="I1069" s="6"/>
      <c r="J1069" s="6"/>
      <c r="K1069" s="5"/>
      <c r="L1069" s="6"/>
      <c r="M1069" s="6"/>
      <c r="N1069" s="6"/>
      <c r="O1069" s="6"/>
      <c r="P1069" s="115"/>
      <c r="Q1069" s="5"/>
      <c r="R1069" s="6"/>
      <c r="S1069" s="6"/>
      <c r="T1069" s="6"/>
      <c r="U1069" s="6"/>
      <c r="V1069" s="6"/>
      <c r="W1069" s="6"/>
      <c r="X1069" s="6"/>
      <c r="Y1069" s="6"/>
      <c r="Z1069" s="6"/>
      <c r="AA1069" s="6"/>
    </row>
    <row r="1070" spans="1:27" x14ac:dyDescent="0.55000000000000004">
      <c r="A1070" s="603"/>
      <c r="B1070" s="5"/>
      <c r="C1070" s="6"/>
      <c r="D1070" s="6"/>
      <c r="E1070" s="6"/>
      <c r="F1070" s="6"/>
      <c r="G1070" s="6"/>
      <c r="H1070" s="6"/>
      <c r="I1070" s="6"/>
      <c r="J1070" s="6"/>
      <c r="K1070" s="5"/>
      <c r="L1070" s="6"/>
      <c r="M1070" s="6"/>
      <c r="N1070" s="6"/>
      <c r="O1070" s="6"/>
      <c r="P1070" s="115"/>
      <c r="Q1070" s="5"/>
      <c r="R1070" s="6"/>
      <c r="S1070" s="6"/>
      <c r="T1070" s="6"/>
      <c r="U1070" s="6"/>
      <c r="V1070" s="6"/>
      <c r="W1070" s="6"/>
      <c r="X1070" s="6"/>
      <c r="Y1070" s="6"/>
      <c r="Z1070" s="6"/>
      <c r="AA1070" s="6"/>
    </row>
    <row r="1071" spans="1:27" x14ac:dyDescent="0.55000000000000004">
      <c r="A1071" s="603"/>
      <c r="B1071" s="5"/>
      <c r="C1071" s="6"/>
      <c r="D1071" s="6"/>
      <c r="E1071" s="6"/>
      <c r="F1071" s="6"/>
      <c r="G1071" s="6"/>
      <c r="H1071" s="6"/>
      <c r="I1071" s="6"/>
      <c r="J1071" s="6"/>
      <c r="K1071" s="5"/>
      <c r="L1071" s="6"/>
      <c r="M1071" s="6"/>
      <c r="N1071" s="6"/>
      <c r="O1071" s="6"/>
      <c r="P1071" s="115"/>
      <c r="Q1071" s="5"/>
      <c r="R1071" s="6"/>
      <c r="S1071" s="6"/>
      <c r="T1071" s="6"/>
      <c r="U1071" s="6"/>
      <c r="V1071" s="6"/>
      <c r="W1071" s="6"/>
      <c r="X1071" s="6"/>
      <c r="Y1071" s="6"/>
      <c r="Z1071" s="6"/>
      <c r="AA1071" s="6"/>
    </row>
    <row r="1072" spans="1:27" x14ac:dyDescent="0.55000000000000004">
      <c r="A1072" s="603"/>
      <c r="B1072" s="5"/>
      <c r="C1072" s="6"/>
      <c r="D1072" s="6"/>
      <c r="E1072" s="6"/>
      <c r="F1072" s="6"/>
      <c r="G1072" s="6"/>
      <c r="H1072" s="6"/>
      <c r="I1072" s="6"/>
      <c r="J1072" s="6"/>
      <c r="K1072" s="5"/>
      <c r="L1072" s="6"/>
      <c r="M1072" s="6"/>
      <c r="N1072" s="6"/>
      <c r="O1072" s="6"/>
      <c r="P1072" s="115"/>
      <c r="Q1072" s="5"/>
      <c r="R1072" s="6"/>
      <c r="S1072" s="6"/>
      <c r="T1072" s="6"/>
      <c r="U1072" s="6"/>
      <c r="V1072" s="6"/>
      <c r="W1072" s="6"/>
      <c r="X1072" s="6"/>
      <c r="Y1072" s="6"/>
      <c r="Z1072" s="6"/>
      <c r="AA1072" s="6"/>
    </row>
    <row r="1073" spans="1:27" x14ac:dyDescent="0.55000000000000004">
      <c r="A1073" s="603"/>
      <c r="B1073" s="5"/>
      <c r="C1073" s="6"/>
      <c r="D1073" s="6"/>
      <c r="E1073" s="6"/>
      <c r="F1073" s="6"/>
      <c r="G1073" s="6"/>
      <c r="H1073" s="6"/>
      <c r="I1073" s="6"/>
      <c r="J1073" s="6"/>
      <c r="K1073" s="5"/>
      <c r="L1073" s="6"/>
      <c r="M1073" s="6"/>
      <c r="N1073" s="6"/>
      <c r="O1073" s="6"/>
      <c r="P1073" s="115"/>
      <c r="Q1073" s="5"/>
      <c r="R1073" s="6"/>
      <c r="S1073" s="6"/>
      <c r="T1073" s="6"/>
      <c r="U1073" s="6"/>
      <c r="V1073" s="6"/>
      <c r="W1073" s="6"/>
      <c r="X1073" s="6"/>
      <c r="Y1073" s="6"/>
      <c r="Z1073" s="6"/>
      <c r="AA1073" s="6"/>
    </row>
    <row r="1074" spans="1:27" x14ac:dyDescent="0.55000000000000004">
      <c r="A1074" s="1054"/>
      <c r="B1074" s="765"/>
      <c r="G1074" s="208"/>
      <c r="J1074" s="761"/>
    </row>
    <row r="1075" spans="1:27" x14ac:dyDescent="0.55000000000000004">
      <c r="A1075" s="1055"/>
      <c r="B1075" s="5"/>
      <c r="G1075" s="6"/>
      <c r="J1075" s="761"/>
    </row>
    <row r="1076" spans="1:27" x14ac:dyDescent="0.55000000000000004">
      <c r="A1076" s="1055"/>
      <c r="B1076" s="5"/>
      <c r="G1076" s="6"/>
      <c r="J1076" s="761"/>
    </row>
    <row r="1077" spans="1:27" x14ac:dyDescent="0.55000000000000004">
      <c r="A1077" s="1055"/>
      <c r="B1077" s="5"/>
      <c r="G1077" s="6"/>
      <c r="J1077" s="761"/>
    </row>
    <row r="1078" spans="1:27" x14ac:dyDescent="0.55000000000000004">
      <c r="A1078" s="1055"/>
      <c r="B1078" s="5"/>
      <c r="G1078" s="6"/>
      <c r="J1078" s="761"/>
    </row>
    <row r="1079" spans="1:27" x14ac:dyDescent="0.55000000000000004">
      <c r="A1079" s="1055"/>
      <c r="B1079" s="5"/>
      <c r="G1079" s="6"/>
      <c r="J1079" s="761"/>
    </row>
    <row r="1080" spans="1:27" x14ac:dyDescent="0.55000000000000004">
      <c r="A1080" s="1055"/>
      <c r="B1080" s="5"/>
      <c r="G1080" s="6"/>
      <c r="J1080" s="761"/>
    </row>
    <row r="1081" spans="1:27" x14ac:dyDescent="0.55000000000000004">
      <c r="A1081" s="1055"/>
      <c r="B1081" s="5"/>
      <c r="G1081" s="6"/>
      <c r="J1081" s="761"/>
    </row>
    <row r="1082" spans="1:27" x14ac:dyDescent="0.55000000000000004">
      <c r="A1082" s="1055"/>
      <c r="B1082" s="5"/>
      <c r="G1082" s="6"/>
      <c r="J1082" s="761"/>
    </row>
    <row r="1083" spans="1:27" x14ac:dyDescent="0.55000000000000004">
      <c r="A1083" s="1055"/>
      <c r="B1083" s="5"/>
      <c r="G1083" s="6"/>
      <c r="J1083" s="761"/>
    </row>
    <row r="1084" spans="1:27" x14ac:dyDescent="0.55000000000000004">
      <c r="A1084" s="1055"/>
      <c r="B1084" s="5"/>
      <c r="G1084" s="6"/>
      <c r="J1084" s="761"/>
    </row>
    <row r="1085" spans="1:27" x14ac:dyDescent="0.55000000000000004">
      <c r="A1085" s="1055"/>
      <c r="B1085" s="5"/>
      <c r="G1085" s="6"/>
      <c r="J1085" s="761"/>
    </row>
    <row r="1086" spans="1:27" x14ac:dyDescent="0.55000000000000004">
      <c r="A1086" s="1055"/>
      <c r="B1086" s="5"/>
      <c r="G1086" s="6"/>
      <c r="J1086" s="761"/>
    </row>
    <row r="1087" spans="1:27" x14ac:dyDescent="0.55000000000000004">
      <c r="A1087" s="1055"/>
      <c r="B1087" s="5"/>
      <c r="G1087" s="6"/>
      <c r="J1087" s="761"/>
    </row>
    <row r="1088" spans="1:27" x14ac:dyDescent="0.55000000000000004">
      <c r="A1088" s="1055"/>
      <c r="B1088" s="5"/>
      <c r="G1088" s="6"/>
      <c r="J1088" s="761"/>
    </row>
    <row r="1089" spans="1:10" x14ac:dyDescent="0.55000000000000004">
      <c r="A1089" s="1055"/>
      <c r="B1089" s="5"/>
      <c r="G1089" s="6"/>
      <c r="J1089" s="761"/>
    </row>
    <row r="1090" spans="1:10" x14ac:dyDescent="0.55000000000000004">
      <c r="A1090" s="1055"/>
      <c r="B1090" s="5"/>
      <c r="G1090" s="6"/>
      <c r="J1090" s="761"/>
    </row>
    <row r="1091" spans="1:10" x14ac:dyDescent="0.55000000000000004">
      <c r="A1091" s="1055"/>
      <c r="B1091" s="5"/>
      <c r="G1091" s="6"/>
      <c r="J1091" s="761"/>
    </row>
    <row r="1092" spans="1:10" x14ac:dyDescent="0.55000000000000004">
      <c r="A1092" s="1055"/>
      <c r="B1092" s="5"/>
      <c r="G1092" s="6"/>
      <c r="J1092" s="761"/>
    </row>
    <row r="1093" spans="1:10" x14ac:dyDescent="0.55000000000000004">
      <c r="A1093" s="1055"/>
      <c r="B1093" s="5"/>
      <c r="G1093" s="6"/>
      <c r="J1093" s="761"/>
    </row>
    <row r="1094" spans="1:10" x14ac:dyDescent="0.55000000000000004">
      <c r="A1094" s="1055"/>
      <c r="B1094" s="5"/>
      <c r="G1094" s="6"/>
      <c r="J1094" s="761"/>
    </row>
    <row r="1095" spans="1:10" x14ac:dyDescent="0.55000000000000004">
      <c r="A1095" s="1055"/>
      <c r="B1095" s="5"/>
      <c r="G1095" s="6"/>
      <c r="J1095" s="761"/>
    </row>
    <row r="1096" spans="1:10" x14ac:dyDescent="0.55000000000000004">
      <c r="A1096" s="1055"/>
      <c r="B1096" s="5"/>
      <c r="G1096" s="6"/>
      <c r="J1096" s="761"/>
    </row>
    <row r="1097" spans="1:10" x14ac:dyDescent="0.55000000000000004">
      <c r="A1097" s="1055"/>
      <c r="B1097" s="5"/>
      <c r="G1097" s="6"/>
      <c r="J1097" s="761"/>
    </row>
    <row r="1098" spans="1:10" x14ac:dyDescent="0.55000000000000004">
      <c r="A1098" s="1055"/>
      <c r="B1098" s="5"/>
      <c r="G1098" s="6"/>
      <c r="J1098" s="761"/>
    </row>
    <row r="1099" spans="1:10" x14ac:dyDescent="0.55000000000000004">
      <c r="A1099" s="1055"/>
      <c r="B1099" s="5"/>
      <c r="G1099" s="6"/>
      <c r="J1099" s="761"/>
    </row>
    <row r="1100" spans="1:10" x14ac:dyDescent="0.55000000000000004">
      <c r="A1100" s="1055"/>
      <c r="B1100" s="5"/>
      <c r="G1100" s="6"/>
      <c r="J1100" s="761"/>
    </row>
    <row r="1101" spans="1:10" x14ac:dyDescent="0.55000000000000004">
      <c r="A1101" s="1055"/>
      <c r="B1101" s="5"/>
      <c r="G1101" s="6"/>
      <c r="J1101" s="761"/>
    </row>
    <row r="1102" spans="1:10" x14ac:dyDescent="0.55000000000000004">
      <c r="A1102" s="1055"/>
      <c r="B1102" s="5"/>
      <c r="G1102" s="6"/>
      <c r="J1102" s="761"/>
    </row>
    <row r="1103" spans="1:10" x14ac:dyDescent="0.55000000000000004">
      <c r="A1103" s="1055"/>
      <c r="B1103" s="5"/>
      <c r="G1103" s="6"/>
      <c r="J1103" s="761"/>
    </row>
    <row r="1104" spans="1:10" x14ac:dyDescent="0.55000000000000004">
      <c r="A1104" s="1055"/>
      <c r="B1104" s="5"/>
      <c r="G1104" s="6"/>
      <c r="J1104" s="761"/>
    </row>
    <row r="1105" spans="1:10" x14ac:dyDescent="0.55000000000000004">
      <c r="A1105" s="1055"/>
      <c r="B1105" s="5"/>
      <c r="G1105" s="6"/>
      <c r="J1105" s="761"/>
    </row>
    <row r="1106" spans="1:10" x14ac:dyDescent="0.55000000000000004">
      <c r="A1106" s="1055"/>
      <c r="B1106" s="5"/>
      <c r="G1106" s="6"/>
      <c r="J1106" s="761"/>
    </row>
    <row r="1107" spans="1:10" x14ac:dyDescent="0.55000000000000004">
      <c r="A1107" s="1055"/>
      <c r="B1107" s="5"/>
      <c r="G1107" s="6"/>
      <c r="J1107" s="761"/>
    </row>
    <row r="1108" spans="1:10" x14ac:dyDescent="0.55000000000000004">
      <c r="A1108" s="1055"/>
      <c r="B1108" s="5"/>
      <c r="G1108" s="6"/>
      <c r="J1108" s="761"/>
    </row>
    <row r="1109" spans="1:10" x14ac:dyDescent="0.55000000000000004">
      <c r="A1109" s="1055"/>
      <c r="B1109" s="5"/>
      <c r="G1109" s="6"/>
      <c r="J1109" s="761"/>
    </row>
    <row r="1110" spans="1:10" x14ac:dyDescent="0.55000000000000004">
      <c r="A1110" s="1055"/>
      <c r="B1110" s="5"/>
      <c r="G1110" s="6"/>
      <c r="J1110" s="761"/>
    </row>
    <row r="1111" spans="1:10" x14ac:dyDescent="0.55000000000000004">
      <c r="A1111" s="1055"/>
      <c r="B1111" s="5"/>
      <c r="G1111" s="6"/>
      <c r="J1111" s="761"/>
    </row>
    <row r="1112" spans="1:10" x14ac:dyDescent="0.55000000000000004">
      <c r="A1112" s="1055"/>
      <c r="B1112" s="5"/>
      <c r="G1112" s="6"/>
      <c r="J1112" s="761"/>
    </row>
    <row r="1113" spans="1:10" x14ac:dyDescent="0.55000000000000004">
      <c r="A1113" s="1055"/>
      <c r="B1113" s="5"/>
      <c r="G1113" s="6"/>
      <c r="J1113" s="761"/>
    </row>
    <row r="1114" spans="1:10" x14ac:dyDescent="0.55000000000000004">
      <c r="A1114" s="1055"/>
      <c r="B1114" s="5"/>
      <c r="G1114" s="6"/>
      <c r="J1114" s="761"/>
    </row>
    <row r="1115" spans="1:10" x14ac:dyDescent="0.55000000000000004">
      <c r="A1115" s="1055"/>
      <c r="B1115" s="5"/>
      <c r="G1115" s="6"/>
      <c r="J1115" s="761"/>
    </row>
    <row r="1116" spans="1:10" x14ac:dyDescent="0.55000000000000004">
      <c r="A1116" s="1055"/>
      <c r="B1116" s="5"/>
      <c r="G1116" s="6"/>
      <c r="J1116" s="761"/>
    </row>
    <row r="1117" spans="1:10" x14ac:dyDescent="0.55000000000000004">
      <c r="A1117" s="1055"/>
      <c r="B1117" s="5"/>
      <c r="G1117" s="6"/>
      <c r="J1117" s="761"/>
    </row>
    <row r="1118" spans="1:10" x14ac:dyDescent="0.55000000000000004">
      <c r="A1118" s="1055"/>
      <c r="B1118" s="5"/>
      <c r="G1118" s="6"/>
      <c r="J1118" s="761"/>
    </row>
    <row r="1119" spans="1:10" x14ac:dyDescent="0.55000000000000004">
      <c r="A1119" s="1055"/>
      <c r="B1119" s="5"/>
      <c r="G1119" s="6"/>
      <c r="J1119" s="761"/>
    </row>
    <row r="1120" spans="1:10" x14ac:dyDescent="0.55000000000000004">
      <c r="A1120" s="1055"/>
      <c r="B1120" s="5"/>
      <c r="G1120" s="6"/>
      <c r="J1120" s="761"/>
    </row>
    <row r="1121" spans="1:10" x14ac:dyDescent="0.55000000000000004">
      <c r="A1121" s="1055"/>
      <c r="B1121" s="5"/>
      <c r="G1121" s="6"/>
      <c r="J1121" s="761"/>
    </row>
    <row r="1122" spans="1:10" x14ac:dyDescent="0.55000000000000004">
      <c r="A1122" s="1055"/>
      <c r="B1122" s="5"/>
      <c r="G1122" s="6"/>
      <c r="J1122" s="761"/>
    </row>
    <row r="1123" spans="1:10" x14ac:dyDescent="0.55000000000000004">
      <c r="A1123" s="1055"/>
      <c r="B1123" s="5"/>
      <c r="G1123" s="6"/>
      <c r="J1123" s="761"/>
    </row>
    <row r="1124" spans="1:10" x14ac:dyDescent="0.55000000000000004">
      <c r="A1124" s="1055"/>
      <c r="B1124" s="5"/>
      <c r="G1124" s="6"/>
      <c r="J1124" s="761"/>
    </row>
    <row r="1125" spans="1:10" x14ac:dyDescent="0.55000000000000004">
      <c r="A1125" s="1055"/>
      <c r="B1125" s="5"/>
      <c r="G1125" s="6"/>
      <c r="J1125" s="761"/>
    </row>
    <row r="1126" spans="1:10" x14ac:dyDescent="0.55000000000000004">
      <c r="A1126" s="1055"/>
      <c r="B1126" s="5"/>
      <c r="G1126" s="6"/>
      <c r="J1126" s="761"/>
    </row>
    <row r="1127" spans="1:10" x14ac:dyDescent="0.55000000000000004">
      <c r="A1127" s="1055"/>
      <c r="B1127" s="5"/>
      <c r="G1127" s="6"/>
      <c r="J1127" s="761"/>
    </row>
    <row r="1128" spans="1:10" x14ac:dyDescent="0.55000000000000004">
      <c r="A1128" s="1055"/>
      <c r="B1128" s="5"/>
      <c r="G1128" s="6"/>
      <c r="J1128" s="761"/>
    </row>
    <row r="1129" spans="1:10" x14ac:dyDescent="0.55000000000000004">
      <c r="A1129" s="1055"/>
      <c r="B1129" s="5"/>
      <c r="G1129" s="6"/>
      <c r="J1129" s="761"/>
    </row>
    <row r="1130" spans="1:10" x14ac:dyDescent="0.55000000000000004">
      <c r="A1130" s="1055"/>
      <c r="B1130" s="5"/>
      <c r="G1130" s="6"/>
      <c r="J1130" s="761"/>
    </row>
    <row r="1131" spans="1:10" x14ac:dyDescent="0.55000000000000004">
      <c r="A1131" s="1055"/>
      <c r="B1131" s="5"/>
      <c r="G1131" s="6"/>
      <c r="J1131" s="761"/>
    </row>
    <row r="1132" spans="1:10" x14ac:dyDescent="0.55000000000000004">
      <c r="A1132" s="1055"/>
      <c r="B1132" s="5"/>
      <c r="G1132" s="6"/>
      <c r="J1132" s="761"/>
    </row>
    <row r="1133" spans="1:10" x14ac:dyDescent="0.55000000000000004">
      <c r="A1133" s="1055"/>
      <c r="B1133" s="5"/>
      <c r="G1133" s="6"/>
      <c r="J1133" s="761"/>
    </row>
    <row r="1134" spans="1:10" x14ac:dyDescent="0.55000000000000004">
      <c r="A1134" s="1055"/>
      <c r="B1134" s="5"/>
      <c r="G1134" s="6"/>
      <c r="J1134" s="761"/>
    </row>
    <row r="1135" spans="1:10" x14ac:dyDescent="0.55000000000000004">
      <c r="A1135" s="1055"/>
      <c r="B1135" s="5"/>
      <c r="G1135" s="6"/>
      <c r="J1135" s="761"/>
    </row>
    <row r="1136" spans="1:10" x14ac:dyDescent="0.55000000000000004">
      <c r="A1136" s="1055"/>
      <c r="B1136" s="5"/>
      <c r="G1136" s="6"/>
      <c r="J1136" s="761"/>
    </row>
    <row r="1137" spans="1:10" x14ac:dyDescent="0.55000000000000004">
      <c r="A1137" s="1055"/>
      <c r="B1137" s="5"/>
      <c r="G1137" s="6"/>
      <c r="J1137" s="761"/>
    </row>
    <row r="1138" spans="1:10" x14ac:dyDescent="0.55000000000000004">
      <c r="A1138" s="1055"/>
      <c r="B1138" s="5"/>
      <c r="G1138" s="6"/>
      <c r="J1138" s="761"/>
    </row>
    <row r="1139" spans="1:10" x14ac:dyDescent="0.55000000000000004">
      <c r="A1139" s="1055"/>
      <c r="B1139" s="5"/>
      <c r="G1139" s="6"/>
      <c r="J1139" s="761"/>
    </row>
    <row r="1140" spans="1:10" x14ac:dyDescent="0.55000000000000004">
      <c r="A1140" s="1055"/>
      <c r="B1140" s="5"/>
      <c r="G1140" s="6"/>
      <c r="J1140" s="761"/>
    </row>
    <row r="1141" spans="1:10" x14ac:dyDescent="0.55000000000000004">
      <c r="A1141" s="1055"/>
      <c r="B1141" s="5"/>
      <c r="G1141" s="6"/>
      <c r="J1141" s="761"/>
    </row>
    <row r="1142" spans="1:10" x14ac:dyDescent="0.55000000000000004">
      <c r="A1142" s="1055"/>
      <c r="B1142" s="5"/>
      <c r="G1142" s="6"/>
      <c r="J1142" s="761"/>
    </row>
    <row r="1143" spans="1:10" x14ac:dyDescent="0.55000000000000004">
      <c r="A1143" s="1055"/>
      <c r="B1143" s="5"/>
      <c r="G1143" s="6"/>
      <c r="J1143" s="761"/>
    </row>
    <row r="1144" spans="1:10" x14ac:dyDescent="0.55000000000000004">
      <c r="A1144" s="1055"/>
      <c r="B1144" s="5"/>
      <c r="G1144" s="6"/>
      <c r="J1144" s="761"/>
    </row>
    <row r="1145" spans="1:10" x14ac:dyDescent="0.55000000000000004">
      <c r="A1145" s="1055"/>
      <c r="B1145" s="5"/>
      <c r="G1145" s="6"/>
      <c r="J1145" s="761"/>
    </row>
    <row r="1146" spans="1:10" x14ac:dyDescent="0.55000000000000004">
      <c r="A1146" s="1055"/>
      <c r="B1146" s="5"/>
      <c r="G1146" s="6"/>
      <c r="J1146" s="761"/>
    </row>
    <row r="1147" spans="1:10" x14ac:dyDescent="0.55000000000000004">
      <c r="A1147" s="1055"/>
      <c r="B1147" s="5"/>
      <c r="G1147" s="6"/>
      <c r="J1147" s="761"/>
    </row>
    <row r="1148" spans="1:10" x14ac:dyDescent="0.55000000000000004">
      <c r="A1148" s="1055"/>
      <c r="B1148" s="5"/>
      <c r="G1148" s="6"/>
      <c r="J1148" s="761"/>
    </row>
    <row r="1149" spans="1:10" x14ac:dyDescent="0.55000000000000004">
      <c r="A1149" s="1055"/>
      <c r="B1149" s="5"/>
      <c r="G1149" s="6"/>
      <c r="J1149" s="761"/>
    </row>
    <row r="1150" spans="1:10" x14ac:dyDescent="0.55000000000000004">
      <c r="A1150" s="1055"/>
      <c r="B1150" s="5"/>
      <c r="G1150" s="6"/>
      <c r="J1150" s="761"/>
    </row>
    <row r="1151" spans="1:10" x14ac:dyDescent="0.55000000000000004">
      <c r="A1151" s="1055"/>
      <c r="B1151" s="5"/>
      <c r="G1151" s="6"/>
      <c r="J1151" s="761"/>
    </row>
    <row r="1152" spans="1:10" x14ac:dyDescent="0.55000000000000004">
      <c r="A1152" s="1055"/>
      <c r="B1152" s="5"/>
      <c r="G1152" s="6"/>
      <c r="J1152" s="761"/>
    </row>
    <row r="1153" spans="1:10" x14ac:dyDescent="0.55000000000000004">
      <c r="A1153" s="1055"/>
      <c r="B1153" s="5"/>
      <c r="G1153" s="6"/>
      <c r="J1153" s="761"/>
    </row>
    <row r="1154" spans="1:10" x14ac:dyDescent="0.55000000000000004">
      <c r="A1154" s="1055"/>
      <c r="B1154" s="5"/>
      <c r="G1154" s="6"/>
      <c r="J1154" s="761"/>
    </row>
    <row r="1155" spans="1:10" x14ac:dyDescent="0.55000000000000004">
      <c r="A1155" s="1055"/>
      <c r="B1155" s="5"/>
      <c r="G1155" s="6"/>
      <c r="J1155" s="761"/>
    </row>
    <row r="1156" spans="1:10" x14ac:dyDescent="0.55000000000000004">
      <c r="A1156" s="1055"/>
      <c r="B1156" s="5"/>
      <c r="G1156" s="6"/>
      <c r="J1156" s="761"/>
    </row>
    <row r="1157" spans="1:10" x14ac:dyDescent="0.55000000000000004">
      <c r="A1157" s="1055"/>
      <c r="B1157" s="5"/>
      <c r="G1157" s="6"/>
      <c r="J1157" s="761"/>
    </row>
    <row r="1158" spans="1:10" x14ac:dyDescent="0.55000000000000004">
      <c r="A1158" s="1055"/>
      <c r="B1158" s="5"/>
      <c r="G1158" s="6"/>
      <c r="J1158" s="761"/>
    </row>
    <row r="1159" spans="1:10" x14ac:dyDescent="0.55000000000000004">
      <c r="A1159" s="1055"/>
      <c r="B1159" s="5"/>
      <c r="G1159" s="6"/>
      <c r="J1159" s="761"/>
    </row>
    <row r="1160" spans="1:10" x14ac:dyDescent="0.55000000000000004">
      <c r="A1160" s="1055"/>
      <c r="B1160" s="5"/>
      <c r="G1160" s="6"/>
      <c r="J1160" s="761"/>
    </row>
    <row r="1161" spans="1:10" x14ac:dyDescent="0.55000000000000004">
      <c r="A1161" s="1055"/>
      <c r="B1161" s="5"/>
      <c r="G1161" s="6"/>
      <c r="J1161" s="761"/>
    </row>
    <row r="1162" spans="1:10" x14ac:dyDescent="0.55000000000000004">
      <c r="A1162" s="1055"/>
      <c r="B1162" s="5"/>
      <c r="G1162" s="6"/>
      <c r="J1162" s="761"/>
    </row>
    <row r="1163" spans="1:10" x14ac:dyDescent="0.55000000000000004">
      <c r="A1163" s="1055"/>
      <c r="B1163" s="5"/>
      <c r="G1163" s="6"/>
      <c r="J1163" s="761"/>
    </row>
    <row r="1164" spans="1:10" x14ac:dyDescent="0.55000000000000004">
      <c r="A1164" s="1055"/>
      <c r="B1164" s="5"/>
      <c r="G1164" s="6"/>
      <c r="J1164" s="761"/>
    </row>
    <row r="1165" spans="1:10" x14ac:dyDescent="0.55000000000000004">
      <c r="A1165" s="1055"/>
      <c r="B1165" s="5"/>
      <c r="G1165" s="6"/>
      <c r="J1165" s="761"/>
    </row>
    <row r="1166" spans="1:10" x14ac:dyDescent="0.55000000000000004">
      <c r="A1166" s="1055"/>
      <c r="B1166" s="5"/>
      <c r="G1166" s="6"/>
      <c r="J1166" s="761"/>
    </row>
    <row r="1167" spans="1:10" x14ac:dyDescent="0.55000000000000004">
      <c r="A1167" s="1055"/>
      <c r="B1167" s="5"/>
      <c r="G1167" s="6"/>
      <c r="J1167" s="761"/>
    </row>
    <row r="1168" spans="1:10" x14ac:dyDescent="0.55000000000000004">
      <c r="A1168" s="1055"/>
      <c r="B1168" s="5"/>
      <c r="G1168" s="6"/>
      <c r="J1168" s="761"/>
    </row>
    <row r="1169" spans="1:10" x14ac:dyDescent="0.55000000000000004">
      <c r="A1169" s="1055"/>
      <c r="B1169" s="5"/>
      <c r="G1169" s="6"/>
      <c r="J1169" s="761"/>
    </row>
    <row r="1170" spans="1:10" x14ac:dyDescent="0.55000000000000004">
      <c r="A1170" s="1055"/>
      <c r="B1170" s="5"/>
      <c r="G1170" s="6"/>
      <c r="J1170" s="761"/>
    </row>
    <row r="1171" spans="1:10" x14ac:dyDescent="0.55000000000000004">
      <c r="A1171" s="1055"/>
      <c r="B1171" s="5"/>
      <c r="G1171" s="6"/>
      <c r="J1171" s="761"/>
    </row>
    <row r="1172" spans="1:10" x14ac:dyDescent="0.55000000000000004">
      <c r="A1172" s="1055"/>
      <c r="B1172" s="5"/>
      <c r="G1172" s="6"/>
      <c r="J1172" s="761"/>
    </row>
    <row r="1173" spans="1:10" x14ac:dyDescent="0.55000000000000004">
      <c r="A1173" s="1055"/>
      <c r="B1173" s="5"/>
      <c r="G1173" s="6"/>
      <c r="J1173" s="761"/>
    </row>
    <row r="1174" spans="1:10" x14ac:dyDescent="0.55000000000000004">
      <c r="A1174" s="1055"/>
      <c r="B1174" s="5"/>
      <c r="G1174" s="6"/>
      <c r="J1174" s="761"/>
    </row>
    <row r="1175" spans="1:10" x14ac:dyDescent="0.55000000000000004">
      <c r="A1175" s="1055"/>
      <c r="B1175" s="5"/>
      <c r="G1175" s="6"/>
      <c r="J1175" s="761"/>
    </row>
    <row r="1176" spans="1:10" x14ac:dyDescent="0.55000000000000004">
      <c r="A1176" s="1055"/>
      <c r="B1176" s="5"/>
      <c r="G1176" s="6"/>
      <c r="J1176" s="761"/>
    </row>
    <row r="1177" spans="1:10" x14ac:dyDescent="0.55000000000000004">
      <c r="A1177" s="1055"/>
      <c r="B1177" s="5"/>
      <c r="G1177" s="6"/>
      <c r="J1177" s="761"/>
    </row>
    <row r="1178" spans="1:10" x14ac:dyDescent="0.55000000000000004">
      <c r="A1178" s="1055"/>
      <c r="B1178" s="5"/>
      <c r="G1178" s="6"/>
      <c r="J1178" s="761"/>
    </row>
    <row r="1179" spans="1:10" x14ac:dyDescent="0.55000000000000004">
      <c r="A1179" s="1055"/>
      <c r="B1179" s="5"/>
      <c r="G1179" s="6"/>
      <c r="J1179" s="761"/>
    </row>
    <row r="1180" spans="1:10" x14ac:dyDescent="0.55000000000000004">
      <c r="A1180" s="1055"/>
      <c r="B1180" s="5"/>
      <c r="G1180" s="6"/>
      <c r="J1180" s="761"/>
    </row>
    <row r="1181" spans="1:10" x14ac:dyDescent="0.55000000000000004">
      <c r="A1181" s="1055"/>
      <c r="B1181" s="5"/>
      <c r="G1181" s="6"/>
      <c r="J1181" s="761"/>
    </row>
    <row r="1182" spans="1:10" x14ac:dyDescent="0.55000000000000004">
      <c r="A1182" s="1055"/>
      <c r="B1182" s="5"/>
      <c r="G1182" s="6"/>
      <c r="J1182" s="761"/>
    </row>
    <row r="1183" spans="1:10" x14ac:dyDescent="0.55000000000000004">
      <c r="A1183" s="1055"/>
      <c r="B1183" s="5"/>
      <c r="G1183" s="6"/>
      <c r="J1183" s="761"/>
    </row>
    <row r="1184" spans="1:10" x14ac:dyDescent="0.55000000000000004">
      <c r="A1184" s="1055"/>
      <c r="B1184" s="5"/>
      <c r="G1184" s="6"/>
      <c r="J1184" s="761"/>
    </row>
    <row r="1185" spans="1:10" x14ac:dyDescent="0.55000000000000004">
      <c r="A1185" s="1055"/>
      <c r="B1185" s="5"/>
      <c r="G1185" s="6"/>
      <c r="J1185" s="761"/>
    </row>
    <row r="1186" spans="1:10" x14ac:dyDescent="0.55000000000000004">
      <c r="A1186" s="1055"/>
      <c r="B1186" s="5"/>
      <c r="G1186" s="6"/>
      <c r="J1186" s="761"/>
    </row>
    <row r="1187" spans="1:10" x14ac:dyDescent="0.55000000000000004">
      <c r="A1187" s="1055"/>
      <c r="B1187" s="5"/>
      <c r="G1187" s="6"/>
      <c r="J1187" s="761"/>
    </row>
    <row r="1188" spans="1:10" x14ac:dyDescent="0.55000000000000004">
      <c r="A1188" s="1055"/>
      <c r="B1188" s="5"/>
      <c r="G1188" s="6"/>
      <c r="J1188" s="761"/>
    </row>
    <row r="1189" spans="1:10" x14ac:dyDescent="0.55000000000000004">
      <c r="A1189" s="1055"/>
      <c r="B1189" s="5"/>
      <c r="G1189" s="6"/>
      <c r="J1189" s="761"/>
    </row>
    <row r="1190" spans="1:10" x14ac:dyDescent="0.55000000000000004">
      <c r="A1190" s="1055"/>
      <c r="B1190" s="5"/>
      <c r="G1190" s="6"/>
      <c r="J1190" s="761"/>
    </row>
    <row r="1191" spans="1:10" x14ac:dyDescent="0.55000000000000004">
      <c r="A1191" s="1055"/>
      <c r="B1191" s="5"/>
      <c r="G1191" s="6"/>
      <c r="J1191" s="761"/>
    </row>
    <row r="1192" spans="1:10" x14ac:dyDescent="0.55000000000000004">
      <c r="A1192" s="1055"/>
      <c r="B1192" s="5"/>
      <c r="G1192" s="6"/>
      <c r="J1192" s="761"/>
    </row>
    <row r="1193" spans="1:10" x14ac:dyDescent="0.55000000000000004">
      <c r="A1193" s="1055"/>
      <c r="B1193" s="5"/>
      <c r="G1193" s="6"/>
      <c r="J1193" s="761"/>
    </row>
    <row r="1194" spans="1:10" x14ac:dyDescent="0.55000000000000004">
      <c r="A1194" s="1055"/>
      <c r="B1194" s="5"/>
      <c r="G1194" s="6"/>
      <c r="J1194" s="761"/>
    </row>
    <row r="1195" spans="1:10" x14ac:dyDescent="0.55000000000000004">
      <c r="A1195" s="1055"/>
      <c r="B1195" s="5"/>
      <c r="G1195" s="6"/>
      <c r="J1195" s="761"/>
    </row>
    <row r="1196" spans="1:10" x14ac:dyDescent="0.55000000000000004">
      <c r="A1196" s="1055"/>
      <c r="B1196" s="5"/>
      <c r="G1196" s="6"/>
      <c r="J1196" s="761"/>
    </row>
    <row r="1197" spans="1:10" x14ac:dyDescent="0.55000000000000004">
      <c r="A1197" s="1055"/>
      <c r="B1197" s="5"/>
      <c r="G1197" s="6"/>
      <c r="J1197" s="761"/>
    </row>
    <row r="1198" spans="1:10" x14ac:dyDescent="0.55000000000000004">
      <c r="A1198" s="1055"/>
      <c r="B1198" s="5"/>
      <c r="G1198" s="6"/>
      <c r="J1198" s="761"/>
    </row>
    <row r="1199" spans="1:10" x14ac:dyDescent="0.55000000000000004">
      <c r="A1199" s="1055"/>
      <c r="B1199" s="5"/>
      <c r="G1199" s="6"/>
      <c r="J1199" s="761"/>
    </row>
    <row r="1200" spans="1:10" x14ac:dyDescent="0.55000000000000004">
      <c r="A1200" s="1055"/>
      <c r="B1200" s="5"/>
      <c r="G1200" s="6"/>
      <c r="J1200" s="761"/>
    </row>
    <row r="1201" spans="1:10" x14ac:dyDescent="0.55000000000000004">
      <c r="A1201" s="1055"/>
      <c r="B1201" s="5"/>
      <c r="G1201" s="6"/>
      <c r="J1201" s="761"/>
    </row>
    <row r="1202" spans="1:10" x14ac:dyDescent="0.55000000000000004">
      <c r="A1202" s="1055"/>
      <c r="B1202" s="5"/>
      <c r="G1202" s="6"/>
      <c r="J1202" s="761"/>
    </row>
    <row r="1203" spans="1:10" x14ac:dyDescent="0.55000000000000004">
      <c r="A1203" s="1055"/>
      <c r="B1203" s="5"/>
      <c r="G1203" s="6"/>
      <c r="J1203" s="761"/>
    </row>
    <row r="1204" spans="1:10" x14ac:dyDescent="0.55000000000000004">
      <c r="A1204" s="1055"/>
      <c r="B1204" s="5"/>
      <c r="G1204" s="6"/>
      <c r="J1204" s="761"/>
    </row>
    <row r="1205" spans="1:10" x14ac:dyDescent="0.55000000000000004">
      <c r="A1205" s="1055"/>
      <c r="B1205" s="5"/>
      <c r="G1205" s="6"/>
      <c r="J1205" s="761"/>
    </row>
    <row r="1206" spans="1:10" x14ac:dyDescent="0.55000000000000004">
      <c r="A1206" s="1055"/>
      <c r="B1206" s="5"/>
      <c r="G1206" s="6"/>
      <c r="J1206" s="761"/>
    </row>
    <row r="1207" spans="1:10" x14ac:dyDescent="0.55000000000000004">
      <c r="A1207" s="1055"/>
      <c r="B1207" s="5"/>
      <c r="G1207" s="6"/>
      <c r="J1207" s="761"/>
    </row>
    <row r="1208" spans="1:10" x14ac:dyDescent="0.55000000000000004">
      <c r="A1208" s="1055"/>
      <c r="B1208" s="5"/>
      <c r="G1208" s="6"/>
      <c r="J1208" s="761"/>
    </row>
    <row r="1209" spans="1:10" x14ac:dyDescent="0.55000000000000004">
      <c r="A1209" s="1055"/>
      <c r="B1209" s="5"/>
      <c r="G1209" s="6"/>
      <c r="J1209" s="761"/>
    </row>
    <row r="1210" spans="1:10" x14ac:dyDescent="0.55000000000000004">
      <c r="A1210" s="1055"/>
      <c r="B1210" s="5"/>
      <c r="G1210" s="6"/>
      <c r="J1210" s="761"/>
    </row>
    <row r="1211" spans="1:10" x14ac:dyDescent="0.55000000000000004">
      <c r="A1211" s="1055"/>
      <c r="B1211" s="5"/>
      <c r="G1211" s="6"/>
      <c r="J1211" s="761"/>
    </row>
    <row r="1212" spans="1:10" x14ac:dyDescent="0.55000000000000004">
      <c r="A1212" s="1055"/>
      <c r="B1212" s="5"/>
      <c r="G1212" s="6"/>
      <c r="J1212" s="761"/>
    </row>
    <row r="1213" spans="1:10" x14ac:dyDescent="0.55000000000000004">
      <c r="A1213" s="1055"/>
      <c r="B1213" s="5"/>
      <c r="G1213" s="6"/>
      <c r="J1213" s="761"/>
    </row>
    <row r="1214" spans="1:10" x14ac:dyDescent="0.55000000000000004">
      <c r="A1214" s="1055"/>
      <c r="B1214" s="5"/>
      <c r="G1214" s="6"/>
      <c r="J1214" s="761"/>
    </row>
    <row r="1215" spans="1:10" x14ac:dyDescent="0.55000000000000004">
      <c r="A1215" s="1055"/>
      <c r="B1215" s="5"/>
      <c r="G1215" s="6"/>
      <c r="J1215" s="761"/>
    </row>
    <row r="1216" spans="1:10" x14ac:dyDescent="0.55000000000000004">
      <c r="A1216" s="1055"/>
      <c r="B1216" s="5"/>
      <c r="G1216" s="6"/>
      <c r="J1216" s="761"/>
    </row>
    <row r="1217" spans="1:10" x14ac:dyDescent="0.55000000000000004">
      <c r="A1217" s="1055"/>
      <c r="B1217" s="5"/>
      <c r="G1217" s="6"/>
      <c r="J1217" s="761"/>
    </row>
    <row r="1218" spans="1:10" x14ac:dyDescent="0.55000000000000004">
      <c r="A1218" s="1055"/>
      <c r="B1218" s="5"/>
      <c r="G1218" s="6"/>
      <c r="J1218" s="761"/>
    </row>
    <row r="1219" spans="1:10" x14ac:dyDescent="0.55000000000000004">
      <c r="A1219" s="1055"/>
      <c r="B1219" s="5"/>
      <c r="G1219" s="6"/>
      <c r="J1219" s="761"/>
    </row>
    <row r="1220" spans="1:10" x14ac:dyDescent="0.55000000000000004">
      <c r="A1220" s="1055"/>
      <c r="B1220" s="5"/>
      <c r="G1220" s="6"/>
      <c r="J1220" s="761"/>
    </row>
    <row r="1221" spans="1:10" x14ac:dyDescent="0.55000000000000004">
      <c r="A1221" s="1055"/>
      <c r="B1221" s="5"/>
      <c r="G1221" s="6"/>
      <c r="J1221" s="761"/>
    </row>
    <row r="1222" spans="1:10" x14ac:dyDescent="0.55000000000000004">
      <c r="A1222" s="1055"/>
      <c r="B1222" s="5"/>
      <c r="G1222" s="6"/>
      <c r="J1222" s="761"/>
    </row>
    <row r="1223" spans="1:10" x14ac:dyDescent="0.55000000000000004">
      <c r="A1223" s="1055"/>
      <c r="B1223" s="5"/>
      <c r="G1223" s="6"/>
      <c r="J1223" s="761"/>
    </row>
    <row r="1224" spans="1:10" x14ac:dyDescent="0.55000000000000004">
      <c r="A1224" s="1055"/>
      <c r="B1224" s="5"/>
      <c r="G1224" s="6"/>
      <c r="J1224" s="761"/>
    </row>
    <row r="1225" spans="1:10" x14ac:dyDescent="0.55000000000000004">
      <c r="A1225" s="1055"/>
      <c r="B1225" s="5"/>
      <c r="G1225" s="6"/>
      <c r="J1225" s="761"/>
    </row>
    <row r="1226" spans="1:10" x14ac:dyDescent="0.55000000000000004">
      <c r="A1226" s="1055"/>
      <c r="B1226" s="5"/>
      <c r="G1226" s="6"/>
      <c r="J1226" s="761"/>
    </row>
    <row r="1227" spans="1:10" x14ac:dyDescent="0.55000000000000004">
      <c r="A1227" s="1055"/>
      <c r="B1227" s="5"/>
      <c r="G1227" s="6"/>
      <c r="J1227" s="761"/>
    </row>
    <row r="1228" spans="1:10" x14ac:dyDescent="0.55000000000000004">
      <c r="A1228" s="1055"/>
      <c r="B1228" s="5"/>
      <c r="G1228" s="6"/>
      <c r="J1228" s="761"/>
    </row>
    <row r="1229" spans="1:10" x14ac:dyDescent="0.55000000000000004">
      <c r="A1229" s="1055"/>
      <c r="B1229" s="5"/>
      <c r="G1229" s="6"/>
      <c r="J1229" s="761"/>
    </row>
    <row r="1230" spans="1:10" x14ac:dyDescent="0.55000000000000004">
      <c r="A1230" s="1055"/>
      <c r="B1230" s="5"/>
      <c r="G1230" s="6"/>
      <c r="J1230" s="761"/>
    </row>
    <row r="1231" spans="1:10" x14ac:dyDescent="0.55000000000000004">
      <c r="A1231" s="1055"/>
      <c r="B1231" s="5"/>
      <c r="G1231" s="6"/>
      <c r="J1231" s="761"/>
    </row>
    <row r="1232" spans="1:10" x14ac:dyDescent="0.55000000000000004">
      <c r="A1232" s="1055"/>
      <c r="B1232" s="5"/>
      <c r="G1232" s="6"/>
      <c r="J1232" s="761"/>
    </row>
    <row r="1233" spans="1:10" x14ac:dyDescent="0.55000000000000004">
      <c r="A1233" s="1055"/>
      <c r="B1233" s="5"/>
      <c r="G1233" s="6"/>
      <c r="J1233" s="761"/>
    </row>
    <row r="1234" spans="1:10" x14ac:dyDescent="0.55000000000000004">
      <c r="A1234" s="1055"/>
      <c r="B1234" s="5"/>
      <c r="G1234" s="6"/>
      <c r="J1234" s="761"/>
    </row>
    <row r="1235" spans="1:10" x14ac:dyDescent="0.55000000000000004">
      <c r="A1235" s="1055"/>
      <c r="B1235" s="5"/>
      <c r="G1235" s="6"/>
      <c r="J1235" s="761"/>
    </row>
    <row r="1236" spans="1:10" x14ac:dyDescent="0.55000000000000004">
      <c r="A1236" s="1055"/>
      <c r="B1236" s="5"/>
      <c r="G1236" s="6"/>
      <c r="J1236" s="761"/>
    </row>
    <row r="1237" spans="1:10" x14ac:dyDescent="0.55000000000000004">
      <c r="A1237" s="1055"/>
      <c r="B1237" s="5"/>
      <c r="G1237" s="6"/>
      <c r="J1237" s="761"/>
    </row>
    <row r="1238" spans="1:10" x14ac:dyDescent="0.55000000000000004">
      <c r="A1238" s="1055"/>
      <c r="B1238" s="5"/>
      <c r="G1238" s="6"/>
      <c r="J1238" s="761"/>
    </row>
    <row r="1239" spans="1:10" x14ac:dyDescent="0.55000000000000004">
      <c r="A1239" s="1055"/>
      <c r="B1239" s="5"/>
      <c r="G1239" s="6"/>
      <c r="J1239" s="761"/>
    </row>
    <row r="1240" spans="1:10" x14ac:dyDescent="0.55000000000000004">
      <c r="A1240" s="1055"/>
      <c r="B1240" s="5"/>
      <c r="G1240" s="6"/>
      <c r="J1240" s="761"/>
    </row>
    <row r="1241" spans="1:10" x14ac:dyDescent="0.55000000000000004">
      <c r="A1241" s="1055"/>
      <c r="B1241" s="5"/>
      <c r="G1241" s="6"/>
      <c r="J1241" s="761"/>
    </row>
    <row r="1242" spans="1:10" x14ac:dyDescent="0.55000000000000004">
      <c r="A1242" s="1055"/>
      <c r="B1242" s="5"/>
      <c r="G1242" s="6"/>
      <c r="J1242" s="761"/>
    </row>
    <row r="1243" spans="1:10" x14ac:dyDescent="0.55000000000000004">
      <c r="A1243" s="1055"/>
      <c r="B1243" s="5"/>
      <c r="G1243" s="6"/>
      <c r="J1243" s="761"/>
    </row>
    <row r="1244" spans="1:10" x14ac:dyDescent="0.55000000000000004">
      <c r="A1244" s="1055"/>
      <c r="B1244" s="5"/>
      <c r="G1244" s="6"/>
      <c r="J1244" s="761"/>
    </row>
    <row r="1245" spans="1:10" x14ac:dyDescent="0.55000000000000004">
      <c r="A1245" s="1055"/>
      <c r="B1245" s="5"/>
      <c r="G1245" s="6"/>
      <c r="J1245" s="761"/>
    </row>
    <row r="1246" spans="1:10" x14ac:dyDescent="0.55000000000000004">
      <c r="A1246" s="1055"/>
      <c r="B1246" s="5"/>
      <c r="G1246" s="6"/>
      <c r="J1246" s="761"/>
    </row>
    <row r="1247" spans="1:10" x14ac:dyDescent="0.55000000000000004">
      <c r="A1247" s="1055"/>
      <c r="B1247" s="5"/>
      <c r="G1247" s="6"/>
      <c r="J1247" s="761"/>
    </row>
    <row r="1248" spans="1:10" x14ac:dyDescent="0.55000000000000004">
      <c r="A1248" s="1055"/>
      <c r="B1248" s="5"/>
      <c r="G1248" s="6"/>
      <c r="J1248" s="761"/>
    </row>
    <row r="1249" spans="1:10" x14ac:dyDescent="0.55000000000000004">
      <c r="A1249" s="1055"/>
      <c r="B1249" s="5"/>
      <c r="G1249" s="6"/>
      <c r="J1249" s="761"/>
    </row>
    <row r="1250" spans="1:10" x14ac:dyDescent="0.55000000000000004">
      <c r="A1250" s="1055"/>
      <c r="B1250" s="5"/>
      <c r="G1250" s="6"/>
      <c r="J1250" s="761"/>
    </row>
    <row r="1251" spans="1:10" x14ac:dyDescent="0.55000000000000004">
      <c r="A1251" s="1055"/>
      <c r="B1251" s="5"/>
      <c r="G1251" s="6"/>
      <c r="J1251" s="761"/>
    </row>
    <row r="1252" spans="1:10" x14ac:dyDescent="0.55000000000000004">
      <c r="A1252" s="1055"/>
      <c r="B1252" s="5"/>
      <c r="G1252" s="6"/>
      <c r="J1252" s="761"/>
    </row>
    <row r="1253" spans="1:10" x14ac:dyDescent="0.55000000000000004">
      <c r="A1253" s="1055"/>
      <c r="B1253" s="5"/>
      <c r="G1253" s="6"/>
      <c r="J1253" s="761"/>
    </row>
    <row r="1254" spans="1:10" x14ac:dyDescent="0.55000000000000004">
      <c r="A1254" s="1055"/>
      <c r="B1254" s="5"/>
      <c r="G1254" s="6"/>
      <c r="J1254" s="761"/>
    </row>
    <row r="1255" spans="1:10" x14ac:dyDescent="0.55000000000000004">
      <c r="A1255" s="1055"/>
      <c r="B1255" s="5"/>
      <c r="G1255" s="6"/>
      <c r="J1255" s="761"/>
    </row>
    <row r="1256" spans="1:10" x14ac:dyDescent="0.55000000000000004">
      <c r="A1256" s="1055"/>
      <c r="B1256" s="5"/>
      <c r="G1256" s="6"/>
      <c r="J1256" s="761"/>
    </row>
    <row r="1257" spans="1:10" x14ac:dyDescent="0.55000000000000004">
      <c r="A1257" s="1055"/>
      <c r="B1257" s="5"/>
      <c r="G1257" s="6"/>
      <c r="J1257" s="761"/>
    </row>
    <row r="1258" spans="1:10" x14ac:dyDescent="0.55000000000000004">
      <c r="A1258" s="1055"/>
      <c r="B1258" s="5"/>
      <c r="G1258" s="6"/>
      <c r="J1258" s="761"/>
    </row>
    <row r="1259" spans="1:10" x14ac:dyDescent="0.55000000000000004">
      <c r="A1259" s="1055"/>
      <c r="B1259" s="5"/>
      <c r="G1259" s="6"/>
      <c r="J1259" s="761"/>
    </row>
    <row r="1260" spans="1:10" x14ac:dyDescent="0.55000000000000004">
      <c r="A1260" s="1055"/>
      <c r="B1260" s="5"/>
      <c r="G1260" s="6"/>
      <c r="J1260" s="761"/>
    </row>
    <row r="1261" spans="1:10" x14ac:dyDescent="0.55000000000000004">
      <c r="A1261" s="1055"/>
      <c r="B1261" s="5"/>
      <c r="G1261" s="6"/>
      <c r="J1261" s="761"/>
    </row>
    <row r="1262" spans="1:10" x14ac:dyDescent="0.55000000000000004">
      <c r="A1262" s="1055"/>
      <c r="B1262" s="5"/>
      <c r="G1262" s="6"/>
      <c r="J1262" s="761"/>
    </row>
    <row r="1263" spans="1:10" x14ac:dyDescent="0.55000000000000004">
      <c r="A1263" s="1055"/>
      <c r="B1263" s="5"/>
      <c r="G1263" s="6"/>
      <c r="J1263" s="761"/>
    </row>
    <row r="1264" spans="1:10" x14ac:dyDescent="0.55000000000000004">
      <c r="A1264" s="1055"/>
      <c r="B1264" s="5"/>
      <c r="G1264" s="6"/>
      <c r="J1264" s="761"/>
    </row>
    <row r="1265" spans="1:10" x14ac:dyDescent="0.55000000000000004">
      <c r="A1265" s="1055"/>
      <c r="B1265" s="5"/>
      <c r="G1265" s="6"/>
      <c r="J1265" s="761"/>
    </row>
    <row r="1266" spans="1:10" x14ac:dyDescent="0.55000000000000004">
      <c r="A1266" s="1055"/>
      <c r="B1266" s="5"/>
      <c r="G1266" s="6"/>
      <c r="J1266" s="761"/>
    </row>
    <row r="1267" spans="1:10" x14ac:dyDescent="0.55000000000000004">
      <c r="A1267" s="1055"/>
      <c r="B1267" s="5"/>
      <c r="G1267" s="6"/>
      <c r="J1267" s="761"/>
    </row>
    <row r="1268" spans="1:10" x14ac:dyDescent="0.55000000000000004">
      <c r="A1268" s="1055"/>
      <c r="B1268" s="5"/>
      <c r="G1268" s="6"/>
      <c r="J1268" s="761"/>
    </row>
    <row r="1269" spans="1:10" x14ac:dyDescent="0.55000000000000004">
      <c r="A1269" s="1055"/>
      <c r="B1269" s="5"/>
      <c r="G1269" s="6"/>
      <c r="J1269" s="761"/>
    </row>
    <row r="1270" spans="1:10" x14ac:dyDescent="0.55000000000000004">
      <c r="A1270" s="1055"/>
      <c r="B1270" s="5"/>
      <c r="G1270" s="6"/>
      <c r="J1270" s="761"/>
    </row>
    <row r="1271" spans="1:10" x14ac:dyDescent="0.55000000000000004">
      <c r="A1271" s="1055"/>
      <c r="B1271" s="5"/>
      <c r="G1271" s="6"/>
      <c r="J1271" s="761"/>
    </row>
    <row r="1272" spans="1:10" x14ac:dyDescent="0.55000000000000004">
      <c r="A1272" s="1055"/>
      <c r="B1272" s="5"/>
      <c r="G1272" s="6"/>
      <c r="J1272" s="761"/>
    </row>
    <row r="1273" spans="1:10" x14ac:dyDescent="0.55000000000000004">
      <c r="A1273" s="1055"/>
      <c r="B1273" s="5"/>
      <c r="G1273" s="6"/>
      <c r="J1273" s="761"/>
    </row>
    <row r="1274" spans="1:10" x14ac:dyDescent="0.55000000000000004">
      <c r="A1274" s="1055"/>
      <c r="B1274" s="5"/>
      <c r="G1274" s="6"/>
      <c r="J1274" s="761"/>
    </row>
    <row r="1275" spans="1:10" x14ac:dyDescent="0.55000000000000004">
      <c r="A1275" s="1055"/>
      <c r="B1275" s="5"/>
      <c r="G1275" s="6"/>
      <c r="J1275" s="761"/>
    </row>
    <row r="1276" spans="1:10" x14ac:dyDescent="0.55000000000000004">
      <c r="A1276" s="1055"/>
      <c r="B1276" s="5"/>
      <c r="G1276" s="6"/>
      <c r="J1276" s="761"/>
    </row>
    <row r="1277" spans="1:10" x14ac:dyDescent="0.55000000000000004">
      <c r="A1277" s="1055"/>
      <c r="B1277" s="5"/>
      <c r="G1277" s="6"/>
      <c r="J1277" s="761"/>
    </row>
    <row r="1278" spans="1:10" x14ac:dyDescent="0.55000000000000004">
      <c r="A1278" s="1055"/>
      <c r="B1278" s="5"/>
      <c r="G1278" s="6"/>
      <c r="J1278" s="761"/>
    </row>
    <row r="1279" spans="1:10" x14ac:dyDescent="0.55000000000000004">
      <c r="A1279" s="1055"/>
      <c r="B1279" s="5"/>
      <c r="G1279" s="6"/>
      <c r="J1279" s="761"/>
    </row>
    <row r="1280" spans="1:10" x14ac:dyDescent="0.55000000000000004">
      <c r="A1280" s="1055"/>
      <c r="B1280" s="5"/>
      <c r="G1280" s="6"/>
      <c r="J1280" s="761"/>
    </row>
    <row r="1281" spans="1:10" x14ac:dyDescent="0.55000000000000004">
      <c r="A1281" s="1055"/>
      <c r="B1281" s="5"/>
      <c r="G1281" s="6"/>
      <c r="J1281" s="761"/>
    </row>
    <row r="1282" spans="1:10" x14ac:dyDescent="0.55000000000000004">
      <c r="A1282" s="1055"/>
      <c r="B1282" s="5"/>
      <c r="G1282" s="6"/>
      <c r="J1282" s="761"/>
    </row>
    <row r="1283" spans="1:10" x14ac:dyDescent="0.55000000000000004">
      <c r="A1283" s="1055"/>
      <c r="B1283" s="5"/>
      <c r="G1283" s="6"/>
      <c r="J1283" s="761"/>
    </row>
    <row r="1284" spans="1:10" x14ac:dyDescent="0.55000000000000004">
      <c r="A1284" s="1055"/>
      <c r="B1284" s="5"/>
      <c r="G1284" s="6"/>
      <c r="J1284" s="761"/>
    </row>
    <row r="1285" spans="1:10" x14ac:dyDescent="0.55000000000000004">
      <c r="A1285" s="1055"/>
      <c r="B1285" s="5"/>
      <c r="G1285" s="6"/>
      <c r="J1285" s="761"/>
    </row>
    <row r="1286" spans="1:10" x14ac:dyDescent="0.55000000000000004">
      <c r="A1286" s="1055"/>
      <c r="B1286" s="5"/>
      <c r="G1286" s="6"/>
      <c r="J1286" s="761"/>
    </row>
    <row r="1287" spans="1:10" x14ac:dyDescent="0.55000000000000004">
      <c r="A1287" s="1055"/>
      <c r="B1287" s="5"/>
      <c r="G1287" s="6"/>
      <c r="J1287" s="761"/>
    </row>
    <row r="1288" spans="1:10" x14ac:dyDescent="0.55000000000000004">
      <c r="A1288" s="1055"/>
      <c r="B1288" s="5"/>
      <c r="G1288" s="6"/>
      <c r="J1288" s="761"/>
    </row>
    <row r="1289" spans="1:10" x14ac:dyDescent="0.55000000000000004">
      <c r="A1289" s="1055"/>
      <c r="B1289" s="5"/>
      <c r="G1289" s="6"/>
      <c r="J1289" s="761"/>
    </row>
    <row r="1290" spans="1:10" x14ac:dyDescent="0.55000000000000004">
      <c r="A1290" s="1055"/>
      <c r="B1290" s="5"/>
      <c r="G1290" s="6"/>
      <c r="J1290" s="761"/>
    </row>
    <row r="1291" spans="1:10" x14ac:dyDescent="0.55000000000000004">
      <c r="A1291" s="1055"/>
      <c r="B1291" s="5"/>
      <c r="G1291" s="6"/>
      <c r="J1291" s="761"/>
    </row>
    <row r="1292" spans="1:10" x14ac:dyDescent="0.55000000000000004">
      <c r="A1292" s="1055"/>
      <c r="B1292" s="5"/>
      <c r="G1292" s="6"/>
      <c r="J1292" s="761"/>
    </row>
    <row r="1293" spans="1:10" x14ac:dyDescent="0.55000000000000004">
      <c r="A1293" s="1055"/>
      <c r="B1293" s="5"/>
      <c r="G1293" s="6"/>
      <c r="J1293" s="761"/>
    </row>
    <row r="1294" spans="1:10" x14ac:dyDescent="0.55000000000000004">
      <c r="A1294" s="1055"/>
      <c r="B1294" s="5"/>
      <c r="G1294" s="6"/>
      <c r="J1294" s="761"/>
    </row>
    <row r="1295" spans="1:10" x14ac:dyDescent="0.55000000000000004">
      <c r="A1295" s="1055"/>
      <c r="B1295" s="5"/>
      <c r="G1295" s="6"/>
      <c r="J1295" s="761"/>
    </row>
    <row r="1296" spans="1:10" x14ac:dyDescent="0.55000000000000004">
      <c r="A1296" s="1055"/>
      <c r="B1296" s="5"/>
      <c r="G1296" s="6"/>
      <c r="J1296" s="761"/>
    </row>
    <row r="1297" spans="1:10" x14ac:dyDescent="0.55000000000000004">
      <c r="A1297" s="1055"/>
      <c r="B1297" s="5"/>
      <c r="G1297" s="6"/>
      <c r="J1297" s="761"/>
    </row>
    <row r="1298" spans="1:10" x14ac:dyDescent="0.55000000000000004">
      <c r="A1298" s="1055"/>
      <c r="B1298" s="5"/>
      <c r="G1298" s="6"/>
      <c r="J1298" s="761"/>
    </row>
    <row r="1299" spans="1:10" x14ac:dyDescent="0.55000000000000004">
      <c r="A1299" s="1055"/>
      <c r="B1299" s="5"/>
      <c r="G1299" s="6"/>
      <c r="J1299" s="761"/>
    </row>
    <row r="1300" spans="1:10" x14ac:dyDescent="0.55000000000000004">
      <c r="A1300" s="1055"/>
      <c r="B1300" s="5"/>
      <c r="G1300" s="6"/>
      <c r="J1300" s="761"/>
    </row>
    <row r="1301" spans="1:10" x14ac:dyDescent="0.55000000000000004">
      <c r="A1301" s="1055"/>
      <c r="B1301" s="5"/>
      <c r="G1301" s="6"/>
      <c r="J1301" s="761"/>
    </row>
    <row r="1302" spans="1:10" x14ac:dyDescent="0.55000000000000004">
      <c r="A1302" s="1055"/>
      <c r="B1302" s="5"/>
      <c r="G1302" s="6"/>
      <c r="J1302" s="761"/>
    </row>
    <row r="1303" spans="1:10" x14ac:dyDescent="0.55000000000000004">
      <c r="A1303" s="1055"/>
      <c r="B1303" s="5"/>
      <c r="G1303" s="6"/>
      <c r="J1303" s="761"/>
    </row>
    <row r="1304" spans="1:10" x14ac:dyDescent="0.55000000000000004">
      <c r="A1304" s="1055"/>
      <c r="B1304" s="5"/>
      <c r="G1304" s="6"/>
      <c r="J1304" s="761"/>
    </row>
    <row r="1305" spans="1:10" x14ac:dyDescent="0.55000000000000004">
      <c r="A1305" s="1055"/>
      <c r="B1305" s="5"/>
      <c r="G1305" s="6"/>
      <c r="J1305" s="761"/>
    </row>
    <row r="1306" spans="1:10" x14ac:dyDescent="0.55000000000000004">
      <c r="A1306" s="1055"/>
      <c r="B1306" s="5"/>
      <c r="G1306" s="6"/>
      <c r="J1306" s="761"/>
    </row>
    <row r="1307" spans="1:10" x14ac:dyDescent="0.55000000000000004">
      <c r="A1307" s="1055"/>
      <c r="B1307" s="5"/>
      <c r="G1307" s="6"/>
      <c r="J1307" s="761"/>
    </row>
    <row r="1308" spans="1:10" x14ac:dyDescent="0.55000000000000004">
      <c r="A1308" s="1055"/>
      <c r="B1308" s="5"/>
      <c r="G1308" s="6"/>
      <c r="J1308" s="761"/>
    </row>
    <row r="1309" spans="1:10" x14ac:dyDescent="0.55000000000000004">
      <c r="A1309" s="1055"/>
      <c r="B1309" s="5"/>
      <c r="G1309" s="6"/>
      <c r="J1309" s="761"/>
    </row>
    <row r="1310" spans="1:10" x14ac:dyDescent="0.55000000000000004">
      <c r="A1310" s="1055"/>
      <c r="B1310" s="5"/>
      <c r="G1310" s="6"/>
      <c r="J1310" s="761"/>
    </row>
    <row r="1311" spans="1:10" x14ac:dyDescent="0.55000000000000004">
      <c r="A1311" s="1055"/>
      <c r="B1311" s="5"/>
      <c r="G1311" s="6"/>
      <c r="J1311" s="761"/>
    </row>
    <row r="1312" spans="1:10" x14ac:dyDescent="0.55000000000000004">
      <c r="A1312" s="1055"/>
      <c r="B1312" s="5"/>
      <c r="G1312" s="6"/>
      <c r="J1312" s="761"/>
    </row>
    <row r="1313" spans="1:10" x14ac:dyDescent="0.55000000000000004">
      <c r="A1313" s="1055"/>
      <c r="B1313" s="5"/>
      <c r="G1313" s="6"/>
      <c r="J1313" s="761"/>
    </row>
    <row r="1314" spans="1:10" x14ac:dyDescent="0.55000000000000004">
      <c r="A1314" s="1055"/>
      <c r="B1314" s="5"/>
      <c r="G1314" s="6"/>
      <c r="J1314" s="761"/>
    </row>
    <row r="1315" spans="1:10" x14ac:dyDescent="0.55000000000000004">
      <c r="A1315" s="1055"/>
      <c r="B1315" s="5"/>
      <c r="G1315" s="6"/>
      <c r="J1315" s="761"/>
    </row>
    <row r="1316" spans="1:10" x14ac:dyDescent="0.55000000000000004">
      <c r="A1316" s="1055"/>
      <c r="B1316" s="5"/>
      <c r="G1316" s="6"/>
      <c r="J1316" s="761"/>
    </row>
    <row r="1317" spans="1:10" x14ac:dyDescent="0.55000000000000004">
      <c r="A1317" s="1055"/>
      <c r="B1317" s="5"/>
      <c r="G1317" s="6"/>
      <c r="J1317" s="761"/>
    </row>
    <row r="1318" spans="1:10" x14ac:dyDescent="0.55000000000000004">
      <c r="A1318" s="1055"/>
      <c r="B1318" s="5"/>
      <c r="G1318" s="6"/>
      <c r="J1318" s="761"/>
    </row>
    <row r="1319" spans="1:10" x14ac:dyDescent="0.55000000000000004">
      <c r="A1319" s="1055"/>
      <c r="B1319" s="5"/>
      <c r="G1319" s="6"/>
      <c r="J1319" s="761"/>
    </row>
    <row r="1320" spans="1:10" x14ac:dyDescent="0.55000000000000004">
      <c r="A1320" s="1055"/>
      <c r="B1320" s="5"/>
      <c r="G1320" s="6"/>
      <c r="J1320" s="761"/>
    </row>
    <row r="1321" spans="1:10" x14ac:dyDescent="0.55000000000000004">
      <c r="A1321" s="1055"/>
      <c r="B1321" s="5"/>
      <c r="G1321" s="6"/>
      <c r="J1321" s="761"/>
    </row>
    <row r="1322" spans="1:10" x14ac:dyDescent="0.55000000000000004">
      <c r="A1322" s="1055"/>
      <c r="B1322" s="5"/>
      <c r="G1322" s="6"/>
      <c r="J1322" s="761"/>
    </row>
    <row r="1323" spans="1:10" x14ac:dyDescent="0.55000000000000004">
      <c r="A1323" s="1055"/>
      <c r="B1323" s="5"/>
      <c r="G1323" s="6"/>
      <c r="J1323" s="761"/>
    </row>
    <row r="1324" spans="1:10" x14ac:dyDescent="0.55000000000000004">
      <c r="A1324" s="1055"/>
      <c r="B1324" s="5"/>
      <c r="G1324" s="6"/>
      <c r="J1324" s="761"/>
    </row>
    <row r="1325" spans="1:10" x14ac:dyDescent="0.55000000000000004">
      <c r="A1325" s="1055"/>
      <c r="B1325" s="5"/>
      <c r="G1325" s="6"/>
      <c r="J1325" s="761"/>
    </row>
    <row r="1326" spans="1:10" x14ac:dyDescent="0.55000000000000004">
      <c r="A1326" s="1055"/>
      <c r="B1326" s="5"/>
      <c r="G1326" s="6"/>
      <c r="J1326" s="761"/>
    </row>
    <row r="1327" spans="1:10" x14ac:dyDescent="0.55000000000000004">
      <c r="A1327" s="1055"/>
      <c r="B1327" s="5"/>
      <c r="G1327" s="6"/>
      <c r="J1327" s="761"/>
    </row>
    <row r="1328" spans="1:10" x14ac:dyDescent="0.55000000000000004">
      <c r="A1328" s="1055"/>
      <c r="B1328" s="5"/>
      <c r="G1328" s="6"/>
      <c r="J1328" s="761"/>
    </row>
    <row r="1329" spans="1:10" x14ac:dyDescent="0.55000000000000004">
      <c r="A1329" s="1055"/>
      <c r="B1329" s="5"/>
      <c r="G1329" s="6"/>
      <c r="J1329" s="761"/>
    </row>
    <row r="1330" spans="1:10" x14ac:dyDescent="0.55000000000000004">
      <c r="A1330" s="1055"/>
      <c r="B1330" s="5"/>
      <c r="G1330" s="6"/>
      <c r="J1330" s="761"/>
    </row>
    <row r="1331" spans="1:10" x14ac:dyDescent="0.55000000000000004">
      <c r="A1331" s="1055"/>
      <c r="B1331" s="5"/>
      <c r="G1331" s="6"/>
      <c r="J1331" s="761"/>
    </row>
    <row r="1332" spans="1:10" x14ac:dyDescent="0.55000000000000004">
      <c r="A1332" s="1055"/>
      <c r="B1332" s="5"/>
      <c r="G1332" s="6"/>
      <c r="J1332" s="761"/>
    </row>
    <row r="1333" spans="1:10" x14ac:dyDescent="0.55000000000000004">
      <c r="A1333" s="1055"/>
      <c r="B1333" s="5"/>
      <c r="G1333" s="6"/>
      <c r="J1333" s="761"/>
    </row>
    <row r="1334" spans="1:10" x14ac:dyDescent="0.55000000000000004">
      <c r="A1334" s="1055"/>
      <c r="B1334" s="5"/>
      <c r="G1334" s="6"/>
      <c r="J1334" s="761"/>
    </row>
    <row r="1335" spans="1:10" x14ac:dyDescent="0.55000000000000004">
      <c r="A1335" s="1055"/>
      <c r="B1335" s="5"/>
      <c r="G1335" s="6"/>
      <c r="J1335" s="761"/>
    </row>
    <row r="1336" spans="1:10" x14ac:dyDescent="0.55000000000000004">
      <c r="A1336" s="1055"/>
      <c r="B1336" s="5"/>
      <c r="G1336" s="6"/>
      <c r="J1336" s="761"/>
    </row>
    <row r="1337" spans="1:10" x14ac:dyDescent="0.55000000000000004">
      <c r="A1337" s="1055"/>
      <c r="B1337" s="5"/>
      <c r="G1337" s="6"/>
      <c r="J1337" s="761"/>
    </row>
    <row r="1338" spans="1:10" x14ac:dyDescent="0.55000000000000004">
      <c r="A1338" s="1055"/>
      <c r="B1338" s="5"/>
      <c r="G1338" s="6"/>
      <c r="J1338" s="761"/>
    </row>
    <row r="1339" spans="1:10" x14ac:dyDescent="0.55000000000000004">
      <c r="A1339" s="1055"/>
      <c r="B1339" s="5"/>
      <c r="G1339" s="6"/>
      <c r="J1339" s="761"/>
    </row>
    <row r="1340" spans="1:10" x14ac:dyDescent="0.55000000000000004">
      <c r="A1340" s="1055"/>
      <c r="B1340" s="5"/>
      <c r="G1340" s="6"/>
      <c r="J1340" s="761"/>
    </row>
    <row r="1341" spans="1:10" x14ac:dyDescent="0.55000000000000004">
      <c r="A1341" s="1055"/>
      <c r="B1341" s="5"/>
      <c r="G1341" s="6"/>
      <c r="J1341" s="761"/>
    </row>
    <row r="1342" spans="1:10" x14ac:dyDescent="0.55000000000000004">
      <c r="A1342" s="1055"/>
      <c r="B1342" s="5"/>
      <c r="G1342" s="6"/>
      <c r="J1342" s="761"/>
    </row>
    <row r="1343" spans="1:10" x14ac:dyDescent="0.55000000000000004">
      <c r="A1343" s="1055"/>
      <c r="B1343" s="5"/>
      <c r="G1343" s="6"/>
      <c r="J1343" s="761"/>
    </row>
    <row r="1344" spans="1:10" x14ac:dyDescent="0.55000000000000004">
      <c r="A1344" s="1055"/>
      <c r="B1344" s="5"/>
      <c r="G1344" s="6"/>
      <c r="J1344" s="761"/>
    </row>
    <row r="1345" spans="1:10" x14ac:dyDescent="0.55000000000000004">
      <c r="A1345" s="1055"/>
      <c r="B1345" s="5"/>
      <c r="G1345" s="6"/>
      <c r="J1345" s="761"/>
    </row>
    <row r="1346" spans="1:10" x14ac:dyDescent="0.55000000000000004">
      <c r="A1346" s="1055"/>
      <c r="B1346" s="5"/>
      <c r="G1346" s="6"/>
      <c r="J1346" s="761"/>
    </row>
    <row r="1347" spans="1:10" x14ac:dyDescent="0.55000000000000004">
      <c r="A1347" s="1055"/>
      <c r="B1347" s="5"/>
      <c r="G1347" s="6"/>
      <c r="J1347" s="761"/>
    </row>
    <row r="1348" spans="1:10" x14ac:dyDescent="0.55000000000000004">
      <c r="A1348" s="1055"/>
      <c r="B1348" s="5"/>
      <c r="G1348" s="6"/>
      <c r="J1348" s="761"/>
    </row>
    <row r="1349" spans="1:10" x14ac:dyDescent="0.55000000000000004">
      <c r="A1349" s="1055"/>
      <c r="B1349" s="5"/>
      <c r="G1349" s="6"/>
      <c r="J1349" s="761"/>
    </row>
    <row r="1350" spans="1:10" x14ac:dyDescent="0.55000000000000004">
      <c r="A1350" s="1055"/>
      <c r="B1350" s="5"/>
      <c r="G1350" s="6"/>
      <c r="J1350" s="761"/>
    </row>
    <row r="1351" spans="1:10" x14ac:dyDescent="0.55000000000000004">
      <c r="A1351" s="1055"/>
      <c r="B1351" s="5"/>
      <c r="G1351" s="6"/>
      <c r="J1351" s="761"/>
    </row>
    <row r="1352" spans="1:10" x14ac:dyDescent="0.55000000000000004">
      <c r="A1352" s="1055"/>
      <c r="B1352" s="5"/>
      <c r="G1352" s="6"/>
      <c r="J1352" s="761"/>
    </row>
    <row r="1353" spans="1:10" x14ac:dyDescent="0.55000000000000004">
      <c r="A1353" s="1055"/>
      <c r="B1353" s="5"/>
      <c r="G1353" s="6"/>
      <c r="J1353" s="761"/>
    </row>
    <row r="1354" spans="1:10" x14ac:dyDescent="0.55000000000000004">
      <c r="A1354" s="1055"/>
      <c r="B1354" s="5"/>
      <c r="G1354" s="6"/>
      <c r="J1354" s="761"/>
    </row>
    <row r="1355" spans="1:10" x14ac:dyDescent="0.55000000000000004">
      <c r="A1355" s="1055"/>
      <c r="B1355" s="5"/>
      <c r="G1355" s="6"/>
      <c r="J1355" s="761"/>
    </row>
    <row r="1356" spans="1:10" x14ac:dyDescent="0.55000000000000004">
      <c r="A1356" s="1055"/>
      <c r="B1356" s="5"/>
      <c r="G1356" s="6"/>
      <c r="J1356" s="761"/>
    </row>
    <row r="1357" spans="1:10" x14ac:dyDescent="0.55000000000000004">
      <c r="A1357" s="1055"/>
      <c r="B1357" s="5"/>
      <c r="G1357" s="6"/>
      <c r="J1357" s="761"/>
    </row>
    <row r="1358" spans="1:10" x14ac:dyDescent="0.55000000000000004">
      <c r="A1358" s="1055"/>
      <c r="B1358" s="5"/>
      <c r="G1358" s="6"/>
      <c r="J1358" s="761"/>
    </row>
    <row r="1359" spans="1:10" x14ac:dyDescent="0.55000000000000004">
      <c r="A1359" s="1055"/>
      <c r="B1359" s="5"/>
      <c r="G1359" s="6"/>
      <c r="J1359" s="761"/>
    </row>
    <row r="1360" spans="1:10" x14ac:dyDescent="0.55000000000000004">
      <c r="A1360" s="1055"/>
      <c r="B1360" s="5"/>
      <c r="G1360" s="6"/>
      <c r="J1360" s="761"/>
    </row>
    <row r="1361" spans="1:10" x14ac:dyDescent="0.55000000000000004">
      <c r="A1361" s="1055"/>
      <c r="B1361" s="5"/>
      <c r="G1361" s="6"/>
      <c r="J1361" s="761"/>
    </row>
    <row r="1362" spans="1:10" x14ac:dyDescent="0.55000000000000004">
      <c r="A1362" s="1055"/>
      <c r="B1362" s="5"/>
      <c r="G1362" s="6"/>
      <c r="J1362" s="761"/>
    </row>
    <row r="1363" spans="1:10" x14ac:dyDescent="0.55000000000000004">
      <c r="A1363" s="1055"/>
      <c r="B1363" s="5"/>
      <c r="G1363" s="6"/>
      <c r="J1363" s="761"/>
    </row>
    <row r="1364" spans="1:10" x14ac:dyDescent="0.55000000000000004">
      <c r="A1364" s="1055"/>
      <c r="B1364" s="5"/>
      <c r="G1364" s="6"/>
      <c r="J1364" s="761"/>
    </row>
    <row r="1365" spans="1:10" x14ac:dyDescent="0.55000000000000004">
      <c r="A1365" s="1055"/>
      <c r="B1365" s="5"/>
      <c r="G1365" s="6"/>
      <c r="J1365" s="761"/>
    </row>
    <row r="1366" spans="1:10" x14ac:dyDescent="0.55000000000000004">
      <c r="A1366" s="1055"/>
      <c r="B1366" s="5"/>
      <c r="G1366" s="6"/>
      <c r="J1366" s="761"/>
    </row>
    <row r="1367" spans="1:10" x14ac:dyDescent="0.55000000000000004">
      <c r="A1367" s="1055"/>
      <c r="B1367" s="5"/>
      <c r="G1367" s="6"/>
      <c r="J1367" s="761"/>
    </row>
    <row r="1368" spans="1:10" x14ac:dyDescent="0.55000000000000004">
      <c r="A1368" s="1055"/>
      <c r="B1368" s="5"/>
      <c r="G1368" s="6"/>
      <c r="J1368" s="761"/>
    </row>
    <row r="1369" spans="1:10" x14ac:dyDescent="0.55000000000000004">
      <c r="A1369" s="1055"/>
      <c r="B1369" s="5"/>
      <c r="G1369" s="6"/>
      <c r="J1369" s="761"/>
    </row>
    <row r="1370" spans="1:10" x14ac:dyDescent="0.55000000000000004">
      <c r="A1370" s="1055"/>
      <c r="B1370" s="5"/>
      <c r="G1370" s="6"/>
      <c r="J1370" s="761"/>
    </row>
    <row r="1371" spans="1:10" x14ac:dyDescent="0.55000000000000004">
      <c r="A1371" s="1055"/>
      <c r="B1371" s="5"/>
      <c r="G1371" s="6"/>
      <c r="J1371" s="761"/>
    </row>
    <row r="1372" spans="1:10" x14ac:dyDescent="0.55000000000000004">
      <c r="A1372" s="1055"/>
      <c r="B1372" s="5"/>
      <c r="G1372" s="6"/>
      <c r="J1372" s="761"/>
    </row>
    <row r="1373" spans="1:10" x14ac:dyDescent="0.55000000000000004">
      <c r="A1373" s="1055"/>
      <c r="B1373" s="5"/>
      <c r="G1373" s="6"/>
      <c r="J1373" s="761"/>
    </row>
    <row r="1374" spans="1:10" x14ac:dyDescent="0.55000000000000004">
      <c r="A1374" s="1055"/>
      <c r="B1374" s="5"/>
      <c r="G1374" s="6"/>
      <c r="J1374" s="761"/>
    </row>
    <row r="1375" spans="1:10" x14ac:dyDescent="0.55000000000000004">
      <c r="A1375" s="1055"/>
      <c r="B1375" s="5"/>
      <c r="G1375" s="6"/>
      <c r="J1375" s="761"/>
    </row>
    <row r="1376" spans="1:10" x14ac:dyDescent="0.55000000000000004">
      <c r="A1376" s="1055"/>
      <c r="B1376" s="5"/>
      <c r="G1376" s="6"/>
      <c r="J1376" s="761"/>
    </row>
    <row r="1377" spans="1:10" x14ac:dyDescent="0.55000000000000004">
      <c r="A1377" s="1055"/>
      <c r="B1377" s="5"/>
      <c r="G1377" s="6"/>
      <c r="J1377" s="761"/>
    </row>
    <row r="1378" spans="1:10" x14ac:dyDescent="0.55000000000000004">
      <c r="A1378" s="1055"/>
      <c r="B1378" s="5"/>
      <c r="G1378" s="6"/>
      <c r="J1378" s="761"/>
    </row>
    <row r="1379" spans="1:10" x14ac:dyDescent="0.55000000000000004">
      <c r="A1379" s="1055"/>
      <c r="B1379" s="5"/>
      <c r="G1379" s="6"/>
      <c r="J1379" s="761"/>
    </row>
    <row r="1380" spans="1:10" x14ac:dyDescent="0.55000000000000004">
      <c r="A1380" s="1055"/>
      <c r="B1380" s="5"/>
      <c r="G1380" s="6"/>
      <c r="J1380" s="761"/>
    </row>
    <row r="1381" spans="1:10" x14ac:dyDescent="0.55000000000000004">
      <c r="A1381" s="1055"/>
      <c r="B1381" s="5"/>
      <c r="G1381" s="6"/>
      <c r="J1381" s="761"/>
    </row>
    <row r="1382" spans="1:10" x14ac:dyDescent="0.55000000000000004">
      <c r="A1382" s="1055"/>
      <c r="B1382" s="5"/>
      <c r="G1382" s="6"/>
      <c r="J1382" s="761"/>
    </row>
    <row r="1383" spans="1:10" x14ac:dyDescent="0.55000000000000004">
      <c r="A1383" s="1055"/>
      <c r="B1383" s="5"/>
      <c r="G1383" s="6"/>
      <c r="J1383" s="761"/>
    </row>
    <row r="1384" spans="1:10" x14ac:dyDescent="0.55000000000000004">
      <c r="A1384" s="1055"/>
      <c r="B1384" s="5"/>
      <c r="G1384" s="6"/>
      <c r="J1384" s="761"/>
    </row>
    <row r="1385" spans="1:10" x14ac:dyDescent="0.55000000000000004">
      <c r="A1385" s="1055"/>
      <c r="B1385" s="5"/>
      <c r="G1385" s="6"/>
      <c r="J1385" s="761"/>
    </row>
    <row r="1386" spans="1:10" x14ac:dyDescent="0.55000000000000004">
      <c r="A1386" s="1055"/>
      <c r="B1386" s="5"/>
      <c r="G1386" s="6"/>
      <c r="J1386" s="761"/>
    </row>
    <row r="1387" spans="1:10" x14ac:dyDescent="0.55000000000000004">
      <c r="A1387" s="1055"/>
      <c r="B1387" s="5"/>
      <c r="G1387" s="6"/>
      <c r="J1387" s="761"/>
    </row>
    <row r="1388" spans="1:10" x14ac:dyDescent="0.55000000000000004">
      <c r="A1388" s="1055"/>
      <c r="B1388" s="5"/>
      <c r="G1388" s="6"/>
      <c r="J1388" s="761"/>
    </row>
    <row r="1389" spans="1:10" x14ac:dyDescent="0.55000000000000004">
      <c r="A1389" s="1055"/>
      <c r="B1389" s="5"/>
      <c r="G1389" s="6"/>
      <c r="J1389" s="761"/>
    </row>
    <row r="1390" spans="1:10" x14ac:dyDescent="0.55000000000000004">
      <c r="A1390" s="1055"/>
      <c r="B1390" s="5"/>
      <c r="G1390" s="6"/>
      <c r="J1390" s="761"/>
    </row>
    <row r="1391" spans="1:10" x14ac:dyDescent="0.55000000000000004">
      <c r="A1391" s="1055"/>
      <c r="B1391" s="5"/>
      <c r="G1391" s="6"/>
      <c r="J1391" s="761"/>
    </row>
    <row r="1392" spans="1:10" x14ac:dyDescent="0.55000000000000004">
      <c r="A1392" s="1055"/>
      <c r="B1392" s="5"/>
      <c r="G1392" s="6"/>
      <c r="J1392" s="761"/>
    </row>
    <row r="1393" spans="1:10" x14ac:dyDescent="0.55000000000000004">
      <c r="A1393" s="1055"/>
      <c r="B1393" s="5"/>
      <c r="G1393" s="6"/>
      <c r="J1393" s="761"/>
    </row>
    <row r="1394" spans="1:10" x14ac:dyDescent="0.55000000000000004">
      <c r="A1394" s="1055"/>
      <c r="B1394" s="5"/>
      <c r="G1394" s="6"/>
      <c r="J1394" s="761"/>
    </row>
    <row r="1395" spans="1:10" x14ac:dyDescent="0.55000000000000004">
      <c r="A1395" s="1055"/>
      <c r="B1395" s="5"/>
      <c r="G1395" s="6"/>
      <c r="J1395" s="761"/>
    </row>
    <row r="1396" spans="1:10" x14ac:dyDescent="0.55000000000000004">
      <c r="A1396" s="1055"/>
      <c r="B1396" s="5"/>
      <c r="G1396" s="6"/>
      <c r="J1396" s="761"/>
    </row>
    <row r="1397" spans="1:10" x14ac:dyDescent="0.55000000000000004">
      <c r="A1397" s="1055"/>
      <c r="B1397" s="5"/>
      <c r="G1397" s="6"/>
      <c r="J1397" s="761"/>
    </row>
    <row r="1398" spans="1:10" x14ac:dyDescent="0.55000000000000004">
      <c r="A1398" s="1055"/>
      <c r="B1398" s="5"/>
      <c r="G1398" s="6"/>
      <c r="J1398" s="761"/>
    </row>
    <row r="1399" spans="1:10" x14ac:dyDescent="0.55000000000000004">
      <c r="A1399" s="1055"/>
      <c r="B1399" s="5"/>
      <c r="G1399" s="6"/>
      <c r="J1399" s="761"/>
    </row>
    <row r="1400" spans="1:10" x14ac:dyDescent="0.55000000000000004">
      <c r="A1400" s="1055"/>
      <c r="B1400" s="5"/>
      <c r="G1400" s="6"/>
      <c r="J1400" s="761"/>
    </row>
    <row r="1401" spans="1:10" x14ac:dyDescent="0.55000000000000004">
      <c r="A1401" s="1055"/>
      <c r="B1401" s="5"/>
      <c r="G1401" s="6"/>
      <c r="J1401" s="761"/>
    </row>
    <row r="1402" spans="1:10" x14ac:dyDescent="0.55000000000000004">
      <c r="A1402" s="1055"/>
      <c r="B1402" s="5"/>
      <c r="G1402" s="6"/>
      <c r="J1402" s="761"/>
    </row>
    <row r="1403" spans="1:10" x14ac:dyDescent="0.55000000000000004">
      <c r="A1403" s="1055"/>
      <c r="B1403" s="5"/>
      <c r="G1403" s="6"/>
      <c r="J1403" s="761"/>
    </row>
    <row r="1404" spans="1:10" x14ac:dyDescent="0.55000000000000004">
      <c r="A1404" s="1055"/>
      <c r="B1404" s="5"/>
      <c r="G1404" s="6"/>
      <c r="J1404" s="761"/>
    </row>
    <row r="1405" spans="1:10" x14ac:dyDescent="0.55000000000000004">
      <c r="A1405" s="1055"/>
      <c r="B1405" s="5"/>
      <c r="G1405" s="6"/>
      <c r="J1405" s="761"/>
    </row>
    <row r="1406" spans="1:10" x14ac:dyDescent="0.55000000000000004">
      <c r="A1406" s="1055"/>
      <c r="B1406" s="5"/>
      <c r="G1406" s="6"/>
      <c r="J1406" s="761"/>
    </row>
    <row r="1407" spans="1:10" x14ac:dyDescent="0.55000000000000004">
      <c r="A1407" s="1055"/>
      <c r="B1407" s="5"/>
      <c r="G1407" s="6"/>
      <c r="J1407" s="761"/>
    </row>
    <row r="1408" spans="1:10" x14ac:dyDescent="0.55000000000000004">
      <c r="A1408" s="1055"/>
      <c r="B1408" s="5"/>
      <c r="G1408" s="6"/>
      <c r="J1408" s="761"/>
    </row>
    <row r="1409" spans="1:10" x14ac:dyDescent="0.55000000000000004">
      <c r="A1409" s="1055"/>
      <c r="B1409" s="5"/>
      <c r="G1409" s="6"/>
      <c r="J1409" s="761"/>
    </row>
    <row r="1410" spans="1:10" x14ac:dyDescent="0.55000000000000004">
      <c r="A1410" s="1055"/>
      <c r="B1410" s="5"/>
      <c r="G1410" s="6"/>
      <c r="J1410" s="761"/>
    </row>
    <row r="1411" spans="1:10" x14ac:dyDescent="0.55000000000000004">
      <c r="A1411" s="1055"/>
      <c r="B1411" s="5"/>
      <c r="G1411" s="6"/>
      <c r="J1411" s="761"/>
    </row>
    <row r="1412" spans="1:10" x14ac:dyDescent="0.55000000000000004">
      <c r="A1412" s="1055"/>
      <c r="B1412" s="5"/>
      <c r="G1412" s="6"/>
      <c r="J1412" s="761"/>
    </row>
    <row r="1413" spans="1:10" x14ac:dyDescent="0.55000000000000004">
      <c r="A1413" s="1055"/>
      <c r="B1413" s="5"/>
      <c r="G1413" s="6"/>
      <c r="J1413" s="761"/>
    </row>
    <row r="1414" spans="1:10" x14ac:dyDescent="0.55000000000000004">
      <c r="A1414" s="1055"/>
      <c r="B1414" s="5"/>
      <c r="G1414" s="6"/>
      <c r="J1414" s="761"/>
    </row>
    <row r="1415" spans="1:10" x14ac:dyDescent="0.55000000000000004">
      <c r="A1415" s="1055"/>
      <c r="B1415" s="5"/>
      <c r="G1415" s="6"/>
      <c r="J1415" s="761"/>
    </row>
    <row r="1416" spans="1:10" x14ac:dyDescent="0.55000000000000004">
      <c r="A1416" s="1055"/>
      <c r="B1416" s="5"/>
      <c r="G1416" s="6"/>
      <c r="J1416" s="761"/>
    </row>
    <row r="1417" spans="1:10" x14ac:dyDescent="0.55000000000000004">
      <c r="A1417" s="1055"/>
      <c r="B1417" s="5"/>
      <c r="G1417" s="6"/>
      <c r="J1417" s="761"/>
    </row>
    <row r="1418" spans="1:10" x14ac:dyDescent="0.55000000000000004">
      <c r="A1418" s="1055"/>
      <c r="B1418" s="5"/>
      <c r="G1418" s="6"/>
      <c r="J1418" s="761"/>
    </row>
    <row r="1419" spans="1:10" x14ac:dyDescent="0.55000000000000004">
      <c r="A1419" s="1055"/>
      <c r="B1419" s="5"/>
      <c r="G1419" s="6"/>
      <c r="J1419" s="761"/>
    </row>
    <row r="1420" spans="1:10" x14ac:dyDescent="0.55000000000000004">
      <c r="A1420" s="1055"/>
      <c r="B1420" s="5"/>
      <c r="G1420" s="6"/>
      <c r="J1420" s="761"/>
    </row>
    <row r="1421" spans="1:10" x14ac:dyDescent="0.55000000000000004">
      <c r="A1421" s="1055"/>
      <c r="B1421" s="5"/>
      <c r="G1421" s="6"/>
      <c r="J1421" s="761"/>
    </row>
    <row r="1422" spans="1:10" x14ac:dyDescent="0.55000000000000004">
      <c r="A1422" s="1055"/>
      <c r="B1422" s="5"/>
      <c r="G1422" s="6"/>
      <c r="J1422" s="761"/>
    </row>
    <row r="1423" spans="1:10" x14ac:dyDescent="0.55000000000000004">
      <c r="A1423" s="1055"/>
      <c r="B1423" s="5"/>
      <c r="G1423" s="6"/>
      <c r="J1423" s="761"/>
    </row>
    <row r="1424" spans="1:10" x14ac:dyDescent="0.55000000000000004">
      <c r="A1424" s="1055"/>
      <c r="B1424" s="5"/>
      <c r="G1424" s="6"/>
      <c r="J1424" s="761"/>
    </row>
    <row r="1425" spans="1:10" x14ac:dyDescent="0.55000000000000004">
      <c r="A1425" s="1055"/>
      <c r="B1425" s="5"/>
      <c r="G1425" s="6"/>
      <c r="J1425" s="761"/>
    </row>
    <row r="1426" spans="1:10" x14ac:dyDescent="0.55000000000000004">
      <c r="A1426" s="1055"/>
      <c r="B1426" s="5"/>
      <c r="G1426" s="6"/>
      <c r="J1426" s="761"/>
    </row>
    <row r="1427" spans="1:10" x14ac:dyDescent="0.55000000000000004">
      <c r="A1427" s="1055"/>
      <c r="B1427" s="5"/>
      <c r="G1427" s="6"/>
      <c r="J1427" s="761"/>
    </row>
    <row r="1428" spans="1:10" x14ac:dyDescent="0.55000000000000004">
      <c r="A1428" s="1055"/>
      <c r="B1428" s="5"/>
      <c r="G1428" s="6"/>
      <c r="J1428" s="761"/>
    </row>
    <row r="1429" spans="1:10" x14ac:dyDescent="0.55000000000000004">
      <c r="A1429" s="1055"/>
      <c r="B1429" s="5"/>
      <c r="G1429" s="6"/>
      <c r="J1429" s="761"/>
    </row>
    <row r="1430" spans="1:10" x14ac:dyDescent="0.55000000000000004">
      <c r="A1430" s="1055"/>
      <c r="B1430" s="5"/>
      <c r="G1430" s="6"/>
      <c r="J1430" s="761"/>
    </row>
    <row r="1431" spans="1:10" x14ac:dyDescent="0.55000000000000004">
      <c r="A1431" s="1055"/>
      <c r="B1431" s="5"/>
      <c r="G1431" s="6"/>
      <c r="J1431" s="761"/>
    </row>
    <row r="1432" spans="1:10" x14ac:dyDescent="0.55000000000000004">
      <c r="A1432" s="1055"/>
      <c r="B1432" s="5"/>
      <c r="G1432" s="6"/>
      <c r="J1432" s="761"/>
    </row>
    <row r="1433" spans="1:10" x14ac:dyDescent="0.55000000000000004">
      <c r="A1433" s="1055"/>
      <c r="B1433" s="5"/>
      <c r="G1433" s="6"/>
      <c r="J1433" s="761"/>
    </row>
    <row r="1434" spans="1:10" x14ac:dyDescent="0.55000000000000004">
      <c r="A1434" s="1055"/>
      <c r="B1434" s="5"/>
      <c r="G1434" s="6"/>
      <c r="J1434" s="761"/>
    </row>
    <row r="1435" spans="1:10" x14ac:dyDescent="0.55000000000000004">
      <c r="A1435" s="1055"/>
      <c r="B1435" s="5"/>
      <c r="G1435" s="6"/>
      <c r="J1435" s="761"/>
    </row>
    <row r="1436" spans="1:10" x14ac:dyDescent="0.55000000000000004">
      <c r="A1436" s="1055"/>
      <c r="B1436" s="5"/>
      <c r="G1436" s="6"/>
      <c r="J1436" s="761"/>
    </row>
    <row r="1437" spans="1:10" x14ac:dyDescent="0.55000000000000004">
      <c r="A1437" s="1055"/>
      <c r="B1437" s="5"/>
      <c r="G1437" s="6"/>
      <c r="J1437" s="761"/>
    </row>
    <row r="1438" spans="1:10" x14ac:dyDescent="0.55000000000000004">
      <c r="A1438" s="1055"/>
      <c r="B1438" s="5"/>
      <c r="G1438" s="6"/>
      <c r="J1438" s="761"/>
    </row>
    <row r="1439" spans="1:10" x14ac:dyDescent="0.55000000000000004">
      <c r="A1439" s="1055"/>
      <c r="B1439" s="5"/>
      <c r="G1439" s="6"/>
      <c r="J1439" s="761"/>
    </row>
    <row r="1440" spans="1:10" x14ac:dyDescent="0.55000000000000004">
      <c r="A1440" s="1055"/>
      <c r="B1440" s="5"/>
      <c r="G1440" s="6"/>
      <c r="J1440" s="761"/>
    </row>
    <row r="1441" spans="1:11" x14ac:dyDescent="0.55000000000000004">
      <c r="A1441" s="1055"/>
      <c r="B1441" s="5"/>
      <c r="G1441" s="6"/>
      <c r="J1441" s="761"/>
    </row>
    <row r="1442" spans="1:11" x14ac:dyDescent="0.55000000000000004">
      <c r="A1442" s="1055"/>
      <c r="B1442" s="5"/>
      <c r="G1442" s="6"/>
      <c r="J1442" s="761"/>
    </row>
    <row r="1443" spans="1:11" x14ac:dyDescent="0.55000000000000004">
      <c r="A1443" s="1055"/>
      <c r="B1443" s="5"/>
      <c r="G1443" s="6"/>
      <c r="J1443" s="761"/>
    </row>
    <row r="1444" spans="1:11" x14ac:dyDescent="0.55000000000000004">
      <c r="A1444" s="1055"/>
      <c r="B1444" s="5"/>
      <c r="G1444" s="6"/>
      <c r="J1444" s="761"/>
    </row>
    <row r="1445" spans="1:11" x14ac:dyDescent="0.55000000000000004">
      <c r="A1445" s="1055"/>
      <c r="B1445" s="5"/>
      <c r="G1445" s="6"/>
      <c r="J1445" s="761"/>
    </row>
    <row r="1446" spans="1:11" x14ac:dyDescent="0.55000000000000004">
      <c r="A1446" s="1055"/>
      <c r="B1446" s="5"/>
      <c r="G1446" s="6"/>
      <c r="J1446" s="761"/>
    </row>
    <row r="1447" spans="1:11" x14ac:dyDescent="0.55000000000000004">
      <c r="A1447" s="1055"/>
      <c r="B1447" s="5"/>
      <c r="G1447" s="6"/>
      <c r="J1447" s="761"/>
    </row>
    <row r="1448" spans="1:11" x14ac:dyDescent="0.55000000000000004">
      <c r="A1448" s="1055"/>
      <c r="B1448" s="5"/>
      <c r="G1448" s="6"/>
      <c r="J1448" s="761"/>
    </row>
    <row r="1449" spans="1:11" x14ac:dyDescent="0.55000000000000004">
      <c r="A1449" s="1055"/>
      <c r="B1449" s="5"/>
      <c r="G1449" s="6"/>
      <c r="J1449" s="761"/>
    </row>
    <row r="1450" spans="1:11" x14ac:dyDescent="0.55000000000000004">
      <c r="A1450" s="1055"/>
      <c r="B1450" s="5"/>
      <c r="G1450" s="6"/>
      <c r="J1450" s="761"/>
    </row>
    <row r="1451" spans="1:11" x14ac:dyDescent="0.55000000000000004">
      <c r="A1451" s="1055"/>
      <c r="B1451" s="5"/>
      <c r="G1451" s="6"/>
      <c r="J1451" s="761"/>
    </row>
    <row r="1452" spans="1:11" x14ac:dyDescent="0.55000000000000004">
      <c r="A1452" s="1055"/>
      <c r="B1452" s="5"/>
      <c r="G1452" s="6" t="s">
        <v>35</v>
      </c>
      <c r="J1452" s="761"/>
      <c r="K1452" s="720">
        <f t="shared" ref="K1452:K1457" si="18" xml:space="preserve"> H1452*400+I1452*100+J1452</f>
        <v>0</v>
      </c>
    </row>
    <row r="1453" spans="1:11" x14ac:dyDescent="0.55000000000000004">
      <c r="A1453" s="1055"/>
      <c r="B1453" s="5"/>
      <c r="G1453" s="6" t="s">
        <v>35</v>
      </c>
      <c r="J1453" s="761"/>
      <c r="K1453" s="720">
        <f t="shared" si="18"/>
        <v>0</v>
      </c>
    </row>
    <row r="1454" spans="1:11" x14ac:dyDescent="0.55000000000000004">
      <c r="A1454" s="1055"/>
      <c r="B1454" s="5"/>
      <c r="G1454" s="6" t="s">
        <v>35</v>
      </c>
      <c r="J1454" s="761"/>
      <c r="K1454" s="720">
        <f t="shared" si="18"/>
        <v>0</v>
      </c>
    </row>
    <row r="1455" spans="1:11" x14ac:dyDescent="0.55000000000000004">
      <c r="A1455" s="1055"/>
      <c r="B1455" s="5"/>
      <c r="G1455" s="6" t="s">
        <v>35</v>
      </c>
      <c r="J1455" s="761"/>
      <c r="K1455" s="720">
        <f t="shared" si="18"/>
        <v>0</v>
      </c>
    </row>
    <row r="1456" spans="1:11" x14ac:dyDescent="0.55000000000000004">
      <c r="A1456" s="1055"/>
      <c r="B1456" s="5"/>
      <c r="G1456" s="6" t="s">
        <v>35</v>
      </c>
      <c r="J1456" s="761"/>
      <c r="K1456" s="720">
        <f t="shared" si="18"/>
        <v>0</v>
      </c>
    </row>
    <row r="1457" spans="1:11" x14ac:dyDescent="0.55000000000000004">
      <c r="A1457" s="1055"/>
      <c r="B1457" s="5"/>
      <c r="G1457" s="6" t="s">
        <v>35</v>
      </c>
      <c r="J1457" s="761"/>
      <c r="K1457" s="720">
        <f t="shared" si="18"/>
        <v>0</v>
      </c>
    </row>
    <row r="1458" spans="1:11" x14ac:dyDescent="0.55000000000000004">
      <c r="A1458" s="1055"/>
      <c r="B1458" s="158"/>
      <c r="G1458" s="31"/>
      <c r="J1458" s="761"/>
    </row>
    <row r="1459" spans="1:11" x14ac:dyDescent="0.55000000000000004">
      <c r="A1459" s="1055"/>
      <c r="B1459" s="158"/>
      <c r="G1459" s="31"/>
      <c r="J1459" s="761"/>
    </row>
    <row r="1460" spans="1:11" x14ac:dyDescent="0.55000000000000004">
      <c r="A1460" s="1055"/>
      <c r="B1460" s="158"/>
      <c r="G1460" s="31"/>
      <c r="J1460" s="761"/>
    </row>
    <row r="1461" spans="1:11" x14ac:dyDescent="0.55000000000000004">
      <c r="A1461" s="1055"/>
      <c r="B1461" s="158"/>
      <c r="G1461" s="31"/>
      <c r="J1461" s="761"/>
    </row>
    <row r="1462" spans="1:11" x14ac:dyDescent="0.55000000000000004">
      <c r="A1462" s="1055"/>
      <c r="B1462" s="158"/>
      <c r="G1462" s="31"/>
      <c r="J1462" s="761"/>
    </row>
    <row r="1463" spans="1:11" x14ac:dyDescent="0.55000000000000004">
      <c r="A1463" s="1055"/>
      <c r="B1463" s="158"/>
      <c r="G1463" s="31"/>
      <c r="J1463" s="761"/>
    </row>
    <row r="1464" spans="1:11" x14ac:dyDescent="0.55000000000000004">
      <c r="A1464" s="1055"/>
      <c r="B1464" s="158"/>
      <c r="G1464" s="31"/>
      <c r="J1464" s="761"/>
    </row>
    <row r="1465" spans="1:11" x14ac:dyDescent="0.55000000000000004">
      <c r="A1465" s="1055"/>
      <c r="B1465" s="158"/>
      <c r="G1465" s="31"/>
      <c r="J1465" s="761"/>
    </row>
    <row r="1466" spans="1:11" x14ac:dyDescent="0.55000000000000004">
      <c r="A1466" s="1055"/>
      <c r="B1466" s="158"/>
      <c r="G1466" s="31"/>
      <c r="J1466" s="761"/>
    </row>
    <row r="1467" spans="1:11" x14ac:dyDescent="0.55000000000000004">
      <c r="A1467" s="1055"/>
      <c r="B1467" s="158"/>
      <c r="G1467" s="31"/>
      <c r="J1467" s="761"/>
    </row>
    <row r="1468" spans="1:11" x14ac:dyDescent="0.55000000000000004">
      <c r="A1468" s="1055"/>
      <c r="B1468" s="158"/>
      <c r="G1468" s="31"/>
      <c r="J1468" s="761"/>
    </row>
    <row r="1469" spans="1:11" x14ac:dyDescent="0.55000000000000004">
      <c r="A1469" s="1055"/>
      <c r="B1469" s="158"/>
      <c r="G1469" s="31"/>
      <c r="J1469" s="761"/>
    </row>
    <row r="1470" spans="1:11" x14ac:dyDescent="0.55000000000000004">
      <c r="A1470" s="1055"/>
      <c r="B1470" s="158"/>
      <c r="G1470" s="31"/>
      <c r="J1470" s="761"/>
    </row>
    <row r="1471" spans="1:11" x14ac:dyDescent="0.55000000000000004">
      <c r="A1471" s="1055"/>
      <c r="B1471" s="158"/>
      <c r="G1471" s="31"/>
      <c r="J1471" s="761"/>
    </row>
    <row r="1472" spans="1:11" x14ac:dyDescent="0.55000000000000004">
      <c r="A1472" s="1055"/>
      <c r="B1472" s="158"/>
      <c r="G1472" s="31"/>
      <c r="J1472" s="761"/>
    </row>
    <row r="1473" spans="1:10" x14ac:dyDescent="0.55000000000000004">
      <c r="A1473" s="1055"/>
      <c r="B1473" s="158"/>
      <c r="G1473" s="31"/>
      <c r="J1473" s="761"/>
    </row>
    <row r="1474" spans="1:10" x14ac:dyDescent="0.55000000000000004">
      <c r="A1474" s="1055"/>
      <c r="B1474" s="158"/>
      <c r="G1474" s="31"/>
      <c r="J1474" s="761"/>
    </row>
    <row r="1475" spans="1:10" x14ac:dyDescent="0.55000000000000004">
      <c r="A1475" s="1055"/>
      <c r="B1475" s="158"/>
      <c r="G1475" s="31"/>
      <c r="J1475" s="761"/>
    </row>
    <row r="1476" spans="1:10" x14ac:dyDescent="0.55000000000000004">
      <c r="A1476" s="1055"/>
      <c r="B1476" s="158"/>
      <c r="G1476" s="31"/>
      <c r="J1476" s="761"/>
    </row>
    <row r="1477" spans="1:10" x14ac:dyDescent="0.55000000000000004">
      <c r="A1477" s="1055"/>
      <c r="B1477" s="158"/>
      <c r="G1477" s="31"/>
      <c r="J1477" s="761"/>
    </row>
    <row r="1478" spans="1:10" x14ac:dyDescent="0.55000000000000004">
      <c r="A1478" s="1055"/>
      <c r="B1478" s="158"/>
      <c r="G1478" s="31"/>
      <c r="J1478" s="761"/>
    </row>
    <row r="1479" spans="1:10" x14ac:dyDescent="0.55000000000000004">
      <c r="A1479" s="1055"/>
      <c r="B1479" s="158"/>
      <c r="G1479" s="31"/>
      <c r="J1479" s="761"/>
    </row>
    <row r="1480" spans="1:10" x14ac:dyDescent="0.55000000000000004">
      <c r="A1480" s="1055"/>
      <c r="B1480" s="158"/>
      <c r="G1480" s="31"/>
      <c r="J1480" s="761"/>
    </row>
    <row r="1481" spans="1:10" x14ac:dyDescent="0.55000000000000004">
      <c r="A1481" s="1055"/>
      <c r="B1481" s="158"/>
      <c r="G1481" s="31"/>
      <c r="J1481" s="761"/>
    </row>
    <row r="1482" spans="1:10" x14ac:dyDescent="0.55000000000000004">
      <c r="A1482" s="1055"/>
      <c r="B1482" s="158"/>
      <c r="G1482" s="31"/>
      <c r="J1482" s="761"/>
    </row>
    <row r="1483" spans="1:10" x14ac:dyDescent="0.55000000000000004">
      <c r="A1483" s="1055"/>
      <c r="B1483" s="158"/>
      <c r="G1483" s="31"/>
      <c r="J1483" s="761"/>
    </row>
    <row r="1484" spans="1:10" x14ac:dyDescent="0.55000000000000004">
      <c r="A1484" s="1055"/>
      <c r="B1484" s="158"/>
      <c r="G1484" s="31"/>
      <c r="J1484" s="761"/>
    </row>
    <row r="1485" spans="1:10" x14ac:dyDescent="0.55000000000000004">
      <c r="A1485" s="1055"/>
      <c r="B1485" s="158"/>
      <c r="G1485" s="31"/>
      <c r="J1485" s="761"/>
    </row>
    <row r="1486" spans="1:10" x14ac:dyDescent="0.55000000000000004">
      <c r="A1486" s="1055"/>
      <c r="B1486" s="158"/>
      <c r="G1486" s="31"/>
      <c r="J1486" s="761"/>
    </row>
    <row r="1487" spans="1:10" x14ac:dyDescent="0.55000000000000004">
      <c r="A1487" s="1055"/>
      <c r="B1487" s="158"/>
      <c r="G1487" s="31"/>
      <c r="J1487" s="761"/>
    </row>
    <row r="1488" spans="1:10" x14ac:dyDescent="0.55000000000000004">
      <c r="A1488" s="1055"/>
      <c r="B1488" s="158"/>
      <c r="G1488" s="31"/>
      <c r="J1488" s="761"/>
    </row>
    <row r="1489" spans="1:10" x14ac:dyDescent="0.55000000000000004">
      <c r="A1489" s="1055"/>
      <c r="B1489" s="158"/>
      <c r="G1489" s="31"/>
      <c r="J1489" s="761"/>
    </row>
    <row r="1490" spans="1:10" x14ac:dyDescent="0.55000000000000004">
      <c r="A1490" s="1055"/>
      <c r="B1490" s="158"/>
      <c r="G1490" s="31"/>
      <c r="J1490" s="761"/>
    </row>
    <row r="1491" spans="1:10" x14ac:dyDescent="0.55000000000000004">
      <c r="A1491" s="1055"/>
      <c r="B1491" s="158"/>
      <c r="G1491" s="31"/>
      <c r="J1491" s="761"/>
    </row>
    <row r="1492" spans="1:10" x14ac:dyDescent="0.55000000000000004">
      <c r="A1492" s="1055"/>
      <c r="B1492" s="158"/>
      <c r="G1492" s="31"/>
      <c r="J1492" s="761"/>
    </row>
    <row r="1493" spans="1:10" x14ac:dyDescent="0.55000000000000004">
      <c r="A1493" s="1055"/>
      <c r="B1493" s="158"/>
      <c r="G1493" s="31"/>
      <c r="J1493" s="761"/>
    </row>
    <row r="1494" spans="1:10" x14ac:dyDescent="0.55000000000000004">
      <c r="A1494" s="1055"/>
      <c r="B1494" s="158"/>
      <c r="G1494" s="31"/>
      <c r="J1494" s="761"/>
    </row>
    <row r="1495" spans="1:10" x14ac:dyDescent="0.55000000000000004">
      <c r="A1495" s="1055"/>
      <c r="B1495" s="158"/>
      <c r="G1495" s="31"/>
      <c r="J1495" s="761"/>
    </row>
    <row r="1496" spans="1:10" x14ac:dyDescent="0.55000000000000004">
      <c r="A1496" s="1055"/>
      <c r="B1496" s="158"/>
      <c r="G1496" s="31"/>
      <c r="J1496" s="761"/>
    </row>
    <row r="1497" spans="1:10" x14ac:dyDescent="0.55000000000000004">
      <c r="A1497" s="1055"/>
      <c r="B1497" s="158"/>
      <c r="G1497" s="31"/>
      <c r="J1497" s="761"/>
    </row>
    <row r="1498" spans="1:10" x14ac:dyDescent="0.55000000000000004">
      <c r="A1498" s="1055"/>
      <c r="B1498" s="158"/>
      <c r="G1498" s="31"/>
      <c r="J1498" s="761"/>
    </row>
    <row r="1499" spans="1:10" x14ac:dyDescent="0.55000000000000004">
      <c r="A1499" s="1055"/>
      <c r="B1499" s="158"/>
      <c r="G1499" s="31"/>
      <c r="J1499" s="761"/>
    </row>
    <row r="1500" spans="1:10" x14ac:dyDescent="0.55000000000000004">
      <c r="A1500" s="1055"/>
      <c r="B1500" s="158"/>
      <c r="G1500" s="31"/>
      <c r="J1500" s="761"/>
    </row>
    <row r="1501" spans="1:10" x14ac:dyDescent="0.55000000000000004">
      <c r="A1501" s="1055"/>
      <c r="B1501" s="158"/>
      <c r="G1501" s="31"/>
      <c r="J1501" s="761"/>
    </row>
    <row r="1502" spans="1:10" x14ac:dyDescent="0.55000000000000004">
      <c r="A1502" s="1055"/>
      <c r="B1502" s="158"/>
      <c r="G1502" s="31"/>
      <c r="J1502" s="761"/>
    </row>
    <row r="1503" spans="1:10" x14ac:dyDescent="0.55000000000000004">
      <c r="A1503" s="1055"/>
      <c r="B1503" s="158"/>
      <c r="G1503" s="31"/>
      <c r="J1503" s="761"/>
    </row>
    <row r="1504" spans="1:10" x14ac:dyDescent="0.55000000000000004">
      <c r="A1504" s="1055"/>
      <c r="B1504" s="158"/>
      <c r="G1504" s="31"/>
      <c r="J1504" s="761"/>
    </row>
    <row r="1505" spans="1:10" x14ac:dyDescent="0.55000000000000004">
      <c r="A1505" s="1055"/>
      <c r="B1505" s="158"/>
      <c r="G1505" s="31"/>
      <c r="J1505" s="761"/>
    </row>
    <row r="1506" spans="1:10" x14ac:dyDescent="0.55000000000000004">
      <c r="A1506" s="1055"/>
      <c r="B1506" s="158"/>
      <c r="G1506" s="31"/>
      <c r="J1506" s="761"/>
    </row>
    <row r="1507" spans="1:10" x14ac:dyDescent="0.55000000000000004">
      <c r="A1507" s="1055"/>
      <c r="B1507" s="158"/>
      <c r="G1507" s="31"/>
      <c r="J1507" s="761"/>
    </row>
    <row r="1508" spans="1:10" x14ac:dyDescent="0.55000000000000004">
      <c r="A1508" s="1055"/>
      <c r="B1508" s="158"/>
      <c r="G1508" s="31"/>
      <c r="J1508" s="761"/>
    </row>
    <row r="1509" spans="1:10" x14ac:dyDescent="0.55000000000000004">
      <c r="A1509" s="1055"/>
      <c r="B1509" s="158"/>
      <c r="G1509" s="31"/>
      <c r="J1509" s="761"/>
    </row>
    <row r="1510" spans="1:10" x14ac:dyDescent="0.55000000000000004">
      <c r="A1510" s="1055"/>
      <c r="B1510" s="158"/>
      <c r="G1510" s="31"/>
      <c r="J1510" s="761"/>
    </row>
    <row r="1511" spans="1:10" x14ac:dyDescent="0.55000000000000004">
      <c r="A1511" s="1055"/>
      <c r="B1511" s="158"/>
      <c r="G1511" s="31"/>
      <c r="J1511" s="761"/>
    </row>
    <row r="1512" spans="1:10" x14ac:dyDescent="0.55000000000000004">
      <c r="A1512" s="1055"/>
      <c r="B1512" s="158"/>
      <c r="G1512" s="31"/>
      <c r="J1512" s="761"/>
    </row>
    <row r="1513" spans="1:10" x14ac:dyDescent="0.55000000000000004">
      <c r="A1513" s="1055"/>
      <c r="B1513" s="158"/>
      <c r="G1513" s="31"/>
      <c r="J1513" s="761"/>
    </row>
    <row r="1514" spans="1:10" x14ac:dyDescent="0.55000000000000004">
      <c r="A1514" s="1055"/>
      <c r="B1514" s="158"/>
      <c r="G1514" s="31"/>
      <c r="J1514" s="761"/>
    </row>
    <row r="1515" spans="1:10" x14ac:dyDescent="0.55000000000000004">
      <c r="A1515" s="1055"/>
      <c r="B1515" s="158"/>
      <c r="G1515" s="31"/>
      <c r="J1515" s="761"/>
    </row>
    <row r="1516" spans="1:10" x14ac:dyDescent="0.55000000000000004">
      <c r="A1516" s="1055"/>
      <c r="B1516" s="158"/>
      <c r="G1516" s="31"/>
      <c r="J1516" s="761"/>
    </row>
    <row r="1517" spans="1:10" x14ac:dyDescent="0.55000000000000004">
      <c r="A1517" s="1055"/>
      <c r="B1517" s="158"/>
      <c r="G1517" s="31"/>
      <c r="J1517" s="761"/>
    </row>
    <row r="1518" spans="1:10" x14ac:dyDescent="0.55000000000000004">
      <c r="A1518" s="1055"/>
      <c r="B1518" s="158"/>
      <c r="G1518" s="31"/>
      <c r="J1518" s="761"/>
    </row>
    <row r="1519" spans="1:10" x14ac:dyDescent="0.55000000000000004">
      <c r="A1519" s="1055"/>
      <c r="B1519" s="158"/>
      <c r="G1519" s="31"/>
      <c r="J1519" s="761"/>
    </row>
    <row r="1520" spans="1:10" x14ac:dyDescent="0.55000000000000004">
      <c r="A1520" s="1055"/>
      <c r="B1520" s="158"/>
      <c r="G1520" s="31"/>
      <c r="J1520" s="761"/>
    </row>
    <row r="1521" spans="1:10" x14ac:dyDescent="0.55000000000000004">
      <c r="A1521" s="1055"/>
      <c r="B1521" s="158"/>
      <c r="G1521" s="31"/>
      <c r="J1521" s="761"/>
    </row>
    <row r="1522" spans="1:10" x14ac:dyDescent="0.55000000000000004">
      <c r="A1522" s="1055"/>
      <c r="B1522" s="158"/>
      <c r="G1522" s="31"/>
      <c r="J1522" s="761"/>
    </row>
    <row r="1523" spans="1:10" x14ac:dyDescent="0.55000000000000004">
      <c r="A1523" s="1055"/>
      <c r="B1523" s="158"/>
      <c r="G1523" s="31"/>
      <c r="J1523" s="761"/>
    </row>
    <row r="1524" spans="1:10" x14ac:dyDescent="0.55000000000000004">
      <c r="A1524" s="1055"/>
      <c r="B1524" s="158"/>
      <c r="G1524" s="31"/>
      <c r="J1524" s="761"/>
    </row>
    <row r="1525" spans="1:10" x14ac:dyDescent="0.55000000000000004">
      <c r="A1525" s="1055"/>
      <c r="B1525" s="158"/>
      <c r="G1525" s="31"/>
      <c r="J1525" s="761"/>
    </row>
    <row r="1526" spans="1:10" x14ac:dyDescent="0.55000000000000004">
      <c r="A1526" s="1055"/>
      <c r="B1526" s="158"/>
      <c r="G1526" s="31"/>
      <c r="J1526" s="761"/>
    </row>
    <row r="1527" spans="1:10" x14ac:dyDescent="0.55000000000000004">
      <c r="A1527" s="1055"/>
      <c r="B1527" s="158"/>
      <c r="G1527" s="31"/>
      <c r="J1527" s="761"/>
    </row>
    <row r="1528" spans="1:10" x14ac:dyDescent="0.55000000000000004">
      <c r="A1528" s="1055"/>
      <c r="B1528" s="158"/>
      <c r="G1528" s="31"/>
      <c r="J1528" s="761"/>
    </row>
    <row r="1529" spans="1:10" x14ac:dyDescent="0.55000000000000004">
      <c r="A1529" s="1055"/>
      <c r="B1529" s="158"/>
      <c r="G1529" s="31"/>
      <c r="J1529" s="761"/>
    </row>
    <row r="1530" spans="1:10" x14ac:dyDescent="0.55000000000000004">
      <c r="A1530" s="1055"/>
      <c r="B1530" s="158"/>
      <c r="G1530" s="31"/>
      <c r="J1530" s="761"/>
    </row>
    <row r="1531" spans="1:10" x14ac:dyDescent="0.55000000000000004">
      <c r="A1531" s="1055"/>
      <c r="B1531" s="158"/>
      <c r="G1531" s="31"/>
      <c r="J1531" s="761"/>
    </row>
    <row r="1532" spans="1:10" x14ac:dyDescent="0.55000000000000004">
      <c r="A1532" s="1055"/>
      <c r="B1532" s="158"/>
      <c r="G1532" s="31"/>
      <c r="J1532" s="761"/>
    </row>
    <row r="1533" spans="1:10" x14ac:dyDescent="0.55000000000000004">
      <c r="A1533" s="1055"/>
      <c r="B1533" s="158"/>
      <c r="G1533" s="31"/>
      <c r="J1533" s="761"/>
    </row>
    <row r="1534" spans="1:10" x14ac:dyDescent="0.55000000000000004">
      <c r="A1534" s="1055"/>
      <c r="B1534" s="158"/>
      <c r="G1534" s="31"/>
      <c r="J1534" s="761"/>
    </row>
    <row r="1535" spans="1:10" x14ac:dyDescent="0.55000000000000004">
      <c r="A1535" s="1055"/>
      <c r="B1535" s="158"/>
      <c r="G1535" s="31"/>
      <c r="J1535" s="761"/>
    </row>
    <row r="1536" spans="1:10" x14ac:dyDescent="0.55000000000000004">
      <c r="A1536" s="1055"/>
      <c r="B1536" s="158"/>
      <c r="G1536" s="31"/>
      <c r="J1536" s="761"/>
    </row>
    <row r="1537" spans="1:10" x14ac:dyDescent="0.55000000000000004">
      <c r="A1537" s="1055"/>
      <c r="B1537" s="158"/>
      <c r="G1537" s="31"/>
      <c r="J1537" s="761"/>
    </row>
    <row r="1538" spans="1:10" x14ac:dyDescent="0.55000000000000004">
      <c r="A1538" s="1055"/>
      <c r="B1538" s="158"/>
      <c r="G1538" s="31"/>
      <c r="J1538" s="761"/>
    </row>
    <row r="1539" spans="1:10" x14ac:dyDescent="0.55000000000000004">
      <c r="A1539" s="1055"/>
      <c r="B1539" s="158"/>
      <c r="G1539" s="31"/>
      <c r="J1539" s="761"/>
    </row>
    <row r="1540" spans="1:10" x14ac:dyDescent="0.55000000000000004">
      <c r="A1540" s="1055"/>
      <c r="B1540" s="158"/>
      <c r="G1540" s="31"/>
      <c r="J1540" s="761"/>
    </row>
    <row r="1541" spans="1:10" x14ac:dyDescent="0.55000000000000004">
      <c r="A1541" s="1055"/>
      <c r="B1541" s="158"/>
      <c r="G1541" s="31"/>
      <c r="J1541" s="761"/>
    </row>
    <row r="1542" spans="1:10" x14ac:dyDescent="0.55000000000000004">
      <c r="A1542" s="1055"/>
      <c r="B1542" s="158"/>
      <c r="G1542" s="31"/>
      <c r="J1542" s="761"/>
    </row>
    <row r="1543" spans="1:10" x14ac:dyDescent="0.55000000000000004">
      <c r="A1543" s="1055"/>
      <c r="B1543" s="158"/>
      <c r="G1543" s="31"/>
      <c r="J1543" s="761"/>
    </row>
    <row r="1544" spans="1:10" x14ac:dyDescent="0.55000000000000004">
      <c r="A1544" s="1055"/>
      <c r="B1544" s="158"/>
      <c r="G1544" s="31"/>
      <c r="J1544" s="761"/>
    </row>
    <row r="1545" spans="1:10" x14ac:dyDescent="0.55000000000000004">
      <c r="A1545" s="1055"/>
      <c r="B1545" s="158"/>
      <c r="G1545" s="31"/>
      <c r="J1545" s="761"/>
    </row>
    <row r="1546" spans="1:10" x14ac:dyDescent="0.55000000000000004">
      <c r="A1546" s="1055"/>
      <c r="B1546" s="158"/>
      <c r="G1546" s="31"/>
      <c r="J1546" s="761"/>
    </row>
    <row r="1547" spans="1:10" x14ac:dyDescent="0.55000000000000004">
      <c r="A1547" s="1055"/>
      <c r="B1547" s="158"/>
      <c r="G1547" s="31"/>
      <c r="J1547" s="761"/>
    </row>
    <row r="1548" spans="1:10" x14ac:dyDescent="0.55000000000000004">
      <c r="A1548" s="1055"/>
      <c r="B1548" s="158"/>
      <c r="G1548" s="31"/>
      <c r="J1548" s="761"/>
    </row>
    <row r="1549" spans="1:10" x14ac:dyDescent="0.55000000000000004">
      <c r="A1549" s="1055"/>
      <c r="B1549" s="158"/>
      <c r="G1549" s="31"/>
      <c r="J1549" s="761"/>
    </row>
    <row r="1550" spans="1:10" x14ac:dyDescent="0.55000000000000004">
      <c r="A1550" s="1055"/>
      <c r="B1550" s="158"/>
      <c r="G1550" s="31"/>
      <c r="J1550" s="761"/>
    </row>
    <row r="1551" spans="1:10" x14ac:dyDescent="0.55000000000000004">
      <c r="A1551" s="1055"/>
      <c r="B1551" s="158"/>
      <c r="G1551" s="31"/>
      <c r="J1551" s="761"/>
    </row>
    <row r="1552" spans="1:10" x14ac:dyDescent="0.55000000000000004">
      <c r="A1552" s="1055"/>
      <c r="B1552" s="158"/>
      <c r="G1552" s="31"/>
      <c r="J1552" s="761"/>
    </row>
    <row r="1553" spans="1:10" x14ac:dyDescent="0.55000000000000004">
      <c r="A1553" s="1055"/>
      <c r="B1553" s="158"/>
      <c r="G1553" s="31"/>
      <c r="J1553" s="761"/>
    </row>
    <row r="1554" spans="1:10" x14ac:dyDescent="0.55000000000000004">
      <c r="A1554" s="1055"/>
      <c r="B1554" s="158"/>
      <c r="G1554" s="31"/>
      <c r="J1554" s="761"/>
    </row>
    <row r="1555" spans="1:10" x14ac:dyDescent="0.55000000000000004">
      <c r="A1555" s="1055"/>
      <c r="B1555" s="158"/>
      <c r="G1555" s="31"/>
      <c r="J1555" s="761"/>
    </row>
    <row r="1556" spans="1:10" x14ac:dyDescent="0.55000000000000004">
      <c r="A1556" s="1055"/>
      <c r="B1556" s="158"/>
      <c r="G1556" s="31"/>
      <c r="J1556" s="761"/>
    </row>
    <row r="1557" spans="1:10" x14ac:dyDescent="0.55000000000000004">
      <c r="A1557" s="1055"/>
      <c r="B1557" s="158"/>
      <c r="G1557" s="31"/>
      <c r="J1557" s="761"/>
    </row>
    <row r="1558" spans="1:10" x14ac:dyDescent="0.55000000000000004">
      <c r="A1558" s="1055"/>
      <c r="B1558" s="158"/>
      <c r="G1558" s="31"/>
      <c r="J1558" s="761"/>
    </row>
    <row r="1559" spans="1:10" x14ac:dyDescent="0.55000000000000004">
      <c r="A1559" s="1055"/>
      <c r="B1559" s="158"/>
      <c r="G1559" s="31"/>
      <c r="J1559" s="761"/>
    </row>
    <row r="1560" spans="1:10" x14ac:dyDescent="0.55000000000000004">
      <c r="A1560" s="1055"/>
      <c r="B1560" s="158"/>
      <c r="G1560" s="31"/>
      <c r="J1560" s="761"/>
    </row>
    <row r="1561" spans="1:10" x14ac:dyDescent="0.55000000000000004">
      <c r="A1561" s="1055"/>
      <c r="B1561" s="158"/>
      <c r="G1561" s="31"/>
      <c r="J1561" s="761"/>
    </row>
    <row r="1562" spans="1:10" x14ac:dyDescent="0.55000000000000004">
      <c r="A1562" s="1055"/>
      <c r="B1562" s="158"/>
      <c r="G1562" s="31"/>
      <c r="J1562" s="761"/>
    </row>
    <row r="1563" spans="1:10" x14ac:dyDescent="0.55000000000000004">
      <c r="A1563" s="1055"/>
      <c r="B1563" s="158"/>
      <c r="G1563" s="31"/>
      <c r="J1563" s="761"/>
    </row>
    <row r="1564" spans="1:10" x14ac:dyDescent="0.55000000000000004">
      <c r="A1564" s="1055"/>
      <c r="B1564" s="158"/>
      <c r="G1564" s="31"/>
      <c r="J1564" s="761"/>
    </row>
    <row r="1565" spans="1:10" x14ac:dyDescent="0.55000000000000004">
      <c r="A1565" s="1055"/>
      <c r="B1565" s="158"/>
      <c r="G1565" s="31"/>
      <c r="J1565" s="761"/>
    </row>
    <row r="1566" spans="1:10" x14ac:dyDescent="0.55000000000000004">
      <c r="A1566" s="1055"/>
      <c r="B1566" s="158"/>
      <c r="G1566" s="31"/>
      <c r="J1566" s="761"/>
    </row>
    <row r="1567" spans="1:10" x14ac:dyDescent="0.55000000000000004">
      <c r="A1567" s="1055"/>
      <c r="B1567" s="158"/>
      <c r="G1567" s="31"/>
      <c r="J1567" s="761"/>
    </row>
    <row r="1568" spans="1:10" x14ac:dyDescent="0.55000000000000004">
      <c r="A1568" s="1055"/>
      <c r="B1568" s="158"/>
      <c r="G1568" s="31"/>
      <c r="J1568" s="761"/>
    </row>
    <row r="1569" spans="1:10" x14ac:dyDescent="0.55000000000000004">
      <c r="A1569" s="1055"/>
      <c r="B1569" s="158"/>
      <c r="G1569" s="31"/>
      <c r="J1569" s="761"/>
    </row>
    <row r="1570" spans="1:10" x14ac:dyDescent="0.55000000000000004">
      <c r="A1570" s="1055"/>
      <c r="B1570" s="158"/>
      <c r="G1570" s="31"/>
      <c r="J1570" s="761"/>
    </row>
    <row r="1571" spans="1:10" x14ac:dyDescent="0.55000000000000004">
      <c r="A1571" s="1055"/>
      <c r="B1571" s="158"/>
      <c r="G1571" s="31"/>
      <c r="J1571" s="761"/>
    </row>
    <row r="1572" spans="1:10" x14ac:dyDescent="0.55000000000000004">
      <c r="A1572" s="1055"/>
      <c r="B1572" s="158"/>
      <c r="G1572" s="31"/>
      <c r="J1572" s="761"/>
    </row>
    <row r="1573" spans="1:10" x14ac:dyDescent="0.55000000000000004">
      <c r="A1573" s="1055"/>
      <c r="B1573" s="158"/>
      <c r="G1573" s="31"/>
      <c r="J1573" s="761"/>
    </row>
    <row r="1574" spans="1:10" x14ac:dyDescent="0.55000000000000004">
      <c r="A1574" s="1055"/>
      <c r="B1574" s="158"/>
      <c r="G1574" s="31"/>
      <c r="J1574" s="761"/>
    </row>
    <row r="1575" spans="1:10" x14ac:dyDescent="0.55000000000000004">
      <c r="A1575" s="1055"/>
      <c r="B1575" s="158"/>
      <c r="G1575" s="31"/>
      <c r="J1575" s="761"/>
    </row>
    <row r="1576" spans="1:10" x14ac:dyDescent="0.55000000000000004">
      <c r="A1576" s="1055"/>
      <c r="B1576" s="158"/>
      <c r="G1576" s="31"/>
      <c r="J1576" s="761"/>
    </row>
    <row r="1577" spans="1:10" x14ac:dyDescent="0.55000000000000004">
      <c r="A1577" s="1055"/>
      <c r="B1577" s="158"/>
      <c r="G1577" s="31"/>
      <c r="J1577" s="761"/>
    </row>
    <row r="1578" spans="1:10" x14ac:dyDescent="0.55000000000000004">
      <c r="A1578" s="1055"/>
      <c r="B1578" s="158"/>
      <c r="G1578" s="31"/>
      <c r="J1578" s="761"/>
    </row>
    <row r="1579" spans="1:10" x14ac:dyDescent="0.55000000000000004">
      <c r="A1579" s="1055"/>
      <c r="B1579" s="158"/>
      <c r="G1579" s="31"/>
      <c r="J1579" s="761"/>
    </row>
    <row r="1580" spans="1:10" x14ac:dyDescent="0.55000000000000004">
      <c r="A1580" s="1055"/>
      <c r="B1580" s="158"/>
      <c r="G1580" s="31"/>
      <c r="J1580" s="761"/>
    </row>
    <row r="1581" spans="1:10" x14ac:dyDescent="0.55000000000000004">
      <c r="A1581" s="1055"/>
      <c r="B1581" s="158"/>
      <c r="G1581" s="31"/>
      <c r="J1581" s="761"/>
    </row>
    <row r="1582" spans="1:10" x14ac:dyDescent="0.55000000000000004">
      <c r="A1582" s="1055"/>
      <c r="B1582" s="158"/>
      <c r="G1582" s="31"/>
      <c r="J1582" s="761"/>
    </row>
    <row r="1583" spans="1:10" x14ac:dyDescent="0.55000000000000004">
      <c r="A1583" s="1055"/>
      <c r="B1583" s="158"/>
      <c r="G1583" s="31"/>
      <c r="J1583" s="761"/>
    </row>
    <row r="1584" spans="1:10" x14ac:dyDescent="0.55000000000000004">
      <c r="A1584" s="1055"/>
      <c r="B1584" s="158"/>
      <c r="G1584" s="31"/>
      <c r="J1584" s="761"/>
    </row>
    <row r="1585" spans="1:10" x14ac:dyDescent="0.55000000000000004">
      <c r="A1585" s="1055"/>
      <c r="B1585" s="158"/>
      <c r="G1585" s="31"/>
      <c r="J1585" s="761"/>
    </row>
    <row r="1586" spans="1:10" x14ac:dyDescent="0.55000000000000004">
      <c r="A1586" s="1055"/>
      <c r="B1586" s="158"/>
      <c r="G1586" s="31"/>
      <c r="J1586" s="761"/>
    </row>
    <row r="1587" spans="1:10" x14ac:dyDescent="0.55000000000000004">
      <c r="A1587" s="1055"/>
      <c r="B1587" s="158"/>
      <c r="G1587" s="31"/>
      <c r="J1587" s="761"/>
    </row>
    <row r="1588" spans="1:10" x14ac:dyDescent="0.55000000000000004">
      <c r="A1588" s="1055"/>
      <c r="B1588" s="158"/>
      <c r="G1588" s="31"/>
      <c r="J1588" s="761"/>
    </row>
    <row r="1589" spans="1:10" x14ac:dyDescent="0.55000000000000004">
      <c r="A1589" s="1055"/>
      <c r="B1589" s="158"/>
      <c r="G1589" s="31"/>
      <c r="J1589" s="761"/>
    </row>
    <row r="1590" spans="1:10" x14ac:dyDescent="0.55000000000000004">
      <c r="A1590" s="1055"/>
      <c r="B1590" s="158"/>
      <c r="G1590" s="31"/>
      <c r="J1590" s="761"/>
    </row>
    <row r="1591" spans="1:10" x14ac:dyDescent="0.55000000000000004">
      <c r="A1591" s="1055"/>
      <c r="B1591" s="158"/>
      <c r="G1591" s="31"/>
      <c r="J1591" s="761"/>
    </row>
    <row r="1592" spans="1:10" x14ac:dyDescent="0.55000000000000004">
      <c r="A1592" s="1055"/>
      <c r="B1592" s="158"/>
      <c r="G1592" s="31"/>
      <c r="J1592" s="761"/>
    </row>
    <row r="1593" spans="1:10" x14ac:dyDescent="0.55000000000000004">
      <c r="A1593" s="1055"/>
      <c r="B1593" s="158"/>
      <c r="G1593" s="31"/>
      <c r="J1593" s="761"/>
    </row>
    <row r="1594" spans="1:10" x14ac:dyDescent="0.55000000000000004">
      <c r="A1594" s="1055"/>
      <c r="B1594" s="158"/>
      <c r="G1594" s="31"/>
      <c r="J1594" s="761"/>
    </row>
    <row r="1595" spans="1:10" x14ac:dyDescent="0.55000000000000004">
      <c r="A1595" s="1055"/>
      <c r="B1595" s="158"/>
      <c r="G1595" s="31"/>
      <c r="J1595" s="761"/>
    </row>
    <row r="1596" spans="1:10" x14ac:dyDescent="0.55000000000000004">
      <c r="A1596" s="1055"/>
      <c r="B1596" s="158"/>
      <c r="G1596" s="31"/>
      <c r="J1596" s="761"/>
    </row>
    <row r="1597" spans="1:10" x14ac:dyDescent="0.55000000000000004">
      <c r="A1597" s="1055"/>
      <c r="B1597" s="158"/>
      <c r="G1597" s="31"/>
      <c r="J1597" s="761"/>
    </row>
    <row r="1598" spans="1:10" x14ac:dyDescent="0.55000000000000004">
      <c r="A1598" s="1055"/>
      <c r="B1598" s="158"/>
      <c r="G1598" s="31"/>
      <c r="J1598" s="761"/>
    </row>
    <row r="1599" spans="1:10" x14ac:dyDescent="0.55000000000000004">
      <c r="A1599" s="1055"/>
      <c r="B1599" s="158"/>
      <c r="G1599" s="31"/>
      <c r="J1599" s="761"/>
    </row>
    <row r="1600" spans="1:10" x14ac:dyDescent="0.55000000000000004">
      <c r="A1600" s="1055"/>
      <c r="B1600" s="158"/>
      <c r="G1600" s="31"/>
      <c r="J1600" s="761"/>
    </row>
    <row r="1601" spans="1:10" x14ac:dyDescent="0.55000000000000004">
      <c r="A1601" s="1055"/>
      <c r="B1601" s="158"/>
      <c r="G1601" s="31"/>
      <c r="J1601" s="761"/>
    </row>
    <row r="1602" spans="1:10" x14ac:dyDescent="0.55000000000000004">
      <c r="A1602" s="1055"/>
      <c r="B1602" s="158"/>
      <c r="G1602" s="31"/>
      <c r="J1602" s="761"/>
    </row>
    <row r="1603" spans="1:10" x14ac:dyDescent="0.55000000000000004">
      <c r="A1603" s="1055"/>
      <c r="B1603" s="158"/>
      <c r="G1603" s="31"/>
      <c r="J1603" s="761"/>
    </row>
    <row r="1604" spans="1:10" x14ac:dyDescent="0.55000000000000004">
      <c r="A1604" s="1055"/>
      <c r="B1604" s="158"/>
      <c r="G1604" s="31"/>
      <c r="J1604" s="761"/>
    </row>
    <row r="1605" spans="1:10" x14ac:dyDescent="0.55000000000000004">
      <c r="A1605" s="1055"/>
      <c r="B1605" s="158"/>
      <c r="G1605" s="31"/>
      <c r="J1605" s="761"/>
    </row>
    <row r="1606" spans="1:10" x14ac:dyDescent="0.55000000000000004">
      <c r="A1606" s="1055"/>
      <c r="B1606" s="158"/>
      <c r="G1606" s="31"/>
      <c r="J1606" s="761"/>
    </row>
    <row r="1607" spans="1:10" x14ac:dyDescent="0.55000000000000004">
      <c r="A1607" s="1055"/>
      <c r="B1607" s="158"/>
      <c r="G1607" s="31"/>
      <c r="J1607" s="761"/>
    </row>
    <row r="1608" spans="1:10" x14ac:dyDescent="0.55000000000000004">
      <c r="A1608" s="1055"/>
      <c r="B1608" s="158"/>
      <c r="G1608" s="31"/>
      <c r="J1608" s="761"/>
    </row>
    <row r="1609" spans="1:10" x14ac:dyDescent="0.55000000000000004">
      <c r="A1609" s="1055"/>
      <c r="B1609" s="158"/>
      <c r="G1609" s="31"/>
      <c r="J1609" s="761"/>
    </row>
    <row r="1610" spans="1:10" x14ac:dyDescent="0.55000000000000004">
      <c r="A1610" s="1055"/>
      <c r="B1610" s="158"/>
      <c r="G1610" s="31"/>
      <c r="J1610" s="761"/>
    </row>
    <row r="1611" spans="1:10" x14ac:dyDescent="0.55000000000000004">
      <c r="A1611" s="1055"/>
      <c r="B1611" s="158"/>
      <c r="G1611" s="31"/>
      <c r="J1611" s="761"/>
    </row>
    <row r="1612" spans="1:10" x14ac:dyDescent="0.55000000000000004">
      <c r="A1612" s="1055"/>
      <c r="B1612" s="158"/>
      <c r="G1612" s="31"/>
      <c r="J1612" s="761"/>
    </row>
    <row r="1613" spans="1:10" x14ac:dyDescent="0.55000000000000004">
      <c r="A1613" s="1055"/>
      <c r="B1613" s="158"/>
      <c r="G1613" s="31"/>
      <c r="J1613" s="761"/>
    </row>
    <row r="1614" spans="1:10" x14ac:dyDescent="0.55000000000000004">
      <c r="A1614" s="1055"/>
      <c r="B1614" s="158"/>
      <c r="G1614" s="31"/>
      <c r="J1614" s="761"/>
    </row>
    <row r="1615" spans="1:10" x14ac:dyDescent="0.55000000000000004">
      <c r="A1615" s="1055"/>
      <c r="B1615" s="158"/>
      <c r="G1615" s="31"/>
      <c r="J1615" s="761"/>
    </row>
    <row r="1616" spans="1:10" x14ac:dyDescent="0.55000000000000004">
      <c r="A1616" s="1055"/>
      <c r="B1616" s="158"/>
      <c r="G1616" s="31"/>
      <c r="J1616" s="761"/>
    </row>
    <row r="1617" spans="1:10" x14ac:dyDescent="0.55000000000000004">
      <c r="A1617" s="1055"/>
      <c r="B1617" s="158"/>
      <c r="G1617" s="31"/>
      <c r="J1617" s="761"/>
    </row>
    <row r="1618" spans="1:10" x14ac:dyDescent="0.55000000000000004">
      <c r="A1618" s="1055"/>
      <c r="B1618" s="158"/>
      <c r="G1618" s="31"/>
      <c r="J1618" s="761"/>
    </row>
    <row r="1619" spans="1:10" x14ac:dyDescent="0.55000000000000004">
      <c r="A1619" s="1055"/>
      <c r="B1619" s="158"/>
      <c r="G1619" s="31"/>
      <c r="J1619" s="761"/>
    </row>
    <row r="1620" spans="1:10" x14ac:dyDescent="0.55000000000000004">
      <c r="A1620" s="1055"/>
      <c r="B1620" s="158"/>
      <c r="G1620" s="31"/>
      <c r="J1620" s="761"/>
    </row>
    <row r="1621" spans="1:10" x14ac:dyDescent="0.55000000000000004">
      <c r="A1621" s="1055"/>
      <c r="B1621" s="158"/>
      <c r="G1621" s="31"/>
      <c r="J1621" s="761"/>
    </row>
    <row r="1622" spans="1:10" x14ac:dyDescent="0.55000000000000004">
      <c r="A1622" s="1055"/>
      <c r="B1622" s="158"/>
      <c r="G1622" s="31"/>
      <c r="J1622" s="761"/>
    </row>
    <row r="1623" spans="1:10" x14ac:dyDescent="0.55000000000000004">
      <c r="A1623" s="1055"/>
      <c r="B1623" s="158"/>
      <c r="G1623" s="31"/>
      <c r="J1623" s="761"/>
    </row>
    <row r="1624" spans="1:10" x14ac:dyDescent="0.55000000000000004">
      <c r="A1624" s="1055"/>
      <c r="B1624" s="158"/>
      <c r="G1624" s="31"/>
      <c r="J1624" s="761"/>
    </row>
    <row r="1625" spans="1:10" x14ac:dyDescent="0.55000000000000004">
      <c r="A1625" s="1055"/>
      <c r="B1625" s="158"/>
      <c r="G1625" s="31"/>
      <c r="J1625" s="761"/>
    </row>
    <row r="1626" spans="1:10" x14ac:dyDescent="0.55000000000000004">
      <c r="A1626" s="1055"/>
      <c r="B1626" s="158"/>
      <c r="G1626" s="31"/>
      <c r="J1626" s="761"/>
    </row>
    <row r="1627" spans="1:10" x14ac:dyDescent="0.55000000000000004">
      <c r="A1627" s="1055"/>
      <c r="B1627" s="158"/>
      <c r="G1627" s="31"/>
      <c r="J1627" s="761"/>
    </row>
    <row r="1628" spans="1:10" x14ac:dyDescent="0.55000000000000004">
      <c r="A1628" s="1055"/>
      <c r="B1628" s="158"/>
      <c r="G1628" s="31"/>
      <c r="J1628" s="761"/>
    </row>
    <row r="1629" spans="1:10" x14ac:dyDescent="0.55000000000000004">
      <c r="A1629" s="1055"/>
      <c r="B1629" s="158"/>
      <c r="G1629" s="31"/>
      <c r="J1629" s="761"/>
    </row>
    <row r="1630" spans="1:10" x14ac:dyDescent="0.55000000000000004">
      <c r="A1630" s="1055"/>
      <c r="B1630" s="158"/>
      <c r="G1630" s="31"/>
      <c r="J1630" s="761"/>
    </row>
    <row r="1631" spans="1:10" x14ac:dyDescent="0.55000000000000004">
      <c r="A1631" s="1055"/>
      <c r="B1631" s="158"/>
      <c r="G1631" s="31"/>
      <c r="J1631" s="761"/>
    </row>
    <row r="1632" spans="1:10" x14ac:dyDescent="0.55000000000000004">
      <c r="A1632" s="1055"/>
      <c r="B1632" s="158"/>
      <c r="G1632" s="31"/>
      <c r="J1632" s="761"/>
    </row>
    <row r="1633" spans="1:10" x14ac:dyDescent="0.55000000000000004">
      <c r="A1633" s="1055"/>
      <c r="B1633" s="158"/>
      <c r="G1633" s="31"/>
      <c r="J1633" s="761"/>
    </row>
    <row r="1634" spans="1:10" x14ac:dyDescent="0.55000000000000004">
      <c r="A1634" s="1055"/>
      <c r="B1634" s="158"/>
      <c r="G1634" s="31"/>
      <c r="J1634" s="761"/>
    </row>
    <row r="1635" spans="1:10" x14ac:dyDescent="0.55000000000000004">
      <c r="A1635" s="1055"/>
      <c r="B1635" s="158"/>
      <c r="G1635" s="31"/>
      <c r="J1635" s="761"/>
    </row>
    <row r="1636" spans="1:10" x14ac:dyDescent="0.55000000000000004">
      <c r="A1636" s="1055"/>
      <c r="B1636" s="158"/>
      <c r="G1636" s="31"/>
      <c r="J1636" s="761"/>
    </row>
    <row r="1637" spans="1:10" x14ac:dyDescent="0.55000000000000004">
      <c r="A1637" s="1055"/>
      <c r="B1637" s="158"/>
      <c r="G1637" s="31"/>
      <c r="J1637" s="761"/>
    </row>
    <row r="1638" spans="1:10" x14ac:dyDescent="0.55000000000000004">
      <c r="A1638" s="1055"/>
      <c r="B1638" s="158"/>
      <c r="G1638" s="31"/>
      <c r="J1638" s="761"/>
    </row>
    <row r="1639" spans="1:10" x14ac:dyDescent="0.55000000000000004">
      <c r="A1639" s="1055"/>
      <c r="B1639" s="158"/>
      <c r="G1639" s="31"/>
      <c r="J1639" s="761"/>
    </row>
    <row r="1640" spans="1:10" x14ac:dyDescent="0.55000000000000004">
      <c r="A1640" s="1055"/>
      <c r="B1640" s="158"/>
      <c r="G1640" s="31"/>
      <c r="J1640" s="761"/>
    </row>
    <row r="1641" spans="1:10" x14ac:dyDescent="0.55000000000000004">
      <c r="A1641" s="1055"/>
      <c r="B1641" s="158"/>
      <c r="G1641" s="31"/>
      <c r="J1641" s="761"/>
    </row>
    <row r="1642" spans="1:10" x14ac:dyDescent="0.55000000000000004">
      <c r="A1642" s="1055"/>
      <c r="B1642" s="158"/>
      <c r="G1642" s="31"/>
      <c r="J1642" s="761"/>
    </row>
    <row r="1643" spans="1:10" x14ac:dyDescent="0.55000000000000004">
      <c r="A1643" s="1055"/>
      <c r="B1643" s="158"/>
      <c r="G1643" s="31"/>
      <c r="J1643" s="761"/>
    </row>
    <row r="1644" spans="1:10" x14ac:dyDescent="0.55000000000000004">
      <c r="A1644" s="1055"/>
      <c r="B1644" s="158"/>
      <c r="G1644" s="31"/>
      <c r="J1644" s="761"/>
    </row>
    <row r="1645" spans="1:10" x14ac:dyDescent="0.55000000000000004">
      <c r="A1645" s="1055"/>
      <c r="B1645" s="158"/>
      <c r="G1645" s="31"/>
      <c r="J1645" s="761"/>
    </row>
    <row r="1646" spans="1:10" x14ac:dyDescent="0.55000000000000004">
      <c r="A1646" s="1055"/>
      <c r="B1646" s="158"/>
      <c r="G1646" s="31"/>
      <c r="J1646" s="761"/>
    </row>
    <row r="1647" spans="1:10" x14ac:dyDescent="0.55000000000000004">
      <c r="A1647" s="1055"/>
      <c r="B1647" s="158"/>
      <c r="G1647" s="31"/>
      <c r="J1647" s="761"/>
    </row>
    <row r="1648" spans="1:10" x14ac:dyDescent="0.55000000000000004">
      <c r="A1648" s="1055"/>
      <c r="B1648" s="158"/>
      <c r="G1648" s="31"/>
      <c r="J1648" s="761"/>
    </row>
    <row r="1649" spans="1:10" x14ac:dyDescent="0.55000000000000004">
      <c r="A1649" s="1055"/>
      <c r="B1649" s="158"/>
      <c r="G1649" s="31"/>
      <c r="J1649" s="761"/>
    </row>
    <row r="1650" spans="1:10" x14ac:dyDescent="0.55000000000000004">
      <c r="A1650" s="1055"/>
      <c r="B1650" s="158"/>
      <c r="G1650" s="31"/>
      <c r="J1650" s="761"/>
    </row>
    <row r="1651" spans="1:10" x14ac:dyDescent="0.55000000000000004">
      <c r="A1651" s="1055"/>
      <c r="B1651" s="158"/>
      <c r="G1651" s="31"/>
      <c r="J1651" s="761"/>
    </row>
    <row r="1652" spans="1:10" x14ac:dyDescent="0.55000000000000004">
      <c r="A1652" s="1055"/>
      <c r="B1652" s="158"/>
      <c r="G1652" s="31"/>
      <c r="J1652" s="761"/>
    </row>
    <row r="1653" spans="1:10" x14ac:dyDescent="0.55000000000000004">
      <c r="A1653" s="1055"/>
      <c r="B1653" s="158"/>
      <c r="G1653" s="31"/>
      <c r="J1653" s="761"/>
    </row>
    <row r="1654" spans="1:10" x14ac:dyDescent="0.55000000000000004">
      <c r="A1654" s="1055"/>
      <c r="B1654" s="158"/>
      <c r="G1654" s="31"/>
      <c r="J1654" s="761"/>
    </row>
    <row r="1655" spans="1:10" x14ac:dyDescent="0.55000000000000004">
      <c r="A1655" s="1055"/>
      <c r="B1655" s="158"/>
      <c r="G1655" s="31"/>
      <c r="J1655" s="761"/>
    </row>
    <row r="1656" spans="1:10" x14ac:dyDescent="0.55000000000000004">
      <c r="A1656" s="1055"/>
      <c r="B1656" s="158"/>
      <c r="G1656" s="31"/>
      <c r="J1656" s="761"/>
    </row>
    <row r="1657" spans="1:10" x14ac:dyDescent="0.55000000000000004">
      <c r="A1657" s="1055"/>
      <c r="B1657" s="158"/>
      <c r="G1657" s="31"/>
      <c r="J1657" s="761"/>
    </row>
    <row r="1658" spans="1:10" x14ac:dyDescent="0.55000000000000004">
      <c r="A1658" s="1055"/>
      <c r="B1658" s="158"/>
      <c r="G1658" s="31"/>
      <c r="J1658" s="761"/>
    </row>
    <row r="1659" spans="1:10" x14ac:dyDescent="0.55000000000000004">
      <c r="A1659" s="1055"/>
      <c r="B1659" s="158"/>
      <c r="G1659" s="31"/>
      <c r="J1659" s="761"/>
    </row>
    <row r="1660" spans="1:10" x14ac:dyDescent="0.55000000000000004">
      <c r="A1660" s="1055"/>
      <c r="B1660" s="158"/>
      <c r="G1660" s="31"/>
      <c r="J1660" s="761"/>
    </row>
    <row r="1661" spans="1:10" x14ac:dyDescent="0.55000000000000004">
      <c r="A1661" s="1055"/>
      <c r="B1661" s="158"/>
      <c r="G1661" s="31"/>
      <c r="J1661" s="761"/>
    </row>
    <row r="1662" spans="1:10" x14ac:dyDescent="0.55000000000000004">
      <c r="A1662" s="1055"/>
      <c r="B1662" s="158"/>
      <c r="G1662" s="31"/>
      <c r="J1662" s="761"/>
    </row>
    <row r="1663" spans="1:10" x14ac:dyDescent="0.55000000000000004">
      <c r="A1663" s="1055"/>
      <c r="B1663" s="158"/>
      <c r="G1663" s="31"/>
      <c r="J1663" s="761"/>
    </row>
    <row r="1664" spans="1:10" x14ac:dyDescent="0.55000000000000004">
      <c r="A1664" s="1055"/>
      <c r="B1664" s="158"/>
      <c r="G1664" s="31"/>
      <c r="J1664" s="761"/>
    </row>
    <row r="1665" spans="1:10" x14ac:dyDescent="0.55000000000000004">
      <c r="A1665" s="1055"/>
      <c r="B1665" s="158"/>
      <c r="G1665" s="31"/>
      <c r="J1665" s="761"/>
    </row>
    <row r="1666" spans="1:10" x14ac:dyDescent="0.55000000000000004">
      <c r="A1666" s="1055"/>
      <c r="B1666" s="158"/>
      <c r="G1666" s="31"/>
      <c r="J1666" s="761"/>
    </row>
    <row r="1667" spans="1:10" x14ac:dyDescent="0.55000000000000004">
      <c r="A1667" s="1055"/>
      <c r="B1667" s="158"/>
      <c r="G1667" s="31"/>
      <c r="J1667" s="761"/>
    </row>
    <row r="1668" spans="1:10" x14ac:dyDescent="0.55000000000000004">
      <c r="A1668" s="1055"/>
      <c r="B1668" s="158"/>
      <c r="G1668" s="31"/>
      <c r="J1668" s="761"/>
    </row>
    <row r="1669" spans="1:10" x14ac:dyDescent="0.55000000000000004">
      <c r="A1669" s="1055"/>
      <c r="B1669" s="158"/>
      <c r="G1669" s="31"/>
      <c r="J1669" s="761"/>
    </row>
    <row r="1670" spans="1:10" x14ac:dyDescent="0.55000000000000004">
      <c r="A1670" s="1055"/>
      <c r="B1670" s="158"/>
      <c r="G1670" s="31"/>
      <c r="J1670" s="761"/>
    </row>
    <row r="1671" spans="1:10" x14ac:dyDescent="0.55000000000000004">
      <c r="A1671" s="1055"/>
      <c r="B1671" s="158"/>
      <c r="G1671" s="31"/>
      <c r="J1671" s="761"/>
    </row>
    <row r="1672" spans="1:10" x14ac:dyDescent="0.55000000000000004">
      <c r="A1672" s="1055"/>
      <c r="B1672" s="158"/>
      <c r="G1672" s="31"/>
      <c r="J1672" s="761"/>
    </row>
    <row r="1673" spans="1:10" x14ac:dyDescent="0.55000000000000004">
      <c r="A1673" s="1055"/>
      <c r="B1673" s="158"/>
      <c r="G1673" s="31"/>
      <c r="J1673" s="761"/>
    </row>
    <row r="1674" spans="1:10" x14ac:dyDescent="0.55000000000000004">
      <c r="A1674" s="1055"/>
      <c r="B1674" s="158"/>
      <c r="G1674" s="31"/>
      <c r="J1674" s="761"/>
    </row>
    <row r="1675" spans="1:10" x14ac:dyDescent="0.55000000000000004">
      <c r="A1675" s="1055"/>
      <c r="B1675" s="158"/>
      <c r="G1675" s="31"/>
      <c r="J1675" s="761"/>
    </row>
    <row r="1676" spans="1:10" x14ac:dyDescent="0.55000000000000004">
      <c r="A1676" s="1055"/>
      <c r="B1676" s="158"/>
      <c r="G1676" s="31"/>
      <c r="J1676" s="761"/>
    </row>
    <row r="1677" spans="1:10" x14ac:dyDescent="0.55000000000000004">
      <c r="A1677" s="1055"/>
      <c r="B1677" s="158"/>
      <c r="G1677" s="31"/>
      <c r="J1677" s="761"/>
    </row>
    <row r="1678" spans="1:10" x14ac:dyDescent="0.55000000000000004">
      <c r="A1678" s="1055"/>
      <c r="B1678" s="158"/>
      <c r="G1678" s="31"/>
      <c r="J1678" s="761"/>
    </row>
    <row r="1679" spans="1:10" x14ac:dyDescent="0.55000000000000004">
      <c r="A1679" s="1055"/>
      <c r="B1679" s="158"/>
      <c r="G1679" s="31"/>
      <c r="J1679" s="761"/>
    </row>
    <row r="1680" spans="1:10" x14ac:dyDescent="0.55000000000000004">
      <c r="A1680" s="1055"/>
      <c r="B1680" s="158"/>
      <c r="G1680" s="31"/>
      <c r="J1680" s="761"/>
    </row>
    <row r="1681" spans="1:10" x14ac:dyDescent="0.55000000000000004">
      <c r="A1681" s="1055"/>
      <c r="B1681" s="158"/>
      <c r="G1681" s="31"/>
      <c r="J1681" s="761"/>
    </row>
    <row r="1682" spans="1:10" x14ac:dyDescent="0.55000000000000004">
      <c r="A1682" s="1055"/>
      <c r="B1682" s="158"/>
      <c r="G1682" s="31"/>
      <c r="J1682" s="761"/>
    </row>
    <row r="1683" spans="1:10" x14ac:dyDescent="0.55000000000000004">
      <c r="A1683" s="1055"/>
      <c r="B1683" s="158"/>
      <c r="G1683" s="31"/>
      <c r="J1683" s="761"/>
    </row>
    <row r="1684" spans="1:10" x14ac:dyDescent="0.55000000000000004">
      <c r="A1684" s="1055"/>
      <c r="B1684" s="158"/>
      <c r="G1684" s="31"/>
      <c r="J1684" s="761"/>
    </row>
    <row r="1685" spans="1:10" x14ac:dyDescent="0.55000000000000004">
      <c r="A1685" s="1055"/>
      <c r="B1685" s="158"/>
      <c r="G1685" s="31"/>
      <c r="J1685" s="761"/>
    </row>
    <row r="1686" spans="1:10" x14ac:dyDescent="0.55000000000000004">
      <c r="A1686" s="1055"/>
      <c r="B1686" s="158"/>
      <c r="G1686" s="31"/>
      <c r="J1686" s="761"/>
    </row>
    <row r="1687" spans="1:10" x14ac:dyDescent="0.55000000000000004">
      <c r="A1687" s="1055"/>
      <c r="B1687" s="158"/>
      <c r="G1687" s="31"/>
      <c r="J1687" s="761"/>
    </row>
    <row r="1688" spans="1:10" x14ac:dyDescent="0.55000000000000004">
      <c r="A1688" s="1055"/>
      <c r="B1688" s="158"/>
      <c r="G1688" s="31"/>
      <c r="J1688" s="761"/>
    </row>
    <row r="1689" spans="1:10" x14ac:dyDescent="0.55000000000000004">
      <c r="A1689" s="1055"/>
      <c r="B1689" s="158"/>
      <c r="G1689" s="31"/>
      <c r="J1689" s="761"/>
    </row>
    <row r="1690" spans="1:10" x14ac:dyDescent="0.55000000000000004">
      <c r="A1690" s="1055"/>
      <c r="B1690" s="158"/>
      <c r="G1690" s="31"/>
      <c r="J1690" s="761"/>
    </row>
    <row r="1691" spans="1:10" x14ac:dyDescent="0.55000000000000004">
      <c r="A1691" s="1055"/>
      <c r="B1691" s="158"/>
      <c r="G1691" s="31"/>
      <c r="J1691" s="761"/>
    </row>
    <row r="1692" spans="1:10" x14ac:dyDescent="0.55000000000000004">
      <c r="A1692" s="1055"/>
      <c r="B1692" s="158"/>
      <c r="G1692" s="31"/>
      <c r="J1692" s="761"/>
    </row>
    <row r="1693" spans="1:10" x14ac:dyDescent="0.55000000000000004">
      <c r="A1693" s="1055"/>
      <c r="B1693" s="158"/>
      <c r="G1693" s="31"/>
      <c r="J1693" s="761"/>
    </row>
    <row r="1694" spans="1:10" x14ac:dyDescent="0.55000000000000004">
      <c r="A1694" s="1055"/>
      <c r="B1694" s="158"/>
      <c r="G1694" s="31"/>
      <c r="J1694" s="761"/>
    </row>
    <row r="1695" spans="1:10" x14ac:dyDescent="0.55000000000000004">
      <c r="A1695" s="1055"/>
      <c r="B1695" s="158"/>
      <c r="G1695" s="31"/>
      <c r="J1695" s="761"/>
    </row>
    <row r="1696" spans="1:10" x14ac:dyDescent="0.55000000000000004">
      <c r="A1696" s="1055"/>
      <c r="B1696" s="158"/>
      <c r="G1696" s="31"/>
      <c r="J1696" s="761"/>
    </row>
    <row r="1697" spans="1:10" x14ac:dyDescent="0.55000000000000004">
      <c r="A1697" s="1055"/>
      <c r="B1697" s="158"/>
      <c r="G1697" s="31"/>
      <c r="J1697" s="761"/>
    </row>
    <row r="1698" spans="1:10" x14ac:dyDescent="0.55000000000000004">
      <c r="A1698" s="1055"/>
      <c r="B1698" s="158"/>
      <c r="G1698" s="31"/>
      <c r="J1698" s="761"/>
    </row>
    <row r="1699" spans="1:10" x14ac:dyDescent="0.55000000000000004">
      <c r="A1699" s="1055"/>
      <c r="B1699" s="158"/>
      <c r="G1699" s="31"/>
      <c r="J1699" s="761"/>
    </row>
    <row r="1700" spans="1:10" x14ac:dyDescent="0.55000000000000004">
      <c r="A1700" s="1055"/>
      <c r="B1700" s="158"/>
      <c r="G1700" s="31"/>
      <c r="J1700" s="761"/>
    </row>
    <row r="1701" spans="1:10" x14ac:dyDescent="0.55000000000000004">
      <c r="A1701" s="1055"/>
      <c r="B1701" s="158"/>
      <c r="G1701" s="31"/>
      <c r="J1701" s="761"/>
    </row>
    <row r="1702" spans="1:10" x14ac:dyDescent="0.55000000000000004">
      <c r="A1702" s="1055"/>
      <c r="B1702" s="158"/>
      <c r="G1702" s="31"/>
      <c r="J1702" s="761"/>
    </row>
    <row r="1703" spans="1:10" x14ac:dyDescent="0.55000000000000004">
      <c r="A1703" s="1055"/>
      <c r="B1703" s="158"/>
      <c r="G1703" s="31"/>
      <c r="J1703" s="761"/>
    </row>
    <row r="1704" spans="1:10" x14ac:dyDescent="0.55000000000000004">
      <c r="A1704" s="1055"/>
      <c r="B1704" s="158"/>
      <c r="G1704" s="31"/>
      <c r="J1704" s="761"/>
    </row>
    <row r="1705" spans="1:10" x14ac:dyDescent="0.55000000000000004">
      <c r="A1705" s="1055"/>
      <c r="B1705" s="158"/>
      <c r="G1705" s="31"/>
      <c r="J1705" s="761"/>
    </row>
    <row r="1706" spans="1:10" x14ac:dyDescent="0.55000000000000004">
      <c r="A1706" s="1055"/>
      <c r="B1706" s="158"/>
      <c r="G1706" s="31"/>
      <c r="J1706" s="761"/>
    </row>
    <row r="1707" spans="1:10" x14ac:dyDescent="0.55000000000000004">
      <c r="A1707" s="1055"/>
      <c r="B1707" s="158"/>
      <c r="G1707" s="31"/>
      <c r="J1707" s="761"/>
    </row>
    <row r="1708" spans="1:10" x14ac:dyDescent="0.55000000000000004">
      <c r="A1708" s="1055"/>
      <c r="B1708" s="158"/>
      <c r="G1708" s="31"/>
      <c r="J1708" s="761"/>
    </row>
    <row r="1709" spans="1:10" x14ac:dyDescent="0.55000000000000004">
      <c r="A1709" s="1055"/>
      <c r="B1709" s="158"/>
      <c r="G1709" s="31"/>
      <c r="J1709" s="761"/>
    </row>
    <row r="1710" spans="1:10" x14ac:dyDescent="0.55000000000000004">
      <c r="A1710" s="1055"/>
      <c r="B1710" s="158"/>
      <c r="G1710" s="31"/>
      <c r="J1710" s="761"/>
    </row>
    <row r="1711" spans="1:10" x14ac:dyDescent="0.55000000000000004">
      <c r="A1711" s="1055"/>
      <c r="B1711" s="158"/>
      <c r="G1711" s="31"/>
      <c r="J1711" s="761"/>
    </row>
    <row r="1712" spans="1:10" x14ac:dyDescent="0.55000000000000004">
      <c r="A1712" s="1055"/>
      <c r="B1712" s="158"/>
      <c r="G1712" s="31"/>
      <c r="J1712" s="761"/>
    </row>
    <row r="1713" spans="1:10" x14ac:dyDescent="0.55000000000000004">
      <c r="A1713" s="1055"/>
      <c r="B1713" s="158"/>
      <c r="G1713" s="31"/>
      <c r="J1713" s="761"/>
    </row>
    <row r="1714" spans="1:10" x14ac:dyDescent="0.55000000000000004">
      <c r="A1714" s="1055"/>
      <c r="B1714" s="158"/>
      <c r="G1714" s="31"/>
      <c r="J1714" s="761"/>
    </row>
    <row r="1715" spans="1:10" x14ac:dyDescent="0.55000000000000004">
      <c r="A1715" s="1055"/>
      <c r="B1715" s="158"/>
      <c r="G1715" s="31"/>
      <c r="J1715" s="761"/>
    </row>
    <row r="1716" spans="1:10" x14ac:dyDescent="0.55000000000000004">
      <c r="A1716" s="1055"/>
      <c r="B1716" s="158"/>
      <c r="G1716" s="31"/>
      <c r="J1716" s="761"/>
    </row>
    <row r="1717" spans="1:10" x14ac:dyDescent="0.55000000000000004">
      <c r="A1717" s="1055"/>
      <c r="B1717" s="158"/>
      <c r="G1717" s="31"/>
      <c r="J1717" s="761"/>
    </row>
    <row r="1718" spans="1:10" x14ac:dyDescent="0.55000000000000004">
      <c r="A1718" s="1055"/>
      <c r="B1718" s="158"/>
      <c r="G1718" s="31"/>
      <c r="J1718" s="761"/>
    </row>
    <row r="1719" spans="1:10" x14ac:dyDescent="0.55000000000000004">
      <c r="A1719" s="1055"/>
      <c r="B1719" s="158"/>
      <c r="G1719" s="31"/>
      <c r="J1719" s="761"/>
    </row>
    <row r="1720" spans="1:10" x14ac:dyDescent="0.55000000000000004">
      <c r="A1720" s="1056"/>
      <c r="B1720" s="158"/>
      <c r="G1720" s="31"/>
      <c r="J1720" s="761"/>
    </row>
  </sheetData>
  <mergeCells count="36">
    <mergeCell ref="A5:A9"/>
    <mergeCell ref="B6:B9"/>
    <mergeCell ref="C6:C9"/>
    <mergeCell ref="D6:D9"/>
    <mergeCell ref="E6:F6"/>
    <mergeCell ref="E7:E9"/>
    <mergeCell ref="F7:F9"/>
    <mergeCell ref="Z6:Z9"/>
    <mergeCell ref="AA6:AA9"/>
    <mergeCell ref="V7:V9"/>
    <mergeCell ref="W7:W9"/>
    <mergeCell ref="X7:X9"/>
    <mergeCell ref="Y7:Y9"/>
    <mergeCell ref="K7:K9"/>
    <mergeCell ref="S6:S9"/>
    <mergeCell ref="T6:T9"/>
    <mergeCell ref="U6:U9"/>
    <mergeCell ref="V6:Y6"/>
    <mergeCell ref="M7:M9"/>
    <mergeCell ref="N7:N9"/>
    <mergeCell ref="O7:O9"/>
    <mergeCell ref="K6:O6"/>
    <mergeCell ref="P6:P9"/>
    <mergeCell ref="Q6:Q9"/>
    <mergeCell ref="R6:R9"/>
    <mergeCell ref="L7:L9"/>
    <mergeCell ref="M1:O1"/>
    <mergeCell ref="B2:AA2"/>
    <mergeCell ref="B3:AA3"/>
    <mergeCell ref="B5:O5"/>
    <mergeCell ref="Q5:AA5"/>
    <mergeCell ref="H7:H9"/>
    <mergeCell ref="I7:I9"/>
    <mergeCell ref="J7:J9"/>
    <mergeCell ref="G6:G9"/>
    <mergeCell ref="H6:J6"/>
  </mergeCells>
  <pageMargins left="0.25" right="0.25" top="0.75" bottom="0.75" header="0.3" footer="0.3"/>
  <pageSetup paperSize="5" scale="71" fitToHeight="0" orientation="landscape" r:id="rId1"/>
  <colBreaks count="1" manualBreakCount="1">
    <brk id="27"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[11]list!#REF!</xm:f>
          </x14:formula1>
          <xm:sqref>S1603:T1048576 G1458:G1048576 S269:T269 C1458:C1048576 S358:T368 S4:T9 C4:C9 C1:C2 S1:T2 G1:G2 G4:G9</xm:sqref>
        </x14:dataValidation>
        <x14:dataValidation type="list" allowBlank="1" showInputMessage="1" showErrorMessage="1">
          <x14:formula1>
            <xm:f>[2]list!#REF!</xm:f>
          </x14:formula1>
          <xm:sqref>S3:T3 C3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263"/>
  <sheetViews>
    <sheetView view="pageBreakPreview" zoomScale="60" zoomScaleNormal="80" workbookViewId="0">
      <selection sqref="A1:XFD5"/>
    </sheetView>
  </sheetViews>
  <sheetFormatPr defaultColWidth="8" defaultRowHeight="21.75" x14ac:dyDescent="0.5"/>
  <cols>
    <col min="1" max="1" width="16.75" style="315" bestFit="1" customWidth="1"/>
    <col min="2" max="2" width="7.375" style="320" customWidth="1"/>
    <col min="3" max="3" width="5.25" style="772" customWidth="1"/>
    <col min="4" max="4" width="7.75" style="320" customWidth="1"/>
    <col min="5" max="5" width="7.875" style="320" bestFit="1" customWidth="1"/>
    <col min="6" max="6" width="6.625" style="320" customWidth="1"/>
    <col min="7" max="7" width="7.125" style="320" customWidth="1"/>
    <col min="8" max="8" width="12.125" style="320" customWidth="1"/>
    <col min="9" max="9" width="4.5" style="320" customWidth="1"/>
    <col min="10" max="10" width="4.625" style="320" customWidth="1"/>
    <col min="11" max="11" width="5.375" style="321" customWidth="1"/>
    <col min="12" max="12" width="6.875" style="320" customWidth="1"/>
    <col min="13" max="13" width="6.125" style="320" customWidth="1"/>
    <col min="14" max="14" width="7.75" style="397" customWidth="1"/>
    <col min="15" max="15" width="15.5" style="397" hidden="1" customWidth="1"/>
    <col min="16" max="16" width="5.5" style="772" customWidth="1"/>
    <col min="17" max="17" width="7.375" style="320" customWidth="1"/>
    <col min="18" max="18" width="11.625" style="320" customWidth="1"/>
    <col min="19" max="19" width="11.25" style="320" customWidth="1"/>
    <col min="20" max="20" width="8.25" style="320" customWidth="1"/>
    <col min="21" max="21" width="9.75" style="320" customWidth="1"/>
    <col min="22" max="22" width="8.125" style="320" customWidth="1"/>
    <col min="23" max="23" width="5.875" style="320" customWidth="1"/>
    <col min="24" max="24" width="5" style="320" customWidth="1"/>
    <col min="25" max="25" width="8.375" style="320" customWidth="1"/>
    <col min="26" max="26" width="8.625" style="320" customWidth="1"/>
    <col min="27" max="27" width="14.125" style="320" customWidth="1"/>
    <col min="28" max="29" width="8" style="322"/>
    <col min="30" max="16384" width="8" style="323"/>
  </cols>
  <sheetData>
    <row r="1" spans="1:29" s="317" customFormat="1" ht="19.5" customHeight="1" x14ac:dyDescent="0.65">
      <c r="A1" s="315" t="s">
        <v>2</v>
      </c>
      <c r="B1" s="313"/>
      <c r="C1" s="720"/>
      <c r="D1" s="313"/>
      <c r="E1" s="313"/>
      <c r="F1" s="313"/>
      <c r="G1" s="313"/>
      <c r="H1" s="313"/>
      <c r="I1" s="313"/>
      <c r="J1" s="313"/>
      <c r="K1" s="314"/>
      <c r="L1" s="313" t="s">
        <v>1790</v>
      </c>
      <c r="M1" s="399"/>
      <c r="N1" s="157"/>
      <c r="O1" s="157"/>
      <c r="P1" s="719"/>
      <c r="Q1" s="313"/>
      <c r="R1" s="313"/>
      <c r="S1" s="313"/>
      <c r="T1" s="313"/>
      <c r="U1" s="313"/>
      <c r="V1" s="313"/>
      <c r="W1" s="313"/>
      <c r="X1" s="313"/>
      <c r="Y1" s="313"/>
      <c r="Z1" s="719" t="s">
        <v>1</v>
      </c>
      <c r="AA1" s="313"/>
      <c r="AB1" s="316"/>
      <c r="AC1" s="316"/>
    </row>
    <row r="2" spans="1:29" s="31" customFormat="1" ht="27.75" x14ac:dyDescent="0.65">
      <c r="A2" s="159"/>
      <c r="B2" s="159"/>
      <c r="C2" s="955" t="s">
        <v>3498</v>
      </c>
      <c r="D2" s="955"/>
      <c r="E2" s="955"/>
      <c r="F2" s="955"/>
      <c r="G2" s="955"/>
      <c r="H2" s="955"/>
      <c r="I2" s="955"/>
      <c r="J2" s="955"/>
      <c r="K2" s="955"/>
      <c r="L2" s="955"/>
      <c r="M2" s="955"/>
      <c r="N2" s="955"/>
      <c r="O2" s="955"/>
      <c r="P2" s="955"/>
      <c r="Q2" s="955"/>
      <c r="R2" s="955"/>
      <c r="S2" s="955"/>
      <c r="T2" s="955"/>
      <c r="U2" s="955"/>
      <c r="V2" s="955"/>
      <c r="W2" s="955"/>
      <c r="X2" s="955"/>
      <c r="Y2" s="955"/>
      <c r="Z2" s="955"/>
      <c r="AA2" s="955"/>
      <c r="AB2" s="186"/>
      <c r="AC2" s="186"/>
    </row>
    <row r="3" spans="1:29" s="317" customFormat="1" ht="27.75" x14ac:dyDescent="0.65">
      <c r="A3" s="739"/>
      <c r="B3" s="739"/>
      <c r="C3" s="879" t="s">
        <v>1939</v>
      </c>
      <c r="D3" s="879"/>
      <c r="E3" s="879"/>
      <c r="F3" s="879"/>
      <c r="G3" s="879"/>
      <c r="H3" s="879"/>
      <c r="I3" s="879"/>
      <c r="J3" s="879"/>
      <c r="K3" s="879"/>
      <c r="L3" s="879"/>
      <c r="M3" s="879"/>
      <c r="N3" s="879"/>
      <c r="O3" s="879"/>
      <c r="P3" s="879"/>
      <c r="Q3" s="879"/>
      <c r="R3" s="879"/>
      <c r="S3" s="879"/>
      <c r="T3" s="879"/>
      <c r="U3" s="879"/>
      <c r="V3" s="879"/>
      <c r="W3" s="879"/>
      <c r="X3" s="879"/>
      <c r="Y3" s="879"/>
      <c r="Z3" s="879"/>
      <c r="AA3" s="879"/>
      <c r="AB3" s="316"/>
      <c r="AC3" s="316"/>
    </row>
    <row r="4" spans="1:29" s="158" customFormat="1" ht="18.75" customHeight="1" x14ac:dyDescent="0.55000000000000004">
      <c r="A4" s="315"/>
      <c r="B4" s="572"/>
      <c r="C4" s="720"/>
      <c r="D4" s="155"/>
      <c r="E4" s="155"/>
      <c r="F4" s="155"/>
      <c r="G4" s="155"/>
      <c r="H4" s="155"/>
      <c r="I4" s="155"/>
      <c r="J4" s="155"/>
      <c r="K4" s="319"/>
      <c r="L4" s="155"/>
      <c r="M4" s="155"/>
      <c r="N4" s="160"/>
      <c r="O4" s="160"/>
      <c r="P4" s="720"/>
      <c r="Q4" s="155"/>
      <c r="R4" s="155"/>
      <c r="S4" s="155"/>
      <c r="T4" s="402"/>
      <c r="U4" s="155"/>
      <c r="V4" s="155"/>
      <c r="W4" s="155"/>
      <c r="X4" s="155"/>
      <c r="Y4" s="155"/>
      <c r="Z4" s="155"/>
      <c r="AA4" s="155"/>
      <c r="AB4" s="318"/>
      <c r="AC4" s="318"/>
    </row>
    <row r="5" spans="1:29" ht="11.25" customHeight="1" x14ac:dyDescent="0.5"/>
    <row r="6" spans="1:29" x14ac:dyDescent="0.5">
      <c r="A6" s="1021" t="s">
        <v>5</v>
      </c>
      <c r="B6" s="573"/>
      <c r="C6" s="957" t="s">
        <v>6</v>
      </c>
      <c r="D6" s="958"/>
      <c r="E6" s="958"/>
      <c r="F6" s="958"/>
      <c r="G6" s="958"/>
      <c r="H6" s="958"/>
      <c r="I6" s="958"/>
      <c r="J6" s="958"/>
      <c r="K6" s="958"/>
      <c r="L6" s="958"/>
      <c r="M6" s="958"/>
      <c r="N6" s="398"/>
      <c r="O6" s="1024"/>
      <c r="P6" s="962" t="s">
        <v>7</v>
      </c>
      <c r="Q6" s="963"/>
      <c r="R6" s="963"/>
      <c r="S6" s="963"/>
      <c r="T6" s="963"/>
      <c r="U6" s="963"/>
      <c r="V6" s="963"/>
      <c r="W6" s="963"/>
      <c r="X6" s="963"/>
      <c r="Y6" s="963"/>
      <c r="Z6" s="963"/>
      <c r="AA6" s="963"/>
    </row>
    <row r="7" spans="1:29" ht="21" customHeight="1" x14ac:dyDescent="0.5">
      <c r="A7" s="1022"/>
      <c r="B7" s="947" t="s">
        <v>15</v>
      </c>
      <c r="C7" s="936" t="s">
        <v>8</v>
      </c>
      <c r="D7" s="936" t="s">
        <v>9</v>
      </c>
      <c r="E7" s="938" t="s">
        <v>10</v>
      </c>
      <c r="F7" s="1025" t="s">
        <v>11</v>
      </c>
      <c r="G7" s="1025"/>
      <c r="H7" s="936" t="s">
        <v>12</v>
      </c>
      <c r="I7" s="942" t="s">
        <v>13</v>
      </c>
      <c r="J7" s="943"/>
      <c r="K7" s="944"/>
      <c r="L7" s="945" t="s">
        <v>14</v>
      </c>
      <c r="M7" s="946"/>
      <c r="N7" s="1015" t="s">
        <v>657</v>
      </c>
      <c r="O7" s="1024"/>
      <c r="P7" s="947" t="s">
        <v>8</v>
      </c>
      <c r="Q7" s="947" t="s">
        <v>15</v>
      </c>
      <c r="R7" s="947" t="s">
        <v>16</v>
      </c>
      <c r="S7" s="947" t="s">
        <v>17</v>
      </c>
      <c r="T7" s="400"/>
      <c r="U7" s="947" t="s">
        <v>18</v>
      </c>
      <c r="V7" s="965" t="s">
        <v>19</v>
      </c>
      <c r="W7" s="966"/>
      <c r="X7" s="966"/>
      <c r="Y7" s="967"/>
      <c r="Z7" s="947" t="s">
        <v>20</v>
      </c>
      <c r="AA7" s="1019" t="s">
        <v>21</v>
      </c>
    </row>
    <row r="8" spans="1:29" ht="26.25" customHeight="1" x14ac:dyDescent="0.5">
      <c r="A8" s="1022"/>
      <c r="B8" s="948"/>
      <c r="C8" s="937"/>
      <c r="D8" s="937"/>
      <c r="E8" s="939"/>
      <c r="F8" s="937" t="s">
        <v>22</v>
      </c>
      <c r="G8" s="937" t="s">
        <v>23</v>
      </c>
      <c r="H8" s="937"/>
      <c r="I8" s="951" t="s">
        <v>24</v>
      </c>
      <c r="J8" s="951" t="s">
        <v>25</v>
      </c>
      <c r="K8" s="953" t="s">
        <v>26</v>
      </c>
      <c r="L8" s="936" t="s">
        <v>27</v>
      </c>
      <c r="M8" s="936" t="s">
        <v>29</v>
      </c>
      <c r="N8" s="1016"/>
      <c r="O8" s="1024"/>
      <c r="P8" s="948"/>
      <c r="Q8" s="948"/>
      <c r="R8" s="948"/>
      <c r="S8" s="948"/>
      <c r="T8" s="401"/>
      <c r="U8" s="948"/>
      <c r="V8" s="968" t="s">
        <v>32</v>
      </c>
      <c r="W8" s="970" t="s">
        <v>28</v>
      </c>
      <c r="X8" s="947" t="s">
        <v>29</v>
      </c>
      <c r="Y8" s="947" t="s">
        <v>33</v>
      </c>
      <c r="Z8" s="948"/>
      <c r="AA8" s="949"/>
    </row>
    <row r="9" spans="1:29" ht="20.25" customHeight="1" x14ac:dyDescent="0.5">
      <c r="A9" s="1022"/>
      <c r="B9" s="948"/>
      <c r="C9" s="937"/>
      <c r="D9" s="937"/>
      <c r="E9" s="939"/>
      <c r="F9" s="937"/>
      <c r="G9" s="937"/>
      <c r="H9" s="937"/>
      <c r="I9" s="952"/>
      <c r="J9" s="952"/>
      <c r="K9" s="954"/>
      <c r="L9" s="937"/>
      <c r="M9" s="937"/>
      <c r="N9" s="1016"/>
      <c r="O9" s="1024"/>
      <c r="P9" s="948"/>
      <c r="Q9" s="948"/>
      <c r="R9" s="948"/>
      <c r="S9" s="948"/>
      <c r="T9" s="401"/>
      <c r="U9" s="948"/>
      <c r="V9" s="969"/>
      <c r="W9" s="971"/>
      <c r="X9" s="948"/>
      <c r="Y9" s="948"/>
      <c r="Z9" s="948"/>
      <c r="AA9" s="949"/>
    </row>
    <row r="10" spans="1:29" ht="25.5" customHeight="1" x14ac:dyDescent="0.5">
      <c r="A10" s="1023"/>
      <c r="B10" s="1018"/>
      <c r="C10" s="937"/>
      <c r="D10" s="937"/>
      <c r="E10" s="939"/>
      <c r="F10" s="937"/>
      <c r="G10" s="937"/>
      <c r="H10" s="937"/>
      <c r="I10" s="952"/>
      <c r="J10" s="952"/>
      <c r="K10" s="954"/>
      <c r="L10" s="937"/>
      <c r="M10" s="937"/>
      <c r="N10" s="1017"/>
      <c r="O10" s="1024"/>
      <c r="P10" s="948"/>
      <c r="Q10" s="1018"/>
      <c r="R10" s="948"/>
      <c r="S10" s="948"/>
      <c r="T10" s="401"/>
      <c r="U10" s="948"/>
      <c r="V10" s="969"/>
      <c r="W10" s="1020"/>
      <c r="X10" s="948"/>
      <c r="Y10" s="948"/>
      <c r="Z10" s="948"/>
      <c r="AA10" s="949"/>
    </row>
    <row r="11" spans="1:29" x14ac:dyDescent="0.5">
      <c r="A11" s="324" t="s">
        <v>1793</v>
      </c>
      <c r="B11" s="230">
        <v>33</v>
      </c>
      <c r="C11" s="225">
        <v>1</v>
      </c>
      <c r="D11" s="230" t="s">
        <v>1791</v>
      </c>
      <c r="E11" s="230">
        <v>811</v>
      </c>
      <c r="F11" s="230">
        <v>168</v>
      </c>
      <c r="G11" s="230">
        <v>11</v>
      </c>
      <c r="H11" s="230" t="s">
        <v>805</v>
      </c>
      <c r="I11" s="230"/>
      <c r="J11" s="230"/>
      <c r="K11" s="230">
        <v>50</v>
      </c>
      <c r="L11" s="230">
        <v>50</v>
      </c>
      <c r="M11" s="230"/>
      <c r="N11" s="393">
        <v>250</v>
      </c>
      <c r="O11" s="393"/>
      <c r="P11" s="225">
        <v>1</v>
      </c>
      <c r="Q11" s="230">
        <v>33</v>
      </c>
      <c r="R11" s="230" t="s">
        <v>1792</v>
      </c>
      <c r="S11" s="230" t="s">
        <v>45</v>
      </c>
      <c r="T11" s="230"/>
      <c r="U11" s="230">
        <v>108</v>
      </c>
      <c r="V11" s="230"/>
      <c r="W11" s="230">
        <v>108</v>
      </c>
      <c r="X11" s="230"/>
      <c r="Y11" s="230"/>
      <c r="Z11" s="230">
        <v>26</v>
      </c>
      <c r="AA11" s="230"/>
    </row>
    <row r="12" spans="1:29" x14ac:dyDescent="0.5">
      <c r="A12" s="324"/>
      <c r="B12" s="230">
        <v>33</v>
      </c>
      <c r="C12" s="225">
        <v>2</v>
      </c>
      <c r="D12" s="230" t="s">
        <v>34</v>
      </c>
      <c r="E12" s="230">
        <v>97912</v>
      </c>
      <c r="F12" s="230">
        <v>236</v>
      </c>
      <c r="G12" s="230">
        <v>7310</v>
      </c>
      <c r="H12" s="230" t="s">
        <v>805</v>
      </c>
      <c r="I12" s="230">
        <v>14</v>
      </c>
      <c r="J12" s="230"/>
      <c r="K12" s="230">
        <v>38</v>
      </c>
      <c r="L12" s="230">
        <f xml:space="preserve"> I12*400+J12*100+K12</f>
        <v>5638</v>
      </c>
      <c r="M12" s="230"/>
      <c r="N12" s="393">
        <v>100</v>
      </c>
      <c r="O12" s="393"/>
      <c r="P12" s="225"/>
      <c r="Q12" s="230">
        <v>33</v>
      </c>
      <c r="R12" s="230"/>
      <c r="S12" s="230"/>
      <c r="T12" s="230"/>
      <c r="U12" s="230"/>
      <c r="V12" s="230"/>
      <c r="W12" s="230"/>
      <c r="X12" s="230"/>
      <c r="Y12" s="230"/>
      <c r="Z12" s="230"/>
      <c r="AA12" s="230"/>
    </row>
    <row r="13" spans="1:29" x14ac:dyDescent="0.5">
      <c r="A13" s="324"/>
      <c r="B13" s="230"/>
      <c r="C13" s="225"/>
      <c r="D13" s="230"/>
      <c r="E13" s="230"/>
      <c r="F13" s="230"/>
      <c r="G13" s="230"/>
      <c r="H13" s="230"/>
      <c r="I13" s="230"/>
      <c r="J13" s="230"/>
      <c r="K13" s="230"/>
      <c r="L13" s="230"/>
      <c r="M13" s="230"/>
      <c r="N13" s="393"/>
      <c r="O13" s="393"/>
      <c r="P13" s="225"/>
      <c r="Q13" s="230"/>
      <c r="R13" s="230"/>
      <c r="S13" s="230"/>
      <c r="T13" s="230"/>
      <c r="U13" s="230"/>
      <c r="V13" s="230"/>
      <c r="W13" s="230"/>
      <c r="X13" s="230"/>
      <c r="Y13" s="230"/>
      <c r="Z13" s="230"/>
      <c r="AA13" s="230"/>
    </row>
    <row r="14" spans="1:29" x14ac:dyDescent="0.5">
      <c r="A14" s="324" t="s">
        <v>1794</v>
      </c>
      <c r="B14" s="230">
        <v>108</v>
      </c>
      <c r="C14" s="225">
        <v>3</v>
      </c>
      <c r="D14" s="230" t="s">
        <v>34</v>
      </c>
      <c r="E14" s="230">
        <v>37120</v>
      </c>
      <c r="F14" s="230">
        <v>189</v>
      </c>
      <c r="G14" s="230">
        <v>879</v>
      </c>
      <c r="H14" s="230" t="s">
        <v>805</v>
      </c>
      <c r="I14" s="230"/>
      <c r="J14" s="230">
        <v>1</v>
      </c>
      <c r="K14" s="230">
        <v>47</v>
      </c>
      <c r="L14" s="230">
        <v>147</v>
      </c>
      <c r="M14" s="230"/>
      <c r="N14" s="393">
        <v>100</v>
      </c>
      <c r="O14" s="393"/>
      <c r="P14" s="225">
        <v>2</v>
      </c>
      <c r="Q14" s="230">
        <v>108</v>
      </c>
      <c r="R14" s="230" t="s">
        <v>1792</v>
      </c>
      <c r="S14" s="230" t="s">
        <v>45</v>
      </c>
      <c r="T14" s="230"/>
      <c r="U14" s="230">
        <v>72</v>
      </c>
      <c r="V14" s="230"/>
      <c r="W14" s="230">
        <v>72</v>
      </c>
      <c r="X14" s="230"/>
      <c r="Y14" s="230"/>
      <c r="Z14" s="230">
        <v>35</v>
      </c>
      <c r="AA14" s="230"/>
    </row>
    <row r="15" spans="1:29" x14ac:dyDescent="0.5">
      <c r="A15" s="324"/>
      <c r="B15" s="230">
        <v>108</v>
      </c>
      <c r="C15" s="225">
        <v>4</v>
      </c>
      <c r="D15" s="230" t="s">
        <v>34</v>
      </c>
      <c r="E15" s="230">
        <v>57712</v>
      </c>
      <c r="F15" s="230">
        <v>197</v>
      </c>
      <c r="G15" s="230">
        <v>4704</v>
      </c>
      <c r="H15" s="230" t="s">
        <v>805</v>
      </c>
      <c r="I15" s="230">
        <v>10</v>
      </c>
      <c r="J15" s="230">
        <v>2</v>
      </c>
      <c r="K15" s="230">
        <v>31</v>
      </c>
      <c r="L15" s="230">
        <f xml:space="preserve"> I15*400+J15*100+K15</f>
        <v>4231</v>
      </c>
      <c r="M15" s="230"/>
      <c r="N15" s="393">
        <v>100</v>
      </c>
      <c r="O15" s="393"/>
      <c r="P15" s="225"/>
      <c r="Q15" s="230">
        <v>108</v>
      </c>
      <c r="R15" s="230"/>
      <c r="S15" s="230"/>
      <c r="T15" s="230"/>
      <c r="U15" s="230"/>
      <c r="V15" s="230"/>
      <c r="W15" s="230"/>
      <c r="X15" s="230"/>
      <c r="Y15" s="230"/>
      <c r="Z15" s="230"/>
      <c r="AA15" s="230"/>
    </row>
    <row r="16" spans="1:29" x14ac:dyDescent="0.5">
      <c r="A16" s="324"/>
      <c r="B16" s="230">
        <v>108</v>
      </c>
      <c r="C16" s="225">
        <v>5</v>
      </c>
      <c r="D16" s="230" t="s">
        <v>34</v>
      </c>
      <c r="E16" s="230">
        <v>25580</v>
      </c>
      <c r="F16" s="230">
        <v>110</v>
      </c>
      <c r="G16" s="230">
        <v>2036</v>
      </c>
      <c r="H16" s="230" t="s">
        <v>805</v>
      </c>
      <c r="I16" s="230">
        <v>12</v>
      </c>
      <c r="J16" s="230"/>
      <c r="K16" s="230">
        <v>3</v>
      </c>
      <c r="L16" s="230">
        <f t="shared" ref="L16:L104" si="0" xml:space="preserve"> I16*400+J16*100+K16</f>
        <v>4803</v>
      </c>
      <c r="M16" s="230"/>
      <c r="N16" s="393">
        <v>150</v>
      </c>
      <c r="O16" s="393"/>
      <c r="P16" s="225"/>
      <c r="Q16" s="230">
        <v>108</v>
      </c>
      <c r="R16" s="230"/>
      <c r="S16" s="230"/>
      <c r="T16" s="230"/>
      <c r="U16" s="230"/>
      <c r="V16" s="230"/>
      <c r="W16" s="230"/>
      <c r="X16" s="230"/>
      <c r="Y16" s="230"/>
      <c r="Z16" s="230"/>
      <c r="AA16" s="230"/>
    </row>
    <row r="17" spans="1:27" x14ac:dyDescent="0.5">
      <c r="A17" s="324"/>
      <c r="B17" s="230">
        <v>108</v>
      </c>
      <c r="C17" s="225">
        <v>6</v>
      </c>
      <c r="D17" s="230" t="s">
        <v>34</v>
      </c>
      <c r="E17" s="230">
        <v>25562</v>
      </c>
      <c r="F17" s="230">
        <v>58</v>
      </c>
      <c r="G17" s="230">
        <v>2018</v>
      </c>
      <c r="H17" s="230" t="s">
        <v>805</v>
      </c>
      <c r="I17" s="230">
        <v>2</v>
      </c>
      <c r="J17" s="230">
        <v>2</v>
      </c>
      <c r="K17" s="230">
        <v>20</v>
      </c>
      <c r="L17" s="230">
        <f t="shared" si="0"/>
        <v>1020</v>
      </c>
      <c r="M17" s="230"/>
      <c r="N17" s="393">
        <v>100</v>
      </c>
      <c r="O17" s="393"/>
      <c r="P17" s="225"/>
      <c r="Q17" s="230">
        <v>108</v>
      </c>
      <c r="R17" s="230"/>
      <c r="S17" s="230"/>
      <c r="T17" s="230"/>
      <c r="U17" s="230"/>
      <c r="V17" s="230"/>
      <c r="W17" s="230"/>
      <c r="X17" s="230"/>
      <c r="Y17" s="230"/>
      <c r="Z17" s="230"/>
      <c r="AA17" s="230"/>
    </row>
    <row r="18" spans="1:27" x14ac:dyDescent="0.5">
      <c r="A18" s="324"/>
      <c r="B18" s="230">
        <v>108</v>
      </c>
      <c r="C18" s="225">
        <v>7</v>
      </c>
      <c r="D18" s="230" t="s">
        <v>1791</v>
      </c>
      <c r="E18" s="230"/>
      <c r="F18" s="230"/>
      <c r="G18" s="230">
        <v>6346</v>
      </c>
      <c r="H18" s="230" t="s">
        <v>805</v>
      </c>
      <c r="I18" s="230">
        <v>3</v>
      </c>
      <c r="J18" s="230">
        <v>1</v>
      </c>
      <c r="K18" s="230"/>
      <c r="L18" s="230">
        <f xml:space="preserve"> I18*400+J18*100+K18</f>
        <v>1300</v>
      </c>
      <c r="M18" s="230"/>
      <c r="N18" s="393">
        <v>100</v>
      </c>
      <c r="O18" s="393"/>
      <c r="P18" s="225"/>
      <c r="Q18" s="230">
        <v>108</v>
      </c>
      <c r="R18" s="230"/>
      <c r="S18" s="230"/>
      <c r="T18" s="230"/>
      <c r="U18" s="230"/>
      <c r="V18" s="230"/>
      <c r="W18" s="230"/>
      <c r="X18" s="230"/>
      <c r="Y18" s="230"/>
      <c r="Z18" s="230"/>
      <c r="AA18" s="230"/>
    </row>
    <row r="19" spans="1:27" x14ac:dyDescent="0.5">
      <c r="A19" s="324"/>
      <c r="B19" s="230">
        <v>108</v>
      </c>
      <c r="C19" s="225">
        <v>8</v>
      </c>
      <c r="D19" s="230" t="s">
        <v>34</v>
      </c>
      <c r="E19" s="230">
        <v>37140</v>
      </c>
      <c r="F19" s="230">
        <v>157</v>
      </c>
      <c r="G19" s="230">
        <v>848</v>
      </c>
      <c r="H19" s="230" t="s">
        <v>805</v>
      </c>
      <c r="I19" s="230"/>
      <c r="J19" s="230"/>
      <c r="K19" s="230">
        <v>64</v>
      </c>
      <c r="L19" s="230">
        <f xml:space="preserve"> I19*400+J19*100+K19</f>
        <v>64</v>
      </c>
      <c r="M19" s="230"/>
      <c r="N19" s="393">
        <v>100</v>
      </c>
      <c r="O19" s="393"/>
      <c r="P19" s="225"/>
      <c r="Q19" s="230">
        <v>108</v>
      </c>
      <c r="R19" s="230"/>
      <c r="S19" s="230"/>
      <c r="T19" s="230"/>
      <c r="U19" s="230"/>
      <c r="V19" s="230"/>
      <c r="W19" s="230"/>
      <c r="X19" s="230"/>
      <c r="Y19" s="230"/>
      <c r="Z19" s="230"/>
      <c r="AA19" s="230"/>
    </row>
    <row r="20" spans="1:27" x14ac:dyDescent="0.5">
      <c r="A20" s="324"/>
      <c r="B20" s="230">
        <v>108</v>
      </c>
      <c r="C20" s="225">
        <v>9</v>
      </c>
      <c r="D20" s="230" t="s">
        <v>34</v>
      </c>
      <c r="E20" s="230">
        <v>25564</v>
      </c>
      <c r="F20" s="230">
        <v>56</v>
      </c>
      <c r="G20" s="230">
        <v>2020</v>
      </c>
      <c r="H20" s="230" t="s">
        <v>805</v>
      </c>
      <c r="I20" s="230">
        <v>5</v>
      </c>
      <c r="J20" s="230">
        <v>2</v>
      </c>
      <c r="K20" s="230">
        <v>60</v>
      </c>
      <c r="L20" s="230">
        <f t="shared" si="0"/>
        <v>2260</v>
      </c>
      <c r="M20" s="230"/>
      <c r="N20" s="393">
        <v>200</v>
      </c>
      <c r="O20" s="393"/>
      <c r="P20" s="225"/>
      <c r="Q20" s="230">
        <v>108</v>
      </c>
      <c r="R20" s="230"/>
      <c r="S20" s="230"/>
      <c r="T20" s="230"/>
      <c r="U20" s="230"/>
      <c r="V20" s="230"/>
      <c r="W20" s="230"/>
      <c r="X20" s="230"/>
      <c r="Y20" s="230"/>
      <c r="Z20" s="230"/>
      <c r="AA20" s="230"/>
    </row>
    <row r="21" spans="1:27" x14ac:dyDescent="0.5">
      <c r="A21" s="324"/>
      <c r="B21" s="230"/>
      <c r="C21" s="225"/>
      <c r="D21" s="230"/>
      <c r="E21" s="230"/>
      <c r="F21" s="230"/>
      <c r="G21" s="230"/>
      <c r="H21" s="230"/>
      <c r="I21" s="230"/>
      <c r="J21" s="230"/>
      <c r="K21" s="230"/>
      <c r="L21" s="230"/>
      <c r="M21" s="230"/>
      <c r="N21" s="393"/>
      <c r="O21" s="393"/>
      <c r="P21" s="225"/>
      <c r="Q21" s="230"/>
      <c r="R21" s="230"/>
      <c r="S21" s="230"/>
      <c r="T21" s="230"/>
      <c r="U21" s="230"/>
      <c r="V21" s="230"/>
      <c r="W21" s="230"/>
      <c r="X21" s="230"/>
      <c r="Y21" s="230"/>
      <c r="Z21" s="230"/>
      <c r="AA21" s="230"/>
    </row>
    <row r="22" spans="1:27" x14ac:dyDescent="0.5">
      <c r="A22" s="324" t="s">
        <v>1795</v>
      </c>
      <c r="B22" s="230">
        <v>10</v>
      </c>
      <c r="C22" s="225">
        <v>10</v>
      </c>
      <c r="D22" s="230" t="s">
        <v>34</v>
      </c>
      <c r="E22" s="230">
        <v>37327</v>
      </c>
      <c r="F22" s="230">
        <v>40</v>
      </c>
      <c r="G22" s="230">
        <v>1161</v>
      </c>
      <c r="H22" s="230" t="s">
        <v>805</v>
      </c>
      <c r="I22" s="230"/>
      <c r="J22" s="230"/>
      <c r="K22" s="230">
        <v>76</v>
      </c>
      <c r="L22" s="230">
        <v>76</v>
      </c>
      <c r="M22" s="230"/>
      <c r="N22" s="393">
        <v>300</v>
      </c>
      <c r="O22" s="393"/>
      <c r="P22" s="225">
        <v>3</v>
      </c>
      <c r="Q22" s="230">
        <v>10</v>
      </c>
      <c r="R22" s="230" t="s">
        <v>1792</v>
      </c>
      <c r="S22" s="230" t="s">
        <v>45</v>
      </c>
      <c r="T22" s="230"/>
      <c r="U22" s="230">
        <v>96</v>
      </c>
      <c r="V22" s="230"/>
      <c r="W22" s="230">
        <v>96</v>
      </c>
      <c r="X22" s="230"/>
      <c r="Y22" s="230"/>
      <c r="Z22" s="230">
        <v>35</v>
      </c>
      <c r="AA22" s="230"/>
    </row>
    <row r="23" spans="1:27" x14ac:dyDescent="0.5">
      <c r="A23" s="324"/>
      <c r="B23" s="230"/>
      <c r="C23" s="225"/>
      <c r="D23" s="230"/>
      <c r="E23" s="230"/>
      <c r="F23" s="230"/>
      <c r="G23" s="230"/>
      <c r="H23" s="230"/>
      <c r="I23" s="230"/>
      <c r="J23" s="230"/>
      <c r="K23" s="230"/>
      <c r="L23" s="230"/>
      <c r="M23" s="230"/>
      <c r="N23" s="393"/>
      <c r="O23" s="393"/>
      <c r="P23" s="225"/>
      <c r="Q23" s="230"/>
      <c r="R23" s="230"/>
      <c r="S23" s="230"/>
      <c r="T23" s="230"/>
      <c r="U23" s="230"/>
      <c r="V23" s="230"/>
      <c r="W23" s="230"/>
      <c r="X23" s="230"/>
      <c r="Y23" s="230"/>
      <c r="Z23" s="230"/>
      <c r="AA23" s="230"/>
    </row>
    <row r="24" spans="1:27" x14ac:dyDescent="0.5">
      <c r="A24" s="324" t="s">
        <v>1796</v>
      </c>
      <c r="B24" s="230">
        <v>28</v>
      </c>
      <c r="C24" s="225">
        <v>11</v>
      </c>
      <c r="D24" s="230" t="s">
        <v>34</v>
      </c>
      <c r="E24" s="230">
        <v>15222</v>
      </c>
      <c r="F24" s="230">
        <v>34</v>
      </c>
      <c r="G24" s="230">
        <v>590</v>
      </c>
      <c r="H24" s="230" t="s">
        <v>805</v>
      </c>
      <c r="I24" s="230"/>
      <c r="J24" s="230">
        <v>1</v>
      </c>
      <c r="K24" s="230">
        <v>2</v>
      </c>
      <c r="L24" s="230">
        <v>102</v>
      </c>
      <c r="M24" s="230"/>
      <c r="N24" s="393">
        <v>100</v>
      </c>
      <c r="O24" s="393"/>
      <c r="P24" s="225">
        <v>4</v>
      </c>
      <c r="Q24" s="230">
        <v>28</v>
      </c>
      <c r="R24" s="230" t="s">
        <v>1792</v>
      </c>
      <c r="S24" s="230" t="s">
        <v>45</v>
      </c>
      <c r="T24" s="230"/>
      <c r="U24" s="230">
        <v>81</v>
      </c>
      <c r="V24" s="230"/>
      <c r="W24" s="230">
        <v>81</v>
      </c>
      <c r="X24" s="230"/>
      <c r="Y24" s="230"/>
      <c r="Z24" s="230">
        <v>60</v>
      </c>
      <c r="AA24" s="230"/>
    </row>
    <row r="25" spans="1:27" x14ac:dyDescent="0.5">
      <c r="A25" s="231"/>
      <c r="B25" s="230">
        <v>28</v>
      </c>
      <c r="C25" s="225">
        <v>12</v>
      </c>
      <c r="D25" s="230" t="s">
        <v>34</v>
      </c>
      <c r="E25" s="230">
        <v>51484</v>
      </c>
      <c r="F25" s="230">
        <v>150</v>
      </c>
      <c r="G25" s="230">
        <v>4902</v>
      </c>
      <c r="H25" s="230" t="s">
        <v>805</v>
      </c>
      <c r="I25" s="230">
        <v>12</v>
      </c>
      <c r="J25" s="230">
        <v>1</v>
      </c>
      <c r="K25" s="230"/>
      <c r="L25" s="230">
        <f t="shared" si="0"/>
        <v>4900</v>
      </c>
      <c r="M25" s="230"/>
      <c r="N25" s="393">
        <v>100</v>
      </c>
      <c r="O25" s="393"/>
      <c r="P25" s="225"/>
      <c r="Q25" s="230">
        <v>28</v>
      </c>
      <c r="R25" s="230"/>
      <c r="S25" s="230"/>
      <c r="T25" s="230"/>
      <c r="U25" s="230"/>
      <c r="V25" s="230"/>
      <c r="W25" s="230"/>
      <c r="X25" s="230"/>
      <c r="Y25" s="324"/>
      <c r="Z25" s="231"/>
      <c r="AA25" s="231"/>
    </row>
    <row r="26" spans="1:27" x14ac:dyDescent="0.5">
      <c r="A26" s="231"/>
      <c r="B26" s="230"/>
      <c r="C26" s="225"/>
      <c r="D26" s="230"/>
      <c r="E26" s="230"/>
      <c r="F26" s="230"/>
      <c r="G26" s="230"/>
      <c r="H26" s="230"/>
      <c r="I26" s="230"/>
      <c r="J26" s="230"/>
      <c r="K26" s="230"/>
      <c r="L26" s="230"/>
      <c r="M26" s="230"/>
      <c r="N26" s="393"/>
      <c r="O26" s="393"/>
      <c r="P26" s="225"/>
      <c r="Q26" s="230"/>
      <c r="R26" s="230"/>
      <c r="S26" s="230"/>
      <c r="T26" s="230"/>
      <c r="U26" s="230"/>
      <c r="V26" s="230"/>
      <c r="W26" s="230"/>
      <c r="X26" s="230"/>
      <c r="Y26" s="324"/>
      <c r="Z26" s="231"/>
      <c r="AA26" s="231"/>
    </row>
    <row r="27" spans="1:27" x14ac:dyDescent="0.5">
      <c r="A27" s="324" t="s">
        <v>1797</v>
      </c>
      <c r="B27" s="230">
        <v>20</v>
      </c>
      <c r="C27" s="225">
        <v>13</v>
      </c>
      <c r="D27" s="230" t="s">
        <v>34</v>
      </c>
      <c r="E27" s="230">
        <v>15221</v>
      </c>
      <c r="F27" s="230">
        <v>33</v>
      </c>
      <c r="G27" s="230">
        <v>589</v>
      </c>
      <c r="H27" s="230" t="s">
        <v>805</v>
      </c>
      <c r="I27" s="230"/>
      <c r="J27" s="230"/>
      <c r="K27" s="230">
        <v>55</v>
      </c>
      <c r="L27" s="230">
        <v>55</v>
      </c>
      <c r="M27" s="230"/>
      <c r="N27" s="393">
        <v>250</v>
      </c>
      <c r="O27" s="393"/>
      <c r="P27" s="225"/>
      <c r="Q27" s="230">
        <v>20</v>
      </c>
      <c r="R27" s="230" t="s">
        <v>1792</v>
      </c>
      <c r="S27" s="230" t="s">
        <v>45</v>
      </c>
      <c r="T27" s="230"/>
      <c r="U27" s="231">
        <v>54</v>
      </c>
      <c r="V27" s="230"/>
      <c r="W27" s="230">
        <v>54</v>
      </c>
      <c r="X27" s="230"/>
      <c r="Y27" s="230"/>
      <c r="Z27" s="230">
        <v>43</v>
      </c>
      <c r="AA27" s="230"/>
    </row>
    <row r="28" spans="1:27" x14ac:dyDescent="0.5">
      <c r="A28" s="324"/>
      <c r="B28" s="230">
        <v>20</v>
      </c>
      <c r="C28" s="225">
        <v>14</v>
      </c>
      <c r="D28" s="230" t="s">
        <v>34</v>
      </c>
      <c r="E28" s="230">
        <v>26413</v>
      </c>
      <c r="F28" s="230">
        <v>24</v>
      </c>
      <c r="G28" s="230">
        <v>2331</v>
      </c>
      <c r="H28" s="230" t="s">
        <v>805</v>
      </c>
      <c r="I28" s="230"/>
      <c r="J28" s="230"/>
      <c r="K28" s="230"/>
      <c r="L28" s="230"/>
      <c r="M28" s="230"/>
      <c r="N28" s="393">
        <v>150</v>
      </c>
      <c r="O28" s="393"/>
      <c r="P28" s="225"/>
      <c r="Q28" s="230">
        <v>20</v>
      </c>
      <c r="R28" s="230"/>
      <c r="S28" s="230"/>
      <c r="T28" s="230"/>
      <c r="U28" s="231"/>
      <c r="V28" s="230"/>
      <c r="W28" s="230"/>
      <c r="X28" s="230"/>
      <c r="Y28" s="230"/>
      <c r="Z28" s="230"/>
      <c r="AA28" s="230"/>
    </row>
    <row r="29" spans="1:27" x14ac:dyDescent="0.5">
      <c r="A29" s="324"/>
      <c r="B29" s="230">
        <v>20</v>
      </c>
      <c r="C29" s="225">
        <v>15</v>
      </c>
      <c r="D29" s="230" t="s">
        <v>34</v>
      </c>
      <c r="E29" s="230">
        <v>94756</v>
      </c>
      <c r="F29" s="230">
        <v>404</v>
      </c>
      <c r="G29" s="230">
        <v>7638</v>
      </c>
      <c r="H29" s="230" t="s">
        <v>805</v>
      </c>
      <c r="I29" s="230">
        <v>5</v>
      </c>
      <c r="J29" s="230">
        <v>3</v>
      </c>
      <c r="K29" s="230">
        <v>40</v>
      </c>
      <c r="L29" s="230">
        <f t="shared" si="0"/>
        <v>2340</v>
      </c>
      <c r="M29" s="230"/>
      <c r="N29" s="393">
        <v>150</v>
      </c>
      <c r="O29" s="393"/>
      <c r="P29" s="225"/>
      <c r="Q29" s="230">
        <v>20</v>
      </c>
      <c r="R29" s="230"/>
      <c r="S29" s="230"/>
      <c r="T29" s="230"/>
      <c r="U29" s="230"/>
      <c r="V29" s="230"/>
      <c r="W29" s="230"/>
      <c r="X29" s="230"/>
      <c r="Y29" s="230"/>
      <c r="Z29" s="230"/>
      <c r="AA29" s="230"/>
    </row>
    <row r="30" spans="1:27" x14ac:dyDescent="0.5">
      <c r="A30" s="324"/>
      <c r="B30" s="230">
        <v>20</v>
      </c>
      <c r="C30" s="225">
        <v>16</v>
      </c>
      <c r="D30" s="230" t="s">
        <v>34</v>
      </c>
      <c r="E30" s="230">
        <v>94757</v>
      </c>
      <c r="F30" s="230">
        <v>405</v>
      </c>
      <c r="G30" s="230">
        <v>7639</v>
      </c>
      <c r="H30" s="230" t="s">
        <v>805</v>
      </c>
      <c r="I30" s="230">
        <v>5</v>
      </c>
      <c r="J30" s="230">
        <v>3</v>
      </c>
      <c r="K30" s="230">
        <v>40</v>
      </c>
      <c r="L30" s="230">
        <f t="shared" si="0"/>
        <v>2340</v>
      </c>
      <c r="M30" s="230"/>
      <c r="N30" s="393">
        <v>150</v>
      </c>
      <c r="O30" s="393"/>
      <c r="P30" s="225"/>
      <c r="Q30" s="230">
        <v>20</v>
      </c>
      <c r="R30" s="230"/>
      <c r="S30" s="230"/>
      <c r="T30" s="230"/>
      <c r="U30" s="230"/>
      <c r="V30" s="230"/>
      <c r="W30" s="230"/>
      <c r="X30" s="230"/>
      <c r="Y30" s="230"/>
      <c r="Z30" s="230"/>
      <c r="AA30" s="230"/>
    </row>
    <row r="31" spans="1:27" x14ac:dyDescent="0.5">
      <c r="A31" s="324"/>
      <c r="B31" s="230">
        <v>20</v>
      </c>
      <c r="C31" s="225">
        <v>17</v>
      </c>
      <c r="D31" s="230" t="s">
        <v>34</v>
      </c>
      <c r="E31" s="230">
        <v>26381</v>
      </c>
      <c r="F31" s="230">
        <v>77</v>
      </c>
      <c r="G31" s="230">
        <v>2299</v>
      </c>
      <c r="H31" s="230" t="s">
        <v>805</v>
      </c>
      <c r="I31" s="230">
        <v>2</v>
      </c>
      <c r="J31" s="230"/>
      <c r="K31" s="230">
        <v>50</v>
      </c>
      <c r="L31" s="230">
        <f t="shared" si="0"/>
        <v>850</v>
      </c>
      <c r="M31" s="230"/>
      <c r="N31" s="393">
        <v>150</v>
      </c>
      <c r="O31" s="393"/>
      <c r="P31" s="225"/>
      <c r="Q31" s="230">
        <v>20</v>
      </c>
      <c r="R31" s="230"/>
      <c r="S31" s="230"/>
      <c r="T31" s="230"/>
      <c r="U31" s="230"/>
      <c r="V31" s="230"/>
      <c r="W31" s="230"/>
      <c r="X31" s="230"/>
      <c r="Y31" s="230"/>
      <c r="Z31" s="230"/>
      <c r="AA31" s="230"/>
    </row>
    <row r="32" spans="1:27" x14ac:dyDescent="0.5">
      <c r="A32" s="324"/>
      <c r="B32" s="230"/>
      <c r="C32" s="225"/>
      <c r="D32" s="230"/>
      <c r="E32" s="230"/>
      <c r="F32" s="230"/>
      <c r="G32" s="230"/>
      <c r="H32" s="230"/>
      <c r="I32" s="230"/>
      <c r="J32" s="230"/>
      <c r="K32" s="230"/>
      <c r="L32" s="230"/>
      <c r="M32" s="230"/>
      <c r="N32" s="393"/>
      <c r="O32" s="393"/>
      <c r="P32" s="225"/>
      <c r="Q32" s="230"/>
      <c r="R32" s="230"/>
      <c r="S32" s="230"/>
      <c r="T32" s="230"/>
      <c r="U32" s="230"/>
      <c r="V32" s="230"/>
      <c r="W32" s="230"/>
      <c r="X32" s="230"/>
      <c r="Y32" s="230"/>
      <c r="Z32" s="230"/>
      <c r="AA32" s="230"/>
    </row>
    <row r="33" spans="1:27" x14ac:dyDescent="0.5">
      <c r="A33" s="324" t="s">
        <v>1798</v>
      </c>
      <c r="B33" s="230">
        <v>20</v>
      </c>
      <c r="C33" s="225">
        <v>18</v>
      </c>
      <c r="D33" s="230" t="s">
        <v>34</v>
      </c>
      <c r="E33" s="230">
        <v>15226</v>
      </c>
      <c r="F33" s="230">
        <v>36</v>
      </c>
      <c r="G33" s="230">
        <v>594</v>
      </c>
      <c r="H33" s="230" t="s">
        <v>805</v>
      </c>
      <c r="I33" s="230"/>
      <c r="J33" s="230"/>
      <c r="K33" s="230">
        <v>50</v>
      </c>
      <c r="L33" s="230">
        <v>50</v>
      </c>
      <c r="M33" s="230"/>
      <c r="N33" s="393">
        <v>200</v>
      </c>
      <c r="O33" s="393"/>
      <c r="P33" s="225">
        <v>6</v>
      </c>
      <c r="Q33" s="230">
        <v>20</v>
      </c>
      <c r="R33" s="230" t="s">
        <v>1792</v>
      </c>
      <c r="S33" s="230" t="s">
        <v>45</v>
      </c>
      <c r="T33" s="230"/>
      <c r="U33" s="230">
        <v>100</v>
      </c>
      <c r="V33" s="230"/>
      <c r="W33" s="230">
        <v>100</v>
      </c>
      <c r="X33" s="230"/>
      <c r="Y33" s="230"/>
      <c r="Z33" s="230">
        <v>30</v>
      </c>
      <c r="AA33" s="230"/>
    </row>
    <row r="34" spans="1:27" x14ac:dyDescent="0.5">
      <c r="A34" s="324"/>
      <c r="B34" s="230"/>
      <c r="C34" s="225"/>
      <c r="D34" s="230"/>
      <c r="E34" s="230"/>
      <c r="F34" s="230"/>
      <c r="G34" s="230"/>
      <c r="H34" s="230"/>
      <c r="I34" s="230"/>
      <c r="J34" s="230"/>
      <c r="K34" s="230"/>
      <c r="L34" s="230"/>
      <c r="M34" s="230"/>
      <c r="N34" s="393"/>
      <c r="O34" s="393"/>
      <c r="P34" s="225"/>
      <c r="Q34" s="230"/>
      <c r="R34" s="230"/>
      <c r="S34" s="230"/>
      <c r="T34" s="230"/>
      <c r="U34" s="230"/>
      <c r="V34" s="230"/>
      <c r="W34" s="230"/>
      <c r="X34" s="230"/>
      <c r="Y34" s="230"/>
      <c r="Z34" s="230"/>
      <c r="AA34" s="230"/>
    </row>
    <row r="35" spans="1:27" x14ac:dyDescent="0.5">
      <c r="A35" s="324" t="s">
        <v>1799</v>
      </c>
      <c r="B35" s="230">
        <v>140</v>
      </c>
      <c r="C35" s="225">
        <v>19</v>
      </c>
      <c r="D35" s="230" t="s">
        <v>34</v>
      </c>
      <c r="E35" s="230">
        <v>92130</v>
      </c>
      <c r="F35" s="230">
        <v>383</v>
      </c>
      <c r="G35" s="230">
        <v>7385</v>
      </c>
      <c r="H35" s="230" t="s">
        <v>805</v>
      </c>
      <c r="I35" s="230"/>
      <c r="J35" s="230">
        <v>1</v>
      </c>
      <c r="K35" s="230">
        <v>17</v>
      </c>
      <c r="L35" s="230">
        <v>117</v>
      </c>
      <c r="M35" s="230"/>
      <c r="N35" s="393">
        <v>250</v>
      </c>
      <c r="O35" s="393"/>
      <c r="P35" s="225">
        <v>7</v>
      </c>
      <c r="Q35" s="230">
        <v>140</v>
      </c>
      <c r="R35" s="230" t="s">
        <v>1792</v>
      </c>
      <c r="S35" s="230" t="s">
        <v>37</v>
      </c>
      <c r="T35" s="230"/>
      <c r="U35" s="230">
        <v>25</v>
      </c>
      <c r="V35" s="230"/>
      <c r="W35" s="230">
        <v>25</v>
      </c>
      <c r="X35" s="230"/>
      <c r="Y35" s="230"/>
      <c r="Z35" s="230">
        <v>36</v>
      </c>
      <c r="AA35" s="230"/>
    </row>
    <row r="36" spans="1:27" x14ac:dyDescent="0.5">
      <c r="A36" s="324"/>
      <c r="B36" s="230"/>
      <c r="C36" s="225"/>
      <c r="D36" s="230"/>
      <c r="E36" s="230"/>
      <c r="F36" s="230"/>
      <c r="G36" s="230"/>
      <c r="H36" s="230"/>
      <c r="I36" s="230"/>
      <c r="J36" s="230"/>
      <c r="K36" s="230"/>
      <c r="L36" s="230"/>
      <c r="M36" s="230"/>
      <c r="N36" s="393"/>
      <c r="O36" s="393"/>
      <c r="P36" s="225"/>
      <c r="Q36" s="230"/>
      <c r="R36" s="230"/>
      <c r="S36" s="230"/>
      <c r="T36" s="230"/>
      <c r="U36" s="230"/>
      <c r="V36" s="230"/>
      <c r="W36" s="230"/>
      <c r="X36" s="230"/>
      <c r="Y36" s="230"/>
      <c r="Z36" s="230"/>
      <c r="AA36" s="230"/>
    </row>
    <row r="37" spans="1:27" x14ac:dyDescent="0.5">
      <c r="A37" s="324" t="s">
        <v>1801</v>
      </c>
      <c r="B37" s="230">
        <v>66</v>
      </c>
      <c r="C37" s="225">
        <v>20</v>
      </c>
      <c r="D37" s="230" t="s">
        <v>1800</v>
      </c>
      <c r="E37" s="230">
        <v>880</v>
      </c>
      <c r="F37" s="230"/>
      <c r="G37" s="230"/>
      <c r="H37" s="230" t="s">
        <v>805</v>
      </c>
      <c r="I37" s="230">
        <v>6</v>
      </c>
      <c r="J37" s="230">
        <v>2</v>
      </c>
      <c r="K37" s="230">
        <v>18</v>
      </c>
      <c r="L37" s="230">
        <f t="shared" si="0"/>
        <v>2618</v>
      </c>
      <c r="M37" s="230"/>
      <c r="N37" s="393"/>
      <c r="O37" s="393"/>
      <c r="P37" s="225"/>
      <c r="Q37" s="230">
        <v>66</v>
      </c>
      <c r="R37" s="231"/>
      <c r="S37" s="231"/>
      <c r="T37" s="231"/>
      <c r="U37" s="231"/>
      <c r="V37" s="231"/>
      <c r="W37" s="231"/>
      <c r="X37" s="231"/>
      <c r="Y37" s="231"/>
      <c r="Z37" s="231"/>
      <c r="AA37" s="230"/>
    </row>
    <row r="38" spans="1:27" x14ac:dyDescent="0.5">
      <c r="A38" s="324"/>
      <c r="B38" s="230"/>
      <c r="C38" s="225">
        <v>21</v>
      </c>
      <c r="D38" s="230" t="s">
        <v>34</v>
      </c>
      <c r="E38" s="230">
        <v>15248</v>
      </c>
      <c r="F38" s="230">
        <v>104</v>
      </c>
      <c r="G38" s="230">
        <v>616</v>
      </c>
      <c r="H38" s="230" t="s">
        <v>805</v>
      </c>
      <c r="I38" s="230"/>
      <c r="J38" s="230"/>
      <c r="K38" s="230">
        <v>47</v>
      </c>
      <c r="L38" s="230">
        <f t="shared" si="0"/>
        <v>47</v>
      </c>
      <c r="M38" s="230"/>
      <c r="N38" s="393">
        <v>250</v>
      </c>
      <c r="O38" s="393"/>
      <c r="P38" s="225">
        <v>8</v>
      </c>
      <c r="Q38" s="230"/>
      <c r="R38" s="230" t="s">
        <v>1792</v>
      </c>
      <c r="S38" s="230" t="s">
        <v>45</v>
      </c>
      <c r="T38" s="230"/>
      <c r="U38" s="230">
        <v>135</v>
      </c>
      <c r="V38" s="230"/>
      <c r="W38" s="230">
        <v>135</v>
      </c>
      <c r="X38" s="230"/>
      <c r="Y38" s="230"/>
      <c r="Z38" s="230">
        <v>42</v>
      </c>
      <c r="AA38" s="230"/>
    </row>
    <row r="39" spans="1:27" x14ac:dyDescent="0.5">
      <c r="A39" s="324"/>
      <c r="B39" s="230"/>
      <c r="C39" s="225"/>
      <c r="D39" s="230"/>
      <c r="E39" s="230"/>
      <c r="F39" s="230"/>
      <c r="G39" s="230"/>
      <c r="H39" s="230"/>
      <c r="I39" s="230"/>
      <c r="J39" s="230"/>
      <c r="K39" s="230"/>
      <c r="L39" s="230"/>
      <c r="M39" s="230"/>
      <c r="N39" s="393"/>
      <c r="O39" s="393"/>
      <c r="P39" s="225"/>
      <c r="Q39" s="230"/>
      <c r="R39" s="230"/>
      <c r="S39" s="230"/>
      <c r="T39" s="230"/>
      <c r="U39" s="230"/>
      <c r="V39" s="230"/>
      <c r="W39" s="230"/>
      <c r="X39" s="230"/>
      <c r="Y39" s="230"/>
      <c r="Z39" s="230"/>
      <c r="AA39" s="230"/>
    </row>
    <row r="40" spans="1:27" x14ac:dyDescent="0.5">
      <c r="A40" s="324" t="s">
        <v>1802</v>
      </c>
      <c r="B40" s="230">
        <v>6</v>
      </c>
      <c r="C40" s="225">
        <v>22</v>
      </c>
      <c r="D40" s="230" t="s">
        <v>34</v>
      </c>
      <c r="E40" s="230">
        <v>15203</v>
      </c>
      <c r="F40" s="230">
        <v>19</v>
      </c>
      <c r="G40" s="230">
        <v>571</v>
      </c>
      <c r="H40" s="230" t="s">
        <v>805</v>
      </c>
      <c r="I40" s="230"/>
      <c r="J40" s="230">
        <v>1</v>
      </c>
      <c r="K40" s="230"/>
      <c r="L40" s="230">
        <f t="shared" si="0"/>
        <v>100</v>
      </c>
      <c r="M40" s="230"/>
      <c r="N40" s="393">
        <v>175</v>
      </c>
      <c r="O40" s="393"/>
      <c r="P40" s="225">
        <v>9</v>
      </c>
      <c r="Q40" s="230">
        <v>6</v>
      </c>
      <c r="R40" s="230" t="s">
        <v>1792</v>
      </c>
      <c r="S40" s="230" t="s">
        <v>1024</v>
      </c>
      <c r="T40" s="230"/>
      <c r="U40" s="230">
        <v>70</v>
      </c>
      <c r="V40" s="230"/>
      <c r="W40" s="230">
        <v>70</v>
      </c>
      <c r="X40" s="230"/>
      <c r="Y40" s="230"/>
      <c r="Z40" s="230">
        <v>30</v>
      </c>
      <c r="AA40" s="230"/>
    </row>
    <row r="41" spans="1:27" x14ac:dyDescent="0.5">
      <c r="A41" s="324" t="s">
        <v>1802</v>
      </c>
      <c r="B41" s="230">
        <v>6</v>
      </c>
      <c r="C41" s="225">
        <v>23</v>
      </c>
      <c r="D41" s="230" t="s">
        <v>34</v>
      </c>
      <c r="E41" s="230">
        <v>96005</v>
      </c>
      <c r="F41" s="230">
        <v>195</v>
      </c>
      <c r="G41" s="230">
        <v>7723</v>
      </c>
      <c r="H41" s="230" t="s">
        <v>805</v>
      </c>
      <c r="I41" s="230">
        <v>5</v>
      </c>
      <c r="J41" s="230">
        <v>3</v>
      </c>
      <c r="K41" s="230">
        <v>27</v>
      </c>
      <c r="L41" s="230">
        <f t="shared" si="0"/>
        <v>2327</v>
      </c>
      <c r="M41" s="230"/>
      <c r="N41" s="393">
        <v>100</v>
      </c>
      <c r="O41" s="393"/>
      <c r="P41" s="226"/>
      <c r="Q41" s="230">
        <v>6</v>
      </c>
      <c r="R41" s="230"/>
      <c r="S41" s="230"/>
      <c r="T41" s="230"/>
      <c r="U41" s="230"/>
      <c r="V41" s="230"/>
      <c r="W41" s="230"/>
      <c r="X41" s="230"/>
      <c r="Y41" s="230"/>
      <c r="Z41" s="230"/>
      <c r="AA41" s="230"/>
    </row>
    <row r="42" spans="1:27" x14ac:dyDescent="0.5">
      <c r="A42" s="324" t="s">
        <v>1802</v>
      </c>
      <c r="B42" s="230">
        <v>6</v>
      </c>
      <c r="C42" s="225">
        <v>24</v>
      </c>
      <c r="D42" s="230" t="s">
        <v>34</v>
      </c>
      <c r="E42" s="230">
        <v>50759</v>
      </c>
      <c r="F42" s="230">
        <v>116</v>
      </c>
      <c r="G42" s="230">
        <v>4845</v>
      </c>
      <c r="H42" s="230" t="s">
        <v>805</v>
      </c>
      <c r="I42" s="230">
        <v>6</v>
      </c>
      <c r="J42" s="230">
        <v>3</v>
      </c>
      <c r="K42" s="230">
        <v>59</v>
      </c>
      <c r="L42" s="230">
        <f t="shared" si="0"/>
        <v>2759</v>
      </c>
      <c r="M42" s="230"/>
      <c r="N42" s="393">
        <v>175</v>
      </c>
      <c r="O42" s="393"/>
      <c r="P42" s="226"/>
      <c r="Q42" s="230">
        <v>6</v>
      </c>
      <c r="R42" s="230"/>
      <c r="S42" s="230"/>
      <c r="T42" s="230"/>
      <c r="U42" s="230"/>
      <c r="V42" s="230"/>
      <c r="W42" s="230"/>
      <c r="X42" s="230"/>
      <c r="Y42" s="230"/>
      <c r="Z42" s="230"/>
      <c r="AA42" s="230"/>
    </row>
    <row r="43" spans="1:27" x14ac:dyDescent="0.5">
      <c r="A43" s="324" t="s">
        <v>1802</v>
      </c>
      <c r="B43" s="230">
        <v>6</v>
      </c>
      <c r="C43" s="225">
        <v>25</v>
      </c>
      <c r="D43" s="230" t="s">
        <v>34</v>
      </c>
      <c r="E43" s="230">
        <v>37680</v>
      </c>
      <c r="F43" s="230">
        <v>4</v>
      </c>
      <c r="G43" s="230">
        <v>1001</v>
      </c>
      <c r="H43" s="230" t="s">
        <v>805</v>
      </c>
      <c r="I43" s="230"/>
      <c r="J43" s="230">
        <v>1</v>
      </c>
      <c r="K43" s="230">
        <v>24</v>
      </c>
      <c r="L43" s="230">
        <f t="shared" si="0"/>
        <v>124</v>
      </c>
      <c r="M43" s="230"/>
      <c r="N43" s="393">
        <v>250</v>
      </c>
      <c r="O43" s="393"/>
      <c r="P43" s="226"/>
      <c r="Q43" s="230">
        <v>6</v>
      </c>
      <c r="R43" s="230"/>
      <c r="S43" s="230"/>
      <c r="T43" s="230"/>
      <c r="U43" s="230"/>
      <c r="V43" s="230"/>
      <c r="W43" s="230"/>
      <c r="X43" s="230"/>
      <c r="Y43" s="230"/>
      <c r="Z43" s="230"/>
      <c r="AA43" s="230"/>
    </row>
    <row r="44" spans="1:27" s="340" customFormat="1" x14ac:dyDescent="0.5">
      <c r="A44" s="339" t="s">
        <v>1802</v>
      </c>
      <c r="B44" s="338">
        <v>6</v>
      </c>
      <c r="C44" s="773">
        <v>26</v>
      </c>
      <c r="D44" s="338" t="s">
        <v>34</v>
      </c>
      <c r="E44" s="338">
        <v>72240</v>
      </c>
      <c r="F44" s="338">
        <v>297</v>
      </c>
      <c r="G44" s="338">
        <v>5927</v>
      </c>
      <c r="H44" s="338" t="s">
        <v>805</v>
      </c>
      <c r="I44" s="338"/>
      <c r="J44" s="338">
        <v>1</v>
      </c>
      <c r="K44" s="338">
        <v>2</v>
      </c>
      <c r="L44" s="338">
        <v>96</v>
      </c>
      <c r="N44" s="403">
        <v>100</v>
      </c>
      <c r="O44" s="403"/>
      <c r="P44" s="777"/>
      <c r="Q44" s="338">
        <v>6</v>
      </c>
      <c r="R44" s="338"/>
      <c r="S44" s="338"/>
      <c r="T44" s="338"/>
      <c r="U44" s="338"/>
      <c r="V44" s="338"/>
      <c r="W44" s="338"/>
      <c r="X44" s="338"/>
      <c r="Y44" s="338"/>
      <c r="Z44" s="338"/>
      <c r="AA44" s="338"/>
    </row>
    <row r="45" spans="1:27" x14ac:dyDescent="0.5">
      <c r="A45" s="324" t="s">
        <v>1802</v>
      </c>
      <c r="B45" s="230">
        <v>6</v>
      </c>
      <c r="C45" s="225">
        <v>27</v>
      </c>
      <c r="D45" s="230" t="s">
        <v>34</v>
      </c>
      <c r="E45" s="230">
        <v>50751</v>
      </c>
      <c r="F45" s="230">
        <v>119</v>
      </c>
      <c r="G45" s="230">
        <v>4842</v>
      </c>
      <c r="H45" s="230"/>
      <c r="I45" s="230">
        <v>3</v>
      </c>
      <c r="J45" s="230">
        <v>3</v>
      </c>
      <c r="K45" s="230">
        <v>18</v>
      </c>
      <c r="L45" s="230">
        <f t="shared" si="0"/>
        <v>1518</v>
      </c>
      <c r="M45" s="230"/>
      <c r="N45" s="393">
        <v>100</v>
      </c>
      <c r="O45" s="393"/>
      <c r="P45" s="226"/>
      <c r="Q45" s="230">
        <v>6</v>
      </c>
      <c r="R45" s="230"/>
      <c r="S45" s="230"/>
      <c r="T45" s="230"/>
      <c r="U45" s="230"/>
      <c r="V45" s="230"/>
      <c r="W45" s="230"/>
      <c r="X45" s="230"/>
      <c r="Y45" s="230"/>
      <c r="Z45" s="230"/>
      <c r="AA45" s="230"/>
    </row>
    <row r="46" spans="1:27" x14ac:dyDescent="0.5">
      <c r="A46" s="324"/>
      <c r="B46" s="230"/>
      <c r="C46" s="225"/>
      <c r="D46" s="230"/>
      <c r="E46" s="230"/>
      <c r="F46" s="230"/>
      <c r="G46" s="230"/>
      <c r="H46" s="230"/>
      <c r="I46" s="230"/>
      <c r="J46" s="230"/>
      <c r="K46" s="230"/>
      <c r="L46" s="230"/>
      <c r="M46" s="230"/>
      <c r="N46" s="393"/>
      <c r="O46" s="393"/>
      <c r="P46" s="226"/>
      <c r="Q46" s="230"/>
      <c r="R46" s="230"/>
      <c r="S46" s="230"/>
      <c r="T46" s="230"/>
      <c r="U46" s="230"/>
      <c r="V46" s="230"/>
      <c r="W46" s="230"/>
      <c r="X46" s="230"/>
      <c r="Y46" s="230"/>
      <c r="Z46" s="230"/>
      <c r="AA46" s="230"/>
    </row>
    <row r="47" spans="1:27" x14ac:dyDescent="0.5">
      <c r="A47" s="324" t="s">
        <v>1803</v>
      </c>
      <c r="B47" s="230">
        <v>6</v>
      </c>
      <c r="C47" s="225">
        <v>28</v>
      </c>
      <c r="D47" s="230" t="s">
        <v>34</v>
      </c>
      <c r="E47" s="230">
        <v>42721</v>
      </c>
      <c r="F47" s="230">
        <v>207</v>
      </c>
      <c r="G47" s="230">
        <v>2737</v>
      </c>
      <c r="H47" s="230" t="s">
        <v>805</v>
      </c>
      <c r="I47" s="230">
        <v>3</v>
      </c>
      <c r="J47" s="230">
        <v>3</v>
      </c>
      <c r="K47" s="230">
        <v>60</v>
      </c>
      <c r="L47" s="230">
        <f t="shared" si="0"/>
        <v>1560</v>
      </c>
      <c r="M47" s="230"/>
      <c r="N47" s="393">
        <v>150</v>
      </c>
      <c r="O47" s="393"/>
      <c r="P47" s="225"/>
      <c r="Q47" s="230">
        <v>6</v>
      </c>
      <c r="R47" s="230"/>
      <c r="S47" s="230"/>
      <c r="T47" s="230"/>
      <c r="U47" s="230"/>
      <c r="V47" s="230"/>
      <c r="W47" s="230"/>
      <c r="X47" s="230"/>
      <c r="Y47" s="230"/>
      <c r="Z47" s="230"/>
      <c r="AA47" s="230"/>
    </row>
    <row r="48" spans="1:27" x14ac:dyDescent="0.5">
      <c r="A48" s="324"/>
      <c r="B48" s="230"/>
      <c r="C48" s="225"/>
      <c r="D48" s="230"/>
      <c r="E48" s="230"/>
      <c r="F48" s="230"/>
      <c r="G48" s="230"/>
      <c r="H48" s="230"/>
      <c r="I48" s="230"/>
      <c r="J48" s="230"/>
      <c r="K48" s="230"/>
      <c r="L48" s="230"/>
      <c r="M48" s="230"/>
      <c r="N48" s="393"/>
      <c r="O48" s="393"/>
      <c r="P48" s="225"/>
      <c r="Q48" s="230"/>
      <c r="R48" s="230"/>
      <c r="S48" s="230"/>
      <c r="T48" s="230"/>
      <c r="U48" s="230"/>
      <c r="V48" s="230"/>
      <c r="W48" s="230"/>
      <c r="X48" s="230"/>
      <c r="Y48" s="230"/>
      <c r="Z48" s="230"/>
      <c r="AA48" s="230"/>
    </row>
    <row r="49" spans="1:29" x14ac:dyDescent="0.5">
      <c r="A49" s="324" t="s">
        <v>1804</v>
      </c>
      <c r="B49" s="230">
        <v>4</v>
      </c>
      <c r="C49" s="225">
        <v>29</v>
      </c>
      <c r="D49" s="230" t="s">
        <v>1800</v>
      </c>
      <c r="E49" s="230">
        <v>14221</v>
      </c>
      <c r="F49" s="230">
        <v>116</v>
      </c>
      <c r="G49" s="230"/>
      <c r="H49" s="230" t="s">
        <v>805</v>
      </c>
      <c r="I49" s="230">
        <v>4</v>
      </c>
      <c r="J49" s="230">
        <v>3</v>
      </c>
      <c r="K49" s="230">
        <v>50</v>
      </c>
      <c r="L49" s="230">
        <f t="shared" si="0"/>
        <v>1950</v>
      </c>
      <c r="M49" s="230"/>
      <c r="N49" s="393"/>
      <c r="O49" s="393"/>
      <c r="P49" s="225"/>
      <c r="Q49" s="230">
        <v>4</v>
      </c>
      <c r="R49" s="230"/>
      <c r="S49" s="230"/>
      <c r="T49" s="230"/>
      <c r="U49" s="230"/>
      <c r="V49" s="230"/>
      <c r="W49" s="230"/>
      <c r="X49" s="230"/>
      <c r="Y49" s="230"/>
      <c r="Z49" s="230"/>
      <c r="AA49" s="230"/>
    </row>
    <row r="50" spans="1:29" x14ac:dyDescent="0.5">
      <c r="A50" s="324"/>
      <c r="B50" s="230"/>
      <c r="C50" s="225">
        <v>30</v>
      </c>
      <c r="D50" s="230" t="s">
        <v>1800</v>
      </c>
      <c r="E50" s="230">
        <v>1423</v>
      </c>
      <c r="F50" s="230">
        <v>117</v>
      </c>
      <c r="G50" s="230"/>
      <c r="H50" s="230" t="s">
        <v>805</v>
      </c>
      <c r="I50" s="230">
        <v>4</v>
      </c>
      <c r="J50" s="230">
        <v>2</v>
      </c>
      <c r="K50" s="230">
        <v>70</v>
      </c>
      <c r="L50" s="230">
        <f t="shared" si="0"/>
        <v>1870</v>
      </c>
      <c r="M50" s="230"/>
      <c r="N50" s="393"/>
      <c r="O50" s="393"/>
      <c r="P50" s="225"/>
      <c r="Q50" s="230"/>
      <c r="R50" s="230"/>
      <c r="S50" s="230"/>
      <c r="T50" s="230"/>
      <c r="U50" s="230"/>
      <c r="V50" s="230"/>
      <c r="W50" s="230"/>
      <c r="X50" s="230"/>
      <c r="Y50" s="230"/>
      <c r="Z50" s="230"/>
      <c r="AA50" s="230"/>
    </row>
    <row r="51" spans="1:29" x14ac:dyDescent="0.5">
      <c r="A51" s="324"/>
      <c r="B51" s="230"/>
      <c r="C51" s="225">
        <v>31</v>
      </c>
      <c r="D51" s="230" t="s">
        <v>34</v>
      </c>
      <c r="E51" s="230">
        <v>74036</v>
      </c>
      <c r="F51" s="230">
        <v>196</v>
      </c>
      <c r="G51" s="230">
        <v>6362</v>
      </c>
      <c r="H51" s="230" t="s">
        <v>805</v>
      </c>
      <c r="I51" s="230">
        <v>3</v>
      </c>
      <c r="J51" s="230">
        <v>3</v>
      </c>
      <c r="K51" s="230">
        <v>3</v>
      </c>
      <c r="L51" s="230">
        <f t="shared" si="0"/>
        <v>1503</v>
      </c>
      <c r="M51" s="230"/>
      <c r="N51" s="393">
        <v>100</v>
      </c>
      <c r="O51" s="393"/>
      <c r="P51" s="225"/>
      <c r="Q51" s="230"/>
      <c r="R51" s="230"/>
      <c r="S51" s="230"/>
      <c r="T51" s="230"/>
      <c r="U51" s="230"/>
      <c r="V51" s="230"/>
      <c r="W51" s="230"/>
      <c r="X51" s="230"/>
      <c r="Y51" s="230"/>
      <c r="Z51" s="230"/>
      <c r="AA51" s="230"/>
    </row>
    <row r="52" spans="1:29" x14ac:dyDescent="0.5">
      <c r="A52" s="324"/>
      <c r="B52" s="230"/>
      <c r="C52" s="225">
        <v>32</v>
      </c>
      <c r="D52" s="230" t="s">
        <v>34</v>
      </c>
      <c r="E52" s="230"/>
      <c r="F52" s="230">
        <v>195</v>
      </c>
      <c r="G52" s="230">
        <v>6363</v>
      </c>
      <c r="H52" s="230" t="s">
        <v>805</v>
      </c>
      <c r="I52" s="230">
        <v>3</v>
      </c>
      <c r="J52" s="230"/>
      <c r="K52" s="230">
        <v>48</v>
      </c>
      <c r="L52" s="230">
        <f t="shared" si="0"/>
        <v>1248</v>
      </c>
      <c r="M52" s="230"/>
      <c r="N52" s="393">
        <v>100</v>
      </c>
      <c r="O52" s="393"/>
      <c r="P52" s="225"/>
      <c r="Q52" s="230"/>
      <c r="R52" s="230"/>
      <c r="S52" s="230"/>
      <c r="T52" s="230"/>
      <c r="U52" s="230"/>
      <c r="V52" s="230"/>
      <c r="W52" s="230"/>
      <c r="X52" s="230"/>
      <c r="Y52" s="230"/>
      <c r="Z52" s="230"/>
      <c r="AA52" s="230"/>
    </row>
    <row r="53" spans="1:29" x14ac:dyDescent="0.5">
      <c r="A53" s="324"/>
      <c r="B53" s="230">
        <v>4</v>
      </c>
      <c r="C53" s="225">
        <v>33</v>
      </c>
      <c r="D53" s="230" t="s">
        <v>34</v>
      </c>
      <c r="E53" s="230">
        <v>15198</v>
      </c>
      <c r="F53" s="230">
        <v>70</v>
      </c>
      <c r="G53" s="230">
        <v>566</v>
      </c>
      <c r="H53" s="230" t="s">
        <v>805</v>
      </c>
      <c r="I53" s="230"/>
      <c r="J53" s="230"/>
      <c r="K53" s="230">
        <v>55</v>
      </c>
      <c r="L53" s="230">
        <v>55</v>
      </c>
      <c r="M53" s="230"/>
      <c r="N53" s="393">
        <v>250</v>
      </c>
      <c r="O53" s="393"/>
      <c r="P53" s="225">
        <v>10</v>
      </c>
      <c r="Q53" s="230">
        <v>4</v>
      </c>
      <c r="R53" s="230" t="s">
        <v>1792</v>
      </c>
      <c r="S53" s="230" t="s">
        <v>45</v>
      </c>
      <c r="T53" s="230"/>
      <c r="U53" s="230">
        <v>120</v>
      </c>
      <c r="V53" s="230"/>
      <c r="W53" s="230">
        <v>120</v>
      </c>
      <c r="X53" s="230"/>
      <c r="Y53" s="230"/>
      <c r="Z53" s="230">
        <v>28</v>
      </c>
      <c r="AA53" s="230"/>
    </row>
    <row r="54" spans="1:29" x14ac:dyDescent="0.5">
      <c r="A54" s="324"/>
      <c r="B54" s="230"/>
      <c r="C54" s="225"/>
      <c r="D54" s="230"/>
      <c r="E54" s="230"/>
      <c r="F54" s="230"/>
      <c r="G54" s="230"/>
      <c r="H54" s="230"/>
      <c r="I54" s="230"/>
      <c r="J54" s="230"/>
      <c r="K54" s="230"/>
      <c r="L54" s="230"/>
      <c r="M54" s="230"/>
      <c r="N54" s="393"/>
      <c r="O54" s="393"/>
      <c r="P54" s="225"/>
      <c r="Q54" s="230"/>
      <c r="R54" s="230"/>
      <c r="S54" s="230"/>
      <c r="T54" s="230"/>
      <c r="U54" s="230"/>
      <c r="V54" s="230"/>
      <c r="W54" s="230"/>
      <c r="X54" s="230"/>
      <c r="Y54" s="230"/>
      <c r="Z54" s="230"/>
      <c r="AA54" s="230"/>
    </row>
    <row r="55" spans="1:29" x14ac:dyDescent="0.5">
      <c r="A55" s="324" t="s">
        <v>1805</v>
      </c>
      <c r="B55" s="230">
        <v>20</v>
      </c>
      <c r="C55" s="225">
        <v>34</v>
      </c>
      <c r="D55" s="230" t="s">
        <v>34</v>
      </c>
      <c r="E55" s="230">
        <v>25521</v>
      </c>
      <c r="F55" s="230">
        <v>93</v>
      </c>
      <c r="G55" s="230">
        <v>2017</v>
      </c>
      <c r="H55" s="230" t="s">
        <v>805</v>
      </c>
      <c r="I55" s="230">
        <v>8</v>
      </c>
      <c r="J55" s="230">
        <v>2</v>
      </c>
      <c r="K55" s="230">
        <v>57</v>
      </c>
      <c r="L55" s="230">
        <f t="shared" si="0"/>
        <v>3457</v>
      </c>
      <c r="M55" s="230"/>
      <c r="N55" s="393">
        <v>175</v>
      </c>
      <c r="O55" s="393"/>
      <c r="P55" s="225"/>
      <c r="Q55" s="230">
        <v>20</v>
      </c>
      <c r="R55" s="230"/>
      <c r="S55" s="230"/>
      <c r="T55" s="230"/>
      <c r="U55" s="230"/>
      <c r="V55" s="230"/>
      <c r="W55" s="230"/>
      <c r="X55" s="230"/>
      <c r="Y55" s="230"/>
      <c r="Z55" s="230"/>
      <c r="AA55" s="230"/>
    </row>
    <row r="56" spans="1:29" x14ac:dyDescent="0.5">
      <c r="A56" s="324"/>
      <c r="B56" s="230"/>
      <c r="C56" s="225"/>
      <c r="D56" s="230"/>
      <c r="E56" s="230"/>
      <c r="F56" s="230"/>
      <c r="G56" s="230"/>
      <c r="H56" s="230"/>
      <c r="I56" s="230"/>
      <c r="J56" s="230"/>
      <c r="K56" s="230"/>
      <c r="L56" s="230"/>
      <c r="M56" s="230"/>
      <c r="N56" s="393"/>
      <c r="O56" s="393"/>
      <c r="P56" s="225"/>
      <c r="Q56" s="230"/>
      <c r="R56" s="230"/>
      <c r="S56" s="230"/>
      <c r="T56" s="230"/>
      <c r="U56" s="230"/>
      <c r="V56" s="230"/>
      <c r="W56" s="230"/>
      <c r="X56" s="230"/>
      <c r="Y56" s="230"/>
      <c r="Z56" s="230"/>
      <c r="AA56" s="230"/>
    </row>
    <row r="57" spans="1:29" s="327" customFormat="1" x14ac:dyDescent="0.5">
      <c r="A57" s="326" t="s">
        <v>1807</v>
      </c>
      <c r="B57" s="325">
        <v>124</v>
      </c>
      <c r="C57" s="774">
        <v>35</v>
      </c>
      <c r="D57" s="325" t="s">
        <v>34</v>
      </c>
      <c r="E57" s="325">
        <v>71437</v>
      </c>
      <c r="F57" s="325">
        <v>318</v>
      </c>
      <c r="G57" s="325">
        <v>6023</v>
      </c>
      <c r="H57" s="325" t="s">
        <v>805</v>
      </c>
      <c r="I57" s="325"/>
      <c r="J57" s="325">
        <v>3</v>
      </c>
      <c r="K57" s="325">
        <v>37</v>
      </c>
      <c r="L57" s="325"/>
      <c r="M57" s="325"/>
      <c r="N57" s="404">
        <v>200</v>
      </c>
      <c r="O57" s="404"/>
      <c r="P57" s="774">
        <v>11</v>
      </c>
      <c r="Q57" s="325">
        <v>124</v>
      </c>
      <c r="R57" s="325" t="s">
        <v>1792</v>
      </c>
      <c r="S57" s="325" t="s">
        <v>37</v>
      </c>
      <c r="T57" s="325"/>
      <c r="U57" s="325">
        <v>96</v>
      </c>
      <c r="V57" s="325"/>
      <c r="W57" s="325">
        <v>80</v>
      </c>
      <c r="X57" s="325">
        <v>16</v>
      </c>
      <c r="Y57" s="325"/>
      <c r="Z57" s="325">
        <v>10</v>
      </c>
      <c r="AA57" s="325" t="s">
        <v>1806</v>
      </c>
      <c r="AB57" s="322"/>
      <c r="AC57" s="322"/>
    </row>
    <row r="58" spans="1:29" s="322" customFormat="1" x14ac:dyDescent="0.5">
      <c r="A58" s="329"/>
      <c r="B58" s="328"/>
      <c r="C58" s="664"/>
      <c r="D58" s="328"/>
      <c r="E58" s="328"/>
      <c r="F58" s="328"/>
      <c r="G58" s="328"/>
      <c r="H58" s="328"/>
      <c r="I58" s="328"/>
      <c r="J58" s="328"/>
      <c r="K58" s="328"/>
      <c r="L58" s="328"/>
      <c r="M58" s="328"/>
      <c r="N58" s="394"/>
      <c r="O58" s="394"/>
      <c r="P58" s="664"/>
      <c r="Q58" s="328"/>
      <c r="R58" s="328"/>
      <c r="S58" s="328"/>
      <c r="T58" s="328"/>
      <c r="U58" s="328"/>
      <c r="V58" s="328"/>
      <c r="W58" s="328"/>
      <c r="X58" s="328"/>
      <c r="Y58" s="328"/>
      <c r="Z58" s="328"/>
      <c r="AA58" s="328"/>
    </row>
    <row r="59" spans="1:29" x14ac:dyDescent="0.5">
      <c r="A59" s="324" t="s">
        <v>1808</v>
      </c>
      <c r="B59" s="230">
        <v>111</v>
      </c>
      <c r="C59" s="225">
        <v>36</v>
      </c>
      <c r="D59" s="230" t="s">
        <v>34</v>
      </c>
      <c r="E59" s="230">
        <v>49575</v>
      </c>
      <c r="F59" s="230">
        <v>89</v>
      </c>
      <c r="G59" s="230">
        <v>4552</v>
      </c>
      <c r="H59" s="230" t="s">
        <v>805</v>
      </c>
      <c r="I59" s="230">
        <v>3</v>
      </c>
      <c r="J59" s="230">
        <v>1</v>
      </c>
      <c r="K59" s="230">
        <v>35</v>
      </c>
      <c r="L59" s="230">
        <f t="shared" si="0"/>
        <v>1335</v>
      </c>
      <c r="M59" s="230"/>
      <c r="N59" s="393">
        <v>300</v>
      </c>
      <c r="O59" s="393"/>
      <c r="P59" s="225"/>
      <c r="Q59" s="230">
        <v>111</v>
      </c>
      <c r="R59" s="230"/>
      <c r="S59" s="230"/>
      <c r="T59" s="230"/>
      <c r="U59" s="230"/>
      <c r="V59" s="230"/>
      <c r="W59" s="230"/>
      <c r="X59" s="230"/>
      <c r="Y59" s="230"/>
      <c r="Z59" s="230"/>
      <c r="AA59" s="230"/>
    </row>
    <row r="60" spans="1:29" x14ac:dyDescent="0.5">
      <c r="A60" s="324"/>
      <c r="B60" s="230">
        <v>111</v>
      </c>
      <c r="C60" s="225">
        <v>37</v>
      </c>
      <c r="D60" s="230" t="s">
        <v>34</v>
      </c>
      <c r="E60" s="230">
        <v>98700</v>
      </c>
      <c r="F60" s="230">
        <v>181</v>
      </c>
      <c r="G60" s="230">
        <v>7948</v>
      </c>
      <c r="H60" s="230" t="s">
        <v>805</v>
      </c>
      <c r="I60" s="230">
        <v>5</v>
      </c>
      <c r="J60" s="230">
        <v>3</v>
      </c>
      <c r="K60" s="230">
        <v>90</v>
      </c>
      <c r="L60" s="230">
        <f t="shared" si="0"/>
        <v>2390</v>
      </c>
      <c r="M60" s="230"/>
      <c r="N60" s="393">
        <v>250</v>
      </c>
      <c r="O60" s="393"/>
      <c r="P60" s="225"/>
      <c r="Q60" s="230">
        <v>111</v>
      </c>
      <c r="R60" s="230"/>
      <c r="S60" s="230"/>
      <c r="T60" s="230"/>
      <c r="U60" s="230"/>
      <c r="V60" s="230"/>
      <c r="W60" s="230"/>
      <c r="X60" s="230"/>
      <c r="Y60" s="230"/>
      <c r="Z60" s="230"/>
      <c r="AA60" s="230"/>
    </row>
    <row r="61" spans="1:29" x14ac:dyDescent="0.5">
      <c r="A61" s="324"/>
      <c r="B61" s="230">
        <v>111</v>
      </c>
      <c r="C61" s="225">
        <v>38</v>
      </c>
      <c r="D61" s="230" t="s">
        <v>49</v>
      </c>
      <c r="E61" s="230">
        <v>19602</v>
      </c>
      <c r="F61" s="230"/>
      <c r="G61" s="230"/>
      <c r="H61" s="230" t="s">
        <v>805</v>
      </c>
      <c r="I61" s="230">
        <v>15</v>
      </c>
      <c r="J61" s="230">
        <v>1</v>
      </c>
      <c r="K61" s="230">
        <v>64</v>
      </c>
      <c r="L61" s="230">
        <f t="shared" si="0"/>
        <v>6164</v>
      </c>
      <c r="M61" s="230"/>
      <c r="N61" s="393"/>
      <c r="O61" s="393"/>
      <c r="P61" s="225"/>
      <c r="Q61" s="230">
        <v>111</v>
      </c>
      <c r="R61" s="231"/>
      <c r="S61" s="230"/>
      <c r="T61" s="230"/>
      <c r="U61" s="230"/>
      <c r="V61" s="230"/>
      <c r="W61" s="230"/>
      <c r="X61" s="230"/>
      <c r="Y61" s="230"/>
      <c r="Z61" s="230"/>
      <c r="AA61" s="230"/>
    </row>
    <row r="62" spans="1:29" x14ac:dyDescent="0.5">
      <c r="A62" s="324"/>
      <c r="B62" s="230">
        <v>111</v>
      </c>
      <c r="C62" s="225">
        <v>39</v>
      </c>
      <c r="D62" s="230" t="s">
        <v>34</v>
      </c>
      <c r="E62" s="230">
        <v>4957</v>
      </c>
      <c r="F62" s="230">
        <v>88</v>
      </c>
      <c r="G62" s="230">
        <v>4551</v>
      </c>
      <c r="H62" s="230" t="s">
        <v>805</v>
      </c>
      <c r="I62" s="230">
        <v>1</v>
      </c>
      <c r="J62" s="230"/>
      <c r="K62" s="230">
        <v>22</v>
      </c>
      <c r="L62" s="230">
        <f t="shared" si="0"/>
        <v>422</v>
      </c>
      <c r="M62" s="230"/>
      <c r="N62" s="393">
        <v>250</v>
      </c>
      <c r="O62" s="393"/>
      <c r="P62" s="225"/>
      <c r="Q62" s="230">
        <v>111</v>
      </c>
      <c r="R62" s="230"/>
      <c r="S62" s="230"/>
      <c r="T62" s="230"/>
      <c r="U62" s="230"/>
      <c r="V62" s="230"/>
      <c r="W62" s="230"/>
      <c r="X62" s="230"/>
      <c r="Y62" s="230"/>
      <c r="Z62" s="230"/>
      <c r="AA62" s="230"/>
    </row>
    <row r="63" spans="1:29" x14ac:dyDescent="0.5">
      <c r="A63" s="324"/>
      <c r="B63" s="230"/>
      <c r="C63" s="225"/>
      <c r="D63" s="230"/>
      <c r="E63" s="230"/>
      <c r="F63" s="230"/>
      <c r="G63" s="230"/>
      <c r="H63" s="230"/>
      <c r="I63" s="230"/>
      <c r="J63" s="230"/>
      <c r="K63" s="230"/>
      <c r="L63" s="230"/>
      <c r="M63" s="230"/>
      <c r="N63" s="393"/>
      <c r="O63" s="393"/>
      <c r="P63" s="225"/>
      <c r="Q63" s="230"/>
      <c r="R63" s="230"/>
      <c r="S63" s="230"/>
      <c r="T63" s="230"/>
      <c r="U63" s="230"/>
      <c r="V63" s="230"/>
      <c r="W63" s="230"/>
      <c r="X63" s="230"/>
      <c r="Y63" s="230"/>
      <c r="Z63" s="230"/>
      <c r="AA63" s="230"/>
    </row>
    <row r="64" spans="1:29" x14ac:dyDescent="0.5">
      <c r="A64" s="324" t="s">
        <v>1809</v>
      </c>
      <c r="B64" s="230">
        <v>96</v>
      </c>
      <c r="C64" s="225">
        <v>40</v>
      </c>
      <c r="D64" s="230" t="s">
        <v>34</v>
      </c>
      <c r="E64" s="230">
        <v>37114</v>
      </c>
      <c r="F64" s="230">
        <v>183</v>
      </c>
      <c r="G64" s="230">
        <v>873</v>
      </c>
      <c r="H64" s="230" t="s">
        <v>805</v>
      </c>
      <c r="I64" s="230"/>
      <c r="J64" s="230">
        <v>2</v>
      </c>
      <c r="K64" s="230">
        <v>25</v>
      </c>
      <c r="L64" s="230">
        <v>225</v>
      </c>
      <c r="M64" s="230"/>
      <c r="N64" s="393">
        <v>100</v>
      </c>
      <c r="O64" s="393"/>
      <c r="P64" s="225">
        <v>12</v>
      </c>
      <c r="Q64" s="230">
        <v>96</v>
      </c>
      <c r="R64" s="230" t="s">
        <v>1792</v>
      </c>
      <c r="S64" s="230" t="s">
        <v>45</v>
      </c>
      <c r="T64" s="230"/>
      <c r="U64" s="230">
        <v>90</v>
      </c>
      <c r="V64" s="230"/>
      <c r="W64" s="230">
        <v>90</v>
      </c>
      <c r="X64" s="230"/>
      <c r="Y64" s="230"/>
      <c r="Z64" s="230">
        <v>17</v>
      </c>
      <c r="AA64" s="230"/>
    </row>
    <row r="65" spans="1:27" x14ac:dyDescent="0.5">
      <c r="A65" s="324"/>
      <c r="B65" s="230">
        <v>96</v>
      </c>
      <c r="C65" s="225">
        <v>41</v>
      </c>
      <c r="D65" s="230" t="s">
        <v>49</v>
      </c>
      <c r="E65" s="230">
        <v>5681</v>
      </c>
      <c r="F65" s="230">
        <v>36</v>
      </c>
      <c r="G65" s="230">
        <v>81</v>
      </c>
      <c r="H65" s="230" t="s">
        <v>805</v>
      </c>
      <c r="I65" s="230">
        <v>27</v>
      </c>
      <c r="J65" s="230">
        <v>1</v>
      </c>
      <c r="K65" s="230">
        <v>94</v>
      </c>
      <c r="L65" s="230">
        <f t="shared" si="0"/>
        <v>10994</v>
      </c>
      <c r="M65" s="230"/>
      <c r="N65" s="393"/>
      <c r="O65" s="393"/>
      <c r="P65" s="225"/>
      <c r="Q65" s="230">
        <v>96</v>
      </c>
      <c r="R65" s="230"/>
      <c r="S65" s="230"/>
      <c r="T65" s="230"/>
      <c r="U65" s="230"/>
      <c r="V65" s="230"/>
      <c r="W65" s="230"/>
      <c r="X65" s="230"/>
      <c r="Y65" s="230"/>
      <c r="Z65" s="230"/>
      <c r="AA65" s="230"/>
    </row>
    <row r="66" spans="1:27" x14ac:dyDescent="0.5">
      <c r="A66" s="324"/>
      <c r="B66" s="230">
        <v>96</v>
      </c>
      <c r="C66" s="225">
        <v>42</v>
      </c>
      <c r="D66" s="230" t="s">
        <v>34</v>
      </c>
      <c r="E66" s="230">
        <v>37114</v>
      </c>
      <c r="F66" s="230">
        <v>183</v>
      </c>
      <c r="G66" s="230">
        <v>83</v>
      </c>
      <c r="H66" s="230" t="s">
        <v>805</v>
      </c>
      <c r="I66" s="230"/>
      <c r="J66" s="230">
        <v>2</v>
      </c>
      <c r="K66" s="230"/>
      <c r="L66" s="230">
        <f t="shared" si="0"/>
        <v>200</v>
      </c>
      <c r="M66" s="230"/>
      <c r="N66" s="393"/>
      <c r="O66" s="393"/>
      <c r="P66" s="225"/>
      <c r="Q66" s="230">
        <v>96</v>
      </c>
      <c r="R66" s="230"/>
      <c r="S66" s="230"/>
      <c r="T66" s="230"/>
      <c r="U66" s="230"/>
      <c r="V66" s="230"/>
      <c r="W66" s="230"/>
      <c r="X66" s="230"/>
      <c r="Y66" s="230"/>
      <c r="Z66" s="230"/>
      <c r="AA66" s="230"/>
    </row>
    <row r="67" spans="1:27" x14ac:dyDescent="0.5">
      <c r="A67" s="324"/>
      <c r="B67" s="230">
        <v>96</v>
      </c>
      <c r="C67" s="225">
        <v>43</v>
      </c>
      <c r="D67" s="230" t="s">
        <v>34</v>
      </c>
      <c r="E67" s="230">
        <v>93181</v>
      </c>
      <c r="F67" s="230">
        <v>179</v>
      </c>
      <c r="G67" s="230">
        <v>7522</v>
      </c>
      <c r="H67" s="230" t="s">
        <v>805</v>
      </c>
      <c r="I67" s="230">
        <v>25</v>
      </c>
      <c r="J67" s="230"/>
      <c r="K67" s="230"/>
      <c r="L67" s="230">
        <f t="shared" si="0"/>
        <v>10000</v>
      </c>
      <c r="M67" s="230"/>
      <c r="N67" s="393">
        <v>100</v>
      </c>
      <c r="O67" s="393"/>
      <c r="P67" s="225"/>
      <c r="Q67" s="230">
        <v>96</v>
      </c>
      <c r="R67" s="230"/>
      <c r="S67" s="230"/>
      <c r="T67" s="230"/>
      <c r="U67" s="230"/>
      <c r="V67" s="230"/>
      <c r="W67" s="230"/>
      <c r="X67" s="230"/>
      <c r="Y67" s="230"/>
      <c r="Z67" s="230"/>
      <c r="AA67" s="230"/>
    </row>
    <row r="68" spans="1:27" x14ac:dyDescent="0.5">
      <c r="A68" s="324"/>
      <c r="B68" s="230"/>
      <c r="C68" s="225"/>
      <c r="D68" s="230"/>
      <c r="E68" s="230"/>
      <c r="F68" s="230"/>
      <c r="G68" s="230"/>
      <c r="H68" s="230"/>
      <c r="I68" s="230"/>
      <c r="J68" s="230"/>
      <c r="K68" s="230"/>
      <c r="L68" s="230"/>
      <c r="M68" s="230"/>
      <c r="N68" s="393"/>
      <c r="O68" s="393"/>
      <c r="P68" s="225"/>
      <c r="Q68" s="230"/>
      <c r="R68" s="230"/>
      <c r="S68" s="230"/>
      <c r="T68" s="230"/>
      <c r="U68" s="230"/>
      <c r="V68" s="230"/>
      <c r="W68" s="230"/>
      <c r="X68" s="230"/>
      <c r="Y68" s="230"/>
      <c r="Z68" s="230"/>
      <c r="AA68" s="230"/>
    </row>
    <row r="69" spans="1:27" x14ac:dyDescent="0.5">
      <c r="A69" s="324" t="s">
        <v>1810</v>
      </c>
      <c r="B69" s="230">
        <v>132</v>
      </c>
      <c r="C69" s="225">
        <v>44</v>
      </c>
      <c r="D69" s="230" t="s">
        <v>34</v>
      </c>
      <c r="E69" s="230">
        <v>74328</v>
      </c>
      <c r="F69" s="230">
        <v>169</v>
      </c>
      <c r="G69" s="230">
        <v>6537</v>
      </c>
      <c r="H69" s="230" t="s">
        <v>805</v>
      </c>
      <c r="I69" s="230">
        <v>5</v>
      </c>
      <c r="J69" s="230"/>
      <c r="K69" s="230">
        <v>80</v>
      </c>
      <c r="L69" s="230">
        <f t="shared" si="0"/>
        <v>2080</v>
      </c>
      <c r="M69" s="230"/>
      <c r="N69" s="393">
        <v>150</v>
      </c>
      <c r="O69" s="393"/>
      <c r="P69" s="225"/>
      <c r="Q69" s="230">
        <v>132</v>
      </c>
      <c r="R69" s="230"/>
      <c r="S69" s="230"/>
      <c r="T69" s="230"/>
      <c r="U69" s="230"/>
      <c r="V69" s="230"/>
      <c r="W69" s="230"/>
      <c r="X69" s="230"/>
      <c r="Y69" s="230"/>
      <c r="Z69" s="230"/>
      <c r="AA69" s="230"/>
    </row>
    <row r="70" spans="1:27" x14ac:dyDescent="0.5">
      <c r="A70" s="324"/>
      <c r="B70" s="230"/>
      <c r="C70" s="225">
        <v>45</v>
      </c>
      <c r="D70" s="230" t="s">
        <v>34</v>
      </c>
      <c r="E70" s="230">
        <v>43226</v>
      </c>
      <c r="F70" s="230">
        <v>192</v>
      </c>
      <c r="G70" s="230">
        <v>2964</v>
      </c>
      <c r="H70" s="230" t="s">
        <v>805</v>
      </c>
      <c r="I70" s="230">
        <v>3</v>
      </c>
      <c r="J70" s="230">
        <v>3</v>
      </c>
      <c r="K70" s="230">
        <v>55</v>
      </c>
      <c r="L70" s="230">
        <f t="shared" si="0"/>
        <v>1555</v>
      </c>
      <c r="M70" s="230"/>
      <c r="N70" s="393"/>
      <c r="O70" s="393"/>
      <c r="P70" s="225"/>
      <c r="Q70" s="230"/>
      <c r="R70" s="230"/>
      <c r="S70" s="230"/>
      <c r="T70" s="230"/>
      <c r="U70" s="230"/>
      <c r="V70" s="230"/>
      <c r="W70" s="230"/>
      <c r="X70" s="230"/>
      <c r="Y70" s="230"/>
      <c r="Z70" s="230"/>
      <c r="AA70" s="230"/>
    </row>
    <row r="71" spans="1:27" x14ac:dyDescent="0.5">
      <c r="A71" s="324"/>
      <c r="B71" s="230"/>
      <c r="C71" s="225">
        <v>46</v>
      </c>
      <c r="D71" s="230" t="s">
        <v>34</v>
      </c>
      <c r="E71" s="230">
        <v>74330</v>
      </c>
      <c r="F71" s="230">
        <v>171</v>
      </c>
      <c r="G71" s="230">
        <v>6539</v>
      </c>
      <c r="H71" s="230" t="s">
        <v>805</v>
      </c>
      <c r="I71" s="230">
        <v>7</v>
      </c>
      <c r="J71" s="230"/>
      <c r="K71" s="230">
        <v>20</v>
      </c>
      <c r="L71" s="230">
        <f t="shared" si="0"/>
        <v>2820</v>
      </c>
      <c r="M71" s="230"/>
      <c r="N71" s="393">
        <v>100</v>
      </c>
      <c r="O71" s="393"/>
      <c r="P71" s="225"/>
      <c r="Q71" s="230"/>
      <c r="R71" s="230"/>
      <c r="S71" s="230"/>
      <c r="T71" s="230"/>
      <c r="U71" s="230"/>
      <c r="V71" s="230"/>
      <c r="W71" s="230"/>
      <c r="X71" s="230"/>
      <c r="Y71" s="230"/>
      <c r="Z71" s="230"/>
      <c r="AA71" s="230"/>
    </row>
    <row r="72" spans="1:27" x14ac:dyDescent="0.5">
      <c r="A72" s="324"/>
      <c r="B72" s="230"/>
      <c r="C72" s="225"/>
      <c r="D72" s="230"/>
      <c r="E72" s="230"/>
      <c r="F72" s="230"/>
      <c r="G72" s="230"/>
      <c r="H72" s="230"/>
      <c r="I72" s="230"/>
      <c r="J72" s="230"/>
      <c r="K72" s="230"/>
      <c r="L72" s="230"/>
      <c r="M72" s="230"/>
      <c r="N72" s="393"/>
      <c r="O72" s="393"/>
      <c r="P72" s="225"/>
      <c r="Q72" s="230"/>
      <c r="R72" s="230"/>
      <c r="S72" s="230"/>
      <c r="T72" s="230"/>
      <c r="U72" s="230"/>
      <c r="V72" s="230"/>
      <c r="W72" s="230"/>
      <c r="X72" s="230"/>
      <c r="Y72" s="230"/>
      <c r="Z72" s="230"/>
      <c r="AA72" s="230"/>
    </row>
    <row r="73" spans="1:27" x14ac:dyDescent="0.5">
      <c r="A73" s="324" t="s">
        <v>1811</v>
      </c>
      <c r="B73" s="230">
        <v>38</v>
      </c>
      <c r="C73" s="225">
        <v>47</v>
      </c>
      <c r="D73" s="230" t="s">
        <v>34</v>
      </c>
      <c r="E73" s="230">
        <v>15230</v>
      </c>
      <c r="F73" s="230">
        <v>86</v>
      </c>
      <c r="G73" s="230">
        <v>598</v>
      </c>
      <c r="H73" s="230" t="s">
        <v>805</v>
      </c>
      <c r="I73" s="230"/>
      <c r="J73" s="230"/>
      <c r="K73" s="230">
        <v>47</v>
      </c>
      <c r="L73" s="230">
        <v>47</v>
      </c>
      <c r="M73" s="230"/>
      <c r="N73" s="393">
        <v>100</v>
      </c>
      <c r="O73" s="393"/>
      <c r="P73" s="225">
        <v>13</v>
      </c>
      <c r="Q73" s="230">
        <v>38</v>
      </c>
      <c r="R73" s="230" t="s">
        <v>1792</v>
      </c>
      <c r="S73" s="230" t="s">
        <v>45</v>
      </c>
      <c r="T73" s="230"/>
      <c r="U73" s="230">
        <v>72</v>
      </c>
      <c r="V73" s="230"/>
      <c r="W73" s="230">
        <v>72</v>
      </c>
      <c r="X73" s="230"/>
      <c r="Y73" s="230"/>
      <c r="Z73" s="230">
        <v>20</v>
      </c>
      <c r="AA73" s="230"/>
    </row>
    <row r="74" spans="1:27" x14ac:dyDescent="0.5">
      <c r="A74" s="324"/>
      <c r="B74" s="230"/>
      <c r="C74" s="225"/>
      <c r="D74" s="230"/>
      <c r="E74" s="230"/>
      <c r="F74" s="230"/>
      <c r="G74" s="230"/>
      <c r="H74" s="230"/>
      <c r="I74" s="230"/>
      <c r="J74" s="230"/>
      <c r="K74" s="230"/>
      <c r="L74" s="230"/>
      <c r="M74" s="230"/>
      <c r="N74" s="393"/>
      <c r="O74" s="393"/>
      <c r="P74" s="225"/>
      <c r="Q74" s="230"/>
      <c r="R74" s="230"/>
      <c r="S74" s="230"/>
      <c r="T74" s="230"/>
      <c r="U74" s="230"/>
      <c r="V74" s="230"/>
      <c r="W74" s="230"/>
      <c r="X74" s="230"/>
      <c r="Y74" s="230"/>
      <c r="Z74" s="230"/>
      <c r="AA74" s="230"/>
    </row>
    <row r="75" spans="1:27" x14ac:dyDescent="0.5">
      <c r="A75" s="324" t="s">
        <v>1812</v>
      </c>
      <c r="B75" s="230">
        <v>38</v>
      </c>
      <c r="C75" s="225">
        <v>48</v>
      </c>
      <c r="D75" s="230" t="s">
        <v>34</v>
      </c>
      <c r="E75" s="230">
        <v>15230</v>
      </c>
      <c r="F75" s="230">
        <v>96</v>
      </c>
      <c r="G75" s="230">
        <v>598</v>
      </c>
      <c r="H75" s="230" t="s">
        <v>805</v>
      </c>
      <c r="I75" s="230"/>
      <c r="J75" s="230"/>
      <c r="K75" s="230">
        <v>47</v>
      </c>
      <c r="L75" s="230">
        <f t="shared" si="0"/>
        <v>47</v>
      </c>
      <c r="M75" s="230"/>
      <c r="N75" s="393">
        <v>100</v>
      </c>
      <c r="O75" s="393"/>
      <c r="P75" s="225"/>
      <c r="Q75" s="230">
        <v>38</v>
      </c>
      <c r="R75" s="230"/>
      <c r="S75" s="230"/>
      <c r="T75" s="230"/>
      <c r="U75" s="230"/>
      <c r="V75" s="230"/>
      <c r="W75" s="230"/>
      <c r="X75" s="230"/>
      <c r="Y75" s="230"/>
      <c r="Z75" s="230"/>
      <c r="AA75" s="230"/>
    </row>
    <row r="76" spans="1:27" x14ac:dyDescent="0.5">
      <c r="A76" s="324"/>
      <c r="B76" s="230">
        <v>38</v>
      </c>
      <c r="C76" s="225">
        <v>49</v>
      </c>
      <c r="D76" s="230" t="s">
        <v>34</v>
      </c>
      <c r="E76" s="230">
        <v>72516</v>
      </c>
      <c r="F76" s="230">
        <v>175</v>
      </c>
      <c r="G76" s="230">
        <v>6192</v>
      </c>
      <c r="H76" s="230" t="s">
        <v>805</v>
      </c>
      <c r="I76" s="230">
        <v>5</v>
      </c>
      <c r="J76" s="230"/>
      <c r="K76" s="230">
        <v>80</v>
      </c>
      <c r="L76" s="230">
        <f t="shared" si="0"/>
        <v>2080</v>
      </c>
      <c r="M76" s="230"/>
      <c r="N76" s="393">
        <v>150</v>
      </c>
      <c r="O76" s="393"/>
      <c r="P76" s="225"/>
      <c r="Q76" s="230">
        <v>38</v>
      </c>
      <c r="R76" s="230"/>
      <c r="S76" s="230"/>
      <c r="T76" s="230"/>
      <c r="U76" s="230"/>
      <c r="V76" s="230"/>
      <c r="W76" s="230"/>
      <c r="X76" s="230"/>
      <c r="Y76" s="230"/>
      <c r="Z76" s="230"/>
      <c r="AA76" s="230"/>
    </row>
    <row r="77" spans="1:27" x14ac:dyDescent="0.5">
      <c r="A77" s="324"/>
      <c r="B77" s="230">
        <v>38</v>
      </c>
      <c r="C77" s="225">
        <v>50</v>
      </c>
      <c r="D77" s="230" t="s">
        <v>34</v>
      </c>
      <c r="E77" s="230">
        <v>88560</v>
      </c>
      <c r="F77" s="230">
        <v>362</v>
      </c>
      <c r="G77" s="230">
        <v>7183</v>
      </c>
      <c r="H77" s="230" t="s">
        <v>805</v>
      </c>
      <c r="I77" s="230">
        <v>3</v>
      </c>
      <c r="J77" s="230">
        <v>1</v>
      </c>
      <c r="K77" s="230"/>
      <c r="L77" s="230">
        <f t="shared" si="0"/>
        <v>1300</v>
      </c>
      <c r="M77" s="230"/>
      <c r="N77" s="393">
        <v>150</v>
      </c>
      <c r="O77" s="393"/>
      <c r="P77" s="225"/>
      <c r="Q77" s="230">
        <v>38</v>
      </c>
      <c r="R77" s="230"/>
      <c r="S77" s="230"/>
      <c r="T77" s="230"/>
      <c r="U77" s="230"/>
      <c r="V77" s="230"/>
      <c r="W77" s="230"/>
      <c r="X77" s="230"/>
      <c r="Y77" s="230"/>
      <c r="Z77" s="230"/>
      <c r="AA77" s="230"/>
    </row>
    <row r="78" spans="1:27" x14ac:dyDescent="0.5">
      <c r="A78" s="324"/>
      <c r="B78" s="230">
        <v>38</v>
      </c>
      <c r="C78" s="225">
        <v>51</v>
      </c>
      <c r="D78" s="230" t="s">
        <v>34</v>
      </c>
      <c r="E78" s="230"/>
      <c r="F78" s="230">
        <v>170</v>
      </c>
      <c r="G78" s="230">
        <v>6187</v>
      </c>
      <c r="H78" s="230" t="s">
        <v>805</v>
      </c>
      <c r="I78" s="230">
        <v>2</v>
      </c>
      <c r="J78" s="230">
        <v>2</v>
      </c>
      <c r="K78" s="230">
        <v>30</v>
      </c>
      <c r="L78" s="230">
        <f t="shared" si="0"/>
        <v>1030</v>
      </c>
      <c r="M78" s="230"/>
      <c r="N78" s="393">
        <v>100</v>
      </c>
      <c r="O78" s="393"/>
      <c r="P78" s="225"/>
      <c r="Q78" s="230">
        <v>38</v>
      </c>
      <c r="R78" s="230"/>
      <c r="S78" s="230"/>
      <c r="T78" s="230"/>
      <c r="U78" s="230"/>
      <c r="V78" s="230"/>
      <c r="W78" s="230"/>
      <c r="X78" s="230"/>
      <c r="Y78" s="230"/>
      <c r="Z78" s="230"/>
      <c r="AA78" s="230"/>
    </row>
    <row r="79" spans="1:27" x14ac:dyDescent="0.5">
      <c r="A79" s="324"/>
      <c r="B79" s="230"/>
      <c r="C79" s="225"/>
      <c r="D79" s="230"/>
      <c r="E79" s="230"/>
      <c r="F79" s="230"/>
      <c r="G79" s="230"/>
      <c r="H79" s="230"/>
      <c r="I79" s="230"/>
      <c r="J79" s="230"/>
      <c r="K79" s="230"/>
      <c r="L79" s="230"/>
      <c r="M79" s="230"/>
      <c r="N79" s="393"/>
      <c r="O79" s="393"/>
      <c r="P79" s="225"/>
      <c r="Q79" s="230"/>
      <c r="R79" s="230"/>
      <c r="S79" s="230"/>
      <c r="T79" s="230"/>
      <c r="U79" s="230"/>
      <c r="V79" s="230"/>
      <c r="W79" s="230"/>
      <c r="X79" s="230"/>
      <c r="Y79" s="230"/>
      <c r="Z79" s="230"/>
      <c r="AA79" s="230"/>
    </row>
    <row r="80" spans="1:27" x14ac:dyDescent="0.5">
      <c r="A80" s="324" t="s">
        <v>1813</v>
      </c>
      <c r="B80" s="230">
        <v>49</v>
      </c>
      <c r="C80" s="225">
        <v>52</v>
      </c>
      <c r="D80" s="230" t="s">
        <v>34</v>
      </c>
      <c r="E80" s="230">
        <v>15244</v>
      </c>
      <c r="F80" s="230">
        <v>100</v>
      </c>
      <c r="G80" s="230">
        <v>612</v>
      </c>
      <c r="H80" s="230" t="s">
        <v>805</v>
      </c>
      <c r="I80" s="230"/>
      <c r="J80" s="230"/>
      <c r="K80" s="230">
        <v>53</v>
      </c>
      <c r="L80" s="230">
        <f t="shared" si="0"/>
        <v>53</v>
      </c>
      <c r="M80" s="230"/>
      <c r="N80" s="393">
        <v>100</v>
      </c>
      <c r="O80" s="393"/>
      <c r="P80" s="225"/>
      <c r="Q80" s="230">
        <v>49</v>
      </c>
      <c r="R80" s="230"/>
      <c r="S80" s="230"/>
      <c r="T80" s="230"/>
      <c r="U80" s="230"/>
      <c r="V80" s="230"/>
      <c r="W80" s="230"/>
      <c r="X80" s="230"/>
      <c r="Y80" s="230"/>
      <c r="Z80" s="230"/>
      <c r="AA80" s="230"/>
    </row>
    <row r="81" spans="1:27" x14ac:dyDescent="0.5">
      <c r="A81" s="324"/>
      <c r="B81" s="230">
        <v>49</v>
      </c>
      <c r="C81" s="225">
        <v>53</v>
      </c>
      <c r="D81" s="230" t="s">
        <v>34</v>
      </c>
      <c r="E81" s="230"/>
      <c r="F81" s="230">
        <v>7</v>
      </c>
      <c r="G81" s="230">
        <v>1743</v>
      </c>
      <c r="H81" s="230" t="s">
        <v>805</v>
      </c>
      <c r="I81" s="230">
        <v>10</v>
      </c>
      <c r="J81" s="230"/>
      <c r="K81" s="230">
        <v>30</v>
      </c>
      <c r="L81" s="230">
        <f t="shared" si="0"/>
        <v>4030</v>
      </c>
      <c r="M81" s="230"/>
      <c r="N81" s="393">
        <v>150</v>
      </c>
      <c r="O81" s="393"/>
      <c r="P81" s="225"/>
      <c r="Q81" s="230">
        <v>49</v>
      </c>
      <c r="R81" s="230"/>
      <c r="S81" s="230"/>
      <c r="T81" s="230"/>
      <c r="U81" s="230"/>
      <c r="V81" s="230"/>
      <c r="W81" s="230"/>
      <c r="X81" s="230"/>
      <c r="Y81" s="230"/>
      <c r="Z81" s="230"/>
      <c r="AA81" s="230"/>
    </row>
    <row r="82" spans="1:27" x14ac:dyDescent="0.5">
      <c r="A82" s="324"/>
      <c r="B82" s="230">
        <v>49</v>
      </c>
      <c r="C82" s="225">
        <v>54</v>
      </c>
      <c r="D82" s="230" t="s">
        <v>34</v>
      </c>
      <c r="E82" s="230"/>
      <c r="F82" s="230">
        <v>2</v>
      </c>
      <c r="G82" s="230">
        <v>1738</v>
      </c>
      <c r="H82" s="230" t="s">
        <v>805</v>
      </c>
      <c r="I82" s="230">
        <v>27</v>
      </c>
      <c r="J82" s="230">
        <v>1</v>
      </c>
      <c r="K82" s="230">
        <v>30</v>
      </c>
      <c r="L82" s="230">
        <f t="shared" si="0"/>
        <v>10930</v>
      </c>
      <c r="M82" s="230"/>
      <c r="N82" s="393">
        <v>150</v>
      </c>
      <c r="O82" s="393"/>
      <c r="P82" s="225"/>
      <c r="Q82" s="230">
        <v>49</v>
      </c>
      <c r="R82" s="230"/>
      <c r="S82" s="230"/>
      <c r="T82" s="230"/>
      <c r="U82" s="230"/>
      <c r="V82" s="230"/>
      <c r="W82" s="230"/>
      <c r="X82" s="230"/>
      <c r="Y82" s="230"/>
      <c r="Z82" s="230"/>
      <c r="AA82" s="230"/>
    </row>
    <row r="83" spans="1:27" x14ac:dyDescent="0.5">
      <c r="A83" s="324"/>
      <c r="B83" s="230">
        <v>49</v>
      </c>
      <c r="C83" s="225">
        <v>55</v>
      </c>
      <c r="D83" s="230" t="s">
        <v>34</v>
      </c>
      <c r="E83" s="230">
        <v>15244</v>
      </c>
      <c r="F83" s="230">
        <v>100</v>
      </c>
      <c r="G83" s="230">
        <v>612</v>
      </c>
      <c r="H83" s="230" t="s">
        <v>805</v>
      </c>
      <c r="I83" s="230"/>
      <c r="J83" s="230"/>
      <c r="K83" s="230">
        <v>53</v>
      </c>
      <c r="L83" s="230">
        <f t="shared" si="0"/>
        <v>53</v>
      </c>
      <c r="M83" s="230"/>
      <c r="N83" s="393">
        <v>100</v>
      </c>
      <c r="O83" s="393"/>
      <c r="P83" s="225"/>
      <c r="Q83" s="230">
        <v>49</v>
      </c>
      <c r="R83" s="230"/>
      <c r="S83" s="230"/>
      <c r="T83" s="230"/>
      <c r="U83" s="230"/>
      <c r="V83" s="230"/>
      <c r="W83" s="230"/>
      <c r="X83" s="230"/>
      <c r="Y83" s="230"/>
      <c r="Z83" s="230"/>
      <c r="AA83" s="230"/>
    </row>
    <row r="84" spans="1:27" x14ac:dyDescent="0.5">
      <c r="A84" s="324"/>
      <c r="B84" s="230"/>
      <c r="C84" s="225"/>
      <c r="D84" s="230"/>
      <c r="E84" s="230"/>
      <c r="F84" s="230"/>
      <c r="G84" s="230"/>
      <c r="H84" s="230"/>
      <c r="I84" s="230"/>
      <c r="J84" s="230"/>
      <c r="K84" s="230"/>
      <c r="L84" s="230"/>
      <c r="M84" s="230"/>
      <c r="N84" s="393"/>
      <c r="O84" s="393"/>
      <c r="P84" s="225"/>
      <c r="Q84" s="230"/>
      <c r="R84" s="230"/>
      <c r="S84" s="230"/>
      <c r="T84" s="230"/>
      <c r="U84" s="230"/>
      <c r="V84" s="230"/>
      <c r="W84" s="230"/>
      <c r="X84" s="230"/>
      <c r="Y84" s="230"/>
      <c r="Z84" s="230"/>
      <c r="AA84" s="230"/>
    </row>
    <row r="85" spans="1:27" x14ac:dyDescent="0.5">
      <c r="A85" s="324" t="s">
        <v>1814</v>
      </c>
      <c r="B85" s="230">
        <v>94</v>
      </c>
      <c r="C85" s="225">
        <v>56</v>
      </c>
      <c r="D85" s="230" t="s">
        <v>34</v>
      </c>
      <c r="E85" s="230">
        <v>25522</v>
      </c>
      <c r="F85" s="230">
        <v>49</v>
      </c>
      <c r="G85" s="230">
        <v>1978</v>
      </c>
      <c r="H85" s="230" t="s">
        <v>805</v>
      </c>
      <c r="I85" s="230">
        <v>15</v>
      </c>
      <c r="J85" s="230">
        <v>2</v>
      </c>
      <c r="K85" s="230">
        <v>37</v>
      </c>
      <c r="L85" s="230">
        <f t="shared" si="0"/>
        <v>6237</v>
      </c>
      <c r="M85" s="230"/>
      <c r="N85" s="393">
        <v>100</v>
      </c>
      <c r="O85" s="393"/>
      <c r="P85" s="225"/>
      <c r="Q85" s="230">
        <v>94</v>
      </c>
      <c r="R85" s="230"/>
      <c r="S85" s="230"/>
      <c r="T85" s="230"/>
      <c r="U85" s="230"/>
      <c r="V85" s="230"/>
      <c r="W85" s="230"/>
      <c r="X85" s="230"/>
      <c r="Y85" s="230"/>
      <c r="Z85" s="230"/>
      <c r="AA85" s="230"/>
    </row>
    <row r="86" spans="1:27" x14ac:dyDescent="0.5">
      <c r="A86" s="324"/>
      <c r="B86" s="230">
        <v>94</v>
      </c>
      <c r="C86" s="225">
        <v>57</v>
      </c>
      <c r="D86" s="230" t="s">
        <v>34</v>
      </c>
      <c r="E86" s="230">
        <v>37118</v>
      </c>
      <c r="F86" s="230">
        <v>187</v>
      </c>
      <c r="G86" s="230">
        <v>877</v>
      </c>
      <c r="H86" s="230" t="s">
        <v>805</v>
      </c>
      <c r="I86" s="230"/>
      <c r="J86" s="230"/>
      <c r="K86" s="230">
        <v>91</v>
      </c>
      <c r="L86" s="230">
        <f t="shared" si="0"/>
        <v>91</v>
      </c>
      <c r="M86" s="230"/>
      <c r="N86" s="393">
        <v>250</v>
      </c>
      <c r="O86" s="393"/>
      <c r="P86" s="225"/>
      <c r="Q86" s="230">
        <v>94</v>
      </c>
      <c r="R86" s="230"/>
      <c r="S86" s="230"/>
      <c r="T86" s="230"/>
      <c r="U86" s="230"/>
      <c r="V86" s="230"/>
      <c r="W86" s="230"/>
      <c r="X86" s="230"/>
      <c r="Y86" s="230"/>
      <c r="Z86" s="230"/>
      <c r="AA86" s="230"/>
    </row>
    <row r="87" spans="1:27" x14ac:dyDescent="0.5">
      <c r="A87" s="324"/>
      <c r="B87" s="230">
        <v>94</v>
      </c>
      <c r="C87" s="225">
        <v>58</v>
      </c>
      <c r="D87" s="230" t="s">
        <v>49</v>
      </c>
      <c r="E87" s="230">
        <v>6741</v>
      </c>
      <c r="F87" s="230">
        <v>19</v>
      </c>
      <c r="G87" s="230"/>
      <c r="H87" s="230" t="s">
        <v>805</v>
      </c>
      <c r="I87" s="230">
        <v>15</v>
      </c>
      <c r="J87" s="230"/>
      <c r="K87" s="230"/>
      <c r="L87" s="230">
        <f t="shared" si="0"/>
        <v>6000</v>
      </c>
      <c r="M87" s="230"/>
      <c r="N87" s="393"/>
      <c r="O87" s="393"/>
      <c r="P87" s="225"/>
      <c r="Q87" s="230">
        <v>94</v>
      </c>
      <c r="R87" s="230"/>
      <c r="S87" s="230"/>
      <c r="T87" s="230"/>
      <c r="U87" s="230"/>
      <c r="V87" s="230"/>
      <c r="W87" s="230"/>
      <c r="X87" s="230"/>
      <c r="Y87" s="230"/>
      <c r="Z87" s="230"/>
      <c r="AA87" s="230"/>
    </row>
    <row r="88" spans="1:27" x14ac:dyDescent="0.5">
      <c r="A88" s="324"/>
      <c r="B88" s="230"/>
      <c r="C88" s="225"/>
      <c r="D88" s="230"/>
      <c r="E88" s="230"/>
      <c r="F88" s="230"/>
      <c r="G88" s="230"/>
      <c r="H88" s="230"/>
      <c r="I88" s="230"/>
      <c r="J88" s="230"/>
      <c r="K88" s="230"/>
      <c r="L88" s="230"/>
      <c r="M88" s="230"/>
      <c r="N88" s="393"/>
      <c r="O88" s="393"/>
      <c r="P88" s="225"/>
      <c r="Q88" s="230"/>
      <c r="R88" s="230"/>
      <c r="S88" s="230"/>
      <c r="T88" s="230"/>
      <c r="U88" s="230"/>
      <c r="V88" s="230"/>
      <c r="W88" s="230"/>
      <c r="X88" s="230"/>
      <c r="Y88" s="230"/>
      <c r="Z88" s="230"/>
      <c r="AA88" s="230"/>
    </row>
    <row r="89" spans="1:27" x14ac:dyDescent="0.5">
      <c r="A89" s="324" t="s">
        <v>1815</v>
      </c>
      <c r="B89" s="230">
        <v>94</v>
      </c>
      <c r="C89" s="225">
        <v>59</v>
      </c>
      <c r="D89" s="230" t="s">
        <v>34</v>
      </c>
      <c r="E89" s="230">
        <v>96295</v>
      </c>
      <c r="F89" s="230">
        <v>280</v>
      </c>
      <c r="G89" s="230">
        <v>7744</v>
      </c>
      <c r="H89" s="230" t="s">
        <v>805</v>
      </c>
      <c r="I89" s="230">
        <v>7</v>
      </c>
      <c r="J89" s="230"/>
      <c r="K89" s="230">
        <v>61</v>
      </c>
      <c r="L89" s="230">
        <f t="shared" si="0"/>
        <v>2861</v>
      </c>
      <c r="M89" s="230"/>
      <c r="N89" s="393">
        <v>200</v>
      </c>
      <c r="O89" s="393"/>
      <c r="P89" s="225"/>
      <c r="Q89" s="230">
        <v>94</v>
      </c>
      <c r="R89" s="230"/>
      <c r="S89" s="230"/>
      <c r="T89" s="230"/>
      <c r="U89" s="230"/>
      <c r="V89" s="230"/>
      <c r="W89" s="230"/>
      <c r="X89" s="230"/>
      <c r="Y89" s="230"/>
      <c r="Z89" s="230"/>
      <c r="AA89" s="230"/>
    </row>
    <row r="90" spans="1:27" x14ac:dyDescent="0.5">
      <c r="A90" s="324"/>
      <c r="B90" s="230"/>
      <c r="C90" s="225"/>
      <c r="D90" s="230"/>
      <c r="E90" s="230"/>
      <c r="F90" s="230"/>
      <c r="G90" s="230"/>
      <c r="H90" s="230"/>
      <c r="I90" s="230"/>
      <c r="J90" s="230"/>
      <c r="K90" s="230"/>
      <c r="L90" s="230"/>
      <c r="M90" s="230"/>
      <c r="N90" s="393"/>
      <c r="O90" s="393"/>
      <c r="P90" s="225"/>
      <c r="Q90" s="230"/>
      <c r="R90" s="230"/>
      <c r="S90" s="230"/>
      <c r="T90" s="230"/>
      <c r="U90" s="230"/>
      <c r="V90" s="230"/>
      <c r="W90" s="230"/>
      <c r="X90" s="230"/>
      <c r="Y90" s="230"/>
      <c r="Z90" s="230"/>
      <c r="AA90" s="230"/>
    </row>
    <row r="91" spans="1:27" x14ac:dyDescent="0.5">
      <c r="A91" s="324" t="s">
        <v>1816</v>
      </c>
      <c r="B91" s="230">
        <v>93</v>
      </c>
      <c r="C91" s="225">
        <v>60</v>
      </c>
      <c r="D91" s="230" t="s">
        <v>34</v>
      </c>
      <c r="E91" s="230"/>
      <c r="F91" s="230">
        <v>13</v>
      </c>
      <c r="G91" s="230">
        <v>1866</v>
      </c>
      <c r="H91" s="230" t="s">
        <v>805</v>
      </c>
      <c r="I91" s="230">
        <v>16</v>
      </c>
      <c r="J91" s="230">
        <v>1</v>
      </c>
      <c r="K91" s="230">
        <v>12</v>
      </c>
      <c r="L91" s="230">
        <f t="shared" si="0"/>
        <v>6512</v>
      </c>
      <c r="M91" s="230"/>
      <c r="N91" s="393">
        <v>150</v>
      </c>
      <c r="O91" s="393"/>
      <c r="P91" s="225"/>
      <c r="Q91" s="230">
        <v>93</v>
      </c>
      <c r="R91" s="230"/>
      <c r="S91" s="230"/>
      <c r="T91" s="230"/>
      <c r="U91" s="230"/>
      <c r="V91" s="230"/>
      <c r="W91" s="230"/>
      <c r="X91" s="230"/>
      <c r="Y91" s="230"/>
      <c r="Z91" s="230"/>
      <c r="AA91" s="230"/>
    </row>
    <row r="92" spans="1:27" x14ac:dyDescent="0.5">
      <c r="A92" s="324"/>
      <c r="B92" s="230">
        <v>93</v>
      </c>
      <c r="C92" s="225">
        <v>61</v>
      </c>
      <c r="D92" s="230" t="s">
        <v>34</v>
      </c>
      <c r="E92" s="230">
        <v>37129</v>
      </c>
      <c r="F92" s="230">
        <v>198</v>
      </c>
      <c r="G92" s="230">
        <v>888</v>
      </c>
      <c r="H92" s="230" t="s">
        <v>805</v>
      </c>
      <c r="I92" s="230"/>
      <c r="J92" s="230">
        <v>1</v>
      </c>
      <c r="K92" s="230">
        <v>19</v>
      </c>
      <c r="L92" s="230">
        <f t="shared" si="0"/>
        <v>119</v>
      </c>
      <c r="M92" s="230"/>
      <c r="N92" s="393">
        <v>250</v>
      </c>
      <c r="O92" s="393"/>
      <c r="P92" s="225"/>
      <c r="Q92" s="230">
        <v>93</v>
      </c>
      <c r="R92" s="230"/>
      <c r="S92" s="230"/>
      <c r="T92" s="230"/>
      <c r="U92" s="230"/>
      <c r="V92" s="230"/>
      <c r="W92" s="230"/>
      <c r="X92" s="230"/>
      <c r="Y92" s="230"/>
      <c r="Z92" s="230"/>
      <c r="AA92" s="230"/>
    </row>
    <row r="93" spans="1:27" x14ac:dyDescent="0.5">
      <c r="A93" s="324"/>
      <c r="B93" s="230"/>
      <c r="C93" s="225"/>
      <c r="D93" s="230"/>
      <c r="E93" s="230"/>
      <c r="F93" s="230"/>
      <c r="G93" s="230"/>
      <c r="H93" s="230"/>
      <c r="I93" s="230"/>
      <c r="J93" s="230"/>
      <c r="K93" s="230"/>
      <c r="L93" s="230"/>
      <c r="M93" s="230"/>
      <c r="N93" s="393"/>
      <c r="O93" s="393"/>
      <c r="P93" s="225"/>
      <c r="Q93" s="230"/>
      <c r="R93" s="230"/>
      <c r="S93" s="230"/>
      <c r="T93" s="230"/>
      <c r="U93" s="230"/>
      <c r="V93" s="230"/>
      <c r="W93" s="230"/>
      <c r="X93" s="230"/>
      <c r="Y93" s="230"/>
      <c r="Z93" s="230"/>
      <c r="AA93" s="230"/>
    </row>
    <row r="94" spans="1:27" x14ac:dyDescent="0.5">
      <c r="A94" s="324" t="s">
        <v>1817</v>
      </c>
      <c r="B94" s="230">
        <v>139</v>
      </c>
      <c r="C94" s="225">
        <v>62</v>
      </c>
      <c r="D94" s="230" t="s">
        <v>34</v>
      </c>
      <c r="E94" s="230">
        <v>71439</v>
      </c>
      <c r="F94" s="230">
        <v>317</v>
      </c>
      <c r="G94" s="230">
        <v>6025</v>
      </c>
      <c r="H94" s="230" t="s">
        <v>805</v>
      </c>
      <c r="I94" s="230"/>
      <c r="J94" s="230">
        <v>1</v>
      </c>
      <c r="K94" s="230">
        <v>57</v>
      </c>
      <c r="L94" s="230">
        <v>157</v>
      </c>
      <c r="M94" s="230"/>
      <c r="N94" s="393">
        <v>250</v>
      </c>
      <c r="O94" s="393"/>
      <c r="P94" s="225">
        <v>14</v>
      </c>
      <c r="Q94" s="230">
        <v>139</v>
      </c>
      <c r="R94" s="230" t="s">
        <v>1792</v>
      </c>
      <c r="S94" s="230" t="s">
        <v>37</v>
      </c>
      <c r="T94" s="230"/>
      <c r="U94" s="230">
        <v>96</v>
      </c>
      <c r="V94" s="230"/>
      <c r="W94" s="230">
        <v>96</v>
      </c>
      <c r="X94" s="230"/>
      <c r="Y94" s="230"/>
      <c r="Z94" s="230">
        <v>5</v>
      </c>
      <c r="AA94" s="230"/>
    </row>
    <row r="95" spans="1:27" x14ac:dyDescent="0.5">
      <c r="A95" s="324"/>
      <c r="B95" s="230">
        <v>139</v>
      </c>
      <c r="C95" s="225">
        <v>63</v>
      </c>
      <c r="D95" s="230" t="s">
        <v>34</v>
      </c>
      <c r="E95" s="230">
        <v>47085</v>
      </c>
      <c r="F95" s="230">
        <v>98</v>
      </c>
      <c r="G95" s="230">
        <v>4263</v>
      </c>
      <c r="H95" s="230" t="s">
        <v>805</v>
      </c>
      <c r="I95" s="230">
        <v>9</v>
      </c>
      <c r="J95" s="230">
        <v>2</v>
      </c>
      <c r="K95" s="230">
        <v>12</v>
      </c>
      <c r="L95" s="230">
        <f t="shared" si="0"/>
        <v>3812</v>
      </c>
      <c r="M95" s="230"/>
      <c r="N95" s="393">
        <v>175</v>
      </c>
      <c r="O95" s="393"/>
      <c r="P95" s="225"/>
      <c r="Q95" s="230">
        <v>139</v>
      </c>
      <c r="R95" s="230"/>
      <c r="S95" s="230"/>
      <c r="T95" s="230"/>
      <c r="U95" s="230"/>
      <c r="V95" s="230"/>
      <c r="W95" s="230"/>
      <c r="X95" s="230"/>
      <c r="Y95" s="230"/>
      <c r="Z95" s="230"/>
      <c r="AA95" s="230"/>
    </row>
    <row r="96" spans="1:27" x14ac:dyDescent="0.5">
      <c r="A96" s="324"/>
      <c r="B96" s="230"/>
      <c r="C96" s="225"/>
      <c r="D96" s="230"/>
      <c r="E96" s="230"/>
      <c r="F96" s="230"/>
      <c r="G96" s="230"/>
      <c r="H96" s="230"/>
      <c r="I96" s="230"/>
      <c r="J96" s="230"/>
      <c r="K96" s="230"/>
      <c r="L96" s="230"/>
      <c r="M96" s="230"/>
      <c r="N96" s="393"/>
      <c r="O96" s="393"/>
      <c r="P96" s="225"/>
      <c r="Q96" s="230"/>
      <c r="R96" s="230"/>
      <c r="S96" s="230"/>
      <c r="T96" s="230"/>
      <c r="U96" s="230"/>
      <c r="V96" s="230"/>
      <c r="W96" s="230"/>
      <c r="X96" s="230"/>
      <c r="Y96" s="230"/>
      <c r="Z96" s="230"/>
      <c r="AA96" s="230"/>
    </row>
    <row r="97" spans="1:27" x14ac:dyDescent="0.5">
      <c r="A97" s="324" t="s">
        <v>1818</v>
      </c>
      <c r="B97" s="230">
        <v>9</v>
      </c>
      <c r="C97" s="225">
        <v>64</v>
      </c>
      <c r="D97" s="230" t="s">
        <v>34</v>
      </c>
      <c r="E97" s="230">
        <v>85858</v>
      </c>
      <c r="F97" s="230">
        <v>231</v>
      </c>
      <c r="G97" s="230">
        <v>6495</v>
      </c>
      <c r="H97" s="230" t="s">
        <v>805</v>
      </c>
      <c r="I97" s="230">
        <v>5</v>
      </c>
      <c r="J97" s="230">
        <v>2</v>
      </c>
      <c r="K97" s="230">
        <v>18</v>
      </c>
      <c r="L97" s="230">
        <f t="shared" si="0"/>
        <v>2218</v>
      </c>
      <c r="M97" s="230"/>
      <c r="N97" s="393">
        <v>250</v>
      </c>
      <c r="O97" s="393"/>
      <c r="P97" s="225"/>
      <c r="Q97" s="230">
        <v>9</v>
      </c>
      <c r="R97" s="230"/>
      <c r="S97" s="230"/>
      <c r="T97" s="230"/>
      <c r="U97" s="230"/>
      <c r="V97" s="230"/>
      <c r="W97" s="230"/>
      <c r="X97" s="230"/>
      <c r="Y97" s="230"/>
      <c r="Z97" s="230"/>
      <c r="AA97" s="230"/>
    </row>
    <row r="98" spans="1:27" x14ac:dyDescent="0.5">
      <c r="A98" s="324"/>
      <c r="B98" s="230">
        <v>9</v>
      </c>
      <c r="C98" s="225">
        <v>65</v>
      </c>
      <c r="D98" s="230" t="s">
        <v>34</v>
      </c>
      <c r="E98" s="230">
        <v>88214</v>
      </c>
      <c r="F98" s="230">
        <v>205</v>
      </c>
      <c r="G98" s="230">
        <v>7056</v>
      </c>
      <c r="H98" s="230" t="s">
        <v>805</v>
      </c>
      <c r="I98" s="230">
        <v>7</v>
      </c>
      <c r="J98" s="230">
        <v>2</v>
      </c>
      <c r="K98" s="230">
        <v>46</v>
      </c>
      <c r="L98" s="230">
        <f t="shared" si="0"/>
        <v>3046</v>
      </c>
      <c r="M98" s="230"/>
      <c r="N98" s="393">
        <v>150</v>
      </c>
      <c r="O98" s="393"/>
      <c r="P98" s="225"/>
      <c r="Q98" s="230">
        <v>9</v>
      </c>
      <c r="R98" s="230"/>
      <c r="S98" s="230"/>
      <c r="T98" s="230"/>
      <c r="U98" s="230"/>
      <c r="V98" s="230"/>
      <c r="W98" s="230"/>
      <c r="X98" s="230"/>
      <c r="Y98" s="230"/>
      <c r="Z98" s="230"/>
      <c r="AA98" s="230"/>
    </row>
    <row r="99" spans="1:27" x14ac:dyDescent="0.5">
      <c r="A99" s="324"/>
      <c r="B99" s="230"/>
      <c r="C99" s="225"/>
      <c r="D99" s="230"/>
      <c r="E99" s="230"/>
      <c r="F99" s="230"/>
      <c r="G99" s="230"/>
      <c r="H99" s="230"/>
      <c r="I99" s="230"/>
      <c r="J99" s="230"/>
      <c r="K99" s="230"/>
      <c r="L99" s="230"/>
      <c r="M99" s="230"/>
      <c r="N99" s="393"/>
      <c r="O99" s="393"/>
      <c r="P99" s="225"/>
      <c r="Q99" s="230"/>
      <c r="R99" s="230"/>
      <c r="S99" s="230"/>
      <c r="T99" s="230"/>
      <c r="U99" s="230"/>
      <c r="V99" s="230"/>
      <c r="W99" s="230"/>
      <c r="X99" s="230"/>
      <c r="Y99" s="230"/>
      <c r="Z99" s="230"/>
      <c r="AA99" s="230"/>
    </row>
    <row r="100" spans="1:27" x14ac:dyDescent="0.5">
      <c r="A100" s="324" t="s">
        <v>1819</v>
      </c>
      <c r="B100" s="230">
        <v>67</v>
      </c>
      <c r="C100" s="225">
        <v>66</v>
      </c>
      <c r="D100" s="230" t="s">
        <v>34</v>
      </c>
      <c r="E100" s="230">
        <v>47087</v>
      </c>
      <c r="F100" s="230">
        <v>96</v>
      </c>
      <c r="G100" s="230">
        <v>4265</v>
      </c>
      <c r="H100" s="230" t="s">
        <v>805</v>
      </c>
      <c r="I100" s="230">
        <v>7</v>
      </c>
      <c r="J100" s="230">
        <v>3</v>
      </c>
      <c r="K100" s="230">
        <v>33</v>
      </c>
      <c r="L100" s="230">
        <f t="shared" si="0"/>
        <v>3133</v>
      </c>
      <c r="M100" s="230"/>
      <c r="N100" s="393">
        <v>100</v>
      </c>
      <c r="O100" s="393"/>
      <c r="P100" s="225"/>
      <c r="Q100" s="230">
        <v>67</v>
      </c>
      <c r="R100" s="230"/>
      <c r="S100" s="230"/>
      <c r="T100" s="230"/>
      <c r="U100" s="230"/>
      <c r="V100" s="230"/>
      <c r="W100" s="230"/>
      <c r="X100" s="230"/>
      <c r="Y100" s="230"/>
      <c r="Z100" s="230"/>
      <c r="AA100" s="230"/>
    </row>
    <row r="101" spans="1:27" x14ac:dyDescent="0.5">
      <c r="A101" s="324"/>
      <c r="B101" s="230"/>
      <c r="C101" s="225">
        <v>67</v>
      </c>
      <c r="D101" s="230" t="s">
        <v>34</v>
      </c>
      <c r="E101" s="230">
        <v>26423</v>
      </c>
      <c r="F101" s="230">
        <v>41</v>
      </c>
      <c r="G101" s="230">
        <v>2341</v>
      </c>
      <c r="H101" s="230" t="s">
        <v>805</v>
      </c>
      <c r="I101" s="230">
        <v>15</v>
      </c>
      <c r="J101" s="230"/>
      <c r="K101" s="230">
        <v>23</v>
      </c>
      <c r="L101" s="230">
        <f t="shared" si="0"/>
        <v>6023</v>
      </c>
      <c r="M101" s="230"/>
      <c r="N101" s="393">
        <v>150</v>
      </c>
      <c r="O101" s="393"/>
      <c r="P101" s="225"/>
      <c r="Q101" s="230"/>
      <c r="R101" s="230"/>
      <c r="S101" s="230"/>
      <c r="T101" s="230"/>
      <c r="U101" s="230"/>
      <c r="V101" s="230"/>
      <c r="W101" s="230"/>
      <c r="X101" s="230"/>
      <c r="Y101" s="230"/>
      <c r="Z101" s="230"/>
      <c r="AA101" s="230"/>
    </row>
    <row r="102" spans="1:27" x14ac:dyDescent="0.5">
      <c r="A102" s="324"/>
      <c r="B102" s="230">
        <v>67</v>
      </c>
      <c r="C102" s="225">
        <v>68</v>
      </c>
      <c r="D102" s="230" t="s">
        <v>34</v>
      </c>
      <c r="E102" s="230">
        <v>15263</v>
      </c>
      <c r="F102" s="230">
        <v>113</v>
      </c>
      <c r="G102" s="230">
        <v>631</v>
      </c>
      <c r="H102" s="230" t="s">
        <v>805</v>
      </c>
      <c r="I102" s="230"/>
      <c r="J102" s="230">
        <v>1</v>
      </c>
      <c r="K102" s="230">
        <v>84</v>
      </c>
      <c r="L102" s="230"/>
      <c r="M102" s="230"/>
      <c r="N102" s="393">
        <v>100</v>
      </c>
      <c r="O102" s="393"/>
      <c r="P102" s="225">
        <v>15</v>
      </c>
      <c r="Q102" s="230">
        <v>67</v>
      </c>
      <c r="R102" s="230" t="s">
        <v>1792</v>
      </c>
      <c r="S102" s="230" t="s">
        <v>45</v>
      </c>
      <c r="T102" s="230"/>
      <c r="U102" s="230">
        <v>84</v>
      </c>
      <c r="V102" s="230"/>
      <c r="W102" s="230">
        <v>84</v>
      </c>
      <c r="X102" s="230"/>
      <c r="Y102" s="230"/>
      <c r="Z102" s="230">
        <v>37</v>
      </c>
      <c r="AA102" s="230"/>
    </row>
    <row r="103" spans="1:27" x14ac:dyDescent="0.5">
      <c r="A103" s="324"/>
      <c r="B103" s="230"/>
      <c r="C103" s="225"/>
      <c r="D103" s="230"/>
      <c r="E103" s="230"/>
      <c r="F103" s="230"/>
      <c r="G103" s="230"/>
      <c r="H103" s="230"/>
      <c r="I103" s="230"/>
      <c r="J103" s="230"/>
      <c r="K103" s="230"/>
      <c r="L103" s="230"/>
      <c r="M103" s="230"/>
      <c r="N103" s="393"/>
      <c r="O103" s="393"/>
      <c r="P103" s="225"/>
      <c r="Q103" s="230"/>
      <c r="R103" s="230"/>
      <c r="S103" s="230"/>
      <c r="T103" s="230"/>
      <c r="U103" s="230"/>
      <c r="V103" s="230"/>
      <c r="W103" s="230"/>
      <c r="X103" s="230"/>
      <c r="Y103" s="230"/>
      <c r="Z103" s="230"/>
      <c r="AA103" s="230"/>
    </row>
    <row r="104" spans="1:27" x14ac:dyDescent="0.5">
      <c r="A104" s="324" t="s">
        <v>1820</v>
      </c>
      <c r="B104" s="230">
        <v>26</v>
      </c>
      <c r="C104" s="225">
        <v>69</v>
      </c>
      <c r="D104" s="230" t="s">
        <v>34</v>
      </c>
      <c r="E104" s="230">
        <v>25568</v>
      </c>
      <c r="F104" s="230">
        <v>54</v>
      </c>
      <c r="G104" s="230">
        <v>2024</v>
      </c>
      <c r="H104" s="230" t="s">
        <v>805</v>
      </c>
      <c r="I104" s="230">
        <v>18</v>
      </c>
      <c r="J104" s="230"/>
      <c r="K104" s="230">
        <v>60</v>
      </c>
      <c r="L104" s="230">
        <f t="shared" si="0"/>
        <v>7260</v>
      </c>
      <c r="M104" s="230"/>
      <c r="N104" s="393">
        <v>200</v>
      </c>
      <c r="O104" s="393"/>
      <c r="P104" s="225"/>
      <c r="Q104" s="230">
        <v>26</v>
      </c>
      <c r="R104" s="230"/>
      <c r="S104" s="230"/>
      <c r="T104" s="230"/>
      <c r="U104" s="230"/>
      <c r="V104" s="230"/>
      <c r="W104" s="230"/>
      <c r="X104" s="230"/>
      <c r="Y104" s="230"/>
      <c r="Z104" s="230"/>
      <c r="AA104" s="230"/>
    </row>
    <row r="105" spans="1:27" x14ac:dyDescent="0.5">
      <c r="A105" s="324"/>
      <c r="B105" s="230"/>
      <c r="C105" s="225"/>
      <c r="D105" s="230"/>
      <c r="E105" s="230"/>
      <c r="F105" s="230"/>
      <c r="G105" s="230"/>
      <c r="H105" s="230"/>
      <c r="I105" s="230"/>
      <c r="J105" s="230"/>
      <c r="K105" s="230"/>
      <c r="L105" s="230"/>
      <c r="M105" s="230"/>
      <c r="N105" s="393"/>
      <c r="O105" s="393"/>
      <c r="P105" s="225"/>
      <c r="Q105" s="230"/>
      <c r="R105" s="230"/>
      <c r="S105" s="230"/>
      <c r="T105" s="230"/>
      <c r="U105" s="230"/>
      <c r="V105" s="230"/>
      <c r="W105" s="230"/>
      <c r="X105" s="230"/>
      <c r="Y105" s="230"/>
      <c r="Z105" s="230"/>
      <c r="AA105" s="230"/>
    </row>
    <row r="106" spans="1:27" x14ac:dyDescent="0.5">
      <c r="A106" s="324" t="s">
        <v>1821</v>
      </c>
      <c r="B106" s="230">
        <v>53</v>
      </c>
      <c r="C106" s="225">
        <v>70</v>
      </c>
      <c r="D106" s="230" t="s">
        <v>34</v>
      </c>
      <c r="E106" s="230">
        <v>15246</v>
      </c>
      <c r="F106" s="230">
        <v>102</v>
      </c>
      <c r="G106" s="230">
        <v>614</v>
      </c>
      <c r="H106" s="230" t="s">
        <v>805</v>
      </c>
      <c r="I106" s="230"/>
      <c r="J106" s="230">
        <v>1</v>
      </c>
      <c r="K106" s="230">
        <v>18</v>
      </c>
      <c r="L106" s="230">
        <v>118</v>
      </c>
      <c r="M106" s="230"/>
      <c r="N106" s="393">
        <v>100</v>
      </c>
      <c r="O106" s="393"/>
      <c r="P106" s="225">
        <v>16</v>
      </c>
      <c r="Q106" s="230">
        <v>53</v>
      </c>
      <c r="R106" s="230" t="s">
        <v>1792</v>
      </c>
      <c r="S106" s="230" t="s">
        <v>45</v>
      </c>
      <c r="T106" s="230"/>
      <c r="U106" s="230">
        <v>90</v>
      </c>
      <c r="V106" s="230"/>
      <c r="W106" s="230">
        <v>90</v>
      </c>
      <c r="X106" s="230"/>
      <c r="Y106" s="230"/>
      <c r="Z106" s="230">
        <v>20</v>
      </c>
      <c r="AA106" s="230"/>
    </row>
    <row r="107" spans="1:27" x14ac:dyDescent="0.5">
      <c r="A107" s="324"/>
      <c r="B107" s="230"/>
      <c r="C107" s="225"/>
      <c r="D107" s="230"/>
      <c r="E107" s="230"/>
      <c r="F107" s="230"/>
      <c r="G107" s="230"/>
      <c r="H107" s="230"/>
      <c r="I107" s="230"/>
      <c r="J107" s="230"/>
      <c r="K107" s="230"/>
      <c r="L107" s="230"/>
      <c r="M107" s="230"/>
      <c r="N107" s="393"/>
      <c r="O107" s="393"/>
      <c r="P107" s="225"/>
      <c r="Q107" s="230"/>
      <c r="R107" s="230"/>
      <c r="S107" s="230"/>
      <c r="T107" s="230"/>
      <c r="U107" s="230"/>
      <c r="V107" s="230"/>
      <c r="W107" s="230"/>
      <c r="X107" s="230"/>
      <c r="Y107" s="230"/>
      <c r="Z107" s="230"/>
      <c r="AA107" s="230"/>
    </row>
    <row r="108" spans="1:27" x14ac:dyDescent="0.5">
      <c r="A108" s="324" t="s">
        <v>1822</v>
      </c>
      <c r="B108" s="230">
        <v>18</v>
      </c>
      <c r="C108" s="225">
        <v>71</v>
      </c>
      <c r="D108" s="230" t="s">
        <v>34</v>
      </c>
      <c r="E108" s="230">
        <v>15216</v>
      </c>
      <c r="F108" s="230">
        <v>27</v>
      </c>
      <c r="G108" s="230">
        <v>584</v>
      </c>
      <c r="H108" s="230" t="s">
        <v>805</v>
      </c>
      <c r="I108" s="230"/>
      <c r="J108" s="230">
        <v>1</v>
      </c>
      <c r="K108" s="230">
        <v>9</v>
      </c>
      <c r="L108" s="230">
        <v>109</v>
      </c>
      <c r="M108" s="230"/>
      <c r="N108" s="393">
        <v>250</v>
      </c>
      <c r="O108" s="393"/>
      <c r="P108" s="225">
        <v>17</v>
      </c>
      <c r="Q108" s="230">
        <v>18</v>
      </c>
      <c r="R108" s="230" t="s">
        <v>1792</v>
      </c>
      <c r="S108" s="230" t="s">
        <v>45</v>
      </c>
      <c r="T108" s="230"/>
      <c r="U108" s="230">
        <v>90</v>
      </c>
      <c r="V108" s="230"/>
      <c r="W108" s="230">
        <v>90</v>
      </c>
      <c r="X108" s="230"/>
      <c r="Y108" s="230"/>
      <c r="Z108" s="230">
        <v>10</v>
      </c>
      <c r="AA108" s="230"/>
    </row>
    <row r="109" spans="1:27" x14ac:dyDescent="0.5">
      <c r="A109" s="324"/>
      <c r="B109" s="230">
        <v>18</v>
      </c>
      <c r="C109" s="225">
        <v>72</v>
      </c>
      <c r="D109" s="230" t="s">
        <v>34</v>
      </c>
      <c r="E109" s="230">
        <v>50730</v>
      </c>
      <c r="F109" s="230">
        <v>231</v>
      </c>
      <c r="G109" s="230">
        <v>4821</v>
      </c>
      <c r="H109" s="230" t="s">
        <v>805</v>
      </c>
      <c r="I109" s="230">
        <v>20</v>
      </c>
      <c r="J109" s="230">
        <v>2</v>
      </c>
      <c r="K109" s="230">
        <v>70</v>
      </c>
      <c r="L109" s="230">
        <f t="shared" ref="L109:L190" si="1" xml:space="preserve"> I109*400+J109*100+K109</f>
        <v>8270</v>
      </c>
      <c r="M109" s="230"/>
      <c r="N109" s="393">
        <v>150</v>
      </c>
      <c r="O109" s="393"/>
      <c r="P109" s="225"/>
      <c r="Q109" s="230">
        <v>18</v>
      </c>
      <c r="R109" s="230"/>
      <c r="S109" s="230"/>
      <c r="T109" s="230"/>
      <c r="U109" s="230"/>
      <c r="V109" s="230"/>
      <c r="W109" s="230"/>
      <c r="X109" s="230"/>
      <c r="Y109" s="230"/>
      <c r="Z109" s="230"/>
      <c r="AA109" s="230"/>
    </row>
    <row r="110" spans="1:27" x14ac:dyDescent="0.5">
      <c r="A110" s="324"/>
      <c r="B110" s="230">
        <v>18</v>
      </c>
      <c r="C110" s="225">
        <v>73</v>
      </c>
      <c r="D110" s="230" t="s">
        <v>34</v>
      </c>
      <c r="E110" s="230">
        <v>43252</v>
      </c>
      <c r="F110" s="230">
        <v>145</v>
      </c>
      <c r="G110" s="230">
        <v>2990</v>
      </c>
      <c r="H110" s="230" t="s">
        <v>805</v>
      </c>
      <c r="I110" s="230">
        <v>2</v>
      </c>
      <c r="J110" s="230">
        <v>2</v>
      </c>
      <c r="K110" s="230">
        <v>68</v>
      </c>
      <c r="L110" s="230">
        <f t="shared" si="1"/>
        <v>1068</v>
      </c>
      <c r="M110" s="230"/>
      <c r="N110" s="393"/>
      <c r="O110" s="393"/>
      <c r="P110" s="225"/>
      <c r="Q110" s="230">
        <v>18</v>
      </c>
      <c r="R110" s="230"/>
      <c r="S110" s="230"/>
      <c r="T110" s="230"/>
      <c r="U110" s="230"/>
      <c r="V110" s="230"/>
      <c r="W110" s="230"/>
      <c r="X110" s="230"/>
      <c r="Y110" s="230"/>
      <c r="Z110" s="230"/>
      <c r="AA110" s="230"/>
    </row>
    <row r="111" spans="1:27" x14ac:dyDescent="0.5">
      <c r="A111" s="324"/>
      <c r="B111" s="230">
        <v>18</v>
      </c>
      <c r="C111" s="225">
        <v>74</v>
      </c>
      <c r="D111" s="230" t="s">
        <v>34</v>
      </c>
      <c r="E111" s="230">
        <v>43615</v>
      </c>
      <c r="F111" s="230">
        <v>102</v>
      </c>
      <c r="G111" s="230">
        <v>2858</v>
      </c>
      <c r="H111" s="230" t="s">
        <v>805</v>
      </c>
      <c r="I111" s="230">
        <v>5</v>
      </c>
      <c r="J111" s="230"/>
      <c r="K111" s="330" t="s">
        <v>1767</v>
      </c>
      <c r="L111" s="230">
        <f t="shared" si="1"/>
        <v>2080</v>
      </c>
      <c r="M111" s="230"/>
      <c r="N111" s="393">
        <v>100</v>
      </c>
      <c r="O111" s="393"/>
      <c r="P111" s="225"/>
      <c r="Q111" s="230">
        <v>18</v>
      </c>
      <c r="R111" s="230"/>
      <c r="S111" s="230"/>
      <c r="T111" s="230"/>
      <c r="U111" s="230"/>
      <c r="V111" s="230"/>
      <c r="W111" s="230"/>
      <c r="X111" s="230"/>
      <c r="Y111" s="230"/>
      <c r="Z111" s="230"/>
      <c r="AA111" s="230"/>
    </row>
    <row r="112" spans="1:27" x14ac:dyDescent="0.5">
      <c r="A112" s="324"/>
      <c r="B112" s="230">
        <v>18</v>
      </c>
      <c r="C112" s="225">
        <v>75</v>
      </c>
      <c r="D112" s="230" t="s">
        <v>34</v>
      </c>
      <c r="E112" s="230">
        <v>15211</v>
      </c>
      <c r="F112" s="230">
        <v>25</v>
      </c>
      <c r="G112" s="230">
        <v>529</v>
      </c>
      <c r="H112" s="230" t="s">
        <v>805</v>
      </c>
      <c r="I112" s="230"/>
      <c r="J112" s="230"/>
      <c r="K112" s="230">
        <v>79</v>
      </c>
      <c r="L112" s="230">
        <f t="shared" si="1"/>
        <v>79</v>
      </c>
      <c r="M112" s="230"/>
      <c r="N112" s="393">
        <v>100</v>
      </c>
      <c r="O112" s="393"/>
      <c r="P112" s="225"/>
      <c r="Q112" s="230">
        <v>18</v>
      </c>
      <c r="R112" s="230"/>
      <c r="S112" s="230"/>
      <c r="T112" s="230"/>
      <c r="U112" s="230"/>
      <c r="V112" s="230"/>
      <c r="W112" s="230"/>
      <c r="X112" s="230"/>
      <c r="Y112" s="230"/>
      <c r="Z112" s="230"/>
      <c r="AA112" s="230"/>
    </row>
    <row r="113" spans="1:27" x14ac:dyDescent="0.5">
      <c r="A113" s="324"/>
      <c r="B113" s="230"/>
      <c r="C113" s="225"/>
      <c r="D113" s="230"/>
      <c r="E113" s="230"/>
      <c r="F113" s="230"/>
      <c r="G113" s="230"/>
      <c r="H113" s="230"/>
      <c r="I113" s="230"/>
      <c r="J113" s="230"/>
      <c r="K113" s="230"/>
      <c r="L113" s="230"/>
      <c r="M113" s="230"/>
      <c r="N113" s="393"/>
      <c r="O113" s="393"/>
      <c r="P113" s="225"/>
      <c r="Q113" s="230"/>
      <c r="R113" s="230"/>
      <c r="S113" s="230"/>
      <c r="T113" s="230"/>
      <c r="U113" s="230"/>
      <c r="V113" s="230"/>
      <c r="W113" s="230"/>
      <c r="X113" s="230"/>
      <c r="Y113" s="230"/>
      <c r="Z113" s="230"/>
      <c r="AA113" s="230"/>
    </row>
    <row r="114" spans="1:27" x14ac:dyDescent="0.5">
      <c r="A114" s="324" t="s">
        <v>1823</v>
      </c>
      <c r="B114" s="230">
        <v>36</v>
      </c>
      <c r="C114" s="225">
        <v>76</v>
      </c>
      <c r="D114" s="230" t="s">
        <v>34</v>
      </c>
      <c r="E114" s="230">
        <v>37248</v>
      </c>
      <c r="F114" s="230">
        <v>12</v>
      </c>
      <c r="G114" s="230">
        <v>930</v>
      </c>
      <c r="H114" s="230" t="s">
        <v>805</v>
      </c>
      <c r="I114" s="230"/>
      <c r="J114" s="230"/>
      <c r="K114" s="230">
        <v>81</v>
      </c>
      <c r="L114" s="230">
        <v>81</v>
      </c>
      <c r="M114" s="230"/>
      <c r="N114" s="393">
        <v>250</v>
      </c>
      <c r="O114" s="393"/>
      <c r="P114" s="225">
        <v>18</v>
      </c>
      <c r="Q114" s="230">
        <v>36</v>
      </c>
      <c r="R114" s="230" t="s">
        <v>1792</v>
      </c>
      <c r="S114" s="230" t="s">
        <v>45</v>
      </c>
      <c r="T114" s="230"/>
      <c r="U114" s="230">
        <v>90</v>
      </c>
      <c r="V114" s="230"/>
      <c r="W114" s="230">
        <v>90</v>
      </c>
      <c r="X114" s="230"/>
      <c r="Y114" s="230"/>
      <c r="Z114" s="230">
        <v>15</v>
      </c>
      <c r="AA114" s="230"/>
    </row>
    <row r="115" spans="1:27" x14ac:dyDescent="0.5">
      <c r="A115" s="324"/>
      <c r="B115" s="230"/>
      <c r="C115" s="225"/>
      <c r="D115" s="230"/>
      <c r="E115" s="230"/>
      <c r="F115" s="230"/>
      <c r="G115" s="230"/>
      <c r="H115" s="230"/>
      <c r="I115" s="230"/>
      <c r="J115" s="230"/>
      <c r="K115" s="230"/>
      <c r="L115" s="230"/>
      <c r="M115" s="230"/>
      <c r="N115" s="393"/>
      <c r="O115" s="393"/>
      <c r="P115" s="225"/>
      <c r="Q115" s="230"/>
      <c r="R115" s="230"/>
      <c r="S115" s="230"/>
      <c r="T115" s="230"/>
      <c r="U115" s="230"/>
      <c r="V115" s="230"/>
      <c r="W115" s="230"/>
      <c r="X115" s="230"/>
      <c r="Y115" s="230"/>
      <c r="Z115" s="230"/>
      <c r="AA115" s="230"/>
    </row>
    <row r="116" spans="1:27" x14ac:dyDescent="0.5">
      <c r="A116" s="324" t="s">
        <v>1824</v>
      </c>
      <c r="B116" s="230">
        <v>50</v>
      </c>
      <c r="C116" s="225">
        <v>77</v>
      </c>
      <c r="D116" s="230" t="s">
        <v>34</v>
      </c>
      <c r="E116" s="230">
        <v>25282</v>
      </c>
      <c r="F116" s="230">
        <v>2</v>
      </c>
      <c r="G116" s="230">
        <v>1738</v>
      </c>
      <c r="H116" s="230" t="s">
        <v>805</v>
      </c>
      <c r="I116" s="230">
        <v>27</v>
      </c>
      <c r="J116" s="230">
        <v>1</v>
      </c>
      <c r="K116" s="230">
        <v>30</v>
      </c>
      <c r="L116" s="230">
        <f t="shared" si="1"/>
        <v>10930</v>
      </c>
      <c r="M116" s="230"/>
      <c r="N116" s="393">
        <v>150</v>
      </c>
      <c r="O116" s="393"/>
      <c r="P116" s="225"/>
      <c r="Q116" s="230">
        <v>50</v>
      </c>
      <c r="R116" s="230"/>
      <c r="S116" s="230"/>
      <c r="T116" s="230"/>
      <c r="U116" s="230"/>
      <c r="V116" s="230"/>
      <c r="W116" s="230"/>
      <c r="X116" s="230"/>
      <c r="Y116" s="230"/>
      <c r="Z116" s="230"/>
      <c r="AA116" s="230"/>
    </row>
    <row r="117" spans="1:27" x14ac:dyDescent="0.5">
      <c r="A117" s="324"/>
      <c r="B117" s="230"/>
      <c r="C117" s="225"/>
      <c r="D117" s="230"/>
      <c r="E117" s="230"/>
      <c r="F117" s="230"/>
      <c r="G117" s="230"/>
      <c r="H117" s="230"/>
      <c r="I117" s="230"/>
      <c r="J117" s="230"/>
      <c r="K117" s="230"/>
      <c r="L117" s="230"/>
      <c r="M117" s="230"/>
      <c r="N117" s="393"/>
      <c r="O117" s="393"/>
      <c r="P117" s="225"/>
      <c r="Q117" s="230"/>
      <c r="R117" s="230"/>
      <c r="S117" s="230"/>
      <c r="T117" s="230"/>
      <c r="U117" s="230"/>
      <c r="V117" s="230"/>
      <c r="W117" s="230"/>
      <c r="X117" s="230"/>
      <c r="Y117" s="230"/>
      <c r="Z117" s="230"/>
      <c r="AA117" s="230"/>
    </row>
    <row r="118" spans="1:27" x14ac:dyDescent="0.5">
      <c r="A118" s="324" t="s">
        <v>1825</v>
      </c>
      <c r="B118" s="230">
        <v>125</v>
      </c>
      <c r="C118" s="225">
        <v>78</v>
      </c>
      <c r="D118" s="230" t="s">
        <v>49</v>
      </c>
      <c r="E118" s="230">
        <v>2809</v>
      </c>
      <c r="F118" s="230"/>
      <c r="G118" s="230"/>
      <c r="H118" s="230" t="s">
        <v>805</v>
      </c>
      <c r="I118" s="230">
        <v>9</v>
      </c>
      <c r="J118" s="230">
        <v>2</v>
      </c>
      <c r="K118" s="230">
        <v>57</v>
      </c>
      <c r="L118" s="230">
        <f t="shared" si="1"/>
        <v>3857</v>
      </c>
      <c r="M118" s="230"/>
      <c r="N118" s="393"/>
      <c r="O118" s="393"/>
      <c r="P118" s="225"/>
      <c r="Q118" s="230">
        <v>125</v>
      </c>
      <c r="R118" s="230"/>
      <c r="S118" s="230"/>
      <c r="T118" s="230"/>
      <c r="U118" s="230"/>
      <c r="V118" s="230"/>
      <c r="W118" s="230"/>
      <c r="X118" s="230"/>
      <c r="Y118" s="230"/>
      <c r="Z118" s="230"/>
      <c r="AA118" s="230"/>
    </row>
    <row r="119" spans="1:27" x14ac:dyDescent="0.5">
      <c r="A119" s="324"/>
      <c r="B119" s="230">
        <v>125</v>
      </c>
      <c r="C119" s="225">
        <v>79</v>
      </c>
      <c r="D119" s="230" t="s">
        <v>34</v>
      </c>
      <c r="E119" s="230">
        <v>42718</v>
      </c>
      <c r="F119" s="230">
        <v>30</v>
      </c>
      <c r="G119" s="230">
        <v>2734</v>
      </c>
      <c r="H119" s="230" t="s">
        <v>805</v>
      </c>
      <c r="I119" s="230">
        <v>3</v>
      </c>
      <c r="J119" s="230">
        <v>2</v>
      </c>
      <c r="K119" s="230">
        <v>31</v>
      </c>
      <c r="L119" s="230">
        <f t="shared" si="1"/>
        <v>1431</v>
      </c>
      <c r="M119" s="230"/>
      <c r="N119" s="393">
        <v>150</v>
      </c>
      <c r="O119" s="393"/>
      <c r="P119" s="225"/>
      <c r="Q119" s="230">
        <v>125</v>
      </c>
      <c r="R119" s="230"/>
      <c r="S119" s="230"/>
      <c r="T119" s="230"/>
      <c r="U119" s="230"/>
      <c r="V119" s="230"/>
      <c r="W119" s="230"/>
      <c r="X119" s="230"/>
      <c r="Y119" s="230"/>
      <c r="Z119" s="230"/>
      <c r="AA119" s="230"/>
    </row>
    <row r="120" spans="1:27" x14ac:dyDescent="0.5">
      <c r="A120" s="324"/>
      <c r="B120" s="230"/>
      <c r="C120" s="225"/>
      <c r="D120" s="230"/>
      <c r="E120" s="230"/>
      <c r="F120" s="230"/>
      <c r="G120" s="230"/>
      <c r="H120" s="230"/>
      <c r="I120" s="230"/>
      <c r="J120" s="230"/>
      <c r="K120" s="230"/>
      <c r="L120" s="230"/>
      <c r="M120" s="230"/>
      <c r="N120" s="393"/>
      <c r="O120" s="393"/>
      <c r="P120" s="225"/>
      <c r="Q120" s="230"/>
      <c r="R120" s="230"/>
      <c r="S120" s="230"/>
      <c r="T120" s="230"/>
      <c r="U120" s="230"/>
      <c r="V120" s="230"/>
      <c r="W120" s="230"/>
      <c r="X120" s="230"/>
      <c r="Y120" s="230"/>
      <c r="Z120" s="230"/>
      <c r="AA120" s="230"/>
    </row>
    <row r="121" spans="1:27" x14ac:dyDescent="0.5">
      <c r="A121" s="324" t="s">
        <v>1826</v>
      </c>
      <c r="B121" s="230">
        <v>36</v>
      </c>
      <c r="C121" s="225">
        <v>80</v>
      </c>
      <c r="D121" s="230" t="s">
        <v>34</v>
      </c>
      <c r="E121" s="230">
        <v>68139</v>
      </c>
      <c r="F121" s="230">
        <v>135</v>
      </c>
      <c r="G121" s="230">
        <v>5826</v>
      </c>
      <c r="H121" s="230" t="s">
        <v>805</v>
      </c>
      <c r="I121" s="230">
        <v>13</v>
      </c>
      <c r="J121" s="230"/>
      <c r="K121" s="230"/>
      <c r="L121" s="230">
        <f t="shared" si="1"/>
        <v>5200</v>
      </c>
      <c r="M121" s="230"/>
      <c r="N121" s="393">
        <v>150</v>
      </c>
      <c r="O121" s="393"/>
      <c r="P121" s="225"/>
      <c r="Q121" s="230">
        <v>36</v>
      </c>
      <c r="R121" s="230"/>
      <c r="S121" s="230"/>
      <c r="T121" s="230"/>
      <c r="U121" s="230"/>
      <c r="V121" s="230"/>
      <c r="W121" s="230"/>
      <c r="X121" s="230"/>
      <c r="Y121" s="230"/>
      <c r="Z121" s="230"/>
      <c r="AA121" s="230"/>
    </row>
    <row r="122" spans="1:27" x14ac:dyDescent="0.5">
      <c r="A122" s="324"/>
      <c r="B122" s="230">
        <v>36</v>
      </c>
      <c r="C122" s="225">
        <v>81</v>
      </c>
      <c r="D122" s="230" t="s">
        <v>34</v>
      </c>
      <c r="E122" s="230">
        <v>26421</v>
      </c>
      <c r="F122" s="230">
        <v>33</v>
      </c>
      <c r="G122" s="230">
        <v>2339</v>
      </c>
      <c r="H122" s="230" t="s">
        <v>805</v>
      </c>
      <c r="I122" s="230">
        <v>5</v>
      </c>
      <c r="J122" s="230">
        <v>3</v>
      </c>
      <c r="K122" s="230">
        <v>67</v>
      </c>
      <c r="L122" s="230">
        <f t="shared" si="1"/>
        <v>2367</v>
      </c>
      <c r="M122" s="230"/>
      <c r="N122" s="393">
        <v>175</v>
      </c>
      <c r="O122" s="393"/>
      <c r="P122" s="225"/>
      <c r="Q122" s="230">
        <v>36</v>
      </c>
      <c r="R122" s="230"/>
      <c r="S122" s="230"/>
      <c r="T122" s="230"/>
      <c r="U122" s="230"/>
      <c r="V122" s="230"/>
      <c r="W122" s="230"/>
      <c r="X122" s="230"/>
      <c r="Y122" s="230"/>
      <c r="Z122" s="230"/>
      <c r="AA122" s="230"/>
    </row>
    <row r="123" spans="1:27" x14ac:dyDescent="0.5">
      <c r="A123" s="324"/>
      <c r="B123" s="230">
        <v>36</v>
      </c>
      <c r="C123" s="225">
        <v>82</v>
      </c>
      <c r="D123" s="230" t="s">
        <v>34</v>
      </c>
      <c r="E123" s="230">
        <v>36916</v>
      </c>
      <c r="F123" s="230">
        <v>22</v>
      </c>
      <c r="G123" s="230">
        <v>1022</v>
      </c>
      <c r="H123" s="230" t="s">
        <v>805</v>
      </c>
      <c r="I123" s="230"/>
      <c r="J123" s="230">
        <v>1</v>
      </c>
      <c r="K123" s="230">
        <v>36</v>
      </c>
      <c r="L123" s="230">
        <v>136</v>
      </c>
      <c r="M123" s="230"/>
      <c r="N123" s="393">
        <v>300</v>
      </c>
      <c r="O123" s="393"/>
      <c r="P123" s="225">
        <v>18</v>
      </c>
      <c r="Q123" s="230">
        <v>36</v>
      </c>
      <c r="R123" s="230" t="s">
        <v>1792</v>
      </c>
      <c r="S123" s="230" t="s">
        <v>45</v>
      </c>
      <c r="T123" s="230"/>
      <c r="U123" s="230">
        <v>54</v>
      </c>
      <c r="V123" s="230"/>
      <c r="W123" s="230">
        <v>54</v>
      </c>
      <c r="X123" s="230"/>
      <c r="Y123" s="230"/>
      <c r="Z123" s="230">
        <v>10</v>
      </c>
      <c r="AA123" s="230"/>
    </row>
    <row r="124" spans="1:27" x14ac:dyDescent="0.5">
      <c r="A124" s="324"/>
      <c r="B124" s="230">
        <v>36</v>
      </c>
      <c r="C124" s="225">
        <v>83</v>
      </c>
      <c r="D124" s="230" t="s">
        <v>34</v>
      </c>
      <c r="E124" s="230">
        <v>26421</v>
      </c>
      <c r="F124" s="230">
        <v>33</v>
      </c>
      <c r="G124" s="230">
        <v>2339</v>
      </c>
      <c r="H124" s="230"/>
      <c r="I124" s="230">
        <v>10</v>
      </c>
      <c r="J124" s="230">
        <v>3</v>
      </c>
      <c r="K124" s="230">
        <v>27</v>
      </c>
      <c r="L124" s="230">
        <f xml:space="preserve"> I124*400+J124*100+K124</f>
        <v>4327</v>
      </c>
      <c r="M124" s="230"/>
      <c r="N124" s="393"/>
      <c r="O124" s="393"/>
      <c r="P124" s="225"/>
      <c r="Q124" s="230">
        <v>36</v>
      </c>
      <c r="R124" s="230"/>
      <c r="S124" s="230"/>
      <c r="T124" s="230"/>
      <c r="U124" s="230"/>
      <c r="V124" s="230"/>
      <c r="W124" s="230"/>
      <c r="X124" s="230"/>
      <c r="Y124" s="230"/>
      <c r="Z124" s="230"/>
      <c r="AA124" s="230"/>
    </row>
    <row r="125" spans="1:27" x14ac:dyDescent="0.5">
      <c r="A125" s="324"/>
      <c r="B125" s="230"/>
      <c r="C125" s="225"/>
      <c r="D125" s="230"/>
      <c r="E125" s="230"/>
      <c r="F125" s="230"/>
      <c r="G125" s="230"/>
      <c r="H125" s="230"/>
      <c r="I125" s="230"/>
      <c r="J125" s="230"/>
      <c r="K125" s="230"/>
      <c r="L125" s="230"/>
      <c r="M125" s="230"/>
      <c r="N125" s="393"/>
      <c r="O125" s="393"/>
      <c r="P125" s="225"/>
      <c r="Q125" s="230"/>
      <c r="R125" s="230"/>
      <c r="S125" s="230"/>
      <c r="T125" s="230"/>
      <c r="U125" s="230"/>
      <c r="V125" s="230"/>
      <c r="W125" s="230"/>
      <c r="X125" s="230"/>
      <c r="Y125" s="230"/>
      <c r="Z125" s="230"/>
      <c r="AA125" s="230"/>
    </row>
    <row r="126" spans="1:27" x14ac:dyDescent="0.5">
      <c r="A126" s="324" t="s">
        <v>1827</v>
      </c>
      <c r="B126" s="230">
        <v>22</v>
      </c>
      <c r="C126" s="225">
        <v>84</v>
      </c>
      <c r="D126" s="230" t="s">
        <v>34</v>
      </c>
      <c r="E126" s="230">
        <v>36916</v>
      </c>
      <c r="F126" s="230">
        <v>22</v>
      </c>
      <c r="G126" s="230">
        <v>1022</v>
      </c>
      <c r="H126" s="230" t="s">
        <v>805</v>
      </c>
      <c r="I126" s="230"/>
      <c r="J126" s="230">
        <v>1</v>
      </c>
      <c r="K126" s="230">
        <v>36</v>
      </c>
      <c r="L126" s="230">
        <v>136</v>
      </c>
      <c r="M126" s="230"/>
      <c r="N126" s="393"/>
      <c r="O126" s="393"/>
      <c r="P126" s="225">
        <v>19</v>
      </c>
      <c r="Q126" s="230">
        <v>22</v>
      </c>
      <c r="R126" s="230" t="s">
        <v>1792</v>
      </c>
      <c r="S126" s="230" t="s">
        <v>45</v>
      </c>
      <c r="T126" s="230"/>
      <c r="U126" s="230">
        <v>90</v>
      </c>
      <c r="V126" s="230"/>
      <c r="W126" s="230">
        <v>90</v>
      </c>
      <c r="X126" s="230"/>
      <c r="Y126" s="230"/>
      <c r="Z126" s="230">
        <v>40</v>
      </c>
      <c r="AA126" s="230"/>
    </row>
    <row r="127" spans="1:27" x14ac:dyDescent="0.5">
      <c r="A127" s="324"/>
      <c r="B127" s="230"/>
      <c r="C127" s="225"/>
      <c r="D127" s="230"/>
      <c r="E127" s="230"/>
      <c r="F127" s="230"/>
      <c r="G127" s="230"/>
      <c r="H127" s="230"/>
      <c r="I127" s="230"/>
      <c r="J127" s="230"/>
      <c r="K127" s="230"/>
      <c r="L127" s="230"/>
      <c r="M127" s="230"/>
      <c r="N127" s="393"/>
      <c r="O127" s="393"/>
      <c r="P127" s="225"/>
      <c r="Q127" s="230"/>
      <c r="R127" s="230"/>
      <c r="S127" s="230"/>
      <c r="T127" s="230"/>
      <c r="U127" s="230"/>
      <c r="V127" s="230"/>
      <c r="W127" s="230"/>
      <c r="X127" s="230"/>
      <c r="Y127" s="230"/>
      <c r="Z127" s="230"/>
      <c r="AA127" s="230"/>
    </row>
    <row r="128" spans="1:27" x14ac:dyDescent="0.5">
      <c r="A128" s="324" t="s">
        <v>1828</v>
      </c>
      <c r="B128" s="230">
        <v>40</v>
      </c>
      <c r="C128" s="225">
        <v>85</v>
      </c>
      <c r="D128" s="230" t="s">
        <v>34</v>
      </c>
      <c r="E128" s="230">
        <v>25450</v>
      </c>
      <c r="F128" s="230">
        <v>46</v>
      </c>
      <c r="G128" s="230">
        <v>1906</v>
      </c>
      <c r="H128" s="230" t="s">
        <v>805</v>
      </c>
      <c r="I128" s="230">
        <v>6</v>
      </c>
      <c r="J128" s="230">
        <v>2</v>
      </c>
      <c r="K128" s="230"/>
      <c r="L128" s="230">
        <f t="shared" si="1"/>
        <v>2600</v>
      </c>
      <c r="M128" s="230"/>
      <c r="N128" s="393">
        <v>150</v>
      </c>
      <c r="O128" s="393"/>
      <c r="P128" s="225"/>
      <c r="Q128" s="230">
        <v>40</v>
      </c>
      <c r="R128" s="230"/>
      <c r="S128" s="230"/>
      <c r="T128" s="230"/>
      <c r="U128" s="230"/>
      <c r="V128" s="230"/>
      <c r="W128" s="230"/>
      <c r="X128" s="230"/>
      <c r="Y128" s="230"/>
      <c r="Z128" s="230"/>
      <c r="AA128" s="230"/>
    </row>
    <row r="129" spans="1:27" x14ac:dyDescent="0.5">
      <c r="A129" s="324"/>
      <c r="B129" s="230">
        <v>40</v>
      </c>
      <c r="C129" s="225">
        <v>86</v>
      </c>
      <c r="D129" s="230" t="s">
        <v>34</v>
      </c>
      <c r="E129" s="230">
        <v>15233</v>
      </c>
      <c r="F129" s="230">
        <v>89</v>
      </c>
      <c r="G129" s="230">
        <v>601</v>
      </c>
      <c r="H129" s="230" t="s">
        <v>805</v>
      </c>
      <c r="I129" s="230"/>
      <c r="J129" s="230"/>
      <c r="K129" s="230">
        <v>42</v>
      </c>
      <c r="L129" s="230">
        <v>42</v>
      </c>
      <c r="M129" s="230"/>
      <c r="N129" s="393">
        <v>250</v>
      </c>
      <c r="O129" s="393"/>
      <c r="P129" s="225">
        <v>20</v>
      </c>
      <c r="Q129" s="230">
        <v>40</v>
      </c>
      <c r="R129" s="230" t="s">
        <v>1792</v>
      </c>
      <c r="S129" s="230" t="s">
        <v>45</v>
      </c>
      <c r="T129" s="230"/>
      <c r="U129" s="230">
        <v>54</v>
      </c>
      <c r="V129" s="230"/>
      <c r="W129" s="230">
        <v>54</v>
      </c>
      <c r="X129" s="230"/>
      <c r="Y129" s="230"/>
      <c r="Z129" s="230">
        <v>35</v>
      </c>
      <c r="AA129" s="230"/>
    </row>
    <row r="130" spans="1:27" x14ac:dyDescent="0.5">
      <c r="A130" s="324"/>
      <c r="B130" s="230"/>
      <c r="C130" s="225"/>
      <c r="D130" s="230"/>
      <c r="E130" s="230"/>
      <c r="F130" s="230"/>
      <c r="G130" s="230"/>
      <c r="H130" s="230"/>
      <c r="I130" s="230"/>
      <c r="J130" s="230"/>
      <c r="K130" s="230"/>
      <c r="L130" s="230"/>
      <c r="M130" s="230"/>
      <c r="N130" s="393"/>
      <c r="O130" s="393"/>
      <c r="P130" s="225"/>
      <c r="Q130" s="230"/>
      <c r="R130" s="230"/>
      <c r="S130" s="230"/>
      <c r="T130" s="230"/>
      <c r="U130" s="230"/>
      <c r="V130" s="230"/>
      <c r="W130" s="230"/>
      <c r="X130" s="230"/>
      <c r="Y130" s="230"/>
      <c r="Z130" s="230"/>
      <c r="AA130" s="230"/>
    </row>
    <row r="131" spans="1:27" x14ac:dyDescent="0.5">
      <c r="A131" s="324" t="s">
        <v>1829</v>
      </c>
      <c r="B131" s="230">
        <v>87</v>
      </c>
      <c r="C131" s="225">
        <v>87</v>
      </c>
      <c r="D131" s="230" t="s">
        <v>34</v>
      </c>
      <c r="E131" s="230">
        <v>24535</v>
      </c>
      <c r="F131" s="230">
        <v>291</v>
      </c>
      <c r="G131" s="230">
        <v>6926</v>
      </c>
      <c r="H131" s="230" t="s">
        <v>805</v>
      </c>
      <c r="I131" s="230">
        <v>5</v>
      </c>
      <c r="J131" s="230">
        <v>3</v>
      </c>
      <c r="K131" s="230">
        <v>21</v>
      </c>
      <c r="L131" s="230">
        <f t="shared" si="1"/>
        <v>2321</v>
      </c>
      <c r="M131" s="230"/>
      <c r="N131" s="393">
        <v>100</v>
      </c>
      <c r="O131" s="393"/>
      <c r="P131" s="225"/>
      <c r="Q131" s="230">
        <v>87</v>
      </c>
      <c r="R131" s="230"/>
      <c r="S131" s="230"/>
      <c r="T131" s="230"/>
      <c r="U131" s="230"/>
      <c r="V131" s="230"/>
      <c r="W131" s="230"/>
      <c r="X131" s="230"/>
      <c r="Y131" s="230"/>
      <c r="Z131" s="230"/>
      <c r="AA131" s="230"/>
    </row>
    <row r="132" spans="1:27" x14ac:dyDescent="0.5">
      <c r="A132" s="324"/>
      <c r="B132" s="230">
        <v>87</v>
      </c>
      <c r="C132" s="225">
        <v>88</v>
      </c>
      <c r="D132" s="230" t="s">
        <v>34</v>
      </c>
      <c r="E132" s="230">
        <v>57124</v>
      </c>
      <c r="F132" s="230">
        <v>193</v>
      </c>
      <c r="G132" s="230">
        <v>885</v>
      </c>
      <c r="H132" s="230" t="s">
        <v>805</v>
      </c>
      <c r="I132" s="230"/>
      <c r="J132" s="230">
        <v>1</v>
      </c>
      <c r="K132" s="230">
        <v>34</v>
      </c>
      <c r="L132" s="230">
        <f t="shared" si="1"/>
        <v>134</v>
      </c>
      <c r="M132" s="230"/>
      <c r="N132" s="393"/>
      <c r="O132" s="393"/>
      <c r="P132" s="225"/>
      <c r="Q132" s="230">
        <v>87</v>
      </c>
      <c r="R132" s="230"/>
      <c r="S132" s="230"/>
      <c r="T132" s="230"/>
      <c r="U132" s="230"/>
      <c r="V132" s="230"/>
      <c r="W132" s="230"/>
      <c r="X132" s="230"/>
      <c r="Y132" s="230"/>
      <c r="Z132" s="230"/>
      <c r="AA132" s="230"/>
    </row>
    <row r="133" spans="1:27" x14ac:dyDescent="0.5">
      <c r="A133" s="324"/>
      <c r="B133" s="230">
        <v>87</v>
      </c>
      <c r="C133" s="225">
        <v>89</v>
      </c>
      <c r="D133" s="230" t="s">
        <v>34</v>
      </c>
      <c r="E133" s="230">
        <v>37124</v>
      </c>
      <c r="F133" s="230">
        <v>193</v>
      </c>
      <c r="G133" s="230">
        <v>883</v>
      </c>
      <c r="H133" s="230" t="s">
        <v>805</v>
      </c>
      <c r="I133" s="230"/>
      <c r="J133" s="230">
        <v>1</v>
      </c>
      <c r="K133" s="230">
        <v>34</v>
      </c>
      <c r="L133" s="230">
        <v>134</v>
      </c>
      <c r="M133" s="230"/>
      <c r="N133" s="393">
        <v>250</v>
      </c>
      <c r="O133" s="393"/>
      <c r="P133" s="225">
        <v>21</v>
      </c>
      <c r="Q133" s="230">
        <v>87</v>
      </c>
      <c r="R133" s="230" t="s">
        <v>1792</v>
      </c>
      <c r="S133" s="230" t="s">
        <v>45</v>
      </c>
      <c r="T133" s="230"/>
      <c r="U133" s="230">
        <v>72</v>
      </c>
      <c r="V133" s="230"/>
      <c r="W133" s="230">
        <v>72</v>
      </c>
      <c r="X133" s="230"/>
      <c r="Y133" s="230"/>
      <c r="Z133" s="230">
        <v>25</v>
      </c>
      <c r="AA133" s="230"/>
    </row>
    <row r="134" spans="1:27" x14ac:dyDescent="0.5">
      <c r="A134" s="324"/>
      <c r="B134" s="230"/>
      <c r="C134" s="225"/>
      <c r="D134" s="230"/>
      <c r="E134" s="230"/>
      <c r="F134" s="230"/>
      <c r="G134" s="230"/>
      <c r="H134" s="230"/>
      <c r="I134" s="230"/>
      <c r="J134" s="230"/>
      <c r="K134" s="230"/>
      <c r="L134" s="230"/>
      <c r="M134" s="230"/>
      <c r="N134" s="393"/>
      <c r="O134" s="393"/>
      <c r="P134" s="225"/>
      <c r="Q134" s="230"/>
      <c r="R134" s="230"/>
      <c r="S134" s="230"/>
      <c r="T134" s="230"/>
      <c r="U134" s="230"/>
      <c r="V134" s="230"/>
      <c r="W134" s="230"/>
      <c r="X134" s="230"/>
      <c r="Y134" s="230"/>
      <c r="Z134" s="230"/>
      <c r="AA134" s="230"/>
    </row>
    <row r="135" spans="1:27" x14ac:dyDescent="0.5">
      <c r="A135" s="324" t="s">
        <v>1830</v>
      </c>
      <c r="B135" s="230">
        <v>19</v>
      </c>
      <c r="C135" s="225">
        <v>90</v>
      </c>
      <c r="D135" s="230" t="s">
        <v>34</v>
      </c>
      <c r="E135" s="230">
        <v>28727</v>
      </c>
      <c r="F135" s="230">
        <v>14</v>
      </c>
      <c r="G135" s="230">
        <v>2405</v>
      </c>
      <c r="H135" s="230" t="s">
        <v>805</v>
      </c>
      <c r="I135" s="230">
        <v>20</v>
      </c>
      <c r="J135" s="230">
        <v>3</v>
      </c>
      <c r="K135" s="230">
        <v>95</v>
      </c>
      <c r="L135" s="230">
        <f t="shared" si="1"/>
        <v>8395</v>
      </c>
      <c r="M135" s="230"/>
      <c r="N135" s="393">
        <v>100</v>
      </c>
      <c r="O135" s="393"/>
      <c r="P135" s="225"/>
      <c r="Q135" s="230">
        <v>19</v>
      </c>
      <c r="R135" s="230"/>
      <c r="S135" s="230"/>
      <c r="T135" s="230"/>
      <c r="U135" s="230"/>
      <c r="V135" s="230"/>
      <c r="W135" s="230"/>
      <c r="X135" s="230"/>
      <c r="Y135" s="230"/>
      <c r="Z135" s="230"/>
      <c r="AA135" s="230"/>
    </row>
    <row r="136" spans="1:27" x14ac:dyDescent="0.5">
      <c r="A136" s="324"/>
      <c r="B136" s="230">
        <v>19</v>
      </c>
      <c r="C136" s="225">
        <v>91</v>
      </c>
      <c r="D136" s="230" t="s">
        <v>34</v>
      </c>
      <c r="E136" s="230">
        <v>43508</v>
      </c>
      <c r="F136" s="230">
        <v>132</v>
      </c>
      <c r="G136" s="230">
        <v>3226</v>
      </c>
      <c r="H136" s="230" t="s">
        <v>805</v>
      </c>
      <c r="I136" s="230">
        <v>6</v>
      </c>
      <c r="J136" s="230">
        <v>3</v>
      </c>
      <c r="K136" s="230">
        <v>22</v>
      </c>
      <c r="L136" s="230">
        <f t="shared" si="1"/>
        <v>2722</v>
      </c>
      <c r="M136" s="230"/>
      <c r="N136" s="393">
        <v>150</v>
      </c>
      <c r="O136" s="393"/>
      <c r="P136" s="225"/>
      <c r="Q136" s="230">
        <v>19</v>
      </c>
      <c r="R136" s="230"/>
      <c r="S136" s="230"/>
      <c r="T136" s="230"/>
      <c r="U136" s="230"/>
      <c r="V136" s="230"/>
      <c r="W136" s="230"/>
      <c r="X136" s="230"/>
      <c r="Y136" s="230"/>
      <c r="Z136" s="230"/>
      <c r="AA136" s="230"/>
    </row>
    <row r="137" spans="1:27" x14ac:dyDescent="0.5">
      <c r="A137" s="324"/>
      <c r="B137" s="230">
        <v>19</v>
      </c>
      <c r="C137" s="225">
        <v>92</v>
      </c>
      <c r="D137" s="230" t="s">
        <v>34</v>
      </c>
      <c r="E137" s="230">
        <v>43484</v>
      </c>
      <c r="F137" s="230">
        <v>118</v>
      </c>
      <c r="G137" s="230">
        <v>3201</v>
      </c>
      <c r="H137" s="230" t="s">
        <v>805</v>
      </c>
      <c r="I137" s="230">
        <v>9</v>
      </c>
      <c r="J137" s="230">
        <v>1</v>
      </c>
      <c r="K137" s="230">
        <v>38</v>
      </c>
      <c r="L137" s="230">
        <f t="shared" si="1"/>
        <v>3738</v>
      </c>
      <c r="M137" s="230"/>
      <c r="N137" s="393">
        <v>150</v>
      </c>
      <c r="O137" s="393"/>
      <c r="P137" s="225"/>
      <c r="Q137" s="230">
        <v>19</v>
      </c>
      <c r="R137" s="230"/>
      <c r="S137" s="230"/>
      <c r="T137" s="230"/>
      <c r="U137" s="230"/>
      <c r="V137" s="230"/>
      <c r="W137" s="230"/>
      <c r="X137" s="230"/>
      <c r="Y137" s="230"/>
      <c r="Z137" s="230"/>
      <c r="AA137" s="230"/>
    </row>
    <row r="138" spans="1:27" x14ac:dyDescent="0.5">
      <c r="A138" s="324"/>
      <c r="B138" s="230">
        <v>19</v>
      </c>
      <c r="C138" s="225">
        <v>93</v>
      </c>
      <c r="D138" s="230" t="s">
        <v>34</v>
      </c>
      <c r="E138" s="230">
        <v>43464</v>
      </c>
      <c r="F138" s="230">
        <v>112</v>
      </c>
      <c r="G138" s="230">
        <v>3200</v>
      </c>
      <c r="H138" s="230" t="s">
        <v>805</v>
      </c>
      <c r="I138" s="230">
        <v>2</v>
      </c>
      <c r="J138" s="230">
        <v>2</v>
      </c>
      <c r="K138" s="230">
        <v>19</v>
      </c>
      <c r="L138" s="230">
        <f t="shared" si="1"/>
        <v>1019</v>
      </c>
      <c r="M138" s="230"/>
      <c r="N138" s="393">
        <v>100</v>
      </c>
      <c r="O138" s="393"/>
      <c r="P138" s="225"/>
      <c r="Q138" s="230">
        <v>19</v>
      </c>
      <c r="R138" s="230"/>
      <c r="S138" s="230"/>
      <c r="T138" s="230"/>
      <c r="U138" s="230"/>
      <c r="V138" s="230"/>
      <c r="W138" s="230"/>
      <c r="X138" s="230"/>
      <c r="Y138" s="230"/>
      <c r="Z138" s="230"/>
      <c r="AA138" s="230"/>
    </row>
    <row r="139" spans="1:27" x14ac:dyDescent="0.5">
      <c r="A139" s="324"/>
      <c r="B139" s="230">
        <v>19</v>
      </c>
      <c r="C139" s="225">
        <v>94</v>
      </c>
      <c r="D139" s="230" t="s">
        <v>34</v>
      </c>
      <c r="E139" s="230">
        <v>43429</v>
      </c>
      <c r="F139" s="230">
        <v>148</v>
      </c>
      <c r="G139" s="230">
        <v>3146</v>
      </c>
      <c r="H139" s="230" t="s">
        <v>805</v>
      </c>
      <c r="I139" s="230">
        <v>7</v>
      </c>
      <c r="J139" s="230"/>
      <c r="K139" s="230">
        <v>29</v>
      </c>
      <c r="L139" s="230">
        <f t="shared" si="1"/>
        <v>2829</v>
      </c>
      <c r="M139" s="230"/>
      <c r="N139" s="393">
        <v>150</v>
      </c>
      <c r="O139" s="393"/>
      <c r="P139" s="225"/>
      <c r="Q139" s="230">
        <v>19</v>
      </c>
      <c r="R139" s="230"/>
      <c r="S139" s="230"/>
      <c r="T139" s="230"/>
      <c r="U139" s="230"/>
      <c r="V139" s="230"/>
      <c r="W139" s="230"/>
      <c r="X139" s="230"/>
      <c r="Y139" s="230"/>
      <c r="Z139" s="230"/>
      <c r="AA139" s="230"/>
    </row>
    <row r="140" spans="1:27" x14ac:dyDescent="0.5">
      <c r="A140" s="324"/>
      <c r="B140" s="230">
        <v>19</v>
      </c>
      <c r="C140" s="225">
        <v>95</v>
      </c>
      <c r="D140" s="230" t="s">
        <v>34</v>
      </c>
      <c r="E140" s="230">
        <v>42438</v>
      </c>
      <c r="F140" s="230">
        <v>149</v>
      </c>
      <c r="G140" s="230">
        <v>3145</v>
      </c>
      <c r="H140" s="230" t="s">
        <v>805</v>
      </c>
      <c r="I140" s="230">
        <v>16</v>
      </c>
      <c r="J140" s="230">
        <v>2</v>
      </c>
      <c r="K140" s="230">
        <v>68</v>
      </c>
      <c r="L140" s="230">
        <f t="shared" si="1"/>
        <v>6668</v>
      </c>
      <c r="M140" s="230"/>
      <c r="N140" s="393">
        <v>150</v>
      </c>
      <c r="O140" s="393"/>
      <c r="P140" s="225"/>
      <c r="Q140" s="230">
        <v>19</v>
      </c>
      <c r="R140" s="230"/>
      <c r="S140" s="230"/>
      <c r="T140" s="230"/>
      <c r="U140" s="230"/>
      <c r="V140" s="230"/>
      <c r="W140" s="230"/>
      <c r="X140" s="230"/>
      <c r="Y140" s="230"/>
      <c r="Z140" s="230"/>
      <c r="AA140" s="230"/>
    </row>
    <row r="141" spans="1:27" x14ac:dyDescent="0.5">
      <c r="A141" s="324"/>
      <c r="B141" s="230">
        <v>19</v>
      </c>
      <c r="C141" s="225">
        <v>96</v>
      </c>
      <c r="D141" s="230" t="s">
        <v>34</v>
      </c>
      <c r="E141" s="230">
        <v>434865</v>
      </c>
      <c r="F141" s="230">
        <v>129</v>
      </c>
      <c r="G141" s="230">
        <v>3203</v>
      </c>
      <c r="H141" s="230" t="s">
        <v>805</v>
      </c>
      <c r="I141" s="230">
        <v>6</v>
      </c>
      <c r="J141" s="230"/>
      <c r="K141" s="230">
        <v>11</v>
      </c>
      <c r="L141" s="230">
        <f t="shared" si="1"/>
        <v>2411</v>
      </c>
      <c r="M141" s="230"/>
      <c r="N141" s="393">
        <v>150</v>
      </c>
      <c r="O141" s="393"/>
      <c r="P141" s="225"/>
      <c r="Q141" s="230">
        <v>19</v>
      </c>
      <c r="R141" s="230"/>
      <c r="S141" s="230"/>
      <c r="T141" s="230"/>
      <c r="U141" s="230"/>
      <c r="V141" s="230"/>
      <c r="W141" s="230"/>
      <c r="X141" s="230"/>
      <c r="Y141" s="230"/>
      <c r="Z141" s="230"/>
      <c r="AA141" s="230"/>
    </row>
    <row r="142" spans="1:27" x14ac:dyDescent="0.5">
      <c r="A142" s="324"/>
      <c r="B142" s="230">
        <v>19</v>
      </c>
      <c r="C142" s="225">
        <v>97</v>
      </c>
      <c r="D142" s="230" t="s">
        <v>34</v>
      </c>
      <c r="E142" s="230">
        <v>15220</v>
      </c>
      <c r="F142" s="230">
        <v>28</v>
      </c>
      <c r="G142" s="230">
        <v>588</v>
      </c>
      <c r="H142" s="230" t="s">
        <v>805</v>
      </c>
      <c r="I142" s="230"/>
      <c r="J142" s="230">
        <v>1</v>
      </c>
      <c r="K142" s="230">
        <v>4</v>
      </c>
      <c r="L142" s="230">
        <v>104</v>
      </c>
      <c r="M142" s="230"/>
      <c r="N142" s="393">
        <v>250</v>
      </c>
      <c r="O142" s="393"/>
      <c r="P142" s="225">
        <v>22</v>
      </c>
      <c r="Q142" s="230">
        <v>19</v>
      </c>
      <c r="R142" s="230" t="s">
        <v>1792</v>
      </c>
      <c r="S142" s="230" t="s">
        <v>45</v>
      </c>
      <c r="T142" s="230"/>
      <c r="U142" s="230">
        <v>72</v>
      </c>
      <c r="V142" s="230"/>
      <c r="W142" s="230">
        <v>72</v>
      </c>
      <c r="X142" s="230"/>
      <c r="Y142" s="230"/>
      <c r="Z142" s="230">
        <v>10</v>
      </c>
      <c r="AA142" s="230"/>
    </row>
    <row r="143" spans="1:27" x14ac:dyDescent="0.5">
      <c r="A143" s="324"/>
      <c r="B143" s="230"/>
      <c r="C143" s="225"/>
      <c r="D143" s="230"/>
      <c r="E143" s="230"/>
      <c r="F143" s="230"/>
      <c r="G143" s="230"/>
      <c r="H143" s="230"/>
      <c r="I143" s="230"/>
      <c r="J143" s="230"/>
      <c r="K143" s="230"/>
      <c r="L143" s="230"/>
      <c r="M143" s="230"/>
      <c r="N143" s="393"/>
      <c r="O143" s="393"/>
      <c r="P143" s="225"/>
      <c r="Q143" s="230"/>
      <c r="R143" s="230"/>
      <c r="S143" s="230"/>
      <c r="T143" s="230"/>
      <c r="U143" s="230"/>
      <c r="V143" s="230"/>
      <c r="W143" s="230"/>
      <c r="X143" s="230"/>
      <c r="Y143" s="230"/>
      <c r="Z143" s="230"/>
      <c r="AA143" s="230"/>
    </row>
    <row r="144" spans="1:27" x14ac:dyDescent="0.5">
      <c r="A144" s="324" t="s">
        <v>1831</v>
      </c>
      <c r="B144" s="230">
        <v>21</v>
      </c>
      <c r="C144" s="225">
        <v>98</v>
      </c>
      <c r="D144" s="230" t="s">
        <v>34</v>
      </c>
      <c r="E144" s="230">
        <v>15214</v>
      </c>
      <c r="F144" s="230">
        <v>29</v>
      </c>
      <c r="G144" s="230">
        <v>587</v>
      </c>
      <c r="H144" s="230" t="s">
        <v>805</v>
      </c>
      <c r="I144" s="230"/>
      <c r="J144" s="230"/>
      <c r="K144" s="230">
        <v>75</v>
      </c>
      <c r="L144" s="230">
        <v>75</v>
      </c>
      <c r="M144" s="230"/>
      <c r="N144" s="393">
        <v>100</v>
      </c>
      <c r="O144" s="393"/>
      <c r="P144" s="225">
        <v>23</v>
      </c>
      <c r="Q144" s="230">
        <v>21</v>
      </c>
      <c r="R144" s="230" t="s">
        <v>1792</v>
      </c>
      <c r="S144" s="230" t="s">
        <v>45</v>
      </c>
      <c r="T144" s="230"/>
      <c r="U144" s="230">
        <v>54</v>
      </c>
      <c r="V144" s="230"/>
      <c r="W144" s="230">
        <v>54</v>
      </c>
      <c r="X144" s="230"/>
      <c r="Y144" s="230"/>
      <c r="Z144" s="230">
        <v>30</v>
      </c>
      <c r="AA144" s="230"/>
    </row>
    <row r="145" spans="1:27" x14ac:dyDescent="0.5">
      <c r="A145" s="331"/>
      <c r="B145" s="230">
        <v>21</v>
      </c>
      <c r="C145" s="225">
        <v>99</v>
      </c>
      <c r="D145" s="230" t="s">
        <v>34</v>
      </c>
      <c r="E145" s="230">
        <v>43508</v>
      </c>
      <c r="F145" s="230">
        <v>133</v>
      </c>
      <c r="G145" s="230">
        <v>3225</v>
      </c>
      <c r="H145" s="230" t="s">
        <v>805</v>
      </c>
      <c r="I145" s="230">
        <v>4</v>
      </c>
      <c r="J145" s="230">
        <v>1</v>
      </c>
      <c r="K145" s="230">
        <v>75</v>
      </c>
      <c r="L145" s="230">
        <f t="shared" si="1"/>
        <v>1775</v>
      </c>
      <c r="M145" s="230"/>
      <c r="N145" s="393">
        <v>150</v>
      </c>
      <c r="O145" s="393"/>
      <c r="P145" s="225"/>
      <c r="Q145" s="230">
        <v>21</v>
      </c>
      <c r="R145" s="230"/>
      <c r="S145" s="230"/>
      <c r="T145" s="230"/>
      <c r="U145" s="230"/>
      <c r="V145" s="230"/>
      <c r="W145" s="230"/>
      <c r="X145" s="230"/>
      <c r="Y145" s="230"/>
      <c r="Z145" s="230"/>
      <c r="AA145" s="230"/>
    </row>
    <row r="146" spans="1:27" x14ac:dyDescent="0.5">
      <c r="A146" s="324"/>
      <c r="B146" s="230">
        <v>21</v>
      </c>
      <c r="C146" s="225">
        <v>100</v>
      </c>
      <c r="D146" s="230" t="s">
        <v>34</v>
      </c>
      <c r="E146" s="230">
        <v>43430</v>
      </c>
      <c r="F146" s="230">
        <v>149</v>
      </c>
      <c r="G146" s="230">
        <v>3147</v>
      </c>
      <c r="H146" s="230" t="s">
        <v>805</v>
      </c>
      <c r="I146" s="230">
        <v>7</v>
      </c>
      <c r="J146" s="230"/>
      <c r="K146" s="230">
        <v>92</v>
      </c>
      <c r="L146" s="230">
        <f t="shared" si="1"/>
        <v>2892</v>
      </c>
      <c r="M146" s="230"/>
      <c r="N146" s="393">
        <v>150</v>
      </c>
      <c r="O146" s="393"/>
      <c r="P146" s="225"/>
      <c r="Q146" s="230">
        <v>21</v>
      </c>
      <c r="R146" s="230"/>
      <c r="S146" s="230"/>
      <c r="T146" s="230"/>
      <c r="U146" s="230"/>
      <c r="V146" s="230"/>
      <c r="W146" s="230"/>
      <c r="X146" s="230"/>
      <c r="Y146" s="230"/>
      <c r="Z146" s="230"/>
      <c r="AA146" s="230"/>
    </row>
    <row r="147" spans="1:27" x14ac:dyDescent="0.5">
      <c r="A147" s="324"/>
      <c r="B147" s="230">
        <v>21</v>
      </c>
      <c r="C147" s="225">
        <v>101</v>
      </c>
      <c r="D147" s="230" t="s">
        <v>34</v>
      </c>
      <c r="E147" s="230">
        <v>52968</v>
      </c>
      <c r="F147" s="230">
        <v>227</v>
      </c>
      <c r="G147" s="230">
        <v>4791</v>
      </c>
      <c r="H147" s="230" t="s">
        <v>805</v>
      </c>
      <c r="I147" s="230">
        <v>7</v>
      </c>
      <c r="J147" s="230">
        <v>2</v>
      </c>
      <c r="K147" s="230">
        <v>96</v>
      </c>
      <c r="L147" s="230">
        <f t="shared" si="1"/>
        <v>3096</v>
      </c>
      <c r="M147" s="230"/>
      <c r="N147" s="393">
        <v>150</v>
      </c>
      <c r="O147" s="393"/>
      <c r="P147" s="225"/>
      <c r="Q147" s="230">
        <v>21</v>
      </c>
      <c r="R147" s="230"/>
      <c r="S147" s="230"/>
      <c r="T147" s="230"/>
      <c r="U147" s="230"/>
      <c r="V147" s="230"/>
      <c r="W147" s="230"/>
      <c r="X147" s="230"/>
      <c r="Y147" s="230"/>
      <c r="Z147" s="230"/>
      <c r="AA147" s="230"/>
    </row>
    <row r="148" spans="1:27" x14ac:dyDescent="0.5">
      <c r="A148" s="324"/>
      <c r="B148" s="230">
        <v>21</v>
      </c>
      <c r="C148" s="225">
        <v>102</v>
      </c>
      <c r="D148" s="230" t="s">
        <v>34</v>
      </c>
      <c r="E148" s="230">
        <v>43422</v>
      </c>
      <c r="F148" s="230">
        <v>116</v>
      </c>
      <c r="G148" s="230">
        <v>3199</v>
      </c>
      <c r="H148" s="230" t="s">
        <v>805</v>
      </c>
      <c r="I148" s="230">
        <v>2</v>
      </c>
      <c r="J148" s="230">
        <v>1</v>
      </c>
      <c r="K148" s="230">
        <v>44</v>
      </c>
      <c r="L148" s="230">
        <f t="shared" si="1"/>
        <v>944</v>
      </c>
      <c r="M148" s="230"/>
      <c r="N148" s="393">
        <v>100</v>
      </c>
      <c r="O148" s="393"/>
      <c r="P148" s="225"/>
      <c r="Q148" s="230">
        <v>21</v>
      </c>
      <c r="R148" s="230"/>
      <c r="S148" s="230"/>
      <c r="T148" s="230"/>
      <c r="U148" s="230"/>
      <c r="V148" s="230"/>
      <c r="W148" s="230"/>
      <c r="X148" s="230"/>
      <c r="Y148" s="230"/>
      <c r="Z148" s="230"/>
      <c r="AA148" s="230"/>
    </row>
    <row r="149" spans="1:27" x14ac:dyDescent="0.5">
      <c r="A149" s="324"/>
      <c r="B149" s="230">
        <v>21</v>
      </c>
      <c r="C149" s="225">
        <v>103</v>
      </c>
      <c r="D149" s="230" t="s">
        <v>34</v>
      </c>
      <c r="E149" s="230">
        <v>43480</v>
      </c>
      <c r="F149" s="230">
        <v>131</v>
      </c>
      <c r="G149" s="230">
        <v>3193</v>
      </c>
      <c r="H149" s="230" t="s">
        <v>805</v>
      </c>
      <c r="I149" s="230">
        <v>5</v>
      </c>
      <c r="J149" s="230">
        <v>3</v>
      </c>
      <c r="K149" s="230">
        <v>35</v>
      </c>
      <c r="L149" s="230">
        <f t="shared" si="1"/>
        <v>2335</v>
      </c>
      <c r="M149" s="230"/>
      <c r="N149" s="393">
        <v>250</v>
      </c>
      <c r="O149" s="393"/>
      <c r="P149" s="225"/>
      <c r="Q149" s="230">
        <v>21</v>
      </c>
      <c r="R149" s="230"/>
      <c r="S149" s="230"/>
      <c r="T149" s="230"/>
      <c r="U149" s="230"/>
      <c r="V149" s="230"/>
      <c r="W149" s="230"/>
      <c r="X149" s="230"/>
      <c r="Y149" s="230"/>
      <c r="Z149" s="230"/>
      <c r="AA149" s="230"/>
    </row>
    <row r="150" spans="1:27" x14ac:dyDescent="0.5">
      <c r="A150" s="324"/>
      <c r="B150" s="230"/>
      <c r="C150" s="225"/>
      <c r="D150" s="230"/>
      <c r="E150" s="230"/>
      <c r="F150" s="230"/>
      <c r="G150" s="230"/>
      <c r="H150" s="230"/>
      <c r="I150" s="230"/>
      <c r="J150" s="230"/>
      <c r="K150" s="230"/>
      <c r="L150" s="230"/>
      <c r="M150" s="230"/>
      <c r="N150" s="393"/>
      <c r="O150" s="393"/>
      <c r="P150" s="225"/>
      <c r="Q150" s="230"/>
      <c r="R150" s="230"/>
      <c r="S150" s="230"/>
      <c r="T150" s="230"/>
      <c r="U150" s="230"/>
      <c r="V150" s="230"/>
      <c r="W150" s="230"/>
      <c r="X150" s="230"/>
      <c r="Y150" s="230"/>
      <c r="Z150" s="230"/>
      <c r="AA150" s="230"/>
    </row>
    <row r="151" spans="1:27" x14ac:dyDescent="0.5">
      <c r="A151" s="324" t="s">
        <v>1832</v>
      </c>
      <c r="B151" s="230">
        <v>39</v>
      </c>
      <c r="C151" s="225">
        <v>104</v>
      </c>
      <c r="D151" s="230" t="s">
        <v>34</v>
      </c>
      <c r="E151" s="230">
        <v>15232</v>
      </c>
      <c r="F151" s="230">
        <v>87</v>
      </c>
      <c r="G151" s="230">
        <v>601</v>
      </c>
      <c r="H151" s="230" t="s">
        <v>805</v>
      </c>
      <c r="I151" s="230"/>
      <c r="J151" s="230"/>
      <c r="K151" s="230">
        <v>42</v>
      </c>
      <c r="L151" s="230"/>
      <c r="M151" s="230"/>
      <c r="N151" s="393">
        <v>250</v>
      </c>
      <c r="O151" s="393"/>
      <c r="P151" s="225">
        <v>24</v>
      </c>
      <c r="Q151" s="230">
        <v>39</v>
      </c>
      <c r="R151" s="230" t="s">
        <v>1792</v>
      </c>
      <c r="S151" s="230" t="s">
        <v>45</v>
      </c>
      <c r="T151" s="230"/>
      <c r="U151" s="230">
        <v>27</v>
      </c>
      <c r="V151" s="230"/>
      <c r="W151" s="230">
        <v>27</v>
      </c>
      <c r="X151" s="230"/>
      <c r="Y151" s="230"/>
      <c r="Z151" s="230">
        <v>8</v>
      </c>
      <c r="AA151" s="230"/>
    </row>
    <row r="152" spans="1:27" x14ac:dyDescent="0.5">
      <c r="A152" s="324"/>
      <c r="B152" s="230">
        <v>39</v>
      </c>
      <c r="C152" s="225">
        <v>105</v>
      </c>
      <c r="D152" s="230" t="s">
        <v>34</v>
      </c>
      <c r="E152" s="230">
        <v>15231</v>
      </c>
      <c r="F152" s="230">
        <v>22</v>
      </c>
      <c r="G152" s="230">
        <v>599</v>
      </c>
      <c r="H152" s="230" t="s">
        <v>805</v>
      </c>
      <c r="I152" s="230"/>
      <c r="J152" s="230"/>
      <c r="K152" s="230">
        <v>51</v>
      </c>
      <c r="L152" s="230">
        <f t="shared" si="1"/>
        <v>51</v>
      </c>
      <c r="M152" s="230"/>
      <c r="N152" s="393">
        <v>250</v>
      </c>
      <c r="O152" s="393"/>
      <c r="P152" s="225"/>
      <c r="Q152" s="230">
        <v>39</v>
      </c>
      <c r="R152" s="230"/>
      <c r="S152" s="230"/>
      <c r="T152" s="230"/>
      <c r="U152" s="230"/>
      <c r="V152" s="230"/>
      <c r="W152" s="230"/>
      <c r="X152" s="230"/>
      <c r="Y152" s="230"/>
      <c r="Z152" s="230"/>
      <c r="AA152" s="230"/>
    </row>
    <row r="153" spans="1:27" x14ac:dyDescent="0.5">
      <c r="A153" s="324"/>
      <c r="B153" s="230">
        <v>39</v>
      </c>
      <c r="C153" s="225">
        <v>106</v>
      </c>
      <c r="D153" s="230" t="s">
        <v>34</v>
      </c>
      <c r="E153" s="230">
        <v>29726</v>
      </c>
      <c r="F153" s="230">
        <v>15</v>
      </c>
      <c r="G153" s="230">
        <v>2404</v>
      </c>
      <c r="H153" s="230" t="s">
        <v>805</v>
      </c>
      <c r="I153" s="230">
        <v>22</v>
      </c>
      <c r="J153" s="230">
        <v>3</v>
      </c>
      <c r="K153" s="230">
        <v>50</v>
      </c>
      <c r="L153" s="230">
        <f t="shared" si="1"/>
        <v>9150</v>
      </c>
      <c r="M153" s="230"/>
      <c r="N153" s="393">
        <v>100</v>
      </c>
      <c r="O153" s="393"/>
      <c r="P153" s="225"/>
      <c r="Q153" s="230">
        <v>39</v>
      </c>
      <c r="R153" s="230"/>
      <c r="S153" s="230"/>
      <c r="T153" s="230"/>
      <c r="U153" s="230"/>
      <c r="V153" s="230"/>
      <c r="W153" s="230"/>
      <c r="X153" s="230"/>
      <c r="Y153" s="230"/>
      <c r="Z153" s="230"/>
      <c r="AA153" s="230"/>
    </row>
    <row r="154" spans="1:27" x14ac:dyDescent="0.5">
      <c r="A154" s="324"/>
      <c r="B154" s="230">
        <v>39</v>
      </c>
      <c r="C154" s="225">
        <v>107</v>
      </c>
      <c r="D154" s="230" t="s">
        <v>34</v>
      </c>
      <c r="E154" s="230">
        <v>25515</v>
      </c>
      <c r="F154" s="230">
        <v>39</v>
      </c>
      <c r="G154" s="230">
        <v>1971</v>
      </c>
      <c r="H154" s="230" t="s">
        <v>805</v>
      </c>
      <c r="I154" s="230">
        <v>4</v>
      </c>
      <c r="J154" s="230"/>
      <c r="K154" s="230">
        <v>30</v>
      </c>
      <c r="L154" s="230">
        <f t="shared" si="1"/>
        <v>1630</v>
      </c>
      <c r="M154" s="230"/>
      <c r="N154" s="393">
        <v>150</v>
      </c>
      <c r="O154" s="393"/>
      <c r="P154" s="225"/>
      <c r="Q154" s="230">
        <v>39</v>
      </c>
      <c r="R154" s="230"/>
      <c r="S154" s="230"/>
      <c r="T154" s="230"/>
      <c r="U154" s="230"/>
      <c r="V154" s="230"/>
      <c r="W154" s="230"/>
      <c r="X154" s="230"/>
      <c r="Y154" s="230"/>
      <c r="Z154" s="230"/>
      <c r="AA154" s="230"/>
    </row>
    <row r="155" spans="1:27" x14ac:dyDescent="0.5">
      <c r="A155" s="324"/>
      <c r="B155" s="230"/>
      <c r="C155" s="225"/>
      <c r="D155" s="230"/>
      <c r="E155" s="230"/>
      <c r="F155" s="230"/>
      <c r="G155" s="230"/>
      <c r="H155" s="230"/>
      <c r="I155" s="230"/>
      <c r="J155" s="230"/>
      <c r="K155" s="230"/>
      <c r="L155" s="230"/>
      <c r="M155" s="230"/>
      <c r="N155" s="393"/>
      <c r="O155" s="393"/>
      <c r="P155" s="225"/>
      <c r="Q155" s="230"/>
      <c r="R155" s="230"/>
      <c r="S155" s="230"/>
      <c r="T155" s="230"/>
      <c r="U155" s="230"/>
      <c r="V155" s="230"/>
      <c r="W155" s="230"/>
      <c r="X155" s="230"/>
      <c r="Y155" s="230"/>
      <c r="Z155" s="230"/>
      <c r="AA155" s="230"/>
    </row>
    <row r="156" spans="1:27" x14ac:dyDescent="0.5">
      <c r="A156" s="324" t="s">
        <v>1833</v>
      </c>
      <c r="B156" s="230">
        <v>50</v>
      </c>
      <c r="C156" s="225">
        <v>108</v>
      </c>
      <c r="D156" s="230" t="s">
        <v>34</v>
      </c>
      <c r="E156" s="230">
        <v>15200</v>
      </c>
      <c r="F156" s="230">
        <v>22</v>
      </c>
      <c r="G156" s="230">
        <v>568</v>
      </c>
      <c r="H156" s="230" t="s">
        <v>805</v>
      </c>
      <c r="I156" s="230"/>
      <c r="J156" s="230"/>
      <c r="K156" s="230">
        <v>51</v>
      </c>
      <c r="L156" s="230">
        <f t="shared" si="1"/>
        <v>51</v>
      </c>
      <c r="M156" s="230"/>
      <c r="N156" s="393">
        <v>250</v>
      </c>
      <c r="O156" s="393"/>
      <c r="P156" s="225"/>
      <c r="Q156" s="230">
        <v>50</v>
      </c>
      <c r="R156" s="230"/>
      <c r="S156" s="230"/>
      <c r="T156" s="230"/>
      <c r="U156" s="230"/>
      <c r="V156" s="230"/>
      <c r="W156" s="230"/>
      <c r="X156" s="230"/>
      <c r="Y156" s="230"/>
      <c r="Z156" s="230"/>
      <c r="AA156" s="230"/>
    </row>
    <row r="157" spans="1:27" x14ac:dyDescent="0.5">
      <c r="A157" s="324"/>
      <c r="B157" s="230">
        <v>50</v>
      </c>
      <c r="C157" s="225">
        <v>109</v>
      </c>
      <c r="D157" s="230" t="s">
        <v>34</v>
      </c>
      <c r="E157" s="230">
        <v>93231</v>
      </c>
      <c r="F157" s="230">
        <v>190</v>
      </c>
      <c r="G157" s="230">
        <v>7564</v>
      </c>
      <c r="H157" s="230" t="s">
        <v>805</v>
      </c>
      <c r="I157" s="230">
        <v>1</v>
      </c>
      <c r="J157" s="230"/>
      <c r="K157" s="230">
        <v>46</v>
      </c>
      <c r="L157" s="230">
        <f t="shared" si="1"/>
        <v>446</v>
      </c>
      <c r="M157" s="230"/>
      <c r="N157" s="393">
        <v>150</v>
      </c>
      <c r="O157" s="393"/>
      <c r="P157" s="225"/>
      <c r="Q157" s="230">
        <v>50</v>
      </c>
      <c r="R157" s="230"/>
      <c r="S157" s="230"/>
      <c r="T157" s="230"/>
      <c r="U157" s="230"/>
      <c r="V157" s="230"/>
      <c r="W157" s="230"/>
      <c r="X157" s="230"/>
      <c r="Y157" s="230"/>
      <c r="Z157" s="230"/>
      <c r="AA157" s="230"/>
    </row>
    <row r="158" spans="1:27" x14ac:dyDescent="0.5">
      <c r="A158" s="324"/>
      <c r="B158" s="230">
        <v>50</v>
      </c>
      <c r="C158" s="225">
        <v>110</v>
      </c>
      <c r="D158" s="230" t="s">
        <v>34</v>
      </c>
      <c r="E158" s="230">
        <v>15245</v>
      </c>
      <c r="F158" s="230">
        <v>101</v>
      </c>
      <c r="G158" s="230">
        <v>613</v>
      </c>
      <c r="H158" s="230" t="s">
        <v>805</v>
      </c>
      <c r="I158" s="230"/>
      <c r="J158" s="230"/>
      <c r="K158" s="230">
        <v>90</v>
      </c>
      <c r="L158" s="230">
        <f t="shared" si="1"/>
        <v>90</v>
      </c>
      <c r="M158" s="230"/>
      <c r="N158" s="393">
        <v>100</v>
      </c>
      <c r="O158" s="393"/>
      <c r="P158" s="225"/>
      <c r="Q158" s="230">
        <v>50</v>
      </c>
      <c r="R158" s="230"/>
      <c r="S158" s="230"/>
      <c r="T158" s="230"/>
      <c r="U158" s="230"/>
      <c r="V158" s="230"/>
      <c r="W158" s="230"/>
      <c r="X158" s="230"/>
      <c r="Y158" s="230"/>
      <c r="Z158" s="230"/>
      <c r="AA158" s="230"/>
    </row>
    <row r="159" spans="1:27" x14ac:dyDescent="0.5">
      <c r="A159" s="324"/>
      <c r="B159" s="230"/>
      <c r="C159" s="225"/>
      <c r="D159" s="230"/>
      <c r="E159" s="230"/>
      <c r="F159" s="230"/>
      <c r="G159" s="230"/>
      <c r="H159" s="230"/>
      <c r="I159" s="230"/>
      <c r="J159" s="230"/>
      <c r="K159" s="230"/>
      <c r="L159" s="230"/>
      <c r="M159" s="230"/>
      <c r="N159" s="393"/>
      <c r="O159" s="393"/>
      <c r="P159" s="225"/>
      <c r="Q159" s="230"/>
      <c r="R159" s="230"/>
      <c r="S159" s="230"/>
      <c r="T159" s="230"/>
      <c r="U159" s="230"/>
      <c r="V159" s="230"/>
      <c r="W159" s="230"/>
      <c r="X159" s="230"/>
      <c r="Y159" s="230"/>
      <c r="Z159" s="230"/>
      <c r="AA159" s="230"/>
    </row>
    <row r="160" spans="1:27" x14ac:dyDescent="0.5">
      <c r="A160" s="324" t="s">
        <v>1834</v>
      </c>
      <c r="B160" s="230">
        <v>6</v>
      </c>
      <c r="C160" s="225">
        <v>111</v>
      </c>
      <c r="D160" s="230" t="s">
        <v>34</v>
      </c>
      <c r="E160" s="230">
        <v>42719</v>
      </c>
      <c r="F160" s="230">
        <v>31</v>
      </c>
      <c r="G160" s="230">
        <v>2735</v>
      </c>
      <c r="H160" s="230" t="s">
        <v>805</v>
      </c>
      <c r="I160" s="230">
        <v>3</v>
      </c>
      <c r="J160" s="230">
        <v>3</v>
      </c>
      <c r="K160" s="230">
        <v>88</v>
      </c>
      <c r="L160" s="230">
        <f t="shared" si="1"/>
        <v>1588</v>
      </c>
      <c r="M160" s="230"/>
      <c r="N160" s="393">
        <v>150</v>
      </c>
      <c r="O160" s="393"/>
      <c r="P160" s="225"/>
      <c r="Q160" s="230">
        <v>6</v>
      </c>
      <c r="R160" s="230"/>
      <c r="S160" s="230"/>
      <c r="T160" s="230"/>
      <c r="U160" s="230"/>
      <c r="V160" s="230"/>
      <c r="W160" s="230"/>
      <c r="X160" s="230"/>
      <c r="Y160" s="230"/>
      <c r="Z160" s="230"/>
      <c r="AA160" s="230"/>
    </row>
    <row r="161" spans="1:27" x14ac:dyDescent="0.5">
      <c r="A161" s="324"/>
      <c r="B161" s="230"/>
      <c r="C161" s="225"/>
      <c r="D161" s="230"/>
      <c r="E161" s="230"/>
      <c r="F161" s="230"/>
      <c r="G161" s="230"/>
      <c r="H161" s="230"/>
      <c r="I161" s="230"/>
      <c r="J161" s="230"/>
      <c r="K161" s="230"/>
      <c r="L161" s="230"/>
      <c r="M161" s="230"/>
      <c r="N161" s="393"/>
      <c r="O161" s="393"/>
      <c r="P161" s="225"/>
      <c r="Q161" s="230"/>
      <c r="R161" s="230"/>
      <c r="S161" s="230"/>
      <c r="T161" s="230"/>
      <c r="U161" s="230"/>
      <c r="V161" s="230"/>
      <c r="W161" s="230"/>
      <c r="X161" s="230"/>
      <c r="Y161" s="230"/>
      <c r="Z161" s="230"/>
      <c r="AA161" s="230"/>
    </row>
    <row r="162" spans="1:27" x14ac:dyDescent="0.5">
      <c r="A162" s="324" t="s">
        <v>1835</v>
      </c>
      <c r="B162" s="230">
        <v>30</v>
      </c>
      <c r="C162" s="225">
        <v>112</v>
      </c>
      <c r="D162" s="230" t="s">
        <v>34</v>
      </c>
      <c r="E162" s="230">
        <v>71429</v>
      </c>
      <c r="F162" s="230">
        <v>306</v>
      </c>
      <c r="G162" s="230">
        <v>6015</v>
      </c>
      <c r="H162" s="230" t="s">
        <v>805</v>
      </c>
      <c r="I162" s="230"/>
      <c r="J162" s="230">
        <v>1</v>
      </c>
      <c r="K162" s="230">
        <v>53</v>
      </c>
      <c r="L162" s="230">
        <f t="shared" si="1"/>
        <v>153</v>
      </c>
      <c r="M162" s="230"/>
      <c r="N162" s="393">
        <v>100</v>
      </c>
      <c r="O162" s="393"/>
      <c r="P162" s="225"/>
      <c r="Q162" s="230">
        <v>30</v>
      </c>
      <c r="R162" s="230"/>
      <c r="S162" s="230"/>
      <c r="T162" s="230"/>
      <c r="U162" s="230"/>
      <c r="V162" s="230"/>
      <c r="W162" s="230"/>
      <c r="X162" s="230"/>
      <c r="Y162" s="230"/>
      <c r="Z162" s="230"/>
      <c r="AA162" s="230"/>
    </row>
    <row r="163" spans="1:27" x14ac:dyDescent="0.5">
      <c r="A163" s="324"/>
      <c r="B163" s="230">
        <v>30</v>
      </c>
      <c r="C163" s="225">
        <v>113</v>
      </c>
      <c r="D163" s="230" t="s">
        <v>34</v>
      </c>
      <c r="E163" s="230">
        <v>25462038</v>
      </c>
      <c r="F163" s="230">
        <v>1918</v>
      </c>
      <c r="G163" s="230"/>
      <c r="H163" s="230" t="s">
        <v>805</v>
      </c>
      <c r="I163" s="230">
        <v>5</v>
      </c>
      <c r="J163" s="230"/>
      <c r="K163" s="230"/>
      <c r="L163" s="230">
        <f t="shared" si="1"/>
        <v>2000</v>
      </c>
      <c r="M163" s="230"/>
      <c r="N163" s="393"/>
      <c r="O163" s="393"/>
      <c r="P163" s="225"/>
      <c r="Q163" s="230">
        <v>30</v>
      </c>
      <c r="R163" s="230"/>
      <c r="S163" s="230"/>
      <c r="T163" s="230"/>
      <c r="U163" s="230"/>
      <c r="V163" s="230"/>
      <c r="W163" s="230"/>
      <c r="X163" s="230"/>
      <c r="Y163" s="230"/>
      <c r="Z163" s="230"/>
      <c r="AA163" s="230"/>
    </row>
    <row r="164" spans="1:27" x14ac:dyDescent="0.5">
      <c r="A164" s="324"/>
      <c r="B164" s="230"/>
      <c r="C164" s="225"/>
      <c r="D164" s="230"/>
      <c r="E164" s="230"/>
      <c r="F164" s="230"/>
      <c r="G164" s="230"/>
      <c r="H164" s="230"/>
      <c r="I164" s="230"/>
      <c r="J164" s="230"/>
      <c r="K164" s="230"/>
      <c r="L164" s="230"/>
      <c r="M164" s="230"/>
      <c r="N164" s="393"/>
      <c r="O164" s="393"/>
      <c r="P164" s="225"/>
      <c r="Q164" s="230"/>
      <c r="R164" s="230"/>
      <c r="S164" s="230"/>
      <c r="T164" s="230"/>
      <c r="U164" s="230"/>
      <c r="V164" s="230"/>
      <c r="W164" s="230"/>
      <c r="X164" s="230"/>
      <c r="Y164" s="230"/>
      <c r="Z164" s="230"/>
      <c r="AA164" s="230"/>
    </row>
    <row r="165" spans="1:27" x14ac:dyDescent="0.5">
      <c r="A165" s="324" t="s">
        <v>1836</v>
      </c>
      <c r="B165" s="230">
        <v>44</v>
      </c>
      <c r="C165" s="225">
        <v>114</v>
      </c>
      <c r="D165" s="230" t="s">
        <v>34</v>
      </c>
      <c r="E165" s="230">
        <v>43424</v>
      </c>
      <c r="F165" s="230">
        <v>153</v>
      </c>
      <c r="G165" s="230">
        <v>3141</v>
      </c>
      <c r="H165" s="230" t="s">
        <v>805</v>
      </c>
      <c r="I165" s="230">
        <v>4</v>
      </c>
      <c r="J165" s="230">
        <v>1</v>
      </c>
      <c r="K165" s="230">
        <v>37</v>
      </c>
      <c r="L165" s="230">
        <f t="shared" si="1"/>
        <v>1737</v>
      </c>
      <c r="M165" s="230"/>
      <c r="N165" s="393">
        <v>150</v>
      </c>
      <c r="O165" s="393"/>
      <c r="P165" s="225"/>
      <c r="Q165" s="230">
        <v>44</v>
      </c>
      <c r="R165" s="230"/>
      <c r="S165" s="230"/>
      <c r="T165" s="230"/>
      <c r="U165" s="230"/>
      <c r="V165" s="230"/>
      <c r="W165" s="230"/>
      <c r="X165" s="230"/>
      <c r="Y165" s="230"/>
      <c r="Z165" s="230"/>
      <c r="AA165" s="230"/>
    </row>
    <row r="166" spans="1:27" x14ac:dyDescent="0.5">
      <c r="A166" s="324"/>
      <c r="B166" s="230">
        <v>44</v>
      </c>
      <c r="C166" s="225">
        <v>115</v>
      </c>
      <c r="D166" s="230" t="s">
        <v>34</v>
      </c>
      <c r="E166" s="230">
        <v>47055</v>
      </c>
      <c r="F166" s="230">
        <v>145</v>
      </c>
      <c r="G166" s="230">
        <v>4233</v>
      </c>
      <c r="H166" s="230" t="s">
        <v>805</v>
      </c>
      <c r="I166" s="230"/>
      <c r="J166" s="230"/>
      <c r="K166" s="230">
        <v>34</v>
      </c>
      <c r="L166" s="230">
        <f t="shared" si="1"/>
        <v>34</v>
      </c>
      <c r="M166" s="230"/>
      <c r="N166" s="393">
        <v>250</v>
      </c>
      <c r="O166" s="393"/>
      <c r="P166" s="225"/>
      <c r="Q166" s="230">
        <v>44</v>
      </c>
      <c r="R166" s="230"/>
      <c r="S166" s="230"/>
      <c r="T166" s="230"/>
      <c r="U166" s="230"/>
      <c r="V166" s="230"/>
      <c r="W166" s="230"/>
      <c r="X166" s="230"/>
      <c r="Y166" s="230"/>
      <c r="Z166" s="230"/>
      <c r="AA166" s="230"/>
    </row>
    <row r="167" spans="1:27" x14ac:dyDescent="0.5">
      <c r="A167" s="324"/>
      <c r="B167" s="230">
        <v>44</v>
      </c>
      <c r="C167" s="225">
        <v>116</v>
      </c>
      <c r="D167" s="230" t="s">
        <v>34</v>
      </c>
      <c r="E167" s="230">
        <v>47055</v>
      </c>
      <c r="F167" s="230">
        <v>145</v>
      </c>
      <c r="G167" s="230">
        <v>4233</v>
      </c>
      <c r="H167" s="230" t="s">
        <v>805</v>
      </c>
      <c r="I167" s="230"/>
      <c r="J167" s="230"/>
      <c r="K167" s="230">
        <v>84</v>
      </c>
      <c r="L167" s="230">
        <f t="shared" si="1"/>
        <v>84</v>
      </c>
      <c r="M167" s="230"/>
      <c r="N167" s="393">
        <v>250</v>
      </c>
      <c r="O167" s="393"/>
      <c r="P167" s="225"/>
      <c r="Q167" s="230">
        <v>44</v>
      </c>
      <c r="R167" s="230"/>
      <c r="S167" s="230"/>
      <c r="T167" s="230"/>
      <c r="U167" s="230"/>
      <c r="V167" s="230"/>
      <c r="W167" s="230"/>
      <c r="X167" s="230"/>
      <c r="Y167" s="230"/>
      <c r="Z167" s="230"/>
      <c r="AA167" s="230"/>
    </row>
    <row r="168" spans="1:27" x14ac:dyDescent="0.5">
      <c r="A168" s="324"/>
      <c r="B168" s="230"/>
      <c r="C168" s="225"/>
      <c r="D168" s="230"/>
      <c r="E168" s="230"/>
      <c r="F168" s="230"/>
      <c r="G168" s="230"/>
      <c r="H168" s="230"/>
      <c r="I168" s="230"/>
      <c r="J168" s="230"/>
      <c r="K168" s="230"/>
      <c r="L168" s="230"/>
      <c r="M168" s="230"/>
      <c r="N168" s="393"/>
      <c r="O168" s="393"/>
      <c r="P168" s="225"/>
      <c r="Q168" s="230"/>
      <c r="R168" s="230"/>
      <c r="S168" s="230"/>
      <c r="T168" s="230"/>
      <c r="U168" s="230"/>
      <c r="V168" s="230"/>
      <c r="W168" s="230"/>
      <c r="X168" s="230"/>
      <c r="Y168" s="230"/>
      <c r="Z168" s="230"/>
      <c r="AA168" s="230"/>
    </row>
    <row r="169" spans="1:27" x14ac:dyDescent="0.5">
      <c r="A169" s="324" t="s">
        <v>1837</v>
      </c>
      <c r="B169" s="230">
        <v>44</v>
      </c>
      <c r="C169" s="225">
        <v>117</v>
      </c>
      <c r="D169" s="230" t="s">
        <v>1791</v>
      </c>
      <c r="E169" s="230">
        <v>342</v>
      </c>
      <c r="F169" s="230"/>
      <c r="G169" s="230"/>
      <c r="H169" s="230" t="s">
        <v>805</v>
      </c>
      <c r="I169" s="230">
        <v>29</v>
      </c>
      <c r="J169" s="230"/>
      <c r="K169" s="230"/>
      <c r="L169" s="230">
        <f t="shared" si="1"/>
        <v>11600</v>
      </c>
      <c r="M169" s="230"/>
      <c r="N169" s="393"/>
      <c r="O169" s="393"/>
      <c r="P169" s="225"/>
      <c r="Q169" s="230">
        <v>44</v>
      </c>
      <c r="R169" s="230"/>
      <c r="S169" s="230"/>
      <c r="T169" s="230"/>
      <c r="U169" s="230"/>
      <c r="V169" s="230"/>
      <c r="W169" s="230"/>
      <c r="X169" s="230"/>
      <c r="Y169" s="230"/>
      <c r="Z169" s="230"/>
      <c r="AA169" s="230"/>
    </row>
    <row r="170" spans="1:27" x14ac:dyDescent="0.5">
      <c r="A170" s="324"/>
      <c r="B170" s="230"/>
      <c r="C170" s="225"/>
      <c r="D170" s="230"/>
      <c r="E170" s="230"/>
      <c r="F170" s="230"/>
      <c r="G170" s="230"/>
      <c r="H170" s="230"/>
      <c r="I170" s="230"/>
      <c r="J170" s="230"/>
      <c r="K170" s="230"/>
      <c r="L170" s="230"/>
      <c r="M170" s="230"/>
      <c r="N170" s="393"/>
      <c r="O170" s="393"/>
      <c r="P170" s="225"/>
      <c r="Q170" s="230"/>
      <c r="R170" s="230"/>
      <c r="S170" s="230"/>
      <c r="T170" s="230"/>
      <c r="U170" s="230"/>
      <c r="V170" s="230"/>
      <c r="W170" s="230"/>
      <c r="X170" s="230"/>
      <c r="Y170" s="230"/>
      <c r="Z170" s="230"/>
      <c r="AA170" s="230"/>
    </row>
    <row r="171" spans="1:27" x14ac:dyDescent="0.5">
      <c r="A171" s="324" t="s">
        <v>1838</v>
      </c>
      <c r="B171" s="230">
        <v>17</v>
      </c>
      <c r="C171" s="225">
        <v>118</v>
      </c>
      <c r="D171" s="230" t="s">
        <v>34</v>
      </c>
      <c r="E171" s="230">
        <v>43439</v>
      </c>
      <c r="F171" s="230">
        <v>67</v>
      </c>
      <c r="G171" s="230">
        <v>3156</v>
      </c>
      <c r="H171" s="230" t="s">
        <v>805</v>
      </c>
      <c r="I171" s="230">
        <v>23</v>
      </c>
      <c r="J171" s="230">
        <v>3</v>
      </c>
      <c r="K171" s="230">
        <v>42</v>
      </c>
      <c r="L171" s="230">
        <f t="shared" si="1"/>
        <v>9542</v>
      </c>
      <c r="M171" s="230"/>
      <c r="N171" s="393">
        <v>150</v>
      </c>
      <c r="O171" s="393"/>
      <c r="P171" s="225"/>
      <c r="Q171" s="230">
        <v>17</v>
      </c>
      <c r="R171" s="230"/>
      <c r="S171" s="230"/>
      <c r="T171" s="230"/>
      <c r="U171" s="230"/>
      <c r="V171" s="230"/>
      <c r="W171" s="230"/>
      <c r="X171" s="230"/>
      <c r="Y171" s="230"/>
      <c r="Z171" s="230"/>
      <c r="AA171" s="230"/>
    </row>
    <row r="172" spans="1:27" x14ac:dyDescent="0.5">
      <c r="A172" s="324"/>
      <c r="B172" s="230"/>
      <c r="C172" s="225"/>
      <c r="D172" s="230"/>
      <c r="E172" s="230"/>
      <c r="F172" s="230"/>
      <c r="G172" s="230"/>
      <c r="H172" s="230"/>
      <c r="I172" s="230"/>
      <c r="J172" s="230"/>
      <c r="K172" s="230"/>
      <c r="L172" s="230"/>
      <c r="M172" s="230"/>
      <c r="N172" s="393"/>
      <c r="O172" s="393"/>
      <c r="P172" s="225"/>
      <c r="Q172" s="230"/>
      <c r="R172" s="230"/>
      <c r="S172" s="230"/>
      <c r="T172" s="230"/>
      <c r="U172" s="230"/>
      <c r="V172" s="230"/>
      <c r="W172" s="230"/>
      <c r="X172" s="230"/>
      <c r="Y172" s="230"/>
      <c r="Z172" s="230"/>
      <c r="AA172" s="230"/>
    </row>
    <row r="173" spans="1:27" x14ac:dyDescent="0.5">
      <c r="A173" s="324" t="s">
        <v>1839</v>
      </c>
      <c r="B173" s="230">
        <v>17</v>
      </c>
      <c r="C173" s="225">
        <v>119</v>
      </c>
      <c r="D173" s="230" t="s">
        <v>34</v>
      </c>
      <c r="E173" s="230">
        <v>43441</v>
      </c>
      <c r="F173" s="230">
        <v>65</v>
      </c>
      <c r="G173" s="230">
        <v>3158</v>
      </c>
      <c r="H173" s="230" t="s">
        <v>805</v>
      </c>
      <c r="I173" s="230">
        <v>5</v>
      </c>
      <c r="J173" s="230"/>
      <c r="K173" s="230">
        <v>28</v>
      </c>
      <c r="L173" s="230">
        <f t="shared" si="1"/>
        <v>2028</v>
      </c>
      <c r="M173" s="230"/>
      <c r="N173" s="393">
        <v>150</v>
      </c>
      <c r="O173" s="393"/>
      <c r="P173" s="225"/>
      <c r="Q173" s="230">
        <v>17</v>
      </c>
      <c r="R173" s="230"/>
      <c r="S173" s="230"/>
      <c r="T173" s="230"/>
      <c r="U173" s="230"/>
      <c r="V173" s="230"/>
      <c r="W173" s="230"/>
      <c r="X173" s="230"/>
      <c r="Y173" s="230"/>
      <c r="Z173" s="230"/>
      <c r="AA173" s="230"/>
    </row>
    <row r="174" spans="1:27" x14ac:dyDescent="0.5">
      <c r="A174" s="324"/>
      <c r="B174" s="230">
        <v>17</v>
      </c>
      <c r="C174" s="225">
        <v>120</v>
      </c>
      <c r="D174" s="230" t="s">
        <v>34</v>
      </c>
      <c r="E174" s="230">
        <v>24379</v>
      </c>
      <c r="F174" s="230">
        <v>71</v>
      </c>
      <c r="G174" s="230">
        <v>2292</v>
      </c>
      <c r="H174" s="230" t="s">
        <v>805</v>
      </c>
      <c r="I174" s="230">
        <v>5</v>
      </c>
      <c r="J174" s="230">
        <v>2</v>
      </c>
      <c r="K174" s="230">
        <v>2</v>
      </c>
      <c r="L174" s="230">
        <f t="shared" si="1"/>
        <v>2202</v>
      </c>
      <c r="M174" s="230"/>
      <c r="N174" s="393">
        <v>200</v>
      </c>
      <c r="O174" s="393"/>
      <c r="P174" s="225"/>
      <c r="Q174" s="230">
        <v>17</v>
      </c>
      <c r="R174" s="230"/>
      <c r="S174" s="230"/>
      <c r="T174" s="230"/>
      <c r="U174" s="230"/>
      <c r="V174" s="230"/>
      <c r="W174" s="230"/>
      <c r="X174" s="230"/>
      <c r="Y174" s="230"/>
      <c r="Z174" s="230"/>
      <c r="AA174" s="230"/>
    </row>
    <row r="175" spans="1:27" x14ac:dyDescent="0.5">
      <c r="A175" s="324"/>
      <c r="B175" s="230">
        <v>17</v>
      </c>
      <c r="C175" s="225">
        <v>121</v>
      </c>
      <c r="D175" s="230" t="s">
        <v>34</v>
      </c>
      <c r="E175" s="230">
        <v>26344</v>
      </c>
      <c r="F175" s="230">
        <v>36</v>
      </c>
      <c r="G175" s="230">
        <v>2262</v>
      </c>
      <c r="H175" s="230" t="s">
        <v>805</v>
      </c>
      <c r="I175" s="230">
        <v>20</v>
      </c>
      <c r="J175" s="230"/>
      <c r="K175" s="230">
        <v>3</v>
      </c>
      <c r="L175" s="230">
        <f t="shared" si="1"/>
        <v>8003</v>
      </c>
      <c r="M175" s="230"/>
      <c r="N175" s="393">
        <v>200</v>
      </c>
      <c r="O175" s="393"/>
      <c r="P175" s="225"/>
      <c r="Q175" s="230">
        <v>17</v>
      </c>
      <c r="R175" s="230"/>
      <c r="S175" s="230"/>
      <c r="T175" s="230"/>
      <c r="U175" s="230"/>
      <c r="V175" s="230"/>
      <c r="W175" s="230"/>
      <c r="X175" s="230"/>
      <c r="Y175" s="230"/>
      <c r="Z175" s="230"/>
      <c r="AA175" s="230"/>
    </row>
    <row r="176" spans="1:27" s="768" customFormat="1" x14ac:dyDescent="0.5">
      <c r="A176" s="769"/>
      <c r="B176" s="766">
        <v>17</v>
      </c>
      <c r="C176" s="770">
        <v>122</v>
      </c>
      <c r="D176" s="766" t="s">
        <v>34</v>
      </c>
      <c r="E176" s="766">
        <v>69608</v>
      </c>
      <c r="F176" s="766">
        <v>239</v>
      </c>
      <c r="G176" s="766">
        <v>5420</v>
      </c>
      <c r="H176" s="766" t="s">
        <v>805</v>
      </c>
      <c r="I176" s="766">
        <v>6</v>
      </c>
      <c r="J176" s="766">
        <v>3</v>
      </c>
      <c r="K176" s="766">
        <v>7</v>
      </c>
      <c r="L176" s="766">
        <f t="shared" si="1"/>
        <v>2707</v>
      </c>
      <c r="M176" s="766"/>
      <c r="N176" s="767"/>
      <c r="O176" s="767"/>
      <c r="P176" s="770"/>
      <c r="Q176" s="766">
        <v>17</v>
      </c>
      <c r="R176" s="766" t="s">
        <v>1792</v>
      </c>
      <c r="S176" s="766" t="s">
        <v>37</v>
      </c>
      <c r="T176" s="766"/>
      <c r="U176" s="766"/>
      <c r="V176" s="766"/>
      <c r="W176" s="766"/>
      <c r="X176" s="766"/>
      <c r="Y176" s="766"/>
      <c r="Z176" s="766"/>
      <c r="AA176" s="766" t="s">
        <v>1840</v>
      </c>
    </row>
    <row r="177" spans="1:27" x14ac:dyDescent="0.5">
      <c r="A177" s="324"/>
      <c r="B177" s="230">
        <v>17</v>
      </c>
      <c r="C177" s="225">
        <v>123</v>
      </c>
      <c r="D177" s="230" t="s">
        <v>34</v>
      </c>
      <c r="E177" s="230">
        <v>15215</v>
      </c>
      <c r="F177" s="230">
        <v>14</v>
      </c>
      <c r="G177" s="230">
        <v>583</v>
      </c>
      <c r="H177" s="230" t="s">
        <v>805</v>
      </c>
      <c r="I177" s="230"/>
      <c r="J177" s="230">
        <v>1</v>
      </c>
      <c r="K177" s="230">
        <v>88</v>
      </c>
      <c r="L177" s="230">
        <v>188</v>
      </c>
      <c r="M177" s="230"/>
      <c r="N177" s="393">
        <v>250</v>
      </c>
      <c r="O177" s="393"/>
      <c r="P177" s="225">
        <v>25</v>
      </c>
      <c r="Q177" s="230">
        <v>17</v>
      </c>
      <c r="R177" s="230" t="s">
        <v>1792</v>
      </c>
      <c r="S177" s="230" t="s">
        <v>45</v>
      </c>
      <c r="T177" s="230"/>
      <c r="U177" s="230">
        <v>90</v>
      </c>
      <c r="V177" s="230"/>
      <c r="W177" s="230">
        <v>90</v>
      </c>
      <c r="X177" s="230"/>
      <c r="Y177" s="230"/>
      <c r="Z177" s="230"/>
      <c r="AA177" s="230"/>
    </row>
    <row r="178" spans="1:27" x14ac:dyDescent="0.5">
      <c r="A178" s="324"/>
      <c r="B178" s="230"/>
      <c r="C178" s="225"/>
      <c r="D178" s="230"/>
      <c r="E178" s="230"/>
      <c r="F178" s="230"/>
      <c r="G178" s="230"/>
      <c r="H178" s="230"/>
      <c r="I178" s="230"/>
      <c r="J178" s="230"/>
      <c r="K178" s="230"/>
      <c r="L178" s="230"/>
      <c r="M178" s="230"/>
      <c r="N178" s="393"/>
      <c r="O178" s="393"/>
      <c r="P178" s="225"/>
      <c r="Q178" s="230"/>
      <c r="R178" s="230"/>
      <c r="S178" s="230"/>
      <c r="T178" s="230"/>
      <c r="U178" s="230"/>
      <c r="V178" s="230"/>
      <c r="W178" s="230"/>
      <c r="X178" s="230"/>
      <c r="Y178" s="230"/>
      <c r="Z178" s="230"/>
      <c r="AA178" s="230"/>
    </row>
    <row r="179" spans="1:27" x14ac:dyDescent="0.5">
      <c r="A179" s="324" t="s">
        <v>1841</v>
      </c>
      <c r="B179" s="230">
        <v>150</v>
      </c>
      <c r="C179" s="225">
        <v>124</v>
      </c>
      <c r="D179" s="230" t="s">
        <v>34</v>
      </c>
      <c r="E179" s="230">
        <v>43440</v>
      </c>
      <c r="F179" s="230">
        <v>66</v>
      </c>
      <c r="G179" s="230">
        <v>3152</v>
      </c>
      <c r="H179" s="230" t="s">
        <v>805</v>
      </c>
      <c r="I179" s="230">
        <v>4</v>
      </c>
      <c r="J179" s="230">
        <v>3</v>
      </c>
      <c r="K179" s="230">
        <v>83</v>
      </c>
      <c r="L179" s="230">
        <f t="shared" si="1"/>
        <v>1983</v>
      </c>
      <c r="M179" s="230"/>
      <c r="N179" s="393">
        <v>150</v>
      </c>
      <c r="O179" s="393"/>
      <c r="P179" s="225"/>
      <c r="Q179" s="230">
        <v>150</v>
      </c>
      <c r="R179" s="230"/>
      <c r="S179" s="230"/>
      <c r="T179" s="230"/>
      <c r="U179" s="230"/>
      <c r="V179" s="230"/>
      <c r="W179" s="230"/>
      <c r="X179" s="230"/>
      <c r="Y179" s="230"/>
      <c r="Z179" s="230"/>
      <c r="AA179" s="230"/>
    </row>
    <row r="180" spans="1:27" x14ac:dyDescent="0.5">
      <c r="A180" s="324"/>
      <c r="B180" s="230">
        <v>150</v>
      </c>
      <c r="C180" s="225">
        <v>125</v>
      </c>
      <c r="D180" s="230" t="s">
        <v>1800</v>
      </c>
      <c r="E180" s="230"/>
      <c r="F180" s="230">
        <v>2040</v>
      </c>
      <c r="G180" s="230"/>
      <c r="H180" s="230" t="s">
        <v>805</v>
      </c>
      <c r="I180" s="230">
        <v>4</v>
      </c>
      <c r="J180" s="230"/>
      <c r="K180" s="230">
        <v>39</v>
      </c>
      <c r="L180" s="230">
        <f t="shared" si="1"/>
        <v>1639</v>
      </c>
      <c r="M180" s="230"/>
      <c r="N180" s="393"/>
      <c r="O180" s="393"/>
      <c r="P180" s="225"/>
      <c r="Q180" s="230">
        <v>150</v>
      </c>
      <c r="R180" s="230"/>
      <c r="S180" s="230"/>
      <c r="T180" s="230"/>
      <c r="U180" s="230"/>
      <c r="V180" s="230"/>
      <c r="W180" s="230"/>
      <c r="X180" s="230"/>
      <c r="Y180" s="230"/>
      <c r="Z180" s="230"/>
      <c r="AA180" s="230"/>
    </row>
    <row r="181" spans="1:27" x14ac:dyDescent="0.5">
      <c r="A181" s="324"/>
      <c r="B181" s="230">
        <v>150</v>
      </c>
      <c r="C181" s="225">
        <v>126</v>
      </c>
      <c r="D181" s="230" t="s">
        <v>34</v>
      </c>
      <c r="E181" s="230">
        <v>15215</v>
      </c>
      <c r="F181" s="230">
        <v>14</v>
      </c>
      <c r="G181" s="230">
        <v>538</v>
      </c>
      <c r="H181" s="230" t="s">
        <v>805</v>
      </c>
      <c r="I181" s="230">
        <v>1</v>
      </c>
      <c r="J181" s="230"/>
      <c r="K181" s="230">
        <v>88</v>
      </c>
      <c r="L181" s="230">
        <f t="shared" si="1"/>
        <v>488</v>
      </c>
      <c r="M181" s="230"/>
      <c r="N181" s="393"/>
      <c r="O181" s="393"/>
      <c r="P181" s="225"/>
      <c r="Q181" s="230">
        <v>150</v>
      </c>
      <c r="R181" s="230"/>
      <c r="S181" s="230"/>
      <c r="T181" s="230"/>
      <c r="U181" s="230"/>
      <c r="V181" s="230"/>
      <c r="W181" s="230"/>
      <c r="X181" s="230"/>
      <c r="Y181" s="230"/>
      <c r="Z181" s="230"/>
      <c r="AA181" s="230"/>
    </row>
    <row r="182" spans="1:27" x14ac:dyDescent="0.5">
      <c r="A182" s="324"/>
      <c r="B182" s="230">
        <v>150</v>
      </c>
      <c r="C182" s="225">
        <v>127</v>
      </c>
      <c r="D182" s="230" t="s">
        <v>34</v>
      </c>
      <c r="E182" s="230">
        <v>69608</v>
      </c>
      <c r="F182" s="230">
        <v>293</v>
      </c>
      <c r="G182" s="230">
        <v>5470</v>
      </c>
      <c r="H182" s="230" t="s">
        <v>805</v>
      </c>
      <c r="I182" s="230">
        <v>6</v>
      </c>
      <c r="J182" s="230">
        <v>3</v>
      </c>
      <c r="K182" s="230">
        <v>7</v>
      </c>
      <c r="L182" s="230"/>
      <c r="M182" s="230"/>
      <c r="N182" s="393">
        <v>150</v>
      </c>
      <c r="O182" s="393"/>
      <c r="P182" s="225">
        <v>26</v>
      </c>
      <c r="Q182" s="230">
        <v>150</v>
      </c>
      <c r="R182" s="230" t="s">
        <v>1792</v>
      </c>
      <c r="S182" s="230" t="s">
        <v>37</v>
      </c>
      <c r="T182" s="230"/>
      <c r="U182" s="230">
        <v>76</v>
      </c>
      <c r="V182" s="230"/>
      <c r="W182" s="230">
        <v>76</v>
      </c>
      <c r="X182" s="230"/>
      <c r="Y182" s="230"/>
      <c r="Z182" s="230"/>
      <c r="AA182" s="230"/>
    </row>
    <row r="183" spans="1:27" x14ac:dyDescent="0.5">
      <c r="A183" s="324"/>
      <c r="B183" s="230"/>
      <c r="C183" s="225"/>
      <c r="D183" s="230"/>
      <c r="E183" s="230"/>
      <c r="F183" s="230"/>
      <c r="G183" s="230"/>
      <c r="H183" s="230"/>
      <c r="I183" s="230"/>
      <c r="J183" s="230"/>
      <c r="K183" s="230"/>
      <c r="L183" s="230"/>
      <c r="M183" s="230"/>
      <c r="N183" s="393"/>
      <c r="O183" s="393"/>
      <c r="P183" s="225"/>
      <c r="Q183" s="230"/>
      <c r="R183" s="230"/>
      <c r="S183" s="230"/>
      <c r="T183" s="230"/>
      <c r="U183" s="230"/>
      <c r="V183" s="230"/>
      <c r="W183" s="230"/>
      <c r="X183" s="230"/>
      <c r="Y183" s="230"/>
      <c r="Z183" s="230"/>
      <c r="AA183" s="230"/>
    </row>
    <row r="184" spans="1:27" x14ac:dyDescent="0.5">
      <c r="A184" s="324" t="s">
        <v>1842</v>
      </c>
      <c r="B184" s="230">
        <v>85</v>
      </c>
      <c r="C184" s="225">
        <v>128</v>
      </c>
      <c r="D184" s="230" t="s">
        <v>34</v>
      </c>
      <c r="E184" s="230">
        <v>37123</v>
      </c>
      <c r="F184" s="230">
        <v>192</v>
      </c>
      <c r="G184" s="230">
        <v>882</v>
      </c>
      <c r="H184" s="230" t="s">
        <v>805</v>
      </c>
      <c r="I184" s="230"/>
      <c r="J184" s="230">
        <v>1</v>
      </c>
      <c r="K184" s="230">
        <v>40</v>
      </c>
      <c r="L184" s="230">
        <v>140</v>
      </c>
      <c r="M184" s="230"/>
      <c r="N184" s="393">
        <v>150</v>
      </c>
      <c r="O184" s="393"/>
      <c r="P184" s="225">
        <v>27</v>
      </c>
      <c r="Q184" s="230">
        <v>85</v>
      </c>
      <c r="R184" s="230" t="s">
        <v>1792</v>
      </c>
      <c r="S184" s="230" t="s">
        <v>45</v>
      </c>
      <c r="T184" s="230"/>
      <c r="U184" s="230">
        <v>90</v>
      </c>
      <c r="V184" s="230"/>
      <c r="W184" s="230">
        <v>90</v>
      </c>
      <c r="X184" s="230"/>
      <c r="Y184" s="230"/>
      <c r="Z184" s="230">
        <v>20</v>
      </c>
      <c r="AA184" s="230"/>
    </row>
    <row r="185" spans="1:27" x14ac:dyDescent="0.5">
      <c r="A185" s="324"/>
      <c r="B185" s="230">
        <v>85</v>
      </c>
      <c r="C185" s="225">
        <v>129</v>
      </c>
      <c r="D185" s="230" t="s">
        <v>34</v>
      </c>
      <c r="E185" s="230">
        <v>26465</v>
      </c>
      <c r="F185" s="230">
        <v>12</v>
      </c>
      <c r="G185" s="230">
        <v>2083</v>
      </c>
      <c r="H185" s="230" t="s">
        <v>805</v>
      </c>
      <c r="I185" s="230">
        <v>9</v>
      </c>
      <c r="J185" s="230">
        <v>2</v>
      </c>
      <c r="K185" s="230">
        <v>30</v>
      </c>
      <c r="L185" s="230">
        <f t="shared" si="1"/>
        <v>3830</v>
      </c>
      <c r="M185" s="230"/>
      <c r="N185" s="393">
        <v>150</v>
      </c>
      <c r="O185" s="393"/>
      <c r="P185" s="225"/>
      <c r="Q185" s="230">
        <v>85</v>
      </c>
      <c r="R185" s="230"/>
      <c r="S185" s="230"/>
      <c r="T185" s="230"/>
      <c r="U185" s="230"/>
      <c r="V185" s="230"/>
      <c r="W185" s="230"/>
      <c r="X185" s="230"/>
      <c r="Y185" s="230"/>
      <c r="Z185" s="230"/>
      <c r="AA185" s="230"/>
    </row>
    <row r="186" spans="1:27" x14ac:dyDescent="0.5">
      <c r="A186" s="324"/>
      <c r="B186" s="230">
        <v>85</v>
      </c>
      <c r="C186" s="225">
        <v>130</v>
      </c>
      <c r="D186" s="230" t="s">
        <v>34</v>
      </c>
      <c r="E186" s="230">
        <v>26461</v>
      </c>
      <c r="F186" s="230">
        <v>10</v>
      </c>
      <c r="G186" s="230">
        <v>2379</v>
      </c>
      <c r="H186" s="230" t="s">
        <v>805</v>
      </c>
      <c r="I186" s="230">
        <v>4</v>
      </c>
      <c r="J186" s="230">
        <v>3</v>
      </c>
      <c r="K186" s="230">
        <v>90</v>
      </c>
      <c r="L186" s="230">
        <f t="shared" si="1"/>
        <v>1990</v>
      </c>
      <c r="M186" s="230"/>
      <c r="N186" s="393">
        <v>150</v>
      </c>
      <c r="O186" s="393"/>
      <c r="P186" s="225"/>
      <c r="Q186" s="230">
        <v>85</v>
      </c>
      <c r="R186" s="230"/>
      <c r="S186" s="230"/>
      <c r="T186" s="230"/>
      <c r="U186" s="230"/>
      <c r="V186" s="230"/>
      <c r="W186" s="230"/>
      <c r="X186" s="230"/>
      <c r="Y186" s="230"/>
      <c r="Z186" s="230"/>
      <c r="AA186" s="230"/>
    </row>
    <row r="187" spans="1:27" x14ac:dyDescent="0.5">
      <c r="A187" s="324"/>
      <c r="B187" s="230">
        <v>85</v>
      </c>
      <c r="C187" s="225">
        <v>131</v>
      </c>
      <c r="D187" s="230" t="s">
        <v>34</v>
      </c>
      <c r="E187" s="230">
        <v>26466</v>
      </c>
      <c r="F187" s="230">
        <v>11</v>
      </c>
      <c r="G187" s="230">
        <v>2384</v>
      </c>
      <c r="H187" s="230" t="s">
        <v>805</v>
      </c>
      <c r="I187" s="230">
        <v>8</v>
      </c>
      <c r="J187" s="230">
        <v>2</v>
      </c>
      <c r="K187" s="230">
        <v>70</v>
      </c>
      <c r="L187" s="230">
        <f t="shared" si="1"/>
        <v>3470</v>
      </c>
      <c r="M187" s="230"/>
      <c r="N187" s="393">
        <v>150</v>
      </c>
      <c r="O187" s="393"/>
      <c r="P187" s="225"/>
      <c r="Q187" s="230">
        <v>85</v>
      </c>
      <c r="R187" s="230"/>
      <c r="S187" s="230"/>
      <c r="T187" s="230"/>
      <c r="U187" s="230"/>
      <c r="V187" s="230"/>
      <c r="W187" s="230"/>
      <c r="X187" s="230"/>
      <c r="Y187" s="230"/>
      <c r="Z187" s="230"/>
      <c r="AA187" s="230"/>
    </row>
    <row r="188" spans="1:27" x14ac:dyDescent="0.5">
      <c r="A188" s="324"/>
      <c r="B188" s="230">
        <v>85</v>
      </c>
      <c r="C188" s="225">
        <v>132</v>
      </c>
      <c r="D188" s="230" t="s">
        <v>34</v>
      </c>
      <c r="E188" s="230">
        <v>37123</v>
      </c>
      <c r="F188" s="230">
        <v>192</v>
      </c>
      <c r="G188" s="230">
        <v>882</v>
      </c>
      <c r="H188" s="230" t="s">
        <v>805</v>
      </c>
      <c r="I188" s="230"/>
      <c r="J188" s="230">
        <v>1</v>
      </c>
      <c r="K188" s="230">
        <v>40</v>
      </c>
      <c r="L188" s="230">
        <f t="shared" si="1"/>
        <v>140</v>
      </c>
      <c r="M188" s="230"/>
      <c r="N188" s="393"/>
      <c r="O188" s="393"/>
      <c r="P188" s="225"/>
      <c r="Q188" s="230">
        <v>85</v>
      </c>
      <c r="R188" s="230"/>
      <c r="S188" s="230"/>
      <c r="T188" s="230"/>
      <c r="U188" s="230"/>
      <c r="V188" s="230"/>
      <c r="W188" s="230"/>
      <c r="X188" s="230"/>
      <c r="Y188" s="230"/>
      <c r="Z188" s="230"/>
      <c r="AA188" s="230"/>
    </row>
    <row r="189" spans="1:27" x14ac:dyDescent="0.5">
      <c r="A189" s="324"/>
      <c r="B189" s="230"/>
      <c r="C189" s="225"/>
      <c r="D189" s="230"/>
      <c r="E189" s="230"/>
      <c r="F189" s="230"/>
      <c r="G189" s="230"/>
      <c r="H189" s="230"/>
      <c r="I189" s="230"/>
      <c r="J189" s="230"/>
      <c r="K189" s="230"/>
      <c r="L189" s="230"/>
      <c r="M189" s="230"/>
      <c r="N189" s="393"/>
      <c r="O189" s="393"/>
      <c r="P189" s="225"/>
      <c r="Q189" s="230"/>
      <c r="R189" s="230"/>
      <c r="S189" s="230"/>
      <c r="T189" s="230"/>
      <c r="U189" s="230"/>
      <c r="V189" s="230"/>
      <c r="W189" s="230"/>
      <c r="X189" s="230"/>
      <c r="Y189" s="230"/>
      <c r="Z189" s="230"/>
      <c r="AA189" s="230"/>
    </row>
    <row r="190" spans="1:27" x14ac:dyDescent="0.5">
      <c r="A190" s="324" t="s">
        <v>1843</v>
      </c>
      <c r="B190" s="230">
        <v>20</v>
      </c>
      <c r="C190" s="225">
        <v>133</v>
      </c>
      <c r="D190" s="230" t="s">
        <v>34</v>
      </c>
      <c r="E190" s="230">
        <v>6758</v>
      </c>
      <c r="F190" s="230">
        <v>240</v>
      </c>
      <c r="G190" s="230">
        <v>5548</v>
      </c>
      <c r="H190" s="230" t="s">
        <v>805</v>
      </c>
      <c r="I190" s="230"/>
      <c r="J190" s="230">
        <v>1</v>
      </c>
      <c r="K190" s="230">
        <v>22</v>
      </c>
      <c r="L190" s="230">
        <f t="shared" si="1"/>
        <v>122</v>
      </c>
      <c r="M190" s="230"/>
      <c r="N190" s="393">
        <v>250</v>
      </c>
      <c r="O190" s="393"/>
      <c r="P190" s="225"/>
      <c r="Q190" s="230">
        <v>20</v>
      </c>
      <c r="R190" s="230"/>
      <c r="S190" s="230"/>
      <c r="T190" s="230"/>
      <c r="U190" s="230"/>
      <c r="V190" s="230"/>
      <c r="W190" s="230"/>
      <c r="X190" s="230"/>
      <c r="Y190" s="230"/>
      <c r="Z190" s="230"/>
      <c r="AA190" s="230"/>
    </row>
    <row r="191" spans="1:27" x14ac:dyDescent="0.5">
      <c r="A191" s="324"/>
      <c r="B191" s="230">
        <v>126</v>
      </c>
      <c r="C191" s="225">
        <v>134</v>
      </c>
      <c r="D191" s="230" t="s">
        <v>34</v>
      </c>
      <c r="E191" s="230">
        <v>50761</v>
      </c>
      <c r="F191" s="230">
        <v>257</v>
      </c>
      <c r="G191" s="230">
        <v>4852</v>
      </c>
      <c r="H191" s="230" t="s">
        <v>805</v>
      </c>
      <c r="I191" s="230"/>
      <c r="J191" s="230"/>
      <c r="K191" s="230">
        <v>81</v>
      </c>
      <c r="L191" s="230">
        <v>81</v>
      </c>
      <c r="M191" s="230"/>
      <c r="N191" s="393">
        <v>100</v>
      </c>
      <c r="O191" s="393"/>
      <c r="P191" s="225">
        <v>28</v>
      </c>
      <c r="Q191" s="230">
        <v>126</v>
      </c>
      <c r="R191" s="230" t="s">
        <v>1792</v>
      </c>
      <c r="S191" s="230" t="s">
        <v>45</v>
      </c>
      <c r="T191" s="230"/>
      <c r="U191" s="230">
        <v>90</v>
      </c>
      <c r="V191" s="230"/>
      <c r="W191" s="230">
        <v>90</v>
      </c>
      <c r="X191" s="230"/>
      <c r="Y191" s="230"/>
      <c r="Z191" s="230">
        <v>18</v>
      </c>
      <c r="AA191" s="230"/>
    </row>
    <row r="192" spans="1:27" x14ac:dyDescent="0.5">
      <c r="A192" s="324"/>
      <c r="B192" s="230"/>
      <c r="C192" s="225"/>
      <c r="D192" s="230"/>
      <c r="E192" s="230"/>
      <c r="F192" s="230"/>
      <c r="G192" s="230"/>
      <c r="H192" s="230"/>
      <c r="I192" s="230"/>
      <c r="J192" s="230"/>
      <c r="K192" s="230"/>
      <c r="L192" s="230"/>
      <c r="M192" s="230"/>
      <c r="N192" s="393"/>
      <c r="O192" s="393"/>
      <c r="P192" s="225"/>
      <c r="Q192" s="230"/>
      <c r="R192" s="230"/>
      <c r="S192" s="230"/>
      <c r="T192" s="230"/>
      <c r="U192" s="230"/>
      <c r="V192" s="230"/>
      <c r="W192" s="230"/>
      <c r="X192" s="230"/>
      <c r="Y192" s="230"/>
      <c r="Z192" s="230"/>
      <c r="AA192" s="230"/>
    </row>
    <row r="193" spans="1:27" x14ac:dyDescent="0.5">
      <c r="A193" s="324" t="s">
        <v>1844</v>
      </c>
      <c r="B193" s="230">
        <v>120</v>
      </c>
      <c r="C193" s="225">
        <v>135</v>
      </c>
      <c r="D193" s="230" t="s">
        <v>34</v>
      </c>
      <c r="E193" s="230">
        <v>47061</v>
      </c>
      <c r="F193" s="230">
        <v>160</v>
      </c>
      <c r="G193" s="230">
        <v>4239</v>
      </c>
      <c r="H193" s="230" t="s">
        <v>805</v>
      </c>
      <c r="I193" s="230">
        <v>1</v>
      </c>
      <c r="J193" s="230">
        <v>1</v>
      </c>
      <c r="K193" s="230">
        <v>24</v>
      </c>
      <c r="L193" s="230">
        <v>524</v>
      </c>
      <c r="M193" s="230"/>
      <c r="N193" s="393">
        <v>200</v>
      </c>
      <c r="O193" s="393"/>
      <c r="P193" s="225">
        <v>29</v>
      </c>
      <c r="Q193" s="230">
        <v>120</v>
      </c>
      <c r="R193" s="230" t="s">
        <v>1792</v>
      </c>
      <c r="S193" s="230" t="s">
        <v>45</v>
      </c>
      <c r="T193" s="230"/>
      <c r="U193" s="230">
        <v>105</v>
      </c>
      <c r="V193" s="230"/>
      <c r="W193" s="230">
        <v>105</v>
      </c>
      <c r="X193" s="230"/>
      <c r="Y193" s="230"/>
      <c r="Z193" s="230">
        <v>20</v>
      </c>
      <c r="AA193" s="230"/>
    </row>
    <row r="194" spans="1:27" x14ac:dyDescent="0.5">
      <c r="A194" s="324"/>
      <c r="B194" s="230">
        <v>120</v>
      </c>
      <c r="C194" s="225">
        <v>136</v>
      </c>
      <c r="D194" s="230" t="s">
        <v>1800</v>
      </c>
      <c r="E194" s="230">
        <v>1499</v>
      </c>
      <c r="F194" s="230">
        <v>20</v>
      </c>
      <c r="G194" s="230"/>
      <c r="H194" s="230" t="s">
        <v>805</v>
      </c>
      <c r="I194" s="230">
        <v>4</v>
      </c>
      <c r="J194" s="230">
        <v>3</v>
      </c>
      <c r="K194" s="230">
        <v>10</v>
      </c>
      <c r="L194" s="230">
        <f t="shared" ref="L194:L281" si="2" xml:space="preserve"> I194*400+J194*100+K194</f>
        <v>1910</v>
      </c>
      <c r="M194" s="230"/>
      <c r="N194" s="393"/>
      <c r="O194" s="393"/>
      <c r="P194" s="225"/>
      <c r="Q194" s="230">
        <v>120</v>
      </c>
      <c r="R194" s="230"/>
      <c r="S194" s="230"/>
      <c r="T194" s="230"/>
      <c r="U194" s="230"/>
      <c r="V194" s="230"/>
      <c r="W194" s="230"/>
      <c r="X194" s="230"/>
      <c r="Y194" s="230"/>
      <c r="Z194" s="230"/>
      <c r="AA194" s="230"/>
    </row>
    <row r="195" spans="1:27" x14ac:dyDescent="0.5">
      <c r="A195" s="324"/>
      <c r="B195" s="230">
        <v>120</v>
      </c>
      <c r="C195" s="225">
        <v>137</v>
      </c>
      <c r="D195" s="230" t="s">
        <v>34</v>
      </c>
      <c r="E195" s="230">
        <v>47061</v>
      </c>
      <c r="F195" s="230">
        <v>160</v>
      </c>
      <c r="G195" s="230">
        <v>1239</v>
      </c>
      <c r="H195" s="230" t="s">
        <v>805</v>
      </c>
      <c r="I195" s="230">
        <v>1</v>
      </c>
      <c r="J195" s="230">
        <v>1</v>
      </c>
      <c r="K195" s="230">
        <v>24</v>
      </c>
      <c r="L195" s="230">
        <f t="shared" si="2"/>
        <v>524</v>
      </c>
      <c r="M195" s="230"/>
      <c r="N195" s="393"/>
      <c r="O195" s="393"/>
      <c r="P195" s="225"/>
      <c r="Q195" s="230">
        <v>120</v>
      </c>
      <c r="R195" s="230"/>
      <c r="S195" s="230"/>
      <c r="T195" s="230"/>
      <c r="U195" s="230"/>
      <c r="V195" s="230"/>
      <c r="W195" s="230"/>
      <c r="X195" s="230"/>
      <c r="Y195" s="230"/>
      <c r="Z195" s="230"/>
      <c r="AA195" s="230"/>
    </row>
    <row r="196" spans="1:27" x14ac:dyDescent="0.5">
      <c r="A196" s="324"/>
      <c r="B196" s="230">
        <v>120</v>
      </c>
      <c r="C196" s="225">
        <v>138</v>
      </c>
      <c r="D196" s="230" t="s">
        <v>34</v>
      </c>
      <c r="E196" s="230">
        <v>87062</v>
      </c>
      <c r="F196" s="230">
        <v>161</v>
      </c>
      <c r="G196" s="230">
        <v>4240</v>
      </c>
      <c r="H196" s="230" t="s">
        <v>805</v>
      </c>
      <c r="I196" s="230">
        <v>7</v>
      </c>
      <c r="J196" s="230"/>
      <c r="K196" s="230">
        <v>30</v>
      </c>
      <c r="L196" s="230">
        <f t="shared" si="2"/>
        <v>2830</v>
      </c>
      <c r="M196" s="230"/>
      <c r="N196" s="393">
        <v>250</v>
      </c>
      <c r="O196" s="393"/>
      <c r="P196" s="225"/>
      <c r="Q196" s="230">
        <v>120</v>
      </c>
      <c r="R196" s="230"/>
      <c r="S196" s="230"/>
      <c r="T196" s="230"/>
      <c r="U196" s="230"/>
      <c r="V196" s="230"/>
      <c r="W196" s="230"/>
      <c r="X196" s="230"/>
      <c r="Y196" s="230"/>
      <c r="Z196" s="230"/>
      <c r="AA196" s="230"/>
    </row>
    <row r="197" spans="1:27" x14ac:dyDescent="0.5">
      <c r="A197" s="324"/>
      <c r="B197" s="230">
        <v>120</v>
      </c>
      <c r="C197" s="225">
        <v>139</v>
      </c>
      <c r="D197" s="230" t="s">
        <v>34</v>
      </c>
      <c r="E197" s="230">
        <v>43202</v>
      </c>
      <c r="F197" s="230">
        <v>29</v>
      </c>
      <c r="G197" s="230">
        <v>2940</v>
      </c>
      <c r="H197" s="230" t="s">
        <v>805</v>
      </c>
      <c r="I197" s="230">
        <v>7</v>
      </c>
      <c r="J197" s="230"/>
      <c r="K197" s="230"/>
      <c r="L197" s="230">
        <f t="shared" si="2"/>
        <v>2800</v>
      </c>
      <c r="M197" s="230"/>
      <c r="N197" s="393">
        <v>150</v>
      </c>
      <c r="O197" s="393"/>
      <c r="P197" s="225"/>
      <c r="Q197" s="230">
        <v>120</v>
      </c>
      <c r="R197" s="230"/>
      <c r="S197" s="230"/>
      <c r="T197" s="230"/>
      <c r="U197" s="230"/>
      <c r="V197" s="230"/>
      <c r="W197" s="230"/>
      <c r="X197" s="230"/>
      <c r="Y197" s="230"/>
      <c r="Z197" s="230"/>
      <c r="AA197" s="230"/>
    </row>
    <row r="198" spans="1:27" x14ac:dyDescent="0.5">
      <c r="A198" s="324"/>
      <c r="B198" s="230"/>
      <c r="C198" s="225"/>
      <c r="D198" s="230"/>
      <c r="E198" s="230"/>
      <c r="F198" s="230"/>
      <c r="G198" s="230"/>
      <c r="H198" s="230"/>
      <c r="I198" s="230"/>
      <c r="J198" s="230"/>
      <c r="K198" s="230"/>
      <c r="L198" s="230"/>
      <c r="M198" s="230"/>
      <c r="N198" s="393"/>
      <c r="O198" s="393"/>
      <c r="P198" s="225"/>
      <c r="Q198" s="230"/>
      <c r="R198" s="230"/>
      <c r="S198" s="230"/>
      <c r="T198" s="230"/>
      <c r="U198" s="230"/>
      <c r="V198" s="230"/>
      <c r="W198" s="230"/>
      <c r="X198" s="230"/>
      <c r="Y198" s="230"/>
      <c r="Z198" s="230"/>
      <c r="AA198" s="230"/>
    </row>
    <row r="199" spans="1:27" x14ac:dyDescent="0.5">
      <c r="A199" s="324" t="s">
        <v>1845</v>
      </c>
      <c r="B199" s="230">
        <v>111</v>
      </c>
      <c r="C199" s="225">
        <v>140</v>
      </c>
      <c r="D199" s="230" t="s">
        <v>34</v>
      </c>
      <c r="E199" s="230">
        <v>50757</v>
      </c>
      <c r="F199" s="230">
        <v>261</v>
      </c>
      <c r="G199" s="230">
        <v>4848</v>
      </c>
      <c r="H199" s="230" t="s">
        <v>805</v>
      </c>
      <c r="I199" s="230"/>
      <c r="J199" s="230">
        <v>1</v>
      </c>
      <c r="K199" s="230">
        <v>49</v>
      </c>
      <c r="L199" s="230">
        <v>149</v>
      </c>
      <c r="M199" s="230"/>
      <c r="N199" s="393">
        <v>200</v>
      </c>
      <c r="O199" s="393"/>
      <c r="P199" s="225">
        <v>30</v>
      </c>
      <c r="Q199" s="230">
        <v>111</v>
      </c>
      <c r="R199" s="230" t="s">
        <v>1792</v>
      </c>
      <c r="S199" s="230" t="s">
        <v>37</v>
      </c>
      <c r="T199" s="230"/>
      <c r="U199" s="230">
        <v>72</v>
      </c>
      <c r="V199" s="230"/>
      <c r="W199" s="230">
        <v>72</v>
      </c>
      <c r="X199" s="230"/>
      <c r="Y199" s="230"/>
      <c r="Z199" s="230">
        <v>16</v>
      </c>
      <c r="AA199" s="230"/>
    </row>
    <row r="200" spans="1:27" x14ac:dyDescent="0.5">
      <c r="A200" s="324"/>
      <c r="B200" s="230"/>
      <c r="C200" s="225"/>
      <c r="D200" s="230"/>
      <c r="E200" s="230"/>
      <c r="F200" s="230"/>
      <c r="G200" s="230"/>
      <c r="H200" s="230"/>
      <c r="I200" s="230"/>
      <c r="J200" s="230"/>
      <c r="K200" s="230"/>
      <c r="L200" s="230"/>
      <c r="M200" s="230"/>
      <c r="N200" s="393"/>
      <c r="O200" s="393"/>
      <c r="P200" s="225"/>
      <c r="Q200" s="230"/>
      <c r="R200" s="230"/>
      <c r="S200" s="230"/>
      <c r="T200" s="230"/>
      <c r="U200" s="230"/>
      <c r="V200" s="230"/>
      <c r="W200" s="230"/>
      <c r="X200" s="230"/>
      <c r="Y200" s="230"/>
      <c r="Z200" s="230"/>
      <c r="AA200" s="230"/>
    </row>
    <row r="201" spans="1:27" x14ac:dyDescent="0.5">
      <c r="A201" s="324" t="s">
        <v>1846</v>
      </c>
      <c r="B201" s="230">
        <v>99</v>
      </c>
      <c r="C201" s="225">
        <v>141</v>
      </c>
      <c r="D201" s="230" t="s">
        <v>34</v>
      </c>
      <c r="E201" s="230">
        <v>91323</v>
      </c>
      <c r="F201" s="230">
        <v>257</v>
      </c>
      <c r="G201" s="230">
        <v>7413</v>
      </c>
      <c r="H201" s="230" t="s">
        <v>805</v>
      </c>
      <c r="I201" s="230">
        <v>3</v>
      </c>
      <c r="J201" s="230"/>
      <c r="K201" s="230">
        <v>21</v>
      </c>
      <c r="L201" s="230">
        <f t="shared" si="2"/>
        <v>1221</v>
      </c>
      <c r="M201" s="230"/>
      <c r="N201" s="393">
        <v>175</v>
      </c>
      <c r="O201" s="393"/>
      <c r="P201" s="225"/>
      <c r="Q201" s="230">
        <v>99</v>
      </c>
      <c r="R201" s="230"/>
      <c r="S201" s="230"/>
      <c r="T201" s="230"/>
      <c r="U201" s="230"/>
      <c r="V201" s="230"/>
      <c r="W201" s="230"/>
      <c r="X201" s="230"/>
      <c r="Y201" s="230"/>
      <c r="Z201" s="230"/>
      <c r="AA201" s="230"/>
    </row>
    <row r="202" spans="1:27" s="768" customFormat="1" x14ac:dyDescent="0.5">
      <c r="A202" s="769"/>
      <c r="B202" s="766">
        <v>99</v>
      </c>
      <c r="C202" s="770">
        <v>142</v>
      </c>
      <c r="D202" s="766" t="s">
        <v>34</v>
      </c>
      <c r="E202" s="766">
        <v>71438</v>
      </c>
      <c r="F202" s="766">
        <v>316</v>
      </c>
      <c r="G202" s="766">
        <v>6024</v>
      </c>
      <c r="H202" s="766" t="s">
        <v>805</v>
      </c>
      <c r="I202" s="766"/>
      <c r="J202" s="766">
        <v>1</v>
      </c>
      <c r="K202" s="766">
        <v>93</v>
      </c>
      <c r="L202" s="766">
        <f t="shared" si="2"/>
        <v>193</v>
      </c>
      <c r="M202" s="766"/>
      <c r="N202" s="767">
        <v>250</v>
      </c>
      <c r="O202" s="767"/>
      <c r="P202" s="770"/>
      <c r="Q202" s="766">
        <v>99</v>
      </c>
      <c r="R202" s="766"/>
      <c r="S202" s="766" t="s">
        <v>37</v>
      </c>
      <c r="T202" s="766"/>
      <c r="U202" s="766">
        <v>72</v>
      </c>
      <c r="V202" s="766"/>
      <c r="W202" s="766"/>
      <c r="X202" s="766">
        <v>72</v>
      </c>
      <c r="Y202" s="766"/>
      <c r="Z202" s="766"/>
      <c r="AA202" s="766" t="s">
        <v>132</v>
      </c>
    </row>
    <row r="203" spans="1:27" x14ac:dyDescent="0.5">
      <c r="A203" s="324"/>
      <c r="B203" s="230">
        <v>99</v>
      </c>
      <c r="C203" s="225">
        <v>143</v>
      </c>
      <c r="D203" s="230" t="s">
        <v>34</v>
      </c>
      <c r="E203" s="230">
        <v>71438</v>
      </c>
      <c r="F203" s="230">
        <v>316</v>
      </c>
      <c r="G203" s="230">
        <v>6024</v>
      </c>
      <c r="H203" s="230" t="s">
        <v>805</v>
      </c>
      <c r="I203" s="230"/>
      <c r="J203" s="230">
        <v>1</v>
      </c>
      <c r="K203" s="230">
        <v>93</v>
      </c>
      <c r="L203" s="230">
        <v>193</v>
      </c>
      <c r="M203" s="230"/>
      <c r="N203" s="393">
        <v>250</v>
      </c>
      <c r="O203" s="393"/>
      <c r="P203" s="225">
        <v>31</v>
      </c>
      <c r="Q203" s="230">
        <v>99</v>
      </c>
      <c r="R203" s="230" t="s">
        <v>1792</v>
      </c>
      <c r="S203" s="230" t="s">
        <v>45</v>
      </c>
      <c r="T203" s="230"/>
      <c r="U203" s="230">
        <v>180</v>
      </c>
      <c r="V203" s="230"/>
      <c r="W203" s="230">
        <v>180</v>
      </c>
      <c r="X203" s="230"/>
      <c r="Y203" s="230"/>
      <c r="Z203" s="230">
        <v>11</v>
      </c>
      <c r="AA203" s="230"/>
    </row>
    <row r="204" spans="1:27" x14ac:dyDescent="0.5">
      <c r="A204" s="324"/>
      <c r="B204" s="230"/>
      <c r="C204" s="225"/>
      <c r="D204" s="230"/>
      <c r="E204" s="230"/>
      <c r="F204" s="230"/>
      <c r="G204" s="230"/>
      <c r="H204" s="230"/>
      <c r="I204" s="230"/>
      <c r="J204" s="230"/>
      <c r="K204" s="230"/>
      <c r="L204" s="230"/>
      <c r="M204" s="230"/>
      <c r="N204" s="393"/>
      <c r="O204" s="393"/>
      <c r="P204" s="225"/>
      <c r="Q204" s="230"/>
      <c r="R204" s="230"/>
      <c r="S204" s="230"/>
      <c r="T204" s="230"/>
      <c r="U204" s="230"/>
      <c r="V204" s="230"/>
      <c r="W204" s="230"/>
      <c r="X204" s="230"/>
      <c r="Y204" s="230"/>
      <c r="Z204" s="230"/>
      <c r="AA204" s="230"/>
    </row>
    <row r="205" spans="1:27" x14ac:dyDescent="0.5">
      <c r="A205" s="324" t="s">
        <v>1847</v>
      </c>
      <c r="B205" s="230">
        <v>72</v>
      </c>
      <c r="C205" s="225">
        <v>144</v>
      </c>
      <c r="D205" s="230" t="s">
        <v>34</v>
      </c>
      <c r="E205" s="230">
        <v>25829</v>
      </c>
      <c r="F205" s="230">
        <v>25</v>
      </c>
      <c r="G205" s="230">
        <v>1885</v>
      </c>
      <c r="H205" s="230" t="s">
        <v>805</v>
      </c>
      <c r="I205" s="230">
        <v>26</v>
      </c>
      <c r="J205" s="230">
        <v>2</v>
      </c>
      <c r="K205" s="230">
        <v>93</v>
      </c>
      <c r="L205" s="230">
        <f t="shared" si="2"/>
        <v>10693</v>
      </c>
      <c r="M205" s="230"/>
      <c r="N205" s="393">
        <v>200</v>
      </c>
      <c r="O205" s="393"/>
      <c r="P205" s="225"/>
      <c r="Q205" s="230">
        <v>72</v>
      </c>
      <c r="R205" s="230"/>
      <c r="S205" s="230"/>
      <c r="T205" s="230"/>
      <c r="U205" s="230"/>
      <c r="V205" s="230"/>
      <c r="W205" s="230"/>
      <c r="X205" s="230"/>
      <c r="Y205" s="230"/>
      <c r="Z205" s="230"/>
      <c r="AA205" s="230"/>
    </row>
    <row r="206" spans="1:27" x14ac:dyDescent="0.5">
      <c r="A206" s="324"/>
      <c r="B206" s="230"/>
      <c r="C206" s="225"/>
      <c r="D206" s="230"/>
      <c r="E206" s="230"/>
      <c r="F206" s="230"/>
      <c r="G206" s="230"/>
      <c r="H206" s="230"/>
      <c r="I206" s="230"/>
      <c r="J206" s="230"/>
      <c r="K206" s="230"/>
      <c r="L206" s="230"/>
      <c r="M206" s="230"/>
      <c r="N206" s="393"/>
      <c r="O206" s="393"/>
      <c r="P206" s="225"/>
      <c r="Q206" s="230"/>
      <c r="R206" s="230"/>
      <c r="S206" s="230"/>
      <c r="T206" s="230"/>
      <c r="U206" s="230"/>
      <c r="V206" s="230"/>
      <c r="W206" s="230"/>
      <c r="X206" s="230"/>
      <c r="Y206" s="230"/>
      <c r="Z206" s="230"/>
      <c r="AA206" s="230"/>
    </row>
    <row r="207" spans="1:27" x14ac:dyDescent="0.5">
      <c r="A207" s="324" t="s">
        <v>1848</v>
      </c>
      <c r="B207" s="230">
        <v>64</v>
      </c>
      <c r="C207" s="225">
        <v>145</v>
      </c>
      <c r="D207" s="230" t="s">
        <v>34</v>
      </c>
      <c r="E207" s="230">
        <v>87708</v>
      </c>
      <c r="F207" s="230">
        <v>166</v>
      </c>
      <c r="G207" s="230">
        <v>7115</v>
      </c>
      <c r="H207" s="230" t="s">
        <v>805</v>
      </c>
      <c r="I207" s="230">
        <v>4</v>
      </c>
      <c r="J207" s="230">
        <v>1</v>
      </c>
      <c r="K207" s="230"/>
      <c r="L207" s="230">
        <f t="shared" si="2"/>
        <v>1700</v>
      </c>
      <c r="M207" s="230"/>
      <c r="N207" s="393">
        <v>150</v>
      </c>
      <c r="O207" s="393"/>
      <c r="P207" s="225"/>
      <c r="Q207" s="230">
        <v>64</v>
      </c>
      <c r="R207" s="230"/>
      <c r="S207" s="230"/>
      <c r="T207" s="230"/>
      <c r="U207" s="230"/>
      <c r="V207" s="230"/>
      <c r="W207" s="230"/>
      <c r="X207" s="230"/>
      <c r="Y207" s="230"/>
      <c r="Z207" s="230"/>
      <c r="AA207" s="230"/>
    </row>
    <row r="208" spans="1:27" x14ac:dyDescent="0.5">
      <c r="A208" s="324"/>
      <c r="B208" s="230"/>
      <c r="C208" s="225"/>
      <c r="D208" s="230"/>
      <c r="E208" s="230"/>
      <c r="F208" s="230"/>
      <c r="G208" s="230"/>
      <c r="H208" s="230"/>
      <c r="I208" s="230"/>
      <c r="J208" s="230"/>
      <c r="K208" s="230"/>
      <c r="L208" s="230"/>
      <c r="M208" s="230"/>
      <c r="N208" s="393"/>
      <c r="O208" s="393"/>
      <c r="P208" s="225"/>
      <c r="Q208" s="230"/>
      <c r="R208" s="230"/>
      <c r="S208" s="230"/>
      <c r="T208" s="230"/>
      <c r="U208" s="230"/>
      <c r="V208" s="230"/>
      <c r="W208" s="230"/>
      <c r="X208" s="230"/>
      <c r="Y208" s="230"/>
      <c r="Z208" s="230"/>
      <c r="AA208" s="230"/>
    </row>
    <row r="209" spans="1:27" x14ac:dyDescent="0.5">
      <c r="A209" s="324" t="s">
        <v>1849</v>
      </c>
      <c r="B209" s="230">
        <v>57</v>
      </c>
      <c r="C209" s="225">
        <v>146</v>
      </c>
      <c r="D209" s="230" t="s">
        <v>34</v>
      </c>
      <c r="E209" s="230">
        <v>15250</v>
      </c>
      <c r="F209" s="230">
        <v>106</v>
      </c>
      <c r="G209" s="230">
        <v>618</v>
      </c>
      <c r="H209" s="230" t="s">
        <v>805</v>
      </c>
      <c r="I209" s="230"/>
      <c r="J209" s="230"/>
      <c r="K209" s="230">
        <v>83</v>
      </c>
      <c r="L209" s="230">
        <v>83</v>
      </c>
      <c r="M209" s="230"/>
      <c r="N209" s="393">
        <v>250</v>
      </c>
      <c r="O209" s="393"/>
      <c r="P209" s="225">
        <v>32</v>
      </c>
      <c r="Q209" s="230">
        <v>57</v>
      </c>
      <c r="R209" s="230" t="s">
        <v>1792</v>
      </c>
      <c r="S209" s="230" t="s">
        <v>45</v>
      </c>
      <c r="T209" s="230"/>
      <c r="U209" s="230">
        <v>54</v>
      </c>
      <c r="V209" s="230"/>
      <c r="W209" s="230">
        <v>54</v>
      </c>
      <c r="X209" s="230"/>
      <c r="Y209" s="230"/>
      <c r="Z209" s="230">
        <v>25</v>
      </c>
      <c r="AA209" s="230"/>
    </row>
    <row r="210" spans="1:27" x14ac:dyDescent="0.5">
      <c r="A210" s="324"/>
      <c r="B210" s="230">
        <v>57</v>
      </c>
      <c r="C210" s="225">
        <v>147</v>
      </c>
      <c r="D210" s="230" t="s">
        <v>34</v>
      </c>
      <c r="E210" s="230">
        <v>254423</v>
      </c>
      <c r="F210" s="230">
        <v>19</v>
      </c>
      <c r="G210" s="230">
        <v>1879</v>
      </c>
      <c r="H210" s="230" t="s">
        <v>805</v>
      </c>
      <c r="I210" s="230">
        <v>2</v>
      </c>
      <c r="J210" s="230">
        <v>2</v>
      </c>
      <c r="K210" s="230"/>
      <c r="L210" s="230">
        <f t="shared" si="2"/>
        <v>1000</v>
      </c>
      <c r="M210" s="230"/>
      <c r="N210" s="393">
        <v>100</v>
      </c>
      <c r="O210" s="393"/>
      <c r="P210" s="225"/>
      <c r="Q210" s="230">
        <v>57</v>
      </c>
      <c r="R210" s="230"/>
      <c r="S210" s="230"/>
      <c r="T210" s="230"/>
      <c r="U210" s="230"/>
      <c r="V210" s="230"/>
      <c r="W210" s="230"/>
      <c r="X210" s="230"/>
      <c r="Y210" s="230"/>
      <c r="Z210" s="230"/>
      <c r="AA210" s="230"/>
    </row>
    <row r="211" spans="1:27" x14ac:dyDescent="0.5">
      <c r="A211" s="324"/>
      <c r="B211" s="230">
        <v>57</v>
      </c>
      <c r="C211" s="225">
        <v>148</v>
      </c>
      <c r="D211" s="230" t="s">
        <v>34</v>
      </c>
      <c r="E211" s="230">
        <v>25421</v>
      </c>
      <c r="F211" s="230">
        <v>17</v>
      </c>
      <c r="G211" s="230">
        <v>1877</v>
      </c>
      <c r="H211" s="230" t="s">
        <v>805</v>
      </c>
      <c r="I211" s="230">
        <v>19</v>
      </c>
      <c r="J211" s="230">
        <v>2</v>
      </c>
      <c r="K211" s="230">
        <v>17</v>
      </c>
      <c r="L211" s="230">
        <f t="shared" si="2"/>
        <v>7817</v>
      </c>
      <c r="M211" s="230"/>
      <c r="N211" s="393">
        <v>150</v>
      </c>
      <c r="O211" s="393"/>
      <c r="P211" s="225"/>
      <c r="Q211" s="230">
        <v>57</v>
      </c>
      <c r="R211" s="230"/>
      <c r="S211" s="230"/>
      <c r="T211" s="230"/>
      <c r="U211" s="230"/>
      <c r="V211" s="230"/>
      <c r="W211" s="230"/>
      <c r="X211" s="230"/>
      <c r="Y211" s="230"/>
      <c r="Z211" s="230"/>
      <c r="AA211" s="230"/>
    </row>
    <row r="212" spans="1:27" x14ac:dyDescent="0.5">
      <c r="A212" s="324"/>
      <c r="B212" s="230"/>
      <c r="C212" s="225"/>
      <c r="D212" s="230"/>
      <c r="E212" s="230"/>
      <c r="F212" s="230"/>
      <c r="G212" s="230"/>
      <c r="H212" s="230"/>
      <c r="I212" s="230"/>
      <c r="J212" s="230"/>
      <c r="K212" s="230"/>
      <c r="L212" s="230"/>
      <c r="M212" s="230"/>
      <c r="N212" s="393"/>
      <c r="O212" s="393"/>
      <c r="P212" s="225"/>
      <c r="Q212" s="230"/>
      <c r="R212" s="230"/>
      <c r="S212" s="230"/>
      <c r="T212" s="230"/>
      <c r="U212" s="230"/>
      <c r="V212" s="230"/>
      <c r="W212" s="230"/>
      <c r="X212" s="230"/>
      <c r="Y212" s="230"/>
      <c r="Z212" s="230"/>
      <c r="AA212" s="230"/>
    </row>
    <row r="213" spans="1:27" x14ac:dyDescent="0.5">
      <c r="A213" s="324" t="s">
        <v>1850</v>
      </c>
      <c r="B213" s="230">
        <v>121</v>
      </c>
      <c r="C213" s="225">
        <v>149</v>
      </c>
      <c r="D213" s="230" t="s">
        <v>34</v>
      </c>
      <c r="E213" s="230">
        <v>84331</v>
      </c>
      <c r="F213" s="230">
        <v>352</v>
      </c>
      <c r="G213" s="230">
        <v>6905</v>
      </c>
      <c r="H213" s="230" t="s">
        <v>805</v>
      </c>
      <c r="I213" s="230"/>
      <c r="J213" s="230">
        <v>2</v>
      </c>
      <c r="K213" s="230"/>
      <c r="L213" s="230"/>
      <c r="M213" s="230"/>
      <c r="N213" s="393">
        <v>200</v>
      </c>
      <c r="O213" s="393"/>
      <c r="P213" s="225">
        <v>33</v>
      </c>
      <c r="Q213" s="230">
        <v>121</v>
      </c>
      <c r="R213" s="230" t="s">
        <v>1792</v>
      </c>
      <c r="S213" s="230" t="s">
        <v>37</v>
      </c>
      <c r="T213" s="230"/>
      <c r="U213" s="230">
        <v>162</v>
      </c>
      <c r="V213" s="230"/>
      <c r="W213" s="230">
        <v>162</v>
      </c>
      <c r="X213" s="230"/>
      <c r="Y213" s="230"/>
      <c r="Z213" s="230">
        <v>12</v>
      </c>
      <c r="AA213" s="230"/>
    </row>
    <row r="214" spans="1:27" x14ac:dyDescent="0.5">
      <c r="A214" s="324"/>
      <c r="B214" s="230">
        <v>121</v>
      </c>
      <c r="C214" s="225">
        <v>150</v>
      </c>
      <c r="D214" s="230" t="s">
        <v>34</v>
      </c>
      <c r="E214" s="230">
        <v>47069</v>
      </c>
      <c r="F214" s="230">
        <v>95</v>
      </c>
      <c r="G214" s="230">
        <v>4247</v>
      </c>
      <c r="H214" s="230" t="s">
        <v>805</v>
      </c>
      <c r="I214" s="230">
        <v>13</v>
      </c>
      <c r="J214" s="230">
        <v>1</v>
      </c>
      <c r="K214" s="230">
        <v>32</v>
      </c>
      <c r="L214" s="230">
        <f t="shared" si="2"/>
        <v>5332</v>
      </c>
      <c r="M214" s="230"/>
      <c r="N214" s="393">
        <v>150</v>
      </c>
      <c r="O214" s="393"/>
      <c r="P214" s="225"/>
      <c r="Q214" s="230">
        <v>121</v>
      </c>
      <c r="R214" s="230"/>
      <c r="S214" s="230"/>
      <c r="T214" s="230"/>
      <c r="U214" s="230"/>
      <c r="V214" s="230"/>
      <c r="W214" s="230"/>
      <c r="X214" s="230"/>
      <c r="Y214" s="230"/>
      <c r="Z214" s="230"/>
      <c r="AA214" s="230"/>
    </row>
    <row r="215" spans="1:27" x14ac:dyDescent="0.5">
      <c r="A215" s="324"/>
      <c r="B215" s="230">
        <v>121</v>
      </c>
      <c r="C215" s="225">
        <v>151</v>
      </c>
      <c r="D215" s="230" t="s">
        <v>34</v>
      </c>
      <c r="E215" s="230">
        <v>4785</v>
      </c>
      <c r="F215" s="230">
        <v>170</v>
      </c>
      <c r="G215" s="230">
        <v>4317</v>
      </c>
      <c r="H215" s="230" t="s">
        <v>805</v>
      </c>
      <c r="I215" s="230">
        <v>7</v>
      </c>
      <c r="J215" s="230">
        <v>3</v>
      </c>
      <c r="K215" s="230">
        <v>22</v>
      </c>
      <c r="L215" s="230">
        <f t="shared" si="2"/>
        <v>3122</v>
      </c>
      <c r="M215" s="230"/>
      <c r="N215" s="393">
        <v>250</v>
      </c>
      <c r="O215" s="393"/>
      <c r="P215" s="225"/>
      <c r="Q215" s="230">
        <v>121</v>
      </c>
      <c r="R215" s="230"/>
      <c r="S215" s="230"/>
      <c r="T215" s="230"/>
      <c r="U215" s="230"/>
      <c r="V215" s="230"/>
      <c r="W215" s="230"/>
      <c r="X215" s="230"/>
      <c r="Y215" s="230"/>
      <c r="Z215" s="230"/>
      <c r="AA215" s="230"/>
    </row>
    <row r="216" spans="1:27" x14ac:dyDescent="0.5">
      <c r="A216" s="324"/>
      <c r="B216" s="230">
        <v>121</v>
      </c>
      <c r="C216" s="225">
        <v>152</v>
      </c>
      <c r="D216" s="230" t="s">
        <v>34</v>
      </c>
      <c r="E216" s="230">
        <v>47184</v>
      </c>
      <c r="F216" s="230">
        <v>169</v>
      </c>
      <c r="G216" s="230">
        <v>4316</v>
      </c>
      <c r="H216" s="230" t="s">
        <v>805</v>
      </c>
      <c r="I216" s="230">
        <v>9</v>
      </c>
      <c r="J216" s="230">
        <v>1</v>
      </c>
      <c r="K216" s="230">
        <v>39</v>
      </c>
      <c r="L216" s="230">
        <f t="shared" si="2"/>
        <v>3739</v>
      </c>
      <c r="M216" s="230"/>
      <c r="N216" s="393">
        <v>150</v>
      </c>
      <c r="O216" s="393"/>
      <c r="P216" s="225"/>
      <c r="Q216" s="230">
        <v>121</v>
      </c>
      <c r="R216" s="230"/>
      <c r="S216" s="230"/>
      <c r="T216" s="230"/>
      <c r="U216" s="230"/>
      <c r="V216" s="230"/>
      <c r="W216" s="230"/>
      <c r="X216" s="230"/>
      <c r="Y216" s="230"/>
      <c r="Z216" s="230"/>
      <c r="AA216" s="230"/>
    </row>
    <row r="217" spans="1:27" x14ac:dyDescent="0.5">
      <c r="A217" s="324"/>
      <c r="B217" s="230"/>
      <c r="C217" s="225"/>
      <c r="D217" s="230"/>
      <c r="E217" s="230"/>
      <c r="F217" s="230"/>
      <c r="G217" s="230"/>
      <c r="H217" s="230"/>
      <c r="I217" s="230"/>
      <c r="J217" s="230"/>
      <c r="K217" s="230"/>
      <c r="L217" s="230"/>
      <c r="M217" s="230"/>
      <c r="N217" s="393"/>
      <c r="O217" s="393"/>
      <c r="P217" s="225"/>
      <c r="Q217" s="230"/>
      <c r="R217" s="230"/>
      <c r="S217" s="230"/>
      <c r="T217" s="230"/>
      <c r="U217" s="230"/>
      <c r="V217" s="230"/>
      <c r="W217" s="230"/>
      <c r="X217" s="230"/>
      <c r="Y217" s="230"/>
      <c r="Z217" s="230"/>
      <c r="AA217" s="230"/>
    </row>
    <row r="218" spans="1:27" x14ac:dyDescent="0.5">
      <c r="A218" s="324" t="s">
        <v>1851</v>
      </c>
      <c r="B218" s="230">
        <v>15</v>
      </c>
      <c r="C218" s="225">
        <v>153</v>
      </c>
      <c r="D218" s="230" t="s">
        <v>34</v>
      </c>
      <c r="E218" s="230">
        <v>43606</v>
      </c>
      <c r="F218" s="230">
        <v>11</v>
      </c>
      <c r="G218" s="230">
        <v>2851</v>
      </c>
      <c r="H218" s="230" t="s">
        <v>805</v>
      </c>
      <c r="I218" s="230">
        <v>3</v>
      </c>
      <c r="J218" s="230">
        <v>1</v>
      </c>
      <c r="K218" s="230">
        <v>31</v>
      </c>
      <c r="L218" s="230">
        <f t="shared" si="2"/>
        <v>1331</v>
      </c>
      <c r="M218" s="230"/>
      <c r="N218" s="393">
        <v>100</v>
      </c>
      <c r="O218" s="393"/>
      <c r="P218" s="225"/>
      <c r="Q218" s="230">
        <v>15</v>
      </c>
      <c r="R218" s="230"/>
      <c r="S218" s="230"/>
      <c r="T218" s="230"/>
      <c r="U218" s="230"/>
      <c r="V218" s="230"/>
      <c r="W218" s="230"/>
      <c r="X218" s="230"/>
      <c r="Y218" s="230"/>
      <c r="Z218" s="230"/>
      <c r="AA218" s="230"/>
    </row>
    <row r="219" spans="1:27" x14ac:dyDescent="0.5">
      <c r="A219" s="324"/>
      <c r="B219" s="230">
        <v>15</v>
      </c>
      <c r="C219" s="225">
        <v>154</v>
      </c>
      <c r="D219" s="230" t="s">
        <v>34</v>
      </c>
      <c r="E219" s="230">
        <v>97178</v>
      </c>
      <c r="F219" s="230">
        <v>413</v>
      </c>
      <c r="G219" s="230">
        <v>7843</v>
      </c>
      <c r="H219" s="230" t="s">
        <v>805</v>
      </c>
      <c r="I219" s="230"/>
      <c r="J219" s="230">
        <v>2</v>
      </c>
      <c r="K219" s="230"/>
      <c r="L219" s="230">
        <f t="shared" si="2"/>
        <v>200</v>
      </c>
      <c r="M219" s="230"/>
      <c r="N219" s="393">
        <v>100</v>
      </c>
      <c r="O219" s="393"/>
      <c r="P219" s="225"/>
      <c r="Q219" s="230">
        <v>15</v>
      </c>
      <c r="R219" s="230"/>
      <c r="S219" s="230"/>
      <c r="T219" s="230"/>
      <c r="U219" s="230"/>
      <c r="V219" s="230"/>
      <c r="W219" s="230"/>
      <c r="X219" s="230"/>
      <c r="Y219" s="230"/>
      <c r="Z219" s="230"/>
      <c r="AA219" s="230"/>
    </row>
    <row r="220" spans="1:27" x14ac:dyDescent="0.5">
      <c r="A220" s="324"/>
      <c r="B220" s="230">
        <v>15</v>
      </c>
      <c r="C220" s="225">
        <v>155</v>
      </c>
      <c r="D220" s="230" t="s">
        <v>34</v>
      </c>
      <c r="E220" s="230">
        <v>50756</v>
      </c>
      <c r="F220" s="230">
        <v>262</v>
      </c>
      <c r="G220" s="230">
        <v>4847</v>
      </c>
      <c r="H220" s="230" t="s">
        <v>805</v>
      </c>
      <c r="I220" s="230"/>
      <c r="J220" s="230">
        <v>1</v>
      </c>
      <c r="K220" s="230">
        <v>89</v>
      </c>
      <c r="L220" s="230">
        <f t="shared" si="2"/>
        <v>189</v>
      </c>
      <c r="M220" s="230"/>
      <c r="N220" s="393">
        <v>250</v>
      </c>
      <c r="O220" s="393"/>
      <c r="P220" s="225"/>
      <c r="Q220" s="230">
        <v>15</v>
      </c>
      <c r="R220" s="230"/>
      <c r="S220" s="230"/>
      <c r="T220" s="230"/>
      <c r="U220" s="230"/>
      <c r="V220" s="230"/>
      <c r="W220" s="230"/>
      <c r="X220" s="230"/>
      <c r="Y220" s="230"/>
      <c r="Z220" s="230"/>
      <c r="AA220" s="230"/>
    </row>
    <row r="221" spans="1:27" x14ac:dyDescent="0.5">
      <c r="A221" s="324"/>
      <c r="B221" s="230"/>
      <c r="C221" s="225">
        <v>156</v>
      </c>
      <c r="D221" s="230" t="s">
        <v>34</v>
      </c>
      <c r="E221" s="230">
        <v>86339</v>
      </c>
      <c r="F221" s="230">
        <v>194</v>
      </c>
      <c r="G221" s="230">
        <v>7016</v>
      </c>
      <c r="H221" s="230" t="s">
        <v>805</v>
      </c>
      <c r="I221" s="230">
        <v>5</v>
      </c>
      <c r="J221" s="230">
        <v>2</v>
      </c>
      <c r="K221" s="230">
        <v>18</v>
      </c>
      <c r="L221" s="230">
        <f t="shared" si="2"/>
        <v>2218</v>
      </c>
      <c r="M221" s="230"/>
      <c r="N221" s="393">
        <v>175</v>
      </c>
      <c r="O221" s="393"/>
      <c r="P221" s="225"/>
      <c r="Q221" s="230"/>
      <c r="R221" s="230"/>
      <c r="S221" s="230"/>
      <c r="T221" s="230"/>
      <c r="U221" s="230"/>
      <c r="V221" s="230"/>
      <c r="W221" s="230"/>
      <c r="X221" s="230"/>
      <c r="Y221" s="230"/>
      <c r="Z221" s="230"/>
      <c r="AA221" s="230"/>
    </row>
    <row r="222" spans="1:27" x14ac:dyDescent="0.5">
      <c r="A222" s="324"/>
      <c r="B222" s="230"/>
      <c r="C222" s="225">
        <v>157</v>
      </c>
      <c r="D222" s="230" t="s">
        <v>34</v>
      </c>
      <c r="E222" s="230">
        <v>43444</v>
      </c>
      <c r="F222" s="230">
        <v>62</v>
      </c>
      <c r="G222" s="230">
        <v>3161</v>
      </c>
      <c r="H222" s="230" t="s">
        <v>805</v>
      </c>
      <c r="I222" s="230">
        <v>4</v>
      </c>
      <c r="J222" s="230">
        <v>1</v>
      </c>
      <c r="K222" s="230">
        <v>38</v>
      </c>
      <c r="L222" s="230">
        <f t="shared" si="2"/>
        <v>1738</v>
      </c>
      <c r="M222" s="230"/>
      <c r="N222" s="393">
        <v>150</v>
      </c>
      <c r="O222" s="393"/>
      <c r="P222" s="225"/>
      <c r="Q222" s="230"/>
      <c r="R222" s="230"/>
      <c r="S222" s="230"/>
      <c r="T222" s="230"/>
      <c r="U222" s="230"/>
      <c r="V222" s="230"/>
      <c r="W222" s="230"/>
      <c r="X222" s="230"/>
      <c r="Y222" s="230"/>
      <c r="Z222" s="230"/>
      <c r="AA222" s="230"/>
    </row>
    <row r="223" spans="1:27" x14ac:dyDescent="0.5">
      <c r="A223" s="324"/>
      <c r="B223" s="230">
        <v>15</v>
      </c>
      <c r="C223" s="225">
        <v>158</v>
      </c>
      <c r="D223" s="230" t="s">
        <v>34</v>
      </c>
      <c r="E223" s="230">
        <v>15212</v>
      </c>
      <c r="F223" s="230">
        <v>16</v>
      </c>
      <c r="G223" s="230">
        <v>580</v>
      </c>
      <c r="H223" s="230" t="s">
        <v>805</v>
      </c>
      <c r="I223" s="230"/>
      <c r="J223" s="230"/>
      <c r="K223" s="230">
        <v>64</v>
      </c>
      <c r="L223" s="230">
        <v>64</v>
      </c>
      <c r="M223" s="230"/>
      <c r="N223" s="393">
        <v>250</v>
      </c>
      <c r="O223" s="393"/>
      <c r="P223" s="225">
        <v>34</v>
      </c>
      <c r="Q223" s="230">
        <v>15</v>
      </c>
      <c r="R223" s="230" t="s">
        <v>1792</v>
      </c>
      <c r="S223" s="230" t="s">
        <v>45</v>
      </c>
      <c r="T223" s="230"/>
      <c r="U223" s="230">
        <v>108</v>
      </c>
      <c r="V223" s="230"/>
      <c r="W223" s="230">
        <v>108</v>
      </c>
      <c r="X223" s="230"/>
      <c r="Y223" s="230"/>
      <c r="Z223" s="230">
        <v>28</v>
      </c>
      <c r="AA223" s="230"/>
    </row>
    <row r="224" spans="1:27" x14ac:dyDescent="0.5">
      <c r="A224" s="324"/>
      <c r="B224" s="230"/>
      <c r="C224" s="225"/>
      <c r="D224" s="230"/>
      <c r="E224" s="230"/>
      <c r="F224" s="230"/>
      <c r="G224" s="230"/>
      <c r="H224" s="230"/>
      <c r="I224" s="230"/>
      <c r="J224" s="230"/>
      <c r="K224" s="230"/>
      <c r="L224" s="230"/>
      <c r="M224" s="230"/>
      <c r="N224" s="393"/>
      <c r="O224" s="393"/>
      <c r="P224" s="225"/>
      <c r="Q224" s="230"/>
      <c r="R224" s="230"/>
      <c r="S224" s="230"/>
      <c r="T224" s="230"/>
      <c r="U224" s="230"/>
      <c r="V224" s="230"/>
      <c r="W224" s="230"/>
      <c r="X224" s="230"/>
      <c r="Y224" s="230"/>
      <c r="Z224" s="230"/>
      <c r="AA224" s="230"/>
    </row>
    <row r="225" spans="1:27" x14ac:dyDescent="0.5">
      <c r="A225" s="324" t="s">
        <v>1852</v>
      </c>
      <c r="B225" s="230">
        <v>15</v>
      </c>
      <c r="C225" s="225">
        <v>159</v>
      </c>
      <c r="D225" s="230" t="s">
        <v>34</v>
      </c>
      <c r="E225" s="230">
        <v>87691</v>
      </c>
      <c r="F225" s="230">
        <v>197</v>
      </c>
      <c r="G225" s="230">
        <v>7021</v>
      </c>
      <c r="H225" s="230" t="s">
        <v>805</v>
      </c>
      <c r="I225" s="230">
        <v>3</v>
      </c>
      <c r="J225" s="230">
        <v>3</v>
      </c>
      <c r="K225" s="230">
        <v>28</v>
      </c>
      <c r="L225" s="230">
        <f t="shared" si="2"/>
        <v>1528</v>
      </c>
      <c r="M225" s="230"/>
      <c r="N225" s="393">
        <v>175</v>
      </c>
      <c r="O225" s="393"/>
      <c r="P225" s="225"/>
      <c r="Q225" s="230">
        <v>15</v>
      </c>
      <c r="R225" s="230"/>
      <c r="S225" s="230"/>
      <c r="T225" s="230"/>
      <c r="U225" s="230"/>
      <c r="V225" s="230"/>
      <c r="W225" s="230"/>
      <c r="X225" s="230"/>
      <c r="Y225" s="230"/>
      <c r="Z225" s="230"/>
      <c r="AA225" s="230"/>
    </row>
    <row r="226" spans="1:27" x14ac:dyDescent="0.5">
      <c r="A226" s="324"/>
      <c r="B226" s="230"/>
      <c r="C226" s="225"/>
      <c r="D226" s="230"/>
      <c r="E226" s="230"/>
      <c r="F226" s="230"/>
      <c r="G226" s="230"/>
      <c r="H226" s="230"/>
      <c r="I226" s="230"/>
      <c r="J226" s="230"/>
      <c r="K226" s="230"/>
      <c r="L226" s="230"/>
      <c r="M226" s="230"/>
      <c r="N226" s="393"/>
      <c r="O226" s="393"/>
      <c r="P226" s="225"/>
      <c r="Q226" s="230"/>
      <c r="R226" s="230"/>
      <c r="S226" s="230"/>
      <c r="T226" s="230"/>
      <c r="U226" s="230"/>
      <c r="V226" s="230"/>
      <c r="W226" s="230"/>
      <c r="X226" s="230"/>
      <c r="Y226" s="230"/>
      <c r="Z226" s="230"/>
      <c r="AA226" s="230"/>
    </row>
    <row r="227" spans="1:27" x14ac:dyDescent="0.5">
      <c r="A227" s="324" t="s">
        <v>1853</v>
      </c>
      <c r="B227" s="230">
        <v>102</v>
      </c>
      <c r="C227" s="225">
        <v>160</v>
      </c>
      <c r="D227" s="230" t="s">
        <v>34</v>
      </c>
      <c r="E227" s="230">
        <v>37154</v>
      </c>
      <c r="F227" s="230">
        <v>171</v>
      </c>
      <c r="G227" s="230">
        <v>862</v>
      </c>
      <c r="H227" s="230" t="s">
        <v>805</v>
      </c>
      <c r="I227" s="230"/>
      <c r="J227" s="230"/>
      <c r="K227" s="230">
        <v>84</v>
      </c>
      <c r="L227" s="230">
        <v>84</v>
      </c>
      <c r="M227" s="230"/>
      <c r="N227" s="393">
        <v>250</v>
      </c>
      <c r="O227" s="393"/>
      <c r="P227" s="225">
        <v>35</v>
      </c>
      <c r="Q227" s="230">
        <v>102</v>
      </c>
      <c r="R227" s="230" t="s">
        <v>1792</v>
      </c>
      <c r="S227" s="230" t="s">
        <v>45</v>
      </c>
      <c r="T227" s="230"/>
      <c r="U227" s="230">
        <v>72</v>
      </c>
      <c r="V227" s="230"/>
      <c r="W227" s="230">
        <v>72</v>
      </c>
      <c r="X227" s="230"/>
      <c r="Y227" s="230"/>
      <c r="Z227" s="230">
        <v>27</v>
      </c>
      <c r="AA227" s="230"/>
    </row>
    <row r="228" spans="1:27" x14ac:dyDescent="0.5">
      <c r="A228" s="324"/>
      <c r="B228" s="230"/>
      <c r="C228" s="225"/>
      <c r="D228" s="230"/>
      <c r="E228" s="230"/>
      <c r="F228" s="230"/>
      <c r="G228" s="230"/>
      <c r="H228" s="230"/>
      <c r="I228" s="230"/>
      <c r="J228" s="230"/>
      <c r="K228" s="230"/>
      <c r="L228" s="230"/>
      <c r="M228" s="230"/>
      <c r="N228" s="393"/>
      <c r="O228" s="393"/>
      <c r="P228" s="225"/>
      <c r="Q228" s="230"/>
      <c r="R228" s="230"/>
      <c r="S228" s="230"/>
      <c r="T228" s="230"/>
      <c r="U228" s="230"/>
      <c r="V228" s="230"/>
      <c r="W228" s="230"/>
      <c r="X228" s="230"/>
      <c r="Y228" s="230"/>
      <c r="Z228" s="230"/>
      <c r="AA228" s="230"/>
    </row>
    <row r="229" spans="1:27" x14ac:dyDescent="0.5">
      <c r="A229" s="324" t="s">
        <v>1854</v>
      </c>
      <c r="B229" s="230">
        <v>77</v>
      </c>
      <c r="C229" s="225">
        <v>161</v>
      </c>
      <c r="D229" s="230" t="s">
        <v>34</v>
      </c>
      <c r="E229" s="230">
        <v>15272</v>
      </c>
      <c r="F229" s="230">
        <v>162</v>
      </c>
      <c r="G229" s="230">
        <v>640</v>
      </c>
      <c r="H229" s="230" t="s">
        <v>805</v>
      </c>
      <c r="I229" s="230"/>
      <c r="J229" s="230">
        <v>1</v>
      </c>
      <c r="K229" s="230">
        <v>10</v>
      </c>
      <c r="L229" s="230">
        <v>110</v>
      </c>
      <c r="M229" s="230"/>
      <c r="N229" s="393">
        <v>250</v>
      </c>
      <c r="O229" s="393"/>
      <c r="P229" s="225">
        <v>36</v>
      </c>
      <c r="Q229" s="230">
        <v>77</v>
      </c>
      <c r="R229" s="230" t="s">
        <v>1792</v>
      </c>
      <c r="S229" s="230" t="s">
        <v>45</v>
      </c>
      <c r="T229" s="230"/>
      <c r="U229" s="230">
        <v>48</v>
      </c>
      <c r="V229" s="230"/>
      <c r="W229" s="230">
        <v>48</v>
      </c>
      <c r="X229" s="230"/>
      <c r="Y229" s="230"/>
      <c r="Z229" s="230">
        <v>20</v>
      </c>
      <c r="AA229" s="230"/>
    </row>
    <row r="230" spans="1:27" x14ac:dyDescent="0.5">
      <c r="A230" s="324"/>
      <c r="B230" s="230">
        <v>77</v>
      </c>
      <c r="C230" s="225">
        <v>162</v>
      </c>
      <c r="D230" s="230" t="s">
        <v>34</v>
      </c>
      <c r="E230" s="230">
        <v>7608</v>
      </c>
      <c r="F230" s="230">
        <v>243</v>
      </c>
      <c r="G230" s="230">
        <v>7130</v>
      </c>
      <c r="H230" s="230" t="s">
        <v>805</v>
      </c>
      <c r="I230" s="230">
        <v>2</v>
      </c>
      <c r="J230" s="230">
        <v>1</v>
      </c>
      <c r="K230" s="230">
        <v>2</v>
      </c>
      <c r="L230" s="230">
        <f t="shared" si="2"/>
        <v>902</v>
      </c>
      <c r="M230" s="230"/>
      <c r="N230" s="393">
        <v>100</v>
      </c>
      <c r="O230" s="393"/>
      <c r="P230" s="225"/>
      <c r="Q230" s="230">
        <v>77</v>
      </c>
      <c r="R230" s="230"/>
      <c r="S230" s="230"/>
      <c r="T230" s="230"/>
      <c r="U230" s="230"/>
      <c r="V230" s="230"/>
      <c r="W230" s="230"/>
      <c r="X230" s="230"/>
      <c r="Y230" s="230"/>
      <c r="Z230" s="230"/>
      <c r="AA230" s="230"/>
    </row>
    <row r="231" spans="1:27" x14ac:dyDescent="0.5">
      <c r="A231" s="324"/>
      <c r="B231" s="230">
        <v>77</v>
      </c>
      <c r="C231" s="225">
        <v>163</v>
      </c>
      <c r="D231" s="230" t="s">
        <v>34</v>
      </c>
      <c r="E231" s="230">
        <v>87603</v>
      </c>
      <c r="F231" s="230">
        <v>238</v>
      </c>
      <c r="G231" s="230">
        <v>7125</v>
      </c>
      <c r="H231" s="230" t="s">
        <v>805</v>
      </c>
      <c r="I231" s="230"/>
      <c r="J231" s="230">
        <v>3</v>
      </c>
      <c r="K231" s="230">
        <v>75</v>
      </c>
      <c r="L231" s="230">
        <f t="shared" si="2"/>
        <v>375</v>
      </c>
      <c r="M231" s="230"/>
      <c r="N231" s="393">
        <v>200</v>
      </c>
      <c r="O231" s="393"/>
      <c r="P231" s="225"/>
      <c r="Q231" s="230">
        <v>77</v>
      </c>
      <c r="R231" s="230"/>
      <c r="S231" s="230"/>
      <c r="T231" s="230"/>
      <c r="U231" s="230"/>
      <c r="V231" s="230"/>
      <c r="W231" s="230"/>
      <c r="X231" s="230"/>
      <c r="Y231" s="230"/>
      <c r="Z231" s="230"/>
      <c r="AA231" s="230"/>
    </row>
    <row r="232" spans="1:27" x14ac:dyDescent="0.5">
      <c r="A232" s="324"/>
      <c r="B232" s="230">
        <v>77</v>
      </c>
      <c r="C232" s="225">
        <v>164</v>
      </c>
      <c r="D232" s="230" t="s">
        <v>1855</v>
      </c>
      <c r="E232" s="230"/>
      <c r="F232" s="230"/>
      <c r="G232" s="230"/>
      <c r="H232" s="230" t="s">
        <v>805</v>
      </c>
      <c r="I232" s="230">
        <v>10</v>
      </c>
      <c r="J232" s="230"/>
      <c r="K232" s="230">
        <v>67</v>
      </c>
      <c r="L232" s="230">
        <f t="shared" si="2"/>
        <v>4067</v>
      </c>
      <c r="M232" s="230"/>
      <c r="N232" s="393"/>
      <c r="O232" s="393"/>
      <c r="P232" s="225"/>
      <c r="Q232" s="230">
        <v>77</v>
      </c>
      <c r="R232" s="230"/>
      <c r="S232" s="230"/>
      <c r="T232" s="230"/>
      <c r="U232" s="230"/>
      <c r="V232" s="230"/>
      <c r="W232" s="230"/>
      <c r="X232" s="230"/>
      <c r="Y232" s="230"/>
      <c r="Z232" s="230"/>
      <c r="AA232" s="230"/>
    </row>
    <row r="233" spans="1:27" x14ac:dyDescent="0.5">
      <c r="A233" s="324"/>
      <c r="B233" s="230"/>
      <c r="C233" s="225"/>
      <c r="D233" s="230"/>
      <c r="E233" s="230"/>
      <c r="F233" s="230"/>
      <c r="G233" s="230"/>
      <c r="H233" s="230"/>
      <c r="I233" s="230"/>
      <c r="J233" s="230"/>
      <c r="K233" s="230"/>
      <c r="L233" s="230"/>
      <c r="M233" s="230"/>
      <c r="N233" s="393"/>
      <c r="O233" s="393"/>
      <c r="P233" s="225"/>
      <c r="Q233" s="230"/>
      <c r="R233" s="230"/>
      <c r="S233" s="230"/>
      <c r="T233" s="230"/>
      <c r="U233" s="230"/>
      <c r="V233" s="230"/>
      <c r="W233" s="230"/>
      <c r="X233" s="230"/>
      <c r="Y233" s="230"/>
      <c r="Z233" s="230"/>
      <c r="AA233" s="230"/>
    </row>
    <row r="234" spans="1:27" x14ac:dyDescent="0.5">
      <c r="A234" s="324" t="s">
        <v>1856</v>
      </c>
      <c r="B234" s="230">
        <v>59</v>
      </c>
      <c r="C234" s="225">
        <v>165</v>
      </c>
      <c r="D234" s="230" t="s">
        <v>34</v>
      </c>
      <c r="E234" s="230">
        <v>96281</v>
      </c>
      <c r="F234" s="230">
        <v>201</v>
      </c>
      <c r="G234" s="230">
        <v>7742</v>
      </c>
      <c r="H234" s="230" t="s">
        <v>805</v>
      </c>
      <c r="I234" s="230">
        <v>6</v>
      </c>
      <c r="J234" s="230">
        <v>2</v>
      </c>
      <c r="K234" s="230">
        <v>17</v>
      </c>
      <c r="L234" s="230">
        <f t="shared" si="2"/>
        <v>2617</v>
      </c>
      <c r="M234" s="230"/>
      <c r="N234" s="393">
        <v>150</v>
      </c>
      <c r="O234" s="393"/>
      <c r="P234" s="225"/>
      <c r="Q234" s="230">
        <v>59</v>
      </c>
      <c r="R234" s="230"/>
      <c r="S234" s="230"/>
      <c r="T234" s="230"/>
      <c r="U234" s="230"/>
      <c r="V234" s="230"/>
      <c r="W234" s="230"/>
      <c r="X234" s="230"/>
      <c r="Y234" s="230"/>
      <c r="Z234" s="230"/>
      <c r="AA234" s="230"/>
    </row>
    <row r="235" spans="1:27" x14ac:dyDescent="0.5">
      <c r="A235" s="324"/>
      <c r="B235" s="230">
        <v>59</v>
      </c>
      <c r="C235" s="225">
        <v>166</v>
      </c>
      <c r="D235" s="230" t="s">
        <v>34</v>
      </c>
      <c r="E235" s="230">
        <v>84401</v>
      </c>
      <c r="F235" s="230">
        <v>347</v>
      </c>
      <c r="G235" s="230">
        <v>6875</v>
      </c>
      <c r="H235" s="230" t="s">
        <v>805</v>
      </c>
      <c r="I235" s="230">
        <v>10</v>
      </c>
      <c r="J235" s="230"/>
      <c r="K235" s="230">
        <v>52</v>
      </c>
      <c r="L235" s="230">
        <f t="shared" si="2"/>
        <v>4052</v>
      </c>
      <c r="M235" s="230"/>
      <c r="N235" s="393">
        <v>150</v>
      </c>
      <c r="O235" s="393"/>
      <c r="P235" s="225"/>
      <c r="Q235" s="230">
        <v>59</v>
      </c>
      <c r="R235" s="230"/>
      <c r="S235" s="230"/>
      <c r="T235" s="230"/>
      <c r="U235" s="230"/>
      <c r="V235" s="230"/>
      <c r="W235" s="230"/>
      <c r="X235" s="230"/>
      <c r="Y235" s="230"/>
      <c r="Z235" s="230"/>
      <c r="AA235" s="230"/>
    </row>
    <row r="236" spans="1:27" x14ac:dyDescent="0.5">
      <c r="A236" s="324"/>
      <c r="B236" s="230">
        <v>59</v>
      </c>
      <c r="C236" s="225">
        <v>167</v>
      </c>
      <c r="D236" s="230" t="s">
        <v>34</v>
      </c>
      <c r="E236" s="230">
        <v>26419</v>
      </c>
      <c r="F236" s="230">
        <v>30</v>
      </c>
      <c r="G236" s="230">
        <v>2337</v>
      </c>
      <c r="H236" s="230" t="s">
        <v>805</v>
      </c>
      <c r="I236" s="230">
        <v>11</v>
      </c>
      <c r="J236" s="230">
        <v>2</v>
      </c>
      <c r="K236" s="230">
        <v>30</v>
      </c>
      <c r="L236" s="230">
        <f t="shared" si="2"/>
        <v>4630</v>
      </c>
      <c r="M236" s="230"/>
      <c r="N236" s="393">
        <v>200</v>
      </c>
      <c r="O236" s="393"/>
      <c r="P236" s="225"/>
      <c r="Q236" s="230">
        <v>59</v>
      </c>
      <c r="R236" s="230"/>
      <c r="S236" s="230"/>
      <c r="T236" s="230"/>
      <c r="U236" s="230"/>
      <c r="V236" s="230"/>
      <c r="W236" s="230"/>
      <c r="X236" s="230"/>
      <c r="Y236" s="230"/>
      <c r="Z236" s="230"/>
      <c r="AA236" s="230"/>
    </row>
    <row r="237" spans="1:27" x14ac:dyDescent="0.5">
      <c r="A237" s="324"/>
      <c r="B237" s="230">
        <v>59</v>
      </c>
      <c r="C237" s="225">
        <v>168</v>
      </c>
      <c r="D237" s="230" t="s">
        <v>34</v>
      </c>
      <c r="E237" s="230">
        <v>15271</v>
      </c>
      <c r="F237" s="230">
        <v>127</v>
      </c>
      <c r="G237" s="230">
        <v>639</v>
      </c>
      <c r="H237" s="230" t="s">
        <v>805</v>
      </c>
      <c r="I237" s="230"/>
      <c r="J237" s="230">
        <v>2</v>
      </c>
      <c r="K237" s="230">
        <v>35</v>
      </c>
      <c r="L237" s="230">
        <f t="shared" si="2"/>
        <v>235</v>
      </c>
      <c r="M237" s="230"/>
      <c r="N237" s="393">
        <v>250</v>
      </c>
      <c r="O237" s="393"/>
      <c r="P237" s="225"/>
      <c r="Q237" s="230">
        <v>59</v>
      </c>
      <c r="R237" s="230"/>
      <c r="S237" s="230"/>
      <c r="T237" s="230"/>
      <c r="U237" s="230"/>
      <c r="V237" s="230"/>
      <c r="W237" s="230"/>
      <c r="X237" s="230"/>
      <c r="Y237" s="230"/>
      <c r="Z237" s="230"/>
      <c r="AA237" s="230"/>
    </row>
    <row r="238" spans="1:27" x14ac:dyDescent="0.5">
      <c r="A238" s="324"/>
      <c r="B238" s="230">
        <v>59</v>
      </c>
      <c r="C238" s="225">
        <v>169</v>
      </c>
      <c r="D238" s="230" t="s">
        <v>34</v>
      </c>
      <c r="E238" s="230">
        <v>15254</v>
      </c>
      <c r="F238" s="230">
        <v>118</v>
      </c>
      <c r="G238" s="230">
        <v>622</v>
      </c>
      <c r="H238" s="230" t="s">
        <v>805</v>
      </c>
      <c r="I238" s="230"/>
      <c r="J238" s="230">
        <v>1</v>
      </c>
      <c r="K238" s="230">
        <v>2</v>
      </c>
      <c r="L238" s="230">
        <v>102</v>
      </c>
      <c r="M238" s="230"/>
      <c r="N238" s="393">
        <v>250</v>
      </c>
      <c r="O238" s="393"/>
      <c r="P238" s="225">
        <v>37</v>
      </c>
      <c r="Q238" s="230">
        <v>59</v>
      </c>
      <c r="R238" s="230" t="s">
        <v>1792</v>
      </c>
      <c r="S238" s="230" t="s">
        <v>45</v>
      </c>
      <c r="T238" s="230"/>
      <c r="U238" s="230">
        <v>81</v>
      </c>
      <c r="V238" s="230"/>
      <c r="W238" s="230">
        <v>81</v>
      </c>
      <c r="X238" s="230"/>
      <c r="Y238" s="230"/>
      <c r="Z238" s="230">
        <v>40</v>
      </c>
      <c r="AA238" s="230"/>
    </row>
    <row r="239" spans="1:27" x14ac:dyDescent="0.5">
      <c r="A239" s="324"/>
      <c r="B239" s="230"/>
      <c r="C239" s="225"/>
      <c r="D239" s="230"/>
      <c r="E239" s="230"/>
      <c r="F239" s="230"/>
      <c r="G239" s="230"/>
      <c r="H239" s="230"/>
      <c r="I239" s="230"/>
      <c r="J239" s="230"/>
      <c r="K239" s="230"/>
      <c r="L239" s="230"/>
      <c r="M239" s="230"/>
      <c r="N239" s="393"/>
      <c r="O239" s="393"/>
      <c r="P239" s="225"/>
      <c r="Q239" s="230"/>
      <c r="R239" s="230"/>
      <c r="S239" s="230"/>
      <c r="T239" s="230"/>
      <c r="U239" s="230"/>
      <c r="V239" s="230"/>
      <c r="W239" s="230"/>
      <c r="X239" s="230"/>
      <c r="Y239" s="230"/>
      <c r="Z239" s="230"/>
      <c r="AA239" s="230"/>
    </row>
    <row r="240" spans="1:27" x14ac:dyDescent="0.5">
      <c r="A240" s="324" t="s">
        <v>1857</v>
      </c>
      <c r="B240" s="230">
        <v>95</v>
      </c>
      <c r="C240" s="225">
        <v>170</v>
      </c>
      <c r="D240" s="230" t="s">
        <v>34</v>
      </c>
      <c r="E240" s="230">
        <v>37119</v>
      </c>
      <c r="F240" s="230">
        <v>188</v>
      </c>
      <c r="G240" s="230">
        <v>878</v>
      </c>
      <c r="H240" s="230" t="s">
        <v>805</v>
      </c>
      <c r="I240" s="230"/>
      <c r="J240" s="230">
        <v>1</v>
      </c>
      <c r="K240" s="230">
        <v>39</v>
      </c>
      <c r="L240" s="230">
        <v>139</v>
      </c>
      <c r="M240" s="230"/>
      <c r="N240" s="393">
        <v>100</v>
      </c>
      <c r="O240" s="393"/>
      <c r="P240" s="225">
        <v>38</v>
      </c>
      <c r="Q240" s="230">
        <v>95</v>
      </c>
      <c r="R240" s="230" t="s">
        <v>1792</v>
      </c>
      <c r="S240" s="230" t="s">
        <v>45</v>
      </c>
      <c r="T240" s="230"/>
      <c r="U240" s="230">
        <v>108</v>
      </c>
      <c r="V240" s="230"/>
      <c r="W240" s="230">
        <v>108</v>
      </c>
      <c r="X240" s="230"/>
      <c r="Y240" s="230"/>
      <c r="Z240" s="230">
        <v>25</v>
      </c>
      <c r="AA240" s="230"/>
    </row>
    <row r="241" spans="1:27" x14ac:dyDescent="0.5">
      <c r="A241" s="324"/>
      <c r="B241" s="230">
        <v>95</v>
      </c>
      <c r="C241" s="225">
        <v>171</v>
      </c>
      <c r="D241" s="230" t="s">
        <v>34</v>
      </c>
      <c r="E241" s="230">
        <v>53341</v>
      </c>
      <c r="F241" s="230">
        <v>136</v>
      </c>
      <c r="G241" s="230">
        <v>4381</v>
      </c>
      <c r="H241" s="230" t="s">
        <v>805</v>
      </c>
      <c r="I241" s="230">
        <v>9</v>
      </c>
      <c r="J241" s="230"/>
      <c r="K241" s="230"/>
      <c r="L241" s="230">
        <f t="shared" si="2"/>
        <v>3600</v>
      </c>
      <c r="M241" s="230"/>
      <c r="N241" s="393">
        <v>100</v>
      </c>
      <c r="O241" s="393"/>
      <c r="P241" s="225"/>
      <c r="Q241" s="230">
        <v>95</v>
      </c>
      <c r="R241" s="230"/>
      <c r="S241" s="230"/>
      <c r="T241" s="230"/>
      <c r="U241" s="230"/>
      <c r="V241" s="230"/>
      <c r="W241" s="230"/>
      <c r="X241" s="230"/>
      <c r="Y241" s="230"/>
      <c r="Z241" s="230"/>
      <c r="AA241" s="230"/>
    </row>
    <row r="242" spans="1:27" x14ac:dyDescent="0.5">
      <c r="A242" s="324"/>
      <c r="B242" s="230">
        <v>95</v>
      </c>
      <c r="C242" s="225">
        <v>172</v>
      </c>
      <c r="D242" s="230" t="s">
        <v>34</v>
      </c>
      <c r="E242" s="230">
        <v>42036</v>
      </c>
      <c r="F242" s="230">
        <v>20</v>
      </c>
      <c r="G242" s="230">
        <v>2611</v>
      </c>
      <c r="H242" s="230" t="s">
        <v>805</v>
      </c>
      <c r="I242" s="230">
        <v>9</v>
      </c>
      <c r="J242" s="230">
        <v>1</v>
      </c>
      <c r="K242" s="230">
        <v>92</v>
      </c>
      <c r="L242" s="230">
        <f t="shared" si="2"/>
        <v>3792</v>
      </c>
      <c r="M242" s="230"/>
      <c r="N242" s="393">
        <v>100</v>
      </c>
      <c r="O242" s="393"/>
      <c r="P242" s="225"/>
      <c r="Q242" s="230">
        <v>95</v>
      </c>
      <c r="R242" s="230"/>
      <c r="S242" s="230"/>
      <c r="T242" s="230"/>
      <c r="U242" s="230"/>
      <c r="V242" s="230"/>
      <c r="W242" s="230"/>
      <c r="X242" s="230"/>
      <c r="Y242" s="230"/>
      <c r="Z242" s="230"/>
      <c r="AA242" s="230"/>
    </row>
    <row r="243" spans="1:27" x14ac:dyDescent="0.5">
      <c r="A243" s="324"/>
      <c r="B243" s="230"/>
      <c r="C243" s="225"/>
      <c r="D243" s="230"/>
      <c r="E243" s="230"/>
      <c r="F243" s="230"/>
      <c r="G243" s="230"/>
      <c r="H243" s="230"/>
      <c r="I243" s="230"/>
      <c r="J243" s="230"/>
      <c r="K243" s="230"/>
      <c r="L243" s="230"/>
      <c r="M243" s="230"/>
      <c r="N243" s="393"/>
      <c r="O243" s="393"/>
      <c r="P243" s="225"/>
      <c r="Q243" s="230"/>
      <c r="R243" s="230"/>
      <c r="S243" s="230"/>
      <c r="T243" s="230"/>
      <c r="U243" s="230"/>
      <c r="V243" s="230"/>
      <c r="W243" s="230"/>
      <c r="X243" s="230"/>
      <c r="Y243" s="230"/>
      <c r="Z243" s="230"/>
      <c r="AA243" s="230"/>
    </row>
    <row r="244" spans="1:27" x14ac:dyDescent="0.5">
      <c r="A244" s="324" t="s">
        <v>1858</v>
      </c>
      <c r="B244" s="230">
        <v>54</v>
      </c>
      <c r="C244" s="225">
        <v>173</v>
      </c>
      <c r="D244" s="230" t="s">
        <v>1800</v>
      </c>
      <c r="E244" s="230">
        <v>880</v>
      </c>
      <c r="F244" s="230"/>
      <c r="G244" s="230"/>
      <c r="H244" s="230" t="s">
        <v>805</v>
      </c>
      <c r="I244" s="230">
        <v>5</v>
      </c>
      <c r="J244" s="230">
        <v>1</v>
      </c>
      <c r="K244" s="230">
        <v>82</v>
      </c>
      <c r="L244" s="230">
        <f t="shared" si="2"/>
        <v>2182</v>
      </c>
      <c r="M244" s="230"/>
      <c r="N244" s="393"/>
      <c r="O244" s="393"/>
      <c r="P244" s="225"/>
      <c r="Q244" s="230">
        <v>54</v>
      </c>
      <c r="R244" s="230"/>
      <c r="S244" s="230"/>
      <c r="T244" s="230"/>
      <c r="U244" s="230"/>
      <c r="V244" s="230"/>
      <c r="W244" s="230"/>
      <c r="X244" s="230"/>
      <c r="Y244" s="230"/>
      <c r="Z244" s="230"/>
      <c r="AA244" s="230"/>
    </row>
    <row r="245" spans="1:27" x14ac:dyDescent="0.5">
      <c r="A245" s="324"/>
      <c r="B245" s="230">
        <v>54</v>
      </c>
      <c r="C245" s="225">
        <v>174</v>
      </c>
      <c r="D245" s="230" t="s">
        <v>1855</v>
      </c>
      <c r="E245" s="230"/>
      <c r="F245" s="230"/>
      <c r="G245" s="230"/>
      <c r="H245" s="230" t="s">
        <v>805</v>
      </c>
      <c r="I245" s="230">
        <v>10</v>
      </c>
      <c r="J245" s="230"/>
      <c r="K245" s="230"/>
      <c r="L245" s="230">
        <f t="shared" si="2"/>
        <v>4000</v>
      </c>
      <c r="M245" s="230"/>
      <c r="N245" s="393"/>
      <c r="O245" s="393"/>
      <c r="P245" s="225"/>
      <c r="Q245" s="230">
        <v>54</v>
      </c>
      <c r="R245" s="230"/>
      <c r="S245" s="230"/>
      <c r="T245" s="230"/>
      <c r="U245" s="230"/>
      <c r="V245" s="230"/>
      <c r="W245" s="230"/>
      <c r="X245" s="230"/>
      <c r="Y245" s="230"/>
      <c r="Z245" s="230"/>
      <c r="AA245" s="230"/>
    </row>
    <row r="246" spans="1:27" x14ac:dyDescent="0.5">
      <c r="A246" s="324"/>
      <c r="B246" s="230">
        <v>54</v>
      </c>
      <c r="C246" s="225">
        <v>175</v>
      </c>
      <c r="D246" s="230" t="s">
        <v>34</v>
      </c>
      <c r="E246" s="230">
        <v>15251</v>
      </c>
      <c r="F246" s="230">
        <v>107</v>
      </c>
      <c r="G246" s="230">
        <v>619</v>
      </c>
      <c r="H246" s="230" t="s">
        <v>805</v>
      </c>
      <c r="I246" s="230"/>
      <c r="J246" s="230"/>
      <c r="K246" s="230">
        <v>27</v>
      </c>
      <c r="L246" s="230">
        <f t="shared" si="2"/>
        <v>27</v>
      </c>
      <c r="M246" s="230"/>
      <c r="N246" s="393">
        <v>100</v>
      </c>
      <c r="O246" s="393"/>
      <c r="P246" s="225"/>
      <c r="Q246" s="230">
        <v>54</v>
      </c>
      <c r="R246" s="230"/>
      <c r="S246" s="230"/>
      <c r="T246" s="230"/>
      <c r="U246" s="230"/>
      <c r="V246" s="230"/>
      <c r="W246" s="230"/>
      <c r="X246" s="230"/>
      <c r="Y246" s="230"/>
      <c r="Z246" s="230"/>
      <c r="AA246" s="230"/>
    </row>
    <row r="247" spans="1:27" x14ac:dyDescent="0.5">
      <c r="A247" s="324"/>
      <c r="B247" s="230">
        <v>54</v>
      </c>
      <c r="C247" s="225">
        <v>176</v>
      </c>
      <c r="D247" s="230" t="s">
        <v>1800</v>
      </c>
      <c r="E247" s="230">
        <v>1971</v>
      </c>
      <c r="F247" s="230">
        <v>199</v>
      </c>
      <c r="G247" s="230">
        <v>21</v>
      </c>
      <c r="H247" s="230" t="s">
        <v>805</v>
      </c>
      <c r="I247" s="230">
        <v>6</v>
      </c>
      <c r="J247" s="230">
        <v>3</v>
      </c>
      <c r="K247" s="230">
        <v>63</v>
      </c>
      <c r="L247" s="230">
        <f t="shared" si="2"/>
        <v>2763</v>
      </c>
      <c r="M247" s="230"/>
      <c r="N247" s="393"/>
      <c r="O247" s="393"/>
      <c r="P247" s="225"/>
      <c r="Q247" s="230">
        <v>54</v>
      </c>
      <c r="R247" s="230"/>
      <c r="S247" s="230"/>
      <c r="T247" s="230"/>
      <c r="U247" s="230"/>
      <c r="V247" s="230"/>
      <c r="W247" s="230"/>
      <c r="X247" s="230"/>
      <c r="Y247" s="230"/>
      <c r="Z247" s="230"/>
      <c r="AA247" s="230"/>
    </row>
    <row r="248" spans="1:27" x14ac:dyDescent="0.5">
      <c r="A248" s="324"/>
      <c r="B248" s="230"/>
      <c r="C248" s="225"/>
      <c r="D248" s="230"/>
      <c r="E248" s="230"/>
      <c r="F248" s="230"/>
      <c r="G248" s="230"/>
      <c r="H248" s="230"/>
      <c r="I248" s="230"/>
      <c r="J248" s="230"/>
      <c r="K248" s="230"/>
      <c r="L248" s="230"/>
      <c r="M248" s="230"/>
      <c r="N248" s="393"/>
      <c r="O248" s="393"/>
      <c r="P248" s="225"/>
      <c r="Q248" s="230"/>
      <c r="R248" s="230"/>
      <c r="S248" s="230"/>
      <c r="T248" s="230"/>
      <c r="U248" s="230"/>
      <c r="V248" s="230"/>
      <c r="W248" s="230"/>
      <c r="X248" s="230"/>
      <c r="Y248" s="230"/>
      <c r="Z248" s="230"/>
      <c r="AA248" s="230"/>
    </row>
    <row r="249" spans="1:27" x14ac:dyDescent="0.5">
      <c r="A249" s="324" t="s">
        <v>1859</v>
      </c>
      <c r="B249" s="230">
        <v>61</v>
      </c>
      <c r="C249" s="225">
        <v>177</v>
      </c>
      <c r="D249" s="230" t="s">
        <v>34</v>
      </c>
      <c r="E249" s="230">
        <v>26405</v>
      </c>
      <c r="F249" s="230">
        <v>11</v>
      </c>
      <c r="G249" s="230"/>
      <c r="H249" s="230" t="s">
        <v>805</v>
      </c>
      <c r="I249" s="230">
        <v>18</v>
      </c>
      <c r="J249" s="230">
        <v>3</v>
      </c>
      <c r="K249" s="230">
        <v>70</v>
      </c>
      <c r="L249" s="230">
        <f t="shared" si="2"/>
        <v>7570</v>
      </c>
      <c r="M249" s="230"/>
      <c r="N249" s="393">
        <v>100</v>
      </c>
      <c r="O249" s="393"/>
      <c r="P249" s="225"/>
      <c r="Q249" s="230">
        <v>61</v>
      </c>
      <c r="R249" s="230"/>
      <c r="S249" s="230"/>
      <c r="T249" s="230"/>
      <c r="U249" s="230"/>
      <c r="V249" s="230"/>
      <c r="W249" s="230"/>
      <c r="X249" s="230"/>
      <c r="Y249" s="230"/>
      <c r="Z249" s="230"/>
      <c r="AA249" s="230"/>
    </row>
    <row r="250" spans="1:27" x14ac:dyDescent="0.5">
      <c r="A250" s="324"/>
      <c r="B250" s="230">
        <v>61</v>
      </c>
      <c r="C250" s="225">
        <v>178</v>
      </c>
      <c r="D250" s="230" t="s">
        <v>34</v>
      </c>
      <c r="E250" s="230">
        <v>37145</v>
      </c>
      <c r="F250" s="230">
        <v>163</v>
      </c>
      <c r="G250" s="230">
        <v>853</v>
      </c>
      <c r="H250" s="230" t="s">
        <v>805</v>
      </c>
      <c r="I250" s="230"/>
      <c r="J250" s="230"/>
      <c r="K250" s="230">
        <v>84</v>
      </c>
      <c r="L250" s="230">
        <v>84</v>
      </c>
      <c r="M250" s="230"/>
      <c r="N250" s="393">
        <v>250</v>
      </c>
      <c r="O250" s="393"/>
      <c r="P250" s="225">
        <v>39</v>
      </c>
      <c r="Q250" s="230">
        <v>61</v>
      </c>
      <c r="R250" s="230" t="s">
        <v>1792</v>
      </c>
      <c r="S250" s="230" t="s">
        <v>37</v>
      </c>
      <c r="T250" s="230"/>
      <c r="U250" s="230">
        <v>24</v>
      </c>
      <c r="V250" s="230"/>
      <c r="W250" s="230">
        <v>24</v>
      </c>
      <c r="X250" s="230"/>
      <c r="Y250" s="230"/>
      <c r="Z250" s="230">
        <v>20</v>
      </c>
      <c r="AA250" s="230"/>
    </row>
    <row r="251" spans="1:27" x14ac:dyDescent="0.5">
      <c r="A251" s="324"/>
      <c r="B251" s="230">
        <v>61</v>
      </c>
      <c r="C251" s="225">
        <v>179</v>
      </c>
      <c r="D251" s="230" t="s">
        <v>34</v>
      </c>
      <c r="E251" s="230">
        <v>15256</v>
      </c>
      <c r="F251" s="230">
        <v>120</v>
      </c>
      <c r="G251" s="230">
        <v>624</v>
      </c>
      <c r="H251" s="230" t="s">
        <v>805</v>
      </c>
      <c r="I251" s="230"/>
      <c r="J251" s="230">
        <v>1</v>
      </c>
      <c r="K251" s="230">
        <v>2</v>
      </c>
      <c r="L251" s="230">
        <v>102</v>
      </c>
      <c r="M251" s="230"/>
      <c r="N251" s="393">
        <v>250</v>
      </c>
      <c r="O251" s="393"/>
      <c r="P251" s="225">
        <v>40</v>
      </c>
      <c r="Q251" s="230">
        <v>61</v>
      </c>
      <c r="R251" s="230" t="s">
        <v>1792</v>
      </c>
      <c r="S251" s="230" t="s">
        <v>37</v>
      </c>
      <c r="T251" s="230"/>
      <c r="U251" s="230">
        <v>54</v>
      </c>
      <c r="V251" s="230"/>
      <c r="W251" s="230">
        <v>54</v>
      </c>
      <c r="X251" s="230"/>
      <c r="Y251" s="230"/>
      <c r="Z251" s="230">
        <v>37</v>
      </c>
      <c r="AA251" s="230"/>
    </row>
    <row r="252" spans="1:27" x14ac:dyDescent="0.5">
      <c r="A252" s="324"/>
      <c r="B252" s="230">
        <v>61</v>
      </c>
      <c r="C252" s="225">
        <v>180</v>
      </c>
      <c r="D252" s="230" t="s">
        <v>34</v>
      </c>
      <c r="E252" s="230">
        <v>15255</v>
      </c>
      <c r="F252" s="230">
        <v>119</v>
      </c>
      <c r="G252" s="230">
        <v>623</v>
      </c>
      <c r="H252" s="230" t="s">
        <v>805</v>
      </c>
      <c r="I252" s="230"/>
      <c r="J252" s="230"/>
      <c r="K252" s="230">
        <v>73</v>
      </c>
      <c r="L252" s="230">
        <v>73</v>
      </c>
      <c r="M252" s="230"/>
      <c r="N252" s="393">
        <v>250</v>
      </c>
      <c r="O252" s="393"/>
      <c r="P252" s="225">
        <v>41</v>
      </c>
      <c r="Q252" s="230">
        <v>61</v>
      </c>
      <c r="R252" s="230" t="s">
        <v>1860</v>
      </c>
      <c r="S252" s="230"/>
      <c r="T252" s="230"/>
      <c r="U252" s="230">
        <v>192</v>
      </c>
      <c r="V252" s="230"/>
      <c r="W252" s="230">
        <v>192</v>
      </c>
      <c r="X252" s="230"/>
      <c r="Y252" s="230"/>
      <c r="Z252" s="230">
        <v>1</v>
      </c>
      <c r="AA252" s="230"/>
    </row>
    <row r="253" spans="1:27" x14ac:dyDescent="0.5">
      <c r="A253" s="324"/>
      <c r="B253" s="230"/>
      <c r="C253" s="225"/>
      <c r="D253" s="230"/>
      <c r="E253" s="230"/>
      <c r="F253" s="230"/>
      <c r="G253" s="230"/>
      <c r="H253" s="230"/>
      <c r="I253" s="230"/>
      <c r="J253" s="230"/>
      <c r="K253" s="230"/>
      <c r="L253" s="230"/>
      <c r="M253" s="230"/>
      <c r="N253" s="393"/>
      <c r="O253" s="393"/>
      <c r="P253" s="225"/>
      <c r="Q253" s="230"/>
      <c r="R253" s="230"/>
      <c r="S253" s="230"/>
      <c r="T253" s="230"/>
      <c r="U253" s="230"/>
      <c r="V253" s="230"/>
      <c r="W253" s="230"/>
      <c r="X253" s="230"/>
      <c r="Y253" s="230"/>
      <c r="Z253" s="230"/>
      <c r="AA253" s="230"/>
    </row>
    <row r="254" spans="1:27" x14ac:dyDescent="0.5">
      <c r="A254" s="324" t="s">
        <v>1861</v>
      </c>
      <c r="B254" s="230">
        <v>23</v>
      </c>
      <c r="C254" s="225">
        <v>181</v>
      </c>
      <c r="D254" s="230" t="s">
        <v>34</v>
      </c>
      <c r="E254" s="230">
        <v>43479</v>
      </c>
      <c r="F254" s="230">
        <v>114</v>
      </c>
      <c r="G254" s="230">
        <v>3196</v>
      </c>
      <c r="H254" s="230" t="s">
        <v>805</v>
      </c>
      <c r="I254" s="230">
        <v>3</v>
      </c>
      <c r="J254" s="230">
        <v>1</v>
      </c>
      <c r="K254" s="230">
        <v>43</v>
      </c>
      <c r="L254" s="230">
        <f t="shared" si="2"/>
        <v>1343</v>
      </c>
      <c r="M254" s="230"/>
      <c r="N254" s="393">
        <v>100</v>
      </c>
      <c r="O254" s="393"/>
      <c r="P254" s="225"/>
      <c r="Q254" s="230">
        <v>23</v>
      </c>
      <c r="R254" s="230"/>
      <c r="S254" s="230"/>
      <c r="T254" s="230"/>
      <c r="U254" s="230"/>
      <c r="V254" s="230"/>
      <c r="W254" s="230"/>
      <c r="X254" s="230"/>
      <c r="Y254" s="230"/>
      <c r="Z254" s="230"/>
      <c r="AA254" s="230"/>
    </row>
    <row r="255" spans="1:27" x14ac:dyDescent="0.5">
      <c r="A255" s="332"/>
      <c r="B255" s="230">
        <v>23</v>
      </c>
      <c r="C255" s="225">
        <v>182</v>
      </c>
      <c r="D255" s="230" t="s">
        <v>34</v>
      </c>
      <c r="E255" s="230">
        <v>26428</v>
      </c>
      <c r="F255" s="230">
        <v>35</v>
      </c>
      <c r="G255" s="230">
        <v>2346</v>
      </c>
      <c r="H255" s="230" t="s">
        <v>805</v>
      </c>
      <c r="I255" s="230">
        <v>13</v>
      </c>
      <c r="J255" s="230">
        <v>3</v>
      </c>
      <c r="K255" s="230">
        <v>70</v>
      </c>
      <c r="L255" s="230">
        <f t="shared" si="2"/>
        <v>5570</v>
      </c>
      <c r="M255" s="230"/>
      <c r="N255" s="393">
        <v>200</v>
      </c>
      <c r="O255" s="393"/>
      <c r="P255" s="225"/>
      <c r="Q255" s="230">
        <v>23</v>
      </c>
      <c r="R255" s="230"/>
      <c r="S255" s="230"/>
      <c r="T255" s="230"/>
      <c r="U255" s="230"/>
      <c r="V255" s="230"/>
      <c r="W255" s="230"/>
      <c r="X255" s="230"/>
      <c r="Y255" s="230"/>
      <c r="Z255" s="230"/>
      <c r="AA255" s="230"/>
    </row>
    <row r="256" spans="1:27" x14ac:dyDescent="0.5">
      <c r="A256" s="332"/>
      <c r="B256" s="230">
        <v>23</v>
      </c>
      <c r="C256" s="225">
        <v>183</v>
      </c>
      <c r="D256" s="230" t="s">
        <v>34</v>
      </c>
      <c r="E256" s="230">
        <v>15218</v>
      </c>
      <c r="F256" s="230">
        <v>30</v>
      </c>
      <c r="G256" s="230">
        <v>586</v>
      </c>
      <c r="H256" s="230" t="s">
        <v>805</v>
      </c>
      <c r="I256" s="230"/>
      <c r="J256" s="230"/>
      <c r="K256" s="230">
        <v>60</v>
      </c>
      <c r="L256" s="230"/>
      <c r="M256" s="230"/>
      <c r="N256" s="393">
        <v>100</v>
      </c>
      <c r="O256" s="393"/>
      <c r="P256" s="225">
        <v>42</v>
      </c>
      <c r="Q256" s="230">
        <v>23</v>
      </c>
      <c r="R256" s="230" t="s">
        <v>1792</v>
      </c>
      <c r="S256" s="230" t="s">
        <v>45</v>
      </c>
      <c r="T256" s="230"/>
      <c r="U256" s="230">
        <v>54</v>
      </c>
      <c r="V256" s="230"/>
      <c r="W256" s="230">
        <v>54</v>
      </c>
      <c r="X256" s="230"/>
      <c r="Y256" s="230"/>
      <c r="Z256" s="230">
        <v>60</v>
      </c>
      <c r="AA256" s="230"/>
    </row>
    <row r="257" spans="1:27" x14ac:dyDescent="0.5">
      <c r="A257" s="332"/>
      <c r="B257" s="230"/>
      <c r="C257" s="225"/>
      <c r="D257" s="230"/>
      <c r="E257" s="230"/>
      <c r="F257" s="230"/>
      <c r="G257" s="230"/>
      <c r="H257" s="230"/>
      <c r="I257" s="230"/>
      <c r="J257" s="230"/>
      <c r="K257" s="230"/>
      <c r="L257" s="230"/>
      <c r="M257" s="230"/>
      <c r="N257" s="393"/>
      <c r="O257" s="393"/>
      <c r="P257" s="225"/>
      <c r="Q257" s="230"/>
      <c r="R257" s="230"/>
      <c r="S257" s="230"/>
      <c r="T257" s="230"/>
      <c r="U257" s="230"/>
      <c r="V257" s="230"/>
      <c r="W257" s="230"/>
      <c r="X257" s="230"/>
      <c r="Y257" s="230"/>
      <c r="Z257" s="230"/>
      <c r="AA257" s="230"/>
    </row>
    <row r="258" spans="1:27" x14ac:dyDescent="0.5">
      <c r="A258" s="332" t="s">
        <v>1862</v>
      </c>
      <c r="B258" s="230">
        <v>43</v>
      </c>
      <c r="C258" s="225">
        <v>184</v>
      </c>
      <c r="D258" s="230" t="s">
        <v>34</v>
      </c>
      <c r="E258" s="230">
        <v>26426</v>
      </c>
      <c r="F258" s="230">
        <v>39</v>
      </c>
      <c r="G258" s="230">
        <v>2344</v>
      </c>
      <c r="H258" s="230" t="s">
        <v>805</v>
      </c>
      <c r="I258" s="230">
        <v>9</v>
      </c>
      <c r="J258" s="230">
        <v>1</v>
      </c>
      <c r="K258" s="230">
        <v>70</v>
      </c>
      <c r="L258" s="230">
        <f t="shared" si="2"/>
        <v>3770</v>
      </c>
      <c r="M258" s="230"/>
      <c r="N258" s="393">
        <v>100</v>
      </c>
      <c r="O258" s="393"/>
      <c r="P258" s="225"/>
      <c r="Q258" s="230">
        <v>43</v>
      </c>
      <c r="R258" s="230"/>
      <c r="S258" s="230"/>
      <c r="T258" s="230"/>
      <c r="U258" s="230"/>
      <c r="V258" s="230"/>
      <c r="W258" s="230"/>
      <c r="X258" s="230"/>
      <c r="Y258" s="230"/>
      <c r="Z258" s="230"/>
      <c r="AA258" s="230"/>
    </row>
    <row r="259" spans="1:27" s="768" customFormat="1" x14ac:dyDescent="0.5">
      <c r="A259" s="769"/>
      <c r="B259" s="766">
        <v>43</v>
      </c>
      <c r="C259" s="770">
        <v>185</v>
      </c>
      <c r="D259" s="766" t="s">
        <v>34</v>
      </c>
      <c r="E259" s="766">
        <v>15238</v>
      </c>
      <c r="F259" s="766">
        <v>93</v>
      </c>
      <c r="G259" s="766">
        <v>606</v>
      </c>
      <c r="H259" s="766" t="s">
        <v>805</v>
      </c>
      <c r="I259" s="766"/>
      <c r="J259" s="766">
        <v>1</v>
      </c>
      <c r="K259" s="766">
        <v>16</v>
      </c>
      <c r="L259" s="766">
        <f t="shared" si="2"/>
        <v>116</v>
      </c>
      <c r="M259" s="766"/>
      <c r="N259" s="767">
        <v>250</v>
      </c>
      <c r="O259" s="767"/>
      <c r="P259" s="770"/>
      <c r="Q259" s="766">
        <v>43</v>
      </c>
      <c r="R259" s="766" t="s">
        <v>1792</v>
      </c>
      <c r="S259" s="766" t="s">
        <v>45</v>
      </c>
      <c r="T259" s="766"/>
      <c r="U259" s="766">
        <v>108</v>
      </c>
      <c r="V259" s="766"/>
      <c r="W259" s="766">
        <v>90</v>
      </c>
      <c r="X259" s="766">
        <v>18</v>
      </c>
      <c r="Y259" s="766"/>
      <c r="Z259" s="766"/>
      <c r="AA259" s="766" t="s">
        <v>1863</v>
      </c>
    </row>
    <row r="260" spans="1:27" s="322" customFormat="1" x14ac:dyDescent="0.5">
      <c r="A260" s="329"/>
      <c r="B260" s="328"/>
      <c r="C260" s="664"/>
      <c r="D260" s="328"/>
      <c r="E260" s="328"/>
      <c r="F260" s="328"/>
      <c r="G260" s="328"/>
      <c r="H260" s="328"/>
      <c r="I260" s="328"/>
      <c r="J260" s="328"/>
      <c r="K260" s="328"/>
      <c r="L260" s="328"/>
      <c r="M260" s="328"/>
      <c r="N260" s="394"/>
      <c r="O260" s="394"/>
      <c r="P260" s="664"/>
      <c r="Q260" s="328"/>
      <c r="R260" s="328"/>
      <c r="S260" s="328"/>
      <c r="T260" s="328"/>
      <c r="U260" s="328"/>
      <c r="V260" s="328"/>
      <c r="W260" s="328"/>
      <c r="X260" s="328"/>
      <c r="Y260" s="328"/>
      <c r="Z260" s="328"/>
      <c r="AA260" s="328"/>
    </row>
    <row r="261" spans="1:27" x14ac:dyDescent="0.5">
      <c r="A261" s="332" t="s">
        <v>1864</v>
      </c>
      <c r="B261" s="230">
        <v>147</v>
      </c>
      <c r="C261" s="225">
        <v>186</v>
      </c>
      <c r="D261" s="230" t="s">
        <v>34</v>
      </c>
      <c r="E261" s="230">
        <v>91271</v>
      </c>
      <c r="F261" s="230">
        <v>384</v>
      </c>
      <c r="G261" s="230">
        <v>7447</v>
      </c>
      <c r="H261" s="230" t="s">
        <v>805</v>
      </c>
      <c r="I261" s="230">
        <v>1</v>
      </c>
      <c r="J261" s="230"/>
      <c r="K261" s="230">
        <v>15</v>
      </c>
      <c r="L261" s="230">
        <v>415</v>
      </c>
      <c r="M261" s="230"/>
      <c r="N261" s="393">
        <v>250</v>
      </c>
      <c r="O261" s="393"/>
      <c r="P261" s="225">
        <v>43</v>
      </c>
      <c r="Q261" s="230">
        <v>147</v>
      </c>
      <c r="R261" s="230" t="s">
        <v>1792</v>
      </c>
      <c r="S261" s="230" t="s">
        <v>37</v>
      </c>
      <c r="T261" s="230"/>
      <c r="U261" s="230">
        <v>54</v>
      </c>
      <c r="V261" s="230"/>
      <c r="W261" s="230">
        <v>54</v>
      </c>
      <c r="X261" s="230"/>
      <c r="Y261" s="230"/>
      <c r="Z261" s="230">
        <v>3</v>
      </c>
      <c r="AA261" s="230"/>
    </row>
    <row r="262" spans="1:27" x14ac:dyDescent="0.5">
      <c r="A262" s="332"/>
      <c r="B262" s="230"/>
      <c r="C262" s="225"/>
      <c r="D262" s="230"/>
      <c r="E262" s="230"/>
      <c r="F262" s="230"/>
      <c r="G262" s="230"/>
      <c r="H262" s="230"/>
      <c r="I262" s="230"/>
      <c r="J262" s="230"/>
      <c r="K262" s="230"/>
      <c r="L262" s="230"/>
      <c r="M262" s="230"/>
      <c r="N262" s="393"/>
      <c r="O262" s="393"/>
      <c r="P262" s="225"/>
      <c r="Q262" s="230"/>
      <c r="R262" s="230"/>
      <c r="S262" s="230"/>
      <c r="T262" s="230"/>
      <c r="U262" s="230"/>
      <c r="V262" s="230"/>
      <c r="W262" s="230"/>
      <c r="X262" s="230"/>
      <c r="Y262" s="230"/>
      <c r="Z262" s="230"/>
      <c r="AA262" s="230"/>
    </row>
    <row r="263" spans="1:27" x14ac:dyDescent="0.5">
      <c r="A263" s="332" t="s">
        <v>1865</v>
      </c>
      <c r="B263" s="230">
        <v>92</v>
      </c>
      <c r="C263" s="225">
        <v>187</v>
      </c>
      <c r="D263" s="230" t="s">
        <v>34</v>
      </c>
      <c r="E263" s="230">
        <v>58330</v>
      </c>
      <c r="F263" s="230">
        <v>198</v>
      </c>
      <c r="G263" s="230">
        <v>4993</v>
      </c>
      <c r="H263" s="230" t="s">
        <v>805</v>
      </c>
      <c r="I263" s="230">
        <v>7</v>
      </c>
      <c r="J263" s="230"/>
      <c r="K263" s="230">
        <v>15</v>
      </c>
      <c r="L263" s="230">
        <f t="shared" si="2"/>
        <v>2815</v>
      </c>
      <c r="M263" s="230"/>
      <c r="N263" s="393">
        <v>250</v>
      </c>
      <c r="O263" s="393"/>
      <c r="P263" s="225"/>
      <c r="Q263" s="230">
        <v>92</v>
      </c>
      <c r="R263" s="230"/>
      <c r="S263" s="230"/>
      <c r="T263" s="230"/>
      <c r="U263" s="230"/>
      <c r="V263" s="230"/>
      <c r="W263" s="230"/>
      <c r="X263" s="230"/>
      <c r="Y263" s="230"/>
      <c r="Z263" s="230"/>
      <c r="AA263" s="230"/>
    </row>
    <row r="264" spans="1:27" x14ac:dyDescent="0.5">
      <c r="A264" s="332"/>
      <c r="B264" s="230"/>
      <c r="C264" s="225"/>
      <c r="D264" s="230"/>
      <c r="E264" s="230"/>
      <c r="F264" s="230"/>
      <c r="G264" s="230"/>
      <c r="H264" s="230"/>
      <c r="I264" s="230"/>
      <c r="J264" s="230"/>
      <c r="K264" s="230"/>
      <c r="L264" s="230"/>
      <c r="M264" s="230"/>
      <c r="N264" s="393"/>
      <c r="O264" s="393"/>
      <c r="P264" s="225"/>
      <c r="Q264" s="230"/>
      <c r="R264" s="230"/>
      <c r="S264" s="230"/>
      <c r="T264" s="230"/>
      <c r="U264" s="230"/>
      <c r="V264" s="230"/>
      <c r="W264" s="230"/>
      <c r="X264" s="230"/>
      <c r="Y264" s="230"/>
      <c r="Z264" s="230"/>
      <c r="AA264" s="230"/>
    </row>
    <row r="265" spans="1:27" x14ac:dyDescent="0.5">
      <c r="A265" s="332" t="s">
        <v>1866</v>
      </c>
      <c r="B265" s="230">
        <v>97</v>
      </c>
      <c r="C265" s="225">
        <v>188</v>
      </c>
      <c r="D265" s="230" t="s">
        <v>34</v>
      </c>
      <c r="E265" s="230">
        <v>37106</v>
      </c>
      <c r="F265" s="230">
        <v>185</v>
      </c>
      <c r="G265" s="230">
        <v>875</v>
      </c>
      <c r="H265" s="230" t="s">
        <v>805</v>
      </c>
      <c r="I265" s="230"/>
      <c r="J265" s="230"/>
      <c r="K265" s="230">
        <v>52</v>
      </c>
      <c r="L265" s="230">
        <v>52</v>
      </c>
      <c r="M265" s="230"/>
      <c r="N265" s="393">
        <v>250</v>
      </c>
      <c r="O265" s="393"/>
      <c r="P265" s="225">
        <v>44</v>
      </c>
      <c r="Q265" s="230">
        <v>97</v>
      </c>
      <c r="R265" s="230" t="s">
        <v>1792</v>
      </c>
      <c r="S265" s="230" t="s">
        <v>45</v>
      </c>
      <c r="T265" s="230"/>
      <c r="U265" s="230">
        <v>72</v>
      </c>
      <c r="V265" s="230"/>
      <c r="W265" s="230">
        <v>72</v>
      </c>
      <c r="X265" s="230"/>
      <c r="Y265" s="230"/>
      <c r="Z265" s="230">
        <v>37</v>
      </c>
      <c r="AA265" s="230"/>
    </row>
    <row r="266" spans="1:27" x14ac:dyDescent="0.5">
      <c r="A266" s="332"/>
      <c r="B266" s="230">
        <v>97</v>
      </c>
      <c r="C266" s="225">
        <v>189</v>
      </c>
      <c r="D266" s="230" t="s">
        <v>34</v>
      </c>
      <c r="E266" s="230">
        <v>37158</v>
      </c>
      <c r="F266" s="230">
        <v>175</v>
      </c>
      <c r="G266" s="230">
        <v>866</v>
      </c>
      <c r="H266" s="230" t="s">
        <v>805</v>
      </c>
      <c r="I266" s="230"/>
      <c r="J266" s="230"/>
      <c r="K266" s="230">
        <v>42</v>
      </c>
      <c r="L266" s="230">
        <f t="shared" si="2"/>
        <v>42</v>
      </c>
      <c r="M266" s="230"/>
      <c r="N266" s="393">
        <v>250</v>
      </c>
      <c r="O266" s="393"/>
      <c r="P266" s="225"/>
      <c r="Q266" s="230">
        <v>97</v>
      </c>
      <c r="R266" s="230"/>
      <c r="S266" s="230"/>
      <c r="T266" s="230"/>
      <c r="U266" s="230"/>
      <c r="V266" s="230"/>
      <c r="W266" s="230"/>
      <c r="X266" s="230"/>
      <c r="Y266" s="230"/>
      <c r="Z266" s="230"/>
      <c r="AA266" s="230"/>
    </row>
    <row r="267" spans="1:27" x14ac:dyDescent="0.5">
      <c r="A267" s="332"/>
      <c r="B267" s="230">
        <v>97</v>
      </c>
      <c r="C267" s="225">
        <v>190</v>
      </c>
      <c r="D267" s="230" t="s">
        <v>34</v>
      </c>
      <c r="E267" s="230">
        <v>74040</v>
      </c>
      <c r="F267" s="230">
        <v>194</v>
      </c>
      <c r="G267" s="230">
        <v>6364</v>
      </c>
      <c r="H267" s="230" t="s">
        <v>805</v>
      </c>
      <c r="I267" s="230">
        <v>15</v>
      </c>
      <c r="J267" s="230">
        <v>3</v>
      </c>
      <c r="K267" s="230">
        <v>9</v>
      </c>
      <c r="L267" s="230">
        <f t="shared" si="2"/>
        <v>6309</v>
      </c>
      <c r="M267" s="230"/>
      <c r="N267" s="393">
        <v>100</v>
      </c>
      <c r="O267" s="393"/>
      <c r="P267" s="225"/>
      <c r="Q267" s="230">
        <v>97</v>
      </c>
      <c r="R267" s="230"/>
      <c r="S267" s="230"/>
      <c r="T267" s="230"/>
      <c r="U267" s="230"/>
      <c r="V267" s="230"/>
      <c r="W267" s="230"/>
      <c r="X267" s="230"/>
      <c r="Y267" s="230"/>
      <c r="Z267" s="230"/>
      <c r="AA267" s="230"/>
    </row>
    <row r="268" spans="1:27" x14ac:dyDescent="0.5">
      <c r="A268" s="332"/>
      <c r="B268" s="230"/>
      <c r="C268" s="225"/>
      <c r="D268" s="230"/>
      <c r="E268" s="230"/>
      <c r="F268" s="230"/>
      <c r="G268" s="230"/>
      <c r="H268" s="230"/>
      <c r="I268" s="230"/>
      <c r="J268" s="230"/>
      <c r="K268" s="230"/>
      <c r="L268" s="230"/>
      <c r="M268" s="230"/>
      <c r="N268" s="393"/>
      <c r="O268" s="393"/>
      <c r="P268" s="225"/>
      <c r="Q268" s="230"/>
      <c r="R268" s="230"/>
      <c r="S268" s="230"/>
      <c r="T268" s="230"/>
      <c r="U268" s="230"/>
      <c r="V268" s="230"/>
      <c r="W268" s="230"/>
      <c r="X268" s="230"/>
      <c r="Y268" s="230"/>
      <c r="Z268" s="230"/>
      <c r="AA268" s="230"/>
    </row>
    <row r="269" spans="1:27" x14ac:dyDescent="0.5">
      <c r="A269" s="332" t="s">
        <v>1867</v>
      </c>
      <c r="B269" s="230">
        <v>82</v>
      </c>
      <c r="C269" s="225">
        <v>191</v>
      </c>
      <c r="D269" s="230" t="s">
        <v>34</v>
      </c>
      <c r="E269" s="230">
        <v>47068</v>
      </c>
      <c r="F269" s="230">
        <v>164</v>
      </c>
      <c r="G269" s="230">
        <v>4246</v>
      </c>
      <c r="H269" s="230" t="s">
        <v>805</v>
      </c>
      <c r="I269" s="230"/>
      <c r="J269" s="230">
        <v>1</v>
      </c>
      <c r="K269" s="230">
        <v>80</v>
      </c>
      <c r="L269" s="230">
        <v>180</v>
      </c>
      <c r="M269" s="230"/>
      <c r="N269" s="393">
        <v>150</v>
      </c>
      <c r="O269" s="393"/>
      <c r="P269" s="225">
        <v>45</v>
      </c>
      <c r="Q269" s="230">
        <v>82</v>
      </c>
      <c r="R269" s="230" t="s">
        <v>1792</v>
      </c>
      <c r="S269" s="230" t="s">
        <v>45</v>
      </c>
      <c r="T269" s="230"/>
      <c r="U269" s="230">
        <v>90</v>
      </c>
      <c r="V269" s="230"/>
      <c r="W269" s="230">
        <v>90</v>
      </c>
      <c r="X269" s="230"/>
      <c r="Y269" s="230"/>
      <c r="Z269" s="230">
        <v>30</v>
      </c>
      <c r="AA269" s="230"/>
    </row>
    <row r="270" spans="1:27" x14ac:dyDescent="0.5">
      <c r="A270" s="332"/>
      <c r="B270" s="230">
        <v>82</v>
      </c>
      <c r="C270" s="225">
        <v>192</v>
      </c>
      <c r="D270" s="230" t="s">
        <v>34</v>
      </c>
      <c r="E270" s="230">
        <v>87064</v>
      </c>
      <c r="F270" s="230">
        <v>164</v>
      </c>
      <c r="G270" s="230"/>
      <c r="H270" s="230" t="s">
        <v>805</v>
      </c>
      <c r="I270" s="230">
        <v>13</v>
      </c>
      <c r="J270" s="230"/>
      <c r="K270" s="230"/>
      <c r="L270" s="230">
        <f xml:space="preserve"> I271*400+J270*100+K270</f>
        <v>1600</v>
      </c>
      <c r="M270" s="230"/>
      <c r="N270" s="393"/>
      <c r="O270" s="393"/>
      <c r="P270" s="225"/>
      <c r="Q270" s="230">
        <v>82</v>
      </c>
      <c r="R270" s="230"/>
      <c r="S270" s="230"/>
      <c r="T270" s="230"/>
      <c r="U270" s="230"/>
      <c r="V270" s="230"/>
      <c r="W270" s="230"/>
      <c r="X270" s="230"/>
      <c r="Y270" s="230"/>
      <c r="Z270" s="230"/>
      <c r="AA270" s="230"/>
    </row>
    <row r="271" spans="1:27" x14ac:dyDescent="0.5">
      <c r="A271" s="332" t="s">
        <v>1868</v>
      </c>
      <c r="B271" s="230">
        <v>81</v>
      </c>
      <c r="C271" s="225">
        <v>193</v>
      </c>
      <c r="D271" s="230" t="s">
        <v>1800</v>
      </c>
      <c r="E271" s="230">
        <v>2039</v>
      </c>
      <c r="F271" s="230"/>
      <c r="G271" s="230"/>
      <c r="H271" s="230" t="s">
        <v>805</v>
      </c>
      <c r="I271" s="230">
        <v>4</v>
      </c>
      <c r="J271" s="230"/>
      <c r="K271" s="230">
        <v>31</v>
      </c>
      <c r="L271" s="230">
        <f t="shared" si="2"/>
        <v>1631</v>
      </c>
      <c r="M271" s="230"/>
      <c r="N271" s="393"/>
      <c r="O271" s="393"/>
      <c r="P271" s="225"/>
      <c r="Q271" s="230">
        <v>81</v>
      </c>
      <c r="R271" s="230"/>
      <c r="S271" s="230"/>
      <c r="T271" s="230"/>
      <c r="U271" s="230"/>
      <c r="V271" s="230"/>
      <c r="W271" s="230"/>
      <c r="X271" s="230"/>
      <c r="Y271" s="230"/>
      <c r="Z271" s="230"/>
      <c r="AA271" s="230"/>
    </row>
    <row r="272" spans="1:27" x14ac:dyDescent="0.5">
      <c r="A272" s="332"/>
      <c r="B272" s="230"/>
      <c r="C272" s="225"/>
      <c r="D272" s="230"/>
      <c r="E272" s="230"/>
      <c r="F272" s="230"/>
      <c r="G272" s="230"/>
      <c r="H272" s="230"/>
      <c r="I272" s="230"/>
      <c r="J272" s="230"/>
      <c r="K272" s="230"/>
      <c r="L272" s="230"/>
      <c r="M272" s="230"/>
      <c r="N272" s="393"/>
      <c r="O272" s="393"/>
      <c r="P272" s="225"/>
      <c r="Q272" s="230"/>
      <c r="R272" s="230"/>
      <c r="S272" s="230"/>
      <c r="T272" s="230"/>
      <c r="U272" s="230"/>
      <c r="V272" s="230"/>
      <c r="W272" s="230"/>
      <c r="X272" s="230"/>
      <c r="Y272" s="230"/>
      <c r="Z272" s="230"/>
      <c r="AA272" s="230"/>
    </row>
    <row r="273" spans="1:27" x14ac:dyDescent="0.5">
      <c r="A273" s="332" t="s">
        <v>1869</v>
      </c>
      <c r="B273" s="230">
        <v>81</v>
      </c>
      <c r="C273" s="225">
        <v>194</v>
      </c>
      <c r="D273" s="230" t="s">
        <v>34</v>
      </c>
      <c r="E273" s="230">
        <v>47066</v>
      </c>
      <c r="F273" s="230">
        <v>151</v>
      </c>
      <c r="G273" s="230">
        <v>4244</v>
      </c>
      <c r="H273" s="230" t="s">
        <v>805</v>
      </c>
      <c r="I273" s="230"/>
      <c r="J273" s="230">
        <v>2</v>
      </c>
      <c r="K273" s="230">
        <v>70</v>
      </c>
      <c r="L273" s="230">
        <v>270</v>
      </c>
      <c r="M273" s="230"/>
      <c r="N273" s="393">
        <v>100</v>
      </c>
      <c r="O273" s="393"/>
      <c r="P273" s="225">
        <v>46</v>
      </c>
      <c r="Q273" s="230">
        <v>81</v>
      </c>
      <c r="R273" s="230" t="s">
        <v>1792</v>
      </c>
      <c r="S273" s="230" t="s">
        <v>45</v>
      </c>
      <c r="T273" s="230"/>
      <c r="U273" s="230">
        <v>108</v>
      </c>
      <c r="V273" s="230"/>
      <c r="W273" s="230">
        <v>108</v>
      </c>
      <c r="X273" s="230"/>
      <c r="Y273" s="230"/>
      <c r="Z273" s="230">
        <v>20</v>
      </c>
      <c r="AA273" s="230"/>
    </row>
    <row r="274" spans="1:27" s="340" customFormat="1" x14ac:dyDescent="0.5">
      <c r="A274" s="339"/>
      <c r="B274" s="338"/>
      <c r="C274" s="773"/>
      <c r="D274" s="338"/>
      <c r="E274" s="338"/>
      <c r="F274" s="338"/>
      <c r="G274" s="338"/>
      <c r="H274" s="338"/>
      <c r="I274" s="338"/>
      <c r="J274" s="338"/>
      <c r="K274" s="338"/>
      <c r="L274" s="338"/>
      <c r="M274" s="338"/>
      <c r="N274" s="403"/>
      <c r="O274" s="403"/>
      <c r="P274" s="773"/>
      <c r="Q274" s="338"/>
      <c r="R274" s="338"/>
      <c r="S274" s="338" t="s">
        <v>37</v>
      </c>
      <c r="T274" s="338"/>
      <c r="U274" s="338">
        <v>18</v>
      </c>
      <c r="V274" s="338"/>
      <c r="W274" s="338"/>
      <c r="X274" s="338">
        <v>18</v>
      </c>
      <c r="Y274" s="338"/>
      <c r="Z274" s="338"/>
      <c r="AA274" s="338" t="s">
        <v>132</v>
      </c>
    </row>
    <row r="275" spans="1:27" s="322" customFormat="1" x14ac:dyDescent="0.5">
      <c r="A275" s="329"/>
      <c r="B275" s="328"/>
      <c r="C275" s="664"/>
      <c r="D275" s="328"/>
      <c r="E275" s="328"/>
      <c r="F275" s="328"/>
      <c r="G275" s="328"/>
      <c r="H275" s="328"/>
      <c r="I275" s="328"/>
      <c r="J275" s="328"/>
      <c r="K275" s="328"/>
      <c r="L275" s="328"/>
      <c r="M275" s="328"/>
      <c r="N275" s="394"/>
      <c r="O275" s="394"/>
      <c r="P275" s="664"/>
      <c r="Q275" s="328"/>
      <c r="R275" s="328"/>
      <c r="S275" s="328"/>
      <c r="T275" s="328"/>
      <c r="U275" s="328"/>
      <c r="V275" s="328"/>
      <c r="W275" s="328"/>
      <c r="X275" s="328"/>
      <c r="Y275" s="328"/>
      <c r="Z275" s="328"/>
      <c r="AA275" s="328"/>
    </row>
    <row r="276" spans="1:27" x14ac:dyDescent="0.5">
      <c r="A276" s="332" t="s">
        <v>1870</v>
      </c>
      <c r="B276" s="230">
        <v>75</v>
      </c>
      <c r="C276" s="225">
        <v>195</v>
      </c>
      <c r="D276" s="230" t="s">
        <v>34</v>
      </c>
      <c r="E276" s="230">
        <v>37141</v>
      </c>
      <c r="F276" s="230">
        <v>158</v>
      </c>
      <c r="G276" s="230">
        <v>849</v>
      </c>
      <c r="H276" s="230" t="s">
        <v>805</v>
      </c>
      <c r="I276" s="230"/>
      <c r="J276" s="230"/>
      <c r="K276" s="230">
        <v>99</v>
      </c>
      <c r="L276" s="230">
        <v>99</v>
      </c>
      <c r="M276" s="230"/>
      <c r="N276" s="393">
        <v>100</v>
      </c>
      <c r="O276" s="393"/>
      <c r="P276" s="225">
        <v>47</v>
      </c>
      <c r="Q276" s="230">
        <v>75</v>
      </c>
      <c r="R276" s="230" t="s">
        <v>1792</v>
      </c>
      <c r="S276" s="230" t="s">
        <v>1024</v>
      </c>
      <c r="T276" s="230"/>
      <c r="U276" s="230">
        <v>9</v>
      </c>
      <c r="V276" s="230"/>
      <c r="W276" s="230">
        <v>9</v>
      </c>
      <c r="X276" s="230"/>
      <c r="Y276" s="230"/>
      <c r="Z276" s="230">
        <v>3</v>
      </c>
      <c r="AA276" s="230"/>
    </row>
    <row r="277" spans="1:27" x14ac:dyDescent="0.5">
      <c r="A277" s="332"/>
      <c r="B277" s="230">
        <v>75</v>
      </c>
      <c r="C277" s="225">
        <v>196</v>
      </c>
      <c r="D277" s="230" t="s">
        <v>34</v>
      </c>
      <c r="E277" s="230">
        <v>371143</v>
      </c>
      <c r="F277" s="230">
        <v>160</v>
      </c>
      <c r="G277" s="230">
        <v>851</v>
      </c>
      <c r="H277" s="230" t="s">
        <v>805</v>
      </c>
      <c r="I277" s="230"/>
      <c r="J277" s="230"/>
      <c r="K277" s="230">
        <v>47</v>
      </c>
      <c r="L277" s="230">
        <f t="shared" si="2"/>
        <v>47</v>
      </c>
      <c r="M277" s="230"/>
      <c r="N277" s="393">
        <v>250</v>
      </c>
      <c r="O277" s="393"/>
      <c r="P277" s="225"/>
      <c r="Q277" s="230">
        <v>75</v>
      </c>
      <c r="R277" s="230"/>
      <c r="S277" s="230"/>
      <c r="T277" s="230"/>
      <c r="U277" s="230"/>
      <c r="V277" s="230"/>
      <c r="W277" s="230"/>
      <c r="X277" s="230"/>
      <c r="Y277" s="230"/>
      <c r="Z277" s="230"/>
      <c r="AA277" s="230"/>
    </row>
    <row r="278" spans="1:27" x14ac:dyDescent="0.5">
      <c r="A278" s="332"/>
      <c r="B278" s="230">
        <v>75</v>
      </c>
      <c r="C278" s="225">
        <v>197</v>
      </c>
      <c r="D278" s="230" t="s">
        <v>34</v>
      </c>
      <c r="E278" s="230">
        <v>26430</v>
      </c>
      <c r="F278" s="230">
        <v>37</v>
      </c>
      <c r="G278" s="230">
        <v>2348</v>
      </c>
      <c r="H278" s="230" t="s">
        <v>805</v>
      </c>
      <c r="I278" s="230">
        <v>12</v>
      </c>
      <c r="J278" s="230">
        <v>1</v>
      </c>
      <c r="K278" s="230">
        <v>80</v>
      </c>
      <c r="L278" s="230">
        <f t="shared" si="2"/>
        <v>4980</v>
      </c>
      <c r="M278" s="230"/>
      <c r="N278" s="393">
        <v>200</v>
      </c>
      <c r="O278" s="393"/>
      <c r="P278" s="225"/>
      <c r="Q278" s="230">
        <v>75</v>
      </c>
      <c r="R278" s="230"/>
      <c r="S278" s="230"/>
      <c r="T278" s="230"/>
      <c r="U278" s="230"/>
      <c r="V278" s="230"/>
      <c r="W278" s="230"/>
      <c r="X278" s="230"/>
      <c r="Y278" s="230"/>
      <c r="Z278" s="230"/>
      <c r="AA278" s="230"/>
    </row>
    <row r="279" spans="1:27" x14ac:dyDescent="0.5">
      <c r="A279" s="332"/>
      <c r="B279" s="230">
        <v>75</v>
      </c>
      <c r="C279" s="225">
        <v>198</v>
      </c>
      <c r="D279" s="230" t="s">
        <v>34</v>
      </c>
      <c r="E279" s="230">
        <v>26431</v>
      </c>
      <c r="F279" s="230">
        <v>43</v>
      </c>
      <c r="G279" s="230">
        <v>2349</v>
      </c>
      <c r="H279" s="230" t="s">
        <v>805</v>
      </c>
      <c r="I279" s="230">
        <v>10</v>
      </c>
      <c r="J279" s="230">
        <v>1</v>
      </c>
      <c r="K279" s="230">
        <v>20</v>
      </c>
      <c r="L279" s="230">
        <f t="shared" si="2"/>
        <v>4120</v>
      </c>
      <c r="M279" s="230"/>
      <c r="N279" s="393">
        <v>200</v>
      </c>
      <c r="O279" s="393"/>
      <c r="P279" s="225"/>
      <c r="Q279" s="230">
        <v>75</v>
      </c>
      <c r="R279" s="230"/>
      <c r="S279" s="230"/>
      <c r="T279" s="230"/>
      <c r="U279" s="230"/>
      <c r="V279" s="230"/>
      <c r="W279" s="230"/>
      <c r="X279" s="230"/>
      <c r="Y279" s="230"/>
      <c r="Z279" s="230"/>
      <c r="AA279" s="230"/>
    </row>
    <row r="280" spans="1:27" x14ac:dyDescent="0.5">
      <c r="A280" s="332"/>
      <c r="B280" s="230"/>
      <c r="C280" s="225"/>
      <c r="D280" s="230"/>
      <c r="E280" s="230"/>
      <c r="F280" s="230"/>
      <c r="G280" s="230"/>
      <c r="H280" s="230"/>
      <c r="I280" s="230"/>
      <c r="J280" s="230"/>
      <c r="K280" s="230"/>
      <c r="L280" s="230"/>
      <c r="M280" s="230"/>
      <c r="N280" s="393"/>
      <c r="O280" s="393"/>
      <c r="P280" s="225"/>
      <c r="Q280" s="230"/>
      <c r="R280" s="230"/>
      <c r="S280" s="230"/>
      <c r="T280" s="230"/>
      <c r="U280" s="230"/>
      <c r="V280" s="230"/>
      <c r="W280" s="230"/>
      <c r="X280" s="230"/>
      <c r="Y280" s="230"/>
      <c r="Z280" s="230"/>
      <c r="AA280" s="230"/>
    </row>
    <row r="281" spans="1:27" x14ac:dyDescent="0.5">
      <c r="A281" s="332" t="s">
        <v>1871</v>
      </c>
      <c r="B281" s="230">
        <v>42</v>
      </c>
      <c r="C281" s="225">
        <v>199</v>
      </c>
      <c r="D281" s="230" t="s">
        <v>34</v>
      </c>
      <c r="E281" s="230">
        <v>93069</v>
      </c>
      <c r="F281" s="230">
        <v>387</v>
      </c>
      <c r="G281" s="230">
        <v>7524</v>
      </c>
      <c r="H281" s="230" t="s">
        <v>805</v>
      </c>
      <c r="I281" s="230">
        <v>4</v>
      </c>
      <c r="J281" s="230">
        <v>3</v>
      </c>
      <c r="K281" s="230">
        <v>84</v>
      </c>
      <c r="L281" s="230">
        <f t="shared" si="2"/>
        <v>1984</v>
      </c>
      <c r="M281" s="230"/>
      <c r="N281" s="393">
        <v>100</v>
      </c>
      <c r="O281" s="393"/>
      <c r="P281" s="225"/>
      <c r="Q281" s="230">
        <v>42</v>
      </c>
      <c r="R281" s="230"/>
      <c r="S281" s="230"/>
      <c r="T281" s="230"/>
      <c r="U281" s="230"/>
      <c r="V281" s="230"/>
      <c r="W281" s="230"/>
      <c r="X281" s="230"/>
      <c r="Y281" s="230"/>
      <c r="Z281" s="230"/>
      <c r="AA281" s="230"/>
    </row>
    <row r="282" spans="1:27" x14ac:dyDescent="0.5">
      <c r="A282" s="332"/>
      <c r="B282" s="230">
        <v>42</v>
      </c>
      <c r="C282" s="225">
        <v>200</v>
      </c>
      <c r="D282" s="230" t="s">
        <v>34</v>
      </c>
      <c r="E282" s="230">
        <v>15236</v>
      </c>
      <c r="F282" s="230">
        <v>92</v>
      </c>
      <c r="G282" s="230">
        <v>604</v>
      </c>
      <c r="H282" s="230" t="s">
        <v>805</v>
      </c>
      <c r="I282" s="230"/>
      <c r="J282" s="230"/>
      <c r="K282" s="230">
        <v>46</v>
      </c>
      <c r="L282" s="230">
        <v>46</v>
      </c>
      <c r="M282" s="230"/>
      <c r="N282" s="393">
        <v>250</v>
      </c>
      <c r="O282" s="393"/>
      <c r="P282" s="225">
        <v>48</v>
      </c>
      <c r="Q282" s="230">
        <v>42</v>
      </c>
      <c r="R282" s="230" t="s">
        <v>1792</v>
      </c>
      <c r="S282" s="230" t="s">
        <v>45</v>
      </c>
      <c r="T282" s="230"/>
      <c r="U282" s="230">
        <v>54</v>
      </c>
      <c r="V282" s="230"/>
      <c r="W282" s="230">
        <v>54</v>
      </c>
      <c r="X282" s="230"/>
      <c r="Y282" s="230"/>
      <c r="Z282" s="230">
        <v>3</v>
      </c>
      <c r="AA282" s="230"/>
    </row>
    <row r="283" spans="1:27" x14ac:dyDescent="0.5">
      <c r="A283" s="332"/>
      <c r="B283" s="230"/>
      <c r="C283" s="225"/>
      <c r="D283" s="230"/>
      <c r="E283" s="230"/>
      <c r="F283" s="230"/>
      <c r="G283" s="230"/>
      <c r="H283" s="230"/>
      <c r="I283" s="230"/>
      <c r="J283" s="230"/>
      <c r="K283" s="230"/>
      <c r="L283" s="230"/>
      <c r="M283" s="230"/>
      <c r="N283" s="393"/>
      <c r="O283" s="393"/>
      <c r="P283" s="225"/>
      <c r="Q283" s="230"/>
      <c r="R283" s="230"/>
      <c r="S283" s="230"/>
      <c r="T283" s="230"/>
      <c r="U283" s="230"/>
      <c r="V283" s="230"/>
      <c r="W283" s="230"/>
      <c r="X283" s="230"/>
      <c r="Y283" s="230"/>
      <c r="Z283" s="230"/>
      <c r="AA283" s="230"/>
    </row>
    <row r="284" spans="1:27" x14ac:dyDescent="0.5">
      <c r="A284" s="332" t="s">
        <v>1872</v>
      </c>
      <c r="B284" s="230">
        <v>71</v>
      </c>
      <c r="C284" s="225">
        <v>201</v>
      </c>
      <c r="D284" s="230" t="s">
        <v>34</v>
      </c>
      <c r="E284" s="230">
        <v>25494</v>
      </c>
      <c r="F284" s="230">
        <v>8</v>
      </c>
      <c r="G284" s="230">
        <v>1950</v>
      </c>
      <c r="H284" s="230" t="s">
        <v>805</v>
      </c>
      <c r="I284" s="230">
        <v>2</v>
      </c>
      <c r="J284" s="230">
        <v>2</v>
      </c>
      <c r="K284" s="230"/>
      <c r="L284" s="230">
        <f t="shared" ref="L284:L377" si="3" xml:space="preserve"> I284*400+J284*100+K284</f>
        <v>1000</v>
      </c>
      <c r="M284" s="230"/>
      <c r="N284" s="393">
        <v>250</v>
      </c>
      <c r="O284" s="393"/>
      <c r="P284" s="225"/>
      <c r="Q284" s="230">
        <v>71</v>
      </c>
      <c r="R284" s="230"/>
      <c r="S284" s="230"/>
      <c r="T284" s="230"/>
      <c r="U284" s="230"/>
      <c r="V284" s="230"/>
      <c r="W284" s="230"/>
      <c r="X284" s="230"/>
      <c r="Y284" s="230"/>
      <c r="Z284" s="230"/>
      <c r="AA284" s="230"/>
    </row>
    <row r="285" spans="1:27" x14ac:dyDescent="0.5">
      <c r="A285" s="332"/>
      <c r="B285" s="230">
        <v>71</v>
      </c>
      <c r="C285" s="225">
        <v>202</v>
      </c>
      <c r="D285" s="230" t="s">
        <v>34</v>
      </c>
      <c r="E285" s="230">
        <v>15269</v>
      </c>
      <c r="F285" s="230">
        <v>125</v>
      </c>
      <c r="G285" s="230">
        <v>637</v>
      </c>
      <c r="H285" s="230" t="s">
        <v>805</v>
      </c>
      <c r="I285" s="230"/>
      <c r="J285" s="230">
        <v>1</v>
      </c>
      <c r="K285" s="230">
        <v>63</v>
      </c>
      <c r="L285" s="230">
        <f t="shared" si="3"/>
        <v>163</v>
      </c>
      <c r="M285" s="230"/>
      <c r="N285" s="393">
        <v>250</v>
      </c>
      <c r="O285" s="393"/>
      <c r="P285" s="225"/>
      <c r="Q285" s="230">
        <v>71</v>
      </c>
      <c r="R285" s="230"/>
      <c r="S285" s="230"/>
      <c r="T285" s="230"/>
      <c r="U285" s="230"/>
      <c r="V285" s="230"/>
      <c r="W285" s="230"/>
      <c r="X285" s="230"/>
      <c r="Y285" s="230"/>
      <c r="Z285" s="230"/>
      <c r="AA285" s="230"/>
    </row>
    <row r="286" spans="1:27" x14ac:dyDescent="0.5">
      <c r="A286" s="332"/>
      <c r="B286" s="230"/>
      <c r="C286" s="225"/>
      <c r="D286" s="230"/>
      <c r="E286" s="230"/>
      <c r="F286" s="230"/>
      <c r="G286" s="230"/>
      <c r="H286" s="230"/>
      <c r="I286" s="230"/>
      <c r="J286" s="230"/>
      <c r="K286" s="230"/>
      <c r="L286" s="230"/>
      <c r="M286" s="230"/>
      <c r="N286" s="393"/>
      <c r="O286" s="393"/>
      <c r="P286" s="225"/>
      <c r="Q286" s="230"/>
      <c r="R286" s="230"/>
      <c r="S286" s="230"/>
      <c r="T286" s="230"/>
      <c r="U286" s="230"/>
      <c r="V286" s="230"/>
      <c r="W286" s="230"/>
      <c r="X286" s="230"/>
      <c r="Y286" s="230"/>
      <c r="Z286" s="230"/>
      <c r="AA286" s="230"/>
    </row>
    <row r="287" spans="1:27" x14ac:dyDescent="0.5">
      <c r="A287" s="332" t="s">
        <v>1873</v>
      </c>
      <c r="B287" s="230">
        <v>71</v>
      </c>
      <c r="C287" s="225">
        <v>203</v>
      </c>
      <c r="D287" s="230" t="s">
        <v>34</v>
      </c>
      <c r="E287" s="230">
        <v>15268</v>
      </c>
      <c r="F287" s="230">
        <v>124</v>
      </c>
      <c r="G287" s="230">
        <v>636</v>
      </c>
      <c r="H287" s="230" t="s">
        <v>805</v>
      </c>
      <c r="I287" s="230"/>
      <c r="J287" s="230">
        <v>3</v>
      </c>
      <c r="K287" s="230">
        <v>33</v>
      </c>
      <c r="L287" s="230">
        <f t="shared" si="3"/>
        <v>333</v>
      </c>
      <c r="M287" s="230"/>
      <c r="N287" s="393">
        <v>250</v>
      </c>
      <c r="O287" s="393"/>
      <c r="P287" s="225"/>
      <c r="Q287" s="230">
        <v>71</v>
      </c>
      <c r="R287" s="230"/>
      <c r="S287" s="230"/>
      <c r="T287" s="230"/>
      <c r="U287" s="230"/>
      <c r="V287" s="230"/>
      <c r="W287" s="230"/>
      <c r="X287" s="230"/>
      <c r="Y287" s="230"/>
      <c r="Z287" s="230"/>
      <c r="AA287" s="230"/>
    </row>
    <row r="288" spans="1:27" x14ac:dyDescent="0.5">
      <c r="A288" s="332"/>
      <c r="B288" s="230">
        <v>71</v>
      </c>
      <c r="C288" s="225">
        <v>204</v>
      </c>
      <c r="D288" s="230" t="s">
        <v>34</v>
      </c>
      <c r="E288" s="230">
        <v>47692</v>
      </c>
      <c r="F288" s="230">
        <v>162</v>
      </c>
      <c r="G288" s="230">
        <v>4336</v>
      </c>
      <c r="H288" s="230" t="s">
        <v>805</v>
      </c>
      <c r="I288" s="230">
        <v>5</v>
      </c>
      <c r="J288" s="230"/>
      <c r="K288" s="230"/>
      <c r="L288" s="230">
        <f t="shared" si="3"/>
        <v>2000</v>
      </c>
      <c r="M288" s="230"/>
      <c r="N288" s="393">
        <v>175</v>
      </c>
      <c r="O288" s="393"/>
      <c r="P288" s="225"/>
      <c r="Q288" s="230">
        <v>71</v>
      </c>
      <c r="R288" s="230"/>
      <c r="S288" s="230"/>
      <c r="T288" s="230"/>
      <c r="U288" s="230"/>
      <c r="V288" s="230"/>
      <c r="W288" s="230"/>
      <c r="X288" s="230"/>
      <c r="Y288" s="230"/>
      <c r="Z288" s="230"/>
      <c r="AA288" s="230"/>
    </row>
    <row r="289" spans="1:27" x14ac:dyDescent="0.5">
      <c r="A289" s="332"/>
      <c r="B289" s="230">
        <v>71</v>
      </c>
      <c r="C289" s="225">
        <v>205</v>
      </c>
      <c r="D289" s="230" t="s">
        <v>34</v>
      </c>
      <c r="E289" s="230">
        <v>25417</v>
      </c>
      <c r="F289" s="230">
        <v>8</v>
      </c>
      <c r="G289" s="230">
        <v>1873</v>
      </c>
      <c r="H289" s="230" t="s">
        <v>805</v>
      </c>
      <c r="I289" s="230">
        <v>6</v>
      </c>
      <c r="J289" s="230"/>
      <c r="K289" s="230">
        <v>60</v>
      </c>
      <c r="L289" s="230">
        <f t="shared" si="3"/>
        <v>2460</v>
      </c>
      <c r="M289" s="230"/>
      <c r="N289" s="393">
        <v>150</v>
      </c>
      <c r="O289" s="393"/>
      <c r="P289" s="225"/>
      <c r="Q289" s="230">
        <v>71</v>
      </c>
      <c r="R289" s="230"/>
      <c r="S289" s="230"/>
      <c r="T289" s="230"/>
      <c r="U289" s="230"/>
      <c r="V289" s="230"/>
      <c r="W289" s="230"/>
      <c r="X289" s="230"/>
      <c r="Y289" s="230"/>
      <c r="Z289" s="230"/>
      <c r="AA289" s="230"/>
    </row>
    <row r="290" spans="1:27" x14ac:dyDescent="0.5">
      <c r="A290" s="332"/>
      <c r="B290" s="230">
        <v>71</v>
      </c>
      <c r="C290" s="225">
        <v>206</v>
      </c>
      <c r="D290" s="230" t="s">
        <v>34</v>
      </c>
      <c r="E290" s="230">
        <v>25565</v>
      </c>
      <c r="F290" s="230">
        <v>53</v>
      </c>
      <c r="G290" s="230">
        <v>2021</v>
      </c>
      <c r="H290" s="230" t="s">
        <v>805</v>
      </c>
      <c r="I290" s="230">
        <v>5</v>
      </c>
      <c r="J290" s="230"/>
      <c r="K290" s="230">
        <v>40</v>
      </c>
      <c r="L290" s="230">
        <f t="shared" si="3"/>
        <v>2040</v>
      </c>
      <c r="M290" s="230"/>
      <c r="N290" s="393">
        <v>150</v>
      </c>
      <c r="O290" s="393"/>
      <c r="P290" s="225"/>
      <c r="Q290" s="230">
        <v>71</v>
      </c>
      <c r="R290" s="230"/>
      <c r="S290" s="230"/>
      <c r="T290" s="230"/>
      <c r="U290" s="230"/>
      <c r="V290" s="230"/>
      <c r="W290" s="230"/>
      <c r="X290" s="230"/>
      <c r="Y290" s="230"/>
      <c r="Z290" s="230"/>
      <c r="AA290" s="230"/>
    </row>
    <row r="291" spans="1:27" x14ac:dyDescent="0.5">
      <c r="A291" s="332"/>
      <c r="B291" s="230">
        <v>71</v>
      </c>
      <c r="C291" s="225">
        <v>207</v>
      </c>
      <c r="D291" s="230" t="s">
        <v>34</v>
      </c>
      <c r="E291" s="230">
        <v>2566</v>
      </c>
      <c r="F291" s="230">
        <v>52</v>
      </c>
      <c r="G291" s="230">
        <v>2022</v>
      </c>
      <c r="H291" s="230" t="s">
        <v>805</v>
      </c>
      <c r="I291" s="230">
        <v>2</v>
      </c>
      <c r="J291" s="230"/>
      <c r="K291" s="230">
        <v>2</v>
      </c>
      <c r="L291" s="230">
        <f t="shared" si="3"/>
        <v>802</v>
      </c>
      <c r="M291" s="230"/>
      <c r="N291" s="393">
        <v>150</v>
      </c>
      <c r="O291" s="393"/>
      <c r="P291" s="225"/>
      <c r="Q291" s="230">
        <v>71</v>
      </c>
      <c r="R291" s="230"/>
      <c r="S291" s="230"/>
      <c r="T291" s="230"/>
      <c r="U291" s="230"/>
      <c r="V291" s="230"/>
      <c r="W291" s="230"/>
      <c r="X291" s="230"/>
      <c r="Y291" s="230"/>
      <c r="Z291" s="230"/>
      <c r="AA291" s="230"/>
    </row>
    <row r="292" spans="1:27" x14ac:dyDescent="0.5">
      <c r="A292" s="332"/>
      <c r="B292" s="230"/>
      <c r="C292" s="225"/>
      <c r="D292" s="230"/>
      <c r="E292" s="230"/>
      <c r="F292" s="230"/>
      <c r="G292" s="230"/>
      <c r="H292" s="230"/>
      <c r="I292" s="230"/>
      <c r="J292" s="230"/>
      <c r="K292" s="230"/>
      <c r="L292" s="230"/>
      <c r="M292" s="230"/>
      <c r="N292" s="393"/>
      <c r="O292" s="393"/>
      <c r="P292" s="225"/>
      <c r="Q292" s="230"/>
      <c r="R292" s="230"/>
      <c r="S292" s="230"/>
      <c r="T292" s="230"/>
      <c r="U292" s="230"/>
      <c r="V292" s="230"/>
      <c r="W292" s="230"/>
      <c r="X292" s="230"/>
      <c r="Y292" s="230"/>
      <c r="Z292" s="230"/>
      <c r="AA292" s="230"/>
    </row>
    <row r="293" spans="1:27" x14ac:dyDescent="0.5">
      <c r="A293" s="332" t="s">
        <v>1874</v>
      </c>
      <c r="B293" s="230">
        <v>100</v>
      </c>
      <c r="C293" s="225">
        <v>208</v>
      </c>
      <c r="D293" s="230" t="s">
        <v>1800</v>
      </c>
      <c r="E293" s="230">
        <v>473</v>
      </c>
      <c r="F293" s="230">
        <v>22</v>
      </c>
      <c r="G293" s="230"/>
      <c r="H293" s="230" t="s">
        <v>805</v>
      </c>
      <c r="I293" s="230">
        <v>6</v>
      </c>
      <c r="J293" s="230"/>
      <c r="K293" s="230">
        <v>99</v>
      </c>
      <c r="L293" s="230">
        <f t="shared" si="3"/>
        <v>2499</v>
      </c>
      <c r="M293" s="230"/>
      <c r="N293" s="393"/>
      <c r="O293" s="393"/>
      <c r="P293" s="225"/>
      <c r="Q293" s="230">
        <v>100</v>
      </c>
      <c r="R293" s="230"/>
      <c r="S293" s="230"/>
      <c r="T293" s="230"/>
      <c r="U293" s="230"/>
      <c r="V293" s="230"/>
      <c r="W293" s="230"/>
      <c r="X293" s="230"/>
      <c r="Y293" s="230"/>
      <c r="Z293" s="230"/>
      <c r="AA293" s="230"/>
    </row>
    <row r="294" spans="1:27" x14ac:dyDescent="0.5">
      <c r="A294" s="332"/>
      <c r="B294" s="230">
        <v>100</v>
      </c>
      <c r="C294" s="225">
        <v>209</v>
      </c>
      <c r="D294" s="230" t="s">
        <v>34</v>
      </c>
      <c r="E294" s="230">
        <v>86427</v>
      </c>
      <c r="F294" s="230">
        <v>162</v>
      </c>
      <c r="G294" s="230">
        <v>7044</v>
      </c>
      <c r="H294" s="230" t="s">
        <v>805</v>
      </c>
      <c r="I294" s="230">
        <v>4</v>
      </c>
      <c r="J294" s="230">
        <v>3</v>
      </c>
      <c r="K294" s="230">
        <v>58</v>
      </c>
      <c r="L294" s="230">
        <f t="shared" si="3"/>
        <v>1958</v>
      </c>
      <c r="M294" s="230"/>
      <c r="N294" s="393">
        <v>150</v>
      </c>
      <c r="O294" s="393"/>
      <c r="P294" s="225"/>
      <c r="Q294" s="230">
        <v>100</v>
      </c>
      <c r="R294" s="230"/>
      <c r="S294" s="230"/>
      <c r="T294" s="230"/>
      <c r="U294" s="230"/>
      <c r="V294" s="230"/>
      <c r="W294" s="230"/>
      <c r="X294" s="230"/>
      <c r="Y294" s="230"/>
      <c r="Z294" s="230"/>
      <c r="AA294" s="230"/>
    </row>
    <row r="295" spans="1:27" x14ac:dyDescent="0.5">
      <c r="A295" s="332"/>
      <c r="B295" s="230"/>
      <c r="C295" s="225"/>
      <c r="D295" s="230"/>
      <c r="E295" s="230"/>
      <c r="F295" s="230"/>
      <c r="G295" s="230"/>
      <c r="H295" s="230"/>
      <c r="I295" s="230"/>
      <c r="J295" s="230"/>
      <c r="K295" s="230"/>
      <c r="L295" s="230"/>
      <c r="M295" s="230"/>
      <c r="N295" s="393"/>
      <c r="O295" s="393"/>
      <c r="P295" s="225"/>
      <c r="Q295" s="230"/>
      <c r="R295" s="230"/>
      <c r="S295" s="230"/>
      <c r="T295" s="230"/>
      <c r="U295" s="230"/>
      <c r="V295" s="230"/>
      <c r="W295" s="230"/>
      <c r="X295" s="230"/>
      <c r="Y295" s="230"/>
      <c r="Z295" s="230"/>
      <c r="AA295" s="230"/>
    </row>
    <row r="296" spans="1:27" x14ac:dyDescent="0.5">
      <c r="A296" s="332" t="s">
        <v>1875</v>
      </c>
      <c r="B296" s="230">
        <v>45</v>
      </c>
      <c r="C296" s="225">
        <v>210</v>
      </c>
      <c r="D296" s="230" t="s">
        <v>34</v>
      </c>
      <c r="E296" s="230">
        <v>47054</v>
      </c>
      <c r="F296" s="230">
        <v>158</v>
      </c>
      <c r="G296" s="230">
        <v>4232</v>
      </c>
      <c r="H296" s="230" t="s">
        <v>805</v>
      </c>
      <c r="I296" s="230">
        <v>14</v>
      </c>
      <c r="J296" s="230">
        <v>3</v>
      </c>
      <c r="K296" s="230">
        <v>15</v>
      </c>
      <c r="L296" s="230">
        <f t="shared" si="3"/>
        <v>5915</v>
      </c>
      <c r="M296" s="230"/>
      <c r="N296" s="393">
        <v>150</v>
      </c>
      <c r="O296" s="393"/>
      <c r="P296" s="225"/>
      <c r="Q296" s="230">
        <v>45</v>
      </c>
      <c r="R296" s="230"/>
      <c r="S296" s="230"/>
      <c r="T296" s="230"/>
      <c r="U296" s="230"/>
      <c r="V296" s="230"/>
      <c r="W296" s="230"/>
      <c r="X296" s="230"/>
      <c r="Y296" s="230"/>
      <c r="Z296" s="230"/>
      <c r="AA296" s="230"/>
    </row>
    <row r="297" spans="1:27" x14ac:dyDescent="0.5">
      <c r="A297" s="332"/>
      <c r="B297" s="230">
        <v>45</v>
      </c>
      <c r="C297" s="225">
        <v>211</v>
      </c>
      <c r="D297" s="230" t="s">
        <v>34</v>
      </c>
      <c r="E297" s="230">
        <v>47130</v>
      </c>
      <c r="F297" s="230">
        <v>126</v>
      </c>
      <c r="G297" s="230">
        <v>4310</v>
      </c>
      <c r="H297" s="230" t="s">
        <v>805</v>
      </c>
      <c r="I297" s="230">
        <v>8</v>
      </c>
      <c r="J297" s="230">
        <v>3</v>
      </c>
      <c r="K297" s="230">
        <v>56</v>
      </c>
      <c r="L297" s="230">
        <f t="shared" si="3"/>
        <v>3556</v>
      </c>
      <c r="M297" s="230"/>
      <c r="N297" s="393">
        <v>175</v>
      </c>
      <c r="O297" s="393"/>
      <c r="P297" s="225"/>
      <c r="Q297" s="230">
        <v>45</v>
      </c>
      <c r="R297" s="230"/>
      <c r="S297" s="230"/>
      <c r="T297" s="230"/>
      <c r="U297" s="230"/>
      <c r="V297" s="230"/>
      <c r="W297" s="230"/>
      <c r="X297" s="230"/>
      <c r="Y297" s="230"/>
      <c r="Z297" s="230"/>
      <c r="AA297" s="230"/>
    </row>
    <row r="298" spans="1:27" x14ac:dyDescent="0.5">
      <c r="A298" s="332"/>
      <c r="B298" s="230">
        <v>45</v>
      </c>
      <c r="C298" s="225">
        <v>212</v>
      </c>
      <c r="D298" s="230" t="s">
        <v>34</v>
      </c>
      <c r="E298" s="230">
        <v>87053</v>
      </c>
      <c r="F298" s="230">
        <v>257</v>
      </c>
      <c r="G298" s="230">
        <v>4231</v>
      </c>
      <c r="H298" s="230" t="s">
        <v>805</v>
      </c>
      <c r="I298" s="230">
        <v>5</v>
      </c>
      <c r="J298" s="230"/>
      <c r="K298" s="230">
        <v>32</v>
      </c>
      <c r="L298" s="230">
        <f t="shared" si="3"/>
        <v>2032</v>
      </c>
      <c r="M298" s="230"/>
      <c r="N298" s="393"/>
      <c r="O298" s="393"/>
      <c r="P298" s="225"/>
      <c r="Q298" s="230">
        <v>45</v>
      </c>
      <c r="R298" s="230"/>
      <c r="S298" s="230"/>
      <c r="T298" s="230"/>
      <c r="U298" s="230"/>
      <c r="V298" s="230"/>
      <c r="W298" s="230"/>
      <c r="X298" s="230"/>
      <c r="Y298" s="230"/>
      <c r="Z298" s="230"/>
      <c r="AA298" s="230"/>
    </row>
    <row r="299" spans="1:27" x14ac:dyDescent="0.5">
      <c r="A299" s="332"/>
      <c r="B299" s="230"/>
      <c r="C299" s="225"/>
      <c r="D299" s="230"/>
      <c r="E299" s="230"/>
      <c r="F299" s="230"/>
      <c r="G299" s="230"/>
      <c r="H299" s="230"/>
      <c r="I299" s="230"/>
      <c r="J299" s="230"/>
      <c r="K299" s="230"/>
      <c r="L299" s="230"/>
      <c r="M299" s="230"/>
      <c r="N299" s="393"/>
      <c r="O299" s="393"/>
      <c r="P299" s="225"/>
      <c r="Q299" s="230"/>
      <c r="R299" s="230"/>
      <c r="S299" s="230"/>
      <c r="T299" s="230"/>
      <c r="U299" s="230"/>
      <c r="V299" s="230"/>
      <c r="W299" s="230"/>
      <c r="X299" s="230"/>
      <c r="Y299" s="230"/>
      <c r="Z299" s="230"/>
      <c r="AA299" s="230"/>
    </row>
    <row r="300" spans="1:27" x14ac:dyDescent="0.5">
      <c r="A300" s="332" t="s">
        <v>1876</v>
      </c>
      <c r="B300" s="230">
        <v>45</v>
      </c>
      <c r="C300" s="225">
        <v>213</v>
      </c>
      <c r="D300" s="230" t="s">
        <v>34</v>
      </c>
      <c r="E300" s="230">
        <v>47063</v>
      </c>
      <c r="F300" s="230">
        <v>162</v>
      </c>
      <c r="G300" s="230">
        <v>4241</v>
      </c>
      <c r="H300" s="230" t="s">
        <v>805</v>
      </c>
      <c r="I300" s="230">
        <v>7</v>
      </c>
      <c r="J300" s="230">
        <v>2</v>
      </c>
      <c r="K300" s="230">
        <v>55</v>
      </c>
      <c r="L300" s="230">
        <f t="shared" si="3"/>
        <v>3055</v>
      </c>
      <c r="M300" s="230"/>
      <c r="N300" s="393">
        <v>200</v>
      </c>
      <c r="O300" s="393"/>
      <c r="P300" s="225"/>
      <c r="Q300" s="230">
        <v>45</v>
      </c>
      <c r="R300" s="230"/>
      <c r="S300" s="230"/>
      <c r="T300" s="230"/>
      <c r="U300" s="230"/>
      <c r="V300" s="230"/>
      <c r="W300" s="230"/>
      <c r="X300" s="230"/>
      <c r="Y300" s="230"/>
      <c r="Z300" s="230"/>
      <c r="AA300" s="230"/>
    </row>
    <row r="301" spans="1:27" x14ac:dyDescent="0.5">
      <c r="A301" s="332"/>
      <c r="B301" s="230"/>
      <c r="C301" s="225"/>
      <c r="D301" s="230"/>
      <c r="E301" s="230"/>
      <c r="F301" s="230"/>
      <c r="G301" s="230"/>
      <c r="H301" s="230"/>
      <c r="I301" s="230"/>
      <c r="J301" s="230"/>
      <c r="K301" s="230"/>
      <c r="L301" s="230"/>
      <c r="M301" s="230"/>
      <c r="N301" s="393"/>
      <c r="O301" s="393"/>
      <c r="P301" s="225"/>
      <c r="Q301" s="230"/>
      <c r="R301" s="230"/>
      <c r="S301" s="230"/>
      <c r="T301" s="230"/>
      <c r="U301" s="230"/>
      <c r="V301" s="230"/>
      <c r="W301" s="230"/>
      <c r="X301" s="230"/>
      <c r="Y301" s="230"/>
      <c r="Z301" s="230"/>
      <c r="AA301" s="230"/>
    </row>
    <row r="302" spans="1:27" x14ac:dyDescent="0.5">
      <c r="A302" s="332" t="s">
        <v>1877</v>
      </c>
      <c r="B302" s="230">
        <v>29</v>
      </c>
      <c r="C302" s="225">
        <v>214</v>
      </c>
      <c r="D302" s="230" t="s">
        <v>34</v>
      </c>
      <c r="E302" s="230">
        <v>28725</v>
      </c>
      <c r="F302" s="230">
        <v>17</v>
      </c>
      <c r="G302" s="230">
        <v>2403</v>
      </c>
      <c r="H302" s="230" t="s">
        <v>805</v>
      </c>
      <c r="I302" s="230">
        <v>4</v>
      </c>
      <c r="J302" s="230">
        <v>3</v>
      </c>
      <c r="K302" s="230">
        <v>50</v>
      </c>
      <c r="L302" s="230">
        <f t="shared" si="3"/>
        <v>1950</v>
      </c>
      <c r="M302" s="230"/>
      <c r="N302" s="393">
        <v>200</v>
      </c>
      <c r="O302" s="393"/>
      <c r="P302" s="225"/>
      <c r="Q302" s="230">
        <v>29</v>
      </c>
      <c r="R302" s="230"/>
      <c r="S302" s="230"/>
      <c r="T302" s="230"/>
      <c r="U302" s="230"/>
      <c r="V302" s="230"/>
      <c r="W302" s="230"/>
      <c r="X302" s="230"/>
      <c r="Y302" s="230"/>
      <c r="Z302" s="230"/>
      <c r="AA302" s="230"/>
    </row>
    <row r="303" spans="1:27" x14ac:dyDescent="0.5">
      <c r="A303" s="332"/>
      <c r="B303" s="230"/>
      <c r="C303" s="225"/>
      <c r="D303" s="230"/>
      <c r="E303" s="230"/>
      <c r="F303" s="230"/>
      <c r="G303" s="230"/>
      <c r="H303" s="230"/>
      <c r="I303" s="230"/>
      <c r="J303" s="230"/>
      <c r="K303" s="230"/>
      <c r="L303" s="230"/>
      <c r="M303" s="230"/>
      <c r="N303" s="393"/>
      <c r="O303" s="393"/>
      <c r="P303" s="225"/>
      <c r="Q303" s="230"/>
      <c r="R303" s="230"/>
      <c r="S303" s="230"/>
      <c r="T303" s="230"/>
      <c r="U303" s="230"/>
      <c r="V303" s="230"/>
      <c r="W303" s="230"/>
      <c r="X303" s="230"/>
      <c r="Y303" s="230"/>
      <c r="Z303" s="230"/>
      <c r="AA303" s="230"/>
    </row>
    <row r="304" spans="1:27" x14ac:dyDescent="0.5">
      <c r="A304" s="332" t="s">
        <v>1878</v>
      </c>
      <c r="B304" s="230">
        <v>29</v>
      </c>
      <c r="C304" s="225">
        <v>215</v>
      </c>
      <c r="D304" s="230" t="s">
        <v>34</v>
      </c>
      <c r="E304" s="230">
        <v>15214</v>
      </c>
      <c r="F304" s="230">
        <v>75</v>
      </c>
      <c r="G304" s="230">
        <v>582</v>
      </c>
      <c r="H304" s="230" t="s">
        <v>805</v>
      </c>
      <c r="I304" s="230"/>
      <c r="J304" s="230"/>
      <c r="K304" s="230">
        <v>31</v>
      </c>
      <c r="L304" s="230">
        <v>31</v>
      </c>
      <c r="M304" s="230"/>
      <c r="N304" s="393">
        <v>250</v>
      </c>
      <c r="O304" s="393"/>
      <c r="P304" s="225">
        <v>49</v>
      </c>
      <c r="Q304" s="230">
        <v>29</v>
      </c>
      <c r="R304" s="230" t="s">
        <v>1792</v>
      </c>
      <c r="S304" s="230" t="s">
        <v>1024</v>
      </c>
      <c r="T304" s="230"/>
      <c r="U304" s="230">
        <v>81</v>
      </c>
      <c r="V304" s="230"/>
      <c r="W304" s="230">
        <v>81</v>
      </c>
      <c r="X304" s="230"/>
      <c r="Y304" s="230"/>
      <c r="Z304" s="230">
        <v>40</v>
      </c>
      <c r="AA304" s="230"/>
    </row>
    <row r="305" spans="1:27" x14ac:dyDescent="0.5">
      <c r="A305" s="332"/>
      <c r="B305" s="230">
        <v>29</v>
      </c>
      <c r="C305" s="225">
        <v>216</v>
      </c>
      <c r="D305" s="230" t="s">
        <v>34</v>
      </c>
      <c r="E305" s="230">
        <v>50742</v>
      </c>
      <c r="F305" s="230">
        <v>233</v>
      </c>
      <c r="G305" s="230">
        <v>4833</v>
      </c>
      <c r="H305" s="230" t="s">
        <v>805</v>
      </c>
      <c r="I305" s="230">
        <v>4</v>
      </c>
      <c r="J305" s="230">
        <v>3</v>
      </c>
      <c r="K305" s="230">
        <v>79</v>
      </c>
      <c r="L305" s="230">
        <f t="shared" si="3"/>
        <v>1979</v>
      </c>
      <c r="M305" s="230"/>
      <c r="N305" s="393">
        <v>250</v>
      </c>
      <c r="O305" s="393"/>
      <c r="P305" s="225"/>
      <c r="Q305" s="230">
        <v>29</v>
      </c>
      <c r="R305" s="230"/>
      <c r="S305" s="230"/>
      <c r="T305" s="230"/>
      <c r="U305" s="230"/>
      <c r="V305" s="230"/>
      <c r="W305" s="230"/>
      <c r="X305" s="230"/>
      <c r="Y305" s="230"/>
      <c r="Z305" s="230"/>
      <c r="AA305" s="230"/>
    </row>
    <row r="306" spans="1:27" x14ac:dyDescent="0.5">
      <c r="A306" s="332"/>
      <c r="B306" s="230">
        <v>29</v>
      </c>
      <c r="C306" s="225">
        <v>217</v>
      </c>
      <c r="D306" s="230" t="s">
        <v>34</v>
      </c>
      <c r="E306" s="230">
        <v>26343</v>
      </c>
      <c r="F306" s="230">
        <v>35</v>
      </c>
      <c r="G306" s="230">
        <v>2261</v>
      </c>
      <c r="H306" s="230" t="s">
        <v>805</v>
      </c>
      <c r="I306" s="230">
        <v>13</v>
      </c>
      <c r="J306" s="230"/>
      <c r="K306" s="230">
        <v>80</v>
      </c>
      <c r="L306" s="230">
        <f t="shared" si="3"/>
        <v>5280</v>
      </c>
      <c r="M306" s="230"/>
      <c r="N306" s="393">
        <v>250</v>
      </c>
      <c r="O306" s="393"/>
      <c r="P306" s="225"/>
      <c r="Q306" s="230">
        <v>29</v>
      </c>
      <c r="R306" s="230"/>
      <c r="S306" s="230"/>
      <c r="T306" s="230"/>
      <c r="U306" s="230"/>
      <c r="V306" s="230"/>
      <c r="W306" s="230"/>
      <c r="X306" s="230"/>
      <c r="Y306" s="230"/>
      <c r="Z306" s="230"/>
      <c r="AA306" s="230"/>
    </row>
    <row r="307" spans="1:27" x14ac:dyDescent="0.5">
      <c r="A307" s="332"/>
      <c r="B307" s="230"/>
      <c r="C307" s="225"/>
      <c r="D307" s="230"/>
      <c r="E307" s="230"/>
      <c r="F307" s="230"/>
      <c r="G307" s="230"/>
      <c r="H307" s="230"/>
      <c r="I307" s="230"/>
      <c r="J307" s="230"/>
      <c r="K307" s="230"/>
      <c r="L307" s="230"/>
      <c r="M307" s="230"/>
      <c r="N307" s="393"/>
      <c r="O307" s="393"/>
      <c r="P307" s="225"/>
      <c r="Q307" s="230"/>
      <c r="R307" s="230"/>
      <c r="S307" s="230"/>
      <c r="T307" s="230"/>
      <c r="U307" s="230"/>
      <c r="V307" s="230"/>
      <c r="W307" s="230"/>
      <c r="X307" s="230"/>
      <c r="Y307" s="230"/>
      <c r="Z307" s="230"/>
      <c r="AA307" s="230"/>
    </row>
    <row r="308" spans="1:27" x14ac:dyDescent="0.5">
      <c r="A308" s="332" t="s">
        <v>1879</v>
      </c>
      <c r="B308" s="230">
        <v>29</v>
      </c>
      <c r="C308" s="225">
        <v>218</v>
      </c>
      <c r="D308" s="230" t="s">
        <v>34</v>
      </c>
      <c r="E308" s="230">
        <v>50729</v>
      </c>
      <c r="F308" s="230">
        <v>232</v>
      </c>
      <c r="G308" s="230">
        <v>4820</v>
      </c>
      <c r="H308" s="230" t="s">
        <v>805</v>
      </c>
      <c r="I308" s="230">
        <v>6</v>
      </c>
      <c r="J308" s="230">
        <v>1</v>
      </c>
      <c r="K308" s="230">
        <v>67</v>
      </c>
      <c r="L308" s="230">
        <f t="shared" si="3"/>
        <v>2567</v>
      </c>
      <c r="M308" s="230"/>
      <c r="N308" s="393">
        <v>150</v>
      </c>
      <c r="O308" s="393"/>
      <c r="P308" s="225"/>
      <c r="Q308" s="230">
        <v>29</v>
      </c>
      <c r="R308" s="230"/>
      <c r="S308" s="230"/>
      <c r="T308" s="230"/>
      <c r="U308" s="230"/>
      <c r="V308" s="230"/>
      <c r="W308" s="230"/>
      <c r="X308" s="230"/>
      <c r="Y308" s="230"/>
      <c r="Z308" s="230"/>
      <c r="AA308" s="230"/>
    </row>
    <row r="309" spans="1:27" x14ac:dyDescent="0.5">
      <c r="A309" s="332"/>
      <c r="B309" s="230">
        <v>29</v>
      </c>
      <c r="C309" s="225">
        <v>219</v>
      </c>
      <c r="D309" s="230" t="s">
        <v>34</v>
      </c>
      <c r="E309" s="230">
        <v>43431</v>
      </c>
      <c r="F309" s="230">
        <v>150</v>
      </c>
      <c r="G309" s="230">
        <v>3148</v>
      </c>
      <c r="H309" s="230" t="s">
        <v>805</v>
      </c>
      <c r="I309" s="230">
        <v>8</v>
      </c>
      <c r="J309" s="230">
        <v>2</v>
      </c>
      <c r="K309" s="230">
        <v>13</v>
      </c>
      <c r="L309" s="230">
        <f t="shared" si="3"/>
        <v>3413</v>
      </c>
      <c r="M309" s="230"/>
      <c r="N309" s="393">
        <v>200</v>
      </c>
      <c r="O309" s="393"/>
      <c r="P309" s="225"/>
      <c r="Q309" s="230">
        <v>29</v>
      </c>
      <c r="R309" s="230"/>
      <c r="S309" s="230"/>
      <c r="T309" s="230"/>
      <c r="U309" s="230"/>
      <c r="V309" s="230"/>
      <c r="W309" s="230"/>
      <c r="X309" s="230"/>
      <c r="Y309" s="230"/>
      <c r="Z309" s="230"/>
      <c r="AA309" s="230"/>
    </row>
    <row r="310" spans="1:27" x14ac:dyDescent="0.5">
      <c r="A310" s="332"/>
      <c r="B310" s="230"/>
      <c r="C310" s="225"/>
      <c r="D310" s="230"/>
      <c r="E310" s="230"/>
      <c r="F310" s="230"/>
      <c r="G310" s="230"/>
      <c r="H310" s="230"/>
      <c r="I310" s="230"/>
      <c r="J310" s="230"/>
      <c r="K310" s="230"/>
      <c r="L310" s="230"/>
      <c r="M310" s="230"/>
      <c r="N310" s="393"/>
      <c r="O310" s="393"/>
      <c r="P310" s="225"/>
      <c r="Q310" s="230"/>
      <c r="R310" s="230"/>
      <c r="S310" s="230"/>
      <c r="T310" s="230"/>
      <c r="U310" s="230"/>
      <c r="V310" s="230"/>
      <c r="W310" s="230"/>
      <c r="X310" s="230"/>
      <c r="Y310" s="230"/>
      <c r="Z310" s="230"/>
      <c r="AA310" s="230"/>
    </row>
    <row r="311" spans="1:27" x14ac:dyDescent="0.5">
      <c r="A311" s="332" t="s">
        <v>1880</v>
      </c>
      <c r="B311" s="230">
        <v>32</v>
      </c>
      <c r="C311" s="225">
        <v>220</v>
      </c>
      <c r="D311" s="230" t="s">
        <v>34</v>
      </c>
      <c r="E311" s="230">
        <v>82251</v>
      </c>
      <c r="F311" s="230">
        <v>343</v>
      </c>
      <c r="G311" s="230">
        <v>6831</v>
      </c>
      <c r="H311" s="230" t="s">
        <v>805</v>
      </c>
      <c r="I311" s="230"/>
      <c r="J311" s="230">
        <v>3</v>
      </c>
      <c r="K311" s="230">
        <v>27</v>
      </c>
      <c r="L311" s="230">
        <f t="shared" si="3"/>
        <v>327</v>
      </c>
      <c r="M311" s="230"/>
      <c r="N311" s="393">
        <v>250</v>
      </c>
      <c r="O311" s="393"/>
      <c r="P311" s="225"/>
      <c r="Q311" s="230">
        <v>32</v>
      </c>
      <c r="R311" s="230"/>
      <c r="S311" s="230"/>
      <c r="T311" s="230"/>
      <c r="U311" s="230"/>
      <c r="V311" s="230"/>
      <c r="W311" s="230"/>
      <c r="X311" s="230"/>
      <c r="Y311" s="230"/>
      <c r="Z311" s="230"/>
      <c r="AA311" s="230"/>
    </row>
    <row r="312" spans="1:27" x14ac:dyDescent="0.5">
      <c r="A312" s="332"/>
      <c r="B312" s="230">
        <v>32</v>
      </c>
      <c r="C312" s="225">
        <v>221</v>
      </c>
      <c r="D312" s="230" t="s">
        <v>34</v>
      </c>
      <c r="E312" s="230">
        <v>25426</v>
      </c>
      <c r="F312" s="230">
        <v>22</v>
      </c>
      <c r="G312" s="230">
        <v>1882</v>
      </c>
      <c r="H312" s="230" t="s">
        <v>805</v>
      </c>
      <c r="I312" s="230">
        <v>11</v>
      </c>
      <c r="J312" s="230">
        <v>1</v>
      </c>
      <c r="K312" s="230">
        <v>5</v>
      </c>
      <c r="L312" s="230">
        <f t="shared" si="3"/>
        <v>4505</v>
      </c>
      <c r="M312" s="230"/>
      <c r="N312" s="393">
        <v>250</v>
      </c>
      <c r="O312" s="393"/>
      <c r="P312" s="225"/>
      <c r="Q312" s="230">
        <v>32</v>
      </c>
      <c r="R312" s="230"/>
      <c r="S312" s="230"/>
      <c r="T312" s="230"/>
      <c r="U312" s="230"/>
      <c r="V312" s="230"/>
      <c r="W312" s="230"/>
      <c r="X312" s="230"/>
      <c r="Y312" s="230"/>
      <c r="Z312" s="230"/>
      <c r="AA312" s="230"/>
    </row>
    <row r="313" spans="1:27" x14ac:dyDescent="0.5">
      <c r="A313" s="332"/>
      <c r="B313" s="230">
        <v>32</v>
      </c>
      <c r="C313" s="225">
        <v>222</v>
      </c>
      <c r="D313" s="230" t="s">
        <v>34</v>
      </c>
      <c r="E313" s="230">
        <v>82251</v>
      </c>
      <c r="F313" s="230">
        <v>343</v>
      </c>
      <c r="G313" s="230">
        <v>6831</v>
      </c>
      <c r="H313" s="230" t="s">
        <v>805</v>
      </c>
      <c r="I313" s="230"/>
      <c r="J313" s="230">
        <v>3</v>
      </c>
      <c r="K313" s="230">
        <v>27</v>
      </c>
      <c r="L313" s="230">
        <v>327</v>
      </c>
      <c r="M313" s="230"/>
      <c r="N313" s="393">
        <v>250</v>
      </c>
      <c r="O313" s="393"/>
      <c r="P313" s="225">
        <v>50</v>
      </c>
      <c r="Q313" s="230">
        <v>32</v>
      </c>
      <c r="R313" s="230" t="s">
        <v>1792</v>
      </c>
      <c r="S313" s="230" t="s">
        <v>45</v>
      </c>
      <c r="T313" s="230"/>
      <c r="U313" s="230">
        <v>135</v>
      </c>
      <c r="V313" s="230"/>
      <c r="W313" s="230">
        <v>135</v>
      </c>
      <c r="X313" s="230"/>
      <c r="Y313" s="230"/>
      <c r="Z313" s="230">
        <v>25</v>
      </c>
      <c r="AA313" s="230"/>
    </row>
    <row r="314" spans="1:27" x14ac:dyDescent="0.5">
      <c r="A314" s="332"/>
      <c r="B314" s="230"/>
      <c r="C314" s="225"/>
      <c r="D314" s="230"/>
      <c r="E314" s="230"/>
      <c r="F314" s="230"/>
      <c r="G314" s="230"/>
      <c r="H314" s="230"/>
      <c r="I314" s="230"/>
      <c r="J314" s="230"/>
      <c r="K314" s="230"/>
      <c r="L314" s="230"/>
      <c r="M314" s="230"/>
      <c r="N314" s="393"/>
      <c r="O314" s="393"/>
      <c r="P314" s="225"/>
      <c r="Q314" s="230"/>
      <c r="R314" s="230"/>
      <c r="S314" s="230"/>
      <c r="T314" s="230"/>
      <c r="U314" s="230"/>
      <c r="V314" s="230"/>
      <c r="W314" s="230"/>
      <c r="X314" s="230"/>
      <c r="Y314" s="230"/>
      <c r="Z314" s="230"/>
      <c r="AA314" s="230"/>
    </row>
    <row r="315" spans="1:27" x14ac:dyDescent="0.5">
      <c r="A315" s="332" t="s">
        <v>1881</v>
      </c>
      <c r="B315" s="230">
        <v>2</v>
      </c>
      <c r="C315" s="225">
        <v>223</v>
      </c>
      <c r="D315" s="230" t="s">
        <v>34</v>
      </c>
      <c r="E315" s="230">
        <v>25480</v>
      </c>
      <c r="F315" s="230">
        <v>76</v>
      </c>
      <c r="G315" s="230">
        <v>1936</v>
      </c>
      <c r="H315" s="230" t="s">
        <v>805</v>
      </c>
      <c r="I315" s="230">
        <v>16</v>
      </c>
      <c r="J315" s="230">
        <v>20</v>
      </c>
      <c r="K315" s="230">
        <v>30</v>
      </c>
      <c r="L315" s="230">
        <f t="shared" si="3"/>
        <v>8430</v>
      </c>
      <c r="M315" s="230"/>
      <c r="N315" s="393">
        <v>150</v>
      </c>
      <c r="O315" s="393"/>
      <c r="P315" s="225"/>
      <c r="Q315" s="230">
        <v>2</v>
      </c>
      <c r="R315" s="230"/>
      <c r="S315" s="230"/>
      <c r="T315" s="230"/>
      <c r="U315" s="230"/>
      <c r="V315" s="230"/>
      <c r="W315" s="230"/>
      <c r="X315" s="230"/>
      <c r="Y315" s="230"/>
      <c r="Z315" s="230"/>
      <c r="AA315" s="230"/>
    </row>
    <row r="316" spans="1:27" x14ac:dyDescent="0.5">
      <c r="A316" s="332"/>
      <c r="B316" s="230">
        <v>2</v>
      </c>
      <c r="C316" s="225">
        <v>224</v>
      </c>
      <c r="D316" s="230" t="s">
        <v>34</v>
      </c>
      <c r="E316" s="230">
        <v>50762</v>
      </c>
      <c r="F316" s="230">
        <v>256</v>
      </c>
      <c r="G316" s="230">
        <v>4853</v>
      </c>
      <c r="H316" s="230" t="s">
        <v>805</v>
      </c>
      <c r="I316" s="230"/>
      <c r="J316" s="230"/>
      <c r="K316" s="230">
        <v>85</v>
      </c>
      <c r="L316" s="230">
        <f t="shared" si="3"/>
        <v>85</v>
      </c>
      <c r="M316" s="230"/>
      <c r="N316" s="393">
        <v>250</v>
      </c>
      <c r="O316" s="393"/>
      <c r="P316" s="225"/>
      <c r="Q316" s="230">
        <v>2</v>
      </c>
      <c r="R316" s="230"/>
      <c r="S316" s="230"/>
      <c r="T316" s="230"/>
      <c r="U316" s="230"/>
      <c r="V316" s="230"/>
      <c r="W316" s="230"/>
      <c r="X316" s="230"/>
      <c r="Y316" s="230"/>
      <c r="Z316" s="230"/>
      <c r="AA316" s="230"/>
    </row>
    <row r="317" spans="1:27" x14ac:dyDescent="0.5">
      <c r="A317" s="332"/>
      <c r="B317" s="230"/>
      <c r="C317" s="225"/>
      <c r="D317" s="230"/>
      <c r="E317" s="230"/>
      <c r="F317" s="230"/>
      <c r="G317" s="230"/>
      <c r="H317" s="230"/>
      <c r="I317" s="230"/>
      <c r="J317" s="230"/>
      <c r="K317" s="230"/>
      <c r="L317" s="230"/>
      <c r="M317" s="230"/>
      <c r="N317" s="393"/>
      <c r="O317" s="393"/>
      <c r="P317" s="225"/>
      <c r="Q317" s="230"/>
      <c r="R317" s="230"/>
      <c r="S317" s="230"/>
      <c r="T317" s="230"/>
      <c r="U317" s="230"/>
      <c r="V317" s="230"/>
      <c r="W317" s="230"/>
      <c r="X317" s="230"/>
      <c r="Y317" s="230"/>
      <c r="Z317" s="230"/>
      <c r="AA317" s="230"/>
    </row>
    <row r="318" spans="1:27" x14ac:dyDescent="0.5">
      <c r="A318" s="332" t="s">
        <v>1882</v>
      </c>
      <c r="B318" s="230">
        <v>104</v>
      </c>
      <c r="C318" s="225">
        <v>225</v>
      </c>
      <c r="D318" s="230" t="s">
        <v>34</v>
      </c>
      <c r="E318" s="230">
        <v>25438</v>
      </c>
      <c r="F318" s="230">
        <v>30</v>
      </c>
      <c r="G318" s="230">
        <v>1890</v>
      </c>
      <c r="H318" s="230" t="s">
        <v>805</v>
      </c>
      <c r="I318" s="230">
        <v>10</v>
      </c>
      <c r="J318" s="230">
        <v>2</v>
      </c>
      <c r="K318" s="230">
        <v>66</v>
      </c>
      <c r="L318" s="230">
        <f t="shared" si="3"/>
        <v>4266</v>
      </c>
      <c r="M318" s="230"/>
      <c r="N318" s="393">
        <v>150</v>
      </c>
      <c r="O318" s="393"/>
      <c r="P318" s="225"/>
      <c r="Q318" s="230">
        <v>104</v>
      </c>
      <c r="R318" s="230"/>
      <c r="S318" s="230"/>
      <c r="T318" s="230"/>
      <c r="U318" s="230"/>
      <c r="V318" s="230"/>
      <c r="W318" s="230"/>
      <c r="X318" s="230"/>
      <c r="Y318" s="230"/>
      <c r="Z318" s="230"/>
      <c r="AA318" s="230"/>
    </row>
    <row r="319" spans="1:27" x14ac:dyDescent="0.5">
      <c r="A319" s="332"/>
      <c r="B319" s="230">
        <v>104</v>
      </c>
      <c r="C319" s="225">
        <v>226</v>
      </c>
      <c r="D319" s="230" t="s">
        <v>34</v>
      </c>
      <c r="E319" s="230">
        <v>37139</v>
      </c>
      <c r="F319" s="230">
        <v>156</v>
      </c>
      <c r="G319" s="230">
        <v>847</v>
      </c>
      <c r="H319" s="230" t="s">
        <v>805</v>
      </c>
      <c r="I319" s="230"/>
      <c r="J319" s="230"/>
      <c r="K319" s="230">
        <v>70</v>
      </c>
      <c r="L319" s="230">
        <v>70</v>
      </c>
      <c r="M319" s="230"/>
      <c r="N319" s="393">
        <v>250</v>
      </c>
      <c r="O319" s="393"/>
      <c r="P319" s="225">
        <v>51</v>
      </c>
      <c r="Q319" s="230">
        <v>104</v>
      </c>
      <c r="R319" s="230" t="s">
        <v>1792</v>
      </c>
      <c r="S319" s="230" t="s">
        <v>45</v>
      </c>
      <c r="T319" s="230"/>
      <c r="U319" s="230">
        <v>81</v>
      </c>
      <c r="V319" s="230"/>
      <c r="W319" s="230">
        <v>81</v>
      </c>
      <c r="X319" s="230"/>
      <c r="Y319" s="230"/>
      <c r="Z319" s="230">
        <v>2</v>
      </c>
      <c r="AA319" s="230"/>
    </row>
    <row r="320" spans="1:27" x14ac:dyDescent="0.5">
      <c r="A320" s="332"/>
      <c r="B320" s="230"/>
      <c r="C320" s="225"/>
      <c r="D320" s="230"/>
      <c r="E320" s="230"/>
      <c r="F320" s="230"/>
      <c r="G320" s="230"/>
      <c r="H320" s="230"/>
      <c r="I320" s="230"/>
      <c r="J320" s="230"/>
      <c r="K320" s="230"/>
      <c r="L320" s="230"/>
      <c r="M320" s="230"/>
      <c r="N320" s="393"/>
      <c r="O320" s="393"/>
      <c r="P320" s="225"/>
      <c r="Q320" s="230"/>
      <c r="R320" s="230"/>
      <c r="S320" s="230"/>
      <c r="T320" s="230"/>
      <c r="U320" s="230"/>
      <c r="V320" s="230"/>
      <c r="W320" s="230"/>
      <c r="X320" s="230"/>
      <c r="Y320" s="230"/>
      <c r="Z320" s="230"/>
      <c r="AA320" s="230"/>
    </row>
    <row r="321" spans="1:27" x14ac:dyDescent="0.5">
      <c r="A321" s="332" t="s">
        <v>1883</v>
      </c>
      <c r="B321" s="230">
        <v>48</v>
      </c>
      <c r="C321" s="225">
        <v>227</v>
      </c>
      <c r="D321" s="230" t="s">
        <v>34</v>
      </c>
      <c r="E321" s="230">
        <v>89950</v>
      </c>
      <c r="F321" s="230">
        <v>175</v>
      </c>
      <c r="G321" s="230">
        <v>7342</v>
      </c>
      <c r="H321" s="230" t="s">
        <v>805</v>
      </c>
      <c r="I321" s="230">
        <v>7</v>
      </c>
      <c r="J321" s="230"/>
      <c r="K321" s="230">
        <v>55</v>
      </c>
      <c r="L321" s="230">
        <f t="shared" si="3"/>
        <v>2855</v>
      </c>
      <c r="M321" s="230"/>
      <c r="N321" s="393">
        <v>150</v>
      </c>
      <c r="O321" s="393"/>
      <c r="P321" s="225"/>
      <c r="Q321" s="230">
        <v>48</v>
      </c>
      <c r="R321" s="230"/>
      <c r="S321" s="230"/>
      <c r="T321" s="230"/>
      <c r="U321" s="230"/>
      <c r="V321" s="230"/>
      <c r="W321" s="230"/>
      <c r="X321" s="230"/>
      <c r="Y321" s="230"/>
      <c r="Z321" s="230"/>
      <c r="AA321" s="230"/>
    </row>
    <row r="322" spans="1:27" x14ac:dyDescent="0.5">
      <c r="A322" s="332"/>
      <c r="B322" s="230"/>
      <c r="C322" s="225"/>
      <c r="D322" s="230"/>
      <c r="E322" s="230"/>
      <c r="F322" s="230"/>
      <c r="G322" s="230"/>
      <c r="H322" s="230"/>
      <c r="I322" s="230"/>
      <c r="J322" s="230"/>
      <c r="K322" s="230"/>
      <c r="L322" s="230"/>
      <c r="M322" s="230"/>
      <c r="N322" s="393"/>
      <c r="O322" s="393"/>
      <c r="P322" s="225"/>
      <c r="Q322" s="230"/>
      <c r="R322" s="230"/>
      <c r="S322" s="230"/>
      <c r="T322" s="230"/>
      <c r="U322" s="230"/>
      <c r="V322" s="230"/>
      <c r="W322" s="230"/>
      <c r="X322" s="230"/>
      <c r="Y322" s="230"/>
      <c r="Z322" s="230"/>
      <c r="AA322" s="230"/>
    </row>
    <row r="323" spans="1:27" x14ac:dyDescent="0.5">
      <c r="A323" s="332" t="s">
        <v>1884</v>
      </c>
      <c r="B323" s="230">
        <v>48</v>
      </c>
      <c r="C323" s="225">
        <v>228</v>
      </c>
      <c r="D323" s="230" t="s">
        <v>34</v>
      </c>
      <c r="E323" s="230">
        <v>25283</v>
      </c>
      <c r="F323" s="230">
        <v>3</v>
      </c>
      <c r="G323" s="230">
        <v>1739</v>
      </c>
      <c r="H323" s="230" t="s">
        <v>805</v>
      </c>
      <c r="I323" s="230">
        <v>11</v>
      </c>
      <c r="J323" s="230">
        <v>3</v>
      </c>
      <c r="K323" s="230">
        <v>10</v>
      </c>
      <c r="L323" s="230">
        <f t="shared" si="3"/>
        <v>4710</v>
      </c>
      <c r="M323" s="230"/>
      <c r="N323" s="393">
        <v>150</v>
      </c>
      <c r="O323" s="393"/>
      <c r="P323" s="225"/>
      <c r="Q323" s="230">
        <v>48</v>
      </c>
      <c r="R323" s="230"/>
      <c r="S323" s="230"/>
      <c r="T323" s="230"/>
      <c r="U323" s="230"/>
      <c r="V323" s="230"/>
      <c r="W323" s="230"/>
      <c r="X323" s="230"/>
      <c r="Y323" s="230"/>
      <c r="Z323" s="230"/>
      <c r="AA323" s="230"/>
    </row>
    <row r="324" spans="1:27" x14ac:dyDescent="0.5">
      <c r="A324" s="332"/>
      <c r="B324" s="230">
        <v>48</v>
      </c>
      <c r="C324" s="225">
        <v>229</v>
      </c>
      <c r="D324" s="230" t="s">
        <v>34</v>
      </c>
      <c r="E324" s="230">
        <v>15243</v>
      </c>
      <c r="F324" s="230">
        <v>99</v>
      </c>
      <c r="G324" s="230">
        <v>611</v>
      </c>
      <c r="H324" s="230" t="s">
        <v>805</v>
      </c>
      <c r="I324" s="230"/>
      <c r="J324" s="230"/>
      <c r="K324" s="230">
        <v>49</v>
      </c>
      <c r="L324" s="230"/>
      <c r="M324" s="230"/>
      <c r="N324" s="393">
        <v>100</v>
      </c>
      <c r="O324" s="393"/>
      <c r="P324" s="225">
        <v>52</v>
      </c>
      <c r="Q324" s="230">
        <v>48</v>
      </c>
      <c r="R324" s="230" t="s">
        <v>1792</v>
      </c>
      <c r="S324" s="230" t="s">
        <v>45</v>
      </c>
      <c r="T324" s="230"/>
      <c r="U324" s="230">
        <v>90</v>
      </c>
      <c r="V324" s="230"/>
      <c r="W324" s="230">
        <v>90</v>
      </c>
      <c r="X324" s="230"/>
      <c r="Y324" s="230"/>
      <c r="Z324" s="230">
        <v>10</v>
      </c>
      <c r="AA324" s="230"/>
    </row>
    <row r="325" spans="1:27" x14ac:dyDescent="0.5">
      <c r="A325" s="332"/>
      <c r="B325" s="230"/>
      <c r="C325" s="225"/>
      <c r="D325" s="230"/>
      <c r="E325" s="230"/>
      <c r="F325" s="230"/>
      <c r="G325" s="230"/>
      <c r="H325" s="230"/>
      <c r="I325" s="230"/>
      <c r="J325" s="230"/>
      <c r="K325" s="230"/>
      <c r="L325" s="230"/>
      <c r="M325" s="230"/>
      <c r="N325" s="393"/>
      <c r="O325" s="393"/>
      <c r="P325" s="225"/>
      <c r="Q325" s="230"/>
      <c r="R325" s="230"/>
      <c r="S325" s="230"/>
      <c r="T325" s="230"/>
      <c r="U325" s="230"/>
      <c r="V325" s="230"/>
      <c r="W325" s="230"/>
      <c r="X325" s="230"/>
      <c r="Y325" s="230"/>
      <c r="Z325" s="230"/>
      <c r="AA325" s="230"/>
    </row>
    <row r="326" spans="1:27" x14ac:dyDescent="0.5">
      <c r="A326" s="332" t="s">
        <v>1885</v>
      </c>
      <c r="B326" s="230">
        <v>62</v>
      </c>
      <c r="C326" s="225">
        <v>230</v>
      </c>
      <c r="D326" s="230" t="s">
        <v>34</v>
      </c>
      <c r="E326" s="230">
        <v>15257</v>
      </c>
      <c r="F326" s="230">
        <v>121</v>
      </c>
      <c r="G326" s="230">
        <v>625</v>
      </c>
      <c r="H326" s="230" t="s">
        <v>805</v>
      </c>
      <c r="I326" s="230"/>
      <c r="J326" s="230">
        <v>2</v>
      </c>
      <c r="K326" s="230">
        <v>48</v>
      </c>
      <c r="L326" s="230">
        <v>248</v>
      </c>
      <c r="M326" s="230"/>
      <c r="N326" s="393">
        <v>250</v>
      </c>
      <c r="O326" s="393"/>
      <c r="P326" s="225">
        <v>53</v>
      </c>
      <c r="Q326" s="230">
        <v>62</v>
      </c>
      <c r="R326" s="230" t="s">
        <v>1792</v>
      </c>
      <c r="S326" s="230" t="s">
        <v>1024</v>
      </c>
      <c r="T326" s="230"/>
      <c r="U326" s="230">
        <v>81</v>
      </c>
      <c r="V326" s="230"/>
      <c r="W326" s="230">
        <v>81</v>
      </c>
      <c r="X326" s="230"/>
      <c r="Y326" s="230"/>
      <c r="Z326" s="230">
        <v>30</v>
      </c>
      <c r="AA326" s="230"/>
    </row>
    <row r="327" spans="1:27" x14ac:dyDescent="0.5">
      <c r="A327" s="332"/>
      <c r="B327" s="230">
        <v>62</v>
      </c>
      <c r="C327" s="225">
        <v>231</v>
      </c>
      <c r="D327" s="230" t="s">
        <v>34</v>
      </c>
      <c r="E327" s="230">
        <v>26463</v>
      </c>
      <c r="F327" s="230">
        <v>14</v>
      </c>
      <c r="G327" s="230">
        <v>2381</v>
      </c>
      <c r="H327" s="230" t="s">
        <v>805</v>
      </c>
      <c r="I327" s="230">
        <v>10</v>
      </c>
      <c r="J327" s="230">
        <v>3</v>
      </c>
      <c r="K327" s="230">
        <v>40</v>
      </c>
      <c r="L327" s="230">
        <f t="shared" si="3"/>
        <v>4340</v>
      </c>
      <c r="M327" s="230"/>
      <c r="N327" s="393">
        <v>150</v>
      </c>
      <c r="O327" s="393"/>
      <c r="P327" s="225"/>
      <c r="Q327" s="230">
        <v>62</v>
      </c>
      <c r="R327" s="230"/>
      <c r="S327" s="230"/>
      <c r="T327" s="230"/>
      <c r="U327" s="230"/>
      <c r="V327" s="230"/>
      <c r="W327" s="230"/>
      <c r="X327" s="230"/>
      <c r="Y327" s="230"/>
      <c r="Z327" s="230"/>
      <c r="AA327" s="230"/>
    </row>
    <row r="328" spans="1:27" x14ac:dyDescent="0.5">
      <c r="A328" s="332"/>
      <c r="B328" s="230">
        <v>62</v>
      </c>
      <c r="C328" s="225">
        <v>232</v>
      </c>
      <c r="D328" s="230" t="s">
        <v>34</v>
      </c>
      <c r="E328" s="230">
        <v>26462</v>
      </c>
      <c r="F328" s="230">
        <v>15</v>
      </c>
      <c r="G328" s="230">
        <v>2380</v>
      </c>
      <c r="H328" s="230" t="s">
        <v>805</v>
      </c>
      <c r="I328" s="230">
        <v>10</v>
      </c>
      <c r="J328" s="230">
        <v>2</v>
      </c>
      <c r="K328" s="230">
        <v>10</v>
      </c>
      <c r="L328" s="230">
        <f t="shared" si="3"/>
        <v>4210</v>
      </c>
      <c r="M328" s="230"/>
      <c r="N328" s="393">
        <v>150</v>
      </c>
      <c r="O328" s="393"/>
      <c r="P328" s="225"/>
      <c r="Q328" s="230">
        <v>62</v>
      </c>
      <c r="R328" s="230"/>
      <c r="S328" s="230"/>
      <c r="T328" s="230"/>
      <c r="U328" s="230"/>
      <c r="V328" s="230"/>
      <c r="W328" s="230"/>
      <c r="X328" s="230"/>
      <c r="Y328" s="230"/>
      <c r="Z328" s="230"/>
      <c r="AA328" s="230"/>
    </row>
    <row r="329" spans="1:27" x14ac:dyDescent="0.5">
      <c r="A329" s="332"/>
      <c r="B329" s="230"/>
      <c r="C329" s="225"/>
      <c r="D329" s="230"/>
      <c r="E329" s="230"/>
      <c r="F329" s="230"/>
      <c r="G329" s="230"/>
      <c r="H329" s="230"/>
      <c r="I329" s="230"/>
      <c r="J329" s="230"/>
      <c r="K329" s="230"/>
      <c r="L329" s="230"/>
      <c r="M329" s="230"/>
      <c r="N329" s="393"/>
      <c r="O329" s="393"/>
      <c r="P329" s="225"/>
      <c r="Q329" s="230"/>
      <c r="R329" s="230"/>
      <c r="S329" s="230"/>
      <c r="T329" s="230"/>
      <c r="U329" s="230"/>
      <c r="V329" s="230"/>
      <c r="W329" s="230"/>
      <c r="X329" s="230"/>
      <c r="Y329" s="230"/>
      <c r="Z329" s="230"/>
      <c r="AA329" s="230"/>
    </row>
    <row r="330" spans="1:27" x14ac:dyDescent="0.5">
      <c r="A330" s="332" t="s">
        <v>1886</v>
      </c>
      <c r="B330" s="230">
        <v>47</v>
      </c>
      <c r="C330" s="225">
        <v>233</v>
      </c>
      <c r="D330" s="230" t="s">
        <v>34</v>
      </c>
      <c r="E330" s="230">
        <v>15234</v>
      </c>
      <c r="F330" s="230">
        <v>90</v>
      </c>
      <c r="G330" s="230">
        <v>603</v>
      </c>
      <c r="H330" s="230" t="s">
        <v>805</v>
      </c>
      <c r="I330" s="230"/>
      <c r="J330" s="230">
        <v>1</v>
      </c>
      <c r="K330" s="230">
        <v>35</v>
      </c>
      <c r="L330" s="230">
        <v>135</v>
      </c>
      <c r="M330" s="230"/>
      <c r="N330" s="393">
        <v>250</v>
      </c>
      <c r="O330" s="393"/>
      <c r="P330" s="225">
        <v>54</v>
      </c>
      <c r="Q330" s="230">
        <v>47</v>
      </c>
      <c r="R330" s="230" t="s">
        <v>1792</v>
      </c>
      <c r="S330" s="230" t="s">
        <v>45</v>
      </c>
      <c r="T330" s="230"/>
      <c r="U330" s="230">
        <v>54</v>
      </c>
      <c r="V330" s="230"/>
      <c r="W330" s="230">
        <v>54</v>
      </c>
      <c r="X330" s="230"/>
      <c r="Y330" s="230"/>
      <c r="Z330" s="230">
        <v>45</v>
      </c>
      <c r="AA330" s="230"/>
    </row>
    <row r="331" spans="1:27" x14ac:dyDescent="0.5">
      <c r="A331" s="332"/>
      <c r="B331" s="230">
        <v>47</v>
      </c>
      <c r="C331" s="225">
        <v>234</v>
      </c>
      <c r="D331" s="230" t="s">
        <v>34</v>
      </c>
      <c r="E331" s="230">
        <v>28723</v>
      </c>
      <c r="F331" s="230">
        <v>6</v>
      </c>
      <c r="G331" s="230">
        <v>2401</v>
      </c>
      <c r="H331" s="230" t="s">
        <v>805</v>
      </c>
      <c r="I331" s="230">
        <v>12</v>
      </c>
      <c r="J331" s="230">
        <v>2</v>
      </c>
      <c r="K331" s="230">
        <v>20</v>
      </c>
      <c r="L331" s="230">
        <f t="shared" si="3"/>
        <v>5020</v>
      </c>
      <c r="M331" s="230"/>
      <c r="N331" s="393">
        <v>150</v>
      </c>
      <c r="O331" s="393"/>
      <c r="P331" s="225"/>
      <c r="Q331" s="230">
        <v>47</v>
      </c>
      <c r="R331" s="230"/>
      <c r="S331" s="230"/>
      <c r="T331" s="230"/>
      <c r="U331" s="230"/>
      <c r="V331" s="230"/>
      <c r="W331" s="230"/>
      <c r="X331" s="230"/>
      <c r="Y331" s="230"/>
      <c r="Z331" s="230"/>
      <c r="AA331" s="230"/>
    </row>
    <row r="332" spans="1:27" x14ac:dyDescent="0.5">
      <c r="A332" s="332"/>
      <c r="B332" s="230"/>
      <c r="C332" s="225"/>
      <c r="D332" s="230"/>
      <c r="E332" s="230"/>
      <c r="F332" s="230"/>
      <c r="G332" s="230"/>
      <c r="H332" s="230"/>
      <c r="I332" s="230"/>
      <c r="J332" s="230"/>
      <c r="K332" s="230"/>
      <c r="L332" s="230"/>
      <c r="M332" s="230"/>
      <c r="N332" s="393"/>
      <c r="O332" s="393"/>
      <c r="P332" s="225"/>
      <c r="Q332" s="230"/>
      <c r="R332" s="230"/>
      <c r="S332" s="230"/>
      <c r="T332" s="230"/>
      <c r="U332" s="230"/>
      <c r="V332" s="230"/>
      <c r="W332" s="230"/>
      <c r="X332" s="230"/>
      <c r="Y332" s="230"/>
      <c r="Z332" s="230"/>
      <c r="AA332" s="230"/>
    </row>
    <row r="333" spans="1:27" x14ac:dyDescent="0.5">
      <c r="A333" s="332" t="s">
        <v>1887</v>
      </c>
      <c r="B333" s="230">
        <v>35</v>
      </c>
      <c r="C333" s="225">
        <v>235</v>
      </c>
      <c r="D333" s="230" t="s">
        <v>1800</v>
      </c>
      <c r="E333" s="230">
        <v>2014</v>
      </c>
      <c r="F333" s="230">
        <v>2057</v>
      </c>
      <c r="G333" s="230">
        <v>7</v>
      </c>
      <c r="H333" s="230" t="s">
        <v>805</v>
      </c>
      <c r="I333" s="230"/>
      <c r="J333" s="230">
        <v>2</v>
      </c>
      <c r="K333" s="230">
        <v>40</v>
      </c>
      <c r="L333" s="230">
        <v>240</v>
      </c>
      <c r="M333" s="230"/>
      <c r="N333" s="393">
        <v>100</v>
      </c>
      <c r="O333" s="393"/>
      <c r="P333" s="225">
        <v>55</v>
      </c>
      <c r="Q333" s="230">
        <v>35</v>
      </c>
      <c r="R333" s="230" t="s">
        <v>1792</v>
      </c>
      <c r="S333" s="230" t="s">
        <v>37</v>
      </c>
      <c r="T333" s="230"/>
      <c r="U333" s="230">
        <v>60</v>
      </c>
      <c r="V333" s="230"/>
      <c r="W333" s="230">
        <v>60</v>
      </c>
      <c r="X333" s="230"/>
      <c r="Y333" s="230"/>
      <c r="Z333" s="230">
        <v>16</v>
      </c>
      <c r="AA333" s="230"/>
    </row>
    <row r="334" spans="1:27" x14ac:dyDescent="0.5">
      <c r="A334" s="332"/>
      <c r="B334" s="230"/>
      <c r="C334" s="225"/>
      <c r="D334" s="230"/>
      <c r="E334" s="230"/>
      <c r="F334" s="230"/>
      <c r="G334" s="230"/>
      <c r="H334" s="230"/>
      <c r="I334" s="230"/>
      <c r="J334" s="230"/>
      <c r="K334" s="230"/>
      <c r="L334" s="230"/>
      <c r="M334" s="230"/>
      <c r="N334" s="393"/>
      <c r="O334" s="393"/>
      <c r="P334" s="225"/>
      <c r="Q334" s="230"/>
      <c r="R334" s="230"/>
      <c r="S334" s="230"/>
      <c r="T334" s="230"/>
      <c r="U334" s="230"/>
      <c r="V334" s="230"/>
      <c r="W334" s="230"/>
      <c r="X334" s="230"/>
      <c r="Y334" s="230"/>
      <c r="Z334" s="230"/>
      <c r="AA334" s="230"/>
    </row>
    <row r="335" spans="1:27" x14ac:dyDescent="0.5">
      <c r="A335" s="332" t="s">
        <v>1888</v>
      </c>
      <c r="B335" s="230">
        <v>7</v>
      </c>
      <c r="C335" s="225">
        <v>236</v>
      </c>
      <c r="D335" s="230" t="s">
        <v>1800</v>
      </c>
      <c r="E335" s="230">
        <v>880</v>
      </c>
      <c r="F335" s="230">
        <v>1974</v>
      </c>
      <c r="G335" s="230">
        <v>24</v>
      </c>
      <c r="H335" s="230" t="s">
        <v>805</v>
      </c>
      <c r="I335" s="230">
        <v>21</v>
      </c>
      <c r="J335" s="230">
        <v>3</v>
      </c>
      <c r="K335" s="230">
        <v>63</v>
      </c>
      <c r="L335" s="230"/>
      <c r="M335" s="230"/>
      <c r="N335" s="393">
        <v>150</v>
      </c>
      <c r="O335" s="393"/>
      <c r="P335" s="225">
        <v>56</v>
      </c>
      <c r="Q335" s="230">
        <v>7</v>
      </c>
      <c r="R335" s="230" t="s">
        <v>1792</v>
      </c>
      <c r="S335" s="230" t="s">
        <v>45</v>
      </c>
      <c r="T335" s="230"/>
      <c r="U335" s="230">
        <v>117</v>
      </c>
      <c r="V335" s="230"/>
      <c r="W335" s="230">
        <v>117</v>
      </c>
      <c r="X335" s="230"/>
      <c r="Y335" s="230"/>
      <c r="Z335" s="230">
        <v>30</v>
      </c>
      <c r="AA335" s="230"/>
    </row>
    <row r="336" spans="1:27" x14ac:dyDescent="0.5">
      <c r="A336" s="332"/>
      <c r="B336" s="230">
        <v>7</v>
      </c>
      <c r="C336" s="225">
        <v>237</v>
      </c>
      <c r="D336" s="230" t="s">
        <v>1800</v>
      </c>
      <c r="E336" s="230"/>
      <c r="F336" s="230"/>
      <c r="G336" s="230"/>
      <c r="H336" s="230" t="s">
        <v>805</v>
      </c>
      <c r="I336" s="230"/>
      <c r="J336" s="230"/>
      <c r="K336" s="230"/>
      <c r="L336" s="230">
        <f t="shared" si="3"/>
        <v>0</v>
      </c>
      <c r="M336" s="230"/>
      <c r="N336" s="393">
        <v>150</v>
      </c>
      <c r="O336" s="393"/>
      <c r="P336" s="225">
        <v>57</v>
      </c>
      <c r="Q336" s="230">
        <v>7</v>
      </c>
      <c r="R336" s="230" t="s">
        <v>1792</v>
      </c>
      <c r="S336" s="230" t="s">
        <v>1024</v>
      </c>
      <c r="T336" s="230"/>
      <c r="U336" s="230">
        <v>72</v>
      </c>
      <c r="V336" s="230"/>
      <c r="W336" s="230">
        <v>72</v>
      </c>
      <c r="X336" s="230"/>
      <c r="Y336" s="230"/>
      <c r="Z336" s="230">
        <v>15</v>
      </c>
      <c r="AA336" s="230"/>
    </row>
    <row r="337" spans="1:27" x14ac:dyDescent="0.5">
      <c r="A337" s="332"/>
      <c r="B337" s="230">
        <v>7</v>
      </c>
      <c r="C337" s="225">
        <v>238</v>
      </c>
      <c r="D337" s="230" t="s">
        <v>34</v>
      </c>
      <c r="E337" s="230">
        <v>15257</v>
      </c>
      <c r="F337" s="230">
        <v>103</v>
      </c>
      <c r="G337" s="230">
        <v>615</v>
      </c>
      <c r="H337" s="230" t="s">
        <v>805</v>
      </c>
      <c r="I337" s="230"/>
      <c r="J337" s="230"/>
      <c r="K337" s="230">
        <v>65</v>
      </c>
      <c r="L337" s="230">
        <f t="shared" si="3"/>
        <v>65</v>
      </c>
      <c r="M337" s="230"/>
      <c r="N337" s="393">
        <v>100</v>
      </c>
      <c r="O337" s="393"/>
      <c r="P337" s="225"/>
      <c r="Q337" s="230">
        <v>7</v>
      </c>
      <c r="R337" s="230"/>
      <c r="S337" s="230"/>
      <c r="T337" s="230"/>
      <c r="U337" s="230"/>
      <c r="V337" s="230"/>
      <c r="W337" s="230"/>
      <c r="X337" s="230"/>
      <c r="Y337" s="230"/>
      <c r="Z337" s="230"/>
      <c r="AA337" s="230"/>
    </row>
    <row r="338" spans="1:27" x14ac:dyDescent="0.5">
      <c r="A338" s="332"/>
      <c r="B338" s="230">
        <v>7</v>
      </c>
      <c r="C338" s="225">
        <v>239</v>
      </c>
      <c r="D338" s="230" t="s">
        <v>34</v>
      </c>
      <c r="E338" s="230">
        <v>8</v>
      </c>
      <c r="F338" s="230">
        <v>202</v>
      </c>
      <c r="G338" s="230"/>
      <c r="H338" s="230" t="s">
        <v>805</v>
      </c>
      <c r="I338" s="230">
        <v>21</v>
      </c>
      <c r="J338" s="230">
        <v>3</v>
      </c>
      <c r="K338" s="230">
        <v>63</v>
      </c>
      <c r="L338" s="230">
        <f t="shared" si="3"/>
        <v>8763</v>
      </c>
      <c r="M338" s="230"/>
      <c r="N338" s="393"/>
      <c r="O338" s="393"/>
      <c r="P338" s="225"/>
      <c r="Q338" s="230">
        <v>7</v>
      </c>
      <c r="R338" s="230"/>
      <c r="S338" s="230"/>
      <c r="T338" s="230"/>
      <c r="U338" s="230"/>
      <c r="V338" s="230"/>
      <c r="W338" s="230"/>
      <c r="X338" s="230"/>
      <c r="Y338" s="230"/>
      <c r="Z338" s="230"/>
      <c r="AA338" s="230"/>
    </row>
    <row r="339" spans="1:27" x14ac:dyDescent="0.5">
      <c r="A339" s="332"/>
      <c r="B339" s="230"/>
      <c r="C339" s="225"/>
      <c r="D339" s="230"/>
      <c r="E339" s="230"/>
      <c r="F339" s="230"/>
      <c r="G339" s="230"/>
      <c r="H339" s="230"/>
      <c r="I339" s="230"/>
      <c r="J339" s="230"/>
      <c r="K339" s="230"/>
      <c r="L339" s="230"/>
      <c r="M339" s="230"/>
      <c r="N339" s="393"/>
      <c r="O339" s="393"/>
      <c r="P339" s="225"/>
      <c r="Q339" s="230"/>
      <c r="R339" s="230"/>
      <c r="S339" s="230"/>
      <c r="T339" s="230"/>
      <c r="U339" s="230"/>
      <c r="V339" s="230"/>
      <c r="W339" s="230"/>
      <c r="X339" s="230"/>
      <c r="Y339" s="230"/>
      <c r="Z339" s="230"/>
      <c r="AA339" s="230"/>
    </row>
    <row r="340" spans="1:27" x14ac:dyDescent="0.5">
      <c r="A340" s="332" t="s">
        <v>1889</v>
      </c>
      <c r="B340" s="230">
        <v>33</v>
      </c>
      <c r="C340" s="225">
        <v>240</v>
      </c>
      <c r="D340" s="230" t="s">
        <v>34</v>
      </c>
      <c r="E340" s="230">
        <v>26472</v>
      </c>
      <c r="F340" s="230">
        <v>41</v>
      </c>
      <c r="G340" s="230">
        <v>2390</v>
      </c>
      <c r="H340" s="230" t="s">
        <v>805</v>
      </c>
      <c r="I340" s="230">
        <v>12</v>
      </c>
      <c r="J340" s="230">
        <v>1</v>
      </c>
      <c r="K340" s="230">
        <v>67</v>
      </c>
      <c r="L340" s="230">
        <f t="shared" si="3"/>
        <v>4967</v>
      </c>
      <c r="M340" s="230"/>
      <c r="N340" s="393">
        <v>100</v>
      </c>
      <c r="O340" s="393"/>
      <c r="P340" s="225"/>
      <c r="Q340" s="230">
        <v>33</v>
      </c>
      <c r="R340" s="230"/>
      <c r="S340" s="230"/>
      <c r="T340" s="230"/>
      <c r="U340" s="230"/>
      <c r="V340" s="230"/>
      <c r="W340" s="230"/>
      <c r="X340" s="230"/>
      <c r="Y340" s="230"/>
      <c r="Z340" s="230"/>
      <c r="AA340" s="230"/>
    </row>
    <row r="341" spans="1:27" x14ac:dyDescent="0.5">
      <c r="A341" s="332"/>
      <c r="B341" s="230"/>
      <c r="C341" s="225"/>
      <c r="D341" s="230"/>
      <c r="E341" s="230"/>
      <c r="F341" s="230"/>
      <c r="G341" s="230"/>
      <c r="H341" s="230"/>
      <c r="I341" s="230"/>
      <c r="J341" s="230"/>
      <c r="K341" s="230"/>
      <c r="L341" s="230"/>
      <c r="M341" s="230"/>
      <c r="N341" s="393"/>
      <c r="O341" s="393"/>
      <c r="P341" s="225"/>
      <c r="Q341" s="230"/>
      <c r="R341" s="230"/>
      <c r="S341" s="230"/>
      <c r="T341" s="230"/>
      <c r="U341" s="230"/>
      <c r="V341" s="230"/>
      <c r="W341" s="230"/>
      <c r="X341" s="230"/>
      <c r="Y341" s="230"/>
      <c r="Z341" s="230"/>
      <c r="AA341" s="230"/>
    </row>
    <row r="342" spans="1:27" x14ac:dyDescent="0.5">
      <c r="A342" s="332" t="s">
        <v>1890</v>
      </c>
      <c r="B342" s="230">
        <v>80</v>
      </c>
      <c r="C342" s="225">
        <v>241</v>
      </c>
      <c r="D342" s="230" t="s">
        <v>34</v>
      </c>
      <c r="E342" s="230">
        <v>90921</v>
      </c>
      <c r="F342" s="230">
        <v>382</v>
      </c>
      <c r="G342" s="230">
        <v>7367</v>
      </c>
      <c r="H342" s="230" t="s">
        <v>805</v>
      </c>
      <c r="I342" s="230">
        <v>7</v>
      </c>
      <c r="J342" s="230">
        <v>1</v>
      </c>
      <c r="K342" s="230">
        <v>58</v>
      </c>
      <c r="L342" s="230">
        <f t="shared" si="3"/>
        <v>2958</v>
      </c>
      <c r="M342" s="230"/>
      <c r="N342" s="393">
        <v>150</v>
      </c>
      <c r="O342" s="393"/>
      <c r="P342" s="225"/>
      <c r="Q342" s="230">
        <v>80</v>
      </c>
      <c r="R342" s="230"/>
      <c r="S342" s="230"/>
      <c r="T342" s="230"/>
      <c r="U342" s="230"/>
      <c r="V342" s="230"/>
      <c r="W342" s="230"/>
      <c r="X342" s="230"/>
      <c r="Y342" s="230"/>
      <c r="Z342" s="230"/>
      <c r="AA342" s="230"/>
    </row>
    <row r="343" spans="1:27" x14ac:dyDescent="0.5">
      <c r="A343" s="332"/>
      <c r="B343" s="230"/>
      <c r="C343" s="225"/>
      <c r="D343" s="230"/>
      <c r="E343" s="230"/>
      <c r="F343" s="230"/>
      <c r="G343" s="230"/>
      <c r="H343" s="230"/>
      <c r="I343" s="230"/>
      <c r="J343" s="230"/>
      <c r="K343" s="230"/>
      <c r="L343" s="230"/>
      <c r="M343" s="230"/>
      <c r="N343" s="393"/>
      <c r="O343" s="393"/>
      <c r="P343" s="225"/>
      <c r="Q343" s="230"/>
      <c r="R343" s="230"/>
      <c r="S343" s="230"/>
      <c r="T343" s="230"/>
      <c r="U343" s="230"/>
      <c r="V343" s="230"/>
      <c r="W343" s="230"/>
      <c r="X343" s="230"/>
      <c r="Y343" s="230"/>
      <c r="Z343" s="230"/>
      <c r="AA343" s="230"/>
    </row>
    <row r="344" spans="1:27" x14ac:dyDescent="0.5">
      <c r="A344" s="332" t="s">
        <v>1891</v>
      </c>
      <c r="B344" s="230">
        <v>14</v>
      </c>
      <c r="C344" s="225">
        <v>242</v>
      </c>
      <c r="D344" s="230" t="s">
        <v>34</v>
      </c>
      <c r="E344" s="230">
        <v>88751</v>
      </c>
      <c r="F344" s="230">
        <v>33</v>
      </c>
      <c r="G344" s="230">
        <v>2408</v>
      </c>
      <c r="H344" s="230" t="s">
        <v>805</v>
      </c>
      <c r="I344" s="230">
        <v>12</v>
      </c>
      <c r="J344" s="230"/>
      <c r="K344" s="230">
        <v>60</v>
      </c>
      <c r="L344" s="230">
        <f t="shared" si="3"/>
        <v>4860</v>
      </c>
      <c r="M344" s="230"/>
      <c r="N344" s="393">
        <v>150</v>
      </c>
      <c r="O344" s="393"/>
      <c r="P344" s="225"/>
      <c r="Q344" s="230">
        <v>14</v>
      </c>
      <c r="R344" s="230"/>
      <c r="S344" s="230"/>
      <c r="T344" s="230"/>
      <c r="U344" s="230"/>
      <c r="V344" s="230"/>
      <c r="W344" s="230"/>
      <c r="X344" s="230"/>
      <c r="Y344" s="230"/>
      <c r="Z344" s="230"/>
      <c r="AA344" s="230"/>
    </row>
    <row r="345" spans="1:27" x14ac:dyDescent="0.5">
      <c r="A345" s="332"/>
      <c r="B345" s="230">
        <v>14</v>
      </c>
      <c r="C345" s="225">
        <v>243</v>
      </c>
      <c r="D345" s="230" t="s">
        <v>34</v>
      </c>
      <c r="E345" s="230">
        <v>43481</v>
      </c>
      <c r="F345" s="230">
        <v>115</v>
      </c>
      <c r="G345" s="230">
        <v>3198</v>
      </c>
      <c r="H345" s="230" t="s">
        <v>805</v>
      </c>
      <c r="I345" s="230">
        <v>8</v>
      </c>
      <c r="J345" s="230">
        <v>1</v>
      </c>
      <c r="K345" s="230">
        <v>42</v>
      </c>
      <c r="L345" s="230">
        <f t="shared" si="3"/>
        <v>3342</v>
      </c>
      <c r="M345" s="230"/>
      <c r="N345" s="393">
        <v>100</v>
      </c>
      <c r="O345" s="393"/>
      <c r="P345" s="225"/>
      <c r="Q345" s="230">
        <v>14</v>
      </c>
      <c r="R345" s="230"/>
      <c r="S345" s="230"/>
      <c r="T345" s="230"/>
      <c r="U345" s="230"/>
      <c r="V345" s="230"/>
      <c r="W345" s="230"/>
      <c r="X345" s="230"/>
      <c r="Y345" s="230"/>
      <c r="Z345" s="230"/>
      <c r="AA345" s="230"/>
    </row>
    <row r="346" spans="1:27" x14ac:dyDescent="0.5">
      <c r="A346" s="332"/>
      <c r="B346" s="230"/>
      <c r="C346" s="225"/>
      <c r="D346" s="230"/>
      <c r="E346" s="230"/>
      <c r="F346" s="230"/>
      <c r="G346" s="230"/>
      <c r="H346" s="230"/>
      <c r="I346" s="230"/>
      <c r="J346" s="230"/>
      <c r="K346" s="230"/>
      <c r="L346" s="230"/>
      <c r="M346" s="230"/>
      <c r="N346" s="393"/>
      <c r="O346" s="393"/>
      <c r="P346" s="225"/>
      <c r="Q346" s="230"/>
      <c r="R346" s="230"/>
      <c r="S346" s="230"/>
      <c r="T346" s="230"/>
      <c r="U346" s="230"/>
      <c r="V346" s="230"/>
      <c r="W346" s="230"/>
      <c r="X346" s="230"/>
      <c r="Y346" s="230"/>
      <c r="Z346" s="230"/>
      <c r="AA346" s="230"/>
    </row>
    <row r="347" spans="1:27" x14ac:dyDescent="0.5">
      <c r="A347" s="332" t="s">
        <v>1892</v>
      </c>
      <c r="B347" s="230">
        <v>8</v>
      </c>
      <c r="C347" s="225">
        <v>244</v>
      </c>
      <c r="D347" s="230" t="s">
        <v>34</v>
      </c>
      <c r="E347" s="230">
        <v>81842</v>
      </c>
      <c r="F347" s="230">
        <v>145</v>
      </c>
      <c r="G347" s="230">
        <v>6432</v>
      </c>
      <c r="H347" s="230" t="s">
        <v>805</v>
      </c>
      <c r="I347" s="230">
        <v>5</v>
      </c>
      <c r="J347" s="230">
        <v>3</v>
      </c>
      <c r="K347" s="230">
        <v>41</v>
      </c>
      <c r="L347" s="230">
        <f t="shared" si="3"/>
        <v>2341</v>
      </c>
      <c r="M347" s="230"/>
      <c r="N347" s="393">
        <v>250</v>
      </c>
      <c r="O347" s="393"/>
      <c r="P347" s="225"/>
      <c r="Q347" s="230">
        <v>8</v>
      </c>
      <c r="R347" s="230"/>
      <c r="S347" s="230"/>
      <c r="T347" s="230"/>
      <c r="U347" s="230"/>
      <c r="V347" s="230"/>
      <c r="W347" s="230"/>
      <c r="X347" s="230"/>
      <c r="Y347" s="230"/>
      <c r="Z347" s="230"/>
      <c r="AA347" s="230"/>
    </row>
    <row r="348" spans="1:27" x14ac:dyDescent="0.5">
      <c r="A348" s="332"/>
      <c r="B348" s="230">
        <v>8</v>
      </c>
      <c r="C348" s="225">
        <v>245</v>
      </c>
      <c r="D348" s="230" t="s">
        <v>34</v>
      </c>
      <c r="E348" s="230">
        <v>15205</v>
      </c>
      <c r="F348" s="230">
        <v>21</v>
      </c>
      <c r="G348" s="230">
        <v>573</v>
      </c>
      <c r="H348" s="230" t="s">
        <v>805</v>
      </c>
      <c r="I348" s="230"/>
      <c r="J348" s="230"/>
      <c r="K348" s="230">
        <v>84</v>
      </c>
      <c r="L348" s="230"/>
      <c r="M348" s="230"/>
      <c r="N348" s="393">
        <v>250</v>
      </c>
      <c r="O348" s="393"/>
      <c r="P348" s="225">
        <v>58</v>
      </c>
      <c r="Q348" s="230">
        <v>8</v>
      </c>
      <c r="R348" s="230" t="s">
        <v>1792</v>
      </c>
      <c r="S348" s="230" t="s">
        <v>45</v>
      </c>
      <c r="T348" s="230"/>
      <c r="U348" s="230">
        <v>81</v>
      </c>
      <c r="V348" s="230"/>
      <c r="W348" s="230">
        <v>81</v>
      </c>
      <c r="X348" s="230"/>
      <c r="Y348" s="230"/>
      <c r="Z348" s="230">
        <v>14</v>
      </c>
      <c r="AA348" s="230"/>
    </row>
    <row r="349" spans="1:27" x14ac:dyDescent="0.5">
      <c r="A349" s="332"/>
      <c r="B349" s="230">
        <v>8</v>
      </c>
      <c r="C349" s="225">
        <v>246</v>
      </c>
      <c r="D349" s="230" t="s">
        <v>34</v>
      </c>
      <c r="E349" s="230">
        <v>2041</v>
      </c>
      <c r="F349" s="230">
        <v>221</v>
      </c>
      <c r="G349" s="230">
        <v>41</v>
      </c>
      <c r="H349" s="230" t="s">
        <v>805</v>
      </c>
      <c r="I349" s="230">
        <v>4</v>
      </c>
      <c r="J349" s="230"/>
      <c r="K349" s="230">
        <v>63</v>
      </c>
      <c r="L349" s="230">
        <f t="shared" si="3"/>
        <v>1663</v>
      </c>
      <c r="M349" s="230"/>
      <c r="N349" s="393"/>
      <c r="O349" s="393"/>
      <c r="P349" s="225"/>
      <c r="Q349" s="230">
        <v>8</v>
      </c>
      <c r="R349" s="230"/>
      <c r="S349" s="230"/>
      <c r="T349" s="230"/>
      <c r="U349" s="230"/>
      <c r="V349" s="230"/>
      <c r="W349" s="230"/>
      <c r="X349" s="230"/>
      <c r="Y349" s="230"/>
      <c r="Z349" s="230"/>
      <c r="AA349" s="230"/>
    </row>
    <row r="350" spans="1:27" x14ac:dyDescent="0.5">
      <c r="A350" s="332"/>
      <c r="B350" s="230">
        <v>8</v>
      </c>
      <c r="C350" s="225">
        <v>247</v>
      </c>
      <c r="D350" s="230" t="s">
        <v>34</v>
      </c>
      <c r="E350" s="230">
        <v>2037</v>
      </c>
      <c r="F350" s="230">
        <v>217</v>
      </c>
      <c r="G350" s="230">
        <v>37</v>
      </c>
      <c r="H350" s="230" t="s">
        <v>805</v>
      </c>
      <c r="I350" s="230">
        <v>3</v>
      </c>
      <c r="J350" s="230">
        <v>3</v>
      </c>
      <c r="K350" s="230">
        <v>40</v>
      </c>
      <c r="L350" s="230">
        <f t="shared" si="3"/>
        <v>1540</v>
      </c>
      <c r="M350" s="230"/>
      <c r="N350" s="393"/>
      <c r="O350" s="393"/>
      <c r="P350" s="225"/>
      <c r="Q350" s="230">
        <v>8</v>
      </c>
      <c r="R350" s="230"/>
      <c r="S350" s="230"/>
      <c r="T350" s="230"/>
      <c r="U350" s="230"/>
      <c r="V350" s="230"/>
      <c r="W350" s="230"/>
      <c r="X350" s="230"/>
      <c r="Y350" s="230"/>
      <c r="Z350" s="230"/>
      <c r="AA350" s="230"/>
    </row>
    <row r="351" spans="1:27" x14ac:dyDescent="0.5">
      <c r="A351" s="332"/>
      <c r="B351" s="230"/>
      <c r="C351" s="225"/>
      <c r="D351" s="230"/>
      <c r="E351" s="230"/>
      <c r="F351" s="230"/>
      <c r="G351" s="230"/>
      <c r="H351" s="230"/>
      <c r="I351" s="230"/>
      <c r="J351" s="230"/>
      <c r="K351" s="230"/>
      <c r="L351" s="230"/>
      <c r="M351" s="230"/>
      <c r="N351" s="393"/>
      <c r="O351" s="393"/>
      <c r="P351" s="225"/>
      <c r="Q351" s="230"/>
      <c r="R351" s="230"/>
      <c r="S351" s="230"/>
      <c r="T351" s="230"/>
      <c r="U351" s="230"/>
      <c r="V351" s="230"/>
      <c r="W351" s="230"/>
      <c r="X351" s="230"/>
      <c r="Y351" s="230"/>
      <c r="Z351" s="230"/>
      <c r="AA351" s="230"/>
    </row>
    <row r="352" spans="1:27" x14ac:dyDescent="0.5">
      <c r="A352" s="332" t="s">
        <v>1893</v>
      </c>
      <c r="B352" s="230">
        <v>101</v>
      </c>
      <c r="C352" s="225">
        <v>248</v>
      </c>
      <c r="D352" s="230" t="s">
        <v>34</v>
      </c>
      <c r="E352" s="230">
        <v>71432</v>
      </c>
      <c r="F352" s="230">
        <v>314</v>
      </c>
      <c r="G352" s="230">
        <v>6018</v>
      </c>
      <c r="H352" s="230" t="s">
        <v>805</v>
      </c>
      <c r="I352" s="230">
        <v>2</v>
      </c>
      <c r="J352" s="230">
        <v>3</v>
      </c>
      <c r="K352" s="230">
        <v>17</v>
      </c>
      <c r="L352" s="230"/>
      <c r="M352" s="230"/>
      <c r="N352" s="393">
        <v>175</v>
      </c>
      <c r="O352" s="393"/>
      <c r="P352" s="225">
        <v>59</v>
      </c>
      <c r="Q352" s="230">
        <v>101</v>
      </c>
      <c r="R352" s="230" t="s">
        <v>1792</v>
      </c>
      <c r="S352" s="230" t="s">
        <v>45</v>
      </c>
      <c r="T352" s="230"/>
      <c r="U352" s="230">
        <v>108</v>
      </c>
      <c r="V352" s="230"/>
      <c r="W352" s="230">
        <v>105</v>
      </c>
      <c r="X352" s="230"/>
      <c r="Y352" s="230"/>
      <c r="Z352" s="230">
        <v>15</v>
      </c>
      <c r="AA352" s="230"/>
    </row>
    <row r="353" spans="1:27" x14ac:dyDescent="0.5">
      <c r="A353" s="332"/>
      <c r="B353" s="230"/>
      <c r="C353" s="225">
        <v>249</v>
      </c>
      <c r="D353" s="230" t="s">
        <v>34</v>
      </c>
      <c r="E353" s="230">
        <v>25427</v>
      </c>
      <c r="F353" s="230">
        <v>21</v>
      </c>
      <c r="G353" s="230">
        <v>1887</v>
      </c>
      <c r="H353" s="230" t="s">
        <v>805</v>
      </c>
      <c r="I353" s="230">
        <v>20</v>
      </c>
      <c r="J353" s="230">
        <v>2</v>
      </c>
      <c r="K353" s="230">
        <v>7</v>
      </c>
      <c r="L353" s="230">
        <f t="shared" si="3"/>
        <v>8207</v>
      </c>
      <c r="M353" s="230"/>
      <c r="N353" s="393">
        <v>175</v>
      </c>
      <c r="O353" s="393"/>
      <c r="P353" s="225"/>
      <c r="Q353" s="230"/>
      <c r="R353" s="230"/>
      <c r="S353" s="230"/>
      <c r="T353" s="230"/>
      <c r="U353" s="230"/>
      <c r="V353" s="230"/>
      <c r="W353" s="230"/>
      <c r="X353" s="230"/>
      <c r="Y353" s="230"/>
      <c r="Z353" s="230"/>
      <c r="AA353" s="230"/>
    </row>
    <row r="354" spans="1:27" x14ac:dyDescent="0.5">
      <c r="A354" s="332"/>
      <c r="B354" s="230"/>
      <c r="C354" s="225">
        <v>250</v>
      </c>
      <c r="D354" s="230" t="s">
        <v>34</v>
      </c>
      <c r="E354" s="230">
        <v>21532</v>
      </c>
      <c r="F354" s="230"/>
      <c r="G354" s="230"/>
      <c r="H354" s="230" t="s">
        <v>805</v>
      </c>
      <c r="I354" s="230">
        <v>2</v>
      </c>
      <c r="J354" s="230">
        <v>3</v>
      </c>
      <c r="K354" s="230">
        <v>17</v>
      </c>
      <c r="L354" s="230">
        <f t="shared" si="3"/>
        <v>1117</v>
      </c>
      <c r="M354" s="230"/>
      <c r="N354" s="393"/>
      <c r="O354" s="393"/>
      <c r="P354" s="225"/>
      <c r="Q354" s="230"/>
      <c r="R354" s="230"/>
      <c r="S354" s="230"/>
      <c r="T354" s="230"/>
      <c r="U354" s="230"/>
      <c r="V354" s="230"/>
      <c r="W354" s="230"/>
      <c r="X354" s="230"/>
      <c r="Y354" s="230"/>
      <c r="Z354" s="230"/>
      <c r="AA354" s="230"/>
    </row>
    <row r="355" spans="1:27" x14ac:dyDescent="0.5">
      <c r="A355" s="332"/>
      <c r="B355" s="230"/>
      <c r="C355" s="225"/>
      <c r="D355" s="230"/>
      <c r="E355" s="230"/>
      <c r="F355" s="230"/>
      <c r="G355" s="230"/>
      <c r="H355" s="230"/>
      <c r="I355" s="230"/>
      <c r="J355" s="230"/>
      <c r="K355" s="230"/>
      <c r="L355" s="230"/>
      <c r="M355" s="230"/>
      <c r="N355" s="393"/>
      <c r="O355" s="393"/>
      <c r="P355" s="225"/>
      <c r="Q355" s="230"/>
      <c r="R355" s="230"/>
      <c r="S355" s="230"/>
      <c r="T355" s="230"/>
      <c r="U355" s="230"/>
      <c r="V355" s="230"/>
      <c r="W355" s="230"/>
      <c r="X355" s="230"/>
      <c r="Y355" s="230"/>
      <c r="Z355" s="230"/>
      <c r="AA355" s="230"/>
    </row>
    <row r="356" spans="1:27" x14ac:dyDescent="0.5">
      <c r="A356" s="332" t="s">
        <v>1894</v>
      </c>
      <c r="B356" s="230">
        <v>58</v>
      </c>
      <c r="C356" s="225">
        <v>251</v>
      </c>
      <c r="D356" s="230" t="s">
        <v>34</v>
      </c>
      <c r="E356" s="230">
        <v>15249</v>
      </c>
      <c r="F356" s="230">
        <v>105</v>
      </c>
      <c r="G356" s="230">
        <v>617</v>
      </c>
      <c r="H356" s="230" t="s">
        <v>805</v>
      </c>
      <c r="I356" s="230"/>
      <c r="J356" s="230"/>
      <c r="K356" s="230">
        <v>46</v>
      </c>
      <c r="L356" s="230"/>
      <c r="M356" s="230"/>
      <c r="N356" s="393">
        <v>250</v>
      </c>
      <c r="O356" s="393"/>
      <c r="P356" s="225">
        <v>60</v>
      </c>
      <c r="Q356" s="230">
        <v>58</v>
      </c>
      <c r="R356" s="230" t="s">
        <v>1792</v>
      </c>
      <c r="S356" s="230" t="s">
        <v>45</v>
      </c>
      <c r="T356" s="230"/>
      <c r="U356" s="230">
        <v>72</v>
      </c>
      <c r="V356" s="230"/>
      <c r="W356" s="230">
        <v>72</v>
      </c>
      <c r="X356" s="230"/>
      <c r="Y356" s="230"/>
      <c r="Z356" s="230">
        <v>50</v>
      </c>
      <c r="AA356" s="230"/>
    </row>
    <row r="357" spans="1:27" x14ac:dyDescent="0.5">
      <c r="A357" s="332"/>
      <c r="B357" s="230">
        <v>59</v>
      </c>
      <c r="C357" s="225">
        <v>252</v>
      </c>
      <c r="D357" s="230" t="s">
        <v>34</v>
      </c>
      <c r="E357" s="230">
        <v>15249</v>
      </c>
      <c r="F357" s="230">
        <v>105</v>
      </c>
      <c r="G357" s="230">
        <v>617</v>
      </c>
      <c r="H357" s="230" t="s">
        <v>805</v>
      </c>
      <c r="I357" s="230"/>
      <c r="J357" s="230"/>
      <c r="K357" s="230">
        <v>86</v>
      </c>
      <c r="L357" s="230">
        <f t="shared" si="3"/>
        <v>86</v>
      </c>
      <c r="M357" s="230"/>
      <c r="N357" s="393">
        <v>250</v>
      </c>
      <c r="O357" s="393"/>
      <c r="P357" s="225"/>
      <c r="Q357" s="230">
        <v>59</v>
      </c>
      <c r="R357" s="230"/>
      <c r="S357" s="230"/>
      <c r="T357" s="230"/>
      <c r="U357" s="230"/>
      <c r="V357" s="230"/>
      <c r="W357" s="230"/>
      <c r="X357" s="230"/>
      <c r="Y357" s="230"/>
      <c r="Z357" s="230"/>
      <c r="AA357" s="230"/>
    </row>
    <row r="358" spans="1:27" x14ac:dyDescent="0.5">
      <c r="A358" s="332"/>
      <c r="B358" s="230">
        <v>59</v>
      </c>
      <c r="C358" s="225">
        <v>253</v>
      </c>
      <c r="D358" s="230" t="s">
        <v>1800</v>
      </c>
      <c r="E358" s="230">
        <v>880</v>
      </c>
      <c r="F358" s="230"/>
      <c r="G358" s="230">
        <v>30</v>
      </c>
      <c r="H358" s="230" t="s">
        <v>805</v>
      </c>
      <c r="I358" s="230">
        <v>7</v>
      </c>
      <c r="J358" s="230">
        <v>2</v>
      </c>
      <c r="K358" s="230">
        <v>15</v>
      </c>
      <c r="L358" s="230">
        <f t="shared" si="3"/>
        <v>3015</v>
      </c>
      <c r="M358" s="230"/>
      <c r="N358" s="393"/>
      <c r="O358" s="393"/>
      <c r="P358" s="225"/>
      <c r="Q358" s="230">
        <v>59</v>
      </c>
      <c r="R358" s="230"/>
      <c r="S358" s="230"/>
      <c r="T358" s="230"/>
      <c r="U358" s="230"/>
      <c r="V358" s="230"/>
      <c r="W358" s="230"/>
      <c r="X358" s="230"/>
      <c r="Y358" s="230"/>
      <c r="Z358" s="230"/>
      <c r="AA358" s="230"/>
    </row>
    <row r="359" spans="1:27" x14ac:dyDescent="0.5">
      <c r="A359" s="332"/>
      <c r="B359" s="230">
        <v>59</v>
      </c>
      <c r="C359" s="225">
        <v>254</v>
      </c>
      <c r="D359" s="230" t="s">
        <v>34</v>
      </c>
      <c r="E359" s="230">
        <v>26414</v>
      </c>
      <c r="F359" s="230">
        <v>2332</v>
      </c>
      <c r="G359" s="230">
        <v>7</v>
      </c>
      <c r="H359" s="230" t="s">
        <v>805</v>
      </c>
      <c r="I359" s="230">
        <v>7</v>
      </c>
      <c r="J359" s="230">
        <v>1</v>
      </c>
      <c r="K359" s="230">
        <v>58</v>
      </c>
      <c r="L359" s="230">
        <f t="shared" si="3"/>
        <v>2958</v>
      </c>
      <c r="M359" s="230"/>
      <c r="N359" s="393">
        <v>150</v>
      </c>
      <c r="O359" s="393"/>
      <c r="P359" s="225"/>
      <c r="Q359" s="230">
        <v>59</v>
      </c>
      <c r="R359" s="230"/>
      <c r="S359" s="230"/>
      <c r="T359" s="230"/>
      <c r="U359" s="230"/>
      <c r="V359" s="230"/>
      <c r="W359" s="230"/>
      <c r="X359" s="230"/>
      <c r="Y359" s="230"/>
      <c r="Z359" s="230"/>
      <c r="AA359" s="230"/>
    </row>
    <row r="360" spans="1:27" x14ac:dyDescent="0.5">
      <c r="A360" s="332"/>
      <c r="B360" s="230"/>
      <c r="C360" s="225"/>
      <c r="D360" s="230"/>
      <c r="E360" s="230"/>
      <c r="F360" s="230"/>
      <c r="G360" s="230"/>
      <c r="H360" s="230"/>
      <c r="I360" s="230"/>
      <c r="J360" s="230"/>
      <c r="K360" s="230"/>
      <c r="L360" s="230"/>
      <c r="M360" s="230"/>
      <c r="N360" s="393"/>
      <c r="O360" s="393"/>
      <c r="P360" s="225"/>
      <c r="Q360" s="230"/>
      <c r="R360" s="230"/>
      <c r="S360" s="230"/>
      <c r="T360" s="230"/>
      <c r="U360" s="230"/>
      <c r="V360" s="230"/>
      <c r="W360" s="230"/>
      <c r="X360" s="230"/>
      <c r="Y360" s="230"/>
      <c r="Z360" s="230"/>
      <c r="AA360" s="230"/>
    </row>
    <row r="361" spans="1:27" x14ac:dyDescent="0.5">
      <c r="A361" s="332" t="s">
        <v>1895</v>
      </c>
      <c r="B361" s="230">
        <v>51</v>
      </c>
      <c r="C361" s="225">
        <v>255</v>
      </c>
      <c r="D361" s="230" t="s">
        <v>34</v>
      </c>
      <c r="E361" s="230">
        <v>25438</v>
      </c>
      <c r="F361" s="230">
        <v>34</v>
      </c>
      <c r="G361" s="230">
        <v>1894</v>
      </c>
      <c r="H361" s="230" t="s">
        <v>805</v>
      </c>
      <c r="I361" s="230">
        <v>9</v>
      </c>
      <c r="J361" s="230"/>
      <c r="K361" s="230">
        <v>30</v>
      </c>
      <c r="L361" s="230">
        <f t="shared" si="3"/>
        <v>3630</v>
      </c>
      <c r="M361" s="230"/>
      <c r="N361" s="393">
        <v>255</v>
      </c>
      <c r="O361" s="393"/>
      <c r="P361" s="225"/>
      <c r="Q361" s="230">
        <v>51</v>
      </c>
      <c r="R361" s="230"/>
      <c r="S361" s="230"/>
      <c r="T361" s="230"/>
      <c r="U361" s="230"/>
      <c r="V361" s="230"/>
      <c r="W361" s="230"/>
      <c r="X361" s="230"/>
      <c r="Y361" s="230"/>
      <c r="Z361" s="230"/>
      <c r="AA361" s="230"/>
    </row>
    <row r="362" spans="1:27" x14ac:dyDescent="0.5">
      <c r="A362" s="332"/>
      <c r="B362" s="230"/>
      <c r="C362" s="225"/>
      <c r="D362" s="230"/>
      <c r="E362" s="230"/>
      <c r="F362" s="230"/>
      <c r="G362" s="230"/>
      <c r="H362" s="230"/>
      <c r="I362" s="230"/>
      <c r="J362" s="230"/>
      <c r="K362" s="230"/>
      <c r="L362" s="230"/>
      <c r="M362" s="230"/>
      <c r="N362" s="393"/>
      <c r="O362" s="393"/>
      <c r="P362" s="225"/>
      <c r="Q362" s="230"/>
      <c r="R362" s="230"/>
      <c r="S362" s="230"/>
      <c r="T362" s="230"/>
      <c r="U362" s="230"/>
      <c r="V362" s="230"/>
      <c r="W362" s="230"/>
      <c r="X362" s="230"/>
      <c r="Y362" s="230"/>
      <c r="Z362" s="230"/>
      <c r="AA362" s="230"/>
    </row>
    <row r="363" spans="1:27" x14ac:dyDescent="0.5">
      <c r="A363" s="332" t="s">
        <v>1896</v>
      </c>
      <c r="B363" s="230">
        <v>51</v>
      </c>
      <c r="C363" s="225">
        <v>256</v>
      </c>
      <c r="D363" s="230" t="s">
        <v>1800</v>
      </c>
      <c r="E363" s="230">
        <v>440</v>
      </c>
      <c r="F363" s="230">
        <v>176</v>
      </c>
      <c r="G363" s="230">
        <v>30</v>
      </c>
      <c r="H363" s="230" t="s">
        <v>805</v>
      </c>
      <c r="I363" s="230">
        <v>10</v>
      </c>
      <c r="J363" s="230">
        <v>2</v>
      </c>
      <c r="K363" s="230">
        <v>27</v>
      </c>
      <c r="L363" s="230">
        <f t="shared" si="3"/>
        <v>4227</v>
      </c>
      <c r="M363" s="230"/>
      <c r="N363" s="393"/>
      <c r="O363" s="393"/>
      <c r="P363" s="225"/>
      <c r="Q363" s="230">
        <v>51</v>
      </c>
      <c r="R363" s="230"/>
      <c r="S363" s="230"/>
      <c r="T363" s="230"/>
      <c r="U363" s="230"/>
      <c r="V363" s="230"/>
      <c r="W363" s="230"/>
      <c r="X363" s="230"/>
      <c r="Y363" s="230"/>
      <c r="Z363" s="230"/>
      <c r="AA363" s="230"/>
    </row>
    <row r="364" spans="1:27" x14ac:dyDescent="0.5">
      <c r="A364" s="332"/>
      <c r="B364" s="230"/>
      <c r="C364" s="225"/>
      <c r="D364" s="230"/>
      <c r="E364" s="230"/>
      <c r="F364" s="230"/>
      <c r="G364" s="230"/>
      <c r="H364" s="230"/>
      <c r="I364" s="230"/>
      <c r="J364" s="230"/>
      <c r="K364" s="230"/>
      <c r="L364" s="230"/>
      <c r="M364" s="230"/>
      <c r="N364" s="393"/>
      <c r="O364" s="393"/>
      <c r="P364" s="225"/>
      <c r="Q364" s="230"/>
      <c r="R364" s="230"/>
      <c r="S364" s="230"/>
      <c r="T364" s="230"/>
      <c r="U364" s="230"/>
      <c r="V364" s="230"/>
      <c r="W364" s="230"/>
      <c r="X364" s="230"/>
      <c r="Y364" s="230"/>
      <c r="Z364" s="230"/>
      <c r="AA364" s="230"/>
    </row>
    <row r="365" spans="1:27" x14ac:dyDescent="0.5">
      <c r="A365" s="332" t="s">
        <v>1897</v>
      </c>
      <c r="B365" s="230">
        <v>51</v>
      </c>
      <c r="C365" s="225">
        <v>257</v>
      </c>
      <c r="D365" s="230" t="s">
        <v>34</v>
      </c>
      <c r="E365" s="230">
        <v>15259</v>
      </c>
      <c r="F365" s="230">
        <v>109</v>
      </c>
      <c r="G365" s="230">
        <v>627</v>
      </c>
      <c r="H365" s="230" t="s">
        <v>805</v>
      </c>
      <c r="I365" s="230"/>
      <c r="J365" s="230">
        <v>2</v>
      </c>
      <c r="K365" s="230">
        <v>4</v>
      </c>
      <c r="L365" s="230"/>
      <c r="M365" s="230"/>
      <c r="N365" s="393">
        <v>100</v>
      </c>
      <c r="O365" s="393"/>
      <c r="P365" s="225">
        <v>61</v>
      </c>
      <c r="Q365" s="230">
        <v>51</v>
      </c>
      <c r="R365" s="230" t="s">
        <v>1792</v>
      </c>
      <c r="S365" s="230" t="s">
        <v>45</v>
      </c>
      <c r="T365" s="230"/>
      <c r="U365" s="230">
        <v>252</v>
      </c>
      <c r="V365" s="230"/>
      <c r="W365" s="230">
        <v>252</v>
      </c>
      <c r="X365" s="230"/>
      <c r="Y365" s="230"/>
      <c r="Z365" s="230">
        <v>25</v>
      </c>
      <c r="AA365" s="230"/>
    </row>
    <row r="366" spans="1:27" x14ac:dyDescent="0.5">
      <c r="A366" s="332"/>
      <c r="B366" s="230">
        <v>51</v>
      </c>
      <c r="C366" s="225">
        <v>258</v>
      </c>
      <c r="D366" s="230" t="s">
        <v>34</v>
      </c>
      <c r="E366" s="230">
        <v>26416</v>
      </c>
      <c r="F366" s="230">
        <v>23</v>
      </c>
      <c r="G366" s="230">
        <v>2334</v>
      </c>
      <c r="H366" s="230" t="s">
        <v>805</v>
      </c>
      <c r="I366" s="230">
        <v>6</v>
      </c>
      <c r="J366" s="230">
        <v>2</v>
      </c>
      <c r="K366" s="230">
        <v>43</v>
      </c>
      <c r="L366" s="230">
        <f t="shared" si="3"/>
        <v>2643</v>
      </c>
      <c r="M366" s="230"/>
      <c r="N366" s="393">
        <v>150</v>
      </c>
      <c r="O366" s="393"/>
      <c r="P366" s="225"/>
      <c r="Q366" s="230">
        <v>51</v>
      </c>
      <c r="R366" s="230"/>
      <c r="S366" s="230"/>
      <c r="T366" s="230"/>
      <c r="U366" s="230"/>
      <c r="V366" s="230"/>
      <c r="W366" s="230"/>
      <c r="X366" s="230"/>
      <c r="Y366" s="230"/>
      <c r="Z366" s="230"/>
      <c r="AA366" s="230"/>
    </row>
    <row r="367" spans="1:27" x14ac:dyDescent="0.5">
      <c r="A367" s="332"/>
      <c r="B367" s="230">
        <v>51</v>
      </c>
      <c r="C367" s="225">
        <v>259</v>
      </c>
      <c r="D367" s="230" t="s">
        <v>34</v>
      </c>
      <c r="E367" s="230">
        <v>26417</v>
      </c>
      <c r="F367" s="230">
        <v>28</v>
      </c>
      <c r="G367" s="230">
        <v>2335</v>
      </c>
      <c r="H367" s="230" t="s">
        <v>805</v>
      </c>
      <c r="I367" s="230">
        <v>7</v>
      </c>
      <c r="J367" s="230">
        <v>1</v>
      </c>
      <c r="K367" s="230">
        <v>80</v>
      </c>
      <c r="L367" s="230">
        <f t="shared" si="3"/>
        <v>2980</v>
      </c>
      <c r="M367" s="230"/>
      <c r="N367" s="393">
        <v>150</v>
      </c>
      <c r="O367" s="393"/>
      <c r="P367" s="225"/>
      <c r="Q367" s="230">
        <v>51</v>
      </c>
      <c r="R367" s="230"/>
      <c r="S367" s="230"/>
      <c r="T367" s="230"/>
      <c r="U367" s="230"/>
      <c r="V367" s="230"/>
      <c r="W367" s="230"/>
      <c r="X367" s="230"/>
      <c r="Y367" s="230"/>
      <c r="Z367" s="230"/>
      <c r="AA367" s="230"/>
    </row>
    <row r="368" spans="1:27" x14ac:dyDescent="0.5">
      <c r="A368" s="332"/>
      <c r="B368" s="230"/>
      <c r="C368" s="225"/>
      <c r="D368" s="230"/>
      <c r="E368" s="230"/>
      <c r="F368" s="230"/>
      <c r="G368" s="230"/>
      <c r="H368" s="230"/>
      <c r="I368" s="230"/>
      <c r="J368" s="230"/>
      <c r="K368" s="230"/>
      <c r="L368" s="230"/>
      <c r="M368" s="230"/>
      <c r="N368" s="393"/>
      <c r="O368" s="393"/>
      <c r="P368" s="225"/>
      <c r="Q368" s="230"/>
      <c r="R368" s="230"/>
      <c r="S368" s="230"/>
      <c r="T368" s="230"/>
      <c r="U368" s="230"/>
      <c r="V368" s="230"/>
      <c r="W368" s="230"/>
      <c r="X368" s="230"/>
      <c r="Y368" s="230"/>
      <c r="Z368" s="230"/>
      <c r="AA368" s="230"/>
    </row>
    <row r="369" spans="1:27" x14ac:dyDescent="0.5">
      <c r="A369" s="332" t="s">
        <v>1898</v>
      </c>
      <c r="B369" s="230">
        <v>54</v>
      </c>
      <c r="C369" s="225">
        <v>260</v>
      </c>
      <c r="D369" s="230" t="s">
        <v>34</v>
      </c>
      <c r="E369" s="230">
        <v>15217</v>
      </c>
      <c r="F369" s="230">
        <v>26</v>
      </c>
      <c r="G369" s="230">
        <v>585</v>
      </c>
      <c r="H369" s="230" t="s">
        <v>805</v>
      </c>
      <c r="I369" s="230"/>
      <c r="J369" s="230">
        <v>1</v>
      </c>
      <c r="K369" s="230">
        <v>8</v>
      </c>
      <c r="L369" s="230"/>
      <c r="M369" s="230"/>
      <c r="N369" s="393">
        <v>100</v>
      </c>
      <c r="O369" s="393"/>
      <c r="P369" s="225">
        <v>62</v>
      </c>
      <c r="Q369" s="230">
        <v>54</v>
      </c>
      <c r="R369" s="230" t="s">
        <v>1792</v>
      </c>
      <c r="S369" s="230" t="s">
        <v>45</v>
      </c>
      <c r="T369" s="230"/>
      <c r="U369" s="230">
        <v>54</v>
      </c>
      <c r="V369" s="230"/>
      <c r="W369" s="230">
        <v>54</v>
      </c>
      <c r="X369" s="230"/>
      <c r="Y369" s="230"/>
      <c r="Z369" s="230">
        <v>11</v>
      </c>
      <c r="AA369" s="230"/>
    </row>
    <row r="370" spans="1:27" x14ac:dyDescent="0.5">
      <c r="A370" s="332"/>
      <c r="B370" s="230">
        <v>22</v>
      </c>
      <c r="C370" s="225">
        <v>261</v>
      </c>
      <c r="D370" s="230" t="s">
        <v>34</v>
      </c>
      <c r="E370" s="230">
        <v>25853</v>
      </c>
      <c r="F370" s="230">
        <v>48</v>
      </c>
      <c r="G370" s="230">
        <v>1909</v>
      </c>
      <c r="H370" s="230" t="s">
        <v>805</v>
      </c>
      <c r="I370" s="230">
        <v>11</v>
      </c>
      <c r="J370" s="230">
        <v>3</v>
      </c>
      <c r="K370" s="230">
        <v>70</v>
      </c>
      <c r="L370" s="230">
        <f t="shared" si="3"/>
        <v>4770</v>
      </c>
      <c r="M370" s="230"/>
      <c r="N370" s="393">
        <v>150</v>
      </c>
      <c r="O370" s="393"/>
      <c r="P370" s="225"/>
      <c r="Q370" s="230">
        <v>22</v>
      </c>
      <c r="R370" s="230"/>
      <c r="S370" s="230"/>
      <c r="T370" s="230"/>
      <c r="U370" s="230"/>
      <c r="V370" s="230"/>
      <c r="W370" s="230"/>
      <c r="X370" s="230"/>
      <c r="Y370" s="230"/>
      <c r="Z370" s="230"/>
      <c r="AA370" s="230"/>
    </row>
    <row r="371" spans="1:27" x14ac:dyDescent="0.5">
      <c r="A371" s="332" t="s">
        <v>1899</v>
      </c>
      <c r="B371" s="230">
        <v>53</v>
      </c>
      <c r="C371" s="225">
        <v>262</v>
      </c>
      <c r="D371" s="230" t="s">
        <v>34</v>
      </c>
      <c r="E371" s="230">
        <v>25149</v>
      </c>
      <c r="F371" s="230">
        <v>15</v>
      </c>
      <c r="G371" s="230">
        <v>1875</v>
      </c>
      <c r="H371" s="230" t="s">
        <v>805</v>
      </c>
      <c r="I371" s="230">
        <v>13</v>
      </c>
      <c r="J371" s="230">
        <v>3</v>
      </c>
      <c r="K371" s="230">
        <v>18</v>
      </c>
      <c r="L371" s="230">
        <f t="shared" si="3"/>
        <v>5518</v>
      </c>
      <c r="M371" s="230"/>
      <c r="N371" s="393">
        <v>175</v>
      </c>
      <c r="O371" s="393"/>
      <c r="P371" s="225"/>
      <c r="Q371" s="230">
        <v>53</v>
      </c>
      <c r="R371" s="230"/>
      <c r="S371" s="230"/>
      <c r="T371" s="230"/>
      <c r="U371" s="230"/>
      <c r="V371" s="230"/>
      <c r="W371" s="230"/>
      <c r="X371" s="230"/>
      <c r="Y371" s="230"/>
      <c r="Z371" s="230"/>
      <c r="AA371" s="230"/>
    </row>
    <row r="372" spans="1:27" x14ac:dyDescent="0.5">
      <c r="A372" s="332"/>
      <c r="B372" s="230"/>
      <c r="C372" s="225"/>
      <c r="D372" s="230"/>
      <c r="E372" s="230"/>
      <c r="F372" s="230"/>
      <c r="G372" s="230"/>
      <c r="H372" s="230"/>
      <c r="I372" s="230"/>
      <c r="J372" s="230"/>
      <c r="K372" s="230"/>
      <c r="L372" s="230"/>
      <c r="M372" s="230"/>
      <c r="N372" s="393"/>
      <c r="O372" s="393"/>
      <c r="P372" s="225"/>
      <c r="Q372" s="230"/>
      <c r="R372" s="230"/>
      <c r="S372" s="230"/>
      <c r="T372" s="230"/>
      <c r="U372" s="230"/>
      <c r="V372" s="230"/>
      <c r="W372" s="230"/>
      <c r="X372" s="230"/>
      <c r="Y372" s="230"/>
      <c r="Z372" s="230"/>
      <c r="AA372" s="230"/>
    </row>
    <row r="373" spans="1:27" x14ac:dyDescent="0.5">
      <c r="A373" s="332" t="s">
        <v>1821</v>
      </c>
      <c r="B373" s="230">
        <v>131</v>
      </c>
      <c r="C373" s="225">
        <v>263</v>
      </c>
      <c r="D373" s="230" t="s">
        <v>34</v>
      </c>
      <c r="E373" s="230">
        <v>5643</v>
      </c>
      <c r="F373" s="230">
        <v>97</v>
      </c>
      <c r="G373" s="230">
        <v>4264</v>
      </c>
      <c r="H373" s="230" t="s">
        <v>805</v>
      </c>
      <c r="I373" s="230">
        <v>6</v>
      </c>
      <c r="J373" s="230">
        <v>1</v>
      </c>
      <c r="K373" s="230">
        <v>11</v>
      </c>
      <c r="L373" s="230">
        <f t="shared" si="3"/>
        <v>2511</v>
      </c>
      <c r="M373" s="230"/>
      <c r="N373" s="393">
        <v>100</v>
      </c>
      <c r="O373" s="393"/>
      <c r="P373" s="225"/>
      <c r="Q373" s="230">
        <v>131</v>
      </c>
      <c r="R373" s="230"/>
      <c r="S373" s="230"/>
      <c r="T373" s="230"/>
      <c r="U373" s="230"/>
      <c r="V373" s="230"/>
      <c r="W373" s="230"/>
      <c r="X373" s="230"/>
      <c r="Y373" s="230"/>
      <c r="Z373" s="230"/>
      <c r="AA373" s="230"/>
    </row>
    <row r="374" spans="1:27" x14ac:dyDescent="0.5">
      <c r="A374" s="332"/>
      <c r="B374" s="230"/>
      <c r="C374" s="225"/>
      <c r="D374" s="230"/>
      <c r="E374" s="230"/>
      <c r="F374" s="230"/>
      <c r="G374" s="230"/>
      <c r="H374" s="230"/>
      <c r="I374" s="230"/>
      <c r="J374" s="230"/>
      <c r="K374" s="230"/>
      <c r="L374" s="230"/>
      <c r="M374" s="230"/>
      <c r="N374" s="393"/>
      <c r="O374" s="393"/>
      <c r="P374" s="225"/>
      <c r="Q374" s="230"/>
      <c r="R374" s="230"/>
      <c r="S374" s="230"/>
      <c r="T374" s="230"/>
      <c r="U374" s="230"/>
      <c r="V374" s="230"/>
      <c r="W374" s="230"/>
      <c r="X374" s="230"/>
      <c r="Y374" s="230"/>
      <c r="Z374" s="230"/>
      <c r="AA374" s="230"/>
    </row>
    <row r="375" spans="1:27" x14ac:dyDescent="0.5">
      <c r="A375" s="332" t="s">
        <v>1900</v>
      </c>
      <c r="B375" s="230">
        <v>60</v>
      </c>
      <c r="C375" s="225">
        <v>264</v>
      </c>
      <c r="D375" s="230" t="s">
        <v>34</v>
      </c>
      <c r="E375" s="230">
        <v>44003</v>
      </c>
      <c r="F375" s="230">
        <v>94</v>
      </c>
      <c r="G375" s="230">
        <v>6337</v>
      </c>
      <c r="H375" s="230" t="s">
        <v>805</v>
      </c>
      <c r="I375" s="230">
        <v>10</v>
      </c>
      <c r="J375" s="230"/>
      <c r="K375" s="230">
        <v>34</v>
      </c>
      <c r="L375" s="230">
        <f t="shared" si="3"/>
        <v>4034</v>
      </c>
      <c r="M375" s="230"/>
      <c r="N375" s="393">
        <v>250</v>
      </c>
      <c r="O375" s="393"/>
      <c r="P375" s="225"/>
      <c r="Q375" s="230">
        <v>60</v>
      </c>
      <c r="R375" s="230"/>
      <c r="S375" s="230"/>
      <c r="T375" s="230"/>
      <c r="U375" s="230"/>
      <c r="V375" s="230"/>
      <c r="W375" s="230"/>
      <c r="X375" s="230"/>
      <c r="Y375" s="230"/>
      <c r="Z375" s="230"/>
      <c r="AA375" s="230"/>
    </row>
    <row r="376" spans="1:27" x14ac:dyDescent="0.5">
      <c r="A376" s="332"/>
      <c r="B376" s="230"/>
      <c r="C376" s="225"/>
      <c r="D376" s="230"/>
      <c r="E376" s="230"/>
      <c r="F376" s="230"/>
      <c r="G376" s="230"/>
      <c r="H376" s="230"/>
      <c r="I376" s="230"/>
      <c r="J376" s="230"/>
      <c r="K376" s="230"/>
      <c r="L376" s="230"/>
      <c r="M376" s="230"/>
      <c r="N376" s="393"/>
      <c r="O376" s="393"/>
      <c r="P376" s="225"/>
      <c r="Q376" s="230"/>
      <c r="R376" s="230"/>
      <c r="S376" s="230"/>
      <c r="T376" s="230"/>
      <c r="U376" s="230"/>
      <c r="V376" s="230"/>
      <c r="W376" s="230"/>
      <c r="X376" s="230"/>
      <c r="Y376" s="230"/>
      <c r="Z376" s="230"/>
      <c r="AA376" s="230"/>
    </row>
    <row r="377" spans="1:27" x14ac:dyDescent="0.5">
      <c r="A377" s="332" t="s">
        <v>1901</v>
      </c>
      <c r="B377" s="230">
        <v>60</v>
      </c>
      <c r="C377" s="225">
        <v>265</v>
      </c>
      <c r="D377" s="230" t="s">
        <v>34</v>
      </c>
      <c r="E377" s="230">
        <v>49472</v>
      </c>
      <c r="F377" s="230">
        <v>228</v>
      </c>
      <c r="G377" s="230">
        <v>4449</v>
      </c>
      <c r="H377" s="230" t="s">
        <v>805</v>
      </c>
      <c r="I377" s="230">
        <v>7</v>
      </c>
      <c r="J377" s="230"/>
      <c r="K377" s="230">
        <v>7</v>
      </c>
      <c r="L377" s="230">
        <f t="shared" si="3"/>
        <v>2807</v>
      </c>
      <c r="M377" s="230"/>
      <c r="N377" s="393">
        <v>150</v>
      </c>
      <c r="O377" s="393"/>
      <c r="P377" s="225"/>
      <c r="Q377" s="230">
        <v>60</v>
      </c>
      <c r="R377" s="230"/>
      <c r="S377" s="230"/>
      <c r="T377" s="230"/>
      <c r="U377" s="230"/>
      <c r="V377" s="230"/>
      <c r="W377" s="230"/>
      <c r="X377" s="230"/>
      <c r="Y377" s="230"/>
      <c r="Z377" s="230"/>
      <c r="AA377" s="230"/>
    </row>
    <row r="378" spans="1:27" x14ac:dyDescent="0.5">
      <c r="A378" s="332"/>
      <c r="B378" s="230">
        <v>52</v>
      </c>
      <c r="C378" s="225">
        <v>266</v>
      </c>
      <c r="D378" s="230" t="s">
        <v>34</v>
      </c>
      <c r="E378" s="230">
        <v>15252</v>
      </c>
      <c r="F378" s="230">
        <v>108</v>
      </c>
      <c r="G378" s="230">
        <v>620</v>
      </c>
      <c r="H378" s="230" t="s">
        <v>805</v>
      </c>
      <c r="I378" s="230"/>
      <c r="J378" s="230"/>
      <c r="K378" s="230">
        <v>67</v>
      </c>
      <c r="L378" s="230"/>
      <c r="M378" s="230"/>
      <c r="N378" s="393">
        <v>100</v>
      </c>
      <c r="O378" s="393"/>
      <c r="P378" s="225">
        <v>63</v>
      </c>
      <c r="Q378" s="230">
        <v>52</v>
      </c>
      <c r="R378" s="230" t="s">
        <v>1792</v>
      </c>
      <c r="S378" s="230" t="s">
        <v>45</v>
      </c>
      <c r="T378" s="230"/>
      <c r="U378" s="230">
        <v>54</v>
      </c>
      <c r="V378" s="230"/>
      <c r="W378" s="230">
        <v>54</v>
      </c>
      <c r="X378" s="230"/>
      <c r="Y378" s="230"/>
      <c r="Z378" s="230">
        <v>19</v>
      </c>
      <c r="AA378" s="230"/>
    </row>
    <row r="379" spans="1:27" x14ac:dyDescent="0.5">
      <c r="A379" s="332"/>
      <c r="B379" s="230"/>
      <c r="C379" s="225"/>
      <c r="D379" s="230"/>
      <c r="E379" s="230"/>
      <c r="F379" s="230"/>
      <c r="G379" s="230"/>
      <c r="H379" s="230"/>
      <c r="I379" s="230"/>
      <c r="J379" s="230"/>
      <c r="K379" s="230"/>
      <c r="L379" s="230"/>
      <c r="M379" s="230"/>
      <c r="N379" s="393"/>
      <c r="O379" s="393"/>
      <c r="P379" s="225"/>
      <c r="Q379" s="230"/>
      <c r="R379" s="230"/>
      <c r="S379" s="230"/>
      <c r="T379" s="230"/>
      <c r="U379" s="230"/>
      <c r="V379" s="230"/>
      <c r="W379" s="230"/>
      <c r="X379" s="230"/>
      <c r="Y379" s="230"/>
      <c r="Z379" s="230"/>
      <c r="AA379" s="230"/>
    </row>
    <row r="380" spans="1:27" x14ac:dyDescent="0.5">
      <c r="A380" s="332" t="s">
        <v>1902</v>
      </c>
      <c r="B380" s="230">
        <v>52</v>
      </c>
      <c r="C380" s="225">
        <v>267</v>
      </c>
      <c r="D380" s="230" t="s">
        <v>34</v>
      </c>
      <c r="E380" s="230">
        <v>25285</v>
      </c>
      <c r="F380" s="230">
        <v>2</v>
      </c>
      <c r="G380" s="230">
        <v>1741</v>
      </c>
      <c r="H380" s="230" t="s">
        <v>805</v>
      </c>
      <c r="I380" s="230">
        <v>11</v>
      </c>
      <c r="J380" s="230">
        <v>3</v>
      </c>
      <c r="K380" s="230">
        <v>30</v>
      </c>
      <c r="L380" s="230">
        <f t="shared" ref="L380:L469" si="4" xml:space="preserve"> I380*400+J380*100+K380</f>
        <v>4730</v>
      </c>
      <c r="M380" s="230"/>
      <c r="N380" s="393">
        <v>150</v>
      </c>
      <c r="O380" s="393"/>
      <c r="P380" s="225"/>
      <c r="Q380" s="230">
        <v>52</v>
      </c>
      <c r="R380" s="230"/>
      <c r="S380" s="230"/>
      <c r="T380" s="230"/>
      <c r="U380" s="230"/>
      <c r="V380" s="230"/>
      <c r="W380" s="230"/>
      <c r="X380" s="230"/>
      <c r="Y380" s="230"/>
      <c r="Z380" s="230"/>
      <c r="AA380" s="230"/>
    </row>
    <row r="381" spans="1:27" x14ac:dyDescent="0.5">
      <c r="A381" s="332"/>
      <c r="B381" s="230">
        <v>137</v>
      </c>
      <c r="C381" s="225">
        <v>268</v>
      </c>
      <c r="D381" s="230" t="s">
        <v>34</v>
      </c>
      <c r="E381" s="230">
        <v>25509</v>
      </c>
      <c r="F381" s="230">
        <v>32</v>
      </c>
      <c r="G381" s="230">
        <v>1965</v>
      </c>
      <c r="H381" s="230" t="s">
        <v>805</v>
      </c>
      <c r="I381" s="230">
        <v>3</v>
      </c>
      <c r="J381" s="230">
        <v>1</v>
      </c>
      <c r="K381" s="230">
        <v>80</v>
      </c>
      <c r="L381" s="230">
        <f t="shared" si="4"/>
        <v>1380</v>
      </c>
      <c r="M381" s="230"/>
      <c r="N381" s="393">
        <v>100</v>
      </c>
      <c r="O381" s="393"/>
      <c r="P381" s="225"/>
      <c r="Q381" s="230">
        <v>137</v>
      </c>
      <c r="R381" s="230"/>
      <c r="S381" s="230"/>
      <c r="T381" s="230"/>
      <c r="U381" s="230"/>
      <c r="V381" s="230"/>
      <c r="W381" s="230"/>
      <c r="X381" s="230"/>
      <c r="Y381" s="230"/>
      <c r="Z381" s="230"/>
      <c r="AA381" s="230"/>
    </row>
    <row r="382" spans="1:27" x14ac:dyDescent="0.5">
      <c r="A382" s="332"/>
      <c r="B382" s="230"/>
      <c r="C382" s="225"/>
      <c r="D382" s="230"/>
      <c r="E382" s="230"/>
      <c r="F382" s="230"/>
      <c r="G382" s="230"/>
      <c r="H382" s="230"/>
      <c r="I382" s="230"/>
      <c r="J382" s="230"/>
      <c r="K382" s="230"/>
      <c r="L382" s="230"/>
      <c r="M382" s="230"/>
      <c r="N382" s="393"/>
      <c r="O382" s="393"/>
      <c r="P382" s="225"/>
      <c r="Q382" s="230"/>
      <c r="R382" s="230"/>
      <c r="S382" s="230"/>
      <c r="T382" s="230"/>
      <c r="U382" s="230"/>
      <c r="V382" s="230"/>
      <c r="W382" s="230"/>
      <c r="X382" s="230"/>
      <c r="Y382" s="230"/>
      <c r="Z382" s="230"/>
      <c r="AA382" s="230"/>
    </row>
    <row r="383" spans="1:27" x14ac:dyDescent="0.5">
      <c r="A383" s="332" t="s">
        <v>1903</v>
      </c>
      <c r="B383" s="230">
        <v>137</v>
      </c>
      <c r="C383" s="225">
        <v>269</v>
      </c>
      <c r="D383" s="230" t="s">
        <v>34</v>
      </c>
      <c r="E383" s="230">
        <v>15227</v>
      </c>
      <c r="F383" s="230">
        <v>37</v>
      </c>
      <c r="G383" s="230">
        <v>595</v>
      </c>
      <c r="H383" s="230" t="s">
        <v>805</v>
      </c>
      <c r="I383" s="230"/>
      <c r="J383" s="230">
        <v>3</v>
      </c>
      <c r="K383" s="230">
        <v>33</v>
      </c>
      <c r="L383" s="230"/>
      <c r="M383" s="230"/>
      <c r="N383" s="393">
        <v>300</v>
      </c>
      <c r="O383" s="393"/>
      <c r="P383" s="225">
        <v>64</v>
      </c>
      <c r="Q383" s="230">
        <v>137</v>
      </c>
      <c r="R383" s="230" t="s">
        <v>1792</v>
      </c>
      <c r="S383" s="230" t="s">
        <v>45</v>
      </c>
      <c r="T383" s="230"/>
      <c r="U383" s="230">
        <v>135</v>
      </c>
      <c r="V383" s="230"/>
      <c r="W383" s="230">
        <v>135</v>
      </c>
      <c r="X383" s="230"/>
      <c r="Y383" s="230"/>
      <c r="Z383" s="230">
        <v>14</v>
      </c>
      <c r="AA383" s="230"/>
    </row>
    <row r="384" spans="1:27" x14ac:dyDescent="0.5">
      <c r="A384" s="332"/>
      <c r="B384" s="230"/>
      <c r="C384" s="225"/>
      <c r="D384" s="230"/>
      <c r="E384" s="230"/>
      <c r="F384" s="230"/>
      <c r="G384" s="230"/>
      <c r="H384" s="230"/>
      <c r="I384" s="230"/>
      <c r="J384" s="230"/>
      <c r="K384" s="230"/>
      <c r="L384" s="230"/>
      <c r="M384" s="230"/>
      <c r="N384" s="393"/>
      <c r="O384" s="393"/>
      <c r="P384" s="225"/>
      <c r="Q384" s="230"/>
      <c r="R384" s="230"/>
      <c r="S384" s="230"/>
      <c r="T384" s="230"/>
      <c r="U384" s="230"/>
      <c r="V384" s="230"/>
      <c r="W384" s="230"/>
      <c r="X384" s="230"/>
      <c r="Y384" s="230"/>
      <c r="Z384" s="230"/>
      <c r="AA384" s="230"/>
    </row>
    <row r="385" spans="1:27" x14ac:dyDescent="0.5">
      <c r="A385" s="332" t="s">
        <v>1904</v>
      </c>
      <c r="B385" s="230">
        <v>137</v>
      </c>
      <c r="C385" s="225">
        <v>270</v>
      </c>
      <c r="D385" s="230" t="s">
        <v>34</v>
      </c>
      <c r="E385" s="230">
        <v>26406</v>
      </c>
      <c r="F385" s="230">
        <v>10</v>
      </c>
      <c r="G385" s="230">
        <v>2324</v>
      </c>
      <c r="H385" s="230" t="s">
        <v>805</v>
      </c>
      <c r="I385" s="230">
        <v>8</v>
      </c>
      <c r="J385" s="230"/>
      <c r="K385" s="230">
        <v>40</v>
      </c>
      <c r="L385" s="230">
        <f t="shared" si="4"/>
        <v>3240</v>
      </c>
      <c r="M385" s="230"/>
      <c r="N385" s="393">
        <v>250</v>
      </c>
      <c r="O385" s="393"/>
      <c r="P385" s="225"/>
      <c r="Q385" s="230">
        <v>137</v>
      </c>
      <c r="R385" s="230"/>
      <c r="S385" s="230"/>
      <c r="T385" s="230"/>
      <c r="U385" s="230"/>
      <c r="V385" s="230"/>
      <c r="W385" s="230"/>
      <c r="X385" s="230"/>
      <c r="Y385" s="230"/>
      <c r="Z385" s="230"/>
      <c r="AA385" s="230"/>
    </row>
    <row r="386" spans="1:27" x14ac:dyDescent="0.5">
      <c r="A386" s="332"/>
      <c r="B386" s="230"/>
      <c r="C386" s="225">
        <v>271</v>
      </c>
      <c r="D386" s="230" t="s">
        <v>34</v>
      </c>
      <c r="E386" s="230">
        <v>25837</v>
      </c>
      <c r="F386" s="230">
        <v>33</v>
      </c>
      <c r="G386" s="230">
        <v>1493</v>
      </c>
      <c r="H386" s="230" t="s">
        <v>805</v>
      </c>
      <c r="I386" s="230">
        <v>5</v>
      </c>
      <c r="J386" s="230"/>
      <c r="K386" s="230">
        <v>30</v>
      </c>
      <c r="L386" s="230">
        <f t="shared" si="4"/>
        <v>2030</v>
      </c>
      <c r="M386" s="230"/>
      <c r="N386" s="393">
        <v>250</v>
      </c>
      <c r="O386" s="393"/>
      <c r="P386" s="225"/>
      <c r="Q386" s="230"/>
      <c r="R386" s="230"/>
      <c r="S386" s="230"/>
      <c r="T386" s="230"/>
      <c r="U386" s="230"/>
      <c r="V386" s="230"/>
      <c r="W386" s="230"/>
      <c r="X386" s="230"/>
      <c r="Y386" s="230"/>
      <c r="Z386" s="230"/>
      <c r="AA386" s="230"/>
    </row>
    <row r="387" spans="1:27" x14ac:dyDescent="0.5">
      <c r="A387" s="332"/>
      <c r="B387" s="230">
        <v>9</v>
      </c>
      <c r="C387" s="225">
        <v>272</v>
      </c>
      <c r="D387" s="230" t="s">
        <v>34</v>
      </c>
      <c r="E387" s="230">
        <v>25462</v>
      </c>
      <c r="F387" s="230">
        <v>58</v>
      </c>
      <c r="G387" s="230">
        <v>1918</v>
      </c>
      <c r="H387" s="230" t="s">
        <v>805</v>
      </c>
      <c r="I387" s="230">
        <v>26</v>
      </c>
      <c r="J387" s="230">
        <v>3</v>
      </c>
      <c r="K387" s="230">
        <v>3</v>
      </c>
      <c r="L387" s="230">
        <f t="shared" si="4"/>
        <v>10703</v>
      </c>
      <c r="M387" s="230"/>
      <c r="N387" s="393">
        <v>200</v>
      </c>
      <c r="O387" s="393"/>
      <c r="P387" s="225"/>
      <c r="Q387" s="230">
        <v>9</v>
      </c>
      <c r="R387" s="230"/>
      <c r="S387" s="230"/>
      <c r="T387" s="230"/>
      <c r="U387" s="230"/>
      <c r="V387" s="230"/>
      <c r="W387" s="230"/>
      <c r="X387" s="230"/>
      <c r="Y387" s="230"/>
      <c r="Z387" s="230"/>
      <c r="AA387" s="230"/>
    </row>
    <row r="388" spans="1:27" x14ac:dyDescent="0.5">
      <c r="A388" s="332"/>
      <c r="B388" s="230"/>
      <c r="C388" s="225"/>
      <c r="D388" s="230"/>
      <c r="E388" s="230"/>
      <c r="F388" s="230"/>
      <c r="G388" s="230"/>
      <c r="H388" s="230"/>
      <c r="I388" s="230"/>
      <c r="J388" s="230"/>
      <c r="K388" s="230"/>
      <c r="L388" s="230"/>
      <c r="M388" s="230"/>
      <c r="N388" s="393"/>
      <c r="O388" s="393"/>
      <c r="P388" s="225"/>
      <c r="Q388" s="230"/>
      <c r="R388" s="230"/>
      <c r="S388" s="230"/>
      <c r="T388" s="230"/>
      <c r="U388" s="230"/>
      <c r="V388" s="230"/>
      <c r="W388" s="230"/>
      <c r="X388" s="230"/>
      <c r="Y388" s="230"/>
      <c r="Z388" s="230"/>
      <c r="AA388" s="230"/>
    </row>
    <row r="389" spans="1:27" x14ac:dyDescent="0.5">
      <c r="A389" s="332" t="s">
        <v>1905</v>
      </c>
      <c r="B389" s="230">
        <v>9</v>
      </c>
      <c r="C389" s="225">
        <v>273</v>
      </c>
      <c r="D389" s="230" t="s">
        <v>34</v>
      </c>
      <c r="E389" s="230">
        <v>33326</v>
      </c>
      <c r="F389" s="230">
        <v>39</v>
      </c>
      <c r="G389" s="230">
        <v>1160</v>
      </c>
      <c r="H389" s="230" t="s">
        <v>805</v>
      </c>
      <c r="I389" s="230"/>
      <c r="J389" s="230"/>
      <c r="K389" s="230">
        <v>44</v>
      </c>
      <c r="L389" s="230">
        <f t="shared" si="4"/>
        <v>44</v>
      </c>
      <c r="M389" s="230"/>
      <c r="N389" s="393">
        <v>250</v>
      </c>
      <c r="O389" s="393"/>
      <c r="P389" s="225"/>
      <c r="Q389" s="230">
        <v>9</v>
      </c>
      <c r="R389" s="230"/>
      <c r="S389" s="230"/>
      <c r="T389" s="230"/>
      <c r="U389" s="230"/>
      <c r="V389" s="230"/>
      <c r="W389" s="230"/>
      <c r="X389" s="230"/>
      <c r="Y389" s="230"/>
      <c r="Z389" s="230"/>
      <c r="AA389" s="230"/>
    </row>
    <row r="390" spans="1:27" x14ac:dyDescent="0.5">
      <c r="A390" s="332"/>
      <c r="B390" s="230">
        <v>116</v>
      </c>
      <c r="C390" s="225">
        <v>274</v>
      </c>
      <c r="D390" s="230" t="s">
        <v>34</v>
      </c>
      <c r="E390" s="230">
        <v>25495</v>
      </c>
      <c r="F390" s="230">
        <v>9</v>
      </c>
      <c r="G390" s="230">
        <v>1951</v>
      </c>
      <c r="H390" s="230" t="s">
        <v>805</v>
      </c>
      <c r="I390" s="230">
        <v>6</v>
      </c>
      <c r="J390" s="230">
        <v>1</v>
      </c>
      <c r="K390" s="230">
        <v>60</v>
      </c>
      <c r="L390" s="230">
        <f t="shared" si="4"/>
        <v>2560</v>
      </c>
      <c r="M390" s="230"/>
      <c r="N390" s="393">
        <v>200</v>
      </c>
      <c r="O390" s="393"/>
      <c r="P390" s="225"/>
      <c r="Q390" s="230">
        <v>116</v>
      </c>
      <c r="R390" s="230"/>
      <c r="S390" s="230"/>
      <c r="T390" s="230"/>
      <c r="U390" s="230"/>
      <c r="V390" s="230"/>
      <c r="W390" s="230"/>
      <c r="X390" s="230"/>
      <c r="Y390" s="230"/>
      <c r="Z390" s="230"/>
      <c r="AA390" s="230"/>
    </row>
    <row r="391" spans="1:27" x14ac:dyDescent="0.5">
      <c r="A391" s="332"/>
      <c r="B391" s="230"/>
      <c r="C391" s="225"/>
      <c r="D391" s="230"/>
      <c r="E391" s="230"/>
      <c r="F391" s="230"/>
      <c r="G391" s="230"/>
      <c r="H391" s="230"/>
      <c r="I391" s="230"/>
      <c r="J391" s="230"/>
      <c r="K391" s="230"/>
      <c r="L391" s="230"/>
      <c r="M391" s="230"/>
      <c r="N391" s="393"/>
      <c r="O391" s="393"/>
      <c r="P391" s="225"/>
      <c r="Q391" s="230"/>
      <c r="R391" s="230"/>
      <c r="S391" s="230"/>
      <c r="T391" s="230"/>
      <c r="U391" s="230"/>
      <c r="V391" s="230"/>
      <c r="W391" s="230"/>
      <c r="X391" s="230"/>
      <c r="Y391" s="230"/>
      <c r="Z391" s="230"/>
      <c r="AA391" s="230"/>
    </row>
    <row r="392" spans="1:27" x14ac:dyDescent="0.5">
      <c r="A392" s="332" t="s">
        <v>1906</v>
      </c>
      <c r="B392" s="230">
        <v>116</v>
      </c>
      <c r="C392" s="225">
        <v>275</v>
      </c>
      <c r="D392" s="230" t="s">
        <v>34</v>
      </c>
      <c r="E392" s="230">
        <v>87602</v>
      </c>
      <c r="F392" s="230">
        <v>237</v>
      </c>
      <c r="G392" s="230">
        <v>7124</v>
      </c>
      <c r="H392" s="230" t="s">
        <v>805</v>
      </c>
      <c r="I392" s="230">
        <v>6</v>
      </c>
      <c r="J392" s="230">
        <v>3</v>
      </c>
      <c r="K392" s="230">
        <v>92</v>
      </c>
      <c r="L392" s="230">
        <f t="shared" si="4"/>
        <v>2792</v>
      </c>
      <c r="M392" s="230"/>
      <c r="N392" s="393">
        <v>100</v>
      </c>
      <c r="O392" s="393"/>
      <c r="P392" s="225"/>
      <c r="Q392" s="230">
        <v>116</v>
      </c>
      <c r="R392" s="230"/>
      <c r="S392" s="230"/>
      <c r="T392" s="230"/>
      <c r="U392" s="230"/>
      <c r="V392" s="230"/>
      <c r="W392" s="230"/>
      <c r="X392" s="230"/>
      <c r="Y392" s="230"/>
      <c r="Z392" s="230"/>
      <c r="AA392" s="230"/>
    </row>
    <row r="393" spans="1:27" x14ac:dyDescent="0.5">
      <c r="A393" s="332"/>
      <c r="B393" s="230">
        <v>116</v>
      </c>
      <c r="C393" s="225">
        <v>276</v>
      </c>
      <c r="D393" s="230" t="s">
        <v>34</v>
      </c>
      <c r="E393" s="230">
        <v>87607</v>
      </c>
      <c r="F393" s="230">
        <v>242</v>
      </c>
      <c r="G393" s="230">
        <v>7129</v>
      </c>
      <c r="H393" s="230" t="s">
        <v>805</v>
      </c>
      <c r="I393" s="230">
        <v>3</v>
      </c>
      <c r="J393" s="230">
        <v>3</v>
      </c>
      <c r="K393" s="230">
        <v>56</v>
      </c>
      <c r="L393" s="230">
        <f t="shared" si="4"/>
        <v>1556</v>
      </c>
      <c r="M393" s="230"/>
      <c r="N393" s="393">
        <v>100</v>
      </c>
      <c r="O393" s="393"/>
      <c r="P393" s="225"/>
      <c r="Q393" s="230">
        <v>116</v>
      </c>
      <c r="R393" s="230"/>
      <c r="S393" s="230"/>
      <c r="T393" s="230"/>
      <c r="U393" s="230"/>
      <c r="V393" s="230"/>
      <c r="W393" s="230"/>
      <c r="X393" s="230"/>
      <c r="Y393" s="230"/>
      <c r="Z393" s="230"/>
      <c r="AA393" s="230"/>
    </row>
    <row r="394" spans="1:27" x14ac:dyDescent="0.5">
      <c r="A394" s="332"/>
      <c r="B394" s="230">
        <v>116</v>
      </c>
      <c r="C394" s="225">
        <v>277</v>
      </c>
      <c r="D394" s="230" t="s">
        <v>34</v>
      </c>
      <c r="E394" s="230">
        <v>72404</v>
      </c>
      <c r="F394" s="230">
        <v>212</v>
      </c>
      <c r="G394" s="230">
        <v>6166</v>
      </c>
      <c r="H394" s="230" t="s">
        <v>805</v>
      </c>
      <c r="I394" s="230">
        <v>2</v>
      </c>
      <c r="J394" s="230"/>
      <c r="K394" s="230">
        <v>10</v>
      </c>
      <c r="L394" s="230">
        <f t="shared" si="4"/>
        <v>810</v>
      </c>
      <c r="M394" s="230"/>
      <c r="N394" s="393">
        <v>175</v>
      </c>
      <c r="O394" s="393"/>
      <c r="P394" s="225"/>
      <c r="Q394" s="230">
        <v>116</v>
      </c>
      <c r="R394" s="230"/>
      <c r="S394" s="230"/>
      <c r="T394" s="230"/>
      <c r="U394" s="230"/>
      <c r="V394" s="230"/>
      <c r="W394" s="230"/>
      <c r="X394" s="230"/>
      <c r="Y394" s="230"/>
      <c r="Z394" s="230"/>
      <c r="AA394" s="230"/>
    </row>
    <row r="395" spans="1:27" x14ac:dyDescent="0.5">
      <c r="A395" s="332"/>
      <c r="B395" s="230"/>
      <c r="C395" s="225"/>
      <c r="D395" s="230"/>
      <c r="E395" s="230"/>
      <c r="F395" s="230"/>
      <c r="G395" s="230"/>
      <c r="H395" s="230"/>
      <c r="I395" s="230"/>
      <c r="J395" s="230"/>
      <c r="K395" s="230"/>
      <c r="L395" s="230"/>
      <c r="M395" s="230"/>
      <c r="N395" s="393"/>
      <c r="O395" s="393"/>
      <c r="P395" s="225"/>
      <c r="Q395" s="230"/>
      <c r="R395" s="230"/>
      <c r="S395" s="230"/>
      <c r="T395" s="230"/>
      <c r="U395" s="230"/>
      <c r="V395" s="230"/>
      <c r="W395" s="230"/>
      <c r="X395" s="230"/>
      <c r="Y395" s="230"/>
      <c r="Z395" s="230"/>
      <c r="AA395" s="230"/>
    </row>
    <row r="396" spans="1:27" x14ac:dyDescent="0.5">
      <c r="A396" s="332" t="s">
        <v>1907</v>
      </c>
      <c r="B396" s="230">
        <v>116</v>
      </c>
      <c r="C396" s="225">
        <v>278</v>
      </c>
      <c r="D396" s="230" t="s">
        <v>34</v>
      </c>
      <c r="E396" s="230">
        <v>98384</v>
      </c>
      <c r="F396" s="230">
        <v>294</v>
      </c>
      <c r="G396" s="230">
        <v>7934</v>
      </c>
      <c r="H396" s="230" t="s">
        <v>805</v>
      </c>
      <c r="I396" s="230">
        <v>1</v>
      </c>
      <c r="J396" s="230">
        <v>2</v>
      </c>
      <c r="K396" s="230">
        <v>48</v>
      </c>
      <c r="L396" s="230">
        <f t="shared" si="4"/>
        <v>648</v>
      </c>
      <c r="M396" s="230"/>
      <c r="N396" s="393">
        <v>175</v>
      </c>
      <c r="O396" s="393"/>
      <c r="P396" s="225"/>
      <c r="Q396" s="230">
        <v>116</v>
      </c>
      <c r="R396" s="230"/>
      <c r="S396" s="230"/>
      <c r="T396" s="230"/>
      <c r="U396" s="230"/>
      <c r="V396" s="230"/>
      <c r="W396" s="230"/>
      <c r="X396" s="230"/>
      <c r="Y396" s="230"/>
      <c r="Z396" s="230"/>
      <c r="AA396" s="230"/>
    </row>
    <row r="397" spans="1:27" x14ac:dyDescent="0.5">
      <c r="A397" s="332"/>
      <c r="B397" s="230">
        <v>116</v>
      </c>
      <c r="C397" s="225">
        <v>279</v>
      </c>
      <c r="D397" s="230" t="s">
        <v>34</v>
      </c>
      <c r="E397" s="230">
        <v>85378</v>
      </c>
      <c r="F397" s="230">
        <v>356</v>
      </c>
      <c r="G397" s="230">
        <v>6954</v>
      </c>
      <c r="H397" s="230" t="s">
        <v>805</v>
      </c>
      <c r="I397" s="230"/>
      <c r="J397" s="230">
        <v>2</v>
      </c>
      <c r="K397" s="230">
        <v>16</v>
      </c>
      <c r="L397" s="230"/>
      <c r="M397" s="230"/>
      <c r="N397" s="393">
        <v>200</v>
      </c>
      <c r="O397" s="393"/>
      <c r="P397" s="225">
        <v>65</v>
      </c>
      <c r="Q397" s="230">
        <v>116</v>
      </c>
      <c r="R397" s="230" t="s">
        <v>1792</v>
      </c>
      <c r="S397" s="230" t="s">
        <v>45</v>
      </c>
      <c r="T397" s="230"/>
      <c r="U397" s="230">
        <v>54</v>
      </c>
      <c r="V397" s="230"/>
      <c r="W397" s="230">
        <v>54</v>
      </c>
      <c r="X397" s="230"/>
      <c r="Y397" s="230"/>
      <c r="Z397" s="230">
        <v>10</v>
      </c>
      <c r="AA397" s="230"/>
    </row>
    <row r="398" spans="1:27" x14ac:dyDescent="0.5">
      <c r="A398" s="332"/>
      <c r="B398" s="230">
        <v>98</v>
      </c>
      <c r="C398" s="225">
        <v>280</v>
      </c>
      <c r="D398" s="230" t="s">
        <v>34</v>
      </c>
      <c r="E398" s="230">
        <v>100224</v>
      </c>
      <c r="F398" s="230">
        <v>300</v>
      </c>
      <c r="G398" s="230">
        <v>8064</v>
      </c>
      <c r="H398" s="230" t="s">
        <v>805</v>
      </c>
      <c r="I398" s="230">
        <v>4</v>
      </c>
      <c r="J398" s="230">
        <v>1</v>
      </c>
      <c r="K398" s="230">
        <v>66</v>
      </c>
      <c r="L398" s="230"/>
      <c r="M398" s="230"/>
      <c r="N398" s="393">
        <v>175</v>
      </c>
      <c r="O398" s="393"/>
      <c r="P398" s="225">
        <v>66</v>
      </c>
      <c r="Q398" s="230">
        <v>98</v>
      </c>
      <c r="R398" s="230" t="s">
        <v>1792</v>
      </c>
      <c r="S398" s="230" t="s">
        <v>37</v>
      </c>
      <c r="T398" s="230"/>
      <c r="U398" s="230">
        <v>72</v>
      </c>
      <c r="V398" s="230"/>
      <c r="W398" s="230">
        <v>72</v>
      </c>
      <c r="X398" s="230"/>
      <c r="Y398" s="230"/>
      <c r="Z398" s="230">
        <v>18</v>
      </c>
      <c r="AA398" s="230"/>
    </row>
    <row r="399" spans="1:27" x14ac:dyDescent="0.5">
      <c r="A399" s="332"/>
      <c r="B399" s="230"/>
      <c r="C399" s="225"/>
      <c r="D399" s="230"/>
      <c r="E399" s="230"/>
      <c r="F399" s="230"/>
      <c r="G399" s="230"/>
      <c r="H399" s="230"/>
      <c r="I399" s="230"/>
      <c r="J399" s="230"/>
      <c r="K399" s="230"/>
      <c r="L399" s="230"/>
      <c r="M399" s="230"/>
      <c r="N399" s="393"/>
      <c r="O399" s="393"/>
      <c r="P399" s="225"/>
      <c r="Q399" s="230"/>
      <c r="R399" s="230"/>
      <c r="S399" s="230"/>
      <c r="T399" s="230"/>
      <c r="U399" s="230"/>
      <c r="V399" s="230"/>
      <c r="W399" s="230"/>
      <c r="X399" s="230"/>
      <c r="Y399" s="230"/>
      <c r="Z399" s="230"/>
      <c r="AA399" s="230"/>
    </row>
    <row r="400" spans="1:27" x14ac:dyDescent="0.5">
      <c r="A400" s="332" t="s">
        <v>1908</v>
      </c>
      <c r="B400" s="230">
        <v>98</v>
      </c>
      <c r="C400" s="225">
        <v>281</v>
      </c>
      <c r="D400" s="230" t="s">
        <v>34</v>
      </c>
      <c r="E400" s="230">
        <v>74036</v>
      </c>
      <c r="F400" s="230">
        <v>197</v>
      </c>
      <c r="G400" s="230">
        <v>6360</v>
      </c>
      <c r="H400" s="230" t="s">
        <v>805</v>
      </c>
      <c r="I400" s="230">
        <v>2</v>
      </c>
      <c r="J400" s="230"/>
      <c r="K400" s="230"/>
      <c r="L400" s="230">
        <f t="shared" si="4"/>
        <v>800</v>
      </c>
      <c r="M400" s="230"/>
      <c r="N400" s="393">
        <v>100</v>
      </c>
      <c r="O400" s="393"/>
      <c r="P400" s="225"/>
      <c r="Q400" s="230">
        <v>98</v>
      </c>
      <c r="R400" s="230"/>
      <c r="S400" s="230"/>
      <c r="T400" s="230"/>
      <c r="U400" s="230"/>
      <c r="V400" s="230"/>
      <c r="W400" s="230"/>
      <c r="X400" s="230"/>
      <c r="Y400" s="230"/>
      <c r="Z400" s="230"/>
      <c r="AA400" s="230"/>
    </row>
    <row r="401" spans="1:27" x14ac:dyDescent="0.5">
      <c r="A401" s="332"/>
      <c r="B401" s="230">
        <v>98</v>
      </c>
      <c r="C401" s="225">
        <v>282</v>
      </c>
      <c r="D401" s="230" t="s">
        <v>34</v>
      </c>
      <c r="E401" s="230">
        <v>25537</v>
      </c>
      <c r="F401" s="230">
        <v>80</v>
      </c>
      <c r="G401" s="230">
        <v>1993</v>
      </c>
      <c r="H401" s="230" t="s">
        <v>805</v>
      </c>
      <c r="I401" s="230">
        <v>7</v>
      </c>
      <c r="J401" s="230">
        <v>1</v>
      </c>
      <c r="K401" s="230">
        <v>10</v>
      </c>
      <c r="L401" s="230">
        <f t="shared" si="4"/>
        <v>2910</v>
      </c>
      <c r="M401" s="230"/>
      <c r="N401" s="393">
        <v>200</v>
      </c>
      <c r="O401" s="393"/>
      <c r="P401" s="225"/>
      <c r="Q401" s="230">
        <v>98</v>
      </c>
      <c r="R401" s="230"/>
      <c r="S401" s="230"/>
      <c r="T401" s="230"/>
      <c r="U401" s="230"/>
      <c r="V401" s="230"/>
      <c r="W401" s="230"/>
      <c r="X401" s="230"/>
      <c r="Y401" s="230"/>
      <c r="Z401" s="230"/>
      <c r="AA401" s="230"/>
    </row>
    <row r="402" spans="1:27" x14ac:dyDescent="0.5">
      <c r="A402" s="332"/>
      <c r="B402" s="230">
        <v>98</v>
      </c>
      <c r="C402" s="225">
        <v>283</v>
      </c>
      <c r="D402" s="230" t="s">
        <v>34</v>
      </c>
      <c r="E402" s="230">
        <v>92030</v>
      </c>
      <c r="F402" s="230">
        <v>182</v>
      </c>
      <c r="G402" s="230">
        <v>7436</v>
      </c>
      <c r="H402" s="230" t="s">
        <v>805</v>
      </c>
      <c r="I402" s="230">
        <v>5</v>
      </c>
      <c r="J402" s="230"/>
      <c r="K402" s="230"/>
      <c r="L402" s="230">
        <f t="shared" si="4"/>
        <v>2000</v>
      </c>
      <c r="M402" s="230"/>
      <c r="N402" s="393">
        <v>150</v>
      </c>
      <c r="O402" s="393"/>
      <c r="P402" s="225"/>
      <c r="Q402" s="230">
        <v>98</v>
      </c>
      <c r="R402" s="230"/>
      <c r="S402" s="230"/>
      <c r="T402" s="230"/>
      <c r="U402" s="230"/>
      <c r="V402" s="230"/>
      <c r="W402" s="230"/>
      <c r="X402" s="230"/>
      <c r="Y402" s="230"/>
      <c r="Z402" s="230"/>
      <c r="AA402" s="230"/>
    </row>
    <row r="403" spans="1:27" x14ac:dyDescent="0.5">
      <c r="A403" s="332"/>
      <c r="B403" s="230">
        <v>98</v>
      </c>
      <c r="C403" s="225">
        <v>284</v>
      </c>
      <c r="D403" s="230" t="s">
        <v>34</v>
      </c>
      <c r="E403" s="230">
        <v>87443</v>
      </c>
      <c r="F403" s="230">
        <v>235</v>
      </c>
      <c r="G403" s="230">
        <v>7111</v>
      </c>
      <c r="H403" s="230" t="s">
        <v>805</v>
      </c>
      <c r="I403" s="230">
        <v>4</v>
      </c>
      <c r="J403" s="230"/>
      <c r="K403" s="230">
        <v>81</v>
      </c>
      <c r="L403" s="230">
        <f t="shared" si="4"/>
        <v>1681</v>
      </c>
      <c r="M403" s="230"/>
      <c r="N403" s="393">
        <v>100</v>
      </c>
      <c r="O403" s="393"/>
      <c r="P403" s="225"/>
      <c r="Q403" s="230">
        <v>98</v>
      </c>
      <c r="R403" s="230"/>
      <c r="S403" s="230"/>
      <c r="T403" s="230"/>
      <c r="U403" s="230"/>
      <c r="V403" s="230"/>
      <c r="W403" s="230"/>
      <c r="X403" s="230"/>
      <c r="Y403" s="230"/>
      <c r="Z403" s="230"/>
      <c r="AA403" s="230"/>
    </row>
    <row r="404" spans="1:27" x14ac:dyDescent="0.5">
      <c r="A404" s="332"/>
      <c r="B404" s="230">
        <v>70</v>
      </c>
      <c r="C404" s="225">
        <v>285</v>
      </c>
      <c r="D404" s="230" t="s">
        <v>34</v>
      </c>
      <c r="E404" s="230">
        <v>41711</v>
      </c>
      <c r="F404" s="230">
        <v>23</v>
      </c>
      <c r="G404" s="230">
        <v>2727</v>
      </c>
      <c r="H404" s="230" t="s">
        <v>805</v>
      </c>
      <c r="I404" s="230">
        <v>6</v>
      </c>
      <c r="J404" s="230"/>
      <c r="K404" s="230">
        <v>44</v>
      </c>
      <c r="L404" s="230">
        <f t="shared" si="4"/>
        <v>2444</v>
      </c>
      <c r="M404" s="230"/>
      <c r="N404" s="393">
        <v>150</v>
      </c>
      <c r="O404" s="393"/>
      <c r="P404" s="225"/>
      <c r="Q404" s="230">
        <v>70</v>
      </c>
      <c r="R404" s="230"/>
      <c r="S404" s="230"/>
      <c r="T404" s="230"/>
      <c r="U404" s="230"/>
      <c r="V404" s="230"/>
      <c r="W404" s="230"/>
      <c r="X404" s="230"/>
      <c r="Y404" s="230"/>
      <c r="Z404" s="230"/>
      <c r="AA404" s="230"/>
    </row>
    <row r="405" spans="1:27" x14ac:dyDescent="0.5">
      <c r="A405" s="332"/>
      <c r="B405" s="230"/>
      <c r="C405" s="225"/>
      <c r="D405" s="230"/>
      <c r="E405" s="230"/>
      <c r="F405" s="230"/>
      <c r="G405" s="230"/>
      <c r="H405" s="230"/>
      <c r="I405" s="230"/>
      <c r="J405" s="230"/>
      <c r="K405" s="230"/>
      <c r="L405" s="230"/>
      <c r="M405" s="230"/>
      <c r="N405" s="393"/>
      <c r="O405" s="393"/>
      <c r="P405" s="225"/>
      <c r="Q405" s="230"/>
      <c r="R405" s="230"/>
      <c r="S405" s="230"/>
      <c r="T405" s="230"/>
      <c r="U405" s="230"/>
      <c r="V405" s="230"/>
      <c r="W405" s="230"/>
      <c r="X405" s="230"/>
      <c r="Y405" s="230"/>
      <c r="Z405" s="230"/>
      <c r="AA405" s="230"/>
    </row>
    <row r="406" spans="1:27" x14ac:dyDescent="0.5">
      <c r="A406" s="332" t="s">
        <v>1909</v>
      </c>
      <c r="B406" s="230">
        <v>70</v>
      </c>
      <c r="C406" s="225">
        <v>286</v>
      </c>
      <c r="D406" s="230" t="s">
        <v>34</v>
      </c>
      <c r="E406" s="230">
        <v>47058</v>
      </c>
      <c r="F406" s="230">
        <v>146</v>
      </c>
      <c r="G406" s="230">
        <v>4236</v>
      </c>
      <c r="H406" s="230" t="s">
        <v>805</v>
      </c>
      <c r="I406" s="230"/>
      <c r="J406" s="230">
        <v>1</v>
      </c>
      <c r="K406" s="230">
        <v>97</v>
      </c>
      <c r="L406" s="230"/>
      <c r="M406" s="230"/>
      <c r="N406" s="393">
        <v>250</v>
      </c>
      <c r="O406" s="393"/>
      <c r="P406" s="225">
        <v>67</v>
      </c>
      <c r="Q406" s="230">
        <v>70</v>
      </c>
      <c r="R406" s="230" t="s">
        <v>1792</v>
      </c>
      <c r="S406" s="230" t="s">
        <v>37</v>
      </c>
      <c r="T406" s="230"/>
      <c r="U406" s="230">
        <v>54</v>
      </c>
      <c r="V406" s="230"/>
      <c r="W406" s="230">
        <v>54</v>
      </c>
      <c r="X406" s="230"/>
      <c r="Y406" s="230"/>
      <c r="Z406" s="230">
        <v>22</v>
      </c>
      <c r="AA406" s="230"/>
    </row>
    <row r="407" spans="1:27" x14ac:dyDescent="0.5">
      <c r="A407" s="332"/>
      <c r="B407" s="230"/>
      <c r="C407" s="225"/>
      <c r="D407" s="230"/>
      <c r="E407" s="230"/>
      <c r="F407" s="230"/>
      <c r="G407" s="230"/>
      <c r="H407" s="230"/>
      <c r="I407" s="230"/>
      <c r="J407" s="230"/>
      <c r="K407" s="230"/>
      <c r="L407" s="230"/>
      <c r="M407" s="230"/>
      <c r="N407" s="393"/>
      <c r="O407" s="393"/>
      <c r="P407" s="225"/>
      <c r="Q407" s="230"/>
      <c r="R407" s="230"/>
      <c r="S407" s="230"/>
      <c r="T407" s="230"/>
      <c r="U407" s="230"/>
      <c r="V407" s="230"/>
      <c r="W407" s="230"/>
      <c r="X407" s="230"/>
      <c r="Y407" s="230"/>
      <c r="Z407" s="230"/>
      <c r="AA407" s="230"/>
    </row>
    <row r="408" spans="1:27" x14ac:dyDescent="0.5">
      <c r="A408" s="332" t="s">
        <v>1910</v>
      </c>
      <c r="B408" s="230">
        <v>70</v>
      </c>
      <c r="C408" s="225">
        <v>287</v>
      </c>
      <c r="D408" s="230" t="s">
        <v>34</v>
      </c>
      <c r="E408" s="230">
        <v>43470</v>
      </c>
      <c r="F408" s="230">
        <v>92</v>
      </c>
      <c r="G408" s="230">
        <v>3187</v>
      </c>
      <c r="H408" s="230" t="s">
        <v>805</v>
      </c>
      <c r="I408" s="230">
        <v>10</v>
      </c>
      <c r="J408" s="230">
        <v>2</v>
      </c>
      <c r="K408" s="230">
        <v>65</v>
      </c>
      <c r="L408" s="230">
        <f t="shared" si="4"/>
        <v>4265</v>
      </c>
      <c r="M408" s="230"/>
      <c r="N408" s="393">
        <v>150</v>
      </c>
      <c r="O408" s="393"/>
      <c r="P408" s="225"/>
      <c r="Q408" s="230">
        <v>70</v>
      </c>
      <c r="R408" s="230"/>
      <c r="S408" s="230"/>
      <c r="T408" s="230"/>
      <c r="U408" s="230"/>
      <c r="V408" s="230"/>
      <c r="W408" s="230"/>
      <c r="X408" s="230"/>
      <c r="Y408" s="230"/>
      <c r="Z408" s="230"/>
      <c r="AA408" s="230"/>
    </row>
    <row r="409" spans="1:27" x14ac:dyDescent="0.5">
      <c r="A409" s="332"/>
      <c r="B409" s="230">
        <v>68</v>
      </c>
      <c r="C409" s="225">
        <v>288</v>
      </c>
      <c r="D409" s="230" t="s">
        <v>34</v>
      </c>
      <c r="E409" s="230">
        <v>87604</v>
      </c>
      <c r="F409" s="230">
        <v>239</v>
      </c>
      <c r="G409" s="230">
        <v>7126</v>
      </c>
      <c r="H409" s="230" t="s">
        <v>805</v>
      </c>
      <c r="I409" s="230">
        <v>9</v>
      </c>
      <c r="J409" s="230">
        <v>1</v>
      </c>
      <c r="K409" s="230">
        <v>65</v>
      </c>
      <c r="L409" s="230">
        <f t="shared" si="4"/>
        <v>3765</v>
      </c>
      <c r="M409" s="230"/>
      <c r="N409" s="393">
        <v>250</v>
      </c>
      <c r="O409" s="393"/>
      <c r="P409" s="225"/>
      <c r="Q409" s="230">
        <v>68</v>
      </c>
      <c r="R409" s="230"/>
      <c r="S409" s="230"/>
      <c r="T409" s="230"/>
      <c r="U409" s="230"/>
      <c r="V409" s="230"/>
      <c r="W409" s="230"/>
      <c r="X409" s="230"/>
      <c r="Y409" s="230"/>
      <c r="Z409" s="230"/>
      <c r="AA409" s="230"/>
    </row>
    <row r="410" spans="1:27" x14ac:dyDescent="0.5">
      <c r="A410" s="332"/>
      <c r="B410" s="230"/>
      <c r="C410" s="225"/>
      <c r="D410" s="230"/>
      <c r="E410" s="230"/>
      <c r="F410" s="230"/>
      <c r="G410" s="230"/>
      <c r="H410" s="230"/>
      <c r="I410" s="230"/>
      <c r="J410" s="230"/>
      <c r="K410" s="230"/>
      <c r="L410" s="230"/>
      <c r="M410" s="230"/>
      <c r="N410" s="393"/>
      <c r="O410" s="393"/>
      <c r="P410" s="225"/>
      <c r="Q410" s="230"/>
      <c r="R410" s="230"/>
      <c r="S410" s="230"/>
      <c r="T410" s="230"/>
      <c r="U410" s="230"/>
      <c r="V410" s="230"/>
      <c r="W410" s="230"/>
      <c r="X410" s="230"/>
      <c r="Y410" s="230"/>
      <c r="Z410" s="230"/>
      <c r="AA410" s="230"/>
    </row>
    <row r="411" spans="1:27" x14ac:dyDescent="0.5">
      <c r="A411" s="332" t="s">
        <v>1911</v>
      </c>
      <c r="B411" s="230">
        <v>68</v>
      </c>
      <c r="C411" s="225">
        <v>289</v>
      </c>
      <c r="D411" s="230" t="s">
        <v>34</v>
      </c>
      <c r="E411" s="230">
        <v>880896</v>
      </c>
      <c r="F411" s="230">
        <v>359</v>
      </c>
      <c r="G411" s="230">
        <v>7155</v>
      </c>
      <c r="H411" s="230" t="s">
        <v>805</v>
      </c>
      <c r="I411" s="230">
        <v>3</v>
      </c>
      <c r="J411" s="230">
        <v>2</v>
      </c>
      <c r="K411" s="230">
        <v>35</v>
      </c>
      <c r="L411" s="230"/>
      <c r="M411" s="230"/>
      <c r="N411" s="393">
        <v>250</v>
      </c>
      <c r="O411" s="393"/>
      <c r="P411" s="225">
        <v>68</v>
      </c>
      <c r="Q411" s="230">
        <v>68</v>
      </c>
      <c r="R411" s="230" t="s">
        <v>1792</v>
      </c>
      <c r="S411" s="230" t="s">
        <v>45</v>
      </c>
      <c r="T411" s="230"/>
      <c r="U411" s="230">
        <v>42</v>
      </c>
      <c r="V411" s="230"/>
      <c r="W411" s="230">
        <v>42</v>
      </c>
      <c r="X411" s="230"/>
      <c r="Y411" s="230"/>
      <c r="Z411" s="230">
        <v>4</v>
      </c>
      <c r="AA411" s="230"/>
    </row>
    <row r="412" spans="1:27" x14ac:dyDescent="0.5">
      <c r="A412" s="332"/>
      <c r="B412" s="230"/>
      <c r="C412" s="225"/>
      <c r="D412" s="230"/>
      <c r="E412" s="230"/>
      <c r="F412" s="230"/>
      <c r="G412" s="230"/>
      <c r="H412" s="230"/>
      <c r="I412" s="230"/>
      <c r="J412" s="230"/>
      <c r="K412" s="230"/>
      <c r="L412" s="230"/>
      <c r="M412" s="230"/>
      <c r="N412" s="393"/>
      <c r="O412" s="393"/>
      <c r="P412" s="225"/>
      <c r="Q412" s="230"/>
      <c r="R412" s="230"/>
      <c r="S412" s="230"/>
      <c r="T412" s="230"/>
      <c r="U412" s="230"/>
      <c r="V412" s="230"/>
      <c r="W412" s="230"/>
      <c r="X412" s="230"/>
      <c r="Y412" s="230"/>
      <c r="Z412" s="230"/>
      <c r="AA412" s="230"/>
    </row>
    <row r="413" spans="1:27" x14ac:dyDescent="0.5">
      <c r="A413" s="332" t="s">
        <v>1912</v>
      </c>
      <c r="B413" s="230">
        <v>119</v>
      </c>
      <c r="C413" s="225">
        <v>290</v>
      </c>
      <c r="D413" s="230" t="s">
        <v>34</v>
      </c>
      <c r="E413" s="230">
        <v>71428</v>
      </c>
      <c r="F413" s="230">
        <v>308</v>
      </c>
      <c r="G413" s="230">
        <v>6014</v>
      </c>
      <c r="H413" s="230" t="s">
        <v>805</v>
      </c>
      <c r="I413" s="230"/>
      <c r="J413" s="230"/>
      <c r="K413" s="230">
        <v>95</v>
      </c>
      <c r="L413" s="230"/>
      <c r="M413" s="230"/>
      <c r="N413" s="393">
        <v>175</v>
      </c>
      <c r="O413" s="393"/>
      <c r="P413" s="225">
        <v>69</v>
      </c>
      <c r="Q413" s="230">
        <v>119</v>
      </c>
      <c r="R413" s="230" t="s">
        <v>1792</v>
      </c>
      <c r="S413" s="230" t="s">
        <v>45</v>
      </c>
      <c r="T413" s="230"/>
      <c r="U413" s="230">
        <v>153</v>
      </c>
      <c r="V413" s="230"/>
      <c r="W413" s="230">
        <v>153</v>
      </c>
      <c r="X413" s="230"/>
      <c r="Y413" s="230"/>
      <c r="Z413" s="230">
        <v>17</v>
      </c>
      <c r="AA413" s="230"/>
    </row>
    <row r="414" spans="1:27" x14ac:dyDescent="0.5">
      <c r="A414" s="332"/>
      <c r="B414" s="230"/>
      <c r="C414" s="225"/>
      <c r="D414" s="230"/>
      <c r="E414" s="230"/>
      <c r="F414" s="230"/>
      <c r="G414" s="230"/>
      <c r="H414" s="230"/>
      <c r="I414" s="230"/>
      <c r="J414" s="230"/>
      <c r="K414" s="230"/>
      <c r="L414" s="230"/>
      <c r="M414" s="230"/>
      <c r="N414" s="393"/>
      <c r="O414" s="393"/>
      <c r="P414" s="225"/>
      <c r="Q414" s="230"/>
      <c r="R414" s="230"/>
      <c r="S414" s="230"/>
      <c r="T414" s="230"/>
      <c r="U414" s="230"/>
      <c r="V414" s="230"/>
      <c r="W414" s="230"/>
      <c r="X414" s="230"/>
      <c r="Y414" s="230"/>
      <c r="Z414" s="230"/>
      <c r="AA414" s="230"/>
    </row>
    <row r="415" spans="1:27" x14ac:dyDescent="0.5">
      <c r="A415" s="332" t="s">
        <v>1913</v>
      </c>
      <c r="B415" s="230">
        <v>119</v>
      </c>
      <c r="C415" s="225">
        <v>291</v>
      </c>
      <c r="D415" s="230" t="s">
        <v>34</v>
      </c>
      <c r="E415" s="230">
        <v>71427</v>
      </c>
      <c r="F415" s="230">
        <v>307</v>
      </c>
      <c r="G415" s="230">
        <v>6013</v>
      </c>
      <c r="H415" s="230" t="s">
        <v>805</v>
      </c>
      <c r="I415" s="230"/>
      <c r="J415" s="230">
        <v>1</v>
      </c>
      <c r="K415" s="230">
        <v>70</v>
      </c>
      <c r="L415" s="230">
        <f t="shared" si="4"/>
        <v>170</v>
      </c>
      <c r="M415" s="230"/>
      <c r="N415" s="393">
        <v>250</v>
      </c>
      <c r="O415" s="393"/>
      <c r="P415" s="225"/>
      <c r="Q415" s="230">
        <v>119</v>
      </c>
      <c r="R415" s="230"/>
      <c r="S415" s="230"/>
      <c r="T415" s="230"/>
      <c r="U415" s="230"/>
      <c r="V415" s="230"/>
      <c r="W415" s="230"/>
      <c r="X415" s="230"/>
      <c r="Y415" s="230"/>
      <c r="Z415" s="230"/>
      <c r="AA415" s="230"/>
    </row>
    <row r="416" spans="1:27" x14ac:dyDescent="0.5">
      <c r="A416" s="332"/>
      <c r="B416" s="230">
        <v>119</v>
      </c>
      <c r="C416" s="225">
        <v>292</v>
      </c>
      <c r="D416" s="230" t="s">
        <v>34</v>
      </c>
      <c r="E416" s="230">
        <v>71207</v>
      </c>
      <c r="F416" s="230">
        <v>299</v>
      </c>
      <c r="G416" s="230">
        <v>5929</v>
      </c>
      <c r="H416" s="230" t="s">
        <v>805</v>
      </c>
      <c r="I416" s="230">
        <v>3</v>
      </c>
      <c r="J416" s="230">
        <v>2</v>
      </c>
      <c r="K416" s="230">
        <v>58</v>
      </c>
      <c r="L416" s="230">
        <f t="shared" si="4"/>
        <v>1458</v>
      </c>
      <c r="M416" s="230"/>
      <c r="N416" s="393">
        <v>200</v>
      </c>
      <c r="O416" s="393"/>
      <c r="P416" s="225"/>
      <c r="Q416" s="230">
        <v>119</v>
      </c>
      <c r="R416" s="230"/>
      <c r="S416" s="230"/>
      <c r="T416" s="230"/>
      <c r="U416" s="230"/>
      <c r="V416" s="230"/>
      <c r="W416" s="230"/>
      <c r="X416" s="230"/>
      <c r="Y416" s="230"/>
      <c r="Z416" s="230"/>
      <c r="AA416" s="230"/>
    </row>
    <row r="417" spans="1:27" x14ac:dyDescent="0.5">
      <c r="A417" s="332"/>
      <c r="B417" s="230">
        <v>133</v>
      </c>
      <c r="C417" s="225">
        <v>293</v>
      </c>
      <c r="D417" s="230" t="s">
        <v>34</v>
      </c>
      <c r="E417" s="230">
        <v>97264</v>
      </c>
      <c r="F417" s="230">
        <v>150</v>
      </c>
      <c r="G417" s="230">
        <v>4243</v>
      </c>
      <c r="H417" s="230" t="s">
        <v>805</v>
      </c>
      <c r="I417" s="230"/>
      <c r="J417" s="230">
        <v>2</v>
      </c>
      <c r="K417" s="230">
        <v>10</v>
      </c>
      <c r="L417" s="230"/>
      <c r="M417" s="230"/>
      <c r="N417" s="393">
        <v>250</v>
      </c>
      <c r="O417" s="393"/>
      <c r="P417" s="225">
        <v>70</v>
      </c>
      <c r="Q417" s="230">
        <v>133</v>
      </c>
      <c r="R417" s="230" t="s">
        <v>1792</v>
      </c>
      <c r="S417" s="230" t="s">
        <v>45</v>
      </c>
      <c r="T417" s="230"/>
      <c r="U417" s="230">
        <v>27</v>
      </c>
      <c r="V417" s="230"/>
      <c r="W417" s="230">
        <v>27</v>
      </c>
      <c r="X417" s="230"/>
      <c r="Y417" s="230"/>
      <c r="Z417" s="230">
        <v>23</v>
      </c>
      <c r="AA417" s="230"/>
    </row>
    <row r="418" spans="1:27" x14ac:dyDescent="0.5">
      <c r="A418" s="332"/>
      <c r="B418" s="230"/>
      <c r="C418" s="225"/>
      <c r="D418" s="230"/>
      <c r="E418" s="230"/>
      <c r="F418" s="230"/>
      <c r="G418" s="230"/>
      <c r="H418" s="230"/>
      <c r="I418" s="230"/>
      <c r="J418" s="230"/>
      <c r="K418" s="230"/>
      <c r="L418" s="230"/>
      <c r="M418" s="230"/>
      <c r="N418" s="393"/>
      <c r="O418" s="393"/>
      <c r="P418" s="225"/>
      <c r="Q418" s="230"/>
      <c r="R418" s="230"/>
      <c r="S418" s="230"/>
      <c r="T418" s="230"/>
      <c r="U418" s="230"/>
      <c r="V418" s="230"/>
      <c r="W418" s="230"/>
      <c r="X418" s="230"/>
      <c r="Y418" s="230"/>
      <c r="Z418" s="230"/>
      <c r="AA418" s="230"/>
    </row>
    <row r="419" spans="1:27" x14ac:dyDescent="0.5">
      <c r="A419" s="332" t="s">
        <v>1914</v>
      </c>
      <c r="B419" s="230">
        <v>133</v>
      </c>
      <c r="C419" s="225">
        <v>294</v>
      </c>
      <c r="D419" s="230" t="s">
        <v>34</v>
      </c>
      <c r="E419" s="230">
        <v>47167</v>
      </c>
      <c r="F419" s="230">
        <v>163</v>
      </c>
      <c r="G419" s="230">
        <v>4245</v>
      </c>
      <c r="H419" s="230" t="s">
        <v>805</v>
      </c>
      <c r="I419" s="230">
        <v>14</v>
      </c>
      <c r="J419" s="230"/>
      <c r="K419" s="230">
        <v>47</v>
      </c>
      <c r="L419" s="230">
        <f t="shared" si="4"/>
        <v>5647</v>
      </c>
      <c r="M419" s="230"/>
      <c r="N419" s="393">
        <v>150</v>
      </c>
      <c r="O419" s="393"/>
      <c r="P419" s="225"/>
      <c r="Q419" s="230">
        <v>133</v>
      </c>
      <c r="R419" s="230"/>
      <c r="S419" s="230"/>
      <c r="T419" s="230"/>
      <c r="U419" s="230"/>
      <c r="V419" s="230"/>
      <c r="W419" s="230"/>
      <c r="X419" s="230"/>
      <c r="Y419" s="230"/>
      <c r="Z419" s="230"/>
      <c r="AA419" s="230"/>
    </row>
    <row r="420" spans="1:27" x14ac:dyDescent="0.5">
      <c r="A420" s="332"/>
      <c r="B420" s="230">
        <v>63</v>
      </c>
      <c r="C420" s="225">
        <v>295</v>
      </c>
      <c r="D420" s="230" t="s">
        <v>34</v>
      </c>
      <c r="E420" s="230">
        <v>15258</v>
      </c>
      <c r="F420" s="230">
        <v>122</v>
      </c>
      <c r="G420" s="230">
        <v>626</v>
      </c>
      <c r="H420" s="230" t="s">
        <v>805</v>
      </c>
      <c r="I420" s="230"/>
      <c r="J420" s="230"/>
      <c r="K420" s="230">
        <v>75</v>
      </c>
      <c r="L420" s="230"/>
      <c r="M420" s="230"/>
      <c r="N420" s="393">
        <v>250</v>
      </c>
      <c r="O420" s="393"/>
      <c r="P420" s="225">
        <v>71</v>
      </c>
      <c r="Q420" s="230">
        <v>63</v>
      </c>
      <c r="R420" s="230" t="s">
        <v>1792</v>
      </c>
      <c r="S420" s="230" t="s">
        <v>45</v>
      </c>
      <c r="T420" s="230"/>
      <c r="U420" s="230">
        <v>63</v>
      </c>
      <c r="V420" s="230"/>
      <c r="W420" s="230">
        <v>63</v>
      </c>
      <c r="X420" s="230"/>
      <c r="Y420" s="230"/>
      <c r="Z420" s="230">
        <v>17</v>
      </c>
      <c r="AA420" s="230"/>
    </row>
    <row r="421" spans="1:27" x14ac:dyDescent="0.5">
      <c r="A421" s="332"/>
      <c r="B421" s="230"/>
      <c r="C421" s="225"/>
      <c r="D421" s="230"/>
      <c r="E421" s="230"/>
      <c r="F421" s="230"/>
      <c r="G421" s="230"/>
      <c r="H421" s="230"/>
      <c r="I421" s="230"/>
      <c r="J421" s="230"/>
      <c r="K421" s="230"/>
      <c r="L421" s="230"/>
      <c r="M421" s="230"/>
      <c r="N421" s="393"/>
      <c r="O421" s="393"/>
      <c r="P421" s="225"/>
      <c r="Q421" s="230"/>
      <c r="R421" s="230"/>
      <c r="S421" s="230"/>
      <c r="T421" s="230"/>
      <c r="U421" s="230"/>
      <c r="V421" s="230"/>
      <c r="W421" s="230"/>
      <c r="X421" s="230"/>
      <c r="Y421" s="230"/>
      <c r="Z421" s="230"/>
      <c r="AA421" s="230"/>
    </row>
    <row r="422" spans="1:27" x14ac:dyDescent="0.5">
      <c r="A422" s="332" t="s">
        <v>1915</v>
      </c>
      <c r="B422" s="230">
        <v>63</v>
      </c>
      <c r="C422" s="225">
        <v>296</v>
      </c>
      <c r="D422" s="230" t="s">
        <v>34</v>
      </c>
      <c r="E422" s="230">
        <v>93911</v>
      </c>
      <c r="F422" s="230">
        <v>275</v>
      </c>
      <c r="G422" s="230">
        <v>7309</v>
      </c>
      <c r="H422" s="230" t="s">
        <v>805</v>
      </c>
      <c r="I422" s="230">
        <v>14</v>
      </c>
      <c r="J422" s="230">
        <v>1</v>
      </c>
      <c r="K422" s="230">
        <v>93</v>
      </c>
      <c r="L422" s="230">
        <f t="shared" si="4"/>
        <v>5793</v>
      </c>
      <c r="M422" s="230"/>
      <c r="N422" s="393">
        <v>100</v>
      </c>
      <c r="O422" s="393"/>
      <c r="P422" s="225"/>
      <c r="Q422" s="230">
        <v>63</v>
      </c>
      <c r="R422" s="230"/>
      <c r="S422" s="230"/>
      <c r="T422" s="230"/>
      <c r="U422" s="230"/>
      <c r="V422" s="230"/>
      <c r="W422" s="230"/>
      <c r="X422" s="230"/>
      <c r="Y422" s="230"/>
      <c r="Z422" s="230"/>
      <c r="AA422" s="230"/>
    </row>
    <row r="423" spans="1:27" x14ac:dyDescent="0.5">
      <c r="A423" s="332"/>
      <c r="B423" s="230">
        <v>6</v>
      </c>
      <c r="C423" s="225">
        <v>297</v>
      </c>
      <c r="D423" s="230" t="s">
        <v>34</v>
      </c>
      <c r="E423" s="230">
        <v>35883</v>
      </c>
      <c r="F423" s="230">
        <v>79</v>
      </c>
      <c r="G423" s="230">
        <v>1939</v>
      </c>
      <c r="H423" s="230" t="s">
        <v>805</v>
      </c>
      <c r="I423" s="230">
        <v>5</v>
      </c>
      <c r="J423" s="230">
        <v>1</v>
      </c>
      <c r="K423" s="230">
        <v>60</v>
      </c>
      <c r="L423" s="230">
        <f t="shared" si="4"/>
        <v>2160</v>
      </c>
      <c r="M423" s="230"/>
      <c r="N423" s="393">
        <v>150</v>
      </c>
      <c r="O423" s="393"/>
      <c r="P423" s="225"/>
      <c r="Q423" s="230">
        <v>6</v>
      </c>
      <c r="R423" s="230"/>
      <c r="S423" s="230"/>
      <c r="T423" s="230"/>
      <c r="U423" s="230"/>
      <c r="V423" s="230"/>
      <c r="W423" s="230"/>
      <c r="X423" s="230"/>
      <c r="Y423" s="230"/>
      <c r="Z423" s="230"/>
      <c r="AA423" s="230"/>
    </row>
    <row r="424" spans="1:27" x14ac:dyDescent="0.5">
      <c r="A424" s="332"/>
      <c r="B424" s="230"/>
      <c r="C424" s="225"/>
      <c r="D424" s="230"/>
      <c r="E424" s="230"/>
      <c r="F424" s="230"/>
      <c r="G424" s="230"/>
      <c r="H424" s="230"/>
      <c r="I424" s="230"/>
      <c r="J424" s="230"/>
      <c r="K424" s="230"/>
      <c r="L424" s="230"/>
      <c r="M424" s="230"/>
      <c r="N424" s="393"/>
      <c r="O424" s="393"/>
      <c r="P424" s="225"/>
      <c r="Q424" s="230"/>
      <c r="R424" s="230"/>
      <c r="S424" s="230"/>
      <c r="T424" s="230"/>
      <c r="U424" s="230"/>
      <c r="V424" s="230"/>
      <c r="W424" s="230"/>
      <c r="X424" s="230"/>
      <c r="Y424" s="230"/>
      <c r="Z424" s="230"/>
      <c r="AA424" s="230"/>
    </row>
    <row r="425" spans="1:27" x14ac:dyDescent="0.5">
      <c r="A425" s="332" t="s">
        <v>1916</v>
      </c>
      <c r="B425" s="230">
        <v>6</v>
      </c>
      <c r="C425" s="225">
        <v>298</v>
      </c>
      <c r="D425" s="230" t="s">
        <v>34</v>
      </c>
      <c r="E425" s="230">
        <v>25879</v>
      </c>
      <c r="F425" s="230">
        <v>75</v>
      </c>
      <c r="G425" s="230">
        <v>1935</v>
      </c>
      <c r="H425" s="230" t="s">
        <v>805</v>
      </c>
      <c r="I425" s="230">
        <v>9</v>
      </c>
      <c r="J425" s="230">
        <v>1</v>
      </c>
      <c r="K425" s="230">
        <v>50</v>
      </c>
      <c r="L425" s="230">
        <f t="shared" si="4"/>
        <v>3750</v>
      </c>
      <c r="M425" s="230"/>
      <c r="N425" s="393">
        <v>100</v>
      </c>
      <c r="O425" s="393"/>
      <c r="P425" s="225"/>
      <c r="Q425" s="230">
        <v>6</v>
      </c>
      <c r="R425" s="230"/>
      <c r="S425" s="230"/>
      <c r="T425" s="230"/>
      <c r="U425" s="230"/>
      <c r="V425" s="230"/>
      <c r="W425" s="230"/>
      <c r="X425" s="230"/>
      <c r="Y425" s="230"/>
      <c r="Z425" s="230"/>
      <c r="AA425" s="230"/>
    </row>
    <row r="426" spans="1:27" x14ac:dyDescent="0.5">
      <c r="A426" s="332"/>
      <c r="B426" s="230">
        <v>3</v>
      </c>
      <c r="C426" s="225">
        <v>299</v>
      </c>
      <c r="D426" s="230" t="s">
        <v>34</v>
      </c>
      <c r="E426" s="230">
        <v>15196</v>
      </c>
      <c r="F426" s="230">
        <v>64</v>
      </c>
      <c r="G426" s="230">
        <v>564</v>
      </c>
      <c r="H426" s="230" t="s">
        <v>805</v>
      </c>
      <c r="I426" s="230"/>
      <c r="J426" s="230"/>
      <c r="K426" s="230">
        <v>32</v>
      </c>
      <c r="L426" s="230">
        <f t="shared" si="4"/>
        <v>32</v>
      </c>
      <c r="M426" s="230"/>
      <c r="N426" s="393">
        <v>250</v>
      </c>
      <c r="O426" s="393"/>
      <c r="P426" s="225"/>
      <c r="Q426" s="230">
        <v>3</v>
      </c>
      <c r="R426" s="230"/>
      <c r="S426" s="230"/>
      <c r="T426" s="230"/>
      <c r="U426" s="230"/>
      <c r="V426" s="230"/>
      <c r="W426" s="230"/>
      <c r="X426" s="230"/>
      <c r="Y426" s="230"/>
      <c r="Z426" s="230"/>
      <c r="AA426" s="230"/>
    </row>
    <row r="427" spans="1:27" x14ac:dyDescent="0.5">
      <c r="A427" s="332"/>
      <c r="B427" s="230"/>
      <c r="C427" s="225"/>
      <c r="D427" s="230"/>
      <c r="E427" s="230"/>
      <c r="F427" s="230"/>
      <c r="G427" s="230"/>
      <c r="H427" s="230"/>
      <c r="I427" s="230"/>
      <c r="J427" s="230"/>
      <c r="K427" s="230"/>
      <c r="L427" s="230"/>
      <c r="M427" s="230"/>
      <c r="N427" s="393"/>
      <c r="O427" s="393"/>
      <c r="P427" s="225"/>
      <c r="Q427" s="230"/>
      <c r="R427" s="230"/>
      <c r="S427" s="230"/>
      <c r="T427" s="230"/>
      <c r="U427" s="230"/>
      <c r="V427" s="230"/>
      <c r="W427" s="230"/>
      <c r="X427" s="230"/>
      <c r="Y427" s="230"/>
      <c r="Z427" s="230"/>
      <c r="AA427" s="230"/>
    </row>
    <row r="428" spans="1:27" x14ac:dyDescent="0.5">
      <c r="A428" s="332" t="s">
        <v>1917</v>
      </c>
      <c r="B428" s="230">
        <v>3</v>
      </c>
      <c r="C428" s="225">
        <v>300</v>
      </c>
      <c r="D428" s="230" t="s">
        <v>34</v>
      </c>
      <c r="E428" s="230">
        <v>15197</v>
      </c>
      <c r="F428" s="230">
        <v>69</v>
      </c>
      <c r="G428" s="230">
        <v>565</v>
      </c>
      <c r="H428" s="230" t="s">
        <v>805</v>
      </c>
      <c r="I428" s="230"/>
      <c r="J428" s="230"/>
      <c r="K428" s="230">
        <v>57</v>
      </c>
      <c r="L428" s="230">
        <f t="shared" si="4"/>
        <v>57</v>
      </c>
      <c r="M428" s="230"/>
      <c r="N428" s="393">
        <v>250</v>
      </c>
      <c r="O428" s="393"/>
      <c r="P428" s="225"/>
      <c r="Q428" s="230">
        <v>3</v>
      </c>
      <c r="R428" s="230"/>
      <c r="S428" s="230"/>
      <c r="T428" s="230"/>
      <c r="U428" s="230"/>
      <c r="V428" s="230"/>
      <c r="W428" s="230"/>
      <c r="X428" s="230"/>
      <c r="Y428" s="230"/>
      <c r="Z428" s="230"/>
      <c r="AA428" s="230"/>
    </row>
    <row r="429" spans="1:27" x14ac:dyDescent="0.5">
      <c r="A429" s="332"/>
      <c r="B429" s="230">
        <v>3</v>
      </c>
      <c r="C429" s="225">
        <v>301</v>
      </c>
      <c r="D429" s="230" t="s">
        <v>34</v>
      </c>
      <c r="E429" s="230">
        <v>15195</v>
      </c>
      <c r="F429" s="230">
        <v>67</v>
      </c>
      <c r="G429" s="230">
        <v>563</v>
      </c>
      <c r="H429" s="230" t="s">
        <v>805</v>
      </c>
      <c r="I429" s="230"/>
      <c r="J429" s="230"/>
      <c r="K429" s="230">
        <v>66</v>
      </c>
      <c r="L429" s="230">
        <f t="shared" si="4"/>
        <v>66</v>
      </c>
      <c r="M429" s="230"/>
      <c r="N429" s="393">
        <v>250</v>
      </c>
      <c r="O429" s="393"/>
      <c r="P429" s="225"/>
      <c r="Q429" s="230">
        <v>3</v>
      </c>
      <c r="R429" s="230"/>
      <c r="S429" s="230"/>
      <c r="T429" s="230"/>
      <c r="U429" s="230"/>
      <c r="V429" s="230"/>
      <c r="W429" s="230"/>
      <c r="X429" s="230"/>
      <c r="Y429" s="230"/>
      <c r="Z429" s="230"/>
      <c r="AA429" s="230"/>
    </row>
    <row r="430" spans="1:27" x14ac:dyDescent="0.5">
      <c r="A430" s="332"/>
      <c r="B430" s="230">
        <v>3</v>
      </c>
      <c r="C430" s="225">
        <v>302</v>
      </c>
      <c r="D430" s="230" t="s">
        <v>49</v>
      </c>
      <c r="E430" s="230">
        <v>3359</v>
      </c>
      <c r="F430" s="230"/>
      <c r="G430" s="230"/>
      <c r="H430" s="230" t="s">
        <v>805</v>
      </c>
      <c r="I430" s="230">
        <v>8</v>
      </c>
      <c r="J430" s="230">
        <v>2</v>
      </c>
      <c r="K430" s="230">
        <v>3</v>
      </c>
      <c r="L430" s="230">
        <f t="shared" si="4"/>
        <v>3403</v>
      </c>
      <c r="M430" s="230"/>
      <c r="N430" s="393"/>
      <c r="O430" s="393"/>
      <c r="P430" s="225"/>
      <c r="Q430" s="230">
        <v>3</v>
      </c>
      <c r="R430" s="230"/>
      <c r="S430" s="230"/>
      <c r="T430" s="230"/>
      <c r="U430" s="230"/>
      <c r="V430" s="230"/>
      <c r="W430" s="230"/>
      <c r="X430" s="230"/>
      <c r="Y430" s="230"/>
      <c r="Z430" s="230"/>
      <c r="AA430" s="230"/>
    </row>
    <row r="431" spans="1:27" x14ac:dyDescent="0.5">
      <c r="A431" s="332"/>
      <c r="B431" s="230">
        <v>3</v>
      </c>
      <c r="C431" s="225">
        <v>303</v>
      </c>
      <c r="D431" s="230" t="s">
        <v>34</v>
      </c>
      <c r="E431" s="230">
        <v>50770</v>
      </c>
      <c r="F431" s="230">
        <v>128</v>
      </c>
      <c r="G431" s="230">
        <v>4861</v>
      </c>
      <c r="H431" s="230" t="s">
        <v>805</v>
      </c>
      <c r="I431" s="230">
        <v>9</v>
      </c>
      <c r="J431" s="230">
        <v>2</v>
      </c>
      <c r="K431" s="230">
        <v>32</v>
      </c>
      <c r="L431" s="230">
        <f t="shared" si="4"/>
        <v>3832</v>
      </c>
      <c r="M431" s="230"/>
      <c r="N431" s="393">
        <v>100</v>
      </c>
      <c r="O431" s="393"/>
      <c r="P431" s="225"/>
      <c r="Q431" s="230">
        <v>3</v>
      </c>
      <c r="R431" s="230"/>
      <c r="S431" s="230"/>
      <c r="T431" s="230"/>
      <c r="U431" s="230"/>
      <c r="V431" s="230"/>
      <c r="W431" s="230"/>
      <c r="X431" s="230"/>
      <c r="Y431" s="230"/>
      <c r="Z431" s="230"/>
      <c r="AA431" s="230"/>
    </row>
    <row r="432" spans="1:27" x14ac:dyDescent="0.5">
      <c r="A432" s="332"/>
      <c r="B432" s="230">
        <v>3</v>
      </c>
      <c r="C432" s="225">
        <v>304</v>
      </c>
      <c r="D432" s="230" t="s">
        <v>34</v>
      </c>
      <c r="E432" s="230">
        <v>25868</v>
      </c>
      <c r="F432" s="230">
        <v>60</v>
      </c>
      <c r="G432" s="230">
        <v>1920</v>
      </c>
      <c r="H432" s="230" t="s">
        <v>805</v>
      </c>
      <c r="I432" s="230">
        <v>32</v>
      </c>
      <c r="J432" s="230">
        <v>3</v>
      </c>
      <c r="K432" s="230">
        <v>50</v>
      </c>
      <c r="L432" s="230">
        <f t="shared" si="4"/>
        <v>13150</v>
      </c>
      <c r="M432" s="230"/>
      <c r="N432" s="393">
        <v>150</v>
      </c>
      <c r="O432" s="393"/>
      <c r="P432" s="225"/>
      <c r="Q432" s="230">
        <v>3</v>
      </c>
      <c r="R432" s="230"/>
      <c r="S432" s="230"/>
      <c r="T432" s="230"/>
      <c r="U432" s="230"/>
      <c r="V432" s="230"/>
      <c r="W432" s="230"/>
      <c r="X432" s="230"/>
      <c r="Y432" s="230"/>
      <c r="Z432" s="230"/>
      <c r="AA432" s="230"/>
    </row>
    <row r="433" spans="1:27" x14ac:dyDescent="0.5">
      <c r="A433" s="332"/>
      <c r="B433" s="230">
        <v>122</v>
      </c>
      <c r="C433" s="225">
        <v>305</v>
      </c>
      <c r="D433" s="230" t="s">
        <v>34</v>
      </c>
      <c r="E433" s="230">
        <v>47051</v>
      </c>
      <c r="F433" s="230">
        <v>166</v>
      </c>
      <c r="G433" s="230">
        <v>4229</v>
      </c>
      <c r="H433" s="230" t="s">
        <v>805</v>
      </c>
      <c r="I433" s="230">
        <v>5</v>
      </c>
      <c r="J433" s="230"/>
      <c r="K433" s="230">
        <v>46</v>
      </c>
      <c r="L433" s="230">
        <f t="shared" si="4"/>
        <v>2046</v>
      </c>
      <c r="M433" s="230"/>
      <c r="N433" s="393">
        <v>150</v>
      </c>
      <c r="O433" s="393"/>
      <c r="P433" s="225"/>
      <c r="Q433" s="230">
        <v>122</v>
      </c>
      <c r="R433" s="230"/>
      <c r="S433" s="230"/>
      <c r="T433" s="230"/>
      <c r="U433" s="230"/>
      <c r="V433" s="230"/>
      <c r="W433" s="230"/>
      <c r="X433" s="230"/>
      <c r="Y433" s="230"/>
      <c r="Z433" s="230"/>
      <c r="AA433" s="230"/>
    </row>
    <row r="434" spans="1:27" x14ac:dyDescent="0.5">
      <c r="A434" s="332"/>
      <c r="B434" s="230"/>
      <c r="C434" s="225"/>
      <c r="D434" s="230"/>
      <c r="E434" s="230"/>
      <c r="F434" s="230"/>
      <c r="G434" s="230"/>
      <c r="H434" s="230"/>
      <c r="I434" s="230"/>
      <c r="J434" s="230"/>
      <c r="K434" s="230"/>
      <c r="L434" s="230"/>
      <c r="M434" s="230"/>
      <c r="N434" s="393"/>
      <c r="O434" s="393"/>
      <c r="P434" s="225"/>
      <c r="Q434" s="230"/>
      <c r="R434" s="230"/>
      <c r="S434" s="230"/>
      <c r="T434" s="230"/>
      <c r="U434" s="230"/>
      <c r="V434" s="230"/>
      <c r="W434" s="230"/>
      <c r="X434" s="230"/>
      <c r="Y434" s="230"/>
      <c r="Z434" s="230"/>
      <c r="AA434" s="230"/>
    </row>
    <row r="435" spans="1:27" x14ac:dyDescent="0.5">
      <c r="A435" s="332" t="s">
        <v>1918</v>
      </c>
      <c r="B435" s="230">
        <v>91</v>
      </c>
      <c r="C435" s="225">
        <v>306</v>
      </c>
      <c r="D435" s="230" t="s">
        <v>34</v>
      </c>
      <c r="E435" s="230">
        <v>58550</v>
      </c>
      <c r="F435" s="230">
        <v>200</v>
      </c>
      <c r="G435" s="230">
        <v>5173</v>
      </c>
      <c r="H435" s="230" t="s">
        <v>805</v>
      </c>
      <c r="I435" s="230">
        <v>13</v>
      </c>
      <c r="J435" s="230">
        <v>9</v>
      </c>
      <c r="K435" s="230">
        <v>90</v>
      </c>
      <c r="L435" s="230">
        <f t="shared" si="4"/>
        <v>6190</v>
      </c>
      <c r="M435" s="230"/>
      <c r="N435" s="393">
        <v>250</v>
      </c>
      <c r="O435" s="393"/>
      <c r="P435" s="225"/>
      <c r="Q435" s="230">
        <v>91</v>
      </c>
      <c r="R435" s="230"/>
      <c r="S435" s="230"/>
      <c r="T435" s="230"/>
      <c r="U435" s="230"/>
      <c r="V435" s="230"/>
      <c r="W435" s="230"/>
      <c r="X435" s="230"/>
      <c r="Y435" s="230"/>
      <c r="Z435" s="230"/>
      <c r="AA435" s="230"/>
    </row>
    <row r="436" spans="1:27" x14ac:dyDescent="0.5">
      <c r="A436" s="332"/>
      <c r="B436" s="230"/>
      <c r="C436" s="225"/>
      <c r="D436" s="230"/>
      <c r="E436" s="230"/>
      <c r="F436" s="230"/>
      <c r="G436" s="230"/>
      <c r="H436" s="230"/>
      <c r="I436" s="230"/>
      <c r="J436" s="230"/>
      <c r="K436" s="230"/>
      <c r="L436" s="230"/>
      <c r="M436" s="230"/>
      <c r="N436" s="393"/>
      <c r="O436" s="393"/>
      <c r="P436" s="225"/>
      <c r="Q436" s="230"/>
      <c r="R436" s="230"/>
      <c r="S436" s="230"/>
      <c r="T436" s="230"/>
      <c r="U436" s="230"/>
      <c r="V436" s="230"/>
      <c r="W436" s="230"/>
      <c r="X436" s="230"/>
      <c r="Y436" s="230"/>
      <c r="Z436" s="230"/>
      <c r="AA436" s="230"/>
    </row>
    <row r="437" spans="1:27" x14ac:dyDescent="0.5">
      <c r="A437" s="332" t="s">
        <v>1919</v>
      </c>
      <c r="B437" s="230">
        <v>91</v>
      </c>
      <c r="C437" s="225">
        <v>307</v>
      </c>
      <c r="D437" s="230" t="s">
        <v>34</v>
      </c>
      <c r="E437" s="230">
        <v>37128</v>
      </c>
      <c r="F437" s="230">
        <v>197</v>
      </c>
      <c r="G437" s="230">
        <v>887</v>
      </c>
      <c r="H437" s="230" t="s">
        <v>805</v>
      </c>
      <c r="I437" s="230"/>
      <c r="J437" s="230"/>
      <c r="K437" s="230">
        <v>75</v>
      </c>
      <c r="L437" s="230"/>
      <c r="M437" s="230"/>
      <c r="N437" s="393">
        <v>150</v>
      </c>
      <c r="O437" s="393"/>
      <c r="P437" s="225">
        <v>72</v>
      </c>
      <c r="Q437" s="230">
        <v>91</v>
      </c>
      <c r="R437" s="230" t="s">
        <v>1792</v>
      </c>
      <c r="S437" s="230" t="s">
        <v>45</v>
      </c>
      <c r="T437" s="230"/>
      <c r="U437" s="230">
        <v>54</v>
      </c>
      <c r="V437" s="230"/>
      <c r="W437" s="230">
        <v>54</v>
      </c>
      <c r="X437" s="230"/>
      <c r="Y437" s="230"/>
      <c r="Z437" s="230">
        <v>25</v>
      </c>
      <c r="AA437" s="230"/>
    </row>
    <row r="438" spans="1:27" x14ac:dyDescent="0.5">
      <c r="A438" s="332"/>
      <c r="B438" s="230">
        <v>74</v>
      </c>
      <c r="C438" s="225">
        <v>308</v>
      </c>
      <c r="D438" s="230" t="s">
        <v>34</v>
      </c>
      <c r="E438" s="230">
        <v>47348</v>
      </c>
      <c r="F438" s="230">
        <v>122</v>
      </c>
      <c r="G438" s="230">
        <v>4206</v>
      </c>
      <c r="H438" s="230" t="s">
        <v>805</v>
      </c>
      <c r="I438" s="230">
        <v>4</v>
      </c>
      <c r="J438" s="230">
        <v>3</v>
      </c>
      <c r="K438" s="230">
        <v>9</v>
      </c>
      <c r="L438" s="230">
        <f t="shared" si="4"/>
        <v>1909</v>
      </c>
      <c r="M438" s="230"/>
      <c r="N438" s="393">
        <v>150</v>
      </c>
      <c r="O438" s="393"/>
      <c r="P438" s="225"/>
      <c r="Q438" s="230">
        <v>74</v>
      </c>
      <c r="R438" s="230"/>
      <c r="S438" s="230"/>
      <c r="T438" s="230"/>
      <c r="U438" s="230"/>
      <c r="V438" s="230"/>
      <c r="W438" s="230"/>
      <c r="X438" s="230"/>
      <c r="Y438" s="230"/>
      <c r="Z438" s="230"/>
      <c r="AA438" s="230"/>
    </row>
    <row r="439" spans="1:27" x14ac:dyDescent="0.5">
      <c r="A439" s="332"/>
      <c r="B439" s="230"/>
      <c r="C439" s="225"/>
      <c r="D439" s="230"/>
      <c r="E439" s="230"/>
      <c r="F439" s="230"/>
      <c r="G439" s="230"/>
      <c r="H439" s="230"/>
      <c r="I439" s="230"/>
      <c r="J439" s="230"/>
      <c r="K439" s="230"/>
      <c r="L439" s="230"/>
      <c r="M439" s="230"/>
      <c r="N439" s="393"/>
      <c r="O439" s="393"/>
      <c r="P439" s="225"/>
      <c r="Q439" s="230"/>
      <c r="R439" s="230"/>
      <c r="S439" s="230"/>
      <c r="T439" s="230"/>
      <c r="U439" s="230"/>
      <c r="V439" s="230"/>
      <c r="W439" s="230"/>
      <c r="X439" s="230"/>
      <c r="Y439" s="230"/>
      <c r="Z439" s="230"/>
      <c r="AA439" s="230"/>
    </row>
    <row r="440" spans="1:27" x14ac:dyDescent="0.5">
      <c r="A440" s="332" t="s">
        <v>1920</v>
      </c>
      <c r="B440" s="230">
        <v>74</v>
      </c>
      <c r="C440" s="225">
        <v>309</v>
      </c>
      <c r="D440" s="230" t="s">
        <v>34</v>
      </c>
      <c r="E440" s="230">
        <v>72239</v>
      </c>
      <c r="F440" s="230">
        <v>296</v>
      </c>
      <c r="G440" s="230">
        <v>5926</v>
      </c>
      <c r="H440" s="230" t="s">
        <v>805</v>
      </c>
      <c r="I440" s="230">
        <v>7</v>
      </c>
      <c r="J440" s="230">
        <v>2</v>
      </c>
      <c r="K440" s="230">
        <v>46</v>
      </c>
      <c r="L440" s="230">
        <f t="shared" si="4"/>
        <v>3046</v>
      </c>
      <c r="M440" s="230"/>
      <c r="N440" s="393">
        <v>100</v>
      </c>
      <c r="O440" s="393"/>
      <c r="P440" s="225"/>
      <c r="Q440" s="230">
        <v>74</v>
      </c>
      <c r="R440" s="230"/>
      <c r="S440" s="230"/>
      <c r="T440" s="230"/>
      <c r="U440" s="230"/>
      <c r="V440" s="230"/>
      <c r="W440" s="230"/>
      <c r="X440" s="230"/>
      <c r="Y440" s="230"/>
      <c r="Z440" s="230"/>
      <c r="AA440" s="230"/>
    </row>
    <row r="441" spans="1:27" x14ac:dyDescent="0.5">
      <c r="A441" s="332"/>
      <c r="B441" s="230">
        <v>74</v>
      </c>
      <c r="C441" s="225">
        <v>310</v>
      </c>
      <c r="D441" s="230" t="s">
        <v>34</v>
      </c>
      <c r="E441" s="230">
        <v>47346</v>
      </c>
      <c r="F441" s="230">
        <v>121</v>
      </c>
      <c r="G441" s="230">
        <v>4204</v>
      </c>
      <c r="H441" s="230" t="s">
        <v>805</v>
      </c>
      <c r="I441" s="230">
        <v>4</v>
      </c>
      <c r="J441" s="230"/>
      <c r="K441" s="230">
        <v>48</v>
      </c>
      <c r="L441" s="230">
        <f t="shared" si="4"/>
        <v>1648</v>
      </c>
      <c r="M441" s="230"/>
      <c r="N441" s="393">
        <v>200</v>
      </c>
      <c r="O441" s="393"/>
      <c r="P441" s="225"/>
      <c r="Q441" s="230">
        <v>74</v>
      </c>
      <c r="R441" s="230"/>
      <c r="S441" s="230"/>
      <c r="T441" s="230"/>
      <c r="U441" s="230"/>
      <c r="V441" s="230"/>
      <c r="W441" s="230"/>
      <c r="X441" s="230"/>
      <c r="Y441" s="230"/>
      <c r="Z441" s="230"/>
      <c r="AA441" s="230"/>
    </row>
    <row r="442" spans="1:27" x14ac:dyDescent="0.5">
      <c r="A442" s="332"/>
      <c r="B442" s="230">
        <v>74</v>
      </c>
      <c r="C442" s="225">
        <v>311</v>
      </c>
      <c r="D442" s="230" t="s">
        <v>34</v>
      </c>
      <c r="E442" s="230">
        <v>51908</v>
      </c>
      <c r="F442" s="230">
        <v>121</v>
      </c>
      <c r="G442" s="230">
        <v>4292</v>
      </c>
      <c r="H442" s="230" t="s">
        <v>805</v>
      </c>
      <c r="I442" s="230">
        <v>7</v>
      </c>
      <c r="J442" s="230"/>
      <c r="K442" s="230">
        <v>90</v>
      </c>
      <c r="L442" s="230">
        <f t="shared" si="4"/>
        <v>2890</v>
      </c>
      <c r="M442" s="230"/>
      <c r="N442" s="393">
        <v>150</v>
      </c>
      <c r="O442" s="393"/>
      <c r="P442" s="225"/>
      <c r="Q442" s="230">
        <v>74</v>
      </c>
      <c r="R442" s="230"/>
      <c r="S442" s="230"/>
      <c r="T442" s="230"/>
      <c r="U442" s="230"/>
      <c r="V442" s="230"/>
      <c r="W442" s="230"/>
      <c r="X442" s="230"/>
      <c r="Y442" s="230"/>
      <c r="Z442" s="230"/>
      <c r="AA442" s="230"/>
    </row>
    <row r="443" spans="1:27" x14ac:dyDescent="0.5">
      <c r="A443" s="332"/>
      <c r="B443" s="230">
        <v>74</v>
      </c>
      <c r="C443" s="225">
        <v>312</v>
      </c>
      <c r="D443" s="230" t="s">
        <v>34</v>
      </c>
      <c r="E443" s="230">
        <v>37144</v>
      </c>
      <c r="F443" s="230">
        <v>161</v>
      </c>
      <c r="G443" s="230">
        <v>852</v>
      </c>
      <c r="H443" s="230" t="s">
        <v>805</v>
      </c>
      <c r="I443" s="230">
        <v>1</v>
      </c>
      <c r="J443" s="230">
        <v>1</v>
      </c>
      <c r="K443" s="230">
        <v>98</v>
      </c>
      <c r="L443" s="230"/>
      <c r="M443" s="230"/>
      <c r="N443" s="393">
        <v>250</v>
      </c>
      <c r="O443" s="393"/>
      <c r="P443" s="225">
        <v>73</v>
      </c>
      <c r="Q443" s="230">
        <v>74</v>
      </c>
      <c r="R443" s="230" t="s">
        <v>1792</v>
      </c>
      <c r="S443" s="230" t="s">
        <v>37</v>
      </c>
      <c r="T443" s="230"/>
      <c r="U443" s="230">
        <v>36</v>
      </c>
      <c r="V443" s="230"/>
      <c r="W443" s="230">
        <v>36</v>
      </c>
      <c r="X443" s="230"/>
      <c r="Y443" s="230"/>
      <c r="Z443" s="230">
        <v>26</v>
      </c>
      <c r="AA443" s="230"/>
    </row>
    <row r="444" spans="1:27" x14ac:dyDescent="0.5">
      <c r="A444" s="332"/>
      <c r="B444" s="230">
        <v>74</v>
      </c>
      <c r="C444" s="225">
        <v>313</v>
      </c>
      <c r="D444" s="230" t="s">
        <v>34</v>
      </c>
      <c r="E444" s="230">
        <v>37142</v>
      </c>
      <c r="F444" s="230">
        <v>159</v>
      </c>
      <c r="G444" s="230">
        <v>850</v>
      </c>
      <c r="H444" s="230" t="s">
        <v>805</v>
      </c>
      <c r="I444" s="230"/>
      <c r="J444" s="230"/>
      <c r="K444" s="230">
        <v>69</v>
      </c>
      <c r="L444" s="230"/>
      <c r="M444" s="230"/>
      <c r="N444" s="393">
        <v>250</v>
      </c>
      <c r="O444" s="393"/>
      <c r="P444" s="225">
        <v>74</v>
      </c>
      <c r="Q444" s="230">
        <v>74</v>
      </c>
      <c r="R444" s="230" t="s">
        <v>1792</v>
      </c>
      <c r="S444" s="230" t="s">
        <v>45</v>
      </c>
      <c r="T444" s="230"/>
      <c r="U444" s="230">
        <v>81</v>
      </c>
      <c r="V444" s="230"/>
      <c r="W444" s="230">
        <v>81</v>
      </c>
      <c r="X444" s="230"/>
      <c r="Y444" s="230"/>
      <c r="Z444" s="230">
        <v>24</v>
      </c>
      <c r="AA444" s="230"/>
    </row>
    <row r="445" spans="1:27" x14ac:dyDescent="0.5">
      <c r="A445" s="332"/>
      <c r="B445" s="230">
        <v>5</v>
      </c>
      <c r="C445" s="225">
        <v>314</v>
      </c>
      <c r="D445" s="230" t="s">
        <v>34</v>
      </c>
      <c r="E445" s="230">
        <v>43464</v>
      </c>
      <c r="F445" s="230">
        <v>93</v>
      </c>
      <c r="G445" s="230">
        <v>3186</v>
      </c>
      <c r="H445" s="230" t="s">
        <v>805</v>
      </c>
      <c r="I445" s="230">
        <v>8</v>
      </c>
      <c r="J445" s="230">
        <v>3</v>
      </c>
      <c r="K445" s="230">
        <v>99</v>
      </c>
      <c r="L445" s="230">
        <f t="shared" si="4"/>
        <v>3599</v>
      </c>
      <c r="M445" s="230"/>
      <c r="N445" s="393">
        <v>150</v>
      </c>
      <c r="O445" s="393"/>
      <c r="P445" s="225"/>
      <c r="Q445" s="230">
        <v>5</v>
      </c>
      <c r="R445" s="230"/>
      <c r="S445" s="230"/>
      <c r="T445" s="230"/>
      <c r="U445" s="230"/>
      <c r="V445" s="230"/>
      <c r="W445" s="230"/>
      <c r="X445" s="230"/>
      <c r="Y445" s="230"/>
      <c r="Z445" s="230"/>
      <c r="AA445" s="230"/>
    </row>
    <row r="446" spans="1:27" x14ac:dyDescent="0.5">
      <c r="A446" s="332"/>
      <c r="B446" s="230"/>
      <c r="C446" s="225"/>
      <c r="D446" s="230"/>
      <c r="E446" s="230"/>
      <c r="F446" s="230"/>
      <c r="G446" s="230"/>
      <c r="H446" s="230"/>
      <c r="I446" s="230"/>
      <c r="J446" s="230"/>
      <c r="K446" s="230"/>
      <c r="L446" s="230"/>
      <c r="M446" s="230"/>
      <c r="N446" s="393"/>
      <c r="O446" s="393"/>
      <c r="P446" s="225"/>
      <c r="Q446" s="230"/>
      <c r="R446" s="230"/>
      <c r="S446" s="230"/>
      <c r="T446" s="230"/>
      <c r="U446" s="230"/>
      <c r="V446" s="230"/>
      <c r="W446" s="230"/>
      <c r="X446" s="230"/>
      <c r="Y446" s="230"/>
      <c r="Z446" s="230"/>
      <c r="AA446" s="230"/>
    </row>
    <row r="447" spans="1:27" x14ac:dyDescent="0.5">
      <c r="A447" s="332" t="s">
        <v>1921</v>
      </c>
      <c r="B447" s="230">
        <v>5</v>
      </c>
      <c r="C447" s="225">
        <v>315</v>
      </c>
      <c r="D447" s="230" t="s">
        <v>34</v>
      </c>
      <c r="E447" s="230">
        <v>87606</v>
      </c>
      <c r="F447" s="230">
        <v>241</v>
      </c>
      <c r="G447" s="230">
        <v>7128</v>
      </c>
      <c r="H447" s="230" t="s">
        <v>805</v>
      </c>
      <c r="I447" s="230">
        <v>3</v>
      </c>
      <c r="J447" s="230">
        <v>2</v>
      </c>
      <c r="K447" s="230">
        <v>47</v>
      </c>
      <c r="L447" s="230">
        <f t="shared" si="4"/>
        <v>1447</v>
      </c>
      <c r="M447" s="230"/>
      <c r="N447" s="393">
        <v>100</v>
      </c>
      <c r="O447" s="393"/>
      <c r="P447" s="225"/>
      <c r="Q447" s="230">
        <v>5</v>
      </c>
      <c r="R447" s="230"/>
      <c r="S447" s="230"/>
      <c r="T447" s="230"/>
      <c r="U447" s="230"/>
      <c r="V447" s="230"/>
      <c r="W447" s="230"/>
      <c r="X447" s="230"/>
      <c r="Y447" s="230"/>
      <c r="Z447" s="230"/>
      <c r="AA447" s="230"/>
    </row>
    <row r="448" spans="1:27" x14ac:dyDescent="0.5">
      <c r="A448" s="332"/>
      <c r="B448" s="230">
        <v>5</v>
      </c>
      <c r="C448" s="225">
        <v>316</v>
      </c>
      <c r="D448" s="230" t="s">
        <v>34</v>
      </c>
      <c r="E448" s="230">
        <v>75004</v>
      </c>
      <c r="F448" s="230">
        <v>291</v>
      </c>
      <c r="G448" s="230"/>
      <c r="H448" s="230" t="s">
        <v>805</v>
      </c>
      <c r="I448" s="230">
        <v>7</v>
      </c>
      <c r="J448" s="230"/>
      <c r="K448" s="230">
        <v>12</v>
      </c>
      <c r="L448" s="230">
        <f t="shared" si="4"/>
        <v>2812</v>
      </c>
      <c r="M448" s="230"/>
      <c r="N448" s="393">
        <v>150</v>
      </c>
      <c r="O448" s="393"/>
      <c r="P448" s="225"/>
      <c r="Q448" s="230">
        <v>5</v>
      </c>
      <c r="R448" s="230"/>
      <c r="S448" s="230"/>
      <c r="T448" s="230"/>
      <c r="U448" s="230"/>
      <c r="V448" s="230"/>
      <c r="W448" s="230"/>
      <c r="X448" s="230"/>
      <c r="Y448" s="230"/>
      <c r="Z448" s="230"/>
      <c r="AA448" s="230"/>
    </row>
    <row r="449" spans="1:27" x14ac:dyDescent="0.5">
      <c r="A449" s="332"/>
      <c r="B449" s="230">
        <v>5</v>
      </c>
      <c r="C449" s="225">
        <v>317</v>
      </c>
      <c r="D449" s="230" t="s">
        <v>34</v>
      </c>
      <c r="E449" s="230">
        <v>93730</v>
      </c>
      <c r="F449" s="230">
        <v>189</v>
      </c>
      <c r="G449" s="230">
        <v>7563</v>
      </c>
      <c r="H449" s="230" t="s">
        <v>805</v>
      </c>
      <c r="I449" s="230">
        <v>1</v>
      </c>
      <c r="J449" s="230"/>
      <c r="K449" s="230">
        <v>28</v>
      </c>
      <c r="L449" s="230"/>
      <c r="M449" s="230"/>
      <c r="N449" s="393">
        <v>100</v>
      </c>
      <c r="O449" s="393"/>
      <c r="P449" s="225">
        <v>75</v>
      </c>
      <c r="Q449" s="230">
        <v>5</v>
      </c>
      <c r="R449" s="230" t="s">
        <v>1792</v>
      </c>
      <c r="S449" s="230" t="s">
        <v>45</v>
      </c>
      <c r="T449" s="230"/>
      <c r="U449" s="230">
        <v>54</v>
      </c>
      <c r="V449" s="230"/>
      <c r="W449" s="230">
        <v>54</v>
      </c>
      <c r="X449" s="230"/>
      <c r="Y449" s="230"/>
      <c r="Z449" s="230">
        <v>31</v>
      </c>
      <c r="AA449" s="230"/>
    </row>
    <row r="450" spans="1:27" x14ac:dyDescent="0.5">
      <c r="A450" s="332"/>
      <c r="B450" s="230"/>
      <c r="C450" s="225"/>
      <c r="D450" s="230"/>
      <c r="E450" s="230"/>
      <c r="F450" s="230"/>
      <c r="G450" s="230"/>
      <c r="H450" s="230"/>
      <c r="I450" s="230"/>
      <c r="J450" s="230"/>
      <c r="K450" s="230"/>
      <c r="L450" s="230"/>
      <c r="M450" s="230"/>
      <c r="N450" s="393"/>
      <c r="O450" s="393"/>
      <c r="P450" s="225"/>
      <c r="Q450" s="230"/>
      <c r="R450" s="230"/>
      <c r="S450" s="230"/>
      <c r="T450" s="230"/>
      <c r="U450" s="230"/>
      <c r="V450" s="230"/>
      <c r="W450" s="230"/>
      <c r="X450" s="230"/>
      <c r="Y450" s="230"/>
      <c r="Z450" s="230"/>
      <c r="AA450" s="230"/>
    </row>
    <row r="451" spans="1:27" x14ac:dyDescent="0.5">
      <c r="A451" s="332" t="s">
        <v>1922</v>
      </c>
      <c r="B451" s="230">
        <v>5</v>
      </c>
      <c r="C451" s="225">
        <v>318</v>
      </c>
      <c r="D451" s="230" t="s">
        <v>34</v>
      </c>
      <c r="E451" s="230">
        <v>15201</v>
      </c>
      <c r="F451" s="230">
        <v>73</v>
      </c>
      <c r="G451" s="230">
        <v>569</v>
      </c>
      <c r="H451" s="230" t="s">
        <v>805</v>
      </c>
      <c r="I451" s="230"/>
      <c r="J451" s="230"/>
      <c r="K451" s="230">
        <v>54</v>
      </c>
      <c r="L451" s="230"/>
      <c r="M451" s="230"/>
      <c r="N451" s="393">
        <v>250</v>
      </c>
      <c r="O451" s="393"/>
      <c r="P451" s="225">
        <v>76</v>
      </c>
      <c r="Q451" s="230">
        <v>5</v>
      </c>
      <c r="R451" s="230" t="s">
        <v>1792</v>
      </c>
      <c r="S451" s="230" t="s">
        <v>1024</v>
      </c>
      <c r="T451" s="230"/>
      <c r="U451" s="230"/>
      <c r="V451" s="230"/>
      <c r="W451" s="230"/>
      <c r="X451" s="230"/>
      <c r="Y451" s="230"/>
      <c r="Z451" s="230"/>
      <c r="AA451" s="230"/>
    </row>
    <row r="452" spans="1:27" x14ac:dyDescent="0.5">
      <c r="A452" s="332"/>
      <c r="B452" s="230">
        <v>1</v>
      </c>
      <c r="C452" s="225">
        <v>319</v>
      </c>
      <c r="D452" s="230" t="s">
        <v>34</v>
      </c>
      <c r="E452" s="230">
        <v>50763</v>
      </c>
      <c r="F452" s="230">
        <v>255</v>
      </c>
      <c r="G452" s="230">
        <v>4854</v>
      </c>
      <c r="H452" s="230" t="s">
        <v>805</v>
      </c>
      <c r="I452" s="230"/>
      <c r="J452" s="230"/>
      <c r="K452" s="230">
        <v>84</v>
      </c>
      <c r="L452" s="230"/>
      <c r="M452" s="230"/>
      <c r="N452" s="393">
        <v>250</v>
      </c>
      <c r="O452" s="393"/>
      <c r="P452" s="225">
        <v>77</v>
      </c>
      <c r="Q452" s="230">
        <v>1</v>
      </c>
      <c r="R452" s="230" t="s">
        <v>1792</v>
      </c>
      <c r="S452" s="230" t="s">
        <v>45</v>
      </c>
      <c r="T452" s="230"/>
      <c r="U452" s="230">
        <v>72</v>
      </c>
      <c r="V452" s="230"/>
      <c r="W452" s="230">
        <v>72</v>
      </c>
      <c r="X452" s="230"/>
      <c r="Y452" s="230"/>
      <c r="Z452" s="230">
        <v>8</v>
      </c>
      <c r="AA452" s="230"/>
    </row>
    <row r="453" spans="1:27" x14ac:dyDescent="0.5">
      <c r="A453" s="332"/>
      <c r="B453" s="230"/>
      <c r="C453" s="225"/>
      <c r="D453" s="230"/>
      <c r="E453" s="230"/>
      <c r="F453" s="230"/>
      <c r="G453" s="230"/>
      <c r="H453" s="230"/>
      <c r="I453" s="230"/>
      <c r="J453" s="230"/>
      <c r="K453" s="230"/>
      <c r="L453" s="230"/>
      <c r="M453" s="230"/>
      <c r="N453" s="393"/>
      <c r="O453" s="393"/>
      <c r="P453" s="225"/>
      <c r="Q453" s="230"/>
      <c r="R453" s="230"/>
      <c r="S453" s="230"/>
      <c r="T453" s="230"/>
      <c r="U453" s="230"/>
      <c r="V453" s="230"/>
      <c r="W453" s="230"/>
      <c r="X453" s="230"/>
      <c r="Y453" s="230"/>
      <c r="Z453" s="230"/>
      <c r="AA453" s="230"/>
    </row>
    <row r="454" spans="1:27" x14ac:dyDescent="0.5">
      <c r="A454" s="332" t="s">
        <v>1923</v>
      </c>
      <c r="B454" s="230">
        <v>1</v>
      </c>
      <c r="C454" s="225">
        <v>320</v>
      </c>
      <c r="D454" s="230" t="s">
        <v>34</v>
      </c>
      <c r="E454" s="230">
        <v>29981</v>
      </c>
      <c r="F454" s="230">
        <v>77</v>
      </c>
      <c r="G454" s="230">
        <v>1937</v>
      </c>
      <c r="H454" s="230" t="s">
        <v>805</v>
      </c>
      <c r="I454" s="230">
        <v>15</v>
      </c>
      <c r="J454" s="230">
        <v>2</v>
      </c>
      <c r="K454" s="230">
        <v>10</v>
      </c>
      <c r="L454" s="230">
        <f t="shared" si="4"/>
        <v>6210</v>
      </c>
      <c r="M454" s="230"/>
      <c r="N454" s="393">
        <v>150</v>
      </c>
      <c r="O454" s="393"/>
      <c r="P454" s="225"/>
      <c r="Q454" s="230">
        <v>1</v>
      </c>
      <c r="R454" s="230"/>
      <c r="S454" s="230"/>
      <c r="T454" s="230"/>
      <c r="U454" s="230"/>
      <c r="V454" s="230"/>
      <c r="W454" s="230"/>
      <c r="X454" s="230"/>
      <c r="Y454" s="230"/>
      <c r="Z454" s="230"/>
      <c r="AA454" s="230"/>
    </row>
    <row r="455" spans="1:27" x14ac:dyDescent="0.5">
      <c r="A455" s="332"/>
      <c r="B455" s="230">
        <v>11</v>
      </c>
      <c r="C455" s="225">
        <v>321</v>
      </c>
      <c r="D455" s="230" t="s">
        <v>34</v>
      </c>
      <c r="E455" s="230">
        <v>71777</v>
      </c>
      <c r="F455" s="230">
        <v>134</v>
      </c>
      <c r="G455" s="230">
        <v>5941</v>
      </c>
      <c r="H455" s="230" t="s">
        <v>805</v>
      </c>
      <c r="I455" s="230">
        <v>6</v>
      </c>
      <c r="J455" s="230"/>
      <c r="K455" s="230">
        <v>38</v>
      </c>
      <c r="L455" s="230">
        <f t="shared" si="4"/>
        <v>2438</v>
      </c>
      <c r="M455" s="230"/>
      <c r="N455" s="393">
        <v>175</v>
      </c>
      <c r="O455" s="393"/>
      <c r="P455" s="225"/>
      <c r="Q455" s="230">
        <v>11</v>
      </c>
      <c r="R455" s="230"/>
      <c r="S455" s="230"/>
      <c r="T455" s="230"/>
      <c r="U455" s="230"/>
      <c r="V455" s="230"/>
      <c r="W455" s="230"/>
      <c r="X455" s="230"/>
      <c r="Y455" s="230"/>
      <c r="Z455" s="230"/>
      <c r="AA455" s="230"/>
    </row>
    <row r="456" spans="1:27" x14ac:dyDescent="0.5">
      <c r="A456" s="332"/>
      <c r="B456" s="230"/>
      <c r="C456" s="225"/>
      <c r="D456" s="230"/>
      <c r="E456" s="230"/>
      <c r="F456" s="230"/>
      <c r="G456" s="230"/>
      <c r="H456" s="230"/>
      <c r="I456" s="230"/>
      <c r="J456" s="230"/>
      <c r="K456" s="230"/>
      <c r="L456" s="230"/>
      <c r="M456" s="230"/>
      <c r="N456" s="393"/>
      <c r="O456" s="393"/>
      <c r="P456" s="225"/>
      <c r="Q456" s="230"/>
      <c r="R456" s="230"/>
      <c r="S456" s="230"/>
      <c r="T456" s="230"/>
      <c r="U456" s="230"/>
      <c r="V456" s="230"/>
      <c r="W456" s="230"/>
      <c r="X456" s="230"/>
      <c r="Y456" s="230"/>
      <c r="Z456" s="230"/>
      <c r="AA456" s="230"/>
    </row>
    <row r="457" spans="1:27" x14ac:dyDescent="0.5">
      <c r="A457" s="332" t="s">
        <v>1924</v>
      </c>
      <c r="B457" s="230">
        <v>11</v>
      </c>
      <c r="C457" s="225">
        <v>322</v>
      </c>
      <c r="D457" s="230" t="s">
        <v>34</v>
      </c>
      <c r="E457" s="230">
        <v>81024</v>
      </c>
      <c r="F457" s="230">
        <v>217</v>
      </c>
      <c r="G457" s="230">
        <v>6811</v>
      </c>
      <c r="H457" s="230" t="s">
        <v>805</v>
      </c>
      <c r="I457" s="230">
        <v>3</v>
      </c>
      <c r="J457" s="230"/>
      <c r="K457" s="230">
        <v>40</v>
      </c>
      <c r="L457" s="230">
        <f t="shared" si="4"/>
        <v>1240</v>
      </c>
      <c r="M457" s="230"/>
      <c r="N457" s="393">
        <v>175</v>
      </c>
      <c r="O457" s="393"/>
      <c r="P457" s="225"/>
      <c r="Q457" s="230">
        <v>11</v>
      </c>
      <c r="R457" s="230"/>
      <c r="S457" s="230"/>
      <c r="T457" s="230"/>
      <c r="U457" s="230"/>
      <c r="V457" s="230"/>
      <c r="W457" s="230"/>
      <c r="X457" s="230"/>
      <c r="Y457" s="230"/>
      <c r="Z457" s="230"/>
      <c r="AA457" s="230"/>
    </row>
    <row r="458" spans="1:27" x14ac:dyDescent="0.5">
      <c r="A458" s="332"/>
      <c r="B458" s="230">
        <v>11</v>
      </c>
      <c r="C458" s="225">
        <v>323</v>
      </c>
      <c r="D458" s="230" t="s">
        <v>34</v>
      </c>
      <c r="E458" s="230">
        <v>40659</v>
      </c>
      <c r="F458" s="230">
        <v>85</v>
      </c>
      <c r="G458" s="230">
        <v>1541</v>
      </c>
      <c r="H458" s="230" t="s">
        <v>805</v>
      </c>
      <c r="I458" s="230">
        <v>16</v>
      </c>
      <c r="J458" s="230">
        <v>3</v>
      </c>
      <c r="K458" s="230">
        <v>57</v>
      </c>
      <c r="L458" s="230">
        <f t="shared" si="4"/>
        <v>6757</v>
      </c>
      <c r="M458" s="230"/>
      <c r="N458" s="393">
        <v>150</v>
      </c>
      <c r="O458" s="393"/>
      <c r="P458" s="225"/>
      <c r="Q458" s="230">
        <v>11</v>
      </c>
      <c r="R458" s="230"/>
      <c r="S458" s="230"/>
      <c r="T458" s="230"/>
      <c r="U458" s="230"/>
      <c r="V458" s="230"/>
      <c r="W458" s="230"/>
      <c r="X458" s="230"/>
      <c r="Y458" s="230"/>
      <c r="Z458" s="230"/>
      <c r="AA458" s="230"/>
    </row>
    <row r="459" spans="1:27" x14ac:dyDescent="0.5">
      <c r="A459" s="332"/>
      <c r="B459" s="230"/>
      <c r="C459" s="225"/>
      <c r="D459" s="230"/>
      <c r="E459" s="230"/>
      <c r="F459" s="230"/>
      <c r="G459" s="230"/>
      <c r="H459" s="230"/>
      <c r="I459" s="230"/>
      <c r="J459" s="230"/>
      <c r="K459" s="230"/>
      <c r="L459" s="230"/>
      <c r="M459" s="230"/>
      <c r="N459" s="393"/>
      <c r="O459" s="393"/>
      <c r="P459" s="225"/>
      <c r="Q459" s="230"/>
      <c r="R459" s="230"/>
      <c r="S459" s="230"/>
      <c r="T459" s="230"/>
      <c r="U459" s="230"/>
      <c r="V459" s="230"/>
      <c r="W459" s="230"/>
      <c r="X459" s="230"/>
      <c r="Y459" s="230"/>
      <c r="Z459" s="230"/>
      <c r="AA459" s="230"/>
    </row>
    <row r="460" spans="1:27" x14ac:dyDescent="0.5">
      <c r="A460" s="332" t="s">
        <v>1925</v>
      </c>
      <c r="B460" s="230">
        <v>78</v>
      </c>
      <c r="C460" s="225">
        <v>324</v>
      </c>
      <c r="D460" s="230" t="s">
        <v>34</v>
      </c>
      <c r="E460" s="230">
        <v>37146</v>
      </c>
      <c r="F460" s="230">
        <v>164</v>
      </c>
      <c r="G460" s="230">
        <v>854</v>
      </c>
      <c r="H460" s="230" t="s">
        <v>805</v>
      </c>
      <c r="I460" s="230"/>
      <c r="J460" s="230">
        <v>1</v>
      </c>
      <c r="K460" s="230">
        <v>45</v>
      </c>
      <c r="L460" s="230"/>
      <c r="M460" s="230"/>
      <c r="N460" s="393">
        <v>250</v>
      </c>
      <c r="O460" s="393"/>
      <c r="P460" s="225">
        <v>78</v>
      </c>
      <c r="Q460" s="230">
        <v>78</v>
      </c>
      <c r="R460" s="230" t="s">
        <v>1792</v>
      </c>
      <c r="S460" s="230" t="s">
        <v>37</v>
      </c>
      <c r="T460" s="230"/>
      <c r="U460" s="230">
        <v>36</v>
      </c>
      <c r="V460" s="230"/>
      <c r="W460" s="230">
        <v>36</v>
      </c>
      <c r="X460" s="230"/>
      <c r="Y460" s="230"/>
      <c r="Z460" s="230">
        <v>20</v>
      </c>
      <c r="AA460" s="230"/>
    </row>
    <row r="461" spans="1:27" x14ac:dyDescent="0.5">
      <c r="A461" s="332"/>
      <c r="B461" s="230"/>
      <c r="C461" s="225"/>
      <c r="D461" s="230"/>
      <c r="E461" s="230"/>
      <c r="F461" s="230"/>
      <c r="G461" s="230"/>
      <c r="H461" s="230"/>
      <c r="I461" s="230"/>
      <c r="J461" s="230"/>
      <c r="K461" s="230"/>
      <c r="L461" s="230"/>
      <c r="M461" s="230"/>
      <c r="N461" s="393"/>
      <c r="O461" s="393"/>
      <c r="P461" s="225"/>
      <c r="Q461" s="230"/>
      <c r="R461" s="230"/>
      <c r="S461" s="230"/>
      <c r="T461" s="230"/>
      <c r="U461" s="230"/>
      <c r="V461" s="230"/>
      <c r="W461" s="230"/>
      <c r="X461" s="230"/>
      <c r="Y461" s="230"/>
      <c r="Z461" s="230"/>
      <c r="AA461" s="230"/>
    </row>
    <row r="462" spans="1:27" x14ac:dyDescent="0.5">
      <c r="A462" s="332" t="s">
        <v>1926</v>
      </c>
      <c r="B462" s="230">
        <v>25</v>
      </c>
      <c r="C462" s="225">
        <v>325</v>
      </c>
      <c r="D462" s="230" t="s">
        <v>34</v>
      </c>
      <c r="E462" s="230">
        <v>87605</v>
      </c>
      <c r="F462" s="230">
        <v>240</v>
      </c>
      <c r="G462" s="230">
        <v>7127</v>
      </c>
      <c r="H462" s="230" t="s">
        <v>805</v>
      </c>
      <c r="I462" s="230">
        <v>5</v>
      </c>
      <c r="J462" s="230">
        <v>1</v>
      </c>
      <c r="K462" s="230">
        <v>66</v>
      </c>
      <c r="L462" s="230">
        <f t="shared" si="4"/>
        <v>2166</v>
      </c>
      <c r="M462" s="230"/>
      <c r="N462" s="393">
        <v>175</v>
      </c>
      <c r="O462" s="393"/>
      <c r="P462" s="225"/>
      <c r="Q462" s="230">
        <v>25</v>
      </c>
      <c r="R462" s="230"/>
      <c r="S462" s="230"/>
      <c r="T462" s="230"/>
      <c r="U462" s="230"/>
      <c r="V462" s="230"/>
      <c r="W462" s="230"/>
      <c r="X462" s="230"/>
      <c r="Y462" s="230"/>
      <c r="Z462" s="230"/>
      <c r="AA462" s="230"/>
    </row>
    <row r="463" spans="1:27" x14ac:dyDescent="0.5">
      <c r="A463" s="332"/>
      <c r="B463" s="230"/>
      <c r="C463" s="225"/>
      <c r="D463" s="230"/>
      <c r="E463" s="230"/>
      <c r="F463" s="230"/>
      <c r="G463" s="230"/>
      <c r="H463" s="230"/>
      <c r="I463" s="230"/>
      <c r="J463" s="230"/>
      <c r="K463" s="230"/>
      <c r="L463" s="230"/>
      <c r="M463" s="230"/>
      <c r="N463" s="393"/>
      <c r="O463" s="393"/>
      <c r="P463" s="225"/>
      <c r="Q463" s="230"/>
      <c r="R463" s="230"/>
      <c r="S463" s="230"/>
      <c r="T463" s="230"/>
      <c r="U463" s="230"/>
      <c r="V463" s="230"/>
      <c r="W463" s="230"/>
      <c r="X463" s="230"/>
      <c r="Y463" s="230"/>
      <c r="Z463" s="230"/>
      <c r="AA463" s="230"/>
    </row>
    <row r="464" spans="1:27" x14ac:dyDescent="0.5">
      <c r="A464" s="332" t="s">
        <v>1927</v>
      </c>
      <c r="B464" s="230">
        <v>25</v>
      </c>
      <c r="C464" s="225">
        <v>326</v>
      </c>
      <c r="D464" s="230" t="s">
        <v>34</v>
      </c>
      <c r="E464" s="230">
        <v>25492</v>
      </c>
      <c r="F464" s="230">
        <v>6</v>
      </c>
      <c r="G464" s="230">
        <v>1948</v>
      </c>
      <c r="H464" s="230" t="s">
        <v>805</v>
      </c>
      <c r="I464" s="230">
        <v>7</v>
      </c>
      <c r="J464" s="230">
        <v>3</v>
      </c>
      <c r="K464" s="230">
        <v>7</v>
      </c>
      <c r="L464" s="230">
        <f t="shared" si="4"/>
        <v>3107</v>
      </c>
      <c r="M464" s="230"/>
      <c r="N464" s="393">
        <v>100</v>
      </c>
      <c r="O464" s="393"/>
      <c r="P464" s="225"/>
      <c r="Q464" s="230">
        <v>25</v>
      </c>
      <c r="R464" s="230"/>
      <c r="S464" s="230"/>
      <c r="T464" s="230"/>
      <c r="U464" s="230"/>
      <c r="V464" s="230"/>
      <c r="W464" s="230"/>
      <c r="X464" s="230"/>
      <c r="Y464" s="230"/>
      <c r="Z464" s="230"/>
      <c r="AA464" s="230"/>
    </row>
    <row r="465" spans="1:27" x14ac:dyDescent="0.5">
      <c r="A465" s="332"/>
      <c r="B465" s="230">
        <v>25</v>
      </c>
      <c r="C465" s="225">
        <v>327</v>
      </c>
      <c r="D465" s="230" t="s">
        <v>34</v>
      </c>
      <c r="E465" s="230">
        <v>25547</v>
      </c>
      <c r="F465" s="230">
        <v>29</v>
      </c>
      <c r="G465" s="230">
        <v>2003</v>
      </c>
      <c r="H465" s="230" t="s">
        <v>805</v>
      </c>
      <c r="I465" s="230">
        <v>4</v>
      </c>
      <c r="J465" s="230"/>
      <c r="K465" s="230">
        <v>3</v>
      </c>
      <c r="L465" s="230">
        <f t="shared" si="4"/>
        <v>1603</v>
      </c>
      <c r="M465" s="230"/>
      <c r="N465" s="393">
        <v>150</v>
      </c>
      <c r="O465" s="393"/>
      <c r="P465" s="225"/>
      <c r="Q465" s="230">
        <v>25</v>
      </c>
      <c r="R465" s="230"/>
      <c r="S465" s="230"/>
      <c r="T465" s="230"/>
      <c r="U465" s="230"/>
      <c r="V465" s="230"/>
      <c r="W465" s="230"/>
      <c r="X465" s="230"/>
      <c r="Y465" s="230"/>
      <c r="Z465" s="230"/>
      <c r="AA465" s="230"/>
    </row>
    <row r="466" spans="1:27" x14ac:dyDescent="0.5">
      <c r="A466" s="332"/>
      <c r="B466" s="230">
        <v>144</v>
      </c>
      <c r="C466" s="225">
        <v>328</v>
      </c>
      <c r="D466" s="230" t="s">
        <v>34</v>
      </c>
      <c r="E466" s="230">
        <v>96218</v>
      </c>
      <c r="F466" s="230">
        <v>210</v>
      </c>
      <c r="G466" s="230">
        <v>7757</v>
      </c>
      <c r="H466" s="230" t="s">
        <v>805</v>
      </c>
      <c r="I466" s="230">
        <v>4</v>
      </c>
      <c r="J466" s="230">
        <v>2</v>
      </c>
      <c r="K466" s="230">
        <v>25</v>
      </c>
      <c r="L466" s="230">
        <f t="shared" si="4"/>
        <v>1825</v>
      </c>
      <c r="M466" s="230"/>
      <c r="N466" s="393">
        <v>250</v>
      </c>
      <c r="O466" s="393"/>
      <c r="P466" s="225"/>
      <c r="Q466" s="230">
        <v>144</v>
      </c>
      <c r="R466" s="230"/>
      <c r="S466" s="230"/>
      <c r="T466" s="230"/>
      <c r="U466" s="230"/>
      <c r="V466" s="230"/>
      <c r="W466" s="230"/>
      <c r="X466" s="230"/>
      <c r="Y466" s="230"/>
      <c r="Z466" s="230"/>
      <c r="AA466" s="230"/>
    </row>
    <row r="467" spans="1:27" x14ac:dyDescent="0.5">
      <c r="A467" s="332"/>
      <c r="B467" s="230"/>
      <c r="C467" s="225"/>
      <c r="D467" s="230"/>
      <c r="E467" s="230"/>
      <c r="F467" s="230"/>
      <c r="G467" s="230"/>
      <c r="H467" s="230"/>
      <c r="I467" s="230"/>
      <c r="J467" s="230"/>
      <c r="K467" s="230"/>
      <c r="L467" s="230"/>
      <c r="M467" s="230"/>
      <c r="N467" s="393"/>
      <c r="O467" s="393"/>
      <c r="P467" s="225"/>
      <c r="Q467" s="230"/>
      <c r="R467" s="230"/>
      <c r="S467" s="230"/>
      <c r="T467" s="230"/>
      <c r="U467" s="230"/>
      <c r="V467" s="230"/>
      <c r="W467" s="230"/>
      <c r="X467" s="230"/>
      <c r="Y467" s="230"/>
      <c r="Z467" s="230"/>
      <c r="AA467" s="230"/>
    </row>
    <row r="468" spans="1:27" x14ac:dyDescent="0.5">
      <c r="A468" s="332" t="s">
        <v>1928</v>
      </c>
      <c r="B468" s="230">
        <v>144</v>
      </c>
      <c r="C468" s="225">
        <v>329</v>
      </c>
      <c r="D468" s="230" t="s">
        <v>34</v>
      </c>
      <c r="E468" s="230">
        <v>96215</v>
      </c>
      <c r="F468" s="230">
        <v>207</v>
      </c>
      <c r="G468" s="230">
        <v>7754</v>
      </c>
      <c r="H468" s="230" t="s">
        <v>805</v>
      </c>
      <c r="I468" s="230">
        <v>5</v>
      </c>
      <c r="J468" s="230">
        <v>3</v>
      </c>
      <c r="K468" s="230">
        <v>81</v>
      </c>
      <c r="L468" s="230">
        <f t="shared" si="4"/>
        <v>2381</v>
      </c>
      <c r="M468" s="230"/>
      <c r="N468" s="393">
        <v>250</v>
      </c>
      <c r="O468" s="393"/>
      <c r="P468" s="225"/>
      <c r="Q468" s="230">
        <v>144</v>
      </c>
      <c r="R468" s="230"/>
      <c r="S468" s="230"/>
      <c r="T468" s="230"/>
      <c r="U468" s="230"/>
      <c r="V468" s="230"/>
      <c r="W468" s="230"/>
      <c r="X468" s="230"/>
      <c r="Y468" s="230"/>
      <c r="Z468" s="230"/>
      <c r="AA468" s="230"/>
    </row>
    <row r="469" spans="1:27" x14ac:dyDescent="0.5">
      <c r="A469" s="332"/>
      <c r="B469" s="230">
        <v>144</v>
      </c>
      <c r="C469" s="225">
        <v>330</v>
      </c>
      <c r="D469" s="230" t="s">
        <v>34</v>
      </c>
      <c r="E469" s="230">
        <v>96216</v>
      </c>
      <c r="F469" s="230">
        <v>208</v>
      </c>
      <c r="G469" s="230">
        <v>7755</v>
      </c>
      <c r="H469" s="230" t="s">
        <v>805</v>
      </c>
      <c r="I469" s="230">
        <v>1</v>
      </c>
      <c r="J469" s="230"/>
      <c r="K469" s="230">
        <v>13</v>
      </c>
      <c r="L469" s="230">
        <f t="shared" si="4"/>
        <v>413</v>
      </c>
      <c r="M469" s="230"/>
      <c r="N469" s="393">
        <v>250</v>
      </c>
      <c r="O469" s="393"/>
      <c r="P469" s="225"/>
      <c r="Q469" s="230">
        <v>144</v>
      </c>
      <c r="R469" s="230"/>
      <c r="S469" s="230"/>
      <c r="T469" s="230"/>
      <c r="U469" s="230"/>
      <c r="V469" s="230"/>
      <c r="W469" s="230"/>
      <c r="X469" s="230"/>
      <c r="Y469" s="230"/>
      <c r="Z469" s="230"/>
      <c r="AA469" s="230"/>
    </row>
    <row r="470" spans="1:27" x14ac:dyDescent="0.5">
      <c r="A470" s="332"/>
      <c r="B470" s="230">
        <v>144</v>
      </c>
      <c r="C470" s="225">
        <v>331</v>
      </c>
      <c r="D470" s="230" t="s">
        <v>34</v>
      </c>
      <c r="E470" s="230">
        <v>25833</v>
      </c>
      <c r="F470" s="230">
        <v>29</v>
      </c>
      <c r="G470" s="230">
        <v>1889</v>
      </c>
      <c r="H470" s="230" t="s">
        <v>805</v>
      </c>
      <c r="I470" s="230">
        <v>4</v>
      </c>
      <c r="J470" s="230">
        <v>2</v>
      </c>
      <c r="K470" s="230">
        <v>26</v>
      </c>
      <c r="L470" s="230">
        <f xml:space="preserve"> I470*400+J470*100+K470</f>
        <v>1826</v>
      </c>
      <c r="M470" s="230"/>
      <c r="N470" s="393">
        <v>150</v>
      </c>
      <c r="O470" s="393"/>
      <c r="P470" s="225"/>
      <c r="Q470" s="230">
        <v>144</v>
      </c>
      <c r="R470" s="230"/>
      <c r="S470" s="230"/>
      <c r="T470" s="230"/>
      <c r="U470" s="230"/>
      <c r="V470" s="230"/>
      <c r="W470" s="230"/>
      <c r="X470" s="230"/>
      <c r="Y470" s="230"/>
      <c r="Z470" s="230"/>
      <c r="AA470" s="230"/>
    </row>
    <row r="471" spans="1:27" x14ac:dyDescent="0.5">
      <c r="A471" s="332"/>
      <c r="B471" s="230">
        <v>65</v>
      </c>
      <c r="C471" s="225">
        <v>332</v>
      </c>
      <c r="D471" s="230" t="s">
        <v>34</v>
      </c>
      <c r="E471" s="230">
        <v>15266</v>
      </c>
      <c r="F471" s="230">
        <v>116</v>
      </c>
      <c r="G471" s="230">
        <v>634</v>
      </c>
      <c r="H471" s="230" t="s">
        <v>805</v>
      </c>
      <c r="I471" s="230"/>
      <c r="J471" s="230"/>
      <c r="K471" s="230">
        <v>88</v>
      </c>
      <c r="L471" s="230"/>
      <c r="M471" s="230"/>
      <c r="N471" s="393">
        <v>100</v>
      </c>
      <c r="O471" s="393"/>
      <c r="P471" s="225">
        <v>79</v>
      </c>
      <c r="Q471" s="230">
        <v>65</v>
      </c>
      <c r="R471" s="230" t="s">
        <v>1792</v>
      </c>
      <c r="S471" s="230" t="s">
        <v>45</v>
      </c>
      <c r="T471" s="230"/>
      <c r="U471" s="230">
        <v>108</v>
      </c>
      <c r="V471" s="230"/>
      <c r="W471" s="230">
        <v>108</v>
      </c>
      <c r="X471" s="230"/>
      <c r="Y471" s="230"/>
      <c r="Z471" s="230">
        <v>20</v>
      </c>
      <c r="AA471" s="230"/>
    </row>
    <row r="472" spans="1:27" x14ac:dyDescent="0.5">
      <c r="A472" s="332"/>
      <c r="B472" s="230"/>
      <c r="C472" s="225"/>
      <c r="D472" s="230"/>
      <c r="E472" s="230"/>
      <c r="F472" s="230"/>
      <c r="G472" s="230"/>
      <c r="H472" s="230"/>
      <c r="I472" s="230"/>
      <c r="J472" s="230"/>
      <c r="K472" s="230"/>
      <c r="L472" s="230"/>
      <c r="M472" s="230"/>
      <c r="N472" s="393"/>
      <c r="O472" s="393"/>
      <c r="P472" s="225"/>
      <c r="Q472" s="230"/>
      <c r="R472" s="230"/>
      <c r="S472" s="230"/>
      <c r="T472" s="230"/>
      <c r="U472" s="230"/>
      <c r="V472" s="230"/>
      <c r="W472" s="230"/>
      <c r="X472" s="230"/>
      <c r="Y472" s="230"/>
      <c r="Z472" s="230"/>
      <c r="AA472" s="230"/>
    </row>
    <row r="473" spans="1:27" x14ac:dyDescent="0.5">
      <c r="A473" s="332" t="s">
        <v>1929</v>
      </c>
      <c r="B473" s="230">
        <v>65</v>
      </c>
      <c r="C473" s="225">
        <v>333</v>
      </c>
      <c r="D473" s="230" t="s">
        <v>34</v>
      </c>
      <c r="E473" s="230">
        <v>15266</v>
      </c>
      <c r="F473" s="230">
        <v>116</v>
      </c>
      <c r="G473" s="230">
        <v>634</v>
      </c>
      <c r="H473" s="230" t="s">
        <v>805</v>
      </c>
      <c r="I473" s="230"/>
      <c r="J473" s="230"/>
      <c r="K473" s="230">
        <v>84</v>
      </c>
      <c r="L473" s="230">
        <f xml:space="preserve"> I473*400+J473*100+K473</f>
        <v>84</v>
      </c>
      <c r="M473" s="230"/>
      <c r="N473" s="393">
        <v>100</v>
      </c>
      <c r="O473" s="393"/>
      <c r="P473" s="225"/>
      <c r="Q473" s="230">
        <v>65</v>
      </c>
      <c r="R473" s="230"/>
      <c r="S473" s="230"/>
      <c r="T473" s="230"/>
      <c r="U473" s="230"/>
      <c r="V473" s="230"/>
      <c r="W473" s="230"/>
      <c r="X473" s="230"/>
      <c r="Y473" s="230"/>
      <c r="Z473" s="230"/>
      <c r="AA473" s="230"/>
    </row>
    <row r="474" spans="1:27" s="322" customFormat="1" x14ac:dyDescent="0.5">
      <c r="A474" s="329"/>
      <c r="B474" s="328">
        <v>65</v>
      </c>
      <c r="C474" s="664">
        <v>334</v>
      </c>
      <c r="D474" s="328" t="s">
        <v>34</v>
      </c>
      <c r="E474" s="328">
        <v>26422</v>
      </c>
      <c r="F474" s="328">
        <v>40</v>
      </c>
      <c r="G474" s="328">
        <v>2340</v>
      </c>
      <c r="H474" s="328" t="s">
        <v>805</v>
      </c>
      <c r="I474" s="328">
        <v>6</v>
      </c>
      <c r="J474" s="328">
        <v>1</v>
      </c>
      <c r="K474" s="328"/>
      <c r="L474" s="328">
        <f xml:space="preserve"> I474*400+J474*100+K474</f>
        <v>2500</v>
      </c>
      <c r="M474" s="328"/>
      <c r="N474" s="394">
        <v>150</v>
      </c>
      <c r="O474" s="394"/>
      <c r="P474" s="664"/>
      <c r="Q474" s="328">
        <v>65</v>
      </c>
      <c r="R474" s="328"/>
      <c r="S474" s="328"/>
      <c r="T474" s="328"/>
      <c r="U474" s="328"/>
      <c r="V474" s="328"/>
      <c r="W474" s="328"/>
      <c r="X474" s="328"/>
      <c r="Y474" s="328"/>
      <c r="Z474" s="328"/>
      <c r="AA474" s="328"/>
    </row>
    <row r="475" spans="1:27" s="771" customFormat="1" x14ac:dyDescent="0.5">
      <c r="A475" s="769" t="s">
        <v>1930</v>
      </c>
      <c r="B475" s="766"/>
      <c r="C475" s="770">
        <v>335</v>
      </c>
      <c r="D475" s="766"/>
      <c r="E475" s="766">
        <v>37131</v>
      </c>
      <c r="F475" s="766">
        <v>200</v>
      </c>
      <c r="G475" s="766">
        <v>890</v>
      </c>
      <c r="H475" s="766" t="s">
        <v>805</v>
      </c>
      <c r="I475" s="766"/>
      <c r="J475" s="766"/>
      <c r="K475" s="766">
        <v>87</v>
      </c>
      <c r="L475" s="766"/>
      <c r="M475" s="766"/>
      <c r="N475" s="767"/>
      <c r="O475" s="767"/>
      <c r="P475" s="770">
        <v>80</v>
      </c>
      <c r="Q475" s="766"/>
      <c r="R475" s="766" t="s">
        <v>1792</v>
      </c>
      <c r="S475" s="766" t="s">
        <v>45</v>
      </c>
      <c r="T475" s="766"/>
      <c r="U475" s="766">
        <v>108</v>
      </c>
      <c r="V475" s="766"/>
      <c r="W475" s="766">
        <v>83</v>
      </c>
      <c r="X475" s="766">
        <v>25</v>
      </c>
      <c r="Y475" s="766"/>
      <c r="Z475" s="766"/>
      <c r="AA475" s="766" t="s">
        <v>580</v>
      </c>
    </row>
    <row r="476" spans="1:27" s="333" customFormat="1" x14ac:dyDescent="0.5">
      <c r="A476" s="329" t="s">
        <v>1930</v>
      </c>
      <c r="B476" s="328"/>
      <c r="C476" s="664">
        <v>336</v>
      </c>
      <c r="D476" s="328"/>
      <c r="E476" s="328" t="s">
        <v>836</v>
      </c>
      <c r="F476" s="328">
        <v>79</v>
      </c>
      <c r="G476" s="328">
        <v>1994</v>
      </c>
      <c r="H476" s="328" t="s">
        <v>805</v>
      </c>
      <c r="I476" s="328">
        <v>4</v>
      </c>
      <c r="J476" s="328">
        <v>1</v>
      </c>
      <c r="K476" s="328">
        <v>50</v>
      </c>
      <c r="L476" s="328">
        <v>1750</v>
      </c>
      <c r="M476" s="328"/>
      <c r="N476" s="394"/>
      <c r="O476" s="394"/>
      <c r="P476" s="664"/>
      <c r="Q476" s="328"/>
      <c r="R476" s="328"/>
      <c r="S476" s="328"/>
      <c r="T476" s="328"/>
      <c r="U476" s="328"/>
      <c r="V476" s="328"/>
      <c r="W476" s="328"/>
      <c r="X476" s="328"/>
      <c r="Y476" s="328"/>
      <c r="Z476" s="328"/>
      <c r="AA476" s="328"/>
    </row>
    <row r="477" spans="1:27" s="333" customFormat="1" x14ac:dyDescent="0.5">
      <c r="A477" s="329"/>
      <c r="B477" s="328"/>
      <c r="C477" s="664"/>
      <c r="D477" s="328"/>
      <c r="E477" s="328"/>
      <c r="F477" s="328"/>
      <c r="G477" s="328"/>
      <c r="H477" s="328"/>
      <c r="I477" s="328"/>
      <c r="J477" s="328"/>
      <c r="K477" s="328"/>
      <c r="L477" s="328"/>
      <c r="M477" s="328"/>
      <c r="N477" s="394"/>
      <c r="O477" s="394"/>
      <c r="P477" s="664"/>
      <c r="Q477" s="328"/>
      <c r="R477" s="328"/>
      <c r="S477" s="328"/>
      <c r="T477" s="328"/>
      <c r="U477" s="328"/>
      <c r="V477" s="328"/>
      <c r="W477" s="328"/>
      <c r="X477" s="328"/>
      <c r="Y477" s="328"/>
      <c r="Z477" s="328"/>
      <c r="AA477" s="328"/>
    </row>
    <row r="478" spans="1:27" s="771" customFormat="1" x14ac:dyDescent="0.5">
      <c r="A478" s="769" t="s">
        <v>1932</v>
      </c>
      <c r="B478" s="766"/>
      <c r="C478" s="770">
        <v>337</v>
      </c>
      <c r="D478" s="766"/>
      <c r="E478" s="766" t="s">
        <v>416</v>
      </c>
      <c r="F478" s="766"/>
      <c r="G478" s="766"/>
      <c r="H478" s="766" t="s">
        <v>805</v>
      </c>
      <c r="I478" s="766"/>
      <c r="J478" s="766"/>
      <c r="K478" s="766">
        <v>47</v>
      </c>
      <c r="L478" s="766"/>
      <c r="M478" s="766">
        <v>47</v>
      </c>
      <c r="N478" s="767"/>
      <c r="O478" s="767"/>
      <c r="P478" s="770">
        <v>81</v>
      </c>
      <c r="Q478" s="766"/>
      <c r="R478" s="766"/>
      <c r="S478" s="766" t="s">
        <v>37</v>
      </c>
      <c r="T478" s="766"/>
      <c r="U478" s="766">
        <v>47</v>
      </c>
      <c r="V478" s="766"/>
      <c r="W478" s="766"/>
      <c r="X478" s="766">
        <v>47</v>
      </c>
      <c r="Y478" s="766"/>
      <c r="Z478" s="766"/>
      <c r="AA478" s="766" t="s">
        <v>1931</v>
      </c>
    </row>
    <row r="479" spans="1:27" s="333" customFormat="1" x14ac:dyDescent="0.5">
      <c r="A479" s="329"/>
      <c r="B479" s="328"/>
      <c r="C479" s="664"/>
      <c r="D479" s="328"/>
      <c r="E479" s="328"/>
      <c r="F479" s="328"/>
      <c r="G479" s="328"/>
      <c r="H479" s="328"/>
      <c r="I479" s="328"/>
      <c r="J479" s="328"/>
      <c r="K479" s="328"/>
      <c r="L479" s="328"/>
      <c r="M479" s="328"/>
      <c r="N479" s="394"/>
      <c r="O479" s="394"/>
      <c r="P479" s="664"/>
      <c r="Q479" s="328"/>
      <c r="R479" s="328"/>
      <c r="S479" s="328"/>
      <c r="T479" s="328"/>
      <c r="U479" s="328"/>
      <c r="V479" s="328"/>
      <c r="W479" s="328"/>
      <c r="X479" s="328"/>
      <c r="Y479" s="328"/>
      <c r="Z479" s="328"/>
      <c r="AA479" s="328"/>
    </row>
    <row r="480" spans="1:27" s="771" customFormat="1" x14ac:dyDescent="0.5">
      <c r="A480" s="769" t="s">
        <v>1934</v>
      </c>
      <c r="B480" s="766">
        <v>64</v>
      </c>
      <c r="C480" s="770">
        <v>338</v>
      </c>
      <c r="D480" s="766" t="s">
        <v>34</v>
      </c>
      <c r="E480" s="766">
        <v>15267</v>
      </c>
      <c r="F480" s="766">
        <v>123</v>
      </c>
      <c r="G480" s="766">
        <v>635</v>
      </c>
      <c r="H480" s="766" t="s">
        <v>805</v>
      </c>
      <c r="I480" s="766"/>
      <c r="J480" s="766">
        <v>1</v>
      </c>
      <c r="K480" s="766">
        <v>90</v>
      </c>
      <c r="L480" s="766"/>
      <c r="M480" s="766"/>
      <c r="N480" s="767"/>
      <c r="O480" s="767"/>
      <c r="P480" s="770">
        <v>82</v>
      </c>
      <c r="Q480" s="766">
        <v>64</v>
      </c>
      <c r="R480" s="766" t="s">
        <v>1792</v>
      </c>
      <c r="S480" s="766" t="s">
        <v>45</v>
      </c>
      <c r="T480" s="766"/>
      <c r="U480" s="766">
        <v>108</v>
      </c>
      <c r="V480" s="766"/>
      <c r="W480" s="766">
        <v>79.2</v>
      </c>
      <c r="X480" s="766">
        <v>28.8</v>
      </c>
      <c r="Y480" s="766"/>
      <c r="Z480" s="766"/>
      <c r="AA480" s="766" t="s">
        <v>1933</v>
      </c>
    </row>
    <row r="481" spans="1:27" s="333" customFormat="1" x14ac:dyDescent="0.5">
      <c r="A481" s="329"/>
      <c r="B481" s="328"/>
      <c r="C481" s="664"/>
      <c r="D481" s="328"/>
      <c r="E481" s="328"/>
      <c r="F481" s="328"/>
      <c r="G481" s="328"/>
      <c r="H481" s="328"/>
      <c r="I481" s="328"/>
      <c r="J481" s="328"/>
      <c r="K481" s="328"/>
      <c r="L481" s="328"/>
      <c r="M481" s="328"/>
      <c r="N481" s="394"/>
      <c r="O481" s="394"/>
      <c r="P481" s="664"/>
      <c r="Q481" s="328"/>
      <c r="R481" s="328"/>
      <c r="S481" s="328"/>
      <c r="T481" s="328"/>
      <c r="U481" s="328"/>
      <c r="V481" s="328"/>
      <c r="W481" s="328"/>
      <c r="X481" s="328"/>
      <c r="Y481" s="328"/>
      <c r="Z481" s="328"/>
      <c r="AA481" s="328"/>
    </row>
    <row r="482" spans="1:27" s="771" customFormat="1" x14ac:dyDescent="0.5">
      <c r="A482" s="769" t="s">
        <v>1936</v>
      </c>
      <c r="B482" s="766"/>
      <c r="C482" s="770">
        <v>339</v>
      </c>
      <c r="D482" s="766" t="s">
        <v>34</v>
      </c>
      <c r="E482" s="766">
        <v>47354</v>
      </c>
      <c r="F482" s="766">
        <v>158</v>
      </c>
      <c r="G482" s="766">
        <v>4232</v>
      </c>
      <c r="H482" s="766" t="s">
        <v>805</v>
      </c>
      <c r="I482" s="766">
        <v>14</v>
      </c>
      <c r="J482" s="766">
        <v>3</v>
      </c>
      <c r="K482" s="766">
        <v>15</v>
      </c>
      <c r="L482" s="766">
        <v>5915</v>
      </c>
      <c r="M482" s="766">
        <v>50</v>
      </c>
      <c r="N482" s="767"/>
      <c r="O482" s="767"/>
      <c r="P482" s="770"/>
      <c r="Q482" s="766"/>
      <c r="R482" s="766"/>
      <c r="S482" s="766"/>
      <c r="T482" s="766"/>
      <c r="U482" s="766"/>
      <c r="V482" s="766"/>
      <c r="W482" s="766"/>
      <c r="X482" s="766"/>
      <c r="Y482" s="766"/>
      <c r="Z482" s="766"/>
      <c r="AA482" s="766" t="s">
        <v>1935</v>
      </c>
    </row>
    <row r="483" spans="1:27" s="333" customFormat="1" x14ac:dyDescent="0.5">
      <c r="A483" s="329" t="s">
        <v>1936</v>
      </c>
      <c r="B483" s="328"/>
      <c r="C483" s="664">
        <v>340</v>
      </c>
      <c r="D483" s="328" t="s">
        <v>34</v>
      </c>
      <c r="E483" s="328">
        <v>47132</v>
      </c>
      <c r="F483" s="328">
        <v>126</v>
      </c>
      <c r="G483" s="328">
        <v>4310</v>
      </c>
      <c r="H483" s="328" t="s">
        <v>805</v>
      </c>
      <c r="I483" s="328">
        <v>8</v>
      </c>
      <c r="J483" s="328">
        <v>1</v>
      </c>
      <c r="K483" s="328">
        <v>56</v>
      </c>
      <c r="L483" s="328">
        <v>3356</v>
      </c>
      <c r="M483" s="328"/>
      <c r="N483" s="394"/>
      <c r="O483" s="394"/>
      <c r="P483" s="664"/>
      <c r="Q483" s="328"/>
      <c r="R483" s="328"/>
      <c r="S483" s="328"/>
      <c r="T483" s="328"/>
      <c r="U483" s="328"/>
      <c r="V483" s="328"/>
      <c r="W483" s="328"/>
      <c r="X483" s="328"/>
      <c r="Y483" s="328"/>
      <c r="Z483" s="328"/>
      <c r="AA483" s="328"/>
    </row>
    <row r="484" spans="1:27" s="333" customFormat="1" x14ac:dyDescent="0.5">
      <c r="A484" s="329" t="s">
        <v>1936</v>
      </c>
      <c r="B484" s="328"/>
      <c r="C484" s="664">
        <v>341</v>
      </c>
      <c r="D484" s="328" t="s">
        <v>1035</v>
      </c>
      <c r="E484" s="328">
        <v>8</v>
      </c>
      <c r="F484" s="328"/>
      <c r="G484" s="328"/>
      <c r="H484" s="328" t="s">
        <v>805</v>
      </c>
      <c r="I484" s="328">
        <v>9</v>
      </c>
      <c r="J484" s="328">
        <v>1</v>
      </c>
      <c r="K484" s="328">
        <v>75</v>
      </c>
      <c r="L484" s="328">
        <v>3775</v>
      </c>
      <c r="M484" s="328"/>
      <c r="N484" s="394"/>
      <c r="O484" s="394"/>
      <c r="P484" s="664"/>
      <c r="Q484" s="328"/>
      <c r="R484" s="328"/>
      <c r="S484" s="328"/>
      <c r="T484" s="328"/>
      <c r="U484" s="328"/>
      <c r="V484" s="328"/>
      <c r="W484" s="328"/>
      <c r="X484" s="328"/>
      <c r="Y484" s="328"/>
      <c r="Z484" s="328"/>
      <c r="AA484" s="328"/>
    </row>
    <row r="485" spans="1:27" s="333" customFormat="1" x14ac:dyDescent="0.5">
      <c r="A485" s="329"/>
      <c r="B485" s="328"/>
      <c r="C485" s="664"/>
      <c r="D485" s="328"/>
      <c r="E485" s="328"/>
      <c r="F485" s="328"/>
      <c r="G485" s="328"/>
      <c r="H485" s="328"/>
      <c r="I485" s="328"/>
      <c r="J485" s="328"/>
      <c r="K485" s="328"/>
      <c r="L485" s="328"/>
      <c r="M485" s="328"/>
      <c r="N485" s="394"/>
      <c r="O485" s="394"/>
      <c r="P485" s="664"/>
      <c r="Q485" s="328"/>
      <c r="R485" s="328"/>
      <c r="S485" s="328"/>
      <c r="T485" s="328"/>
      <c r="U485" s="328"/>
      <c r="V485" s="328"/>
      <c r="W485" s="328"/>
      <c r="X485" s="328"/>
      <c r="Y485" s="328"/>
      <c r="Z485" s="328"/>
      <c r="AA485" s="328"/>
    </row>
    <row r="486" spans="1:27" s="771" customFormat="1" x14ac:dyDescent="0.5">
      <c r="A486" s="769" t="s">
        <v>1937</v>
      </c>
      <c r="B486" s="766"/>
      <c r="C486" s="770">
        <v>342</v>
      </c>
      <c r="D486" s="766" t="s">
        <v>34</v>
      </c>
      <c r="E486" s="766">
        <v>50795</v>
      </c>
      <c r="F486" s="766">
        <v>258</v>
      </c>
      <c r="G486" s="766">
        <v>2782</v>
      </c>
      <c r="H486" s="766" t="s">
        <v>805</v>
      </c>
      <c r="I486" s="766"/>
      <c r="J486" s="766"/>
      <c r="K486" s="766">
        <v>88</v>
      </c>
      <c r="L486" s="766"/>
      <c r="M486" s="766">
        <v>50</v>
      </c>
      <c r="N486" s="767"/>
      <c r="O486" s="767"/>
      <c r="P486" s="770"/>
      <c r="Q486" s="766"/>
      <c r="R486" s="766"/>
      <c r="S486" s="766"/>
      <c r="T486" s="766"/>
      <c r="U486" s="766"/>
      <c r="V486" s="766"/>
      <c r="W486" s="766"/>
      <c r="X486" s="766"/>
      <c r="Y486" s="766"/>
      <c r="Z486" s="766"/>
      <c r="AA486" s="766" t="s">
        <v>1935</v>
      </c>
    </row>
    <row r="487" spans="1:27" s="333" customFormat="1" x14ac:dyDescent="0.5">
      <c r="A487" s="329" t="s">
        <v>1937</v>
      </c>
      <c r="B487" s="328"/>
      <c r="C487" s="664">
        <v>343</v>
      </c>
      <c r="D487" s="328"/>
      <c r="E487" s="328">
        <v>85858</v>
      </c>
      <c r="F487" s="328">
        <v>231</v>
      </c>
      <c r="G487" s="328">
        <v>6995</v>
      </c>
      <c r="H487" s="328"/>
      <c r="I487" s="328">
        <v>5</v>
      </c>
      <c r="J487" s="328">
        <v>2</v>
      </c>
      <c r="K487" s="328">
        <v>18</v>
      </c>
      <c r="L487" s="328"/>
      <c r="M487" s="328"/>
      <c r="N487" s="394"/>
      <c r="O487" s="394"/>
      <c r="P487" s="664"/>
      <c r="Q487" s="328"/>
      <c r="R487" s="328"/>
      <c r="S487" s="328"/>
      <c r="T487" s="328"/>
      <c r="U487" s="328"/>
      <c r="V487" s="328"/>
      <c r="W487" s="328"/>
      <c r="X487" s="328"/>
      <c r="Y487" s="328"/>
      <c r="Z487" s="328"/>
      <c r="AA487" s="328"/>
    </row>
    <row r="488" spans="1:27" s="333" customFormat="1" x14ac:dyDescent="0.5">
      <c r="A488" s="329"/>
      <c r="B488" s="328"/>
      <c r="C488" s="664"/>
      <c r="D488" s="328"/>
      <c r="E488" s="328"/>
      <c r="F488" s="328"/>
      <c r="G488" s="328"/>
      <c r="H488" s="328"/>
      <c r="I488" s="328"/>
      <c r="J488" s="328"/>
      <c r="K488" s="328"/>
      <c r="L488" s="328"/>
      <c r="M488" s="328"/>
      <c r="N488" s="394"/>
      <c r="O488" s="394"/>
      <c r="P488" s="664"/>
      <c r="Q488" s="328"/>
      <c r="R488" s="328"/>
      <c r="S488" s="328"/>
      <c r="T488" s="328"/>
      <c r="U488" s="328"/>
      <c r="V488" s="328"/>
      <c r="W488" s="328"/>
      <c r="X488" s="328"/>
      <c r="Y488" s="328"/>
      <c r="Z488" s="328"/>
      <c r="AA488" s="328"/>
    </row>
    <row r="489" spans="1:27" s="333" customFormat="1" x14ac:dyDescent="0.5">
      <c r="A489" s="329" t="s">
        <v>1938</v>
      </c>
      <c r="B489" s="328"/>
      <c r="C489" s="664">
        <v>344</v>
      </c>
      <c r="D489" s="328" t="s">
        <v>34</v>
      </c>
      <c r="E489" s="328">
        <v>47058</v>
      </c>
      <c r="F489" s="328">
        <v>158</v>
      </c>
      <c r="G489" s="328">
        <v>4232</v>
      </c>
      <c r="H489" s="328" t="s">
        <v>805</v>
      </c>
      <c r="I489" s="328">
        <v>14</v>
      </c>
      <c r="J489" s="328">
        <v>3</v>
      </c>
      <c r="K489" s="328">
        <v>15</v>
      </c>
      <c r="L489" s="328">
        <v>5608.75</v>
      </c>
      <c r="M489" s="328"/>
      <c r="N489" s="394"/>
      <c r="O489" s="394"/>
      <c r="P489" s="664"/>
      <c r="Q489" s="328"/>
      <c r="R489" s="328"/>
      <c r="S489" s="328"/>
      <c r="T489" s="328"/>
      <c r="U489" s="328"/>
      <c r="V489" s="328"/>
      <c r="W489" s="328"/>
      <c r="X489" s="328"/>
      <c r="Y489" s="328"/>
      <c r="Z489" s="328"/>
      <c r="AA489" s="328"/>
    </row>
    <row r="490" spans="1:27" s="771" customFormat="1" x14ac:dyDescent="0.5">
      <c r="A490" s="769"/>
      <c r="B490" s="766"/>
      <c r="C490" s="770"/>
      <c r="D490" s="766"/>
      <c r="E490" s="766"/>
      <c r="F490" s="766"/>
      <c r="G490" s="766"/>
      <c r="H490" s="766"/>
      <c r="I490" s="766"/>
      <c r="J490" s="766"/>
      <c r="K490" s="766"/>
      <c r="L490" s="766"/>
      <c r="M490" s="766">
        <v>306.25</v>
      </c>
      <c r="N490" s="767"/>
      <c r="O490" s="767"/>
      <c r="P490" s="770"/>
      <c r="Q490" s="766"/>
      <c r="R490" s="766"/>
      <c r="S490" s="766"/>
      <c r="T490" s="766"/>
      <c r="U490" s="766"/>
      <c r="V490" s="766"/>
      <c r="W490" s="766"/>
      <c r="X490" s="766"/>
      <c r="Y490" s="766"/>
      <c r="Z490" s="766"/>
      <c r="AA490" s="766" t="s">
        <v>1627</v>
      </c>
    </row>
    <row r="491" spans="1:27" s="333" customFormat="1" x14ac:dyDescent="0.5">
      <c r="A491" s="329"/>
      <c r="B491" s="328"/>
      <c r="C491" s="664"/>
      <c r="D491" s="328"/>
      <c r="E491" s="328"/>
      <c r="F491" s="328"/>
      <c r="G491" s="328"/>
      <c r="H491" s="328"/>
      <c r="I491" s="328"/>
      <c r="J491" s="328"/>
      <c r="K491" s="328"/>
      <c r="L491" s="328"/>
      <c r="M491" s="328"/>
      <c r="N491" s="394"/>
      <c r="O491" s="394"/>
      <c r="P491" s="664"/>
      <c r="Q491" s="328"/>
      <c r="R491" s="328"/>
      <c r="S491" s="328"/>
      <c r="T491" s="328"/>
      <c r="U491" s="328"/>
      <c r="V491" s="328"/>
      <c r="W491" s="328"/>
      <c r="X491" s="328"/>
      <c r="Y491" s="328"/>
      <c r="Z491" s="328"/>
      <c r="AA491" s="328"/>
    </row>
    <row r="492" spans="1:27" s="333" customFormat="1" ht="24" x14ac:dyDescent="0.55000000000000004">
      <c r="A492" s="329" t="s">
        <v>1888</v>
      </c>
      <c r="B492" s="328"/>
      <c r="C492" s="648">
        <v>345</v>
      </c>
      <c r="D492" s="664" t="s">
        <v>1800</v>
      </c>
      <c r="E492" s="665">
        <v>880</v>
      </c>
      <c r="F492" s="328"/>
      <c r="G492" s="328"/>
      <c r="H492" s="328" t="s">
        <v>805</v>
      </c>
      <c r="I492" s="665">
        <v>21</v>
      </c>
      <c r="J492" s="665">
        <v>3</v>
      </c>
      <c r="K492" s="665">
        <v>63</v>
      </c>
      <c r="L492" s="328"/>
      <c r="M492" s="328"/>
      <c r="N492" s="394"/>
      <c r="O492" s="394"/>
      <c r="P492" s="664"/>
      <c r="Q492" s="328"/>
      <c r="R492" s="328"/>
      <c r="S492" s="328"/>
      <c r="T492" s="328"/>
      <c r="U492" s="328"/>
      <c r="V492" s="328"/>
      <c r="W492" s="328"/>
      <c r="X492" s="328"/>
      <c r="Y492" s="328"/>
      <c r="Z492" s="328"/>
      <c r="AA492" s="328"/>
    </row>
    <row r="493" spans="1:27" s="333" customFormat="1" x14ac:dyDescent="0.5">
      <c r="A493" s="329"/>
      <c r="B493" s="328"/>
      <c r="C493" s="664"/>
      <c r="D493" s="328"/>
      <c r="E493" s="328"/>
      <c r="F493" s="328"/>
      <c r="G493" s="328"/>
      <c r="H493" s="328"/>
      <c r="I493" s="328"/>
      <c r="J493" s="328"/>
      <c r="K493" s="328"/>
      <c r="L493" s="328"/>
      <c r="M493" s="328"/>
      <c r="N493" s="394"/>
      <c r="O493" s="394"/>
      <c r="P493" s="664"/>
      <c r="Q493" s="328"/>
      <c r="R493" s="328"/>
      <c r="S493" s="328"/>
      <c r="T493" s="328"/>
      <c r="U493" s="328"/>
      <c r="V493" s="328"/>
      <c r="W493" s="328"/>
      <c r="X493" s="328"/>
      <c r="Y493" s="328"/>
      <c r="Z493" s="328"/>
      <c r="AA493" s="328"/>
    </row>
    <row r="494" spans="1:27" s="771" customFormat="1" ht="24" x14ac:dyDescent="0.55000000000000004">
      <c r="A494" s="769" t="s">
        <v>3435</v>
      </c>
      <c r="B494" s="766">
        <v>101</v>
      </c>
      <c r="C494" s="770">
        <v>346</v>
      </c>
      <c r="D494" s="770" t="s">
        <v>34</v>
      </c>
      <c r="E494" s="766">
        <v>47119</v>
      </c>
      <c r="F494" s="766"/>
      <c r="G494" s="766"/>
      <c r="H494" s="766" t="s">
        <v>805</v>
      </c>
      <c r="I494" s="766"/>
      <c r="J494" s="766"/>
      <c r="K494" s="766">
        <v>74</v>
      </c>
      <c r="L494" s="766"/>
      <c r="M494" s="766">
        <v>74</v>
      </c>
      <c r="N494" s="767"/>
      <c r="O494" s="767"/>
      <c r="P494" s="770">
        <v>82</v>
      </c>
      <c r="Q494" s="766"/>
      <c r="R494" s="585" t="s">
        <v>1792</v>
      </c>
      <c r="S494" s="585" t="s">
        <v>37</v>
      </c>
      <c r="T494" s="766"/>
      <c r="U494" s="766">
        <v>153</v>
      </c>
      <c r="V494" s="766"/>
      <c r="W494" s="766">
        <v>100</v>
      </c>
      <c r="X494" s="766"/>
      <c r="Y494" s="766"/>
      <c r="Z494" s="766"/>
      <c r="AA494" s="766" t="s">
        <v>67</v>
      </c>
    </row>
    <row r="495" spans="1:27" x14ac:dyDescent="0.5">
      <c r="A495" s="332"/>
      <c r="B495" s="230"/>
      <c r="C495" s="225"/>
      <c r="D495" s="230"/>
      <c r="E495" s="230"/>
      <c r="F495" s="230"/>
      <c r="G495" s="230"/>
      <c r="H495" s="230"/>
      <c r="I495" s="230"/>
      <c r="J495" s="230"/>
      <c r="K495" s="230"/>
      <c r="L495" s="230"/>
      <c r="M495" s="230"/>
      <c r="N495" s="394"/>
      <c r="O495" s="394"/>
      <c r="P495" s="664"/>
      <c r="Q495" s="328"/>
      <c r="R495" s="328"/>
      <c r="S495" s="328"/>
      <c r="T495" s="328"/>
      <c r="U495" s="328"/>
      <c r="V495" s="230"/>
      <c r="W495" s="230"/>
      <c r="X495" s="230"/>
      <c r="Y495" s="230"/>
      <c r="Z495" s="230"/>
      <c r="AA495" s="230"/>
    </row>
    <row r="496" spans="1:27" x14ac:dyDescent="0.5">
      <c r="A496" s="332"/>
      <c r="B496" s="230"/>
      <c r="C496" s="225"/>
      <c r="D496" s="230"/>
      <c r="E496" s="230"/>
      <c r="F496" s="230"/>
      <c r="G496" s="230"/>
      <c r="H496" s="230"/>
      <c r="I496" s="230"/>
      <c r="J496" s="230"/>
      <c r="K496" s="230"/>
      <c r="L496" s="230"/>
      <c r="M496" s="230"/>
      <c r="N496" s="393"/>
      <c r="O496" s="393"/>
      <c r="P496" s="225"/>
      <c r="Q496" s="230"/>
      <c r="R496" s="230"/>
      <c r="S496" s="230"/>
      <c r="T496" s="230"/>
      <c r="U496" s="230"/>
      <c r="V496" s="230"/>
      <c r="W496" s="230"/>
      <c r="X496" s="230"/>
      <c r="Y496" s="230"/>
      <c r="Z496" s="230"/>
      <c r="AA496" s="230"/>
    </row>
    <row r="497" spans="1:27" x14ac:dyDescent="0.5">
      <c r="A497" s="332"/>
      <c r="B497" s="230"/>
      <c r="C497" s="225"/>
      <c r="D497" s="230"/>
      <c r="E497" s="230"/>
      <c r="F497" s="230"/>
      <c r="G497" s="230"/>
      <c r="H497" s="230"/>
      <c r="I497" s="230"/>
      <c r="J497" s="230"/>
      <c r="K497" s="230"/>
      <c r="L497" s="230"/>
      <c r="M497" s="230"/>
      <c r="N497" s="393"/>
      <c r="O497" s="393"/>
      <c r="P497" s="225"/>
      <c r="Q497" s="230"/>
      <c r="R497" s="230"/>
      <c r="S497" s="230"/>
      <c r="T497" s="230"/>
      <c r="U497" s="230"/>
      <c r="V497" s="230"/>
      <c r="W497" s="230"/>
      <c r="X497" s="230"/>
      <c r="Y497" s="230"/>
      <c r="Z497" s="230"/>
      <c r="AA497" s="230"/>
    </row>
    <row r="498" spans="1:27" x14ac:dyDescent="0.5">
      <c r="A498" s="332"/>
      <c r="B498" s="230"/>
      <c r="C498" s="225"/>
      <c r="D498" s="230"/>
      <c r="E498" s="230"/>
      <c r="F498" s="230"/>
      <c r="G498" s="230"/>
      <c r="H498" s="230"/>
      <c r="I498" s="230"/>
      <c r="J498" s="230"/>
      <c r="K498" s="230"/>
      <c r="L498" s="230"/>
      <c r="M498" s="230"/>
      <c r="N498" s="393"/>
      <c r="O498" s="393"/>
      <c r="P498" s="225"/>
      <c r="Q498" s="230"/>
      <c r="R498" s="230"/>
      <c r="S498" s="230"/>
      <c r="T498" s="230"/>
      <c r="U498" s="230"/>
      <c r="V498" s="230"/>
      <c r="W498" s="230"/>
      <c r="X498" s="230"/>
      <c r="Y498" s="230"/>
      <c r="Z498" s="230"/>
      <c r="AA498" s="230"/>
    </row>
    <row r="499" spans="1:27" x14ac:dyDescent="0.5">
      <c r="A499" s="332"/>
      <c r="B499" s="230"/>
      <c r="C499" s="225"/>
      <c r="D499" s="230"/>
      <c r="E499" s="230"/>
      <c r="F499" s="230"/>
      <c r="G499" s="230"/>
      <c r="H499" s="230"/>
      <c r="I499" s="230"/>
      <c r="J499" s="230"/>
      <c r="K499" s="230"/>
      <c r="L499" s="230"/>
      <c r="M499" s="230"/>
      <c r="N499" s="393"/>
      <c r="O499" s="393"/>
      <c r="P499" s="225"/>
      <c r="Q499" s="230"/>
      <c r="R499" s="230"/>
      <c r="S499" s="230"/>
      <c r="T499" s="230"/>
      <c r="U499" s="230"/>
      <c r="V499" s="230"/>
      <c r="W499" s="230"/>
      <c r="X499" s="230"/>
      <c r="Y499" s="230"/>
      <c r="Z499" s="230"/>
      <c r="AA499" s="230"/>
    </row>
    <row r="500" spans="1:27" x14ac:dyDescent="0.5">
      <c r="A500" s="332"/>
      <c r="B500" s="230"/>
      <c r="C500" s="225"/>
      <c r="D500" s="230"/>
      <c r="E500" s="230"/>
      <c r="F500" s="230"/>
      <c r="G500" s="230"/>
      <c r="H500" s="230"/>
      <c r="I500" s="230"/>
      <c r="J500" s="230"/>
      <c r="K500" s="230"/>
      <c r="L500" s="230"/>
      <c r="M500" s="230"/>
      <c r="N500" s="393"/>
      <c r="O500" s="393"/>
      <c r="P500" s="225"/>
      <c r="Q500" s="230"/>
      <c r="R500" s="230"/>
      <c r="S500" s="230"/>
      <c r="T500" s="230"/>
      <c r="U500" s="230"/>
      <c r="V500" s="230"/>
      <c r="W500" s="230"/>
      <c r="X500" s="230"/>
      <c r="Y500" s="230"/>
      <c r="Z500" s="230"/>
      <c r="AA500" s="230"/>
    </row>
    <row r="501" spans="1:27" x14ac:dyDescent="0.5">
      <c r="A501" s="332"/>
      <c r="B501" s="230"/>
      <c r="C501" s="225"/>
      <c r="D501" s="230"/>
      <c r="E501" s="230"/>
      <c r="F501" s="230"/>
      <c r="G501" s="230"/>
      <c r="H501" s="230"/>
      <c r="I501" s="230"/>
      <c r="J501" s="230"/>
      <c r="K501" s="230"/>
      <c r="L501" s="230"/>
      <c r="M501" s="230"/>
      <c r="N501" s="393"/>
      <c r="O501" s="393"/>
      <c r="P501" s="225"/>
      <c r="Q501" s="230"/>
      <c r="R501" s="230"/>
      <c r="S501" s="230"/>
      <c r="T501" s="230"/>
      <c r="U501" s="230"/>
      <c r="V501" s="230"/>
      <c r="W501" s="230"/>
      <c r="X501" s="230"/>
      <c r="Y501" s="230"/>
      <c r="Z501" s="230"/>
      <c r="AA501" s="230"/>
    </row>
    <row r="502" spans="1:27" x14ac:dyDescent="0.5">
      <c r="A502" s="332"/>
      <c r="B502" s="230"/>
      <c r="C502" s="225"/>
      <c r="D502" s="230"/>
      <c r="E502" s="230"/>
      <c r="F502" s="230"/>
      <c r="G502" s="230"/>
      <c r="H502" s="230"/>
      <c r="I502" s="230"/>
      <c r="J502" s="230"/>
      <c r="K502" s="230"/>
      <c r="L502" s="230"/>
      <c r="M502" s="230"/>
      <c r="N502" s="393"/>
      <c r="O502" s="393"/>
      <c r="P502" s="225"/>
      <c r="Q502" s="230"/>
      <c r="R502" s="230"/>
      <c r="S502" s="230"/>
      <c r="T502" s="230"/>
      <c r="U502" s="230"/>
      <c r="V502" s="230"/>
      <c r="W502" s="230"/>
      <c r="X502" s="230"/>
      <c r="Y502" s="230"/>
      <c r="Z502" s="230"/>
      <c r="AA502" s="230"/>
    </row>
    <row r="503" spans="1:27" x14ac:dyDescent="0.5">
      <c r="A503" s="332"/>
      <c r="B503" s="230"/>
      <c r="C503" s="225"/>
      <c r="D503" s="230"/>
      <c r="E503" s="230"/>
      <c r="F503" s="230"/>
      <c r="G503" s="230"/>
      <c r="H503" s="230"/>
      <c r="I503" s="230"/>
      <c r="J503" s="230"/>
      <c r="K503" s="230"/>
      <c r="L503" s="230"/>
      <c r="M503" s="230"/>
      <c r="N503" s="393"/>
      <c r="O503" s="393"/>
      <c r="P503" s="225"/>
      <c r="Q503" s="230"/>
      <c r="R503" s="230"/>
      <c r="S503" s="230"/>
      <c r="T503" s="230"/>
      <c r="U503" s="230"/>
      <c r="V503" s="230"/>
      <c r="W503" s="230"/>
      <c r="X503" s="230"/>
      <c r="Y503" s="230"/>
      <c r="Z503" s="230"/>
      <c r="AA503" s="230"/>
    </row>
    <row r="504" spans="1:27" x14ac:dyDescent="0.5">
      <c r="A504" s="332"/>
      <c r="B504" s="230"/>
      <c r="C504" s="225"/>
      <c r="D504" s="230"/>
      <c r="E504" s="230"/>
      <c r="F504" s="230"/>
      <c r="G504" s="230"/>
      <c r="H504" s="230"/>
      <c r="I504" s="230"/>
      <c r="J504" s="230"/>
      <c r="K504" s="230"/>
      <c r="L504" s="230"/>
      <c r="M504" s="230"/>
      <c r="N504" s="393"/>
      <c r="O504" s="393"/>
      <c r="P504" s="225"/>
      <c r="Q504" s="230"/>
      <c r="R504" s="230"/>
      <c r="S504" s="230"/>
      <c r="T504" s="230"/>
      <c r="U504" s="230"/>
      <c r="V504" s="230"/>
      <c r="W504" s="230"/>
      <c r="X504" s="230"/>
      <c r="Y504" s="230"/>
      <c r="Z504" s="230"/>
      <c r="AA504" s="230"/>
    </row>
    <row r="505" spans="1:27" x14ac:dyDescent="0.5">
      <c r="A505" s="335"/>
      <c r="C505" s="775"/>
      <c r="H505" s="334"/>
      <c r="K505" s="320"/>
    </row>
    <row r="506" spans="1:27" x14ac:dyDescent="0.5">
      <c r="A506" s="336"/>
      <c r="C506" s="225"/>
      <c r="H506" s="230"/>
      <c r="K506" s="320"/>
    </row>
    <row r="507" spans="1:27" x14ac:dyDescent="0.5">
      <c r="A507" s="336"/>
      <c r="C507" s="225"/>
      <c r="H507" s="230"/>
      <c r="K507" s="320"/>
    </row>
    <row r="508" spans="1:27" x14ac:dyDescent="0.5">
      <c r="A508" s="336"/>
      <c r="C508" s="225"/>
      <c r="H508" s="230"/>
      <c r="K508" s="320"/>
    </row>
    <row r="509" spans="1:27" x14ac:dyDescent="0.5">
      <c r="A509" s="336"/>
      <c r="C509" s="225"/>
      <c r="H509" s="230"/>
      <c r="K509" s="320"/>
    </row>
    <row r="510" spans="1:27" x14ac:dyDescent="0.5">
      <c r="A510" s="336"/>
      <c r="C510" s="225"/>
      <c r="H510" s="230"/>
      <c r="K510" s="320"/>
    </row>
    <row r="511" spans="1:27" x14ac:dyDescent="0.5">
      <c r="A511" s="336"/>
      <c r="C511" s="225"/>
      <c r="H511" s="230"/>
      <c r="K511" s="320"/>
    </row>
    <row r="512" spans="1:27" x14ac:dyDescent="0.5">
      <c r="A512" s="336"/>
      <c r="C512" s="225"/>
      <c r="H512" s="230"/>
      <c r="K512" s="320"/>
    </row>
    <row r="513" spans="1:11" x14ac:dyDescent="0.5">
      <c r="A513" s="336"/>
      <c r="C513" s="225"/>
      <c r="H513" s="230"/>
      <c r="K513" s="320"/>
    </row>
    <row r="514" spans="1:11" x14ac:dyDescent="0.5">
      <c r="A514" s="336"/>
      <c r="C514" s="225"/>
      <c r="H514" s="230"/>
      <c r="K514" s="320"/>
    </row>
    <row r="515" spans="1:11" x14ac:dyDescent="0.5">
      <c r="A515" s="336"/>
      <c r="C515" s="225"/>
      <c r="H515" s="230"/>
      <c r="K515" s="320"/>
    </row>
    <row r="516" spans="1:11" x14ac:dyDescent="0.5">
      <c r="A516" s="336"/>
      <c r="C516" s="225"/>
      <c r="H516" s="230"/>
      <c r="K516" s="320"/>
    </row>
    <row r="517" spans="1:11" x14ac:dyDescent="0.5">
      <c r="A517" s="336"/>
      <c r="C517" s="225"/>
      <c r="H517" s="230"/>
      <c r="K517" s="320"/>
    </row>
    <row r="518" spans="1:11" x14ac:dyDescent="0.5">
      <c r="A518" s="336"/>
      <c r="C518" s="225"/>
      <c r="H518" s="230"/>
      <c r="K518" s="320"/>
    </row>
    <row r="519" spans="1:11" x14ac:dyDescent="0.5">
      <c r="A519" s="336"/>
      <c r="C519" s="225"/>
      <c r="H519" s="230"/>
      <c r="K519" s="320"/>
    </row>
    <row r="520" spans="1:11" x14ac:dyDescent="0.5">
      <c r="A520" s="336"/>
      <c r="C520" s="225"/>
      <c r="H520" s="230"/>
      <c r="K520" s="320"/>
    </row>
    <row r="521" spans="1:11" x14ac:dyDescent="0.5">
      <c r="A521" s="336"/>
      <c r="C521" s="225"/>
      <c r="H521" s="230"/>
      <c r="K521" s="320"/>
    </row>
    <row r="522" spans="1:11" x14ac:dyDescent="0.5">
      <c r="A522" s="336"/>
      <c r="C522" s="225"/>
      <c r="H522" s="230"/>
      <c r="K522" s="320"/>
    </row>
    <row r="523" spans="1:11" x14ac:dyDescent="0.5">
      <c r="A523" s="336"/>
      <c r="C523" s="225"/>
      <c r="H523" s="230"/>
      <c r="K523" s="320"/>
    </row>
    <row r="524" spans="1:11" x14ac:dyDescent="0.5">
      <c r="A524" s="336"/>
      <c r="C524" s="225"/>
      <c r="H524" s="230"/>
      <c r="K524" s="320"/>
    </row>
    <row r="525" spans="1:11" x14ac:dyDescent="0.5">
      <c r="A525" s="336"/>
      <c r="C525" s="225"/>
      <c r="H525" s="230"/>
      <c r="K525" s="320"/>
    </row>
    <row r="526" spans="1:11" x14ac:dyDescent="0.5">
      <c r="A526" s="336"/>
      <c r="C526" s="225"/>
      <c r="H526" s="230"/>
      <c r="K526" s="320"/>
    </row>
    <row r="527" spans="1:11" x14ac:dyDescent="0.5">
      <c r="A527" s="336"/>
      <c r="C527" s="225"/>
      <c r="H527" s="230"/>
      <c r="K527" s="320"/>
    </row>
    <row r="528" spans="1:11" x14ac:dyDescent="0.5">
      <c r="A528" s="336"/>
      <c r="C528" s="225"/>
      <c r="H528" s="230"/>
      <c r="K528" s="320"/>
    </row>
    <row r="529" spans="1:11" x14ac:dyDescent="0.5">
      <c r="A529" s="336"/>
      <c r="C529" s="225"/>
      <c r="H529" s="230"/>
      <c r="K529" s="320"/>
    </row>
    <row r="530" spans="1:11" x14ac:dyDescent="0.5">
      <c r="A530" s="336"/>
      <c r="C530" s="225"/>
      <c r="H530" s="230"/>
      <c r="K530" s="320"/>
    </row>
    <row r="531" spans="1:11" x14ac:dyDescent="0.5">
      <c r="A531" s="336"/>
      <c r="C531" s="225"/>
      <c r="H531" s="230"/>
      <c r="K531" s="320"/>
    </row>
    <row r="532" spans="1:11" x14ac:dyDescent="0.5">
      <c r="A532" s="336"/>
      <c r="C532" s="225"/>
      <c r="H532" s="230"/>
      <c r="K532" s="320"/>
    </row>
    <row r="533" spans="1:11" x14ac:dyDescent="0.5">
      <c r="A533" s="336"/>
      <c r="C533" s="225"/>
      <c r="H533" s="230"/>
      <c r="K533" s="320"/>
    </row>
    <row r="534" spans="1:11" x14ac:dyDescent="0.5">
      <c r="A534" s="336"/>
      <c r="C534" s="225"/>
      <c r="H534" s="230"/>
      <c r="K534" s="320"/>
    </row>
    <row r="535" spans="1:11" x14ac:dyDescent="0.5">
      <c r="A535" s="336"/>
      <c r="C535" s="225"/>
      <c r="H535" s="230"/>
      <c r="K535" s="320"/>
    </row>
    <row r="536" spans="1:11" x14ac:dyDescent="0.5">
      <c r="A536" s="336"/>
      <c r="C536" s="225"/>
      <c r="H536" s="230"/>
      <c r="K536" s="320"/>
    </row>
    <row r="537" spans="1:11" x14ac:dyDescent="0.5">
      <c r="A537" s="336"/>
      <c r="C537" s="225"/>
      <c r="H537" s="230"/>
      <c r="K537" s="320"/>
    </row>
    <row r="538" spans="1:11" x14ac:dyDescent="0.5">
      <c r="A538" s="336"/>
      <c r="C538" s="225"/>
      <c r="H538" s="230"/>
      <c r="K538" s="320"/>
    </row>
    <row r="539" spans="1:11" x14ac:dyDescent="0.5">
      <c r="A539" s="336"/>
      <c r="C539" s="225"/>
      <c r="H539" s="230"/>
      <c r="K539" s="320"/>
    </row>
    <row r="540" spans="1:11" x14ac:dyDescent="0.5">
      <c r="A540" s="336"/>
      <c r="C540" s="225"/>
      <c r="H540" s="230"/>
      <c r="K540" s="320"/>
    </row>
    <row r="541" spans="1:11" x14ac:dyDescent="0.5">
      <c r="A541" s="336"/>
      <c r="C541" s="225"/>
      <c r="H541" s="230"/>
      <c r="K541" s="320"/>
    </row>
    <row r="542" spans="1:11" x14ac:dyDescent="0.5">
      <c r="A542" s="336"/>
      <c r="C542" s="225"/>
      <c r="H542" s="230"/>
      <c r="K542" s="320"/>
    </row>
    <row r="543" spans="1:11" x14ac:dyDescent="0.5">
      <c r="A543" s="336"/>
      <c r="C543" s="225"/>
      <c r="H543" s="230"/>
      <c r="K543" s="320"/>
    </row>
    <row r="544" spans="1:11" x14ac:dyDescent="0.5">
      <c r="A544" s="336"/>
      <c r="C544" s="225"/>
      <c r="H544" s="230"/>
      <c r="K544" s="320"/>
    </row>
    <row r="545" spans="1:11" x14ac:dyDescent="0.5">
      <c r="A545" s="336"/>
      <c r="C545" s="225"/>
      <c r="H545" s="230"/>
      <c r="K545" s="320"/>
    </row>
    <row r="546" spans="1:11" x14ac:dyDescent="0.5">
      <c r="A546" s="336"/>
      <c r="C546" s="225"/>
      <c r="H546" s="230"/>
      <c r="K546" s="320"/>
    </row>
    <row r="547" spans="1:11" x14ac:dyDescent="0.5">
      <c r="A547" s="336"/>
      <c r="C547" s="225"/>
      <c r="H547" s="230"/>
      <c r="K547" s="320"/>
    </row>
    <row r="548" spans="1:11" x14ac:dyDescent="0.5">
      <c r="A548" s="336"/>
      <c r="C548" s="225"/>
      <c r="H548" s="230"/>
      <c r="K548" s="320"/>
    </row>
    <row r="549" spans="1:11" x14ac:dyDescent="0.5">
      <c r="A549" s="336"/>
      <c r="C549" s="225"/>
      <c r="H549" s="230"/>
      <c r="K549" s="320"/>
    </row>
    <row r="550" spans="1:11" x14ac:dyDescent="0.5">
      <c r="A550" s="336"/>
      <c r="C550" s="225"/>
      <c r="H550" s="230"/>
      <c r="K550" s="320"/>
    </row>
    <row r="551" spans="1:11" x14ac:dyDescent="0.5">
      <c r="A551" s="336"/>
      <c r="C551" s="225"/>
      <c r="H551" s="230"/>
      <c r="K551" s="320"/>
    </row>
    <row r="552" spans="1:11" x14ac:dyDescent="0.5">
      <c r="A552" s="336"/>
      <c r="C552" s="225"/>
      <c r="H552" s="230"/>
      <c r="K552" s="320"/>
    </row>
    <row r="553" spans="1:11" x14ac:dyDescent="0.5">
      <c r="A553" s="336"/>
      <c r="C553" s="225"/>
      <c r="H553" s="230"/>
      <c r="K553" s="320"/>
    </row>
    <row r="554" spans="1:11" x14ac:dyDescent="0.5">
      <c r="A554" s="336"/>
      <c r="C554" s="225"/>
      <c r="H554" s="230"/>
      <c r="K554" s="320"/>
    </row>
    <row r="555" spans="1:11" x14ac:dyDescent="0.5">
      <c r="A555" s="336"/>
      <c r="C555" s="225"/>
      <c r="H555" s="230"/>
      <c r="K555" s="320"/>
    </row>
    <row r="556" spans="1:11" x14ac:dyDescent="0.5">
      <c r="A556" s="336"/>
      <c r="C556" s="225"/>
      <c r="H556" s="230"/>
      <c r="K556" s="320"/>
    </row>
    <row r="557" spans="1:11" x14ac:dyDescent="0.5">
      <c r="A557" s="336"/>
      <c r="C557" s="225"/>
      <c r="H557" s="230"/>
      <c r="K557" s="320"/>
    </row>
    <row r="558" spans="1:11" x14ac:dyDescent="0.5">
      <c r="A558" s="336"/>
      <c r="C558" s="225"/>
      <c r="H558" s="230"/>
      <c r="K558" s="320"/>
    </row>
    <row r="559" spans="1:11" x14ac:dyDescent="0.5">
      <c r="A559" s="336"/>
      <c r="C559" s="225"/>
      <c r="H559" s="230"/>
      <c r="K559" s="320"/>
    </row>
    <row r="560" spans="1:11" x14ac:dyDescent="0.5">
      <c r="A560" s="336"/>
      <c r="C560" s="225"/>
      <c r="H560" s="230"/>
      <c r="K560" s="320"/>
    </row>
    <row r="561" spans="1:11" x14ac:dyDescent="0.5">
      <c r="A561" s="336"/>
      <c r="C561" s="225"/>
      <c r="H561" s="230"/>
      <c r="K561" s="320"/>
    </row>
    <row r="562" spans="1:11" x14ac:dyDescent="0.5">
      <c r="A562" s="336"/>
      <c r="C562" s="225"/>
      <c r="H562" s="230"/>
      <c r="K562" s="320"/>
    </row>
    <row r="563" spans="1:11" x14ac:dyDescent="0.5">
      <c r="A563" s="336"/>
      <c r="C563" s="225"/>
      <c r="H563" s="230"/>
      <c r="K563" s="320"/>
    </row>
    <row r="564" spans="1:11" x14ac:dyDescent="0.5">
      <c r="A564" s="336"/>
      <c r="C564" s="225"/>
      <c r="H564" s="230"/>
      <c r="K564" s="320"/>
    </row>
    <row r="565" spans="1:11" x14ac:dyDescent="0.5">
      <c r="A565" s="336"/>
      <c r="C565" s="225"/>
      <c r="H565" s="230"/>
      <c r="K565" s="320"/>
    </row>
    <row r="566" spans="1:11" x14ac:dyDescent="0.5">
      <c r="A566" s="336"/>
      <c r="C566" s="225"/>
      <c r="H566" s="230"/>
      <c r="K566" s="320"/>
    </row>
    <row r="567" spans="1:11" x14ac:dyDescent="0.5">
      <c r="A567" s="336"/>
      <c r="C567" s="225"/>
      <c r="H567" s="230"/>
      <c r="K567" s="320"/>
    </row>
    <row r="568" spans="1:11" x14ac:dyDescent="0.5">
      <c r="A568" s="336"/>
      <c r="C568" s="225"/>
      <c r="H568" s="230"/>
      <c r="K568" s="320"/>
    </row>
    <row r="569" spans="1:11" x14ac:dyDescent="0.5">
      <c r="A569" s="336"/>
      <c r="C569" s="225"/>
      <c r="H569" s="230"/>
      <c r="K569" s="320"/>
    </row>
    <row r="570" spans="1:11" x14ac:dyDescent="0.5">
      <c r="A570" s="336"/>
      <c r="C570" s="225"/>
      <c r="H570" s="230"/>
      <c r="K570" s="320"/>
    </row>
    <row r="571" spans="1:11" x14ac:dyDescent="0.5">
      <c r="A571" s="336"/>
      <c r="C571" s="225"/>
      <c r="H571" s="230"/>
      <c r="K571" s="320"/>
    </row>
    <row r="572" spans="1:11" x14ac:dyDescent="0.5">
      <c r="A572" s="336"/>
      <c r="C572" s="225"/>
      <c r="H572" s="230"/>
      <c r="K572" s="320"/>
    </row>
    <row r="573" spans="1:11" x14ac:dyDescent="0.5">
      <c r="A573" s="336"/>
      <c r="C573" s="225"/>
      <c r="H573" s="230"/>
      <c r="K573" s="320"/>
    </row>
    <row r="574" spans="1:11" x14ac:dyDescent="0.5">
      <c r="A574" s="336"/>
      <c r="C574" s="225"/>
      <c r="H574" s="230"/>
      <c r="K574" s="320"/>
    </row>
    <row r="575" spans="1:11" x14ac:dyDescent="0.5">
      <c r="A575" s="336"/>
      <c r="C575" s="225"/>
      <c r="H575" s="230"/>
      <c r="K575" s="320"/>
    </row>
    <row r="576" spans="1:11" x14ac:dyDescent="0.5">
      <c r="A576" s="336"/>
      <c r="C576" s="225"/>
      <c r="H576" s="230"/>
      <c r="K576" s="320"/>
    </row>
    <row r="577" spans="1:11" x14ac:dyDescent="0.5">
      <c r="A577" s="336"/>
      <c r="C577" s="225"/>
      <c r="H577" s="230"/>
      <c r="K577" s="320"/>
    </row>
    <row r="578" spans="1:11" x14ac:dyDescent="0.5">
      <c r="A578" s="336"/>
      <c r="C578" s="225"/>
      <c r="H578" s="230"/>
      <c r="K578" s="320"/>
    </row>
    <row r="579" spans="1:11" x14ac:dyDescent="0.5">
      <c r="A579" s="336"/>
      <c r="C579" s="225"/>
      <c r="H579" s="230"/>
      <c r="K579" s="320"/>
    </row>
    <row r="580" spans="1:11" x14ac:dyDescent="0.5">
      <c r="A580" s="336"/>
      <c r="C580" s="225"/>
      <c r="H580" s="230"/>
      <c r="K580" s="320"/>
    </row>
    <row r="581" spans="1:11" x14ac:dyDescent="0.5">
      <c r="A581" s="336"/>
      <c r="C581" s="225"/>
      <c r="H581" s="230"/>
      <c r="K581" s="320"/>
    </row>
    <row r="582" spans="1:11" x14ac:dyDescent="0.5">
      <c r="A582" s="336"/>
      <c r="C582" s="225"/>
      <c r="H582" s="230"/>
      <c r="K582" s="320"/>
    </row>
    <row r="583" spans="1:11" x14ac:dyDescent="0.5">
      <c r="A583" s="336"/>
      <c r="C583" s="225"/>
      <c r="H583" s="230"/>
      <c r="K583" s="320"/>
    </row>
    <row r="584" spans="1:11" x14ac:dyDescent="0.5">
      <c r="A584" s="336"/>
      <c r="C584" s="225"/>
      <c r="H584" s="230"/>
      <c r="K584" s="320"/>
    </row>
    <row r="585" spans="1:11" x14ac:dyDescent="0.5">
      <c r="A585" s="336"/>
      <c r="C585" s="225"/>
      <c r="H585" s="230"/>
      <c r="K585" s="320"/>
    </row>
    <row r="586" spans="1:11" x14ac:dyDescent="0.5">
      <c r="A586" s="336"/>
      <c r="C586" s="225"/>
      <c r="H586" s="230"/>
      <c r="K586" s="320"/>
    </row>
    <row r="587" spans="1:11" x14ac:dyDescent="0.5">
      <c r="A587" s="336"/>
      <c r="C587" s="225"/>
      <c r="H587" s="230"/>
      <c r="K587" s="320"/>
    </row>
    <row r="588" spans="1:11" x14ac:dyDescent="0.5">
      <c r="A588" s="336"/>
      <c r="C588" s="225"/>
      <c r="H588" s="230"/>
      <c r="K588" s="320"/>
    </row>
    <row r="589" spans="1:11" x14ac:dyDescent="0.5">
      <c r="A589" s="336"/>
      <c r="C589" s="225"/>
      <c r="H589" s="230"/>
      <c r="K589" s="320"/>
    </row>
    <row r="590" spans="1:11" x14ac:dyDescent="0.5">
      <c r="A590" s="336"/>
      <c r="C590" s="225"/>
      <c r="H590" s="230"/>
      <c r="K590" s="320"/>
    </row>
    <row r="591" spans="1:11" x14ac:dyDescent="0.5">
      <c r="A591" s="336"/>
      <c r="C591" s="225"/>
      <c r="H591" s="230"/>
      <c r="K591" s="320"/>
    </row>
    <row r="592" spans="1:11" x14ac:dyDescent="0.5">
      <c r="A592" s="336"/>
      <c r="C592" s="225"/>
      <c r="H592" s="230"/>
      <c r="K592" s="320"/>
    </row>
    <row r="593" spans="1:11" x14ac:dyDescent="0.5">
      <c r="A593" s="336"/>
      <c r="C593" s="225"/>
      <c r="H593" s="230"/>
      <c r="K593" s="320"/>
    </row>
    <row r="594" spans="1:11" x14ac:dyDescent="0.5">
      <c r="A594" s="336"/>
      <c r="C594" s="225"/>
      <c r="H594" s="230"/>
      <c r="K594" s="320"/>
    </row>
    <row r="595" spans="1:11" x14ac:dyDescent="0.5">
      <c r="A595" s="336"/>
      <c r="C595" s="225"/>
      <c r="H595" s="230"/>
      <c r="K595" s="320"/>
    </row>
    <row r="596" spans="1:11" x14ac:dyDescent="0.5">
      <c r="A596" s="336"/>
      <c r="C596" s="225"/>
      <c r="H596" s="230"/>
      <c r="K596" s="320"/>
    </row>
    <row r="597" spans="1:11" x14ac:dyDescent="0.5">
      <c r="A597" s="336"/>
      <c r="C597" s="225"/>
      <c r="H597" s="230"/>
      <c r="K597" s="320"/>
    </row>
    <row r="598" spans="1:11" x14ac:dyDescent="0.5">
      <c r="A598" s="336"/>
      <c r="C598" s="225"/>
      <c r="H598" s="230"/>
      <c r="K598" s="320"/>
    </row>
    <row r="599" spans="1:11" x14ac:dyDescent="0.5">
      <c r="A599" s="336"/>
      <c r="C599" s="225"/>
      <c r="H599" s="230"/>
      <c r="K599" s="320"/>
    </row>
    <row r="600" spans="1:11" x14ac:dyDescent="0.5">
      <c r="A600" s="336"/>
      <c r="C600" s="225"/>
      <c r="H600" s="230"/>
      <c r="K600" s="320"/>
    </row>
    <row r="601" spans="1:11" x14ac:dyDescent="0.5">
      <c r="A601" s="336"/>
      <c r="C601" s="225"/>
      <c r="H601" s="230"/>
      <c r="K601" s="320"/>
    </row>
    <row r="602" spans="1:11" x14ac:dyDescent="0.5">
      <c r="A602" s="336"/>
      <c r="C602" s="225"/>
      <c r="H602" s="230"/>
      <c r="K602" s="320"/>
    </row>
    <row r="603" spans="1:11" x14ac:dyDescent="0.5">
      <c r="A603" s="336"/>
      <c r="C603" s="225"/>
      <c r="H603" s="230"/>
      <c r="K603" s="320"/>
    </row>
    <row r="604" spans="1:11" x14ac:dyDescent="0.5">
      <c r="A604" s="336"/>
      <c r="C604" s="225"/>
      <c r="H604" s="230"/>
      <c r="K604" s="320"/>
    </row>
    <row r="605" spans="1:11" x14ac:dyDescent="0.5">
      <c r="A605" s="336"/>
      <c r="C605" s="225"/>
      <c r="H605" s="230"/>
      <c r="K605" s="320"/>
    </row>
    <row r="606" spans="1:11" x14ac:dyDescent="0.5">
      <c r="A606" s="336"/>
      <c r="C606" s="225"/>
      <c r="H606" s="230"/>
      <c r="K606" s="320"/>
    </row>
    <row r="607" spans="1:11" x14ac:dyDescent="0.5">
      <c r="A607" s="336"/>
      <c r="C607" s="225"/>
      <c r="H607" s="230"/>
      <c r="K607" s="320"/>
    </row>
    <row r="608" spans="1:11" x14ac:dyDescent="0.5">
      <c r="A608" s="336"/>
      <c r="C608" s="225"/>
      <c r="H608" s="230"/>
      <c r="K608" s="320"/>
    </row>
    <row r="609" spans="1:11" x14ac:dyDescent="0.5">
      <c r="A609" s="336"/>
      <c r="C609" s="225"/>
      <c r="H609" s="230"/>
      <c r="K609" s="320"/>
    </row>
    <row r="610" spans="1:11" x14ac:dyDescent="0.5">
      <c r="A610" s="336"/>
      <c r="C610" s="225"/>
      <c r="H610" s="230"/>
      <c r="K610" s="320"/>
    </row>
    <row r="611" spans="1:11" x14ac:dyDescent="0.5">
      <c r="A611" s="336"/>
      <c r="C611" s="225"/>
      <c r="H611" s="230"/>
      <c r="K611" s="320"/>
    </row>
    <row r="612" spans="1:11" x14ac:dyDescent="0.5">
      <c r="A612" s="336"/>
      <c r="C612" s="225"/>
      <c r="H612" s="230"/>
      <c r="K612" s="320"/>
    </row>
    <row r="613" spans="1:11" x14ac:dyDescent="0.5">
      <c r="A613" s="336"/>
      <c r="C613" s="225"/>
      <c r="H613" s="230"/>
      <c r="K613" s="320"/>
    </row>
    <row r="614" spans="1:11" x14ac:dyDescent="0.5">
      <c r="A614" s="336"/>
      <c r="C614" s="225"/>
      <c r="H614" s="230"/>
      <c r="K614" s="320"/>
    </row>
    <row r="615" spans="1:11" x14ac:dyDescent="0.5">
      <c r="A615" s="336"/>
      <c r="C615" s="225"/>
      <c r="H615" s="230"/>
      <c r="K615" s="320"/>
    </row>
    <row r="616" spans="1:11" x14ac:dyDescent="0.5">
      <c r="A616" s="336"/>
      <c r="C616" s="225"/>
      <c r="H616" s="230"/>
      <c r="K616" s="320"/>
    </row>
    <row r="617" spans="1:11" x14ac:dyDescent="0.5">
      <c r="A617" s="336"/>
      <c r="C617" s="225"/>
      <c r="H617" s="230"/>
      <c r="K617" s="320"/>
    </row>
    <row r="618" spans="1:11" x14ac:dyDescent="0.5">
      <c r="A618" s="336"/>
      <c r="C618" s="225"/>
      <c r="H618" s="230"/>
      <c r="K618" s="320"/>
    </row>
    <row r="619" spans="1:11" x14ac:dyDescent="0.5">
      <c r="A619" s="336"/>
      <c r="C619" s="225"/>
      <c r="H619" s="230"/>
      <c r="K619" s="320"/>
    </row>
    <row r="620" spans="1:11" x14ac:dyDescent="0.5">
      <c r="A620" s="336"/>
      <c r="C620" s="225"/>
      <c r="H620" s="230"/>
      <c r="K620" s="320"/>
    </row>
    <row r="621" spans="1:11" x14ac:dyDescent="0.5">
      <c r="A621" s="336"/>
      <c r="C621" s="225"/>
      <c r="H621" s="230"/>
      <c r="K621" s="320"/>
    </row>
    <row r="622" spans="1:11" x14ac:dyDescent="0.5">
      <c r="A622" s="336"/>
      <c r="C622" s="225"/>
      <c r="H622" s="230"/>
      <c r="K622" s="320"/>
    </row>
    <row r="623" spans="1:11" x14ac:dyDescent="0.5">
      <c r="A623" s="336"/>
      <c r="C623" s="225"/>
      <c r="H623" s="230"/>
      <c r="K623" s="320"/>
    </row>
    <row r="624" spans="1:11" x14ac:dyDescent="0.5">
      <c r="A624" s="336"/>
      <c r="C624" s="225"/>
      <c r="H624" s="230"/>
      <c r="K624" s="320"/>
    </row>
    <row r="625" spans="1:11" x14ac:dyDescent="0.5">
      <c r="A625" s="336"/>
      <c r="C625" s="225"/>
      <c r="H625" s="230"/>
      <c r="K625" s="320"/>
    </row>
    <row r="626" spans="1:11" x14ac:dyDescent="0.5">
      <c r="A626" s="336"/>
      <c r="C626" s="225"/>
      <c r="H626" s="230"/>
      <c r="K626" s="320"/>
    </row>
    <row r="627" spans="1:11" x14ac:dyDescent="0.5">
      <c r="A627" s="336"/>
      <c r="C627" s="225"/>
      <c r="H627" s="230"/>
      <c r="K627" s="320"/>
    </row>
    <row r="628" spans="1:11" x14ac:dyDescent="0.5">
      <c r="A628" s="336"/>
      <c r="C628" s="225"/>
      <c r="H628" s="230"/>
      <c r="K628" s="320"/>
    </row>
    <row r="629" spans="1:11" x14ac:dyDescent="0.5">
      <c r="A629" s="336"/>
      <c r="C629" s="225"/>
      <c r="H629" s="230"/>
      <c r="K629" s="320"/>
    </row>
    <row r="630" spans="1:11" x14ac:dyDescent="0.5">
      <c r="A630" s="336"/>
      <c r="C630" s="225"/>
      <c r="H630" s="230"/>
      <c r="K630" s="320"/>
    </row>
    <row r="631" spans="1:11" x14ac:dyDescent="0.5">
      <c r="A631" s="336"/>
      <c r="C631" s="225"/>
      <c r="H631" s="230"/>
      <c r="K631" s="320"/>
    </row>
    <row r="632" spans="1:11" x14ac:dyDescent="0.5">
      <c r="A632" s="336"/>
      <c r="C632" s="225"/>
      <c r="H632" s="230"/>
      <c r="K632" s="320"/>
    </row>
    <row r="633" spans="1:11" x14ac:dyDescent="0.5">
      <c r="A633" s="336"/>
      <c r="C633" s="225"/>
      <c r="H633" s="230"/>
      <c r="K633" s="320"/>
    </row>
    <row r="634" spans="1:11" x14ac:dyDescent="0.5">
      <c r="A634" s="336"/>
      <c r="C634" s="225"/>
      <c r="H634" s="230"/>
      <c r="K634" s="320"/>
    </row>
    <row r="635" spans="1:11" x14ac:dyDescent="0.5">
      <c r="A635" s="336"/>
      <c r="C635" s="225"/>
      <c r="H635" s="230"/>
      <c r="K635" s="320"/>
    </row>
    <row r="636" spans="1:11" x14ac:dyDescent="0.5">
      <c r="A636" s="336"/>
      <c r="C636" s="225"/>
      <c r="H636" s="230"/>
      <c r="K636" s="320"/>
    </row>
    <row r="637" spans="1:11" x14ac:dyDescent="0.5">
      <c r="A637" s="336"/>
      <c r="C637" s="225"/>
      <c r="H637" s="230"/>
      <c r="K637" s="320"/>
    </row>
    <row r="638" spans="1:11" x14ac:dyDescent="0.5">
      <c r="A638" s="336"/>
      <c r="C638" s="225"/>
      <c r="H638" s="230"/>
      <c r="K638" s="320"/>
    </row>
    <row r="639" spans="1:11" x14ac:dyDescent="0.5">
      <c r="A639" s="336"/>
      <c r="C639" s="225"/>
      <c r="H639" s="230"/>
      <c r="K639" s="320"/>
    </row>
    <row r="640" spans="1:11" x14ac:dyDescent="0.5">
      <c r="A640" s="336"/>
      <c r="C640" s="225"/>
      <c r="H640" s="230"/>
      <c r="K640" s="320"/>
    </row>
    <row r="641" spans="1:11" x14ac:dyDescent="0.5">
      <c r="A641" s="336"/>
      <c r="C641" s="225"/>
      <c r="H641" s="230"/>
      <c r="K641" s="320"/>
    </row>
    <row r="642" spans="1:11" x14ac:dyDescent="0.5">
      <c r="A642" s="336"/>
      <c r="C642" s="225"/>
      <c r="H642" s="230"/>
      <c r="K642" s="320"/>
    </row>
    <row r="643" spans="1:11" x14ac:dyDescent="0.5">
      <c r="A643" s="336"/>
      <c r="C643" s="225"/>
      <c r="H643" s="230"/>
      <c r="K643" s="320"/>
    </row>
    <row r="644" spans="1:11" x14ac:dyDescent="0.5">
      <c r="A644" s="336"/>
      <c r="C644" s="225"/>
      <c r="H644" s="230"/>
      <c r="K644" s="320"/>
    </row>
    <row r="645" spans="1:11" x14ac:dyDescent="0.5">
      <c r="A645" s="336"/>
      <c r="C645" s="225"/>
      <c r="H645" s="230"/>
      <c r="K645" s="320"/>
    </row>
    <row r="646" spans="1:11" x14ac:dyDescent="0.5">
      <c r="A646" s="336"/>
      <c r="C646" s="225"/>
      <c r="H646" s="230"/>
      <c r="K646" s="320"/>
    </row>
    <row r="647" spans="1:11" x14ac:dyDescent="0.5">
      <c r="A647" s="336"/>
      <c r="C647" s="225"/>
      <c r="H647" s="230"/>
      <c r="K647" s="320"/>
    </row>
    <row r="648" spans="1:11" x14ac:dyDescent="0.5">
      <c r="A648" s="336"/>
      <c r="C648" s="225"/>
      <c r="H648" s="230"/>
      <c r="K648" s="320"/>
    </row>
    <row r="649" spans="1:11" x14ac:dyDescent="0.5">
      <c r="A649" s="336"/>
      <c r="C649" s="225"/>
      <c r="H649" s="230"/>
      <c r="K649" s="320"/>
    </row>
    <row r="650" spans="1:11" x14ac:dyDescent="0.5">
      <c r="A650" s="336"/>
      <c r="C650" s="225"/>
      <c r="H650" s="230"/>
      <c r="K650" s="320"/>
    </row>
    <row r="651" spans="1:11" x14ac:dyDescent="0.5">
      <c r="A651" s="336"/>
      <c r="C651" s="225"/>
      <c r="H651" s="230"/>
      <c r="K651" s="320"/>
    </row>
    <row r="652" spans="1:11" x14ac:dyDescent="0.5">
      <c r="A652" s="336"/>
      <c r="C652" s="225"/>
      <c r="H652" s="230"/>
      <c r="K652" s="320"/>
    </row>
    <row r="653" spans="1:11" x14ac:dyDescent="0.5">
      <c r="A653" s="336"/>
      <c r="C653" s="225"/>
      <c r="H653" s="230"/>
      <c r="K653" s="320"/>
    </row>
    <row r="654" spans="1:11" x14ac:dyDescent="0.5">
      <c r="A654" s="336"/>
      <c r="C654" s="225"/>
      <c r="H654" s="230"/>
      <c r="K654" s="320"/>
    </row>
    <row r="655" spans="1:11" x14ac:dyDescent="0.5">
      <c r="A655" s="336"/>
      <c r="C655" s="225"/>
      <c r="H655" s="230"/>
      <c r="K655" s="320"/>
    </row>
    <row r="656" spans="1:11" x14ac:dyDescent="0.5">
      <c r="A656" s="336"/>
      <c r="C656" s="225"/>
      <c r="H656" s="230"/>
      <c r="K656" s="320"/>
    </row>
    <row r="657" spans="1:11" x14ac:dyDescent="0.5">
      <c r="A657" s="336"/>
      <c r="C657" s="225"/>
      <c r="H657" s="230"/>
      <c r="K657" s="320"/>
    </row>
    <row r="658" spans="1:11" x14ac:dyDescent="0.5">
      <c r="A658" s="336"/>
      <c r="C658" s="225"/>
      <c r="H658" s="230"/>
      <c r="K658" s="320"/>
    </row>
    <row r="659" spans="1:11" x14ac:dyDescent="0.5">
      <c r="A659" s="336"/>
      <c r="C659" s="225"/>
      <c r="H659" s="230"/>
      <c r="K659" s="320"/>
    </row>
    <row r="660" spans="1:11" x14ac:dyDescent="0.5">
      <c r="A660" s="336"/>
      <c r="C660" s="225"/>
      <c r="H660" s="230"/>
      <c r="K660" s="320"/>
    </row>
    <row r="661" spans="1:11" x14ac:dyDescent="0.5">
      <c r="A661" s="336"/>
      <c r="C661" s="225"/>
      <c r="H661" s="230"/>
      <c r="K661" s="320"/>
    </row>
    <row r="662" spans="1:11" x14ac:dyDescent="0.5">
      <c r="A662" s="336"/>
      <c r="C662" s="225"/>
      <c r="H662" s="230"/>
      <c r="K662" s="320"/>
    </row>
    <row r="663" spans="1:11" x14ac:dyDescent="0.5">
      <c r="A663" s="336"/>
      <c r="C663" s="225"/>
      <c r="H663" s="230"/>
      <c r="K663" s="320"/>
    </row>
    <row r="664" spans="1:11" x14ac:dyDescent="0.5">
      <c r="A664" s="336"/>
      <c r="C664" s="225"/>
      <c r="H664" s="230"/>
      <c r="K664" s="320"/>
    </row>
    <row r="665" spans="1:11" x14ac:dyDescent="0.5">
      <c r="A665" s="336"/>
      <c r="C665" s="225"/>
      <c r="H665" s="230"/>
      <c r="K665" s="320"/>
    </row>
    <row r="666" spans="1:11" x14ac:dyDescent="0.5">
      <c r="A666" s="336"/>
      <c r="C666" s="225"/>
      <c r="H666" s="230"/>
      <c r="K666" s="320"/>
    </row>
    <row r="667" spans="1:11" x14ac:dyDescent="0.5">
      <c r="A667" s="336"/>
      <c r="C667" s="225"/>
      <c r="H667" s="230"/>
      <c r="K667" s="320"/>
    </row>
    <row r="668" spans="1:11" x14ac:dyDescent="0.5">
      <c r="A668" s="336"/>
      <c r="C668" s="225"/>
      <c r="H668" s="230"/>
      <c r="K668" s="320"/>
    </row>
    <row r="669" spans="1:11" x14ac:dyDescent="0.5">
      <c r="A669" s="336"/>
      <c r="C669" s="225"/>
      <c r="H669" s="230"/>
      <c r="K669" s="320"/>
    </row>
    <row r="670" spans="1:11" x14ac:dyDescent="0.5">
      <c r="A670" s="336"/>
      <c r="C670" s="225"/>
      <c r="H670" s="230"/>
      <c r="K670" s="320"/>
    </row>
    <row r="671" spans="1:11" x14ac:dyDescent="0.5">
      <c r="A671" s="336"/>
      <c r="C671" s="225"/>
      <c r="H671" s="230"/>
      <c r="K671" s="320"/>
    </row>
    <row r="672" spans="1:11" x14ac:dyDescent="0.5">
      <c r="A672" s="336"/>
      <c r="C672" s="225"/>
      <c r="H672" s="230"/>
      <c r="K672" s="320"/>
    </row>
    <row r="673" spans="1:11" x14ac:dyDescent="0.5">
      <c r="A673" s="336"/>
      <c r="C673" s="225"/>
      <c r="H673" s="230"/>
      <c r="K673" s="320"/>
    </row>
    <row r="674" spans="1:11" x14ac:dyDescent="0.5">
      <c r="A674" s="336"/>
      <c r="C674" s="225"/>
      <c r="H674" s="230"/>
      <c r="K674" s="320"/>
    </row>
    <row r="675" spans="1:11" x14ac:dyDescent="0.5">
      <c r="A675" s="336"/>
      <c r="C675" s="225"/>
      <c r="H675" s="230"/>
      <c r="K675" s="320"/>
    </row>
    <row r="676" spans="1:11" x14ac:dyDescent="0.5">
      <c r="A676" s="336"/>
      <c r="C676" s="225"/>
      <c r="H676" s="230"/>
      <c r="K676" s="320"/>
    </row>
    <row r="677" spans="1:11" x14ac:dyDescent="0.5">
      <c r="A677" s="336"/>
      <c r="C677" s="225"/>
      <c r="H677" s="230"/>
      <c r="K677" s="320"/>
    </row>
    <row r="678" spans="1:11" x14ac:dyDescent="0.5">
      <c r="A678" s="336"/>
      <c r="C678" s="225"/>
      <c r="H678" s="230"/>
      <c r="K678" s="320"/>
    </row>
    <row r="679" spans="1:11" x14ac:dyDescent="0.5">
      <c r="A679" s="336"/>
      <c r="C679" s="225"/>
      <c r="H679" s="230"/>
      <c r="K679" s="320"/>
    </row>
    <row r="680" spans="1:11" x14ac:dyDescent="0.5">
      <c r="A680" s="336"/>
      <c r="C680" s="225"/>
      <c r="H680" s="230"/>
      <c r="K680" s="320"/>
    </row>
    <row r="681" spans="1:11" x14ac:dyDescent="0.5">
      <c r="A681" s="336"/>
      <c r="C681" s="225"/>
      <c r="H681" s="230"/>
      <c r="K681" s="320"/>
    </row>
    <row r="682" spans="1:11" x14ac:dyDescent="0.5">
      <c r="A682" s="336"/>
      <c r="C682" s="225"/>
      <c r="H682" s="230"/>
      <c r="K682" s="320"/>
    </row>
    <row r="683" spans="1:11" x14ac:dyDescent="0.5">
      <c r="A683" s="336"/>
      <c r="C683" s="225"/>
      <c r="H683" s="230"/>
      <c r="K683" s="320"/>
    </row>
    <row r="684" spans="1:11" x14ac:dyDescent="0.5">
      <c r="A684" s="336"/>
      <c r="C684" s="225"/>
      <c r="H684" s="230"/>
      <c r="K684" s="320"/>
    </row>
    <row r="685" spans="1:11" x14ac:dyDescent="0.5">
      <c r="A685" s="336"/>
      <c r="C685" s="225"/>
      <c r="H685" s="230"/>
      <c r="K685" s="320"/>
    </row>
    <row r="686" spans="1:11" x14ac:dyDescent="0.5">
      <c r="A686" s="336"/>
      <c r="C686" s="225"/>
      <c r="H686" s="230"/>
      <c r="K686" s="320"/>
    </row>
    <row r="687" spans="1:11" x14ac:dyDescent="0.5">
      <c r="A687" s="336"/>
      <c r="C687" s="225"/>
      <c r="H687" s="230"/>
      <c r="K687" s="320"/>
    </row>
    <row r="688" spans="1:11" x14ac:dyDescent="0.5">
      <c r="A688" s="336"/>
      <c r="C688" s="225"/>
      <c r="H688" s="230"/>
      <c r="K688" s="320"/>
    </row>
    <row r="689" spans="1:11" x14ac:dyDescent="0.5">
      <c r="A689" s="336"/>
      <c r="C689" s="225"/>
      <c r="H689" s="230"/>
      <c r="K689" s="320"/>
    </row>
    <row r="690" spans="1:11" x14ac:dyDescent="0.5">
      <c r="A690" s="336"/>
      <c r="C690" s="225"/>
      <c r="H690" s="230"/>
      <c r="K690" s="320"/>
    </row>
    <row r="691" spans="1:11" x14ac:dyDescent="0.5">
      <c r="A691" s="336"/>
      <c r="C691" s="225"/>
      <c r="H691" s="230"/>
      <c r="K691" s="320"/>
    </row>
    <row r="692" spans="1:11" x14ac:dyDescent="0.5">
      <c r="A692" s="336"/>
      <c r="C692" s="225"/>
      <c r="H692" s="230"/>
      <c r="K692" s="320"/>
    </row>
    <row r="693" spans="1:11" x14ac:dyDescent="0.5">
      <c r="A693" s="336"/>
      <c r="C693" s="225"/>
      <c r="H693" s="230"/>
      <c r="K693" s="320"/>
    </row>
    <row r="694" spans="1:11" x14ac:dyDescent="0.5">
      <c r="A694" s="336"/>
      <c r="C694" s="225"/>
      <c r="H694" s="230"/>
      <c r="K694" s="320"/>
    </row>
    <row r="695" spans="1:11" x14ac:dyDescent="0.5">
      <c r="A695" s="336"/>
      <c r="C695" s="225"/>
      <c r="H695" s="230"/>
      <c r="K695" s="320"/>
    </row>
    <row r="696" spans="1:11" x14ac:dyDescent="0.5">
      <c r="A696" s="336"/>
      <c r="C696" s="225"/>
      <c r="H696" s="230"/>
      <c r="K696" s="320"/>
    </row>
    <row r="697" spans="1:11" x14ac:dyDescent="0.5">
      <c r="A697" s="336"/>
      <c r="C697" s="225"/>
      <c r="H697" s="230"/>
      <c r="K697" s="320"/>
    </row>
    <row r="698" spans="1:11" x14ac:dyDescent="0.5">
      <c r="A698" s="336"/>
      <c r="C698" s="225"/>
      <c r="H698" s="230"/>
      <c r="K698" s="320"/>
    </row>
    <row r="699" spans="1:11" x14ac:dyDescent="0.5">
      <c r="A699" s="336"/>
      <c r="C699" s="225"/>
      <c r="H699" s="230"/>
      <c r="K699" s="320"/>
    </row>
    <row r="700" spans="1:11" x14ac:dyDescent="0.5">
      <c r="A700" s="336"/>
      <c r="C700" s="225"/>
      <c r="H700" s="230"/>
      <c r="K700" s="320"/>
    </row>
    <row r="701" spans="1:11" x14ac:dyDescent="0.5">
      <c r="A701" s="336"/>
      <c r="C701" s="225"/>
      <c r="H701" s="230"/>
      <c r="K701" s="320"/>
    </row>
    <row r="702" spans="1:11" x14ac:dyDescent="0.5">
      <c r="A702" s="336"/>
      <c r="C702" s="225"/>
      <c r="H702" s="230"/>
      <c r="K702" s="320"/>
    </row>
    <row r="703" spans="1:11" x14ac:dyDescent="0.5">
      <c r="A703" s="336"/>
      <c r="C703" s="225"/>
      <c r="H703" s="230"/>
      <c r="K703" s="320"/>
    </row>
    <row r="704" spans="1:11" x14ac:dyDescent="0.5">
      <c r="A704" s="336"/>
      <c r="C704" s="225"/>
      <c r="H704" s="230"/>
      <c r="K704" s="320"/>
    </row>
    <row r="705" spans="1:11" x14ac:dyDescent="0.5">
      <c r="A705" s="336"/>
      <c r="C705" s="225"/>
      <c r="H705" s="230"/>
      <c r="K705" s="320"/>
    </row>
    <row r="706" spans="1:11" x14ac:dyDescent="0.5">
      <c r="A706" s="336"/>
      <c r="C706" s="225"/>
      <c r="H706" s="230"/>
      <c r="K706" s="320"/>
    </row>
    <row r="707" spans="1:11" x14ac:dyDescent="0.5">
      <c r="A707" s="336"/>
      <c r="C707" s="225"/>
      <c r="H707" s="230"/>
      <c r="K707" s="320"/>
    </row>
    <row r="708" spans="1:11" x14ac:dyDescent="0.5">
      <c r="A708" s="336"/>
      <c r="C708" s="225"/>
      <c r="H708" s="230"/>
      <c r="K708" s="320"/>
    </row>
    <row r="709" spans="1:11" x14ac:dyDescent="0.5">
      <c r="A709" s="336"/>
      <c r="C709" s="225"/>
      <c r="H709" s="230"/>
      <c r="K709" s="320"/>
    </row>
    <row r="710" spans="1:11" x14ac:dyDescent="0.5">
      <c r="A710" s="336"/>
      <c r="C710" s="225"/>
      <c r="H710" s="230"/>
      <c r="K710" s="320"/>
    </row>
    <row r="711" spans="1:11" x14ac:dyDescent="0.5">
      <c r="A711" s="336"/>
      <c r="C711" s="225"/>
      <c r="H711" s="230"/>
      <c r="K711" s="320"/>
    </row>
    <row r="712" spans="1:11" x14ac:dyDescent="0.5">
      <c r="A712" s="336"/>
      <c r="C712" s="225"/>
      <c r="H712" s="230"/>
      <c r="K712" s="320"/>
    </row>
    <row r="713" spans="1:11" x14ac:dyDescent="0.5">
      <c r="A713" s="336"/>
      <c r="C713" s="225"/>
      <c r="H713" s="230"/>
      <c r="K713" s="320"/>
    </row>
    <row r="714" spans="1:11" x14ac:dyDescent="0.5">
      <c r="A714" s="336"/>
      <c r="C714" s="225"/>
      <c r="H714" s="230"/>
      <c r="K714" s="320"/>
    </row>
    <row r="715" spans="1:11" x14ac:dyDescent="0.5">
      <c r="A715" s="336"/>
      <c r="C715" s="225"/>
      <c r="H715" s="230"/>
      <c r="K715" s="320"/>
    </row>
    <row r="716" spans="1:11" x14ac:dyDescent="0.5">
      <c r="A716" s="336"/>
      <c r="C716" s="225"/>
      <c r="H716" s="230"/>
      <c r="K716" s="320"/>
    </row>
    <row r="717" spans="1:11" x14ac:dyDescent="0.5">
      <c r="A717" s="336"/>
      <c r="C717" s="225"/>
      <c r="H717" s="230"/>
      <c r="K717" s="320"/>
    </row>
    <row r="718" spans="1:11" x14ac:dyDescent="0.5">
      <c r="A718" s="336"/>
      <c r="C718" s="225"/>
      <c r="H718" s="230"/>
      <c r="K718" s="320"/>
    </row>
    <row r="719" spans="1:11" x14ac:dyDescent="0.5">
      <c r="A719" s="336"/>
      <c r="C719" s="225"/>
      <c r="H719" s="230"/>
      <c r="K719" s="320"/>
    </row>
    <row r="720" spans="1:11" x14ac:dyDescent="0.5">
      <c r="A720" s="336"/>
      <c r="C720" s="225"/>
      <c r="H720" s="230"/>
      <c r="K720" s="320"/>
    </row>
    <row r="721" spans="1:11" x14ac:dyDescent="0.5">
      <c r="A721" s="336"/>
      <c r="C721" s="225"/>
      <c r="H721" s="230"/>
      <c r="K721" s="320"/>
    </row>
    <row r="722" spans="1:11" x14ac:dyDescent="0.5">
      <c r="A722" s="336"/>
      <c r="C722" s="225"/>
      <c r="H722" s="230"/>
      <c r="K722" s="320"/>
    </row>
    <row r="723" spans="1:11" x14ac:dyDescent="0.5">
      <c r="A723" s="336"/>
      <c r="C723" s="225"/>
      <c r="H723" s="230"/>
      <c r="K723" s="320"/>
    </row>
    <row r="724" spans="1:11" x14ac:dyDescent="0.5">
      <c r="A724" s="336"/>
      <c r="C724" s="225"/>
      <c r="H724" s="230"/>
      <c r="K724" s="320"/>
    </row>
    <row r="725" spans="1:11" x14ac:dyDescent="0.5">
      <c r="A725" s="336"/>
      <c r="C725" s="225"/>
      <c r="H725" s="230"/>
      <c r="K725" s="320"/>
    </row>
    <row r="726" spans="1:11" x14ac:dyDescent="0.5">
      <c r="A726" s="336"/>
      <c r="C726" s="225"/>
      <c r="H726" s="230"/>
      <c r="K726" s="320"/>
    </row>
    <row r="727" spans="1:11" x14ac:dyDescent="0.5">
      <c r="A727" s="336"/>
      <c r="C727" s="225"/>
      <c r="H727" s="230"/>
      <c r="K727" s="320"/>
    </row>
    <row r="728" spans="1:11" x14ac:dyDescent="0.5">
      <c r="A728" s="336"/>
      <c r="C728" s="225"/>
      <c r="H728" s="230"/>
      <c r="K728" s="320"/>
    </row>
    <row r="729" spans="1:11" x14ac:dyDescent="0.5">
      <c r="A729" s="336"/>
      <c r="C729" s="225"/>
      <c r="H729" s="230"/>
      <c r="K729" s="320"/>
    </row>
    <row r="730" spans="1:11" x14ac:dyDescent="0.5">
      <c r="A730" s="336"/>
      <c r="C730" s="225"/>
      <c r="H730" s="230"/>
      <c r="K730" s="320"/>
    </row>
    <row r="731" spans="1:11" x14ac:dyDescent="0.5">
      <c r="A731" s="336"/>
      <c r="C731" s="225"/>
      <c r="H731" s="230"/>
      <c r="K731" s="320"/>
    </row>
    <row r="732" spans="1:11" x14ac:dyDescent="0.5">
      <c r="A732" s="336"/>
      <c r="C732" s="225"/>
      <c r="H732" s="230"/>
      <c r="K732" s="320"/>
    </row>
    <row r="733" spans="1:11" x14ac:dyDescent="0.5">
      <c r="A733" s="336"/>
      <c r="C733" s="225"/>
      <c r="H733" s="230"/>
      <c r="K733" s="320"/>
    </row>
    <row r="734" spans="1:11" x14ac:dyDescent="0.5">
      <c r="A734" s="336"/>
      <c r="C734" s="225"/>
      <c r="H734" s="230"/>
      <c r="K734" s="320"/>
    </row>
    <row r="735" spans="1:11" x14ac:dyDescent="0.5">
      <c r="A735" s="336"/>
      <c r="C735" s="225"/>
      <c r="H735" s="230"/>
      <c r="K735" s="320"/>
    </row>
    <row r="736" spans="1:11" x14ac:dyDescent="0.5">
      <c r="A736" s="336"/>
      <c r="C736" s="225"/>
      <c r="H736" s="230"/>
      <c r="K736" s="320"/>
    </row>
    <row r="737" spans="1:11" x14ac:dyDescent="0.5">
      <c r="A737" s="336"/>
      <c r="C737" s="225"/>
      <c r="H737" s="230"/>
      <c r="K737" s="320"/>
    </row>
    <row r="738" spans="1:11" x14ac:dyDescent="0.5">
      <c r="A738" s="336"/>
      <c r="C738" s="225"/>
      <c r="H738" s="230"/>
      <c r="K738" s="320"/>
    </row>
    <row r="739" spans="1:11" x14ac:dyDescent="0.5">
      <c r="A739" s="336"/>
      <c r="C739" s="225"/>
      <c r="H739" s="230"/>
      <c r="K739" s="320"/>
    </row>
    <row r="740" spans="1:11" x14ac:dyDescent="0.5">
      <c r="A740" s="336"/>
      <c r="C740" s="225"/>
      <c r="H740" s="230"/>
      <c r="K740" s="320"/>
    </row>
    <row r="741" spans="1:11" x14ac:dyDescent="0.5">
      <c r="A741" s="336"/>
      <c r="C741" s="225"/>
      <c r="H741" s="230"/>
      <c r="K741" s="320"/>
    </row>
    <row r="742" spans="1:11" x14ac:dyDescent="0.5">
      <c r="A742" s="336"/>
      <c r="C742" s="225"/>
      <c r="H742" s="230"/>
      <c r="K742" s="320"/>
    </row>
    <row r="743" spans="1:11" x14ac:dyDescent="0.5">
      <c r="A743" s="336"/>
      <c r="C743" s="225"/>
      <c r="H743" s="230"/>
      <c r="K743" s="320"/>
    </row>
    <row r="744" spans="1:11" x14ac:dyDescent="0.5">
      <c r="A744" s="336"/>
      <c r="C744" s="225"/>
      <c r="H744" s="230"/>
      <c r="K744" s="320"/>
    </row>
    <row r="745" spans="1:11" x14ac:dyDescent="0.5">
      <c r="A745" s="336"/>
      <c r="C745" s="225"/>
      <c r="H745" s="230"/>
      <c r="K745" s="320"/>
    </row>
    <row r="746" spans="1:11" x14ac:dyDescent="0.5">
      <c r="A746" s="336"/>
      <c r="C746" s="225"/>
      <c r="H746" s="230"/>
      <c r="K746" s="320"/>
    </row>
    <row r="747" spans="1:11" x14ac:dyDescent="0.5">
      <c r="A747" s="336"/>
      <c r="C747" s="225"/>
      <c r="H747" s="230"/>
      <c r="K747" s="320"/>
    </row>
    <row r="748" spans="1:11" x14ac:dyDescent="0.5">
      <c r="A748" s="336"/>
      <c r="C748" s="225"/>
      <c r="H748" s="230"/>
      <c r="K748" s="320"/>
    </row>
    <row r="749" spans="1:11" x14ac:dyDescent="0.5">
      <c r="A749" s="336"/>
      <c r="C749" s="225"/>
      <c r="H749" s="230"/>
      <c r="K749" s="320"/>
    </row>
    <row r="750" spans="1:11" x14ac:dyDescent="0.5">
      <c r="A750" s="336"/>
      <c r="C750" s="225"/>
      <c r="H750" s="230"/>
      <c r="K750" s="320"/>
    </row>
    <row r="751" spans="1:11" x14ac:dyDescent="0.5">
      <c r="A751" s="336"/>
      <c r="C751" s="225"/>
      <c r="H751" s="230"/>
      <c r="K751" s="320"/>
    </row>
    <row r="752" spans="1:11" x14ac:dyDescent="0.5">
      <c r="A752" s="336"/>
      <c r="C752" s="225"/>
      <c r="H752" s="230"/>
      <c r="K752" s="320"/>
    </row>
    <row r="753" spans="1:11" x14ac:dyDescent="0.5">
      <c r="A753" s="336"/>
      <c r="C753" s="225"/>
      <c r="H753" s="230"/>
      <c r="K753" s="320"/>
    </row>
    <row r="754" spans="1:11" x14ac:dyDescent="0.5">
      <c r="A754" s="336"/>
      <c r="C754" s="225"/>
      <c r="H754" s="230"/>
      <c r="K754" s="320"/>
    </row>
    <row r="755" spans="1:11" x14ac:dyDescent="0.5">
      <c r="A755" s="336"/>
      <c r="C755" s="225"/>
      <c r="H755" s="230"/>
      <c r="K755" s="320"/>
    </row>
    <row r="756" spans="1:11" x14ac:dyDescent="0.5">
      <c r="A756" s="336"/>
      <c r="C756" s="225"/>
      <c r="H756" s="230"/>
      <c r="K756" s="320"/>
    </row>
    <row r="757" spans="1:11" x14ac:dyDescent="0.5">
      <c r="A757" s="336"/>
      <c r="C757" s="225"/>
      <c r="H757" s="230"/>
      <c r="K757" s="320"/>
    </row>
    <row r="758" spans="1:11" x14ac:dyDescent="0.5">
      <c r="A758" s="336"/>
      <c r="C758" s="225"/>
      <c r="H758" s="230"/>
      <c r="K758" s="320"/>
    </row>
    <row r="759" spans="1:11" x14ac:dyDescent="0.5">
      <c r="A759" s="336"/>
      <c r="C759" s="225"/>
      <c r="H759" s="230"/>
      <c r="K759" s="320"/>
    </row>
    <row r="760" spans="1:11" x14ac:dyDescent="0.5">
      <c r="A760" s="336"/>
      <c r="C760" s="225"/>
      <c r="H760" s="230"/>
      <c r="K760" s="320"/>
    </row>
    <row r="761" spans="1:11" x14ac:dyDescent="0.5">
      <c r="A761" s="336"/>
      <c r="C761" s="225"/>
      <c r="H761" s="230"/>
      <c r="K761" s="320"/>
    </row>
    <row r="762" spans="1:11" x14ac:dyDescent="0.5">
      <c r="A762" s="336"/>
      <c r="C762" s="225"/>
      <c r="H762" s="230"/>
      <c r="K762" s="320"/>
    </row>
    <row r="763" spans="1:11" x14ac:dyDescent="0.5">
      <c r="A763" s="336"/>
      <c r="C763" s="225"/>
      <c r="H763" s="230"/>
      <c r="K763" s="320"/>
    </row>
    <row r="764" spans="1:11" x14ac:dyDescent="0.5">
      <c r="A764" s="336"/>
      <c r="C764" s="225"/>
      <c r="H764" s="230"/>
      <c r="K764" s="320"/>
    </row>
    <row r="765" spans="1:11" x14ac:dyDescent="0.5">
      <c r="A765" s="336"/>
      <c r="C765" s="225"/>
      <c r="H765" s="230"/>
      <c r="K765" s="320"/>
    </row>
    <row r="766" spans="1:11" x14ac:dyDescent="0.5">
      <c r="A766" s="336"/>
      <c r="C766" s="225"/>
      <c r="H766" s="230"/>
      <c r="K766" s="320"/>
    </row>
    <row r="767" spans="1:11" x14ac:dyDescent="0.5">
      <c r="A767" s="336"/>
      <c r="C767" s="225"/>
      <c r="H767" s="230"/>
      <c r="K767" s="320"/>
    </row>
    <row r="768" spans="1:11" x14ac:dyDescent="0.5">
      <c r="A768" s="336"/>
      <c r="C768" s="225"/>
      <c r="H768" s="230"/>
      <c r="K768" s="320"/>
    </row>
    <row r="769" spans="1:11" x14ac:dyDescent="0.5">
      <c r="A769" s="336"/>
      <c r="C769" s="225"/>
      <c r="H769" s="230"/>
      <c r="K769" s="320"/>
    </row>
    <row r="770" spans="1:11" x14ac:dyDescent="0.5">
      <c r="A770" s="336"/>
      <c r="C770" s="225"/>
      <c r="H770" s="230"/>
      <c r="K770" s="320"/>
    </row>
    <row r="771" spans="1:11" x14ac:dyDescent="0.5">
      <c r="A771" s="336"/>
      <c r="C771" s="225"/>
      <c r="H771" s="230"/>
      <c r="K771" s="320"/>
    </row>
    <row r="772" spans="1:11" x14ac:dyDescent="0.5">
      <c r="A772" s="336"/>
      <c r="C772" s="225"/>
      <c r="H772" s="230"/>
      <c r="K772" s="320"/>
    </row>
    <row r="773" spans="1:11" x14ac:dyDescent="0.5">
      <c r="A773" s="336"/>
      <c r="C773" s="225"/>
      <c r="H773" s="230"/>
      <c r="K773" s="320"/>
    </row>
    <row r="774" spans="1:11" x14ac:dyDescent="0.5">
      <c r="A774" s="336"/>
      <c r="C774" s="225"/>
      <c r="H774" s="230"/>
      <c r="K774" s="320"/>
    </row>
    <row r="775" spans="1:11" x14ac:dyDescent="0.5">
      <c r="A775" s="336"/>
      <c r="C775" s="225"/>
      <c r="H775" s="230"/>
      <c r="K775" s="320"/>
    </row>
    <row r="776" spans="1:11" x14ac:dyDescent="0.5">
      <c r="A776" s="336"/>
      <c r="C776" s="225"/>
      <c r="H776" s="230"/>
      <c r="K776" s="320"/>
    </row>
    <row r="777" spans="1:11" x14ac:dyDescent="0.5">
      <c r="A777" s="336"/>
      <c r="C777" s="225"/>
      <c r="H777" s="230"/>
      <c r="K777" s="320"/>
    </row>
    <row r="778" spans="1:11" x14ac:dyDescent="0.5">
      <c r="A778" s="336"/>
      <c r="C778" s="225"/>
      <c r="H778" s="230"/>
      <c r="K778" s="320"/>
    </row>
    <row r="779" spans="1:11" x14ac:dyDescent="0.5">
      <c r="A779" s="336"/>
      <c r="C779" s="225"/>
      <c r="H779" s="230"/>
      <c r="K779" s="320"/>
    </row>
    <row r="780" spans="1:11" x14ac:dyDescent="0.5">
      <c r="A780" s="336"/>
      <c r="C780" s="225"/>
      <c r="H780" s="230"/>
      <c r="K780" s="320"/>
    </row>
    <row r="781" spans="1:11" x14ac:dyDescent="0.5">
      <c r="A781" s="336"/>
      <c r="C781" s="225"/>
      <c r="H781" s="230"/>
      <c r="K781" s="320"/>
    </row>
    <row r="782" spans="1:11" x14ac:dyDescent="0.5">
      <c r="A782" s="336"/>
      <c r="C782" s="225"/>
      <c r="H782" s="230"/>
      <c r="K782" s="320"/>
    </row>
    <row r="783" spans="1:11" x14ac:dyDescent="0.5">
      <c r="A783" s="336"/>
      <c r="C783" s="225"/>
      <c r="H783" s="230"/>
      <c r="K783" s="320"/>
    </row>
    <row r="784" spans="1:11" x14ac:dyDescent="0.5">
      <c r="A784" s="336"/>
      <c r="C784" s="225"/>
      <c r="H784" s="230"/>
      <c r="K784" s="320"/>
    </row>
    <row r="785" spans="1:11" x14ac:dyDescent="0.5">
      <c r="A785" s="336"/>
      <c r="C785" s="225"/>
      <c r="H785" s="230"/>
      <c r="K785" s="320"/>
    </row>
    <row r="786" spans="1:11" x14ac:dyDescent="0.5">
      <c r="A786" s="336"/>
      <c r="C786" s="225"/>
      <c r="H786" s="230"/>
      <c r="K786" s="320"/>
    </row>
    <row r="787" spans="1:11" x14ac:dyDescent="0.5">
      <c r="A787" s="336"/>
      <c r="C787" s="225"/>
      <c r="H787" s="230"/>
      <c r="K787" s="320"/>
    </row>
    <row r="788" spans="1:11" x14ac:dyDescent="0.5">
      <c r="A788" s="336"/>
      <c r="C788" s="225"/>
      <c r="H788" s="230"/>
      <c r="K788" s="320"/>
    </row>
    <row r="789" spans="1:11" x14ac:dyDescent="0.5">
      <c r="A789" s="336"/>
      <c r="C789" s="225"/>
      <c r="H789" s="230"/>
      <c r="K789" s="320"/>
    </row>
    <row r="790" spans="1:11" x14ac:dyDescent="0.5">
      <c r="A790" s="336"/>
      <c r="C790" s="225"/>
      <c r="H790" s="230"/>
      <c r="K790" s="320"/>
    </row>
    <row r="791" spans="1:11" x14ac:dyDescent="0.5">
      <c r="A791" s="336"/>
      <c r="C791" s="225"/>
      <c r="H791" s="230"/>
      <c r="K791" s="320"/>
    </row>
    <row r="792" spans="1:11" x14ac:dyDescent="0.5">
      <c r="A792" s="336"/>
      <c r="C792" s="225"/>
      <c r="H792" s="230"/>
      <c r="K792" s="320"/>
    </row>
    <row r="793" spans="1:11" x14ac:dyDescent="0.5">
      <c r="A793" s="336"/>
      <c r="C793" s="225"/>
      <c r="H793" s="230"/>
      <c r="K793" s="320"/>
    </row>
    <row r="794" spans="1:11" x14ac:dyDescent="0.5">
      <c r="A794" s="336"/>
      <c r="C794" s="225"/>
      <c r="H794" s="230"/>
      <c r="K794" s="320"/>
    </row>
    <row r="795" spans="1:11" x14ac:dyDescent="0.5">
      <c r="A795" s="336"/>
      <c r="C795" s="225"/>
      <c r="H795" s="230"/>
      <c r="K795" s="320"/>
    </row>
    <row r="796" spans="1:11" x14ac:dyDescent="0.5">
      <c r="A796" s="336"/>
      <c r="C796" s="225"/>
      <c r="H796" s="230"/>
      <c r="K796" s="320"/>
    </row>
    <row r="797" spans="1:11" x14ac:dyDescent="0.5">
      <c r="A797" s="336"/>
      <c r="C797" s="225"/>
      <c r="H797" s="230"/>
      <c r="K797" s="320"/>
    </row>
    <row r="798" spans="1:11" x14ac:dyDescent="0.5">
      <c r="A798" s="336"/>
      <c r="C798" s="225"/>
      <c r="H798" s="230"/>
      <c r="K798" s="320"/>
    </row>
    <row r="799" spans="1:11" x14ac:dyDescent="0.5">
      <c r="A799" s="336"/>
      <c r="C799" s="225"/>
      <c r="H799" s="230"/>
      <c r="K799" s="320"/>
    </row>
    <row r="800" spans="1:11" x14ac:dyDescent="0.5">
      <c r="A800" s="336"/>
      <c r="C800" s="225"/>
      <c r="H800" s="230"/>
      <c r="K800" s="320"/>
    </row>
    <row r="801" spans="1:11" x14ac:dyDescent="0.5">
      <c r="A801" s="336"/>
      <c r="C801" s="225"/>
      <c r="H801" s="230"/>
      <c r="K801" s="320"/>
    </row>
    <row r="802" spans="1:11" x14ac:dyDescent="0.5">
      <c r="A802" s="336"/>
      <c r="C802" s="225"/>
      <c r="H802" s="230"/>
      <c r="K802" s="320"/>
    </row>
    <row r="803" spans="1:11" x14ac:dyDescent="0.5">
      <c r="A803" s="336"/>
      <c r="C803" s="225"/>
      <c r="H803" s="230"/>
      <c r="K803" s="320"/>
    </row>
    <row r="804" spans="1:11" x14ac:dyDescent="0.5">
      <c r="A804" s="336"/>
      <c r="C804" s="225"/>
      <c r="H804" s="230"/>
      <c r="K804" s="320"/>
    </row>
    <row r="805" spans="1:11" x14ac:dyDescent="0.5">
      <c r="A805" s="336"/>
      <c r="C805" s="225"/>
      <c r="H805" s="230"/>
      <c r="K805" s="320"/>
    </row>
    <row r="806" spans="1:11" x14ac:dyDescent="0.5">
      <c r="A806" s="336"/>
      <c r="C806" s="225"/>
      <c r="H806" s="230"/>
      <c r="K806" s="320"/>
    </row>
    <row r="807" spans="1:11" x14ac:dyDescent="0.5">
      <c r="A807" s="336"/>
      <c r="C807" s="225"/>
      <c r="H807" s="230"/>
      <c r="K807" s="320"/>
    </row>
    <row r="808" spans="1:11" x14ac:dyDescent="0.5">
      <c r="A808" s="336"/>
      <c r="C808" s="225"/>
      <c r="H808" s="230"/>
      <c r="K808" s="320"/>
    </row>
    <row r="809" spans="1:11" x14ac:dyDescent="0.5">
      <c r="A809" s="336"/>
      <c r="C809" s="225"/>
      <c r="H809" s="230"/>
      <c r="K809" s="320"/>
    </row>
    <row r="810" spans="1:11" x14ac:dyDescent="0.5">
      <c r="A810" s="336"/>
      <c r="C810" s="225"/>
      <c r="H810" s="230"/>
      <c r="K810" s="320"/>
    </row>
    <row r="811" spans="1:11" x14ac:dyDescent="0.5">
      <c r="A811" s="336"/>
      <c r="C811" s="225"/>
      <c r="H811" s="230"/>
      <c r="K811" s="320"/>
    </row>
    <row r="812" spans="1:11" x14ac:dyDescent="0.5">
      <c r="A812" s="336"/>
      <c r="C812" s="225"/>
      <c r="H812" s="230"/>
      <c r="K812" s="320"/>
    </row>
    <row r="813" spans="1:11" x14ac:dyDescent="0.5">
      <c r="A813" s="336"/>
      <c r="C813" s="225"/>
      <c r="H813" s="230"/>
      <c r="K813" s="320"/>
    </row>
    <row r="814" spans="1:11" x14ac:dyDescent="0.5">
      <c r="A814" s="336"/>
      <c r="C814" s="225"/>
      <c r="H814" s="230"/>
      <c r="K814" s="320"/>
    </row>
    <row r="815" spans="1:11" x14ac:dyDescent="0.5">
      <c r="A815" s="336"/>
      <c r="C815" s="225"/>
      <c r="H815" s="230"/>
      <c r="K815" s="320"/>
    </row>
    <row r="816" spans="1:11" x14ac:dyDescent="0.5">
      <c r="A816" s="336"/>
      <c r="C816" s="225"/>
      <c r="H816" s="230"/>
      <c r="K816" s="320"/>
    </row>
    <row r="817" spans="1:11" x14ac:dyDescent="0.5">
      <c r="A817" s="336"/>
      <c r="C817" s="225"/>
      <c r="H817" s="230"/>
      <c r="K817" s="320"/>
    </row>
    <row r="818" spans="1:11" x14ac:dyDescent="0.5">
      <c r="A818" s="336"/>
      <c r="C818" s="225"/>
      <c r="H818" s="230"/>
      <c r="K818" s="320"/>
    </row>
    <row r="819" spans="1:11" x14ac:dyDescent="0.5">
      <c r="A819" s="336"/>
      <c r="C819" s="225"/>
      <c r="H819" s="230"/>
      <c r="K819" s="320"/>
    </row>
    <row r="820" spans="1:11" x14ac:dyDescent="0.5">
      <c r="A820" s="336"/>
      <c r="C820" s="225"/>
      <c r="H820" s="230"/>
      <c r="K820" s="320"/>
    </row>
    <row r="821" spans="1:11" x14ac:dyDescent="0.5">
      <c r="A821" s="336"/>
      <c r="C821" s="225"/>
      <c r="H821" s="230"/>
      <c r="K821" s="320"/>
    </row>
    <row r="822" spans="1:11" x14ac:dyDescent="0.5">
      <c r="A822" s="336"/>
      <c r="C822" s="225"/>
      <c r="H822" s="230"/>
      <c r="K822" s="320"/>
    </row>
    <row r="823" spans="1:11" x14ac:dyDescent="0.5">
      <c r="A823" s="336"/>
      <c r="C823" s="225"/>
      <c r="H823" s="230"/>
      <c r="K823" s="320"/>
    </row>
    <row r="824" spans="1:11" x14ac:dyDescent="0.5">
      <c r="A824" s="336"/>
      <c r="C824" s="225"/>
      <c r="H824" s="230"/>
      <c r="K824" s="320"/>
    </row>
    <row r="825" spans="1:11" x14ac:dyDescent="0.5">
      <c r="A825" s="336"/>
      <c r="C825" s="225"/>
      <c r="H825" s="230"/>
      <c r="K825" s="320"/>
    </row>
    <row r="826" spans="1:11" x14ac:dyDescent="0.5">
      <c r="A826" s="336"/>
      <c r="C826" s="225"/>
      <c r="H826" s="230"/>
      <c r="K826" s="320"/>
    </row>
    <row r="827" spans="1:11" x14ac:dyDescent="0.5">
      <c r="A827" s="336"/>
      <c r="C827" s="225"/>
      <c r="H827" s="230"/>
      <c r="K827" s="320"/>
    </row>
    <row r="828" spans="1:11" x14ac:dyDescent="0.5">
      <c r="A828" s="336"/>
      <c r="C828" s="225"/>
      <c r="H828" s="230"/>
      <c r="K828" s="320"/>
    </row>
    <row r="829" spans="1:11" x14ac:dyDescent="0.5">
      <c r="A829" s="336"/>
      <c r="C829" s="225"/>
      <c r="H829" s="230"/>
      <c r="K829" s="320"/>
    </row>
    <row r="830" spans="1:11" x14ac:dyDescent="0.5">
      <c r="A830" s="336"/>
      <c r="C830" s="225"/>
      <c r="H830" s="230"/>
      <c r="K830" s="320"/>
    </row>
    <row r="831" spans="1:11" x14ac:dyDescent="0.5">
      <c r="A831" s="336"/>
      <c r="C831" s="225"/>
      <c r="H831" s="230"/>
      <c r="K831" s="320"/>
    </row>
    <row r="832" spans="1:11" x14ac:dyDescent="0.5">
      <c r="A832" s="336"/>
      <c r="C832" s="225"/>
      <c r="H832" s="230"/>
      <c r="K832" s="320"/>
    </row>
    <row r="833" spans="1:11" x14ac:dyDescent="0.5">
      <c r="A833" s="336"/>
      <c r="C833" s="225"/>
      <c r="H833" s="230"/>
      <c r="K833" s="320"/>
    </row>
    <row r="834" spans="1:11" x14ac:dyDescent="0.5">
      <c r="A834" s="336"/>
      <c r="C834" s="225"/>
      <c r="H834" s="230"/>
      <c r="K834" s="320"/>
    </row>
    <row r="835" spans="1:11" x14ac:dyDescent="0.5">
      <c r="A835" s="336"/>
      <c r="C835" s="225"/>
      <c r="H835" s="230"/>
      <c r="K835" s="320"/>
    </row>
    <row r="836" spans="1:11" x14ac:dyDescent="0.5">
      <c r="A836" s="336"/>
      <c r="C836" s="225"/>
      <c r="H836" s="230"/>
      <c r="K836" s="320"/>
    </row>
    <row r="837" spans="1:11" x14ac:dyDescent="0.5">
      <c r="A837" s="336"/>
      <c r="C837" s="225"/>
      <c r="H837" s="230"/>
      <c r="K837" s="320"/>
    </row>
    <row r="838" spans="1:11" x14ac:dyDescent="0.5">
      <c r="A838" s="336"/>
      <c r="C838" s="225"/>
      <c r="H838" s="230"/>
      <c r="K838" s="320"/>
    </row>
    <row r="839" spans="1:11" x14ac:dyDescent="0.5">
      <c r="A839" s="336"/>
      <c r="C839" s="225"/>
      <c r="H839" s="230"/>
      <c r="K839" s="320"/>
    </row>
    <row r="840" spans="1:11" x14ac:dyDescent="0.5">
      <c r="A840" s="336"/>
      <c r="C840" s="225"/>
      <c r="H840" s="230"/>
      <c r="K840" s="320"/>
    </row>
    <row r="841" spans="1:11" x14ac:dyDescent="0.5">
      <c r="A841" s="336"/>
      <c r="C841" s="225"/>
      <c r="H841" s="230"/>
      <c r="K841" s="320"/>
    </row>
    <row r="842" spans="1:11" x14ac:dyDescent="0.5">
      <c r="A842" s="336"/>
      <c r="C842" s="225"/>
      <c r="H842" s="230"/>
      <c r="K842" s="320"/>
    </row>
    <row r="843" spans="1:11" x14ac:dyDescent="0.5">
      <c r="A843" s="336"/>
      <c r="C843" s="225"/>
      <c r="H843" s="230"/>
      <c r="K843" s="320"/>
    </row>
    <row r="844" spans="1:11" x14ac:dyDescent="0.5">
      <c r="A844" s="336"/>
      <c r="C844" s="225"/>
      <c r="H844" s="230"/>
      <c r="K844" s="320"/>
    </row>
    <row r="845" spans="1:11" x14ac:dyDescent="0.5">
      <c r="A845" s="336"/>
      <c r="C845" s="225"/>
      <c r="H845" s="230"/>
      <c r="K845" s="320"/>
    </row>
    <row r="846" spans="1:11" x14ac:dyDescent="0.5">
      <c r="A846" s="336"/>
      <c r="C846" s="225"/>
      <c r="H846" s="230"/>
      <c r="K846" s="320"/>
    </row>
    <row r="847" spans="1:11" x14ac:dyDescent="0.5">
      <c r="A847" s="336"/>
      <c r="C847" s="225"/>
      <c r="H847" s="230"/>
      <c r="K847" s="320"/>
    </row>
    <row r="848" spans="1:11" x14ac:dyDescent="0.5">
      <c r="A848" s="336"/>
      <c r="C848" s="225"/>
      <c r="H848" s="230"/>
      <c r="K848" s="320"/>
    </row>
    <row r="849" spans="1:11" x14ac:dyDescent="0.5">
      <c r="A849" s="336"/>
      <c r="C849" s="225"/>
      <c r="H849" s="230"/>
      <c r="K849" s="320"/>
    </row>
    <row r="850" spans="1:11" x14ac:dyDescent="0.5">
      <c r="A850" s="336"/>
      <c r="C850" s="225"/>
      <c r="H850" s="230"/>
      <c r="K850" s="320"/>
    </row>
    <row r="851" spans="1:11" x14ac:dyDescent="0.5">
      <c r="A851" s="336"/>
      <c r="C851" s="225"/>
      <c r="H851" s="230"/>
      <c r="K851" s="320"/>
    </row>
    <row r="852" spans="1:11" x14ac:dyDescent="0.5">
      <c r="A852" s="336"/>
      <c r="C852" s="225"/>
      <c r="H852" s="230"/>
      <c r="K852" s="320"/>
    </row>
    <row r="853" spans="1:11" x14ac:dyDescent="0.5">
      <c r="A853" s="336"/>
      <c r="C853" s="225"/>
      <c r="H853" s="230"/>
      <c r="K853" s="320"/>
    </row>
    <row r="854" spans="1:11" x14ac:dyDescent="0.5">
      <c r="A854" s="336"/>
      <c r="C854" s="225"/>
      <c r="H854" s="230"/>
      <c r="K854" s="320"/>
    </row>
    <row r="855" spans="1:11" x14ac:dyDescent="0.5">
      <c r="A855" s="336"/>
      <c r="C855" s="225"/>
      <c r="H855" s="230"/>
      <c r="K855" s="320"/>
    </row>
    <row r="856" spans="1:11" x14ac:dyDescent="0.5">
      <c r="A856" s="336"/>
      <c r="C856" s="225"/>
      <c r="H856" s="230"/>
      <c r="K856" s="320"/>
    </row>
    <row r="857" spans="1:11" x14ac:dyDescent="0.5">
      <c r="A857" s="336"/>
      <c r="C857" s="225"/>
      <c r="H857" s="230"/>
      <c r="K857" s="320"/>
    </row>
    <row r="858" spans="1:11" x14ac:dyDescent="0.5">
      <c r="A858" s="336"/>
      <c r="C858" s="225"/>
      <c r="H858" s="230"/>
      <c r="K858" s="320"/>
    </row>
    <row r="859" spans="1:11" x14ac:dyDescent="0.5">
      <c r="A859" s="336"/>
      <c r="C859" s="225"/>
      <c r="H859" s="230"/>
      <c r="K859" s="320"/>
    </row>
    <row r="860" spans="1:11" x14ac:dyDescent="0.5">
      <c r="A860" s="336"/>
      <c r="C860" s="225"/>
      <c r="H860" s="230"/>
      <c r="K860" s="320"/>
    </row>
    <row r="861" spans="1:11" x14ac:dyDescent="0.5">
      <c r="A861" s="336"/>
      <c r="C861" s="225"/>
      <c r="H861" s="230"/>
      <c r="K861" s="320"/>
    </row>
    <row r="862" spans="1:11" x14ac:dyDescent="0.5">
      <c r="A862" s="336"/>
      <c r="C862" s="225"/>
      <c r="H862" s="230"/>
      <c r="K862" s="320"/>
    </row>
    <row r="863" spans="1:11" x14ac:dyDescent="0.5">
      <c r="A863" s="336"/>
      <c r="C863" s="225"/>
      <c r="H863" s="230"/>
      <c r="K863" s="320"/>
    </row>
    <row r="864" spans="1:11" x14ac:dyDescent="0.5">
      <c r="A864" s="336"/>
      <c r="C864" s="225"/>
      <c r="H864" s="230"/>
      <c r="K864" s="320"/>
    </row>
    <row r="865" spans="1:11" x14ac:dyDescent="0.5">
      <c r="A865" s="336"/>
      <c r="C865" s="225"/>
      <c r="H865" s="230"/>
      <c r="K865" s="320"/>
    </row>
    <row r="866" spans="1:11" x14ac:dyDescent="0.5">
      <c r="A866" s="336"/>
      <c r="C866" s="225"/>
      <c r="H866" s="230"/>
      <c r="K866" s="320"/>
    </row>
    <row r="867" spans="1:11" x14ac:dyDescent="0.5">
      <c r="A867" s="336"/>
      <c r="C867" s="225"/>
      <c r="H867" s="230"/>
      <c r="K867" s="320"/>
    </row>
    <row r="868" spans="1:11" x14ac:dyDescent="0.5">
      <c r="A868" s="336"/>
      <c r="C868" s="225"/>
      <c r="H868" s="230"/>
      <c r="K868" s="320"/>
    </row>
    <row r="869" spans="1:11" x14ac:dyDescent="0.5">
      <c r="A869" s="336"/>
      <c r="C869" s="225"/>
      <c r="H869" s="230"/>
      <c r="K869" s="320"/>
    </row>
    <row r="870" spans="1:11" x14ac:dyDescent="0.5">
      <c r="A870" s="336"/>
      <c r="C870" s="225"/>
      <c r="H870" s="230"/>
      <c r="K870" s="320"/>
    </row>
    <row r="871" spans="1:11" x14ac:dyDescent="0.5">
      <c r="A871" s="336"/>
      <c r="C871" s="225"/>
      <c r="H871" s="230"/>
      <c r="K871" s="320"/>
    </row>
    <row r="872" spans="1:11" x14ac:dyDescent="0.5">
      <c r="A872" s="336"/>
      <c r="C872" s="225"/>
      <c r="H872" s="230"/>
      <c r="K872" s="320"/>
    </row>
    <row r="873" spans="1:11" x14ac:dyDescent="0.5">
      <c r="A873" s="336"/>
      <c r="C873" s="225"/>
      <c r="H873" s="230"/>
      <c r="K873" s="320"/>
    </row>
    <row r="874" spans="1:11" x14ac:dyDescent="0.5">
      <c r="A874" s="336"/>
      <c r="C874" s="225"/>
      <c r="H874" s="230"/>
      <c r="K874" s="320"/>
    </row>
    <row r="875" spans="1:11" x14ac:dyDescent="0.5">
      <c r="A875" s="336"/>
      <c r="C875" s="225"/>
      <c r="H875" s="230"/>
      <c r="K875" s="320"/>
    </row>
    <row r="876" spans="1:11" x14ac:dyDescent="0.5">
      <c r="A876" s="336"/>
      <c r="C876" s="225"/>
      <c r="H876" s="230"/>
      <c r="K876" s="320"/>
    </row>
    <row r="877" spans="1:11" x14ac:dyDescent="0.5">
      <c r="A877" s="336"/>
      <c r="C877" s="225"/>
      <c r="H877" s="230"/>
      <c r="K877" s="320"/>
    </row>
    <row r="878" spans="1:11" x14ac:dyDescent="0.5">
      <c r="A878" s="336"/>
      <c r="C878" s="225"/>
      <c r="H878" s="230"/>
      <c r="K878" s="320"/>
    </row>
    <row r="879" spans="1:11" x14ac:dyDescent="0.5">
      <c r="A879" s="336"/>
      <c r="C879" s="225"/>
      <c r="H879" s="230"/>
      <c r="K879" s="320"/>
    </row>
    <row r="880" spans="1:11" x14ac:dyDescent="0.5">
      <c r="A880" s="336"/>
      <c r="C880" s="225"/>
      <c r="H880" s="230"/>
      <c r="K880" s="320"/>
    </row>
    <row r="881" spans="1:11" x14ac:dyDescent="0.5">
      <c r="A881" s="336"/>
      <c r="C881" s="225"/>
      <c r="H881" s="230"/>
      <c r="K881" s="320"/>
    </row>
    <row r="882" spans="1:11" x14ac:dyDescent="0.5">
      <c r="A882" s="336"/>
      <c r="C882" s="225"/>
      <c r="H882" s="230"/>
      <c r="K882" s="320"/>
    </row>
    <row r="883" spans="1:11" x14ac:dyDescent="0.5">
      <c r="A883" s="336"/>
      <c r="C883" s="225"/>
      <c r="H883" s="230"/>
      <c r="K883" s="320"/>
    </row>
    <row r="884" spans="1:11" x14ac:dyDescent="0.5">
      <c r="A884" s="336"/>
      <c r="C884" s="225"/>
      <c r="H884" s="230"/>
      <c r="K884" s="320"/>
    </row>
    <row r="885" spans="1:11" x14ac:dyDescent="0.5">
      <c r="A885" s="336"/>
      <c r="C885" s="225"/>
      <c r="H885" s="230"/>
      <c r="K885" s="320"/>
    </row>
    <row r="886" spans="1:11" x14ac:dyDescent="0.5">
      <c r="A886" s="336"/>
      <c r="C886" s="225"/>
      <c r="H886" s="230"/>
      <c r="K886" s="320"/>
    </row>
    <row r="887" spans="1:11" x14ac:dyDescent="0.5">
      <c r="A887" s="336"/>
      <c r="C887" s="225"/>
      <c r="H887" s="230"/>
      <c r="K887" s="320"/>
    </row>
    <row r="888" spans="1:11" x14ac:dyDescent="0.5">
      <c r="A888" s="336"/>
      <c r="C888" s="225"/>
      <c r="H888" s="230"/>
      <c r="K888" s="320"/>
    </row>
    <row r="889" spans="1:11" x14ac:dyDescent="0.5">
      <c r="A889" s="336"/>
      <c r="C889" s="225"/>
      <c r="H889" s="230"/>
      <c r="K889" s="320"/>
    </row>
    <row r="890" spans="1:11" x14ac:dyDescent="0.5">
      <c r="A890" s="336"/>
      <c r="C890" s="225"/>
      <c r="H890" s="230"/>
      <c r="K890" s="320"/>
    </row>
    <row r="891" spans="1:11" x14ac:dyDescent="0.5">
      <c r="A891" s="336"/>
      <c r="C891" s="225"/>
      <c r="H891" s="230"/>
      <c r="K891" s="320"/>
    </row>
    <row r="892" spans="1:11" x14ac:dyDescent="0.5">
      <c r="A892" s="336"/>
      <c r="C892" s="225"/>
      <c r="H892" s="230"/>
      <c r="K892" s="320"/>
    </row>
    <row r="893" spans="1:11" x14ac:dyDescent="0.5">
      <c r="A893" s="336"/>
      <c r="C893" s="225"/>
      <c r="H893" s="230"/>
      <c r="K893" s="320"/>
    </row>
    <row r="894" spans="1:11" x14ac:dyDescent="0.5">
      <c r="A894" s="336"/>
      <c r="C894" s="225"/>
      <c r="H894" s="230"/>
      <c r="K894" s="320"/>
    </row>
    <row r="895" spans="1:11" x14ac:dyDescent="0.5">
      <c r="A895" s="336"/>
      <c r="C895" s="225"/>
      <c r="H895" s="230"/>
      <c r="K895" s="320"/>
    </row>
    <row r="896" spans="1:11" x14ac:dyDescent="0.5">
      <c r="A896" s="336"/>
      <c r="C896" s="225"/>
      <c r="H896" s="230"/>
      <c r="K896" s="320"/>
    </row>
    <row r="897" spans="1:11" x14ac:dyDescent="0.5">
      <c r="A897" s="336"/>
      <c r="C897" s="225"/>
      <c r="H897" s="230"/>
      <c r="K897" s="320"/>
    </row>
    <row r="898" spans="1:11" x14ac:dyDescent="0.5">
      <c r="A898" s="336"/>
      <c r="C898" s="225"/>
      <c r="H898" s="230"/>
      <c r="K898" s="320"/>
    </row>
    <row r="899" spans="1:11" x14ac:dyDescent="0.5">
      <c r="A899" s="336"/>
      <c r="C899" s="225"/>
      <c r="H899" s="230"/>
      <c r="K899" s="320"/>
    </row>
    <row r="900" spans="1:11" x14ac:dyDescent="0.5">
      <c r="A900" s="336"/>
      <c r="C900" s="225"/>
      <c r="H900" s="230"/>
      <c r="K900" s="320"/>
    </row>
    <row r="901" spans="1:11" x14ac:dyDescent="0.5">
      <c r="A901" s="336"/>
      <c r="C901" s="225"/>
      <c r="H901" s="230"/>
      <c r="K901" s="320"/>
    </row>
    <row r="902" spans="1:11" x14ac:dyDescent="0.5">
      <c r="A902" s="336"/>
      <c r="C902" s="225"/>
      <c r="H902" s="230"/>
      <c r="K902" s="320"/>
    </row>
    <row r="903" spans="1:11" x14ac:dyDescent="0.5">
      <c r="A903" s="336"/>
      <c r="C903" s="225"/>
      <c r="H903" s="230"/>
      <c r="K903" s="320"/>
    </row>
    <row r="904" spans="1:11" x14ac:dyDescent="0.5">
      <c r="A904" s="336"/>
      <c r="C904" s="225"/>
      <c r="H904" s="230"/>
      <c r="K904" s="320"/>
    </row>
    <row r="905" spans="1:11" x14ac:dyDescent="0.5">
      <c r="A905" s="336"/>
      <c r="C905" s="225"/>
      <c r="H905" s="230"/>
      <c r="K905" s="320"/>
    </row>
    <row r="906" spans="1:11" x14ac:dyDescent="0.5">
      <c r="A906" s="336"/>
      <c r="C906" s="225"/>
      <c r="H906" s="230"/>
      <c r="K906" s="320"/>
    </row>
    <row r="907" spans="1:11" x14ac:dyDescent="0.5">
      <c r="A907" s="336"/>
      <c r="C907" s="225"/>
      <c r="H907" s="230"/>
      <c r="K907" s="320"/>
    </row>
    <row r="908" spans="1:11" x14ac:dyDescent="0.5">
      <c r="A908" s="336"/>
      <c r="C908" s="225"/>
      <c r="H908" s="230"/>
      <c r="K908" s="320"/>
    </row>
    <row r="909" spans="1:11" x14ac:dyDescent="0.5">
      <c r="A909" s="336"/>
      <c r="C909" s="225"/>
      <c r="H909" s="230"/>
      <c r="K909" s="320"/>
    </row>
    <row r="910" spans="1:11" x14ac:dyDescent="0.5">
      <c r="A910" s="336"/>
      <c r="C910" s="225"/>
      <c r="H910" s="230"/>
      <c r="K910" s="320"/>
    </row>
    <row r="911" spans="1:11" x14ac:dyDescent="0.5">
      <c r="A911" s="336"/>
      <c r="C911" s="225"/>
      <c r="H911" s="230"/>
      <c r="K911" s="320"/>
    </row>
    <row r="912" spans="1:11" x14ac:dyDescent="0.5">
      <c r="A912" s="336"/>
      <c r="C912" s="225"/>
      <c r="H912" s="230"/>
      <c r="K912" s="320"/>
    </row>
    <row r="913" spans="1:11" x14ac:dyDescent="0.5">
      <c r="A913" s="336"/>
      <c r="C913" s="225"/>
      <c r="H913" s="230"/>
      <c r="K913" s="320"/>
    </row>
    <row r="914" spans="1:11" x14ac:dyDescent="0.5">
      <c r="A914" s="336"/>
      <c r="C914" s="225"/>
      <c r="H914" s="230"/>
      <c r="K914" s="320"/>
    </row>
    <row r="915" spans="1:11" x14ac:dyDescent="0.5">
      <c r="A915" s="336"/>
      <c r="C915" s="225"/>
      <c r="H915" s="230"/>
      <c r="K915" s="320"/>
    </row>
    <row r="916" spans="1:11" x14ac:dyDescent="0.5">
      <c r="A916" s="336"/>
      <c r="C916" s="225"/>
      <c r="H916" s="230"/>
      <c r="K916" s="320"/>
    </row>
    <row r="917" spans="1:11" x14ac:dyDescent="0.5">
      <c r="A917" s="336"/>
      <c r="C917" s="225"/>
      <c r="H917" s="230"/>
      <c r="K917" s="320"/>
    </row>
    <row r="918" spans="1:11" x14ac:dyDescent="0.5">
      <c r="A918" s="336"/>
      <c r="C918" s="225"/>
      <c r="H918" s="230"/>
      <c r="K918" s="320"/>
    </row>
    <row r="919" spans="1:11" x14ac:dyDescent="0.5">
      <c r="A919" s="336"/>
      <c r="C919" s="225"/>
      <c r="H919" s="230"/>
      <c r="K919" s="320"/>
    </row>
    <row r="920" spans="1:11" x14ac:dyDescent="0.5">
      <c r="A920" s="336"/>
      <c r="C920" s="225"/>
      <c r="H920" s="230"/>
      <c r="K920" s="320"/>
    </row>
    <row r="921" spans="1:11" x14ac:dyDescent="0.5">
      <c r="A921" s="336"/>
      <c r="C921" s="225"/>
      <c r="H921" s="230"/>
      <c r="K921" s="320"/>
    </row>
    <row r="922" spans="1:11" x14ac:dyDescent="0.5">
      <c r="A922" s="336"/>
      <c r="C922" s="225"/>
      <c r="H922" s="230"/>
      <c r="K922" s="320"/>
    </row>
    <row r="923" spans="1:11" x14ac:dyDescent="0.5">
      <c r="A923" s="336"/>
      <c r="C923" s="225"/>
      <c r="H923" s="230"/>
      <c r="K923" s="320"/>
    </row>
    <row r="924" spans="1:11" x14ac:dyDescent="0.5">
      <c r="A924" s="336"/>
      <c r="C924" s="225"/>
      <c r="H924" s="230"/>
      <c r="K924" s="320"/>
    </row>
    <row r="925" spans="1:11" x14ac:dyDescent="0.5">
      <c r="A925" s="336"/>
      <c r="C925" s="225"/>
      <c r="H925" s="230"/>
      <c r="K925" s="320"/>
    </row>
    <row r="926" spans="1:11" x14ac:dyDescent="0.5">
      <c r="A926" s="336"/>
      <c r="C926" s="225"/>
      <c r="H926" s="230"/>
      <c r="K926" s="320"/>
    </row>
    <row r="927" spans="1:11" x14ac:dyDescent="0.5">
      <c r="A927" s="336"/>
      <c r="C927" s="225"/>
      <c r="H927" s="230"/>
      <c r="K927" s="320"/>
    </row>
    <row r="928" spans="1:11" x14ac:dyDescent="0.5">
      <c r="A928" s="336"/>
      <c r="C928" s="225"/>
      <c r="H928" s="230"/>
      <c r="K928" s="320"/>
    </row>
    <row r="929" spans="1:11" x14ac:dyDescent="0.5">
      <c r="A929" s="336"/>
      <c r="C929" s="225"/>
      <c r="H929" s="230"/>
      <c r="K929" s="320"/>
    </row>
    <row r="930" spans="1:11" x14ac:dyDescent="0.5">
      <c r="A930" s="336"/>
      <c r="C930" s="225"/>
      <c r="H930" s="230"/>
      <c r="K930" s="320"/>
    </row>
    <row r="931" spans="1:11" x14ac:dyDescent="0.5">
      <c r="A931" s="336"/>
      <c r="C931" s="225"/>
      <c r="H931" s="230"/>
      <c r="K931" s="320"/>
    </row>
    <row r="932" spans="1:11" x14ac:dyDescent="0.5">
      <c r="A932" s="336"/>
      <c r="C932" s="225"/>
      <c r="H932" s="230"/>
      <c r="K932" s="320"/>
    </row>
    <row r="933" spans="1:11" x14ac:dyDescent="0.5">
      <c r="A933" s="336"/>
      <c r="C933" s="225"/>
      <c r="H933" s="230"/>
      <c r="K933" s="320"/>
    </row>
    <row r="934" spans="1:11" x14ac:dyDescent="0.5">
      <c r="A934" s="336"/>
      <c r="C934" s="225"/>
      <c r="H934" s="230"/>
      <c r="K934" s="320"/>
    </row>
    <row r="935" spans="1:11" x14ac:dyDescent="0.5">
      <c r="A935" s="336"/>
      <c r="C935" s="225"/>
      <c r="H935" s="230"/>
      <c r="K935" s="320"/>
    </row>
    <row r="936" spans="1:11" x14ac:dyDescent="0.5">
      <c r="A936" s="336"/>
      <c r="C936" s="225"/>
      <c r="H936" s="230"/>
      <c r="K936" s="320"/>
    </row>
    <row r="937" spans="1:11" x14ac:dyDescent="0.5">
      <c r="A937" s="336"/>
      <c r="C937" s="225"/>
      <c r="H937" s="230"/>
      <c r="K937" s="320"/>
    </row>
    <row r="938" spans="1:11" x14ac:dyDescent="0.5">
      <c r="A938" s="336"/>
      <c r="C938" s="225"/>
      <c r="H938" s="230"/>
      <c r="K938" s="320"/>
    </row>
    <row r="939" spans="1:11" x14ac:dyDescent="0.5">
      <c r="A939" s="336"/>
      <c r="C939" s="225"/>
      <c r="H939" s="230"/>
      <c r="K939" s="320"/>
    </row>
    <row r="940" spans="1:11" x14ac:dyDescent="0.5">
      <c r="A940" s="336"/>
      <c r="C940" s="225"/>
      <c r="H940" s="230"/>
      <c r="K940" s="320"/>
    </row>
    <row r="941" spans="1:11" x14ac:dyDescent="0.5">
      <c r="A941" s="336"/>
      <c r="C941" s="225"/>
      <c r="H941" s="230"/>
      <c r="K941" s="320"/>
    </row>
    <row r="942" spans="1:11" x14ac:dyDescent="0.5">
      <c r="A942" s="336"/>
      <c r="C942" s="225"/>
      <c r="H942" s="230"/>
      <c r="K942" s="320"/>
    </row>
    <row r="943" spans="1:11" x14ac:dyDescent="0.5">
      <c r="A943" s="336"/>
      <c r="C943" s="225"/>
      <c r="H943" s="230"/>
      <c r="K943" s="320"/>
    </row>
    <row r="944" spans="1:11" x14ac:dyDescent="0.5">
      <c r="A944" s="336"/>
      <c r="C944" s="225"/>
      <c r="H944" s="230"/>
      <c r="K944" s="320"/>
    </row>
    <row r="945" spans="1:11" x14ac:dyDescent="0.5">
      <c r="A945" s="336"/>
      <c r="C945" s="225"/>
      <c r="H945" s="230"/>
      <c r="K945" s="320"/>
    </row>
    <row r="946" spans="1:11" x14ac:dyDescent="0.5">
      <c r="A946" s="336"/>
      <c r="C946" s="225"/>
      <c r="H946" s="230"/>
      <c r="K946" s="320"/>
    </row>
    <row r="947" spans="1:11" x14ac:dyDescent="0.5">
      <c r="A947" s="336"/>
      <c r="C947" s="225"/>
      <c r="H947" s="230"/>
      <c r="K947" s="320"/>
    </row>
    <row r="948" spans="1:11" x14ac:dyDescent="0.5">
      <c r="A948" s="336"/>
      <c r="C948" s="225"/>
      <c r="H948" s="230"/>
      <c r="K948" s="320"/>
    </row>
    <row r="949" spans="1:11" x14ac:dyDescent="0.5">
      <c r="A949" s="336"/>
      <c r="C949" s="225"/>
      <c r="H949" s="230"/>
      <c r="K949" s="320"/>
    </row>
    <row r="950" spans="1:11" x14ac:dyDescent="0.5">
      <c r="A950" s="336"/>
      <c r="C950" s="225"/>
      <c r="H950" s="230"/>
      <c r="K950" s="320"/>
    </row>
    <row r="951" spans="1:11" x14ac:dyDescent="0.5">
      <c r="A951" s="336"/>
      <c r="C951" s="225"/>
      <c r="H951" s="230"/>
      <c r="K951" s="320"/>
    </row>
    <row r="952" spans="1:11" x14ac:dyDescent="0.5">
      <c r="A952" s="336"/>
      <c r="C952" s="225"/>
      <c r="H952" s="230"/>
      <c r="K952" s="320"/>
    </row>
    <row r="953" spans="1:11" x14ac:dyDescent="0.5">
      <c r="A953" s="336"/>
      <c r="C953" s="225"/>
      <c r="H953" s="230"/>
      <c r="K953" s="320"/>
    </row>
    <row r="954" spans="1:11" x14ac:dyDescent="0.5">
      <c r="A954" s="336"/>
      <c r="C954" s="225"/>
      <c r="H954" s="230"/>
      <c r="K954" s="320"/>
    </row>
    <row r="955" spans="1:11" x14ac:dyDescent="0.5">
      <c r="A955" s="336"/>
      <c r="C955" s="225"/>
      <c r="H955" s="230"/>
      <c r="K955" s="320"/>
    </row>
    <row r="956" spans="1:11" x14ac:dyDescent="0.5">
      <c r="A956" s="336"/>
      <c r="C956" s="225"/>
      <c r="H956" s="230"/>
      <c r="K956" s="320"/>
    </row>
    <row r="957" spans="1:11" x14ac:dyDescent="0.5">
      <c r="A957" s="336"/>
      <c r="C957" s="225"/>
      <c r="H957" s="230"/>
      <c r="K957" s="320"/>
    </row>
    <row r="958" spans="1:11" x14ac:dyDescent="0.5">
      <c r="A958" s="336"/>
      <c r="C958" s="225"/>
      <c r="H958" s="230"/>
      <c r="K958" s="320"/>
    </row>
    <row r="959" spans="1:11" x14ac:dyDescent="0.5">
      <c r="A959" s="336"/>
      <c r="C959" s="225"/>
      <c r="H959" s="230"/>
      <c r="K959" s="320"/>
    </row>
    <row r="960" spans="1:11" x14ac:dyDescent="0.5">
      <c r="A960" s="336"/>
      <c r="C960" s="225"/>
      <c r="H960" s="230"/>
      <c r="K960" s="320"/>
    </row>
    <row r="961" spans="1:11" x14ac:dyDescent="0.5">
      <c r="A961" s="336"/>
      <c r="C961" s="225"/>
      <c r="H961" s="230"/>
      <c r="K961" s="320"/>
    </row>
    <row r="962" spans="1:11" x14ac:dyDescent="0.5">
      <c r="A962" s="336"/>
      <c r="C962" s="225"/>
      <c r="H962" s="230"/>
      <c r="K962" s="320"/>
    </row>
    <row r="963" spans="1:11" x14ac:dyDescent="0.5">
      <c r="A963" s="336"/>
      <c r="C963" s="225"/>
      <c r="H963" s="230"/>
      <c r="K963" s="320"/>
    </row>
    <row r="964" spans="1:11" x14ac:dyDescent="0.5">
      <c r="A964" s="336"/>
      <c r="C964" s="225"/>
      <c r="H964" s="230"/>
      <c r="K964" s="320"/>
    </row>
    <row r="965" spans="1:11" x14ac:dyDescent="0.5">
      <c r="A965" s="336"/>
      <c r="C965" s="225"/>
      <c r="H965" s="230"/>
      <c r="K965" s="320"/>
    </row>
    <row r="966" spans="1:11" x14ac:dyDescent="0.5">
      <c r="A966" s="336"/>
      <c r="C966" s="225"/>
      <c r="H966" s="230"/>
      <c r="K966" s="320"/>
    </row>
    <row r="967" spans="1:11" x14ac:dyDescent="0.5">
      <c r="A967" s="336"/>
      <c r="C967" s="225"/>
      <c r="H967" s="230"/>
      <c r="K967" s="320"/>
    </row>
    <row r="968" spans="1:11" x14ac:dyDescent="0.5">
      <c r="A968" s="336"/>
      <c r="C968" s="225"/>
      <c r="H968" s="230"/>
      <c r="K968" s="320"/>
    </row>
    <row r="969" spans="1:11" x14ac:dyDescent="0.5">
      <c r="A969" s="336"/>
      <c r="C969" s="225"/>
      <c r="H969" s="230"/>
      <c r="K969" s="320"/>
    </row>
    <row r="970" spans="1:11" x14ac:dyDescent="0.5">
      <c r="A970" s="336"/>
      <c r="C970" s="225"/>
      <c r="H970" s="230"/>
      <c r="K970" s="320"/>
    </row>
    <row r="971" spans="1:11" x14ac:dyDescent="0.5">
      <c r="A971" s="336"/>
      <c r="C971" s="225"/>
      <c r="H971" s="230"/>
      <c r="K971" s="320"/>
    </row>
    <row r="972" spans="1:11" x14ac:dyDescent="0.5">
      <c r="A972" s="336"/>
      <c r="C972" s="225"/>
      <c r="H972" s="230"/>
      <c r="K972" s="320"/>
    </row>
    <row r="973" spans="1:11" x14ac:dyDescent="0.5">
      <c r="A973" s="336"/>
      <c r="C973" s="225"/>
      <c r="H973" s="230"/>
      <c r="K973" s="320"/>
    </row>
    <row r="974" spans="1:11" x14ac:dyDescent="0.5">
      <c r="A974" s="336"/>
      <c r="C974" s="225"/>
      <c r="H974" s="230"/>
      <c r="K974" s="320"/>
    </row>
    <row r="975" spans="1:11" x14ac:dyDescent="0.5">
      <c r="A975" s="336"/>
      <c r="C975" s="225"/>
      <c r="H975" s="230"/>
      <c r="K975" s="320"/>
    </row>
    <row r="976" spans="1:11" x14ac:dyDescent="0.5">
      <c r="A976" s="336"/>
      <c r="C976" s="225"/>
      <c r="H976" s="230"/>
      <c r="K976" s="320"/>
    </row>
    <row r="977" spans="1:11" x14ac:dyDescent="0.5">
      <c r="A977" s="336"/>
      <c r="C977" s="225"/>
      <c r="H977" s="230"/>
      <c r="K977" s="320"/>
    </row>
    <row r="978" spans="1:11" x14ac:dyDescent="0.5">
      <c r="A978" s="336"/>
      <c r="C978" s="225"/>
      <c r="H978" s="230"/>
      <c r="K978" s="320"/>
    </row>
    <row r="979" spans="1:11" x14ac:dyDescent="0.5">
      <c r="A979" s="336"/>
      <c r="C979" s="225"/>
      <c r="H979" s="230"/>
      <c r="K979" s="320"/>
    </row>
    <row r="980" spans="1:11" x14ac:dyDescent="0.5">
      <c r="A980" s="336"/>
      <c r="C980" s="225"/>
      <c r="H980" s="230"/>
      <c r="K980" s="320"/>
    </row>
    <row r="981" spans="1:11" x14ac:dyDescent="0.5">
      <c r="A981" s="336"/>
      <c r="C981" s="225"/>
      <c r="H981" s="230"/>
      <c r="K981" s="320"/>
    </row>
    <row r="982" spans="1:11" x14ac:dyDescent="0.5">
      <c r="A982" s="336"/>
      <c r="C982" s="225"/>
      <c r="H982" s="230"/>
      <c r="K982" s="320"/>
    </row>
    <row r="983" spans="1:11" x14ac:dyDescent="0.5">
      <c r="A983" s="336"/>
      <c r="C983" s="225"/>
      <c r="H983" s="230"/>
      <c r="K983" s="320"/>
    </row>
    <row r="984" spans="1:11" x14ac:dyDescent="0.5">
      <c r="A984" s="336"/>
      <c r="C984" s="225"/>
      <c r="H984" s="230"/>
      <c r="K984" s="320"/>
    </row>
    <row r="985" spans="1:11" x14ac:dyDescent="0.5">
      <c r="A985" s="336"/>
      <c r="C985" s="225"/>
      <c r="H985" s="230"/>
      <c r="K985" s="320"/>
    </row>
    <row r="986" spans="1:11" x14ac:dyDescent="0.5">
      <c r="A986" s="336"/>
      <c r="C986" s="225"/>
      <c r="H986" s="230"/>
      <c r="K986" s="320"/>
    </row>
    <row r="987" spans="1:11" x14ac:dyDescent="0.5">
      <c r="A987" s="336"/>
      <c r="C987" s="225"/>
      <c r="H987" s="230"/>
      <c r="K987" s="320"/>
    </row>
    <row r="988" spans="1:11" x14ac:dyDescent="0.5">
      <c r="A988" s="336"/>
      <c r="C988" s="225"/>
      <c r="H988" s="230"/>
      <c r="K988" s="320"/>
    </row>
    <row r="989" spans="1:11" x14ac:dyDescent="0.5">
      <c r="A989" s="336"/>
      <c r="C989" s="225"/>
      <c r="H989" s="230"/>
      <c r="K989" s="320"/>
    </row>
    <row r="990" spans="1:11" x14ac:dyDescent="0.5">
      <c r="A990" s="336"/>
      <c r="C990" s="225"/>
      <c r="H990" s="230"/>
      <c r="K990" s="320"/>
    </row>
    <row r="991" spans="1:11" x14ac:dyDescent="0.5">
      <c r="A991" s="336"/>
      <c r="C991" s="225"/>
      <c r="H991" s="230"/>
      <c r="K991" s="320"/>
    </row>
    <row r="992" spans="1:11" x14ac:dyDescent="0.5">
      <c r="A992" s="336"/>
      <c r="C992" s="225"/>
      <c r="H992" s="230"/>
      <c r="K992" s="320"/>
    </row>
    <row r="993" spans="1:12" x14ac:dyDescent="0.5">
      <c r="A993" s="336"/>
      <c r="C993" s="225"/>
      <c r="H993" s="230"/>
      <c r="K993" s="320"/>
    </row>
    <row r="994" spans="1:12" x14ac:dyDescent="0.5">
      <c r="A994" s="336"/>
      <c r="C994" s="225"/>
      <c r="H994" s="230"/>
      <c r="K994" s="320"/>
    </row>
    <row r="995" spans="1:12" x14ac:dyDescent="0.5">
      <c r="A995" s="336"/>
      <c r="C995" s="225"/>
      <c r="H995" s="230" t="s">
        <v>35</v>
      </c>
      <c r="K995" s="320"/>
      <c r="L995" s="320">
        <f t="shared" ref="L995:L1000" si="5" xml:space="preserve"> I995*400+J995*100+K995</f>
        <v>0</v>
      </c>
    </row>
    <row r="996" spans="1:12" x14ac:dyDescent="0.5">
      <c r="A996" s="336"/>
      <c r="C996" s="225"/>
      <c r="H996" s="230" t="s">
        <v>35</v>
      </c>
      <c r="K996" s="320"/>
      <c r="L996" s="320">
        <f t="shared" si="5"/>
        <v>0</v>
      </c>
    </row>
    <row r="997" spans="1:12" x14ac:dyDescent="0.5">
      <c r="A997" s="336"/>
      <c r="C997" s="225"/>
      <c r="H997" s="230" t="s">
        <v>35</v>
      </c>
      <c r="K997" s="320"/>
      <c r="L997" s="320">
        <f t="shared" si="5"/>
        <v>0</v>
      </c>
    </row>
    <row r="998" spans="1:12" x14ac:dyDescent="0.5">
      <c r="A998" s="336"/>
      <c r="C998" s="225"/>
      <c r="H998" s="230" t="s">
        <v>35</v>
      </c>
      <c r="K998" s="320"/>
      <c r="L998" s="320">
        <f t="shared" si="5"/>
        <v>0</v>
      </c>
    </row>
    <row r="999" spans="1:12" x14ac:dyDescent="0.5">
      <c r="A999" s="336"/>
      <c r="C999" s="225"/>
      <c r="H999" s="230" t="s">
        <v>35</v>
      </c>
      <c r="K999" s="320"/>
      <c r="L999" s="320">
        <f t="shared" si="5"/>
        <v>0</v>
      </c>
    </row>
    <row r="1000" spans="1:12" x14ac:dyDescent="0.5">
      <c r="A1000" s="336"/>
      <c r="C1000" s="225"/>
      <c r="H1000" s="230" t="s">
        <v>35</v>
      </c>
      <c r="K1000" s="320"/>
      <c r="L1000" s="320">
        <f t="shared" si="5"/>
        <v>0</v>
      </c>
    </row>
    <row r="1001" spans="1:12" x14ac:dyDescent="0.5">
      <c r="A1001" s="336"/>
      <c r="C1001" s="776"/>
      <c r="H1001" s="323"/>
      <c r="K1001" s="320"/>
    </row>
    <row r="1002" spans="1:12" x14ac:dyDescent="0.5">
      <c r="A1002" s="336"/>
      <c r="C1002" s="776"/>
      <c r="H1002" s="323"/>
      <c r="K1002" s="320"/>
    </row>
    <row r="1003" spans="1:12" x14ac:dyDescent="0.5">
      <c r="A1003" s="336"/>
      <c r="C1003" s="776"/>
      <c r="H1003" s="323"/>
      <c r="K1003" s="320"/>
    </row>
    <row r="1004" spans="1:12" x14ac:dyDescent="0.5">
      <c r="A1004" s="336"/>
      <c r="C1004" s="776"/>
      <c r="H1004" s="323"/>
      <c r="K1004" s="320"/>
    </row>
    <row r="1005" spans="1:12" x14ac:dyDescent="0.5">
      <c r="A1005" s="336"/>
      <c r="C1005" s="776"/>
      <c r="H1005" s="323"/>
      <c r="K1005" s="320"/>
    </row>
    <row r="1006" spans="1:12" x14ac:dyDescent="0.5">
      <c r="A1006" s="336"/>
      <c r="C1006" s="776"/>
      <c r="H1006" s="323"/>
      <c r="K1006" s="320"/>
    </row>
    <row r="1007" spans="1:12" x14ac:dyDescent="0.5">
      <c r="A1007" s="336"/>
      <c r="C1007" s="776"/>
      <c r="H1007" s="323"/>
      <c r="K1007" s="320"/>
    </row>
    <row r="1008" spans="1:12" x14ac:dyDescent="0.5">
      <c r="A1008" s="336"/>
      <c r="C1008" s="776"/>
      <c r="H1008" s="323"/>
      <c r="K1008" s="320"/>
    </row>
    <row r="1009" spans="1:11" x14ac:dyDescent="0.5">
      <c r="A1009" s="336"/>
      <c r="C1009" s="776"/>
      <c r="H1009" s="323"/>
      <c r="K1009" s="320"/>
    </row>
    <row r="1010" spans="1:11" x14ac:dyDescent="0.5">
      <c r="A1010" s="336"/>
      <c r="C1010" s="776"/>
      <c r="H1010" s="323"/>
      <c r="K1010" s="320"/>
    </row>
    <row r="1011" spans="1:11" x14ac:dyDescent="0.5">
      <c r="A1011" s="336"/>
      <c r="C1011" s="776"/>
      <c r="H1011" s="323"/>
      <c r="K1011" s="320"/>
    </row>
    <row r="1012" spans="1:11" x14ac:dyDescent="0.5">
      <c r="A1012" s="336"/>
      <c r="C1012" s="776"/>
      <c r="H1012" s="323"/>
      <c r="K1012" s="320"/>
    </row>
    <row r="1013" spans="1:11" x14ac:dyDescent="0.5">
      <c r="A1013" s="336"/>
      <c r="C1013" s="776"/>
      <c r="H1013" s="323"/>
      <c r="K1013" s="320"/>
    </row>
    <row r="1014" spans="1:11" x14ac:dyDescent="0.5">
      <c r="A1014" s="336"/>
      <c r="C1014" s="776"/>
      <c r="H1014" s="323"/>
      <c r="K1014" s="320"/>
    </row>
    <row r="1015" spans="1:11" x14ac:dyDescent="0.5">
      <c r="A1015" s="336"/>
      <c r="C1015" s="776"/>
      <c r="H1015" s="323"/>
      <c r="K1015" s="320"/>
    </row>
    <row r="1016" spans="1:11" x14ac:dyDescent="0.5">
      <c r="A1016" s="336"/>
      <c r="C1016" s="776"/>
      <c r="H1016" s="323"/>
      <c r="K1016" s="320"/>
    </row>
    <row r="1017" spans="1:11" x14ac:dyDescent="0.5">
      <c r="A1017" s="336"/>
      <c r="C1017" s="776"/>
      <c r="H1017" s="323"/>
      <c r="K1017" s="320"/>
    </row>
    <row r="1018" spans="1:11" x14ac:dyDescent="0.5">
      <c r="A1018" s="336"/>
      <c r="C1018" s="776"/>
      <c r="H1018" s="323"/>
      <c r="K1018" s="320"/>
    </row>
    <row r="1019" spans="1:11" x14ac:dyDescent="0.5">
      <c r="A1019" s="336"/>
      <c r="C1019" s="776"/>
      <c r="H1019" s="323"/>
      <c r="K1019" s="320"/>
    </row>
    <row r="1020" spans="1:11" x14ac:dyDescent="0.5">
      <c r="A1020" s="336"/>
      <c r="C1020" s="776"/>
      <c r="H1020" s="323"/>
      <c r="K1020" s="320"/>
    </row>
    <row r="1021" spans="1:11" x14ac:dyDescent="0.5">
      <c r="A1021" s="336"/>
      <c r="C1021" s="776"/>
      <c r="H1021" s="323"/>
      <c r="K1021" s="320"/>
    </row>
    <row r="1022" spans="1:11" x14ac:dyDescent="0.5">
      <c r="A1022" s="336"/>
      <c r="C1022" s="776"/>
      <c r="H1022" s="323"/>
      <c r="K1022" s="320"/>
    </row>
    <row r="1023" spans="1:11" x14ac:dyDescent="0.5">
      <c r="A1023" s="336"/>
      <c r="C1023" s="776"/>
      <c r="H1023" s="323"/>
      <c r="K1023" s="320"/>
    </row>
    <row r="1024" spans="1:11" x14ac:dyDescent="0.5">
      <c r="A1024" s="336"/>
      <c r="C1024" s="776"/>
      <c r="H1024" s="323"/>
      <c r="K1024" s="320"/>
    </row>
    <row r="1025" spans="1:11" x14ac:dyDescent="0.5">
      <c r="A1025" s="336"/>
      <c r="C1025" s="776"/>
      <c r="H1025" s="323"/>
      <c r="K1025" s="320"/>
    </row>
    <row r="1026" spans="1:11" x14ac:dyDescent="0.5">
      <c r="A1026" s="336"/>
      <c r="C1026" s="776"/>
      <c r="H1026" s="323"/>
      <c r="K1026" s="320"/>
    </row>
    <row r="1027" spans="1:11" x14ac:dyDescent="0.5">
      <c r="A1027" s="336"/>
      <c r="C1027" s="776"/>
      <c r="H1027" s="323"/>
      <c r="K1027" s="320"/>
    </row>
    <row r="1028" spans="1:11" x14ac:dyDescent="0.5">
      <c r="A1028" s="336"/>
      <c r="C1028" s="776"/>
      <c r="H1028" s="323"/>
      <c r="K1028" s="320"/>
    </row>
    <row r="1029" spans="1:11" x14ac:dyDescent="0.5">
      <c r="A1029" s="336"/>
      <c r="C1029" s="776"/>
      <c r="H1029" s="323"/>
      <c r="K1029" s="320"/>
    </row>
    <row r="1030" spans="1:11" x14ac:dyDescent="0.5">
      <c r="A1030" s="336"/>
      <c r="C1030" s="776"/>
      <c r="H1030" s="323"/>
      <c r="K1030" s="320"/>
    </row>
    <row r="1031" spans="1:11" x14ac:dyDescent="0.5">
      <c r="A1031" s="336"/>
      <c r="C1031" s="776"/>
      <c r="H1031" s="323"/>
      <c r="K1031" s="320"/>
    </row>
    <row r="1032" spans="1:11" x14ac:dyDescent="0.5">
      <c r="A1032" s="336"/>
      <c r="C1032" s="776"/>
      <c r="H1032" s="323"/>
      <c r="K1032" s="320"/>
    </row>
    <row r="1033" spans="1:11" x14ac:dyDescent="0.5">
      <c r="A1033" s="336"/>
      <c r="C1033" s="776"/>
      <c r="H1033" s="323"/>
      <c r="K1033" s="320"/>
    </row>
    <row r="1034" spans="1:11" x14ac:dyDescent="0.5">
      <c r="A1034" s="336"/>
      <c r="C1034" s="776"/>
      <c r="H1034" s="323"/>
      <c r="K1034" s="320"/>
    </row>
    <row r="1035" spans="1:11" x14ac:dyDescent="0.5">
      <c r="A1035" s="336"/>
      <c r="C1035" s="776"/>
      <c r="H1035" s="323"/>
      <c r="K1035" s="320"/>
    </row>
    <row r="1036" spans="1:11" x14ac:dyDescent="0.5">
      <c r="A1036" s="336"/>
      <c r="C1036" s="776"/>
      <c r="H1036" s="323"/>
      <c r="K1036" s="320"/>
    </row>
    <row r="1037" spans="1:11" x14ac:dyDescent="0.5">
      <c r="A1037" s="336"/>
      <c r="C1037" s="776"/>
      <c r="H1037" s="323"/>
      <c r="K1037" s="320"/>
    </row>
    <row r="1038" spans="1:11" x14ac:dyDescent="0.5">
      <c r="A1038" s="336"/>
      <c r="C1038" s="776"/>
      <c r="H1038" s="323"/>
      <c r="K1038" s="320"/>
    </row>
    <row r="1039" spans="1:11" x14ac:dyDescent="0.5">
      <c r="A1039" s="336"/>
      <c r="C1039" s="776"/>
      <c r="H1039" s="323"/>
      <c r="K1039" s="320"/>
    </row>
    <row r="1040" spans="1:11" x14ac:dyDescent="0.5">
      <c r="A1040" s="336"/>
      <c r="C1040" s="776"/>
      <c r="H1040" s="323"/>
      <c r="K1040" s="320"/>
    </row>
    <row r="1041" spans="1:11" x14ac:dyDescent="0.5">
      <c r="A1041" s="336"/>
      <c r="C1041" s="776"/>
      <c r="H1041" s="323"/>
      <c r="K1041" s="320"/>
    </row>
    <row r="1042" spans="1:11" x14ac:dyDescent="0.5">
      <c r="A1042" s="336"/>
      <c r="C1042" s="776"/>
      <c r="H1042" s="323"/>
      <c r="K1042" s="320"/>
    </row>
    <row r="1043" spans="1:11" x14ac:dyDescent="0.5">
      <c r="A1043" s="336"/>
      <c r="C1043" s="776"/>
      <c r="H1043" s="323"/>
      <c r="K1043" s="320"/>
    </row>
    <row r="1044" spans="1:11" x14ac:dyDescent="0.5">
      <c r="A1044" s="336"/>
      <c r="C1044" s="776"/>
      <c r="H1044" s="323"/>
      <c r="K1044" s="320"/>
    </row>
    <row r="1045" spans="1:11" x14ac:dyDescent="0.5">
      <c r="A1045" s="336"/>
      <c r="C1045" s="776"/>
      <c r="H1045" s="323"/>
      <c r="K1045" s="320"/>
    </row>
    <row r="1046" spans="1:11" x14ac:dyDescent="0.5">
      <c r="A1046" s="336"/>
      <c r="C1046" s="776"/>
      <c r="H1046" s="323"/>
      <c r="K1046" s="320"/>
    </row>
    <row r="1047" spans="1:11" x14ac:dyDescent="0.5">
      <c r="A1047" s="336"/>
      <c r="C1047" s="776"/>
      <c r="H1047" s="323"/>
      <c r="K1047" s="320"/>
    </row>
    <row r="1048" spans="1:11" x14ac:dyDescent="0.5">
      <c r="A1048" s="336"/>
      <c r="C1048" s="776"/>
      <c r="H1048" s="323"/>
      <c r="K1048" s="320"/>
    </row>
    <row r="1049" spans="1:11" x14ac:dyDescent="0.5">
      <c r="A1049" s="336"/>
      <c r="C1049" s="776"/>
      <c r="H1049" s="323"/>
      <c r="K1049" s="320"/>
    </row>
    <row r="1050" spans="1:11" x14ac:dyDescent="0.5">
      <c r="A1050" s="336"/>
      <c r="C1050" s="776"/>
      <c r="H1050" s="323"/>
      <c r="K1050" s="320"/>
    </row>
    <row r="1051" spans="1:11" x14ac:dyDescent="0.5">
      <c r="A1051" s="336"/>
      <c r="C1051" s="776"/>
      <c r="H1051" s="323"/>
      <c r="K1051" s="320"/>
    </row>
    <row r="1052" spans="1:11" x14ac:dyDescent="0.5">
      <c r="A1052" s="336"/>
      <c r="C1052" s="776"/>
      <c r="H1052" s="323"/>
      <c r="K1052" s="320"/>
    </row>
    <row r="1053" spans="1:11" x14ac:dyDescent="0.5">
      <c r="A1053" s="336"/>
      <c r="C1053" s="776"/>
      <c r="H1053" s="323"/>
      <c r="K1053" s="320"/>
    </row>
    <row r="1054" spans="1:11" x14ac:dyDescent="0.5">
      <c r="A1054" s="336"/>
      <c r="C1054" s="776"/>
      <c r="H1054" s="323"/>
      <c r="K1054" s="320"/>
    </row>
    <row r="1055" spans="1:11" x14ac:dyDescent="0.5">
      <c r="A1055" s="336"/>
      <c r="C1055" s="776"/>
      <c r="H1055" s="323"/>
      <c r="K1055" s="320"/>
    </row>
    <row r="1056" spans="1:11" x14ac:dyDescent="0.5">
      <c r="A1056" s="336"/>
      <c r="C1056" s="776"/>
      <c r="H1056" s="323"/>
      <c r="K1056" s="320"/>
    </row>
    <row r="1057" spans="1:11" x14ac:dyDescent="0.5">
      <c r="A1057" s="336"/>
      <c r="C1057" s="776"/>
      <c r="H1057" s="323"/>
      <c r="K1057" s="320"/>
    </row>
    <row r="1058" spans="1:11" x14ac:dyDescent="0.5">
      <c r="A1058" s="336"/>
      <c r="C1058" s="776"/>
      <c r="H1058" s="323"/>
      <c r="K1058" s="320"/>
    </row>
    <row r="1059" spans="1:11" x14ac:dyDescent="0.5">
      <c r="A1059" s="336"/>
      <c r="C1059" s="776"/>
      <c r="H1059" s="323"/>
      <c r="K1059" s="320"/>
    </row>
    <row r="1060" spans="1:11" x14ac:dyDescent="0.5">
      <c r="A1060" s="336"/>
      <c r="C1060" s="776"/>
      <c r="H1060" s="323"/>
      <c r="K1060" s="320"/>
    </row>
    <row r="1061" spans="1:11" x14ac:dyDescent="0.5">
      <c r="A1061" s="336"/>
      <c r="C1061" s="776"/>
      <c r="H1061" s="323"/>
      <c r="K1061" s="320"/>
    </row>
    <row r="1062" spans="1:11" x14ac:dyDescent="0.5">
      <c r="A1062" s="336"/>
      <c r="C1062" s="776"/>
      <c r="H1062" s="323"/>
      <c r="K1062" s="320"/>
    </row>
    <row r="1063" spans="1:11" x14ac:dyDescent="0.5">
      <c r="A1063" s="336"/>
      <c r="C1063" s="776"/>
      <c r="H1063" s="323"/>
      <c r="K1063" s="320"/>
    </row>
    <row r="1064" spans="1:11" x14ac:dyDescent="0.5">
      <c r="A1064" s="336"/>
      <c r="C1064" s="776"/>
      <c r="H1064" s="323"/>
      <c r="K1064" s="320"/>
    </row>
    <row r="1065" spans="1:11" x14ac:dyDescent="0.5">
      <c r="A1065" s="336"/>
      <c r="C1065" s="776"/>
      <c r="H1065" s="323"/>
      <c r="K1065" s="320"/>
    </row>
    <row r="1066" spans="1:11" x14ac:dyDescent="0.5">
      <c r="A1066" s="336"/>
      <c r="C1066" s="776"/>
      <c r="H1066" s="323"/>
      <c r="K1066" s="320"/>
    </row>
    <row r="1067" spans="1:11" x14ac:dyDescent="0.5">
      <c r="A1067" s="336"/>
      <c r="C1067" s="776"/>
      <c r="H1067" s="323"/>
      <c r="K1067" s="320"/>
    </row>
    <row r="1068" spans="1:11" x14ac:dyDescent="0.5">
      <c r="A1068" s="336"/>
      <c r="C1068" s="776"/>
      <c r="H1068" s="323"/>
      <c r="K1068" s="320"/>
    </row>
    <row r="1069" spans="1:11" x14ac:dyDescent="0.5">
      <c r="A1069" s="336"/>
      <c r="C1069" s="776"/>
      <c r="H1069" s="323"/>
      <c r="K1069" s="320"/>
    </row>
    <row r="1070" spans="1:11" x14ac:dyDescent="0.5">
      <c r="A1070" s="336"/>
      <c r="C1070" s="776"/>
      <c r="H1070" s="323"/>
      <c r="K1070" s="320"/>
    </row>
    <row r="1071" spans="1:11" x14ac:dyDescent="0.5">
      <c r="A1071" s="336"/>
      <c r="C1071" s="776"/>
      <c r="H1071" s="323"/>
      <c r="K1071" s="320"/>
    </row>
    <row r="1072" spans="1:11" x14ac:dyDescent="0.5">
      <c r="A1072" s="336"/>
      <c r="C1072" s="776"/>
      <c r="H1072" s="323"/>
      <c r="K1072" s="320"/>
    </row>
    <row r="1073" spans="1:11" x14ac:dyDescent="0.5">
      <c r="A1073" s="336"/>
      <c r="C1073" s="776"/>
      <c r="H1073" s="323"/>
      <c r="K1073" s="320"/>
    </row>
    <row r="1074" spans="1:11" x14ac:dyDescent="0.5">
      <c r="A1074" s="336"/>
      <c r="C1074" s="776"/>
      <c r="H1074" s="323"/>
      <c r="K1074" s="320"/>
    </row>
    <row r="1075" spans="1:11" x14ac:dyDescent="0.5">
      <c r="A1075" s="336"/>
      <c r="C1075" s="776"/>
      <c r="H1075" s="323"/>
      <c r="K1075" s="320"/>
    </row>
    <row r="1076" spans="1:11" x14ac:dyDescent="0.5">
      <c r="A1076" s="336"/>
      <c r="C1076" s="776"/>
      <c r="H1076" s="323"/>
      <c r="K1076" s="320"/>
    </row>
    <row r="1077" spans="1:11" x14ac:dyDescent="0.5">
      <c r="A1077" s="336"/>
      <c r="C1077" s="776"/>
      <c r="H1077" s="323"/>
      <c r="K1077" s="320"/>
    </row>
    <row r="1078" spans="1:11" x14ac:dyDescent="0.5">
      <c r="A1078" s="336"/>
      <c r="C1078" s="776"/>
      <c r="H1078" s="323"/>
      <c r="K1078" s="320"/>
    </row>
    <row r="1079" spans="1:11" x14ac:dyDescent="0.5">
      <c r="A1079" s="336"/>
      <c r="C1079" s="776"/>
      <c r="H1079" s="323"/>
      <c r="K1079" s="320"/>
    </row>
    <row r="1080" spans="1:11" x14ac:dyDescent="0.5">
      <c r="A1080" s="336"/>
      <c r="C1080" s="776"/>
      <c r="H1080" s="323"/>
      <c r="K1080" s="320"/>
    </row>
    <row r="1081" spans="1:11" x14ac:dyDescent="0.5">
      <c r="A1081" s="336"/>
      <c r="C1081" s="776"/>
      <c r="H1081" s="323"/>
      <c r="K1081" s="320"/>
    </row>
    <row r="1082" spans="1:11" x14ac:dyDescent="0.5">
      <c r="A1082" s="336"/>
      <c r="C1082" s="776"/>
      <c r="H1082" s="323"/>
      <c r="K1082" s="320"/>
    </row>
    <row r="1083" spans="1:11" x14ac:dyDescent="0.5">
      <c r="A1083" s="336"/>
      <c r="C1083" s="776"/>
      <c r="H1083" s="323"/>
      <c r="K1083" s="320"/>
    </row>
    <row r="1084" spans="1:11" x14ac:dyDescent="0.5">
      <c r="A1084" s="336"/>
      <c r="C1084" s="776"/>
      <c r="H1084" s="323"/>
      <c r="K1084" s="320"/>
    </row>
    <row r="1085" spans="1:11" x14ac:dyDescent="0.5">
      <c r="A1085" s="336"/>
      <c r="C1085" s="776"/>
      <c r="H1085" s="323"/>
      <c r="K1085" s="320"/>
    </row>
    <row r="1086" spans="1:11" x14ac:dyDescent="0.5">
      <c r="A1086" s="336"/>
      <c r="C1086" s="776"/>
      <c r="H1086" s="323"/>
      <c r="K1086" s="320"/>
    </row>
    <row r="1087" spans="1:11" x14ac:dyDescent="0.5">
      <c r="A1087" s="336"/>
      <c r="C1087" s="776"/>
      <c r="H1087" s="323"/>
      <c r="K1087" s="320"/>
    </row>
    <row r="1088" spans="1:11" x14ac:dyDescent="0.5">
      <c r="A1088" s="336"/>
      <c r="C1088" s="776"/>
      <c r="H1088" s="323"/>
      <c r="K1088" s="320"/>
    </row>
    <row r="1089" spans="1:11" x14ac:dyDescent="0.5">
      <c r="A1089" s="336"/>
      <c r="C1089" s="776"/>
      <c r="H1089" s="323"/>
      <c r="K1089" s="320"/>
    </row>
    <row r="1090" spans="1:11" x14ac:dyDescent="0.5">
      <c r="A1090" s="336"/>
      <c r="C1090" s="776"/>
      <c r="H1090" s="323"/>
      <c r="K1090" s="320"/>
    </row>
    <row r="1091" spans="1:11" x14ac:dyDescent="0.5">
      <c r="A1091" s="336"/>
      <c r="C1091" s="776"/>
      <c r="H1091" s="323"/>
      <c r="K1091" s="320"/>
    </row>
    <row r="1092" spans="1:11" x14ac:dyDescent="0.5">
      <c r="A1092" s="336"/>
      <c r="C1092" s="776"/>
      <c r="H1092" s="323"/>
      <c r="K1092" s="320"/>
    </row>
    <row r="1093" spans="1:11" x14ac:dyDescent="0.5">
      <c r="A1093" s="336"/>
      <c r="C1093" s="776"/>
      <c r="H1093" s="323"/>
      <c r="K1093" s="320"/>
    </row>
    <row r="1094" spans="1:11" x14ac:dyDescent="0.5">
      <c r="A1094" s="336"/>
      <c r="C1094" s="776"/>
      <c r="H1094" s="323"/>
      <c r="K1094" s="320"/>
    </row>
    <row r="1095" spans="1:11" x14ac:dyDescent="0.5">
      <c r="A1095" s="336"/>
      <c r="C1095" s="776"/>
      <c r="H1095" s="323"/>
      <c r="K1095" s="320"/>
    </row>
    <row r="1096" spans="1:11" x14ac:dyDescent="0.5">
      <c r="A1096" s="336"/>
      <c r="C1096" s="776"/>
      <c r="H1096" s="323"/>
      <c r="K1096" s="320"/>
    </row>
    <row r="1097" spans="1:11" x14ac:dyDescent="0.5">
      <c r="A1097" s="336"/>
      <c r="C1097" s="776"/>
      <c r="H1097" s="323"/>
      <c r="K1097" s="320"/>
    </row>
    <row r="1098" spans="1:11" x14ac:dyDescent="0.5">
      <c r="A1098" s="336"/>
      <c r="C1098" s="776"/>
      <c r="H1098" s="323"/>
      <c r="K1098" s="320"/>
    </row>
    <row r="1099" spans="1:11" x14ac:dyDescent="0.5">
      <c r="A1099" s="336"/>
      <c r="C1099" s="776"/>
      <c r="H1099" s="323"/>
      <c r="K1099" s="320"/>
    </row>
    <row r="1100" spans="1:11" x14ac:dyDescent="0.5">
      <c r="A1100" s="336"/>
      <c r="C1100" s="776"/>
      <c r="H1100" s="323"/>
      <c r="K1100" s="320"/>
    </row>
    <row r="1101" spans="1:11" x14ac:dyDescent="0.5">
      <c r="A1101" s="336"/>
      <c r="C1101" s="776"/>
      <c r="H1101" s="323"/>
      <c r="K1101" s="320"/>
    </row>
    <row r="1102" spans="1:11" x14ac:dyDescent="0.5">
      <c r="A1102" s="336"/>
      <c r="C1102" s="776"/>
      <c r="H1102" s="323"/>
      <c r="K1102" s="320"/>
    </row>
    <row r="1103" spans="1:11" x14ac:dyDescent="0.5">
      <c r="A1103" s="336"/>
      <c r="C1103" s="776"/>
      <c r="H1103" s="323"/>
      <c r="K1103" s="320"/>
    </row>
    <row r="1104" spans="1:11" x14ac:dyDescent="0.5">
      <c r="A1104" s="336"/>
      <c r="C1104" s="776"/>
      <c r="H1104" s="323"/>
      <c r="K1104" s="320"/>
    </row>
    <row r="1105" spans="1:11" x14ac:dyDescent="0.5">
      <c r="A1105" s="336"/>
      <c r="C1105" s="776"/>
      <c r="H1105" s="323"/>
      <c r="K1105" s="320"/>
    </row>
    <row r="1106" spans="1:11" x14ac:dyDescent="0.5">
      <c r="A1106" s="336"/>
      <c r="C1106" s="776"/>
      <c r="H1106" s="323"/>
      <c r="K1106" s="320"/>
    </row>
    <row r="1107" spans="1:11" x14ac:dyDescent="0.5">
      <c r="A1107" s="336"/>
      <c r="C1107" s="776"/>
      <c r="H1107" s="323"/>
      <c r="K1107" s="320"/>
    </row>
    <row r="1108" spans="1:11" x14ac:dyDescent="0.5">
      <c r="A1108" s="336"/>
      <c r="C1108" s="776"/>
      <c r="H1108" s="323"/>
      <c r="K1108" s="320"/>
    </row>
    <row r="1109" spans="1:11" x14ac:dyDescent="0.5">
      <c r="A1109" s="336"/>
      <c r="C1109" s="776"/>
      <c r="H1109" s="323"/>
      <c r="K1109" s="320"/>
    </row>
    <row r="1110" spans="1:11" x14ac:dyDescent="0.5">
      <c r="A1110" s="336"/>
      <c r="C1110" s="776"/>
      <c r="H1110" s="323"/>
      <c r="K1110" s="320"/>
    </row>
    <row r="1111" spans="1:11" x14ac:dyDescent="0.5">
      <c r="A1111" s="336"/>
      <c r="C1111" s="776"/>
      <c r="H1111" s="323"/>
      <c r="K1111" s="320"/>
    </row>
    <row r="1112" spans="1:11" x14ac:dyDescent="0.5">
      <c r="A1112" s="336"/>
      <c r="C1112" s="776"/>
      <c r="H1112" s="323"/>
      <c r="K1112" s="320"/>
    </row>
    <row r="1113" spans="1:11" x14ac:dyDescent="0.5">
      <c r="A1113" s="336"/>
      <c r="C1113" s="776"/>
      <c r="H1113" s="323"/>
      <c r="K1113" s="320"/>
    </row>
    <row r="1114" spans="1:11" x14ac:dyDescent="0.5">
      <c r="A1114" s="336"/>
      <c r="C1114" s="776"/>
      <c r="H1114" s="323"/>
      <c r="K1114" s="320"/>
    </row>
    <row r="1115" spans="1:11" x14ac:dyDescent="0.5">
      <c r="A1115" s="336"/>
      <c r="C1115" s="776"/>
      <c r="H1115" s="323"/>
      <c r="K1115" s="320"/>
    </row>
    <row r="1116" spans="1:11" x14ac:dyDescent="0.5">
      <c r="A1116" s="336"/>
      <c r="C1116" s="776"/>
      <c r="H1116" s="323"/>
      <c r="K1116" s="320"/>
    </row>
    <row r="1117" spans="1:11" x14ac:dyDescent="0.5">
      <c r="A1117" s="336"/>
      <c r="C1117" s="776"/>
      <c r="H1117" s="323"/>
      <c r="K1117" s="320"/>
    </row>
    <row r="1118" spans="1:11" x14ac:dyDescent="0.5">
      <c r="A1118" s="336"/>
      <c r="C1118" s="776"/>
      <c r="H1118" s="323"/>
      <c r="K1118" s="320"/>
    </row>
    <row r="1119" spans="1:11" x14ac:dyDescent="0.5">
      <c r="A1119" s="336"/>
      <c r="C1119" s="776"/>
      <c r="H1119" s="323"/>
      <c r="K1119" s="320"/>
    </row>
    <row r="1120" spans="1:11" x14ac:dyDescent="0.5">
      <c r="A1120" s="336"/>
      <c r="C1120" s="776"/>
      <c r="H1120" s="323"/>
      <c r="K1120" s="320"/>
    </row>
    <row r="1121" spans="1:11" x14ac:dyDescent="0.5">
      <c r="A1121" s="336"/>
      <c r="C1121" s="776"/>
      <c r="H1121" s="323"/>
      <c r="K1121" s="320"/>
    </row>
    <row r="1122" spans="1:11" x14ac:dyDescent="0.5">
      <c r="A1122" s="336"/>
      <c r="C1122" s="776"/>
      <c r="H1122" s="323"/>
      <c r="K1122" s="320"/>
    </row>
    <row r="1123" spans="1:11" x14ac:dyDescent="0.5">
      <c r="A1123" s="336"/>
      <c r="C1123" s="776"/>
      <c r="H1123" s="323"/>
      <c r="K1123" s="320"/>
    </row>
    <row r="1124" spans="1:11" x14ac:dyDescent="0.5">
      <c r="A1124" s="336"/>
      <c r="C1124" s="776"/>
      <c r="H1124" s="323"/>
      <c r="K1124" s="320"/>
    </row>
    <row r="1125" spans="1:11" x14ac:dyDescent="0.5">
      <c r="A1125" s="336"/>
      <c r="C1125" s="776"/>
      <c r="H1125" s="323"/>
      <c r="K1125" s="320"/>
    </row>
    <row r="1126" spans="1:11" x14ac:dyDescent="0.5">
      <c r="A1126" s="336"/>
      <c r="C1126" s="776"/>
      <c r="H1126" s="323"/>
      <c r="K1126" s="320"/>
    </row>
    <row r="1127" spans="1:11" x14ac:dyDescent="0.5">
      <c r="A1127" s="336"/>
      <c r="C1127" s="776"/>
      <c r="H1127" s="323"/>
      <c r="K1127" s="320"/>
    </row>
    <row r="1128" spans="1:11" x14ac:dyDescent="0.5">
      <c r="A1128" s="336"/>
      <c r="C1128" s="776"/>
      <c r="H1128" s="323"/>
      <c r="K1128" s="320"/>
    </row>
    <row r="1129" spans="1:11" x14ac:dyDescent="0.5">
      <c r="A1129" s="336"/>
      <c r="C1129" s="776"/>
      <c r="H1129" s="323"/>
      <c r="K1129" s="320"/>
    </row>
    <row r="1130" spans="1:11" x14ac:dyDescent="0.5">
      <c r="A1130" s="336"/>
      <c r="C1130" s="776"/>
      <c r="H1130" s="323"/>
      <c r="K1130" s="320"/>
    </row>
    <row r="1131" spans="1:11" x14ac:dyDescent="0.5">
      <c r="A1131" s="336"/>
      <c r="C1131" s="776"/>
      <c r="H1131" s="323"/>
      <c r="K1131" s="320"/>
    </row>
    <row r="1132" spans="1:11" x14ac:dyDescent="0.5">
      <c r="A1132" s="336"/>
      <c r="C1132" s="776"/>
      <c r="H1132" s="323"/>
      <c r="K1132" s="320"/>
    </row>
    <row r="1133" spans="1:11" x14ac:dyDescent="0.5">
      <c r="A1133" s="336"/>
      <c r="C1133" s="776"/>
      <c r="H1133" s="323"/>
      <c r="K1133" s="320"/>
    </row>
    <row r="1134" spans="1:11" x14ac:dyDescent="0.5">
      <c r="A1134" s="336"/>
      <c r="C1134" s="776"/>
      <c r="H1134" s="323"/>
      <c r="K1134" s="320"/>
    </row>
    <row r="1135" spans="1:11" x14ac:dyDescent="0.5">
      <c r="A1135" s="336"/>
      <c r="C1135" s="776"/>
      <c r="H1135" s="323"/>
      <c r="K1135" s="320"/>
    </row>
    <row r="1136" spans="1:11" x14ac:dyDescent="0.5">
      <c r="A1136" s="336"/>
      <c r="C1136" s="776"/>
      <c r="H1136" s="323"/>
      <c r="K1136" s="320"/>
    </row>
    <row r="1137" spans="1:11" x14ac:dyDescent="0.5">
      <c r="A1137" s="336"/>
      <c r="C1137" s="776"/>
      <c r="H1137" s="323"/>
      <c r="K1137" s="320"/>
    </row>
    <row r="1138" spans="1:11" x14ac:dyDescent="0.5">
      <c r="A1138" s="336"/>
      <c r="C1138" s="776"/>
      <c r="H1138" s="323"/>
      <c r="K1138" s="320"/>
    </row>
    <row r="1139" spans="1:11" x14ac:dyDescent="0.5">
      <c r="A1139" s="336"/>
      <c r="C1139" s="776"/>
      <c r="H1139" s="323"/>
      <c r="K1139" s="320"/>
    </row>
    <row r="1140" spans="1:11" x14ac:dyDescent="0.5">
      <c r="A1140" s="336"/>
      <c r="C1140" s="776"/>
      <c r="H1140" s="323"/>
      <c r="K1140" s="320"/>
    </row>
    <row r="1141" spans="1:11" x14ac:dyDescent="0.5">
      <c r="A1141" s="336"/>
      <c r="C1141" s="776"/>
      <c r="H1141" s="323"/>
      <c r="K1141" s="320"/>
    </row>
    <row r="1142" spans="1:11" x14ac:dyDescent="0.5">
      <c r="A1142" s="336"/>
      <c r="C1142" s="776"/>
      <c r="H1142" s="323"/>
      <c r="K1142" s="320"/>
    </row>
    <row r="1143" spans="1:11" x14ac:dyDescent="0.5">
      <c r="A1143" s="336"/>
      <c r="C1143" s="776"/>
      <c r="H1143" s="323"/>
      <c r="K1143" s="320"/>
    </row>
    <row r="1144" spans="1:11" x14ac:dyDescent="0.5">
      <c r="A1144" s="336"/>
      <c r="C1144" s="776"/>
      <c r="H1144" s="323"/>
      <c r="K1144" s="320"/>
    </row>
    <row r="1145" spans="1:11" x14ac:dyDescent="0.5">
      <c r="A1145" s="336"/>
      <c r="C1145" s="776"/>
      <c r="H1145" s="323"/>
      <c r="K1145" s="320"/>
    </row>
    <row r="1146" spans="1:11" x14ac:dyDescent="0.5">
      <c r="A1146" s="336"/>
      <c r="C1146" s="776"/>
      <c r="H1146" s="323"/>
      <c r="K1146" s="320"/>
    </row>
    <row r="1147" spans="1:11" x14ac:dyDescent="0.5">
      <c r="A1147" s="336"/>
      <c r="C1147" s="776"/>
      <c r="H1147" s="323"/>
      <c r="K1147" s="320"/>
    </row>
    <row r="1148" spans="1:11" x14ac:dyDescent="0.5">
      <c r="A1148" s="336"/>
      <c r="C1148" s="776"/>
      <c r="H1148" s="323"/>
      <c r="K1148" s="320"/>
    </row>
    <row r="1149" spans="1:11" x14ac:dyDescent="0.5">
      <c r="A1149" s="336"/>
      <c r="C1149" s="776"/>
      <c r="H1149" s="323"/>
      <c r="K1149" s="320"/>
    </row>
    <row r="1150" spans="1:11" x14ac:dyDescent="0.5">
      <c r="A1150" s="336"/>
      <c r="C1150" s="776"/>
      <c r="H1150" s="323"/>
      <c r="K1150" s="320"/>
    </row>
    <row r="1151" spans="1:11" x14ac:dyDescent="0.5">
      <c r="A1151" s="336"/>
      <c r="C1151" s="776"/>
      <c r="H1151" s="323"/>
      <c r="K1151" s="320"/>
    </row>
    <row r="1152" spans="1:11" x14ac:dyDescent="0.5">
      <c r="A1152" s="336"/>
      <c r="C1152" s="776"/>
      <c r="H1152" s="323"/>
      <c r="K1152" s="320"/>
    </row>
    <row r="1153" spans="1:11" x14ac:dyDescent="0.5">
      <c r="A1153" s="336"/>
      <c r="C1153" s="776"/>
      <c r="H1153" s="323"/>
      <c r="K1153" s="320"/>
    </row>
    <row r="1154" spans="1:11" x14ac:dyDescent="0.5">
      <c r="A1154" s="336"/>
      <c r="C1154" s="776"/>
      <c r="H1154" s="323"/>
      <c r="K1154" s="320"/>
    </row>
    <row r="1155" spans="1:11" x14ac:dyDescent="0.5">
      <c r="A1155" s="336"/>
      <c r="C1155" s="776"/>
      <c r="H1155" s="323"/>
      <c r="K1155" s="320"/>
    </row>
    <row r="1156" spans="1:11" x14ac:dyDescent="0.5">
      <c r="A1156" s="336"/>
      <c r="C1156" s="776"/>
      <c r="H1156" s="323"/>
      <c r="K1156" s="320"/>
    </row>
    <row r="1157" spans="1:11" x14ac:dyDescent="0.5">
      <c r="A1157" s="336"/>
      <c r="C1157" s="776"/>
      <c r="H1157" s="323"/>
      <c r="K1157" s="320"/>
    </row>
    <row r="1158" spans="1:11" x14ac:dyDescent="0.5">
      <c r="A1158" s="336"/>
      <c r="C1158" s="776"/>
      <c r="H1158" s="323"/>
      <c r="K1158" s="320"/>
    </row>
    <row r="1159" spans="1:11" x14ac:dyDescent="0.5">
      <c r="A1159" s="336"/>
      <c r="C1159" s="776"/>
      <c r="H1159" s="323"/>
      <c r="K1159" s="320"/>
    </row>
    <row r="1160" spans="1:11" x14ac:dyDescent="0.5">
      <c r="A1160" s="336"/>
      <c r="C1160" s="776"/>
      <c r="H1160" s="323"/>
      <c r="K1160" s="320"/>
    </row>
    <row r="1161" spans="1:11" x14ac:dyDescent="0.5">
      <c r="A1161" s="336"/>
      <c r="C1161" s="776"/>
      <c r="H1161" s="323"/>
      <c r="K1161" s="320"/>
    </row>
    <row r="1162" spans="1:11" x14ac:dyDescent="0.5">
      <c r="A1162" s="336"/>
      <c r="C1162" s="776"/>
      <c r="H1162" s="323"/>
      <c r="K1162" s="320"/>
    </row>
    <row r="1163" spans="1:11" x14ac:dyDescent="0.5">
      <c r="A1163" s="336"/>
      <c r="C1163" s="776"/>
      <c r="H1163" s="323"/>
      <c r="K1163" s="320"/>
    </row>
    <row r="1164" spans="1:11" x14ac:dyDescent="0.5">
      <c r="A1164" s="336"/>
      <c r="C1164" s="776"/>
      <c r="H1164" s="323"/>
      <c r="K1164" s="320"/>
    </row>
    <row r="1165" spans="1:11" x14ac:dyDescent="0.5">
      <c r="A1165" s="336"/>
      <c r="C1165" s="776"/>
      <c r="H1165" s="323"/>
      <c r="K1165" s="320"/>
    </row>
    <row r="1166" spans="1:11" x14ac:dyDescent="0.5">
      <c r="A1166" s="336"/>
      <c r="C1166" s="776"/>
      <c r="H1166" s="323"/>
      <c r="K1166" s="320"/>
    </row>
    <row r="1167" spans="1:11" x14ac:dyDescent="0.5">
      <c r="A1167" s="336"/>
      <c r="C1167" s="776"/>
      <c r="H1167" s="323"/>
      <c r="K1167" s="320"/>
    </row>
    <row r="1168" spans="1:11" x14ac:dyDescent="0.5">
      <c r="A1168" s="336"/>
      <c r="C1168" s="776"/>
      <c r="H1168" s="323"/>
      <c r="K1168" s="320"/>
    </row>
    <row r="1169" spans="1:11" x14ac:dyDescent="0.5">
      <c r="A1169" s="336"/>
      <c r="C1169" s="776"/>
      <c r="H1169" s="323"/>
      <c r="K1169" s="320"/>
    </row>
    <row r="1170" spans="1:11" x14ac:dyDescent="0.5">
      <c r="A1170" s="336"/>
      <c r="C1170" s="776"/>
      <c r="H1170" s="323"/>
      <c r="K1170" s="320"/>
    </row>
    <row r="1171" spans="1:11" x14ac:dyDescent="0.5">
      <c r="A1171" s="336"/>
      <c r="C1171" s="776"/>
      <c r="H1171" s="323"/>
      <c r="K1171" s="320"/>
    </row>
    <row r="1172" spans="1:11" x14ac:dyDescent="0.5">
      <c r="A1172" s="336"/>
      <c r="C1172" s="776"/>
      <c r="H1172" s="323"/>
      <c r="K1172" s="320"/>
    </row>
    <row r="1173" spans="1:11" x14ac:dyDescent="0.5">
      <c r="A1173" s="336"/>
      <c r="C1173" s="776"/>
      <c r="H1173" s="323"/>
      <c r="K1173" s="320"/>
    </row>
    <row r="1174" spans="1:11" x14ac:dyDescent="0.5">
      <c r="A1174" s="336"/>
      <c r="C1174" s="776"/>
      <c r="H1174" s="323"/>
      <c r="K1174" s="320"/>
    </row>
    <row r="1175" spans="1:11" x14ac:dyDescent="0.5">
      <c r="A1175" s="336"/>
      <c r="C1175" s="776"/>
      <c r="H1175" s="323"/>
      <c r="K1175" s="320"/>
    </row>
    <row r="1176" spans="1:11" x14ac:dyDescent="0.5">
      <c r="A1176" s="336"/>
      <c r="C1176" s="776"/>
      <c r="H1176" s="323"/>
      <c r="K1176" s="320"/>
    </row>
    <row r="1177" spans="1:11" x14ac:dyDescent="0.5">
      <c r="A1177" s="336"/>
      <c r="C1177" s="776"/>
      <c r="H1177" s="323"/>
      <c r="K1177" s="320"/>
    </row>
    <row r="1178" spans="1:11" x14ac:dyDescent="0.5">
      <c r="A1178" s="336"/>
      <c r="C1178" s="776"/>
      <c r="H1178" s="323"/>
      <c r="K1178" s="320"/>
    </row>
    <row r="1179" spans="1:11" x14ac:dyDescent="0.5">
      <c r="A1179" s="336"/>
      <c r="C1179" s="776"/>
      <c r="H1179" s="323"/>
      <c r="K1179" s="320"/>
    </row>
    <row r="1180" spans="1:11" x14ac:dyDescent="0.5">
      <c r="A1180" s="336"/>
      <c r="C1180" s="776"/>
      <c r="H1180" s="323"/>
      <c r="K1180" s="320"/>
    </row>
    <row r="1181" spans="1:11" x14ac:dyDescent="0.5">
      <c r="A1181" s="336"/>
      <c r="C1181" s="776"/>
      <c r="H1181" s="323"/>
      <c r="K1181" s="320"/>
    </row>
    <row r="1182" spans="1:11" x14ac:dyDescent="0.5">
      <c r="A1182" s="336"/>
      <c r="C1182" s="776"/>
      <c r="H1182" s="323"/>
      <c r="K1182" s="320"/>
    </row>
    <row r="1183" spans="1:11" x14ac:dyDescent="0.5">
      <c r="A1183" s="336"/>
      <c r="C1183" s="776"/>
      <c r="H1183" s="323"/>
      <c r="K1183" s="320"/>
    </row>
    <row r="1184" spans="1:11" x14ac:dyDescent="0.5">
      <c r="A1184" s="336"/>
      <c r="C1184" s="776"/>
      <c r="H1184" s="323"/>
      <c r="K1184" s="320"/>
    </row>
    <row r="1185" spans="1:11" x14ac:dyDescent="0.5">
      <c r="A1185" s="336"/>
      <c r="C1185" s="776"/>
      <c r="H1185" s="323"/>
      <c r="K1185" s="320"/>
    </row>
    <row r="1186" spans="1:11" x14ac:dyDescent="0.5">
      <c r="A1186" s="336"/>
      <c r="C1186" s="776"/>
      <c r="H1186" s="323"/>
      <c r="K1186" s="320"/>
    </row>
    <row r="1187" spans="1:11" x14ac:dyDescent="0.5">
      <c r="A1187" s="336"/>
      <c r="C1187" s="776"/>
      <c r="H1187" s="323"/>
      <c r="K1187" s="320"/>
    </row>
    <row r="1188" spans="1:11" x14ac:dyDescent="0.5">
      <c r="A1188" s="336"/>
      <c r="C1188" s="776"/>
      <c r="H1188" s="323"/>
      <c r="K1188" s="320"/>
    </row>
    <row r="1189" spans="1:11" x14ac:dyDescent="0.5">
      <c r="A1189" s="336"/>
      <c r="C1189" s="776"/>
      <c r="H1189" s="323"/>
      <c r="K1189" s="320"/>
    </row>
    <row r="1190" spans="1:11" x14ac:dyDescent="0.5">
      <c r="A1190" s="336"/>
      <c r="C1190" s="776"/>
      <c r="H1190" s="323"/>
      <c r="K1190" s="320"/>
    </row>
    <row r="1191" spans="1:11" x14ac:dyDescent="0.5">
      <c r="A1191" s="336"/>
      <c r="C1191" s="776"/>
      <c r="H1191" s="323"/>
      <c r="K1191" s="320"/>
    </row>
    <row r="1192" spans="1:11" x14ac:dyDescent="0.5">
      <c r="A1192" s="336"/>
      <c r="C1192" s="776"/>
      <c r="H1192" s="323"/>
      <c r="K1192" s="320"/>
    </row>
    <row r="1193" spans="1:11" x14ac:dyDescent="0.5">
      <c r="A1193" s="336"/>
      <c r="C1193" s="776"/>
      <c r="H1193" s="323"/>
      <c r="K1193" s="320"/>
    </row>
    <row r="1194" spans="1:11" x14ac:dyDescent="0.5">
      <c r="A1194" s="336"/>
      <c r="C1194" s="776"/>
      <c r="H1194" s="323"/>
      <c r="K1194" s="320"/>
    </row>
    <row r="1195" spans="1:11" x14ac:dyDescent="0.5">
      <c r="A1195" s="336"/>
      <c r="C1195" s="776"/>
      <c r="H1195" s="323"/>
      <c r="K1195" s="320"/>
    </row>
    <row r="1196" spans="1:11" x14ac:dyDescent="0.5">
      <c r="A1196" s="336"/>
      <c r="C1196" s="776"/>
      <c r="H1196" s="323"/>
      <c r="K1196" s="320"/>
    </row>
    <row r="1197" spans="1:11" x14ac:dyDescent="0.5">
      <c r="A1197" s="336"/>
      <c r="C1197" s="776"/>
      <c r="H1197" s="323"/>
      <c r="K1197" s="320"/>
    </row>
    <row r="1198" spans="1:11" x14ac:dyDescent="0.5">
      <c r="A1198" s="336"/>
      <c r="C1198" s="776"/>
      <c r="H1198" s="323"/>
      <c r="K1198" s="320"/>
    </row>
    <row r="1199" spans="1:11" x14ac:dyDescent="0.5">
      <c r="A1199" s="336"/>
      <c r="C1199" s="776"/>
      <c r="H1199" s="323"/>
      <c r="K1199" s="320"/>
    </row>
    <row r="1200" spans="1:11" x14ac:dyDescent="0.5">
      <c r="A1200" s="336"/>
      <c r="C1200" s="776"/>
      <c r="H1200" s="323"/>
      <c r="K1200" s="320"/>
    </row>
    <row r="1201" spans="1:11" x14ac:dyDescent="0.5">
      <c r="A1201" s="336"/>
      <c r="C1201" s="776"/>
      <c r="H1201" s="323"/>
      <c r="K1201" s="320"/>
    </row>
    <row r="1202" spans="1:11" x14ac:dyDescent="0.5">
      <c r="A1202" s="336"/>
      <c r="C1202" s="776"/>
      <c r="H1202" s="323"/>
      <c r="K1202" s="320"/>
    </row>
    <row r="1203" spans="1:11" x14ac:dyDescent="0.5">
      <c r="A1203" s="336"/>
      <c r="C1203" s="776"/>
      <c r="H1203" s="323"/>
      <c r="K1203" s="320"/>
    </row>
    <row r="1204" spans="1:11" x14ac:dyDescent="0.5">
      <c r="A1204" s="336"/>
      <c r="C1204" s="776"/>
      <c r="H1204" s="323"/>
      <c r="K1204" s="320"/>
    </row>
    <row r="1205" spans="1:11" x14ac:dyDescent="0.5">
      <c r="A1205" s="336"/>
      <c r="C1205" s="776"/>
      <c r="H1205" s="323"/>
      <c r="K1205" s="320"/>
    </row>
    <row r="1206" spans="1:11" x14ac:dyDescent="0.5">
      <c r="A1206" s="336"/>
      <c r="C1206" s="776"/>
      <c r="H1206" s="323"/>
      <c r="K1206" s="320"/>
    </row>
    <row r="1207" spans="1:11" x14ac:dyDescent="0.5">
      <c r="A1207" s="336"/>
      <c r="C1207" s="776"/>
      <c r="H1207" s="323"/>
      <c r="K1207" s="320"/>
    </row>
    <row r="1208" spans="1:11" x14ac:dyDescent="0.5">
      <c r="A1208" s="336"/>
      <c r="C1208" s="776"/>
      <c r="H1208" s="323"/>
      <c r="K1208" s="320"/>
    </row>
    <row r="1209" spans="1:11" x14ac:dyDescent="0.5">
      <c r="A1209" s="336"/>
      <c r="C1209" s="776"/>
      <c r="H1209" s="323"/>
      <c r="K1209" s="320"/>
    </row>
    <row r="1210" spans="1:11" x14ac:dyDescent="0.5">
      <c r="A1210" s="336"/>
      <c r="C1210" s="776"/>
      <c r="H1210" s="323"/>
      <c r="K1210" s="320"/>
    </row>
    <row r="1211" spans="1:11" x14ac:dyDescent="0.5">
      <c r="A1211" s="336"/>
      <c r="C1211" s="776"/>
      <c r="H1211" s="323"/>
      <c r="K1211" s="320"/>
    </row>
    <row r="1212" spans="1:11" x14ac:dyDescent="0.5">
      <c r="A1212" s="336"/>
      <c r="C1212" s="776"/>
      <c r="H1212" s="323"/>
      <c r="K1212" s="320"/>
    </row>
    <row r="1213" spans="1:11" x14ac:dyDescent="0.5">
      <c r="A1213" s="336"/>
      <c r="C1213" s="776"/>
      <c r="H1213" s="323"/>
      <c r="K1213" s="320"/>
    </row>
    <row r="1214" spans="1:11" x14ac:dyDescent="0.5">
      <c r="A1214" s="336"/>
      <c r="C1214" s="776"/>
      <c r="H1214" s="323"/>
      <c r="K1214" s="320"/>
    </row>
    <row r="1215" spans="1:11" x14ac:dyDescent="0.5">
      <c r="A1215" s="336"/>
      <c r="C1215" s="776"/>
      <c r="H1215" s="323"/>
      <c r="K1215" s="320"/>
    </row>
    <row r="1216" spans="1:11" x14ac:dyDescent="0.5">
      <c r="A1216" s="336"/>
      <c r="C1216" s="776"/>
      <c r="H1216" s="323"/>
      <c r="K1216" s="320"/>
    </row>
    <row r="1217" spans="1:11" x14ac:dyDescent="0.5">
      <c r="A1217" s="336"/>
      <c r="C1217" s="776"/>
      <c r="H1217" s="323"/>
      <c r="K1217" s="320"/>
    </row>
    <row r="1218" spans="1:11" x14ac:dyDescent="0.5">
      <c r="A1218" s="336"/>
      <c r="C1218" s="776"/>
      <c r="H1218" s="323"/>
      <c r="K1218" s="320"/>
    </row>
    <row r="1219" spans="1:11" x14ac:dyDescent="0.5">
      <c r="A1219" s="336"/>
      <c r="C1219" s="776"/>
      <c r="H1219" s="323"/>
      <c r="K1219" s="320"/>
    </row>
    <row r="1220" spans="1:11" x14ac:dyDescent="0.5">
      <c r="A1220" s="336"/>
      <c r="C1220" s="776"/>
      <c r="H1220" s="323"/>
      <c r="K1220" s="320"/>
    </row>
    <row r="1221" spans="1:11" x14ac:dyDescent="0.5">
      <c r="A1221" s="336"/>
      <c r="C1221" s="776"/>
      <c r="H1221" s="323"/>
      <c r="K1221" s="320"/>
    </row>
    <row r="1222" spans="1:11" x14ac:dyDescent="0.5">
      <c r="A1222" s="336"/>
      <c r="C1222" s="776"/>
      <c r="H1222" s="323"/>
      <c r="K1222" s="320"/>
    </row>
    <row r="1223" spans="1:11" x14ac:dyDescent="0.5">
      <c r="A1223" s="336"/>
      <c r="C1223" s="776"/>
      <c r="H1223" s="323"/>
      <c r="K1223" s="320"/>
    </row>
    <row r="1224" spans="1:11" x14ac:dyDescent="0.5">
      <c r="A1224" s="336"/>
      <c r="C1224" s="776"/>
      <c r="H1224" s="323"/>
      <c r="K1224" s="320"/>
    </row>
    <row r="1225" spans="1:11" x14ac:dyDescent="0.5">
      <c r="A1225" s="336"/>
      <c r="C1225" s="776"/>
      <c r="H1225" s="323"/>
      <c r="K1225" s="320"/>
    </row>
    <row r="1226" spans="1:11" x14ac:dyDescent="0.5">
      <c r="A1226" s="336"/>
      <c r="C1226" s="776"/>
      <c r="H1226" s="323"/>
      <c r="K1226" s="320"/>
    </row>
    <row r="1227" spans="1:11" x14ac:dyDescent="0.5">
      <c r="A1227" s="336"/>
      <c r="C1227" s="776"/>
      <c r="H1227" s="323"/>
      <c r="K1227" s="320"/>
    </row>
    <row r="1228" spans="1:11" x14ac:dyDescent="0.5">
      <c r="A1228" s="336"/>
      <c r="C1228" s="776"/>
      <c r="H1228" s="323"/>
      <c r="K1228" s="320"/>
    </row>
    <row r="1229" spans="1:11" x14ac:dyDescent="0.5">
      <c r="A1229" s="336"/>
      <c r="C1229" s="776"/>
      <c r="H1229" s="323"/>
      <c r="K1229" s="320"/>
    </row>
    <row r="1230" spans="1:11" x14ac:dyDescent="0.5">
      <c r="A1230" s="336"/>
      <c r="C1230" s="776"/>
      <c r="H1230" s="323"/>
      <c r="K1230" s="320"/>
    </row>
    <row r="1231" spans="1:11" x14ac:dyDescent="0.5">
      <c r="A1231" s="336"/>
      <c r="C1231" s="776"/>
      <c r="H1231" s="323"/>
      <c r="K1231" s="320"/>
    </row>
    <row r="1232" spans="1:11" x14ac:dyDescent="0.5">
      <c r="A1232" s="336"/>
      <c r="C1232" s="776"/>
      <c r="H1232" s="323"/>
      <c r="K1232" s="320"/>
    </row>
    <row r="1233" spans="1:11" x14ac:dyDescent="0.5">
      <c r="A1233" s="336"/>
      <c r="C1233" s="776"/>
      <c r="H1233" s="323"/>
      <c r="K1233" s="320"/>
    </row>
    <row r="1234" spans="1:11" x14ac:dyDescent="0.5">
      <c r="A1234" s="336"/>
      <c r="C1234" s="776"/>
      <c r="H1234" s="323"/>
      <c r="K1234" s="320"/>
    </row>
    <row r="1235" spans="1:11" x14ac:dyDescent="0.5">
      <c r="A1235" s="336"/>
      <c r="C1235" s="776"/>
      <c r="H1235" s="323"/>
      <c r="K1235" s="320"/>
    </row>
    <row r="1236" spans="1:11" x14ac:dyDescent="0.5">
      <c r="A1236" s="336"/>
      <c r="C1236" s="776"/>
      <c r="H1236" s="323"/>
      <c r="K1236" s="320"/>
    </row>
    <row r="1237" spans="1:11" x14ac:dyDescent="0.5">
      <c r="A1237" s="336"/>
      <c r="C1237" s="776"/>
      <c r="H1237" s="323"/>
      <c r="K1237" s="320"/>
    </row>
    <row r="1238" spans="1:11" x14ac:dyDescent="0.5">
      <c r="A1238" s="336"/>
      <c r="C1238" s="776"/>
      <c r="H1238" s="323"/>
      <c r="K1238" s="320"/>
    </row>
    <row r="1239" spans="1:11" x14ac:dyDescent="0.5">
      <c r="A1239" s="336"/>
      <c r="C1239" s="776"/>
      <c r="H1239" s="323"/>
      <c r="K1239" s="320"/>
    </row>
    <row r="1240" spans="1:11" x14ac:dyDescent="0.5">
      <c r="A1240" s="336"/>
      <c r="C1240" s="776"/>
      <c r="H1240" s="323"/>
      <c r="K1240" s="320"/>
    </row>
    <row r="1241" spans="1:11" x14ac:dyDescent="0.5">
      <c r="A1241" s="336"/>
      <c r="C1241" s="776"/>
      <c r="H1241" s="323"/>
      <c r="K1241" s="320"/>
    </row>
    <row r="1242" spans="1:11" x14ac:dyDescent="0.5">
      <c r="A1242" s="336"/>
      <c r="C1242" s="776"/>
      <c r="H1242" s="323"/>
      <c r="K1242" s="320"/>
    </row>
    <row r="1243" spans="1:11" x14ac:dyDescent="0.5">
      <c r="A1243" s="336"/>
      <c r="C1243" s="776"/>
      <c r="H1243" s="323"/>
      <c r="K1243" s="320"/>
    </row>
    <row r="1244" spans="1:11" x14ac:dyDescent="0.5">
      <c r="A1244" s="336"/>
      <c r="C1244" s="776"/>
      <c r="H1244" s="323"/>
      <c r="K1244" s="320"/>
    </row>
    <row r="1245" spans="1:11" x14ac:dyDescent="0.5">
      <c r="A1245" s="336"/>
      <c r="C1245" s="776"/>
      <c r="H1245" s="323"/>
      <c r="K1245" s="320"/>
    </row>
    <row r="1246" spans="1:11" x14ac:dyDescent="0.5">
      <c r="A1246" s="336"/>
      <c r="C1246" s="776"/>
      <c r="H1246" s="323"/>
      <c r="K1246" s="320"/>
    </row>
    <row r="1247" spans="1:11" x14ac:dyDescent="0.5">
      <c r="A1247" s="336"/>
      <c r="C1247" s="776"/>
      <c r="H1247" s="323"/>
      <c r="K1247" s="320"/>
    </row>
    <row r="1248" spans="1:11" x14ac:dyDescent="0.5">
      <c r="A1248" s="336"/>
      <c r="C1248" s="776"/>
      <c r="H1248" s="323"/>
      <c r="K1248" s="320"/>
    </row>
    <row r="1249" spans="1:11" x14ac:dyDescent="0.5">
      <c r="A1249" s="336"/>
      <c r="C1249" s="776"/>
      <c r="H1249" s="323"/>
      <c r="K1249" s="320"/>
    </row>
    <row r="1250" spans="1:11" x14ac:dyDescent="0.5">
      <c r="A1250" s="336"/>
      <c r="C1250" s="776"/>
      <c r="H1250" s="323"/>
      <c r="K1250" s="320"/>
    </row>
    <row r="1251" spans="1:11" x14ac:dyDescent="0.5">
      <c r="A1251" s="336"/>
      <c r="C1251" s="776"/>
      <c r="H1251" s="323"/>
      <c r="K1251" s="320"/>
    </row>
    <row r="1252" spans="1:11" x14ac:dyDescent="0.5">
      <c r="A1252" s="336"/>
      <c r="C1252" s="776"/>
      <c r="H1252" s="323"/>
      <c r="K1252" s="320"/>
    </row>
    <row r="1253" spans="1:11" x14ac:dyDescent="0.5">
      <c r="A1253" s="336"/>
      <c r="C1253" s="776"/>
      <c r="H1253" s="323"/>
      <c r="K1253" s="320"/>
    </row>
    <row r="1254" spans="1:11" x14ac:dyDescent="0.5">
      <c r="A1254" s="336"/>
      <c r="C1254" s="776"/>
      <c r="H1254" s="323"/>
      <c r="K1254" s="320"/>
    </row>
    <row r="1255" spans="1:11" x14ac:dyDescent="0.5">
      <c r="A1255" s="336"/>
      <c r="C1255" s="776"/>
      <c r="H1255" s="323"/>
      <c r="K1255" s="320"/>
    </row>
    <row r="1256" spans="1:11" x14ac:dyDescent="0.5">
      <c r="A1256" s="336"/>
      <c r="C1256" s="776"/>
      <c r="H1256" s="323"/>
      <c r="K1256" s="320"/>
    </row>
    <row r="1257" spans="1:11" x14ac:dyDescent="0.5">
      <c r="A1257" s="336"/>
      <c r="C1257" s="776"/>
      <c r="H1257" s="323"/>
      <c r="K1257" s="320"/>
    </row>
    <row r="1258" spans="1:11" x14ac:dyDescent="0.5">
      <c r="A1258" s="336"/>
      <c r="C1258" s="776"/>
      <c r="H1258" s="323"/>
      <c r="K1258" s="320"/>
    </row>
    <row r="1259" spans="1:11" x14ac:dyDescent="0.5">
      <c r="A1259" s="336"/>
      <c r="C1259" s="776"/>
      <c r="H1259" s="323"/>
      <c r="K1259" s="320"/>
    </row>
    <row r="1260" spans="1:11" x14ac:dyDescent="0.5">
      <c r="A1260" s="336"/>
      <c r="C1260" s="776"/>
      <c r="H1260" s="323"/>
      <c r="K1260" s="320"/>
    </row>
    <row r="1261" spans="1:11" x14ac:dyDescent="0.5">
      <c r="A1261" s="336"/>
      <c r="C1261" s="776"/>
      <c r="H1261" s="323"/>
      <c r="K1261" s="320"/>
    </row>
    <row r="1262" spans="1:11" x14ac:dyDescent="0.5">
      <c r="A1262" s="336"/>
      <c r="C1262" s="776"/>
      <c r="H1262" s="323"/>
      <c r="K1262" s="320"/>
    </row>
    <row r="1263" spans="1:11" x14ac:dyDescent="0.5">
      <c r="A1263" s="337"/>
      <c r="C1263" s="776"/>
      <c r="H1263" s="323"/>
      <c r="K1263" s="320"/>
    </row>
  </sheetData>
  <mergeCells count="34">
    <mergeCell ref="A6:A10"/>
    <mergeCell ref="B7:B10"/>
    <mergeCell ref="O6:O10"/>
    <mergeCell ref="C7:C10"/>
    <mergeCell ref="D7:D10"/>
    <mergeCell ref="E7:E10"/>
    <mergeCell ref="F7:G7"/>
    <mergeCell ref="L8:L10"/>
    <mergeCell ref="F8:F10"/>
    <mergeCell ref="G8:G10"/>
    <mergeCell ref="I8:I10"/>
    <mergeCell ref="U7:U10"/>
    <mergeCell ref="V7:Y7"/>
    <mergeCell ref="AA7:AA10"/>
    <mergeCell ref="V8:V10"/>
    <mergeCell ref="W8:W10"/>
    <mergeCell ref="X8:X10"/>
    <mergeCell ref="Y8:Y10"/>
    <mergeCell ref="C2:AA2"/>
    <mergeCell ref="C3:AA3"/>
    <mergeCell ref="C6:M6"/>
    <mergeCell ref="P6:AA6"/>
    <mergeCell ref="J8:J10"/>
    <mergeCell ref="K8:K10"/>
    <mergeCell ref="H7:H10"/>
    <mergeCell ref="I7:K7"/>
    <mergeCell ref="L7:M7"/>
    <mergeCell ref="N7:N10"/>
    <mergeCell ref="P7:P10"/>
    <mergeCell ref="M8:M10"/>
    <mergeCell ref="Q7:Q10"/>
    <mergeCell ref="R7:R10"/>
    <mergeCell ref="Z7:Z10"/>
    <mergeCell ref="S7:S10"/>
  </mergeCells>
  <pageMargins left="0.25" right="0.25" top="0.75" bottom="0.75" header="0.3" footer="0.3"/>
  <pageSetup paperSize="5" scale="87"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[8]list!#REF!</xm:f>
          </x14:formula1>
          <xm:sqref>D1001:D1048576 R1146:T1048576 H1001:H1048576 D1:D10 R1:T10 H1:H10 R289:T289 R385:T396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40"/>
  <sheetViews>
    <sheetView view="pageBreakPreview" topLeftCell="A254" zoomScale="60" zoomScaleNormal="70" workbookViewId="0">
      <selection activeCell="V14" sqref="V14"/>
    </sheetView>
  </sheetViews>
  <sheetFormatPr defaultColWidth="8" defaultRowHeight="24" x14ac:dyDescent="0.55000000000000004"/>
  <cols>
    <col min="1" max="1" width="16.75" style="159" customWidth="1"/>
    <col min="2" max="2" width="7" style="574" customWidth="1"/>
    <col min="3" max="3" width="9.125" style="343" customWidth="1"/>
    <col min="4" max="4" width="8.875" style="343" bestFit="1" customWidth="1"/>
    <col min="5" max="5" width="6" style="343" customWidth="1"/>
    <col min="6" max="6" width="5.875" style="343" customWidth="1"/>
    <col min="7" max="7" width="12.125" style="343" customWidth="1"/>
    <col min="8" max="8" width="5" style="343" customWidth="1"/>
    <col min="9" max="9" width="5.125" style="343" customWidth="1"/>
    <col min="10" max="10" width="5.375" style="348" customWidth="1"/>
    <col min="11" max="11" width="8.625" style="344" customWidth="1"/>
    <col min="12" max="12" width="7.125" style="343" customWidth="1"/>
    <col min="13" max="13" width="6.125" style="343" customWidth="1"/>
    <col min="14" max="14" width="10.75" style="343" customWidth="1"/>
    <col min="15" max="15" width="10.875" style="343" customWidth="1"/>
    <col min="16" max="16" width="7.75" style="157" hidden="1" customWidth="1"/>
    <col min="17" max="17" width="4.625" style="343" customWidth="1"/>
    <col min="18" max="18" width="8.125" style="343" customWidth="1"/>
    <col min="19" max="19" width="11.625" style="343" customWidth="1"/>
    <col min="20" max="20" width="11.25" style="343" customWidth="1"/>
    <col min="21" max="21" width="9.75" style="343" customWidth="1"/>
    <col min="22" max="22" width="8.125" style="343" customWidth="1"/>
    <col min="23" max="23" width="5.875" style="343" customWidth="1"/>
    <col min="24" max="24" width="5" style="343" customWidth="1"/>
    <col min="25" max="25" width="8.375" style="343" customWidth="1"/>
    <col min="26" max="26" width="9.5" style="343" customWidth="1"/>
    <col min="27" max="27" width="17.125" style="343" customWidth="1"/>
    <col min="28" max="28" width="16.75" style="159" bestFit="1" customWidth="1"/>
    <col min="29" max="16384" width="8" style="31"/>
  </cols>
  <sheetData>
    <row r="1" spans="1:29" s="317" customFormat="1" ht="19.5" customHeight="1" x14ac:dyDescent="0.65">
      <c r="A1" s="315" t="s">
        <v>2</v>
      </c>
      <c r="B1" s="719"/>
      <c r="C1" s="720"/>
      <c r="D1" s="719"/>
      <c r="E1" s="719"/>
      <c r="F1" s="719"/>
      <c r="G1" s="719"/>
      <c r="H1" s="719"/>
      <c r="I1" s="719"/>
      <c r="J1" s="719"/>
      <c r="K1" s="314"/>
      <c r="L1" s="719" t="s">
        <v>1790</v>
      </c>
      <c r="M1" s="718"/>
      <c r="N1" s="157"/>
      <c r="O1" s="157"/>
      <c r="P1" s="719"/>
      <c r="Q1" s="719"/>
      <c r="R1" s="719"/>
      <c r="S1" s="719"/>
      <c r="T1" s="719"/>
      <c r="U1" s="719"/>
      <c r="V1" s="719"/>
      <c r="W1" s="719"/>
      <c r="X1" s="719"/>
      <c r="Y1" s="719"/>
      <c r="Z1" s="719" t="s">
        <v>1</v>
      </c>
      <c r="AA1" s="719"/>
      <c r="AB1" s="316"/>
      <c r="AC1" s="316"/>
    </row>
    <row r="2" spans="1:29" ht="27.75" x14ac:dyDescent="0.65">
      <c r="B2" s="159"/>
      <c r="C2" s="955" t="s">
        <v>3499</v>
      </c>
      <c r="D2" s="955"/>
      <c r="E2" s="955"/>
      <c r="F2" s="955"/>
      <c r="G2" s="955"/>
      <c r="H2" s="955"/>
      <c r="I2" s="955"/>
      <c r="J2" s="955"/>
      <c r="K2" s="955"/>
      <c r="L2" s="955"/>
      <c r="M2" s="955"/>
      <c r="N2" s="955"/>
      <c r="O2" s="955"/>
      <c r="P2" s="955"/>
      <c r="Q2" s="955"/>
      <c r="R2" s="955"/>
      <c r="S2" s="955"/>
      <c r="T2" s="955"/>
      <c r="U2" s="955"/>
      <c r="V2" s="955"/>
      <c r="W2" s="955"/>
      <c r="X2" s="955"/>
      <c r="Y2" s="955"/>
      <c r="Z2" s="955"/>
      <c r="AA2" s="955"/>
      <c r="AB2" s="186"/>
      <c r="AC2" s="186"/>
    </row>
    <row r="3" spans="1:29" s="317" customFormat="1" ht="27.75" x14ac:dyDescent="0.65">
      <c r="A3" s="739"/>
      <c r="B3" s="739"/>
      <c r="C3" s="879" t="s">
        <v>1939</v>
      </c>
      <c r="D3" s="879"/>
      <c r="E3" s="879"/>
      <c r="F3" s="879"/>
      <c r="G3" s="879"/>
      <c r="H3" s="879"/>
      <c r="I3" s="879"/>
      <c r="J3" s="879"/>
      <c r="K3" s="879"/>
      <c r="L3" s="879"/>
      <c r="M3" s="879"/>
      <c r="N3" s="879"/>
      <c r="O3" s="879"/>
      <c r="P3" s="879"/>
      <c r="Q3" s="879"/>
      <c r="R3" s="879"/>
      <c r="S3" s="879"/>
      <c r="T3" s="879"/>
      <c r="U3" s="879"/>
      <c r="V3" s="879"/>
      <c r="W3" s="879"/>
      <c r="X3" s="879"/>
      <c r="Y3" s="879"/>
      <c r="Z3" s="879"/>
      <c r="AA3" s="879"/>
      <c r="AB3" s="316"/>
      <c r="AC3" s="316"/>
    </row>
    <row r="4" spans="1:29" s="158" customFormat="1" ht="18.75" customHeight="1" x14ac:dyDescent="0.55000000000000004">
      <c r="A4" s="315"/>
      <c r="B4" s="720"/>
      <c r="C4" s="720"/>
      <c r="D4" s="720"/>
      <c r="E4" s="720"/>
      <c r="F4" s="720"/>
      <c r="G4" s="720"/>
      <c r="H4" s="720"/>
      <c r="I4" s="720"/>
      <c r="J4" s="720"/>
      <c r="K4" s="319"/>
      <c r="L4" s="720"/>
      <c r="M4" s="720"/>
      <c r="N4" s="160"/>
      <c r="O4" s="160"/>
      <c r="P4" s="720"/>
      <c r="Q4" s="720"/>
      <c r="R4" s="720"/>
      <c r="S4" s="720"/>
      <c r="T4" s="720"/>
      <c r="U4" s="720"/>
      <c r="V4" s="720"/>
      <c r="W4" s="720"/>
      <c r="X4" s="720"/>
      <c r="Y4" s="720"/>
      <c r="Z4" s="720"/>
      <c r="AA4" s="720"/>
      <c r="AB4" s="318"/>
      <c r="AC4" s="318"/>
    </row>
    <row r="5" spans="1:29" s="323" customFormat="1" ht="11.25" customHeight="1" x14ac:dyDescent="0.5">
      <c r="A5" s="315"/>
      <c r="B5" s="320"/>
      <c r="C5" s="772"/>
      <c r="D5" s="320"/>
      <c r="E5" s="320"/>
      <c r="F5" s="320"/>
      <c r="G5" s="320"/>
      <c r="H5" s="320"/>
      <c r="I5" s="320"/>
      <c r="J5" s="320"/>
      <c r="K5" s="321"/>
      <c r="L5" s="320"/>
      <c r="M5" s="320"/>
      <c r="N5" s="397"/>
      <c r="O5" s="397"/>
      <c r="P5" s="772"/>
      <c r="Q5" s="320"/>
      <c r="R5" s="320"/>
      <c r="S5" s="320"/>
      <c r="T5" s="320"/>
      <c r="U5" s="320"/>
      <c r="V5" s="320"/>
      <c r="W5" s="320"/>
      <c r="X5" s="320"/>
      <c r="Y5" s="320"/>
      <c r="Z5" s="320"/>
      <c r="AA5" s="320"/>
      <c r="AB5" s="322"/>
      <c r="AC5" s="322"/>
    </row>
    <row r="6" spans="1:29" ht="18" customHeight="1" x14ac:dyDescent="0.55000000000000004">
      <c r="A6" s="1013" t="s">
        <v>5</v>
      </c>
      <c r="B6" s="881" t="s">
        <v>6</v>
      </c>
      <c r="C6" s="882"/>
      <c r="D6" s="882"/>
      <c r="E6" s="882"/>
      <c r="F6" s="882"/>
      <c r="G6" s="882"/>
      <c r="H6" s="882"/>
      <c r="I6" s="882"/>
      <c r="J6" s="882"/>
      <c r="K6" s="882"/>
      <c r="L6" s="882"/>
      <c r="M6" s="882"/>
      <c r="N6" s="882"/>
      <c r="O6" s="883"/>
      <c r="P6" s="341"/>
      <c r="Q6" s="884" t="s">
        <v>7</v>
      </c>
      <c r="R6" s="885"/>
      <c r="S6" s="885"/>
      <c r="T6" s="885"/>
      <c r="U6" s="885"/>
      <c r="V6" s="885"/>
      <c r="W6" s="885"/>
      <c r="X6" s="885"/>
      <c r="Y6" s="885"/>
      <c r="Z6" s="885"/>
      <c r="AA6" s="886"/>
      <c r="AB6" s="1013" t="s">
        <v>5</v>
      </c>
    </row>
    <row r="7" spans="1:29" x14ac:dyDescent="0.55000000000000004">
      <c r="A7" s="1014"/>
      <c r="B7" s="876" t="s">
        <v>8</v>
      </c>
      <c r="C7" s="876" t="s">
        <v>9</v>
      </c>
      <c r="D7" s="887" t="s">
        <v>10</v>
      </c>
      <c r="E7" s="819" t="s">
        <v>11</v>
      </c>
      <c r="F7" s="819"/>
      <c r="G7" s="876" t="s">
        <v>12</v>
      </c>
      <c r="H7" s="894" t="s">
        <v>13</v>
      </c>
      <c r="I7" s="895"/>
      <c r="J7" s="896"/>
      <c r="K7" s="871" t="s">
        <v>14</v>
      </c>
      <c r="L7" s="872"/>
      <c r="M7" s="872"/>
      <c r="N7" s="872"/>
      <c r="O7" s="872"/>
      <c r="P7" s="1026" t="s">
        <v>443</v>
      </c>
      <c r="Q7" s="864" t="s">
        <v>8</v>
      </c>
      <c r="R7" s="864" t="s">
        <v>15</v>
      </c>
      <c r="S7" s="864" t="s">
        <v>16</v>
      </c>
      <c r="T7" s="864" t="s">
        <v>17</v>
      </c>
      <c r="U7" s="864" t="s">
        <v>18</v>
      </c>
      <c r="V7" s="868" t="s">
        <v>19</v>
      </c>
      <c r="W7" s="869"/>
      <c r="X7" s="869"/>
      <c r="Y7" s="870"/>
      <c r="Z7" s="864" t="s">
        <v>20</v>
      </c>
      <c r="AA7" s="864" t="s">
        <v>21</v>
      </c>
      <c r="AB7" s="1014"/>
    </row>
    <row r="8" spans="1:29" ht="37.5" customHeight="1" x14ac:dyDescent="0.55000000000000004">
      <c r="A8" s="1014"/>
      <c r="B8" s="877"/>
      <c r="C8" s="877"/>
      <c r="D8" s="888"/>
      <c r="E8" s="877" t="s">
        <v>22</v>
      </c>
      <c r="F8" s="877" t="s">
        <v>23</v>
      </c>
      <c r="G8" s="877"/>
      <c r="H8" s="889" t="s">
        <v>24</v>
      </c>
      <c r="I8" s="889" t="s">
        <v>25</v>
      </c>
      <c r="J8" s="907" t="s">
        <v>26</v>
      </c>
      <c r="K8" s="876" t="s">
        <v>27</v>
      </c>
      <c r="L8" s="876" t="s">
        <v>28</v>
      </c>
      <c r="M8" s="876" t="s">
        <v>29</v>
      </c>
      <c r="N8" s="876" t="s">
        <v>30</v>
      </c>
      <c r="O8" s="887" t="s">
        <v>31</v>
      </c>
      <c r="P8" s="1027"/>
      <c r="Q8" s="865"/>
      <c r="R8" s="865"/>
      <c r="S8" s="865"/>
      <c r="T8" s="865"/>
      <c r="U8" s="865"/>
      <c r="V8" s="864" t="s">
        <v>32</v>
      </c>
      <c r="W8" s="866" t="s">
        <v>28</v>
      </c>
      <c r="X8" s="864" t="s">
        <v>29</v>
      </c>
      <c r="Y8" s="864" t="s">
        <v>33</v>
      </c>
      <c r="Z8" s="865"/>
      <c r="AA8" s="865"/>
      <c r="AB8" s="1014"/>
    </row>
    <row r="9" spans="1:29" ht="27" customHeight="1" x14ac:dyDescent="0.55000000000000004">
      <c r="A9" s="1014"/>
      <c r="B9" s="877"/>
      <c r="C9" s="877"/>
      <c r="D9" s="888"/>
      <c r="E9" s="877"/>
      <c r="F9" s="877"/>
      <c r="G9" s="877"/>
      <c r="H9" s="890"/>
      <c r="I9" s="890"/>
      <c r="J9" s="908"/>
      <c r="K9" s="877"/>
      <c r="L9" s="877"/>
      <c r="M9" s="877"/>
      <c r="N9" s="877"/>
      <c r="O9" s="888"/>
      <c r="P9" s="1027"/>
      <c r="Q9" s="865"/>
      <c r="R9" s="865"/>
      <c r="S9" s="865"/>
      <c r="T9" s="865"/>
      <c r="U9" s="865"/>
      <c r="V9" s="865"/>
      <c r="W9" s="867"/>
      <c r="X9" s="865"/>
      <c r="Y9" s="865"/>
      <c r="Z9" s="865"/>
      <c r="AA9" s="865"/>
      <c r="AB9" s="1014"/>
    </row>
    <row r="10" spans="1:29" ht="24" customHeight="1" x14ac:dyDescent="0.55000000000000004">
      <c r="A10" s="1014"/>
      <c r="B10" s="920"/>
      <c r="C10" s="877"/>
      <c r="D10" s="888"/>
      <c r="E10" s="877"/>
      <c r="F10" s="877"/>
      <c r="G10" s="877"/>
      <c r="H10" s="890"/>
      <c r="I10" s="890"/>
      <c r="J10" s="908"/>
      <c r="K10" s="877"/>
      <c r="L10" s="877"/>
      <c r="M10" s="877"/>
      <c r="N10" s="877"/>
      <c r="O10" s="888"/>
      <c r="P10" s="1028"/>
      <c r="Q10" s="865"/>
      <c r="R10" s="865"/>
      <c r="S10" s="865"/>
      <c r="T10" s="865"/>
      <c r="U10" s="865"/>
      <c r="V10" s="865"/>
      <c r="W10" s="867"/>
      <c r="X10" s="865"/>
      <c r="Y10" s="865"/>
      <c r="Z10" s="865"/>
      <c r="AA10" s="1012"/>
      <c r="AB10" s="1014"/>
    </row>
    <row r="11" spans="1:29" x14ac:dyDescent="0.55000000000000004">
      <c r="A11" s="8" t="s">
        <v>1941</v>
      </c>
      <c r="B11" s="6">
        <v>1</v>
      </c>
      <c r="C11" s="6" t="s">
        <v>34</v>
      </c>
      <c r="D11" s="6">
        <v>336921</v>
      </c>
      <c r="E11" s="6">
        <v>26</v>
      </c>
      <c r="F11" s="6">
        <v>1027</v>
      </c>
      <c r="G11" s="6" t="s">
        <v>1940</v>
      </c>
      <c r="H11" s="6"/>
      <c r="I11" s="6"/>
      <c r="J11" s="6">
        <v>77</v>
      </c>
      <c r="K11" s="5"/>
      <c r="L11" s="6">
        <f xml:space="preserve"> H11*400+I11*100+J11</f>
        <v>77</v>
      </c>
      <c r="M11" s="6"/>
      <c r="N11" s="6"/>
      <c r="O11" s="6"/>
      <c r="P11" s="115">
        <v>100</v>
      </c>
      <c r="Q11" s="6">
        <v>1</v>
      </c>
      <c r="R11" s="6">
        <v>27</v>
      </c>
      <c r="S11" s="6" t="s">
        <v>1792</v>
      </c>
      <c r="T11" s="6" t="s">
        <v>45</v>
      </c>
      <c r="U11" s="6">
        <v>63</v>
      </c>
      <c r="V11" s="6"/>
      <c r="W11" s="6">
        <v>63</v>
      </c>
      <c r="X11" s="6"/>
      <c r="Y11" s="6"/>
      <c r="Z11" s="6">
        <v>30</v>
      </c>
      <c r="AA11" s="6"/>
      <c r="AB11" s="8" t="s">
        <v>1941</v>
      </c>
    </row>
    <row r="12" spans="1:29" ht="24" customHeight="1" x14ac:dyDescent="0.55000000000000004">
      <c r="A12" s="8" t="s">
        <v>1941</v>
      </c>
      <c r="B12" s="6">
        <v>2</v>
      </c>
      <c r="C12" s="6" t="s">
        <v>34</v>
      </c>
      <c r="D12" s="6">
        <v>96626</v>
      </c>
      <c r="E12" s="6">
        <v>282</v>
      </c>
      <c r="F12" s="6">
        <v>7783</v>
      </c>
      <c r="G12" s="6" t="s">
        <v>1940</v>
      </c>
      <c r="H12" s="6">
        <v>3</v>
      </c>
      <c r="I12" s="6"/>
      <c r="J12" s="6"/>
      <c r="K12" s="5">
        <f xml:space="preserve"> H12*400+I12*100+J12</f>
        <v>1200</v>
      </c>
      <c r="L12" s="6"/>
      <c r="M12" s="6"/>
      <c r="N12" s="6"/>
      <c r="O12" s="6"/>
      <c r="P12" s="115">
        <v>250</v>
      </c>
      <c r="Q12" s="6"/>
      <c r="R12" s="6">
        <v>27</v>
      </c>
      <c r="S12" s="6"/>
      <c r="T12" s="6"/>
      <c r="U12" s="6"/>
      <c r="V12" s="6"/>
      <c r="W12" s="6"/>
      <c r="X12" s="6"/>
      <c r="Y12" s="6"/>
      <c r="Z12" s="6"/>
      <c r="AA12" s="6"/>
      <c r="AB12" s="8" t="s">
        <v>1941</v>
      </c>
    </row>
    <row r="13" spans="1:29" ht="24" customHeight="1" x14ac:dyDescent="0.55000000000000004">
      <c r="A13" s="8"/>
      <c r="B13" s="6"/>
      <c r="C13" s="6"/>
      <c r="D13" s="6"/>
      <c r="E13" s="6"/>
      <c r="F13" s="6"/>
      <c r="G13" s="6"/>
      <c r="H13" s="6"/>
      <c r="I13" s="6"/>
      <c r="J13" s="6"/>
      <c r="K13" s="5"/>
      <c r="L13" s="6"/>
      <c r="M13" s="6"/>
      <c r="N13" s="6"/>
      <c r="O13" s="6"/>
      <c r="P13" s="115"/>
      <c r="Q13" s="6"/>
      <c r="R13" s="6"/>
      <c r="S13" s="6"/>
      <c r="T13" s="6"/>
      <c r="U13" s="6"/>
      <c r="V13" s="6"/>
      <c r="W13" s="6"/>
      <c r="X13" s="6"/>
      <c r="Y13" s="6"/>
      <c r="Z13" s="6"/>
      <c r="AA13" s="6"/>
      <c r="AB13" s="8"/>
    </row>
    <row r="14" spans="1:29" x14ac:dyDescent="0.55000000000000004">
      <c r="A14" s="8" t="s">
        <v>1942</v>
      </c>
      <c r="B14" s="6">
        <v>3</v>
      </c>
      <c r="C14" s="6" t="s">
        <v>34</v>
      </c>
      <c r="D14" s="6">
        <v>91479</v>
      </c>
      <c r="E14" s="6">
        <v>255</v>
      </c>
      <c r="F14" s="6">
        <v>7359</v>
      </c>
      <c r="G14" s="6" t="s">
        <v>1940</v>
      </c>
      <c r="H14" s="6">
        <v>10</v>
      </c>
      <c r="I14" s="6"/>
      <c r="J14" s="6">
        <v>70</v>
      </c>
      <c r="K14" s="5">
        <f xml:space="preserve"> H14*400+I14*100+J14</f>
        <v>4070</v>
      </c>
      <c r="L14" s="6"/>
      <c r="M14" s="6"/>
      <c r="N14" s="6"/>
      <c r="O14" s="6"/>
      <c r="P14" s="115">
        <v>150</v>
      </c>
      <c r="Q14" s="6"/>
      <c r="R14" s="6">
        <v>28</v>
      </c>
      <c r="S14" s="6"/>
      <c r="T14" s="6"/>
      <c r="U14" s="6"/>
      <c r="V14" s="6" t="s">
        <v>836</v>
      </c>
      <c r="W14" s="6"/>
      <c r="X14" s="6"/>
      <c r="Y14" s="6"/>
      <c r="Z14" s="6"/>
      <c r="AA14" s="6"/>
      <c r="AB14" s="8" t="s">
        <v>1942</v>
      </c>
    </row>
    <row r="15" spans="1:29" ht="20.25" customHeight="1" x14ac:dyDescent="0.55000000000000004">
      <c r="A15" s="8" t="s">
        <v>1942</v>
      </c>
      <c r="B15" s="6">
        <v>4</v>
      </c>
      <c r="C15" s="6" t="s">
        <v>34</v>
      </c>
      <c r="D15" s="6">
        <v>47134</v>
      </c>
      <c r="E15" s="6">
        <v>124</v>
      </c>
      <c r="F15" s="6">
        <v>4312</v>
      </c>
      <c r="G15" s="6" t="s">
        <v>1940</v>
      </c>
      <c r="H15" s="6">
        <v>30</v>
      </c>
      <c r="I15" s="6">
        <v>2</v>
      </c>
      <c r="J15" s="6">
        <v>12</v>
      </c>
      <c r="K15" s="5">
        <f xml:space="preserve"> H15*400+I15*100+J15</f>
        <v>12212</v>
      </c>
      <c r="L15" s="3"/>
      <c r="M15" s="6"/>
      <c r="N15" s="6"/>
      <c r="O15" s="6"/>
      <c r="P15" s="115">
        <v>150</v>
      </c>
      <c r="Q15" s="6"/>
      <c r="R15" s="6">
        <v>28</v>
      </c>
      <c r="S15" s="6"/>
      <c r="T15" s="6"/>
      <c r="U15" s="6"/>
      <c r="V15" s="6"/>
      <c r="W15" s="6"/>
      <c r="X15" s="6"/>
      <c r="Y15" s="6"/>
      <c r="Z15" s="6"/>
      <c r="AA15" s="6"/>
      <c r="AB15" s="8" t="s">
        <v>1942</v>
      </c>
    </row>
    <row r="16" spans="1:29" x14ac:dyDescent="0.55000000000000004">
      <c r="A16" s="8"/>
      <c r="B16" s="6"/>
      <c r="C16" s="6"/>
      <c r="D16" s="6"/>
      <c r="E16" s="6"/>
      <c r="F16" s="6"/>
      <c r="G16" s="6"/>
      <c r="H16" s="6"/>
      <c r="I16" s="6"/>
      <c r="J16" s="6"/>
      <c r="K16" s="5"/>
      <c r="L16" s="3"/>
      <c r="M16" s="6"/>
      <c r="N16" s="6"/>
      <c r="O16" s="6"/>
      <c r="P16" s="115"/>
      <c r="Q16" s="6"/>
      <c r="R16" s="6"/>
      <c r="S16" s="6"/>
      <c r="T16" s="6"/>
      <c r="U16" s="6"/>
      <c r="V16" s="6"/>
      <c r="W16" s="6"/>
      <c r="X16" s="6"/>
      <c r="Y16" s="6"/>
      <c r="Z16" s="6"/>
      <c r="AA16" s="6"/>
      <c r="AB16" s="8"/>
    </row>
    <row r="17" spans="1:28" x14ac:dyDescent="0.55000000000000004">
      <c r="A17" s="8" t="s">
        <v>1943</v>
      </c>
      <c r="B17" s="6">
        <v>5</v>
      </c>
      <c r="C17" s="6" t="s">
        <v>34</v>
      </c>
      <c r="D17" s="6">
        <v>99863</v>
      </c>
      <c r="E17" s="6">
        <v>280</v>
      </c>
      <c r="F17" s="6">
        <v>8017</v>
      </c>
      <c r="G17" s="6" t="s">
        <v>1940</v>
      </c>
      <c r="H17" s="6">
        <v>1</v>
      </c>
      <c r="I17" s="6">
        <v>2</v>
      </c>
      <c r="J17" s="6">
        <v>25</v>
      </c>
      <c r="K17" s="5">
        <f t="shared" ref="K17:K110" si="0" xml:space="preserve"> H17*400+I17*100+J17</f>
        <v>625</v>
      </c>
      <c r="L17" s="3"/>
      <c r="M17" s="6"/>
      <c r="N17" s="6"/>
      <c r="O17" s="3"/>
      <c r="P17" s="115">
        <v>250</v>
      </c>
      <c r="Q17" s="6"/>
      <c r="R17" s="6">
        <v>23</v>
      </c>
      <c r="S17" s="6"/>
      <c r="T17" s="6"/>
      <c r="U17" s="6"/>
      <c r="V17" s="6"/>
      <c r="W17" s="6"/>
      <c r="X17" s="6"/>
      <c r="Y17" s="6"/>
      <c r="Z17" s="6"/>
      <c r="AA17" s="6"/>
      <c r="AB17" s="8" t="s">
        <v>1943</v>
      </c>
    </row>
    <row r="18" spans="1:28" x14ac:dyDescent="0.55000000000000004">
      <c r="A18" s="8"/>
      <c r="B18" s="6"/>
      <c r="C18" s="6"/>
      <c r="D18" s="6"/>
      <c r="E18" s="6"/>
      <c r="F18" s="6"/>
      <c r="G18" s="6"/>
      <c r="H18" s="6"/>
      <c r="I18" s="6"/>
      <c r="J18" s="6"/>
      <c r="K18" s="5"/>
      <c r="L18" s="3"/>
      <c r="M18" s="6"/>
      <c r="N18" s="6"/>
      <c r="O18" s="3"/>
      <c r="P18" s="117"/>
      <c r="Q18" s="6"/>
      <c r="R18" s="6"/>
      <c r="S18" s="6"/>
      <c r="T18" s="6"/>
      <c r="U18" s="6"/>
      <c r="V18" s="6"/>
      <c r="W18" s="6"/>
      <c r="X18" s="6"/>
      <c r="Y18" s="6"/>
      <c r="Z18" s="6"/>
      <c r="AA18" s="6"/>
      <c r="AB18" s="8"/>
    </row>
    <row r="19" spans="1:28" x14ac:dyDescent="0.55000000000000004">
      <c r="A19" s="8" t="s">
        <v>1944</v>
      </c>
      <c r="B19" s="6">
        <v>6</v>
      </c>
      <c r="C19" s="6" t="s">
        <v>34</v>
      </c>
      <c r="D19" s="6">
        <v>36926</v>
      </c>
      <c r="E19" s="6">
        <v>44</v>
      </c>
      <c r="F19" s="6">
        <v>1032</v>
      </c>
      <c r="G19" s="6" t="s">
        <v>1940</v>
      </c>
      <c r="H19" s="6"/>
      <c r="I19" s="6"/>
      <c r="J19" s="6">
        <v>2</v>
      </c>
      <c r="K19" s="5"/>
      <c r="L19" s="6">
        <f xml:space="preserve"> H19*400+I19*100+J19</f>
        <v>2</v>
      </c>
      <c r="M19" s="6"/>
      <c r="N19" s="6"/>
      <c r="O19" s="6"/>
      <c r="P19" s="115">
        <v>250</v>
      </c>
      <c r="Q19" s="6">
        <v>2</v>
      </c>
      <c r="R19" s="6">
        <v>66</v>
      </c>
      <c r="S19" s="6" t="s">
        <v>1792</v>
      </c>
      <c r="T19" s="6" t="s">
        <v>45</v>
      </c>
      <c r="U19" s="6">
        <v>90</v>
      </c>
      <c r="V19" s="6"/>
      <c r="W19" s="6">
        <v>90</v>
      </c>
      <c r="X19" s="6"/>
      <c r="Y19" s="6"/>
      <c r="Z19" s="6">
        <v>30</v>
      </c>
      <c r="AA19" s="6"/>
      <c r="AB19" s="8" t="s">
        <v>1944</v>
      </c>
    </row>
    <row r="20" spans="1:28" x14ac:dyDescent="0.55000000000000004">
      <c r="A20" s="8" t="s">
        <v>1944</v>
      </c>
      <c r="B20" s="6">
        <v>7</v>
      </c>
      <c r="C20" s="6" t="s">
        <v>34</v>
      </c>
      <c r="D20" s="6">
        <v>26340</v>
      </c>
      <c r="E20" s="6">
        <v>82</v>
      </c>
      <c r="F20" s="6">
        <v>2268</v>
      </c>
      <c r="G20" s="6" t="s">
        <v>1940</v>
      </c>
      <c r="H20" s="6">
        <v>8</v>
      </c>
      <c r="I20" s="6">
        <v>1</v>
      </c>
      <c r="J20" s="6">
        <v>80</v>
      </c>
      <c r="K20" s="5">
        <f xml:space="preserve"> H20*400+I20*100+J20</f>
        <v>3380</v>
      </c>
      <c r="L20" s="3"/>
      <c r="M20" s="6"/>
      <c r="N20" s="6"/>
      <c r="O20" s="6"/>
      <c r="P20" s="115">
        <v>150</v>
      </c>
      <c r="Q20" s="6"/>
      <c r="R20" s="6">
        <v>16</v>
      </c>
      <c r="S20" s="6"/>
      <c r="T20" s="6"/>
      <c r="U20" s="6"/>
      <c r="V20" s="6"/>
      <c r="W20" s="6"/>
      <c r="X20" s="6"/>
      <c r="Y20" s="6"/>
      <c r="Z20" s="6"/>
      <c r="AA20" s="6"/>
      <c r="AB20" s="8" t="s">
        <v>1944</v>
      </c>
    </row>
    <row r="21" spans="1:28" x14ac:dyDescent="0.55000000000000004">
      <c r="A21" s="8" t="s">
        <v>1944</v>
      </c>
      <c r="B21" s="6">
        <v>8</v>
      </c>
      <c r="C21" s="6" t="s">
        <v>34</v>
      </c>
      <c r="D21" s="6">
        <v>26382</v>
      </c>
      <c r="E21" s="6">
        <v>89</v>
      </c>
      <c r="F21" s="6">
        <v>2264</v>
      </c>
      <c r="G21" s="6" t="s">
        <v>1940</v>
      </c>
      <c r="H21" s="6">
        <v>8</v>
      </c>
      <c r="I21" s="6">
        <v>3</v>
      </c>
      <c r="J21" s="6">
        <v>73</v>
      </c>
      <c r="K21" s="5">
        <f xml:space="preserve"> H21*400+I21*100+J21</f>
        <v>3573</v>
      </c>
      <c r="L21" s="6"/>
      <c r="M21" s="6"/>
      <c r="N21" s="6"/>
      <c r="O21" s="6"/>
      <c r="P21" s="115">
        <v>150</v>
      </c>
      <c r="Q21" s="6"/>
      <c r="R21" s="6">
        <v>16</v>
      </c>
      <c r="S21" s="6"/>
      <c r="T21" s="6"/>
      <c r="U21" s="6"/>
      <c r="V21" s="6"/>
      <c r="W21" s="6"/>
      <c r="X21" s="6"/>
      <c r="Y21" s="6"/>
      <c r="Z21" s="6"/>
      <c r="AA21" s="6"/>
      <c r="AB21" s="8" t="s">
        <v>1944</v>
      </c>
    </row>
    <row r="22" spans="1:28" x14ac:dyDescent="0.55000000000000004">
      <c r="A22" s="8" t="s">
        <v>1944</v>
      </c>
      <c r="B22" s="6">
        <v>9</v>
      </c>
      <c r="C22" s="6" t="s">
        <v>34</v>
      </c>
      <c r="D22" s="6">
        <v>25527</v>
      </c>
      <c r="E22" s="6">
        <v>26</v>
      </c>
      <c r="F22" s="6">
        <v>1983</v>
      </c>
      <c r="G22" s="6" t="s">
        <v>1940</v>
      </c>
      <c r="H22" s="6">
        <v>8</v>
      </c>
      <c r="I22" s="6">
        <v>2</v>
      </c>
      <c r="J22" s="6">
        <v>10</v>
      </c>
      <c r="K22" s="5">
        <f t="shared" si="0"/>
        <v>3410</v>
      </c>
      <c r="L22" s="3"/>
      <c r="M22" s="6"/>
      <c r="N22" s="6"/>
      <c r="O22" s="6"/>
      <c r="P22" s="115">
        <v>175</v>
      </c>
      <c r="Q22" s="6"/>
      <c r="R22" s="6">
        <v>16</v>
      </c>
      <c r="S22" s="6"/>
      <c r="T22" s="6"/>
      <c r="U22" s="6"/>
      <c r="V22" s="6"/>
      <c r="W22" s="6"/>
      <c r="X22" s="6"/>
      <c r="Y22" s="6"/>
      <c r="Z22" s="6"/>
      <c r="AA22" s="6"/>
      <c r="AB22" s="8" t="s">
        <v>1944</v>
      </c>
    </row>
    <row r="23" spans="1:28" x14ac:dyDescent="0.55000000000000004">
      <c r="A23" s="8"/>
      <c r="B23" s="6"/>
      <c r="C23" s="6"/>
      <c r="D23" s="6"/>
      <c r="E23" s="6"/>
      <c r="F23" s="6"/>
      <c r="G23" s="6"/>
      <c r="H23" s="6"/>
      <c r="I23" s="6"/>
      <c r="J23" s="6"/>
      <c r="K23" s="5"/>
      <c r="L23" s="3"/>
      <c r="M23" s="6"/>
      <c r="N23" s="6"/>
      <c r="O23" s="6"/>
      <c r="P23" s="115"/>
      <c r="Q23" s="6"/>
      <c r="R23" s="6"/>
      <c r="S23" s="6"/>
      <c r="T23" s="6"/>
      <c r="U23" s="6"/>
      <c r="V23" s="6"/>
      <c r="W23" s="6"/>
      <c r="X23" s="6"/>
      <c r="Y23" s="6"/>
      <c r="Z23" s="6"/>
      <c r="AA23" s="6"/>
      <c r="AB23" s="8"/>
    </row>
    <row r="24" spans="1:28" x14ac:dyDescent="0.55000000000000004">
      <c r="A24" s="8" t="s">
        <v>1945</v>
      </c>
      <c r="B24" s="6">
        <v>10</v>
      </c>
      <c r="C24" s="6" t="s">
        <v>34</v>
      </c>
      <c r="D24" s="6">
        <v>43426</v>
      </c>
      <c r="E24" s="6">
        <v>145</v>
      </c>
      <c r="F24" s="6">
        <v>3143</v>
      </c>
      <c r="G24" s="6" t="s">
        <v>1940</v>
      </c>
      <c r="H24" s="6">
        <v>9</v>
      </c>
      <c r="I24" s="6">
        <v>3</v>
      </c>
      <c r="J24" s="6">
        <v>41</v>
      </c>
      <c r="K24" s="5">
        <f t="shared" si="0"/>
        <v>3941</v>
      </c>
      <c r="L24" s="6"/>
      <c r="M24" s="6"/>
      <c r="N24" s="6"/>
      <c r="O24" s="6"/>
      <c r="P24" s="115">
        <v>150</v>
      </c>
      <c r="Q24" s="6"/>
      <c r="R24" s="6">
        <v>66</v>
      </c>
      <c r="S24" s="6"/>
      <c r="T24" s="6"/>
      <c r="U24" s="6"/>
      <c r="V24" s="6"/>
      <c r="W24" s="6"/>
      <c r="X24" s="6"/>
      <c r="Y24" s="6"/>
      <c r="Z24" s="6"/>
      <c r="AA24" s="6"/>
      <c r="AB24" s="8" t="s">
        <v>1945</v>
      </c>
    </row>
    <row r="25" spans="1:28" x14ac:dyDescent="0.55000000000000004">
      <c r="A25" s="8" t="s">
        <v>1945</v>
      </c>
      <c r="B25" s="6">
        <v>11</v>
      </c>
      <c r="C25" s="6" t="s">
        <v>34</v>
      </c>
      <c r="D25" s="6">
        <v>94687</v>
      </c>
      <c r="E25" s="6">
        <v>228</v>
      </c>
      <c r="F25" s="6">
        <v>7634</v>
      </c>
      <c r="G25" s="6" t="s">
        <v>1940</v>
      </c>
      <c r="H25" s="6">
        <v>6</v>
      </c>
      <c r="I25" s="6"/>
      <c r="J25" s="6"/>
      <c r="K25" s="5">
        <f t="shared" si="0"/>
        <v>2400</v>
      </c>
      <c r="L25" s="3"/>
      <c r="M25" s="6"/>
      <c r="N25" s="6"/>
      <c r="O25" s="6"/>
      <c r="P25" s="115">
        <v>100</v>
      </c>
      <c r="Q25" s="6"/>
      <c r="R25" s="6">
        <v>66</v>
      </c>
      <c r="S25" s="6"/>
      <c r="T25" s="6"/>
      <c r="U25" s="6"/>
      <c r="V25" s="6"/>
      <c r="W25" s="6"/>
      <c r="X25" s="6"/>
      <c r="Y25" s="6"/>
      <c r="Z25" s="6"/>
      <c r="AA25" s="6"/>
      <c r="AB25" s="8" t="s">
        <v>1945</v>
      </c>
    </row>
    <row r="26" spans="1:28" x14ac:dyDescent="0.55000000000000004">
      <c r="A26" s="8" t="s">
        <v>1945</v>
      </c>
      <c r="B26" s="6">
        <v>12</v>
      </c>
      <c r="C26" s="6" t="s">
        <v>34</v>
      </c>
      <c r="D26" s="6">
        <v>83712</v>
      </c>
      <c r="E26" s="6">
        <v>295</v>
      </c>
      <c r="F26" s="6">
        <v>6867</v>
      </c>
      <c r="G26" s="6" t="s">
        <v>1940</v>
      </c>
      <c r="H26" s="6"/>
      <c r="I26" s="6"/>
      <c r="J26" s="6">
        <v>52</v>
      </c>
      <c r="K26" s="5"/>
      <c r="L26" s="6">
        <f xml:space="preserve"> H26*400+I26*100+J26</f>
        <v>52</v>
      </c>
      <c r="M26" s="6"/>
      <c r="N26" s="6"/>
      <c r="O26" s="6"/>
      <c r="P26" s="115">
        <v>100</v>
      </c>
      <c r="Q26" s="6">
        <v>3</v>
      </c>
      <c r="R26" s="6">
        <v>66</v>
      </c>
      <c r="S26" s="6" t="s">
        <v>1946</v>
      </c>
      <c r="T26" s="6" t="s">
        <v>1024</v>
      </c>
      <c r="U26" s="6">
        <v>64</v>
      </c>
      <c r="V26" s="6"/>
      <c r="W26" s="6">
        <v>64</v>
      </c>
      <c r="X26" s="6"/>
      <c r="Y26" s="8"/>
      <c r="Z26" s="6">
        <v>2</v>
      </c>
      <c r="AA26" s="3"/>
      <c r="AB26" s="8" t="s">
        <v>1945</v>
      </c>
    </row>
    <row r="27" spans="1:28" x14ac:dyDescent="0.55000000000000004">
      <c r="A27" s="8"/>
      <c r="B27" s="6"/>
      <c r="C27" s="6"/>
      <c r="D27" s="6"/>
      <c r="E27" s="6"/>
      <c r="F27" s="6"/>
      <c r="G27" s="6"/>
      <c r="H27" s="6"/>
      <c r="I27" s="6"/>
      <c r="J27" s="6"/>
      <c r="K27" s="5"/>
      <c r="L27" s="6"/>
      <c r="M27" s="6"/>
      <c r="N27" s="6"/>
      <c r="O27" s="6"/>
      <c r="P27" s="115"/>
      <c r="Q27" s="6"/>
      <c r="R27" s="6"/>
      <c r="S27" s="6"/>
      <c r="T27" s="6"/>
      <c r="U27" s="6"/>
      <c r="V27" s="6"/>
      <c r="W27" s="6"/>
      <c r="X27" s="6"/>
      <c r="Y27" s="8"/>
      <c r="Z27" s="6"/>
      <c r="AA27" s="3"/>
      <c r="AB27" s="8"/>
    </row>
    <row r="28" spans="1:28" x14ac:dyDescent="0.55000000000000004">
      <c r="A28" s="8" t="s">
        <v>1947</v>
      </c>
      <c r="B28" s="6">
        <v>13</v>
      </c>
      <c r="C28" s="6" t="s">
        <v>34</v>
      </c>
      <c r="D28" s="6">
        <v>91714</v>
      </c>
      <c r="E28" s="6">
        <v>216</v>
      </c>
      <c r="F28" s="6">
        <v>7412</v>
      </c>
      <c r="G28" s="6" t="s">
        <v>1940</v>
      </c>
      <c r="H28" s="6">
        <v>4</v>
      </c>
      <c r="I28" s="6"/>
      <c r="J28" s="6"/>
      <c r="K28" s="5">
        <f t="shared" si="0"/>
        <v>1600</v>
      </c>
      <c r="L28" s="6"/>
      <c r="M28" s="6"/>
      <c r="N28" s="6"/>
      <c r="O28" s="6"/>
      <c r="P28" s="115">
        <v>250</v>
      </c>
      <c r="Q28" s="6"/>
      <c r="R28" s="6">
        <v>17</v>
      </c>
      <c r="S28" s="6"/>
      <c r="T28" s="6"/>
      <c r="U28" s="3"/>
      <c r="V28" s="6"/>
      <c r="W28" s="6"/>
      <c r="X28" s="6"/>
      <c r="Y28" s="6"/>
      <c r="Z28" s="6"/>
      <c r="AA28" s="6"/>
      <c r="AB28" s="8" t="s">
        <v>1947</v>
      </c>
    </row>
    <row r="29" spans="1:28" x14ac:dyDescent="0.55000000000000004">
      <c r="A29" s="8" t="s">
        <v>1947</v>
      </c>
      <c r="B29" s="6">
        <v>14</v>
      </c>
      <c r="C29" s="6" t="s">
        <v>34</v>
      </c>
      <c r="D29" s="6">
        <v>50764</v>
      </c>
      <c r="E29" s="6">
        <v>135</v>
      </c>
      <c r="F29" s="6">
        <v>4855</v>
      </c>
      <c r="G29" s="6" t="s">
        <v>1940</v>
      </c>
      <c r="H29" s="6">
        <v>5</v>
      </c>
      <c r="I29" s="6">
        <v>2</v>
      </c>
      <c r="J29" s="6">
        <v>53</v>
      </c>
      <c r="K29" s="5">
        <f t="shared" si="0"/>
        <v>2253</v>
      </c>
      <c r="L29" s="6"/>
      <c r="M29" s="6"/>
      <c r="N29" s="6"/>
      <c r="O29" s="6"/>
      <c r="P29" s="115">
        <v>150</v>
      </c>
      <c r="Q29" s="6"/>
      <c r="R29" s="6">
        <v>17</v>
      </c>
      <c r="S29" s="6"/>
      <c r="T29" s="6"/>
      <c r="U29" s="3"/>
      <c r="V29" s="6"/>
      <c r="W29" s="6"/>
      <c r="X29" s="6"/>
      <c r="Y29" s="6"/>
      <c r="Z29" s="6"/>
      <c r="AA29" s="6"/>
      <c r="AB29" s="8" t="s">
        <v>1947</v>
      </c>
    </row>
    <row r="30" spans="1:28" x14ac:dyDescent="0.55000000000000004">
      <c r="A30" s="8" t="s">
        <v>1947</v>
      </c>
      <c r="B30" s="6">
        <v>15</v>
      </c>
      <c r="C30" s="6" t="s">
        <v>34</v>
      </c>
      <c r="D30" s="6">
        <v>50733</v>
      </c>
      <c r="E30" s="6">
        <v>240</v>
      </c>
      <c r="F30" s="6">
        <v>4824</v>
      </c>
      <c r="G30" s="6" t="s">
        <v>1940</v>
      </c>
      <c r="H30" s="6">
        <v>9</v>
      </c>
      <c r="I30" s="6">
        <v>2</v>
      </c>
      <c r="J30" s="6">
        <v>48</v>
      </c>
      <c r="K30" s="5">
        <f t="shared" si="0"/>
        <v>3848</v>
      </c>
      <c r="L30" s="3"/>
      <c r="M30" s="6"/>
      <c r="N30" s="6"/>
      <c r="O30" s="6"/>
      <c r="P30" s="115">
        <v>150</v>
      </c>
      <c r="Q30" s="6"/>
      <c r="R30" s="6">
        <v>17</v>
      </c>
      <c r="S30" s="6"/>
      <c r="T30" s="6"/>
      <c r="U30" s="6"/>
      <c r="V30" s="6"/>
      <c r="W30" s="6"/>
      <c r="X30" s="6"/>
      <c r="Y30" s="6"/>
      <c r="Z30" s="6"/>
      <c r="AA30" s="6"/>
      <c r="AB30" s="8" t="s">
        <v>1947</v>
      </c>
    </row>
    <row r="31" spans="1:28" x14ac:dyDescent="0.55000000000000004">
      <c r="A31" s="8" t="s">
        <v>1947</v>
      </c>
      <c r="B31" s="6">
        <v>16</v>
      </c>
      <c r="C31" s="6" t="s">
        <v>34</v>
      </c>
      <c r="D31" s="6">
        <v>37689</v>
      </c>
      <c r="E31" s="6">
        <v>14</v>
      </c>
      <c r="F31" s="6">
        <v>1010</v>
      </c>
      <c r="G31" s="6" t="s">
        <v>1940</v>
      </c>
      <c r="H31" s="6"/>
      <c r="I31" s="6">
        <v>1</v>
      </c>
      <c r="J31" s="6">
        <v>51</v>
      </c>
      <c r="K31" s="5">
        <f t="shared" si="0"/>
        <v>151</v>
      </c>
      <c r="L31" s="6"/>
      <c r="M31" s="6"/>
      <c r="N31" s="6"/>
      <c r="O31" s="6"/>
      <c r="P31" s="115">
        <v>300</v>
      </c>
      <c r="Q31" s="6"/>
      <c r="R31" s="6">
        <v>17</v>
      </c>
      <c r="S31" s="6"/>
      <c r="T31" s="6"/>
      <c r="U31" s="6"/>
      <c r="V31" s="6"/>
      <c r="W31" s="6"/>
      <c r="X31" s="6"/>
      <c r="Y31" s="6"/>
      <c r="Z31" s="6"/>
      <c r="AA31" s="6"/>
      <c r="AB31" s="8" t="s">
        <v>1947</v>
      </c>
    </row>
    <row r="32" spans="1:28" x14ac:dyDescent="0.55000000000000004">
      <c r="A32" s="8" t="s">
        <v>1947</v>
      </c>
      <c r="B32" s="6">
        <v>17</v>
      </c>
      <c r="C32" s="6" t="s">
        <v>34</v>
      </c>
      <c r="D32" s="6">
        <v>50734</v>
      </c>
      <c r="E32" s="6">
        <v>224</v>
      </c>
      <c r="F32" s="6">
        <v>4825</v>
      </c>
      <c r="G32" s="6" t="s">
        <v>1940</v>
      </c>
      <c r="H32" s="6">
        <v>11</v>
      </c>
      <c r="I32" s="6"/>
      <c r="J32" s="6">
        <v>54</v>
      </c>
      <c r="K32" s="5">
        <f t="shared" si="0"/>
        <v>4454</v>
      </c>
      <c r="L32" s="6"/>
      <c r="M32" s="6"/>
      <c r="N32" s="6"/>
      <c r="O32" s="6"/>
      <c r="P32" s="115">
        <v>150</v>
      </c>
      <c r="Q32" s="6"/>
      <c r="R32" s="6">
        <v>17</v>
      </c>
      <c r="S32" s="6"/>
      <c r="T32" s="6"/>
      <c r="U32" s="6"/>
      <c r="V32" s="6"/>
      <c r="W32" s="6"/>
      <c r="X32" s="6"/>
      <c r="Y32" s="6"/>
      <c r="Z32" s="6"/>
      <c r="AA32" s="6"/>
      <c r="AB32" s="8" t="s">
        <v>1947</v>
      </c>
    </row>
    <row r="33" spans="1:28" x14ac:dyDescent="0.55000000000000004">
      <c r="A33" s="8"/>
      <c r="B33" s="6"/>
      <c r="C33" s="6"/>
      <c r="D33" s="6"/>
      <c r="E33" s="6"/>
      <c r="F33" s="6"/>
      <c r="G33" s="6"/>
      <c r="H33" s="6"/>
      <c r="I33" s="6"/>
      <c r="J33" s="6"/>
      <c r="K33" s="5"/>
      <c r="L33" s="6"/>
      <c r="M33" s="6"/>
      <c r="N33" s="6"/>
      <c r="O33" s="6"/>
      <c r="P33" s="115"/>
      <c r="Q33" s="6"/>
      <c r="R33" s="6"/>
      <c r="S33" s="6"/>
      <c r="T33" s="6"/>
      <c r="U33" s="6"/>
      <c r="V33" s="6"/>
      <c r="W33" s="6"/>
      <c r="X33" s="6"/>
      <c r="Y33" s="6"/>
      <c r="Z33" s="6"/>
      <c r="AA33" s="6"/>
      <c r="AB33" s="8"/>
    </row>
    <row r="34" spans="1:28" x14ac:dyDescent="0.55000000000000004">
      <c r="A34" s="8" t="s">
        <v>1948</v>
      </c>
      <c r="B34" s="6">
        <v>18</v>
      </c>
      <c r="C34" s="6" t="s">
        <v>34</v>
      </c>
      <c r="D34" s="6">
        <v>37686</v>
      </c>
      <c r="E34" s="6">
        <v>11</v>
      </c>
      <c r="F34" s="6">
        <v>1007</v>
      </c>
      <c r="G34" s="6" t="s">
        <v>1940</v>
      </c>
      <c r="H34" s="6"/>
      <c r="I34" s="6">
        <v>2</v>
      </c>
      <c r="J34" s="6">
        <v>10</v>
      </c>
      <c r="K34" s="5"/>
      <c r="L34" s="6">
        <f xml:space="preserve"> H34*400+I34*100+J34</f>
        <v>210</v>
      </c>
      <c r="M34" s="6"/>
      <c r="N34" s="6"/>
      <c r="O34" s="6"/>
      <c r="P34" s="115">
        <v>100</v>
      </c>
      <c r="Q34" s="6">
        <v>4</v>
      </c>
      <c r="R34" s="6">
        <v>17</v>
      </c>
      <c r="S34" s="6" t="s">
        <v>1792</v>
      </c>
      <c r="T34" s="6" t="s">
        <v>45</v>
      </c>
      <c r="U34" s="6">
        <v>90</v>
      </c>
      <c r="V34" s="6"/>
      <c r="W34" s="6">
        <v>90</v>
      </c>
      <c r="X34" s="6"/>
      <c r="Y34" s="6"/>
      <c r="Z34" s="6">
        <v>20</v>
      </c>
      <c r="AA34" s="6"/>
      <c r="AB34" s="8" t="s">
        <v>1948</v>
      </c>
    </row>
    <row r="35" spans="1:28" x14ac:dyDescent="0.55000000000000004">
      <c r="A35" s="8"/>
      <c r="B35" s="6"/>
      <c r="C35" s="6"/>
      <c r="D35" s="6"/>
      <c r="E35" s="6"/>
      <c r="F35" s="6"/>
      <c r="G35" s="6"/>
      <c r="H35" s="6"/>
      <c r="I35" s="6"/>
      <c r="J35" s="6"/>
      <c r="K35" s="5"/>
      <c r="L35" s="6"/>
      <c r="M35" s="6"/>
      <c r="N35" s="6"/>
      <c r="O35" s="6"/>
      <c r="P35" s="115"/>
      <c r="Q35" s="6"/>
      <c r="R35" s="6"/>
      <c r="S35" s="6"/>
      <c r="T35" s="6"/>
      <c r="U35" s="6"/>
      <c r="V35" s="6"/>
      <c r="W35" s="6"/>
      <c r="X35" s="6"/>
      <c r="Y35" s="6"/>
      <c r="Z35" s="6"/>
      <c r="AA35" s="6"/>
      <c r="AB35" s="8"/>
    </row>
    <row r="36" spans="1:28" x14ac:dyDescent="0.55000000000000004">
      <c r="A36" s="8" t="s">
        <v>1949</v>
      </c>
      <c r="B36" s="6">
        <v>19</v>
      </c>
      <c r="C36" s="6" t="s">
        <v>34</v>
      </c>
      <c r="D36" s="6">
        <v>43549</v>
      </c>
      <c r="E36" s="6">
        <v>41</v>
      </c>
      <c r="F36" s="6">
        <v>2794</v>
      </c>
      <c r="G36" s="6" t="s">
        <v>1940</v>
      </c>
      <c r="H36" s="6">
        <v>21</v>
      </c>
      <c r="I36" s="6">
        <v>1</v>
      </c>
      <c r="J36" s="6">
        <v>81</v>
      </c>
      <c r="K36" s="5">
        <f t="shared" si="0"/>
        <v>8581</v>
      </c>
      <c r="L36" s="3"/>
      <c r="M36" s="6"/>
      <c r="N36" s="6"/>
      <c r="O36" s="6"/>
      <c r="P36" s="115">
        <v>175</v>
      </c>
      <c r="Q36" s="6"/>
      <c r="R36" s="6">
        <v>41</v>
      </c>
      <c r="S36" s="6"/>
      <c r="T36" s="6"/>
      <c r="U36" s="6"/>
      <c r="V36" s="6"/>
      <c r="W36" s="6"/>
      <c r="X36" s="6"/>
      <c r="Y36" s="6"/>
      <c r="Z36" s="6"/>
      <c r="AA36" s="6"/>
      <c r="AB36" s="8" t="s">
        <v>1949</v>
      </c>
    </row>
    <row r="37" spans="1:28" x14ac:dyDescent="0.55000000000000004">
      <c r="A37" s="8" t="s">
        <v>1949</v>
      </c>
      <c r="B37" s="6">
        <v>20</v>
      </c>
      <c r="C37" s="6" t="s">
        <v>1950</v>
      </c>
      <c r="D37" s="6"/>
      <c r="E37" s="6"/>
      <c r="F37" s="6"/>
      <c r="G37" s="6" t="s">
        <v>1940</v>
      </c>
      <c r="H37" s="6">
        <v>18</v>
      </c>
      <c r="I37" s="6">
        <v>2</v>
      </c>
      <c r="J37" s="6"/>
      <c r="K37" s="5">
        <f t="shared" si="0"/>
        <v>7400</v>
      </c>
      <c r="L37" s="6"/>
      <c r="M37" s="6"/>
      <c r="N37" s="6"/>
      <c r="O37" s="6"/>
      <c r="P37" s="115"/>
      <c r="Q37" s="6"/>
      <c r="R37" s="6">
        <v>41</v>
      </c>
      <c r="S37" s="3"/>
      <c r="T37" s="3"/>
      <c r="U37" s="3"/>
      <c r="V37" s="3"/>
      <c r="W37" s="3"/>
      <c r="X37" s="3"/>
      <c r="Y37" s="3"/>
      <c r="Z37" s="6"/>
      <c r="AA37" s="6"/>
      <c r="AB37" s="8" t="s">
        <v>1949</v>
      </c>
    </row>
    <row r="38" spans="1:28" x14ac:dyDescent="0.55000000000000004">
      <c r="A38" s="8" t="s">
        <v>1949</v>
      </c>
      <c r="B38" s="6">
        <v>21</v>
      </c>
      <c r="C38" s="6" t="s">
        <v>34</v>
      </c>
      <c r="D38" s="6">
        <v>94188</v>
      </c>
      <c r="E38" s="6">
        <v>267</v>
      </c>
      <c r="F38" s="6">
        <v>7570</v>
      </c>
      <c r="G38" s="6" t="s">
        <v>1940</v>
      </c>
      <c r="H38" s="6">
        <v>15</v>
      </c>
      <c r="I38" s="6"/>
      <c r="J38" s="6">
        <v>78</v>
      </c>
      <c r="K38" s="5">
        <f t="shared" si="0"/>
        <v>6078</v>
      </c>
      <c r="L38" s="3"/>
      <c r="M38" s="6"/>
      <c r="N38" s="6"/>
      <c r="O38" s="6"/>
      <c r="P38" s="115">
        <v>250</v>
      </c>
      <c r="Q38" s="6"/>
      <c r="R38" s="6">
        <v>41</v>
      </c>
      <c r="S38" s="6"/>
      <c r="T38" s="6"/>
      <c r="U38" s="6"/>
      <c r="V38" s="6"/>
      <c r="W38" s="6"/>
      <c r="X38" s="6"/>
      <c r="Y38" s="6"/>
      <c r="Z38" s="6"/>
      <c r="AA38" s="6"/>
      <c r="AB38" s="8" t="s">
        <v>1949</v>
      </c>
    </row>
    <row r="39" spans="1:28" x14ac:dyDescent="0.55000000000000004">
      <c r="A39" s="8"/>
      <c r="B39" s="6"/>
      <c r="C39" s="6"/>
      <c r="D39" s="6"/>
      <c r="E39" s="6"/>
      <c r="F39" s="6"/>
      <c r="G39" s="6"/>
      <c r="H39" s="6"/>
      <c r="I39" s="6"/>
      <c r="J39" s="6"/>
      <c r="K39" s="5"/>
      <c r="L39" s="3"/>
      <c r="M39" s="6"/>
      <c r="N39" s="6"/>
      <c r="O39" s="6"/>
      <c r="P39" s="115"/>
      <c r="Q39" s="6"/>
      <c r="R39" s="6"/>
      <c r="S39" s="6"/>
      <c r="T39" s="6"/>
      <c r="U39" s="6"/>
      <c r="V39" s="6"/>
      <c r="W39" s="6"/>
      <c r="X39" s="6"/>
      <c r="Y39" s="6"/>
      <c r="Z39" s="6"/>
      <c r="AA39" s="6"/>
      <c r="AB39" s="8"/>
    </row>
    <row r="40" spans="1:28" x14ac:dyDescent="0.55000000000000004">
      <c r="A40" s="8" t="s">
        <v>1951</v>
      </c>
      <c r="B40" s="6">
        <v>22</v>
      </c>
      <c r="C40" s="6" t="s">
        <v>34</v>
      </c>
      <c r="D40" s="6">
        <v>37692</v>
      </c>
      <c r="E40" s="6">
        <v>17</v>
      </c>
      <c r="F40" s="6">
        <v>1013</v>
      </c>
      <c r="G40" s="6" t="s">
        <v>1940</v>
      </c>
      <c r="H40" s="6"/>
      <c r="I40" s="6">
        <v>3</v>
      </c>
      <c r="J40" s="6">
        <v>18</v>
      </c>
      <c r="K40" s="5"/>
      <c r="L40" s="6">
        <f xml:space="preserve"> H40*400+I40*100+J40</f>
        <v>318</v>
      </c>
      <c r="M40" s="6"/>
      <c r="N40" s="6"/>
      <c r="O40" s="6"/>
      <c r="P40" s="115">
        <v>250</v>
      </c>
      <c r="Q40" s="6">
        <v>5</v>
      </c>
      <c r="R40" s="6">
        <v>43</v>
      </c>
      <c r="S40" s="6" t="s">
        <v>1792</v>
      </c>
      <c r="T40" s="6" t="s">
        <v>45</v>
      </c>
      <c r="U40" s="6">
        <v>198</v>
      </c>
      <c r="V40" s="6"/>
      <c r="W40" s="6">
        <v>198</v>
      </c>
      <c r="X40" s="6"/>
      <c r="Y40" s="6"/>
      <c r="Z40" s="6">
        <v>22</v>
      </c>
      <c r="AA40" s="6"/>
      <c r="AB40" s="8" t="s">
        <v>1951</v>
      </c>
    </row>
    <row r="41" spans="1:28" x14ac:dyDescent="0.55000000000000004">
      <c r="A41" s="8"/>
      <c r="B41" s="6"/>
      <c r="C41" s="6"/>
      <c r="D41" s="6"/>
      <c r="E41" s="6"/>
      <c r="F41" s="6"/>
      <c r="G41" s="6"/>
      <c r="H41" s="6"/>
      <c r="I41" s="6"/>
      <c r="J41" s="6"/>
      <c r="K41" s="5"/>
      <c r="L41" s="6"/>
      <c r="M41" s="6"/>
      <c r="N41" s="6"/>
      <c r="O41" s="6"/>
      <c r="P41" s="115"/>
      <c r="Q41" s="6"/>
      <c r="R41" s="6"/>
      <c r="S41" s="6"/>
      <c r="T41" s="6"/>
      <c r="U41" s="6"/>
      <c r="V41" s="6"/>
      <c r="W41" s="6"/>
      <c r="X41" s="6"/>
      <c r="Y41" s="6"/>
      <c r="Z41" s="6"/>
      <c r="AA41" s="6"/>
      <c r="AB41" s="8"/>
    </row>
    <row r="42" spans="1:28" x14ac:dyDescent="0.55000000000000004">
      <c r="A42" s="8" t="s">
        <v>1952</v>
      </c>
      <c r="B42" s="6">
        <v>23</v>
      </c>
      <c r="C42" s="6" t="s">
        <v>34</v>
      </c>
      <c r="D42" s="6">
        <v>72332</v>
      </c>
      <c r="E42" s="6">
        <v>208</v>
      </c>
      <c r="F42" s="6">
        <v>6149</v>
      </c>
      <c r="G42" s="6" t="s">
        <v>1940</v>
      </c>
      <c r="H42" s="6">
        <v>3</v>
      </c>
      <c r="I42" s="6">
        <v>2</v>
      </c>
      <c r="J42" s="6">
        <v>11</v>
      </c>
      <c r="K42" s="5">
        <f t="shared" si="0"/>
        <v>1411</v>
      </c>
      <c r="L42" s="6"/>
      <c r="M42" s="6"/>
      <c r="N42" s="6"/>
      <c r="O42" s="6"/>
      <c r="P42" s="115">
        <v>150</v>
      </c>
      <c r="Q42" s="6"/>
      <c r="R42" s="6">
        <v>2</v>
      </c>
      <c r="S42" s="6"/>
      <c r="T42" s="6"/>
      <c r="U42" s="6"/>
      <c r="V42" s="6"/>
      <c r="W42" s="6"/>
      <c r="X42" s="6"/>
      <c r="Y42" s="6"/>
      <c r="Z42" s="6"/>
      <c r="AA42" s="6"/>
      <c r="AB42" s="8" t="s">
        <v>1952</v>
      </c>
    </row>
    <row r="43" spans="1:28" x14ac:dyDescent="0.55000000000000004">
      <c r="A43" s="8" t="s">
        <v>1952</v>
      </c>
      <c r="B43" s="6">
        <v>24</v>
      </c>
      <c r="C43" s="6" t="s">
        <v>34</v>
      </c>
      <c r="D43" s="6">
        <v>71768</v>
      </c>
      <c r="E43" s="6">
        <v>179</v>
      </c>
      <c r="F43" s="6">
        <v>5913</v>
      </c>
      <c r="G43" s="6" t="s">
        <v>1940</v>
      </c>
      <c r="H43" s="6">
        <v>2</v>
      </c>
      <c r="I43" s="6">
        <v>3</v>
      </c>
      <c r="J43" s="6">
        <v>15</v>
      </c>
      <c r="K43" s="5">
        <f t="shared" si="0"/>
        <v>1115</v>
      </c>
      <c r="L43" s="6"/>
      <c r="M43" s="6"/>
      <c r="N43" s="6"/>
      <c r="O43" s="6"/>
      <c r="P43" s="115">
        <v>175</v>
      </c>
      <c r="Q43" s="6"/>
      <c r="R43" s="6">
        <v>2</v>
      </c>
      <c r="S43" s="6"/>
      <c r="T43" s="6"/>
      <c r="U43" s="6"/>
      <c r="V43" s="6"/>
      <c r="W43" s="6"/>
      <c r="X43" s="6"/>
      <c r="Y43" s="6"/>
      <c r="Z43" s="6"/>
      <c r="AA43" s="6"/>
      <c r="AB43" s="8" t="s">
        <v>1952</v>
      </c>
    </row>
    <row r="44" spans="1:28" x14ac:dyDescent="0.55000000000000004">
      <c r="A44" s="8" t="s">
        <v>1952</v>
      </c>
      <c r="B44" s="6">
        <v>25</v>
      </c>
      <c r="C44" s="6" t="s">
        <v>34</v>
      </c>
      <c r="D44" s="6">
        <v>54341</v>
      </c>
      <c r="E44" s="6">
        <v>270</v>
      </c>
      <c r="F44" s="6">
        <v>5400</v>
      </c>
      <c r="G44" s="6" t="s">
        <v>1940</v>
      </c>
      <c r="H44" s="6">
        <v>7</v>
      </c>
      <c r="I44" s="6">
        <v>1</v>
      </c>
      <c r="J44" s="6">
        <v>89</v>
      </c>
      <c r="K44" s="5">
        <f t="shared" si="0"/>
        <v>2989</v>
      </c>
      <c r="L44" s="6"/>
      <c r="M44" s="6"/>
      <c r="N44" s="6"/>
      <c r="O44" s="6"/>
      <c r="P44" s="115">
        <v>150</v>
      </c>
      <c r="Q44" s="6"/>
      <c r="R44" s="6">
        <v>2</v>
      </c>
      <c r="S44" s="6"/>
      <c r="T44" s="6"/>
      <c r="U44" s="6"/>
      <c r="V44" s="6"/>
      <c r="W44" s="6"/>
      <c r="X44" s="6"/>
      <c r="Y44" s="6"/>
      <c r="Z44" s="6"/>
      <c r="AA44" s="6"/>
      <c r="AB44" s="8" t="s">
        <v>1952</v>
      </c>
    </row>
    <row r="45" spans="1:28" x14ac:dyDescent="0.55000000000000004">
      <c r="A45" s="8" t="s">
        <v>1952</v>
      </c>
      <c r="B45" s="6">
        <v>26</v>
      </c>
      <c r="C45" s="6" t="s">
        <v>34</v>
      </c>
      <c r="D45" s="6">
        <v>43965</v>
      </c>
      <c r="E45" s="6">
        <v>102</v>
      </c>
      <c r="F45" s="6">
        <v>3299</v>
      </c>
      <c r="G45" s="6" t="s">
        <v>1940</v>
      </c>
      <c r="H45" s="6"/>
      <c r="I45" s="6">
        <v>1</v>
      </c>
      <c r="J45" s="6">
        <v>43</v>
      </c>
      <c r="K45" s="5">
        <f t="shared" si="0"/>
        <v>143</v>
      </c>
      <c r="L45" s="6"/>
      <c r="M45" s="6"/>
      <c r="N45" s="6"/>
      <c r="O45" s="6"/>
      <c r="P45" s="115">
        <v>250</v>
      </c>
      <c r="Q45" s="6">
        <v>6</v>
      </c>
      <c r="R45" s="6">
        <v>2</v>
      </c>
      <c r="S45" s="6" t="s">
        <v>1792</v>
      </c>
      <c r="T45" s="6" t="s">
        <v>37</v>
      </c>
      <c r="U45" s="6">
        <v>108</v>
      </c>
      <c r="V45" s="6"/>
      <c r="W45" s="6">
        <v>108</v>
      </c>
      <c r="X45" s="6"/>
      <c r="Y45" s="6"/>
      <c r="Z45" s="6">
        <v>24</v>
      </c>
      <c r="AA45" s="6"/>
      <c r="AB45" s="8" t="s">
        <v>1952</v>
      </c>
    </row>
    <row r="46" spans="1:28" x14ac:dyDescent="0.55000000000000004">
      <c r="A46" s="8"/>
      <c r="B46" s="6"/>
      <c r="C46" s="6"/>
      <c r="D46" s="6"/>
      <c r="E46" s="6"/>
      <c r="F46" s="6"/>
      <c r="G46" s="6"/>
      <c r="H46" s="6"/>
      <c r="I46" s="6"/>
      <c r="J46" s="6"/>
      <c r="K46" s="5"/>
      <c r="L46" s="6"/>
      <c r="M46" s="6"/>
      <c r="N46" s="6"/>
      <c r="O46" s="6"/>
      <c r="P46" s="115"/>
      <c r="Q46" s="6"/>
      <c r="R46" s="6"/>
      <c r="S46" s="6"/>
      <c r="T46" s="6"/>
      <c r="U46" s="6"/>
      <c r="V46" s="6"/>
      <c r="W46" s="6"/>
      <c r="X46" s="6"/>
      <c r="Y46" s="6"/>
      <c r="Z46" s="6"/>
      <c r="AA46" s="6"/>
      <c r="AB46" s="8"/>
    </row>
    <row r="47" spans="1:28" x14ac:dyDescent="0.55000000000000004">
      <c r="A47" s="8" t="s">
        <v>1953</v>
      </c>
      <c r="B47" s="6">
        <v>27</v>
      </c>
      <c r="C47" s="6" t="s">
        <v>34</v>
      </c>
      <c r="D47" s="6">
        <v>25977</v>
      </c>
      <c r="E47" s="6">
        <v>73</v>
      </c>
      <c r="F47" s="6">
        <v>1933</v>
      </c>
      <c r="G47" s="6" t="s">
        <v>1940</v>
      </c>
      <c r="H47" s="6">
        <v>10</v>
      </c>
      <c r="I47" s="6"/>
      <c r="J47" s="6">
        <v>10</v>
      </c>
      <c r="K47" s="5">
        <f t="shared" si="0"/>
        <v>4010</v>
      </c>
      <c r="L47" s="6"/>
      <c r="M47" s="6"/>
      <c r="N47" s="6"/>
      <c r="O47" s="6"/>
      <c r="P47" s="115">
        <v>175</v>
      </c>
      <c r="Q47" s="6"/>
      <c r="R47" s="6">
        <v>19</v>
      </c>
      <c r="S47" s="6"/>
      <c r="T47" s="6"/>
      <c r="U47" s="6"/>
      <c r="V47" s="6"/>
      <c r="W47" s="6"/>
      <c r="X47" s="6"/>
      <c r="Y47" s="6"/>
      <c r="Z47" s="6"/>
      <c r="AA47" s="6"/>
      <c r="AB47" s="8" t="s">
        <v>1953</v>
      </c>
    </row>
    <row r="48" spans="1:28" x14ac:dyDescent="0.55000000000000004">
      <c r="A48" s="8" t="s">
        <v>1953</v>
      </c>
      <c r="B48" s="6">
        <v>28</v>
      </c>
      <c r="C48" s="6" t="s">
        <v>34</v>
      </c>
      <c r="D48" s="6">
        <v>26382</v>
      </c>
      <c r="E48" s="6">
        <v>78</v>
      </c>
      <c r="F48" s="6">
        <v>2300</v>
      </c>
      <c r="G48" s="6" t="s">
        <v>1940</v>
      </c>
      <c r="H48" s="6">
        <v>8</v>
      </c>
      <c r="I48" s="6">
        <v>3</v>
      </c>
      <c r="J48" s="6">
        <v>60</v>
      </c>
      <c r="K48" s="5">
        <f t="shared" si="0"/>
        <v>3560</v>
      </c>
      <c r="L48" s="6"/>
      <c r="M48" s="6"/>
      <c r="N48" s="6"/>
      <c r="O48" s="6"/>
      <c r="P48" s="115">
        <v>200</v>
      </c>
      <c r="Q48" s="6"/>
      <c r="R48" s="6">
        <v>19</v>
      </c>
      <c r="S48" s="6"/>
      <c r="T48" s="6"/>
      <c r="U48" s="6"/>
      <c r="V48" s="6"/>
      <c r="W48" s="6"/>
      <c r="X48" s="6"/>
      <c r="Y48" s="6"/>
      <c r="Z48" s="6"/>
      <c r="AA48" s="6"/>
      <c r="AB48" s="8" t="s">
        <v>1953</v>
      </c>
    </row>
    <row r="49" spans="1:28" x14ac:dyDescent="0.55000000000000004">
      <c r="A49" s="8" t="s">
        <v>1953</v>
      </c>
      <c r="B49" s="6">
        <v>29</v>
      </c>
      <c r="C49" s="6" t="s">
        <v>34</v>
      </c>
      <c r="D49" s="6">
        <v>71565</v>
      </c>
      <c r="E49" s="6">
        <v>88</v>
      </c>
      <c r="F49" s="6">
        <v>6051</v>
      </c>
      <c r="G49" s="6" t="s">
        <v>1940</v>
      </c>
      <c r="H49" s="6"/>
      <c r="I49" s="6">
        <v>1</v>
      </c>
      <c r="J49" s="6">
        <v>39</v>
      </c>
      <c r="K49" s="5"/>
      <c r="L49" s="6">
        <f xml:space="preserve"> H49*400+I49*100+J49</f>
        <v>139</v>
      </c>
      <c r="M49" s="6"/>
      <c r="N49" s="6"/>
      <c r="O49" s="6"/>
      <c r="P49" s="115">
        <v>100</v>
      </c>
      <c r="Q49" s="6">
        <v>7</v>
      </c>
      <c r="R49" s="6">
        <v>19</v>
      </c>
      <c r="S49" s="6" t="s">
        <v>1792</v>
      </c>
      <c r="T49" s="6" t="s">
        <v>45</v>
      </c>
      <c r="U49" s="6">
        <v>90</v>
      </c>
      <c r="V49" s="6"/>
      <c r="W49" s="6">
        <v>90</v>
      </c>
      <c r="X49" s="6"/>
      <c r="Y49" s="6"/>
      <c r="Z49" s="6">
        <v>21</v>
      </c>
      <c r="AA49" s="6"/>
      <c r="AB49" s="8" t="s">
        <v>1953</v>
      </c>
    </row>
    <row r="50" spans="1:28" x14ac:dyDescent="0.55000000000000004">
      <c r="A50" s="8"/>
      <c r="B50" s="6"/>
      <c r="C50" s="6"/>
      <c r="D50" s="6"/>
      <c r="E50" s="6"/>
      <c r="F50" s="6"/>
      <c r="G50" s="6"/>
      <c r="H50" s="6"/>
      <c r="I50" s="6"/>
      <c r="J50" s="6"/>
      <c r="K50" s="5"/>
      <c r="L50" s="6"/>
      <c r="M50" s="6"/>
      <c r="N50" s="6"/>
      <c r="O50" s="6"/>
      <c r="P50" s="115"/>
      <c r="Q50" s="6"/>
      <c r="R50" s="6"/>
      <c r="S50" s="6"/>
      <c r="T50" s="6"/>
      <c r="U50" s="6"/>
      <c r="V50" s="6"/>
      <c r="W50" s="6"/>
      <c r="X50" s="6"/>
      <c r="Y50" s="6"/>
      <c r="Z50" s="6"/>
      <c r="AA50" s="6"/>
      <c r="AB50" s="8"/>
    </row>
    <row r="51" spans="1:28" x14ac:dyDescent="0.55000000000000004">
      <c r="A51" s="8" t="s">
        <v>1954</v>
      </c>
      <c r="B51" s="6">
        <v>30</v>
      </c>
      <c r="C51" s="6" t="s">
        <v>34</v>
      </c>
      <c r="D51" s="6">
        <v>86204</v>
      </c>
      <c r="E51" s="6">
        <v>193</v>
      </c>
      <c r="F51" s="6">
        <v>6986</v>
      </c>
      <c r="G51" s="6" t="s">
        <v>1940</v>
      </c>
      <c r="H51" s="6">
        <v>6</v>
      </c>
      <c r="I51" s="6">
        <v>2</v>
      </c>
      <c r="J51" s="6">
        <v>24</v>
      </c>
      <c r="K51" s="5">
        <f t="shared" si="0"/>
        <v>2624</v>
      </c>
      <c r="L51" s="6"/>
      <c r="M51" s="6"/>
      <c r="N51" s="6"/>
      <c r="O51" s="6"/>
      <c r="P51" s="115">
        <v>100</v>
      </c>
      <c r="Q51" s="6"/>
      <c r="R51" s="6">
        <v>19</v>
      </c>
      <c r="S51" s="6"/>
      <c r="T51" s="6"/>
      <c r="U51" s="6"/>
      <c r="V51" s="6"/>
      <c r="W51" s="6"/>
      <c r="X51" s="6"/>
      <c r="Y51" s="6"/>
      <c r="Z51" s="6"/>
      <c r="AA51" s="6"/>
      <c r="AB51" s="8" t="s">
        <v>1954</v>
      </c>
    </row>
    <row r="52" spans="1:28" x14ac:dyDescent="0.55000000000000004">
      <c r="A52" s="8" t="s">
        <v>1954</v>
      </c>
      <c r="B52" s="6">
        <v>31</v>
      </c>
      <c r="C52" s="6" t="s">
        <v>34</v>
      </c>
      <c r="D52" s="6">
        <v>86205</v>
      </c>
      <c r="E52" s="6">
        <v>194</v>
      </c>
      <c r="F52" s="6">
        <v>6987</v>
      </c>
      <c r="G52" s="6" t="s">
        <v>1940</v>
      </c>
      <c r="H52" s="6">
        <v>6</v>
      </c>
      <c r="I52" s="6">
        <v>3</v>
      </c>
      <c r="J52" s="6">
        <v>28</v>
      </c>
      <c r="K52" s="5">
        <f t="shared" si="0"/>
        <v>2728</v>
      </c>
      <c r="L52" s="6"/>
      <c r="M52" s="6"/>
      <c r="N52" s="6"/>
      <c r="O52" s="6"/>
      <c r="P52" s="115">
        <v>100</v>
      </c>
      <c r="Q52" s="6"/>
      <c r="R52" s="6">
        <v>19</v>
      </c>
      <c r="S52" s="6"/>
      <c r="T52" s="6"/>
      <c r="U52" s="6"/>
      <c r="V52" s="6"/>
      <c r="W52" s="6"/>
      <c r="X52" s="6"/>
      <c r="Y52" s="6"/>
      <c r="Z52" s="6"/>
      <c r="AA52" s="6"/>
      <c r="AB52" s="8" t="s">
        <v>1954</v>
      </c>
    </row>
    <row r="53" spans="1:28" x14ac:dyDescent="0.55000000000000004">
      <c r="A53" s="8" t="s">
        <v>1954</v>
      </c>
      <c r="B53" s="6">
        <v>32</v>
      </c>
      <c r="C53" s="6" t="s">
        <v>34</v>
      </c>
      <c r="D53" s="6">
        <v>86206</v>
      </c>
      <c r="E53" s="6">
        <v>195</v>
      </c>
      <c r="F53" s="6">
        <v>6822</v>
      </c>
      <c r="G53" s="6" t="s">
        <v>1940</v>
      </c>
      <c r="H53" s="6">
        <v>6</v>
      </c>
      <c r="I53" s="6">
        <v>3</v>
      </c>
      <c r="J53" s="6">
        <v>78</v>
      </c>
      <c r="K53" s="5">
        <f t="shared" si="0"/>
        <v>2778</v>
      </c>
      <c r="L53" s="6"/>
      <c r="M53" s="6"/>
      <c r="N53" s="6"/>
      <c r="O53" s="6"/>
      <c r="P53" s="115">
        <v>150</v>
      </c>
      <c r="Q53" s="6"/>
      <c r="R53" s="6">
        <v>19</v>
      </c>
      <c r="S53" s="6"/>
      <c r="T53" s="6"/>
      <c r="U53" s="6"/>
      <c r="V53" s="6"/>
      <c r="W53" s="6"/>
      <c r="X53" s="6"/>
      <c r="Y53" s="6"/>
      <c r="Z53" s="6"/>
      <c r="AA53" s="6"/>
      <c r="AB53" s="8" t="s">
        <v>1954</v>
      </c>
    </row>
    <row r="54" spans="1:28" x14ac:dyDescent="0.55000000000000004">
      <c r="A54" s="8"/>
      <c r="B54" s="6"/>
      <c r="C54" s="6"/>
      <c r="D54" s="6"/>
      <c r="E54" s="6"/>
      <c r="F54" s="6"/>
      <c r="G54" s="6"/>
      <c r="H54" s="6"/>
      <c r="I54" s="6"/>
      <c r="J54" s="6"/>
      <c r="K54" s="5"/>
      <c r="L54" s="6"/>
      <c r="M54" s="6"/>
      <c r="N54" s="6"/>
      <c r="O54" s="6"/>
      <c r="P54" s="115"/>
      <c r="Q54" s="6"/>
      <c r="R54" s="6"/>
      <c r="S54" s="6"/>
      <c r="T54" s="6"/>
      <c r="U54" s="6"/>
      <c r="V54" s="6"/>
      <c r="W54" s="6"/>
      <c r="X54" s="6"/>
      <c r="Y54" s="6"/>
      <c r="Z54" s="6"/>
      <c r="AA54" s="6"/>
      <c r="AB54" s="8"/>
    </row>
    <row r="55" spans="1:28" x14ac:dyDescent="0.55000000000000004">
      <c r="A55" s="8" t="s">
        <v>1955</v>
      </c>
      <c r="B55" s="6">
        <v>33</v>
      </c>
      <c r="C55" s="6" t="s">
        <v>34</v>
      </c>
      <c r="D55" s="6">
        <v>26388</v>
      </c>
      <c r="E55" s="6">
        <v>79</v>
      </c>
      <c r="F55" s="6">
        <v>2302</v>
      </c>
      <c r="G55" s="6" t="s">
        <v>1940</v>
      </c>
      <c r="H55" s="6">
        <v>4</v>
      </c>
      <c r="I55" s="6">
        <v>3</v>
      </c>
      <c r="J55" s="6">
        <v>53</v>
      </c>
      <c r="K55" s="5">
        <f t="shared" si="0"/>
        <v>1953</v>
      </c>
      <c r="L55" s="6"/>
      <c r="M55" s="6"/>
      <c r="N55" s="6"/>
      <c r="O55" s="6"/>
      <c r="P55" s="115">
        <v>175</v>
      </c>
      <c r="Q55" s="6"/>
      <c r="R55" s="6">
        <v>35</v>
      </c>
      <c r="S55" s="6"/>
      <c r="T55" s="6"/>
      <c r="U55" s="6"/>
      <c r="V55" s="6"/>
      <c r="W55" s="6"/>
      <c r="X55" s="6"/>
      <c r="Y55" s="6"/>
      <c r="Z55" s="6"/>
      <c r="AA55" s="6"/>
      <c r="AB55" s="8" t="s">
        <v>1955</v>
      </c>
    </row>
    <row r="56" spans="1:28" x14ac:dyDescent="0.55000000000000004">
      <c r="A56" s="8" t="s">
        <v>1956</v>
      </c>
      <c r="B56" s="6">
        <v>34</v>
      </c>
      <c r="C56" s="6" t="s">
        <v>34</v>
      </c>
      <c r="D56" s="6">
        <v>4931</v>
      </c>
      <c r="E56" s="6">
        <v>124</v>
      </c>
      <c r="F56" s="6">
        <v>4369</v>
      </c>
      <c r="G56" s="6" t="s">
        <v>1940</v>
      </c>
      <c r="H56" s="6">
        <v>25</v>
      </c>
      <c r="I56" s="6">
        <v>2</v>
      </c>
      <c r="J56" s="6">
        <v>80</v>
      </c>
      <c r="K56" s="5">
        <f t="shared" si="0"/>
        <v>10280</v>
      </c>
      <c r="L56" s="6"/>
      <c r="M56" s="6"/>
      <c r="N56" s="6"/>
      <c r="O56" s="6"/>
      <c r="P56" s="115">
        <v>100</v>
      </c>
      <c r="Q56" s="6"/>
      <c r="R56" s="6">
        <v>35</v>
      </c>
      <c r="S56" s="6"/>
      <c r="T56" s="6"/>
      <c r="U56" s="6"/>
      <c r="V56" s="6"/>
      <c r="W56" s="6"/>
      <c r="X56" s="6"/>
      <c r="Y56" s="6"/>
      <c r="Z56" s="6"/>
      <c r="AA56" s="6"/>
      <c r="AB56" s="8" t="s">
        <v>1956</v>
      </c>
    </row>
    <row r="57" spans="1:28" x14ac:dyDescent="0.55000000000000004">
      <c r="A57" s="8" t="s">
        <v>1956</v>
      </c>
      <c r="B57" s="6">
        <v>35</v>
      </c>
      <c r="C57" s="6" t="s">
        <v>34</v>
      </c>
      <c r="D57" s="6">
        <v>37698</v>
      </c>
      <c r="E57" s="6">
        <v>3</v>
      </c>
      <c r="F57" s="6">
        <v>1019</v>
      </c>
      <c r="G57" s="6" t="s">
        <v>1940</v>
      </c>
      <c r="H57" s="6">
        <v>1</v>
      </c>
      <c r="I57" s="6"/>
      <c r="J57" s="6">
        <v>8</v>
      </c>
      <c r="K57" s="5"/>
      <c r="L57" s="6">
        <f xml:space="preserve"> H57*400+I57*100+J57</f>
        <v>408</v>
      </c>
      <c r="M57" s="6"/>
      <c r="N57" s="6"/>
      <c r="O57" s="6"/>
      <c r="P57" s="115">
        <v>100</v>
      </c>
      <c r="Q57" s="6">
        <v>8</v>
      </c>
      <c r="R57" s="6">
        <v>35</v>
      </c>
      <c r="S57" s="6" t="s">
        <v>1792</v>
      </c>
      <c r="T57" s="6" t="s">
        <v>45</v>
      </c>
      <c r="U57" s="6">
        <v>54</v>
      </c>
      <c r="V57" s="6"/>
      <c r="W57" s="6">
        <v>54</v>
      </c>
      <c r="X57" s="6"/>
      <c r="Y57" s="6"/>
      <c r="Z57" s="6">
        <v>50</v>
      </c>
      <c r="AA57" s="6"/>
      <c r="AB57" s="8" t="s">
        <v>1956</v>
      </c>
    </row>
    <row r="58" spans="1:28" x14ac:dyDescent="0.55000000000000004">
      <c r="A58" s="8"/>
      <c r="B58" s="6"/>
      <c r="C58" s="6"/>
      <c r="D58" s="6"/>
      <c r="E58" s="6"/>
      <c r="F58" s="6"/>
      <c r="G58" s="6"/>
      <c r="H58" s="6"/>
      <c r="I58" s="6"/>
      <c r="J58" s="6"/>
      <c r="K58" s="5"/>
      <c r="L58" s="6"/>
      <c r="M58" s="6"/>
      <c r="N58" s="6"/>
      <c r="O58" s="6"/>
      <c r="P58" s="115"/>
      <c r="Q58" s="6"/>
      <c r="R58" s="6"/>
      <c r="S58" s="6"/>
      <c r="T58" s="6"/>
      <c r="U58" s="6"/>
      <c r="V58" s="6"/>
      <c r="W58" s="6"/>
      <c r="X58" s="6"/>
      <c r="Y58" s="6"/>
      <c r="Z58" s="6"/>
      <c r="AA58" s="6"/>
      <c r="AB58" s="8"/>
    </row>
    <row r="59" spans="1:28" x14ac:dyDescent="0.55000000000000004">
      <c r="A59" s="8" t="s">
        <v>1957</v>
      </c>
      <c r="B59" s="6">
        <v>36</v>
      </c>
      <c r="C59" s="6" t="s">
        <v>34</v>
      </c>
      <c r="D59" s="6">
        <v>85279</v>
      </c>
      <c r="E59" s="6">
        <v>93</v>
      </c>
      <c r="F59" s="6">
        <v>6946</v>
      </c>
      <c r="G59" s="6" t="s">
        <v>1940</v>
      </c>
      <c r="H59" s="6"/>
      <c r="I59" s="6"/>
      <c r="J59" s="6">
        <v>66</v>
      </c>
      <c r="K59" s="5"/>
      <c r="L59" s="6">
        <f xml:space="preserve"> H59*400+I59*100+J59</f>
        <v>66</v>
      </c>
      <c r="M59" s="6"/>
      <c r="N59" s="6"/>
      <c r="O59" s="6"/>
      <c r="P59" s="115">
        <v>250</v>
      </c>
      <c r="Q59" s="6">
        <v>9</v>
      </c>
      <c r="R59" s="6">
        <v>82</v>
      </c>
      <c r="S59" s="6" t="s">
        <v>1792</v>
      </c>
      <c r="T59" s="6" t="s">
        <v>45</v>
      </c>
      <c r="U59" s="6">
        <v>54</v>
      </c>
      <c r="V59" s="6"/>
      <c r="W59" s="6">
        <v>54</v>
      </c>
      <c r="X59" s="6"/>
      <c r="Y59" s="6"/>
      <c r="Z59" s="6">
        <v>38</v>
      </c>
      <c r="AA59" s="6"/>
      <c r="AB59" s="8" t="s">
        <v>1957</v>
      </c>
    </row>
    <row r="60" spans="1:28" x14ac:dyDescent="0.55000000000000004">
      <c r="A60" s="8" t="s">
        <v>1957</v>
      </c>
      <c r="B60" s="6">
        <v>37</v>
      </c>
      <c r="C60" s="6" t="s">
        <v>34</v>
      </c>
      <c r="D60" s="6">
        <v>25546</v>
      </c>
      <c r="E60" s="6">
        <v>64</v>
      </c>
      <c r="F60" s="6">
        <v>2002</v>
      </c>
      <c r="G60" s="6" t="s">
        <v>1940</v>
      </c>
      <c r="H60" s="6">
        <v>10</v>
      </c>
      <c r="I60" s="6"/>
      <c r="J60" s="6">
        <v>50</v>
      </c>
      <c r="K60" s="5">
        <f t="shared" si="0"/>
        <v>4050</v>
      </c>
      <c r="L60" s="6"/>
      <c r="M60" s="6"/>
      <c r="N60" s="6"/>
      <c r="O60" s="6"/>
      <c r="P60" s="115">
        <v>175</v>
      </c>
      <c r="Q60" s="6"/>
      <c r="R60" s="6">
        <v>82</v>
      </c>
      <c r="S60" s="6"/>
      <c r="T60" s="6"/>
      <c r="U60" s="6"/>
      <c r="V60" s="6"/>
      <c r="W60" s="6"/>
      <c r="X60" s="6"/>
      <c r="Y60" s="6"/>
      <c r="Z60" s="6"/>
      <c r="AA60" s="6"/>
      <c r="AB60" s="8" t="s">
        <v>1957</v>
      </c>
    </row>
    <row r="61" spans="1:28" x14ac:dyDescent="0.55000000000000004">
      <c r="A61" s="8"/>
      <c r="B61" s="6"/>
      <c r="C61" s="6"/>
      <c r="D61" s="6"/>
      <c r="E61" s="6"/>
      <c r="F61" s="6"/>
      <c r="G61" s="6"/>
      <c r="H61" s="6"/>
      <c r="I61" s="6"/>
      <c r="J61" s="6"/>
      <c r="K61" s="5"/>
      <c r="L61" s="6"/>
      <c r="M61" s="6"/>
      <c r="N61" s="6"/>
      <c r="O61" s="6"/>
      <c r="P61" s="115"/>
      <c r="Q61" s="6"/>
      <c r="R61" s="6"/>
      <c r="S61" s="6"/>
      <c r="T61" s="6"/>
      <c r="U61" s="6"/>
      <c r="V61" s="6"/>
      <c r="W61" s="6"/>
      <c r="X61" s="6"/>
      <c r="Y61" s="6"/>
      <c r="Z61" s="6"/>
      <c r="AA61" s="6"/>
      <c r="AB61" s="8"/>
    </row>
    <row r="62" spans="1:28" x14ac:dyDescent="0.55000000000000004">
      <c r="A62" s="8" t="s">
        <v>1958</v>
      </c>
      <c r="B62" s="6">
        <v>38</v>
      </c>
      <c r="C62" s="6" t="s">
        <v>34</v>
      </c>
      <c r="D62" s="6">
        <v>50781</v>
      </c>
      <c r="E62" s="6">
        <v>131</v>
      </c>
      <c r="F62" s="6">
        <v>4872</v>
      </c>
      <c r="G62" s="6" t="s">
        <v>1940</v>
      </c>
      <c r="H62" s="6">
        <v>10</v>
      </c>
      <c r="I62" s="6"/>
      <c r="J62" s="6">
        <v>3</v>
      </c>
      <c r="K62" s="5">
        <f t="shared" si="0"/>
        <v>4003</v>
      </c>
      <c r="L62" s="6"/>
      <c r="M62" s="6"/>
      <c r="N62" s="6"/>
      <c r="O62" s="6"/>
      <c r="P62" s="115">
        <v>150</v>
      </c>
      <c r="Q62" s="6"/>
      <c r="R62" s="6">
        <v>82</v>
      </c>
      <c r="S62" s="3"/>
      <c r="T62" s="6"/>
      <c r="U62" s="6"/>
      <c r="V62" s="6"/>
      <c r="W62" s="6"/>
      <c r="X62" s="6"/>
      <c r="Y62" s="6"/>
      <c r="Z62" s="6"/>
      <c r="AA62" s="6"/>
      <c r="AB62" s="8" t="s">
        <v>1958</v>
      </c>
    </row>
    <row r="63" spans="1:28" x14ac:dyDescent="0.55000000000000004">
      <c r="A63" s="8"/>
      <c r="B63" s="6"/>
      <c r="C63" s="6"/>
      <c r="D63" s="6"/>
      <c r="E63" s="6"/>
      <c r="F63" s="6"/>
      <c r="G63" s="6"/>
      <c r="H63" s="6"/>
      <c r="I63" s="6"/>
      <c r="J63" s="6"/>
      <c r="K63" s="5"/>
      <c r="L63" s="6"/>
      <c r="M63" s="6"/>
      <c r="N63" s="6"/>
      <c r="O63" s="6"/>
      <c r="P63" s="115"/>
      <c r="Q63" s="6"/>
      <c r="R63" s="6"/>
      <c r="S63" s="3"/>
      <c r="T63" s="6"/>
      <c r="U63" s="6"/>
      <c r="V63" s="6"/>
      <c r="W63" s="6"/>
      <c r="X63" s="6"/>
      <c r="Y63" s="6"/>
      <c r="Z63" s="6"/>
      <c r="AA63" s="6"/>
      <c r="AB63" s="8"/>
    </row>
    <row r="64" spans="1:28" x14ac:dyDescent="0.55000000000000004">
      <c r="A64" s="8" t="s">
        <v>1959</v>
      </c>
      <c r="B64" s="6">
        <v>39</v>
      </c>
      <c r="C64" s="6" t="s">
        <v>34</v>
      </c>
      <c r="D64" s="6">
        <v>47093</v>
      </c>
      <c r="E64" s="6">
        <v>115</v>
      </c>
      <c r="F64" s="6">
        <v>4271</v>
      </c>
      <c r="G64" s="6" t="s">
        <v>1940</v>
      </c>
      <c r="H64" s="6"/>
      <c r="I64" s="6">
        <v>3</v>
      </c>
      <c r="J64" s="6">
        <v>94</v>
      </c>
      <c r="K64" s="5"/>
      <c r="L64" s="6">
        <f xml:space="preserve"> H64*400+I64*100+J64</f>
        <v>394</v>
      </c>
      <c r="M64" s="6"/>
      <c r="N64" s="6"/>
      <c r="O64" s="6"/>
      <c r="P64" s="115">
        <v>250</v>
      </c>
      <c r="Q64" s="6">
        <v>10</v>
      </c>
      <c r="R64" s="6">
        <v>207</v>
      </c>
      <c r="S64" s="6" t="s">
        <v>1792</v>
      </c>
      <c r="T64" s="6" t="s">
        <v>37</v>
      </c>
      <c r="U64" s="6">
        <v>108</v>
      </c>
      <c r="V64" s="6"/>
      <c r="W64" s="6">
        <v>108</v>
      </c>
      <c r="X64" s="6"/>
      <c r="Y64" s="6"/>
      <c r="Z64" s="6">
        <v>1</v>
      </c>
      <c r="AA64" s="6"/>
      <c r="AB64" s="8" t="s">
        <v>1959</v>
      </c>
    </row>
    <row r="65" spans="1:28" x14ac:dyDescent="0.55000000000000004">
      <c r="A65" s="8"/>
      <c r="B65" s="6"/>
      <c r="C65" s="6"/>
      <c r="D65" s="6"/>
      <c r="E65" s="6"/>
      <c r="F65" s="6"/>
      <c r="G65" s="6"/>
      <c r="H65" s="6"/>
      <c r="I65" s="6"/>
      <c r="J65" s="6"/>
      <c r="K65" s="5"/>
      <c r="L65" s="6"/>
      <c r="M65" s="6"/>
      <c r="N65" s="6"/>
      <c r="O65" s="6"/>
      <c r="P65" s="115"/>
      <c r="Q65" s="6"/>
      <c r="R65" s="6"/>
      <c r="S65" s="6"/>
      <c r="T65" s="6"/>
      <c r="U65" s="6"/>
      <c r="V65" s="6"/>
      <c r="W65" s="6"/>
      <c r="X65" s="6"/>
      <c r="Y65" s="6"/>
      <c r="Z65" s="6"/>
      <c r="AA65" s="6"/>
      <c r="AB65" s="8"/>
    </row>
    <row r="66" spans="1:28" x14ac:dyDescent="0.55000000000000004">
      <c r="A66" s="8" t="s">
        <v>1960</v>
      </c>
      <c r="B66" s="6">
        <v>40</v>
      </c>
      <c r="C66" s="6" t="s">
        <v>34</v>
      </c>
      <c r="D66" s="6">
        <v>25767</v>
      </c>
      <c r="E66" s="6">
        <v>101</v>
      </c>
      <c r="F66" s="6">
        <v>2756</v>
      </c>
      <c r="G66" s="6" t="s">
        <v>1940</v>
      </c>
      <c r="H66" s="6">
        <v>6</v>
      </c>
      <c r="I66" s="6">
        <v>3</v>
      </c>
      <c r="J66" s="6">
        <v>80</v>
      </c>
      <c r="K66" s="5">
        <f t="shared" si="0"/>
        <v>2780</v>
      </c>
      <c r="L66" s="6"/>
      <c r="M66" s="6"/>
      <c r="N66" s="6"/>
      <c r="O66" s="6"/>
      <c r="P66" s="115">
        <v>175</v>
      </c>
      <c r="Q66" s="6"/>
      <c r="R66" s="6">
        <v>207</v>
      </c>
      <c r="S66" s="6"/>
      <c r="T66" s="6"/>
      <c r="U66" s="6"/>
      <c r="V66" s="6"/>
      <c r="W66" s="6"/>
      <c r="X66" s="6"/>
      <c r="Y66" s="6"/>
      <c r="Z66" s="6"/>
      <c r="AA66" s="6"/>
      <c r="AB66" s="8" t="s">
        <v>1960</v>
      </c>
    </row>
    <row r="67" spans="1:28" x14ac:dyDescent="0.55000000000000004">
      <c r="A67" s="8"/>
      <c r="B67" s="6"/>
      <c r="C67" s="6"/>
      <c r="D67" s="6"/>
      <c r="E67" s="6"/>
      <c r="F67" s="6"/>
      <c r="G67" s="6"/>
      <c r="H67" s="6"/>
      <c r="I67" s="6"/>
      <c r="J67" s="6"/>
      <c r="K67" s="5"/>
      <c r="L67" s="6"/>
      <c r="M67" s="6"/>
      <c r="N67" s="6"/>
      <c r="O67" s="6"/>
      <c r="P67" s="115"/>
      <c r="Q67" s="6"/>
      <c r="R67" s="6"/>
      <c r="S67" s="6"/>
      <c r="T67" s="6"/>
      <c r="U67" s="6"/>
      <c r="V67" s="6"/>
      <c r="W67" s="6"/>
      <c r="X67" s="6"/>
      <c r="Y67" s="6"/>
      <c r="Z67" s="6"/>
      <c r="AA67" s="6"/>
      <c r="AB67" s="8"/>
    </row>
    <row r="68" spans="1:28" x14ac:dyDescent="0.55000000000000004">
      <c r="A68" s="8" t="s">
        <v>1961</v>
      </c>
      <c r="B68" s="6">
        <v>41</v>
      </c>
      <c r="C68" s="6" t="s">
        <v>34</v>
      </c>
      <c r="D68" s="6">
        <v>99966</v>
      </c>
      <c r="E68" s="6">
        <v>235</v>
      </c>
      <c r="F68" s="6">
        <v>8063</v>
      </c>
      <c r="G68" s="6" t="s">
        <v>1940</v>
      </c>
      <c r="H68" s="6"/>
      <c r="I68" s="6">
        <v>1</v>
      </c>
      <c r="J68" s="6">
        <v>97</v>
      </c>
      <c r="K68" s="5">
        <f t="shared" si="0"/>
        <v>197</v>
      </c>
      <c r="L68" s="6"/>
      <c r="M68" s="6"/>
      <c r="N68" s="6"/>
      <c r="O68" s="6"/>
      <c r="P68" s="115">
        <v>250</v>
      </c>
      <c r="Q68" s="6"/>
      <c r="R68" s="6">
        <v>39</v>
      </c>
      <c r="S68" s="6"/>
      <c r="T68" s="6"/>
      <c r="U68" s="6"/>
      <c r="V68" s="6"/>
      <c r="W68" s="6"/>
      <c r="X68" s="6"/>
      <c r="Y68" s="6"/>
      <c r="Z68" s="6"/>
      <c r="AA68" s="6"/>
      <c r="AB68" s="8" t="s">
        <v>1961</v>
      </c>
    </row>
    <row r="69" spans="1:28" x14ac:dyDescent="0.55000000000000004">
      <c r="A69" s="8"/>
      <c r="B69" s="6"/>
      <c r="C69" s="6"/>
      <c r="D69" s="6"/>
      <c r="E69" s="6"/>
      <c r="F69" s="6"/>
      <c r="G69" s="6"/>
      <c r="H69" s="6"/>
      <c r="I69" s="6"/>
      <c r="J69" s="6"/>
      <c r="K69" s="5"/>
      <c r="L69" s="6"/>
      <c r="M69" s="6"/>
      <c r="N69" s="6"/>
      <c r="O69" s="6"/>
      <c r="P69" s="115"/>
      <c r="Q69" s="6"/>
      <c r="R69" s="6"/>
      <c r="S69" s="6"/>
      <c r="T69" s="6"/>
      <c r="U69" s="6"/>
      <c r="V69" s="6"/>
      <c r="W69" s="6"/>
      <c r="X69" s="6"/>
      <c r="Y69" s="6"/>
      <c r="Z69" s="6"/>
      <c r="AA69" s="6"/>
      <c r="AB69" s="8"/>
    </row>
    <row r="70" spans="1:28" x14ac:dyDescent="0.55000000000000004">
      <c r="A70" s="8" t="s">
        <v>1962</v>
      </c>
      <c r="B70" s="6">
        <v>42</v>
      </c>
      <c r="C70" s="6" t="s">
        <v>34</v>
      </c>
      <c r="D70" s="6">
        <v>25770</v>
      </c>
      <c r="E70" s="6">
        <v>115</v>
      </c>
      <c r="F70" s="6">
        <v>2759</v>
      </c>
      <c r="G70" s="6" t="s">
        <v>1940</v>
      </c>
      <c r="H70" s="6">
        <v>17</v>
      </c>
      <c r="I70" s="6">
        <v>1</v>
      </c>
      <c r="J70" s="6">
        <v>40</v>
      </c>
      <c r="K70" s="5">
        <f t="shared" si="0"/>
        <v>6940</v>
      </c>
      <c r="L70" s="6"/>
      <c r="M70" s="6"/>
      <c r="N70" s="6"/>
      <c r="O70" s="6"/>
      <c r="P70" s="115">
        <v>150</v>
      </c>
      <c r="Q70" s="6"/>
      <c r="R70" s="6">
        <v>39</v>
      </c>
      <c r="S70" s="6"/>
      <c r="T70" s="6"/>
      <c r="U70" s="6"/>
      <c r="V70" s="6"/>
      <c r="W70" s="6"/>
      <c r="X70" s="6"/>
      <c r="Y70" s="6"/>
      <c r="Z70" s="6"/>
      <c r="AA70" s="6"/>
      <c r="AB70" s="8" t="s">
        <v>1962</v>
      </c>
    </row>
    <row r="71" spans="1:28" x14ac:dyDescent="0.55000000000000004">
      <c r="A71" s="8" t="s">
        <v>1962</v>
      </c>
      <c r="B71" s="6">
        <v>43</v>
      </c>
      <c r="C71" s="6" t="s">
        <v>34</v>
      </c>
      <c r="D71" s="6">
        <v>26326</v>
      </c>
      <c r="E71" s="6">
        <v>23</v>
      </c>
      <c r="F71" s="6">
        <v>2244</v>
      </c>
      <c r="G71" s="6" t="s">
        <v>1940</v>
      </c>
      <c r="H71" s="6">
        <v>18</v>
      </c>
      <c r="I71" s="6"/>
      <c r="J71" s="6">
        <v>90</v>
      </c>
      <c r="K71" s="5">
        <f t="shared" si="0"/>
        <v>7290</v>
      </c>
      <c r="L71" s="6"/>
      <c r="M71" s="6"/>
      <c r="N71" s="6"/>
      <c r="O71" s="6"/>
      <c r="P71" s="115">
        <v>100</v>
      </c>
      <c r="Q71" s="6"/>
      <c r="R71" s="6">
        <v>39</v>
      </c>
      <c r="S71" s="6"/>
      <c r="T71" s="6"/>
      <c r="U71" s="6"/>
      <c r="V71" s="6"/>
      <c r="W71" s="6"/>
      <c r="X71" s="6"/>
      <c r="Y71" s="6"/>
      <c r="Z71" s="6"/>
      <c r="AA71" s="6"/>
      <c r="AB71" s="8" t="s">
        <v>1962</v>
      </c>
    </row>
    <row r="72" spans="1:28" x14ac:dyDescent="0.55000000000000004">
      <c r="A72" s="8" t="s">
        <v>1962</v>
      </c>
      <c r="B72" s="6">
        <v>44</v>
      </c>
      <c r="C72" s="6" t="s">
        <v>34</v>
      </c>
      <c r="D72" s="6">
        <v>26023</v>
      </c>
      <c r="E72" s="6">
        <v>20</v>
      </c>
      <c r="F72" s="6">
        <v>2241</v>
      </c>
      <c r="G72" s="6" t="s">
        <v>1940</v>
      </c>
      <c r="H72" s="6"/>
      <c r="I72" s="6"/>
      <c r="J72" s="6">
        <v>87</v>
      </c>
      <c r="K72" s="5">
        <f t="shared" si="0"/>
        <v>87</v>
      </c>
      <c r="L72" s="6"/>
      <c r="M72" s="6"/>
      <c r="N72" s="6"/>
      <c r="O72" s="6"/>
      <c r="P72" s="115">
        <v>150</v>
      </c>
      <c r="Q72" s="6"/>
      <c r="R72" s="6">
        <v>39</v>
      </c>
      <c r="S72" s="6"/>
      <c r="T72" s="6"/>
      <c r="U72" s="6"/>
      <c r="V72" s="6"/>
      <c r="W72" s="6"/>
      <c r="X72" s="6"/>
      <c r="Y72" s="6"/>
      <c r="Z72" s="6"/>
      <c r="AA72" s="6"/>
      <c r="AB72" s="8" t="s">
        <v>1962</v>
      </c>
    </row>
    <row r="73" spans="1:28" x14ac:dyDescent="0.55000000000000004">
      <c r="A73" s="8" t="s">
        <v>1962</v>
      </c>
      <c r="B73" s="6">
        <v>45</v>
      </c>
      <c r="C73" s="6" t="s">
        <v>34</v>
      </c>
      <c r="D73" s="6">
        <v>37695</v>
      </c>
      <c r="E73" s="6">
        <v>19</v>
      </c>
      <c r="F73" s="6">
        <v>1016</v>
      </c>
      <c r="G73" s="6" t="s">
        <v>1940</v>
      </c>
      <c r="H73" s="6"/>
      <c r="I73" s="6">
        <v>2</v>
      </c>
      <c r="J73" s="6">
        <v>70</v>
      </c>
      <c r="K73" s="5"/>
      <c r="L73" s="6">
        <f xml:space="preserve"> H73*400+I73*100+J73</f>
        <v>270</v>
      </c>
      <c r="M73" s="6"/>
      <c r="N73" s="6"/>
      <c r="O73" s="6"/>
      <c r="P73" s="115">
        <v>100</v>
      </c>
      <c r="Q73" s="6">
        <v>11</v>
      </c>
      <c r="R73" s="6">
        <v>39</v>
      </c>
      <c r="S73" s="6" t="s">
        <v>1792</v>
      </c>
      <c r="T73" s="6" t="s">
        <v>45</v>
      </c>
      <c r="U73" s="6">
        <v>105</v>
      </c>
      <c r="V73" s="6"/>
      <c r="W73" s="6">
        <v>105</v>
      </c>
      <c r="X73" s="6"/>
      <c r="Y73" s="6"/>
      <c r="Z73" s="6">
        <v>40</v>
      </c>
      <c r="AA73" s="6"/>
      <c r="AB73" s="8" t="s">
        <v>1962</v>
      </c>
    </row>
    <row r="74" spans="1:28" x14ac:dyDescent="0.55000000000000004">
      <c r="A74" s="8" t="s">
        <v>1963</v>
      </c>
      <c r="B74" s="6">
        <v>46</v>
      </c>
      <c r="C74" s="6" t="s">
        <v>34</v>
      </c>
      <c r="D74" s="6">
        <v>26329</v>
      </c>
      <c r="E74" s="6">
        <v>25</v>
      </c>
      <c r="F74" s="6">
        <v>2247</v>
      </c>
      <c r="G74" s="6" t="s">
        <v>1940</v>
      </c>
      <c r="H74" s="6">
        <v>14</v>
      </c>
      <c r="I74" s="6">
        <v>2</v>
      </c>
      <c r="J74" s="6"/>
      <c r="K74" s="5">
        <f t="shared" si="0"/>
        <v>5800</v>
      </c>
      <c r="L74" s="6"/>
      <c r="M74" s="6"/>
      <c r="N74" s="6"/>
      <c r="O74" s="6"/>
      <c r="P74" s="115">
        <v>150</v>
      </c>
      <c r="Q74" s="6"/>
      <c r="R74" s="6">
        <v>39</v>
      </c>
      <c r="S74" s="6"/>
      <c r="T74" s="6"/>
      <c r="U74" s="6"/>
      <c r="V74" s="6"/>
      <c r="W74" s="6"/>
      <c r="X74" s="6"/>
      <c r="Y74" s="6"/>
      <c r="Z74" s="6"/>
      <c r="AA74" s="6"/>
      <c r="AB74" s="8" t="s">
        <v>1963</v>
      </c>
    </row>
    <row r="75" spans="1:28" x14ac:dyDescent="0.55000000000000004">
      <c r="A75" s="8"/>
      <c r="B75" s="6"/>
      <c r="C75" s="6"/>
      <c r="D75" s="6"/>
      <c r="E75" s="6"/>
      <c r="F75" s="6"/>
      <c r="G75" s="6"/>
      <c r="H75" s="6"/>
      <c r="I75" s="6"/>
      <c r="J75" s="6"/>
      <c r="K75" s="5"/>
      <c r="L75" s="6"/>
      <c r="M75" s="6"/>
      <c r="N75" s="6"/>
      <c r="O75" s="6"/>
      <c r="P75" s="115"/>
      <c r="Q75" s="6"/>
      <c r="R75" s="6"/>
      <c r="S75" s="6"/>
      <c r="T75" s="6"/>
      <c r="U75" s="6"/>
      <c r="V75" s="6"/>
      <c r="W75" s="6"/>
      <c r="X75" s="6"/>
      <c r="Y75" s="6"/>
      <c r="Z75" s="6"/>
      <c r="AA75" s="6"/>
      <c r="AB75" s="8"/>
    </row>
    <row r="76" spans="1:28" x14ac:dyDescent="0.55000000000000004">
      <c r="A76" s="8" t="s">
        <v>1964</v>
      </c>
      <c r="B76" s="6">
        <v>47</v>
      </c>
      <c r="C76" s="6" t="s">
        <v>34</v>
      </c>
      <c r="D76" s="6">
        <v>47084</v>
      </c>
      <c r="E76" s="6">
        <v>114</v>
      </c>
      <c r="F76" s="6">
        <v>4272</v>
      </c>
      <c r="G76" s="6" t="s">
        <v>1940</v>
      </c>
      <c r="H76" s="6"/>
      <c r="I76" s="6">
        <v>2</v>
      </c>
      <c r="J76" s="6">
        <v>53</v>
      </c>
      <c r="K76" s="5"/>
      <c r="L76" s="6">
        <f xml:space="preserve"> H76*400+I76*100+J76</f>
        <v>253</v>
      </c>
      <c r="M76" s="6"/>
      <c r="N76" s="6"/>
      <c r="O76" s="6"/>
      <c r="P76" s="115">
        <v>100</v>
      </c>
      <c r="Q76" s="6">
        <v>12</v>
      </c>
      <c r="R76" s="6">
        <v>94</v>
      </c>
      <c r="S76" s="6" t="s">
        <v>1792</v>
      </c>
      <c r="T76" s="6" t="s">
        <v>45</v>
      </c>
      <c r="U76" s="6">
        <v>54</v>
      </c>
      <c r="V76" s="6"/>
      <c r="W76" s="6">
        <v>54</v>
      </c>
      <c r="X76" s="6"/>
      <c r="Y76" s="6"/>
      <c r="Z76" s="6">
        <v>30</v>
      </c>
      <c r="AA76" s="6"/>
      <c r="AB76" s="8" t="s">
        <v>1964</v>
      </c>
    </row>
    <row r="77" spans="1:28" x14ac:dyDescent="0.55000000000000004">
      <c r="A77" s="8"/>
      <c r="B77" s="6"/>
      <c r="C77" s="6"/>
      <c r="D77" s="6"/>
      <c r="E77" s="6"/>
      <c r="F77" s="6"/>
      <c r="G77" s="6"/>
      <c r="H77" s="6"/>
      <c r="I77" s="6"/>
      <c r="J77" s="6"/>
      <c r="K77" s="5"/>
      <c r="L77" s="6"/>
      <c r="M77" s="6"/>
      <c r="N77" s="6"/>
      <c r="O77" s="6"/>
      <c r="P77" s="115"/>
      <c r="Q77" s="6"/>
      <c r="R77" s="6"/>
      <c r="S77" s="6"/>
      <c r="T77" s="6"/>
      <c r="U77" s="6"/>
      <c r="V77" s="6"/>
      <c r="W77" s="6"/>
      <c r="X77" s="6"/>
      <c r="Y77" s="6"/>
      <c r="Z77" s="6"/>
      <c r="AA77" s="6"/>
      <c r="AB77" s="8"/>
    </row>
    <row r="78" spans="1:28" x14ac:dyDescent="0.55000000000000004">
      <c r="A78" s="8" t="s">
        <v>1965</v>
      </c>
      <c r="B78" s="6">
        <v>48</v>
      </c>
      <c r="C78" s="6" t="s">
        <v>34</v>
      </c>
      <c r="D78" s="6">
        <v>42345</v>
      </c>
      <c r="E78" s="6">
        <v>38</v>
      </c>
      <c r="F78" s="6">
        <v>2263</v>
      </c>
      <c r="G78" s="6" t="s">
        <v>1940</v>
      </c>
      <c r="H78" s="6">
        <v>4</v>
      </c>
      <c r="I78" s="6"/>
      <c r="J78" s="6"/>
      <c r="K78" s="5">
        <f t="shared" si="0"/>
        <v>1600</v>
      </c>
      <c r="L78" s="6"/>
      <c r="M78" s="6"/>
      <c r="N78" s="6"/>
      <c r="O78" s="6"/>
      <c r="P78" s="115">
        <v>150</v>
      </c>
      <c r="Q78" s="6"/>
      <c r="R78" s="6">
        <v>94</v>
      </c>
      <c r="S78" s="6"/>
      <c r="T78" s="6"/>
      <c r="U78" s="6"/>
      <c r="V78" s="6"/>
      <c r="W78" s="6"/>
      <c r="X78" s="6"/>
      <c r="Y78" s="6"/>
      <c r="Z78" s="6"/>
      <c r="AA78" s="6"/>
      <c r="AB78" s="8" t="s">
        <v>1965</v>
      </c>
    </row>
    <row r="79" spans="1:28" x14ac:dyDescent="0.55000000000000004">
      <c r="A79" s="8"/>
      <c r="B79" s="6"/>
      <c r="C79" s="6"/>
      <c r="D79" s="6"/>
      <c r="E79" s="6"/>
      <c r="F79" s="6"/>
      <c r="G79" s="6"/>
      <c r="H79" s="6"/>
      <c r="I79" s="6"/>
      <c r="J79" s="6"/>
      <c r="K79" s="5"/>
      <c r="L79" s="6"/>
      <c r="M79" s="6"/>
      <c r="N79" s="6"/>
      <c r="O79" s="6"/>
      <c r="P79" s="115"/>
      <c r="Q79" s="6"/>
      <c r="R79" s="6"/>
      <c r="S79" s="6"/>
      <c r="T79" s="6"/>
      <c r="U79" s="6"/>
      <c r="V79" s="6"/>
      <c r="W79" s="6"/>
      <c r="X79" s="6"/>
      <c r="Y79" s="6"/>
      <c r="Z79" s="6"/>
      <c r="AA79" s="6"/>
      <c r="AB79" s="8"/>
    </row>
    <row r="80" spans="1:28" x14ac:dyDescent="0.55000000000000004">
      <c r="A80" s="8" t="s">
        <v>1966</v>
      </c>
      <c r="B80" s="6">
        <v>49</v>
      </c>
      <c r="C80" s="6" t="s">
        <v>34</v>
      </c>
      <c r="D80" s="6">
        <v>25574</v>
      </c>
      <c r="E80" s="6">
        <v>86</v>
      </c>
      <c r="F80" s="6">
        <v>2030</v>
      </c>
      <c r="G80" s="6" t="s">
        <v>1940</v>
      </c>
      <c r="H80" s="6">
        <v>3</v>
      </c>
      <c r="I80" s="6"/>
      <c r="J80" s="6">
        <v>2</v>
      </c>
      <c r="K80" s="5">
        <f t="shared" si="0"/>
        <v>1202</v>
      </c>
      <c r="L80" s="6"/>
      <c r="M80" s="6"/>
      <c r="N80" s="6"/>
      <c r="O80" s="6"/>
      <c r="P80" s="115">
        <v>175</v>
      </c>
      <c r="Q80" s="6"/>
      <c r="R80" s="6">
        <v>26</v>
      </c>
      <c r="S80" s="6"/>
      <c r="T80" s="6"/>
      <c r="U80" s="6"/>
      <c r="V80" s="6"/>
      <c r="W80" s="6"/>
      <c r="X80" s="6"/>
      <c r="Y80" s="6"/>
      <c r="Z80" s="6"/>
      <c r="AA80" s="6"/>
      <c r="AB80" s="8" t="s">
        <v>1966</v>
      </c>
    </row>
    <row r="81" spans="1:28" x14ac:dyDescent="0.55000000000000004">
      <c r="A81" s="8" t="s">
        <v>1966</v>
      </c>
      <c r="B81" s="6">
        <v>50</v>
      </c>
      <c r="C81" s="6" t="s">
        <v>34</v>
      </c>
      <c r="D81" s="6">
        <v>25574</v>
      </c>
      <c r="E81" s="6">
        <v>86</v>
      </c>
      <c r="F81" s="6">
        <v>2030</v>
      </c>
      <c r="G81" s="6" t="s">
        <v>1940</v>
      </c>
      <c r="H81" s="6">
        <v>3</v>
      </c>
      <c r="I81" s="6">
        <v>3</v>
      </c>
      <c r="J81" s="6">
        <v>77</v>
      </c>
      <c r="K81" s="5">
        <f t="shared" si="0"/>
        <v>1577</v>
      </c>
      <c r="L81" s="6"/>
      <c r="M81" s="6"/>
      <c r="N81" s="6"/>
      <c r="O81" s="6"/>
      <c r="P81" s="115">
        <v>175</v>
      </c>
      <c r="Q81" s="6"/>
      <c r="R81" s="6">
        <v>26</v>
      </c>
      <c r="S81" s="6"/>
      <c r="T81" s="6"/>
      <c r="U81" s="6"/>
      <c r="V81" s="6"/>
      <c r="W81" s="6"/>
      <c r="X81" s="6"/>
      <c r="Y81" s="6"/>
      <c r="Z81" s="6"/>
      <c r="AA81" s="6"/>
      <c r="AB81" s="8" t="s">
        <v>1966</v>
      </c>
    </row>
    <row r="82" spans="1:28" x14ac:dyDescent="0.55000000000000004">
      <c r="A82" s="8" t="s">
        <v>1967</v>
      </c>
      <c r="B82" s="6">
        <v>51</v>
      </c>
      <c r="C82" s="6" t="s">
        <v>34</v>
      </c>
      <c r="D82" s="6">
        <v>42727</v>
      </c>
      <c r="E82" s="6">
        <v>203</v>
      </c>
      <c r="F82" s="6">
        <v>2743</v>
      </c>
      <c r="G82" s="6" t="s">
        <v>1940</v>
      </c>
      <c r="H82" s="6">
        <v>3</v>
      </c>
      <c r="I82" s="6">
        <v>3</v>
      </c>
      <c r="J82" s="6">
        <v>33</v>
      </c>
      <c r="K82" s="5">
        <f t="shared" si="0"/>
        <v>1533</v>
      </c>
      <c r="L82" s="6"/>
      <c r="M82" s="6"/>
      <c r="N82" s="6"/>
      <c r="O82" s="6"/>
      <c r="P82" s="115">
        <v>150</v>
      </c>
      <c r="Q82" s="6"/>
      <c r="R82" s="6">
        <v>26</v>
      </c>
      <c r="S82" s="6"/>
      <c r="T82" s="6"/>
      <c r="U82" s="6"/>
      <c r="V82" s="6"/>
      <c r="W82" s="6"/>
      <c r="X82" s="6"/>
      <c r="Y82" s="6"/>
      <c r="Z82" s="6"/>
      <c r="AA82" s="6"/>
      <c r="AB82" s="8" t="s">
        <v>1967</v>
      </c>
    </row>
    <row r="83" spans="1:28" x14ac:dyDescent="0.55000000000000004">
      <c r="A83" s="8"/>
      <c r="B83" s="6"/>
      <c r="C83" s="6"/>
      <c r="D83" s="6"/>
      <c r="E83" s="6"/>
      <c r="F83" s="6"/>
      <c r="G83" s="6"/>
      <c r="H83" s="6"/>
      <c r="I83" s="6"/>
      <c r="J83" s="6"/>
      <c r="K83" s="5"/>
      <c r="L83" s="6"/>
      <c r="M83" s="6"/>
      <c r="N83" s="6"/>
      <c r="O83" s="6"/>
      <c r="P83" s="115"/>
      <c r="Q83" s="6"/>
      <c r="R83" s="6"/>
      <c r="S83" s="6"/>
      <c r="T83" s="6"/>
      <c r="U83" s="6"/>
      <c r="V83" s="6"/>
      <c r="W83" s="6"/>
      <c r="X83" s="6"/>
      <c r="Y83" s="6"/>
      <c r="Z83" s="6"/>
      <c r="AA83" s="6"/>
      <c r="AB83" s="8"/>
    </row>
    <row r="84" spans="1:28" x14ac:dyDescent="0.55000000000000004">
      <c r="A84" s="6" t="s">
        <v>1968</v>
      </c>
      <c r="B84" s="6">
        <v>52</v>
      </c>
      <c r="C84" s="6" t="s">
        <v>34</v>
      </c>
      <c r="D84" s="6">
        <v>42726</v>
      </c>
      <c r="E84" s="6">
        <v>204</v>
      </c>
      <c r="F84" s="6">
        <v>2742</v>
      </c>
      <c r="G84" s="6" t="s">
        <v>1940</v>
      </c>
      <c r="H84" s="6">
        <v>3</v>
      </c>
      <c r="I84" s="6"/>
      <c r="J84" s="6">
        <v>1</v>
      </c>
      <c r="K84" s="5">
        <f t="shared" si="0"/>
        <v>1201</v>
      </c>
      <c r="L84" s="6"/>
      <c r="M84" s="6"/>
      <c r="N84" s="6"/>
      <c r="O84" s="6"/>
      <c r="P84" s="115">
        <v>100</v>
      </c>
      <c r="Q84" s="6"/>
      <c r="R84" s="6">
        <v>26</v>
      </c>
      <c r="S84" s="6"/>
      <c r="T84" s="6"/>
      <c r="U84" s="6"/>
      <c r="V84" s="6"/>
      <c r="W84" s="6"/>
      <c r="X84" s="6"/>
      <c r="Y84" s="6"/>
      <c r="Z84" s="6"/>
      <c r="AA84" s="6"/>
      <c r="AB84" s="6" t="s">
        <v>1968</v>
      </c>
    </row>
    <row r="85" spans="1:28" x14ac:dyDescent="0.55000000000000004">
      <c r="A85" s="6"/>
      <c r="B85" s="6"/>
      <c r="C85" s="6"/>
      <c r="D85" s="6"/>
      <c r="E85" s="6"/>
      <c r="F85" s="6"/>
      <c r="G85" s="6"/>
      <c r="H85" s="6"/>
      <c r="I85" s="6"/>
      <c r="J85" s="6"/>
      <c r="K85" s="5"/>
      <c r="L85" s="6"/>
      <c r="M85" s="6"/>
      <c r="N85" s="6"/>
      <c r="O85" s="6"/>
      <c r="P85" s="115"/>
      <c r="Q85" s="6"/>
      <c r="R85" s="6"/>
      <c r="S85" s="6"/>
      <c r="T85" s="6"/>
      <c r="U85" s="6"/>
      <c r="V85" s="6"/>
      <c r="W85" s="6"/>
      <c r="X85" s="6"/>
      <c r="Y85" s="6"/>
      <c r="Z85" s="6"/>
      <c r="AA85" s="6"/>
      <c r="AB85" s="6"/>
    </row>
    <row r="86" spans="1:28" x14ac:dyDescent="0.55000000000000004">
      <c r="A86" s="8" t="s">
        <v>1942</v>
      </c>
      <c r="B86" s="6">
        <v>53</v>
      </c>
      <c r="C86" s="6" t="s">
        <v>34</v>
      </c>
      <c r="D86" s="6">
        <v>36923</v>
      </c>
      <c r="E86" s="6">
        <v>28</v>
      </c>
      <c r="F86" s="6">
        <v>1029</v>
      </c>
      <c r="G86" s="6" t="s">
        <v>1940</v>
      </c>
      <c r="H86" s="6"/>
      <c r="I86" s="6"/>
      <c r="J86" s="6">
        <v>93</v>
      </c>
      <c r="K86" s="5"/>
      <c r="L86" s="6">
        <f xml:space="preserve"> H86*400+I86*100+J86</f>
        <v>93</v>
      </c>
      <c r="M86" s="6"/>
      <c r="N86" s="6"/>
      <c r="O86" s="6"/>
      <c r="P86" s="115">
        <v>300</v>
      </c>
      <c r="Q86" s="6">
        <v>13</v>
      </c>
      <c r="R86" s="6">
        <v>26</v>
      </c>
      <c r="S86" s="6" t="s">
        <v>1792</v>
      </c>
      <c r="T86" s="6" t="s">
        <v>45</v>
      </c>
      <c r="U86" s="6">
        <v>72</v>
      </c>
      <c r="V86" s="6"/>
      <c r="W86" s="6">
        <v>72</v>
      </c>
      <c r="X86" s="6"/>
      <c r="Y86" s="6"/>
      <c r="Z86" s="6">
        <v>14</v>
      </c>
      <c r="AA86" s="6"/>
      <c r="AB86" s="8" t="s">
        <v>1942</v>
      </c>
    </row>
    <row r="87" spans="1:28" x14ac:dyDescent="0.55000000000000004">
      <c r="A87" s="8" t="s">
        <v>1969</v>
      </c>
      <c r="B87" s="6">
        <v>54</v>
      </c>
      <c r="C87" s="6" t="s">
        <v>34</v>
      </c>
      <c r="D87" s="6">
        <v>50766</v>
      </c>
      <c r="E87" s="6">
        <v>133</v>
      </c>
      <c r="F87" s="6">
        <v>5857</v>
      </c>
      <c r="G87" s="6" t="s">
        <v>1940</v>
      </c>
      <c r="H87" s="6">
        <v>10</v>
      </c>
      <c r="I87" s="6">
        <v>3</v>
      </c>
      <c r="J87" s="6">
        <v>5</v>
      </c>
      <c r="K87" s="5">
        <f t="shared" si="0"/>
        <v>4305</v>
      </c>
      <c r="L87" s="6"/>
      <c r="M87" s="6"/>
      <c r="N87" s="6"/>
      <c r="O87" s="6"/>
      <c r="P87" s="115">
        <v>250</v>
      </c>
      <c r="Q87" s="6"/>
      <c r="R87" s="6">
        <v>61</v>
      </c>
      <c r="S87" s="6"/>
      <c r="T87" s="6"/>
      <c r="U87" s="6"/>
      <c r="V87" s="6"/>
      <c r="W87" s="6"/>
      <c r="X87" s="6"/>
      <c r="Y87" s="6"/>
      <c r="Z87" s="6"/>
      <c r="AA87" s="6"/>
      <c r="AB87" s="8" t="s">
        <v>1969</v>
      </c>
    </row>
    <row r="88" spans="1:28" x14ac:dyDescent="0.55000000000000004">
      <c r="A88" s="8"/>
      <c r="B88" s="6"/>
      <c r="C88" s="6"/>
      <c r="D88" s="6"/>
      <c r="E88" s="6"/>
      <c r="F88" s="6"/>
      <c r="G88" s="6"/>
      <c r="H88" s="6"/>
      <c r="I88" s="6"/>
      <c r="J88" s="6"/>
      <c r="K88" s="5"/>
      <c r="L88" s="6"/>
      <c r="M88" s="6"/>
      <c r="N88" s="6"/>
      <c r="O88" s="6"/>
      <c r="P88" s="115"/>
      <c r="Q88" s="6"/>
      <c r="R88" s="6"/>
      <c r="S88" s="6"/>
      <c r="T88" s="6"/>
      <c r="U88" s="6"/>
      <c r="V88" s="6"/>
      <c r="W88" s="6"/>
      <c r="X88" s="6"/>
      <c r="Y88" s="6"/>
      <c r="Z88" s="6"/>
      <c r="AA88" s="6"/>
      <c r="AB88" s="8"/>
    </row>
    <row r="89" spans="1:28" x14ac:dyDescent="0.55000000000000004">
      <c r="A89" s="8" t="s">
        <v>1970</v>
      </c>
      <c r="B89" s="6">
        <v>55</v>
      </c>
      <c r="C89" s="6" t="s">
        <v>34</v>
      </c>
      <c r="D89" s="6">
        <v>58796</v>
      </c>
      <c r="E89" s="6">
        <v>134</v>
      </c>
      <c r="F89" s="6">
        <v>4856</v>
      </c>
      <c r="G89" s="6" t="s">
        <v>1940</v>
      </c>
      <c r="H89" s="6">
        <v>5</v>
      </c>
      <c r="I89" s="6"/>
      <c r="J89" s="6">
        <v>7</v>
      </c>
      <c r="K89" s="5">
        <f t="shared" si="0"/>
        <v>2007</v>
      </c>
      <c r="L89" s="6"/>
      <c r="M89" s="6"/>
      <c r="N89" s="6"/>
      <c r="O89" s="6"/>
      <c r="P89" s="115">
        <v>150</v>
      </c>
      <c r="Q89" s="6"/>
      <c r="R89" s="6">
        <v>61</v>
      </c>
      <c r="S89" s="6"/>
      <c r="T89" s="6"/>
      <c r="U89" s="6"/>
      <c r="V89" s="6"/>
      <c r="W89" s="6"/>
      <c r="X89" s="6"/>
      <c r="Y89" s="6"/>
      <c r="Z89" s="6"/>
      <c r="AA89" s="6"/>
      <c r="AB89" s="8" t="s">
        <v>1970</v>
      </c>
    </row>
    <row r="90" spans="1:28" x14ac:dyDescent="0.55000000000000004">
      <c r="A90" s="8"/>
      <c r="B90" s="6"/>
      <c r="C90" s="6"/>
      <c r="D90" s="6"/>
      <c r="E90" s="6"/>
      <c r="F90" s="6"/>
      <c r="G90" s="6"/>
      <c r="H90" s="6"/>
      <c r="I90" s="6"/>
      <c r="J90" s="6"/>
      <c r="K90" s="5"/>
      <c r="L90" s="6"/>
      <c r="M90" s="6"/>
      <c r="N90" s="6"/>
      <c r="O90" s="6"/>
      <c r="P90" s="115"/>
      <c r="Q90" s="6"/>
      <c r="R90" s="6"/>
      <c r="S90" s="6"/>
      <c r="T90" s="6"/>
      <c r="U90" s="6"/>
      <c r="V90" s="6"/>
      <c r="W90" s="6"/>
      <c r="X90" s="6"/>
      <c r="Y90" s="6"/>
      <c r="Z90" s="6"/>
      <c r="AA90" s="6"/>
      <c r="AB90" s="8"/>
    </row>
    <row r="91" spans="1:28" x14ac:dyDescent="0.55000000000000004">
      <c r="A91" s="8" t="s">
        <v>1971</v>
      </c>
      <c r="B91" s="6">
        <v>56</v>
      </c>
      <c r="C91" s="6" t="s">
        <v>34</v>
      </c>
      <c r="D91" s="6">
        <v>55688</v>
      </c>
      <c r="E91" s="6">
        <v>347</v>
      </c>
      <c r="F91" s="6">
        <v>5406</v>
      </c>
      <c r="G91" s="6" t="s">
        <v>1940</v>
      </c>
      <c r="H91" s="6">
        <v>4</v>
      </c>
      <c r="I91" s="6">
        <v>3</v>
      </c>
      <c r="J91" s="6">
        <v>66</v>
      </c>
      <c r="K91" s="5">
        <f t="shared" si="0"/>
        <v>1966</v>
      </c>
      <c r="L91" s="6"/>
      <c r="M91" s="6"/>
      <c r="N91" s="6"/>
      <c r="O91" s="6"/>
      <c r="P91" s="115">
        <v>300</v>
      </c>
      <c r="Q91" s="6"/>
      <c r="R91" s="6">
        <v>15</v>
      </c>
      <c r="S91" s="6"/>
      <c r="T91" s="6"/>
      <c r="U91" s="6"/>
      <c r="V91" s="6"/>
      <c r="W91" s="6"/>
      <c r="X91" s="6"/>
      <c r="Y91" s="6"/>
      <c r="Z91" s="6"/>
      <c r="AA91" s="6"/>
      <c r="AB91" s="8" t="s">
        <v>1971</v>
      </c>
    </row>
    <row r="92" spans="1:28" x14ac:dyDescent="0.55000000000000004">
      <c r="A92" s="8"/>
      <c r="B92" s="6">
        <v>57</v>
      </c>
      <c r="C92" s="6" t="s">
        <v>34</v>
      </c>
      <c r="D92" s="6">
        <v>37684</v>
      </c>
      <c r="E92" s="6">
        <v>8</v>
      </c>
      <c r="F92" s="6">
        <v>1005</v>
      </c>
      <c r="G92" s="6" t="s">
        <v>1940</v>
      </c>
      <c r="H92" s="6"/>
      <c r="I92" s="6">
        <v>1</v>
      </c>
      <c r="J92" s="6">
        <v>83</v>
      </c>
      <c r="K92" s="5">
        <f t="shared" si="0"/>
        <v>183</v>
      </c>
      <c r="L92" s="6"/>
      <c r="M92" s="6"/>
      <c r="N92" s="6"/>
      <c r="O92" s="6"/>
      <c r="P92" s="115">
        <v>300</v>
      </c>
      <c r="Q92" s="6"/>
      <c r="R92" s="6">
        <v>15</v>
      </c>
      <c r="S92" s="6"/>
      <c r="T92" s="6"/>
      <c r="U92" s="6"/>
      <c r="V92" s="6"/>
      <c r="W92" s="6"/>
      <c r="X92" s="6"/>
      <c r="Y92" s="6"/>
      <c r="Z92" s="6"/>
      <c r="AA92" s="6"/>
      <c r="AB92" s="8"/>
    </row>
    <row r="93" spans="1:28" x14ac:dyDescent="0.55000000000000004">
      <c r="A93" s="8"/>
      <c r="B93" s="6">
        <v>58</v>
      </c>
      <c r="C93" s="6" t="s">
        <v>34</v>
      </c>
      <c r="D93" s="6">
        <v>26312</v>
      </c>
      <c r="E93" s="6">
        <v>6</v>
      </c>
      <c r="F93" s="6">
        <v>2230</v>
      </c>
      <c r="G93" s="6" t="s">
        <v>1940</v>
      </c>
      <c r="H93" s="6">
        <v>5</v>
      </c>
      <c r="I93" s="6">
        <v>2</v>
      </c>
      <c r="J93" s="6">
        <v>58</v>
      </c>
      <c r="K93" s="5">
        <f t="shared" si="0"/>
        <v>2258</v>
      </c>
      <c r="L93" s="6"/>
      <c r="M93" s="6"/>
      <c r="N93" s="6"/>
      <c r="O93" s="6"/>
      <c r="P93" s="115">
        <v>150</v>
      </c>
      <c r="Q93" s="6"/>
      <c r="R93" s="6">
        <v>15</v>
      </c>
      <c r="S93" s="6"/>
      <c r="T93" s="6"/>
      <c r="U93" s="6"/>
      <c r="V93" s="6"/>
      <c r="W93" s="6"/>
      <c r="X93" s="6"/>
      <c r="Y93" s="6"/>
      <c r="Z93" s="6"/>
      <c r="AA93" s="6"/>
      <c r="AB93" s="8"/>
    </row>
    <row r="94" spans="1:28" x14ac:dyDescent="0.55000000000000004">
      <c r="A94" s="8"/>
      <c r="B94" s="6">
        <v>59</v>
      </c>
      <c r="C94" s="6" t="s">
        <v>34</v>
      </c>
      <c r="D94" s="6">
        <v>26311</v>
      </c>
      <c r="E94" s="6">
        <v>2</v>
      </c>
      <c r="F94" s="6">
        <v>2229</v>
      </c>
      <c r="G94" s="6" t="s">
        <v>1940</v>
      </c>
      <c r="H94" s="6">
        <v>11</v>
      </c>
      <c r="I94" s="6">
        <v>3</v>
      </c>
      <c r="J94" s="6">
        <v>59</v>
      </c>
      <c r="K94" s="5">
        <f t="shared" si="0"/>
        <v>4759</v>
      </c>
      <c r="L94" s="6"/>
      <c r="M94" s="6"/>
      <c r="N94" s="6"/>
      <c r="O94" s="6"/>
      <c r="P94" s="115">
        <v>150</v>
      </c>
      <c r="Q94" s="6"/>
      <c r="R94" s="6">
        <v>15</v>
      </c>
      <c r="S94" s="6"/>
      <c r="T94" s="6"/>
      <c r="U94" s="6"/>
      <c r="V94" s="6"/>
      <c r="W94" s="6"/>
      <c r="X94" s="6"/>
      <c r="Y94" s="6"/>
      <c r="Z94" s="6"/>
      <c r="AA94" s="6"/>
      <c r="AB94" s="8"/>
    </row>
    <row r="95" spans="1:28" x14ac:dyDescent="0.55000000000000004">
      <c r="A95" s="8"/>
      <c r="B95" s="6">
        <v>60</v>
      </c>
      <c r="C95" s="6" t="s">
        <v>34</v>
      </c>
      <c r="D95" s="6">
        <v>25558</v>
      </c>
      <c r="E95" s="6">
        <v>90</v>
      </c>
      <c r="F95" s="6">
        <v>2014</v>
      </c>
      <c r="G95" s="6" t="s">
        <v>1940</v>
      </c>
      <c r="H95" s="6">
        <v>4</v>
      </c>
      <c r="I95" s="6">
        <v>3</v>
      </c>
      <c r="J95" s="6">
        <v>66</v>
      </c>
      <c r="K95" s="5">
        <f t="shared" si="0"/>
        <v>1966</v>
      </c>
      <c r="L95" s="6"/>
      <c r="M95" s="6"/>
      <c r="N95" s="6"/>
      <c r="O95" s="6"/>
      <c r="P95" s="115">
        <v>250</v>
      </c>
      <c r="Q95" s="6"/>
      <c r="R95" s="6">
        <v>15</v>
      </c>
      <c r="S95" s="6"/>
      <c r="T95" s="6"/>
      <c r="U95" s="6"/>
      <c r="V95" s="6"/>
      <c r="W95" s="6"/>
      <c r="X95" s="6"/>
      <c r="Y95" s="6"/>
      <c r="Z95" s="6"/>
      <c r="AA95" s="6"/>
      <c r="AB95" s="8"/>
    </row>
    <row r="96" spans="1:28" x14ac:dyDescent="0.55000000000000004">
      <c r="A96" s="8"/>
      <c r="B96" s="6"/>
      <c r="C96" s="6"/>
      <c r="D96" s="6"/>
      <c r="E96" s="6"/>
      <c r="F96" s="6"/>
      <c r="G96" s="6"/>
      <c r="H96" s="6"/>
      <c r="I96" s="6"/>
      <c r="J96" s="6"/>
      <c r="K96" s="5"/>
      <c r="L96" s="6"/>
      <c r="M96" s="6"/>
      <c r="N96" s="6"/>
      <c r="O96" s="6"/>
      <c r="P96" s="115"/>
      <c r="Q96" s="6"/>
      <c r="R96" s="6"/>
      <c r="S96" s="6"/>
      <c r="T96" s="6"/>
      <c r="U96" s="6"/>
      <c r="V96" s="6"/>
      <c r="W96" s="6"/>
      <c r="X96" s="6"/>
      <c r="Y96" s="6"/>
      <c r="Z96" s="6"/>
      <c r="AA96" s="6"/>
      <c r="AB96" s="8"/>
    </row>
    <row r="97" spans="1:28" x14ac:dyDescent="0.55000000000000004">
      <c r="A97" s="8" t="s">
        <v>1972</v>
      </c>
      <c r="B97" s="6">
        <v>61</v>
      </c>
      <c r="C97" s="6" t="s">
        <v>34</v>
      </c>
      <c r="D97" s="6">
        <v>37698</v>
      </c>
      <c r="E97" s="6">
        <v>3</v>
      </c>
      <c r="F97" s="6">
        <v>1019</v>
      </c>
      <c r="G97" s="6" t="s">
        <v>1940</v>
      </c>
      <c r="H97" s="6">
        <v>1</v>
      </c>
      <c r="I97" s="6"/>
      <c r="J97" s="6">
        <v>8</v>
      </c>
      <c r="K97" s="5"/>
      <c r="L97" s="6">
        <f xml:space="preserve"> H97*400+I97*100+J97</f>
        <v>408</v>
      </c>
      <c r="M97" s="6"/>
      <c r="N97" s="6"/>
      <c r="O97" s="6"/>
      <c r="P97" s="115">
        <v>200</v>
      </c>
      <c r="Q97" s="6">
        <v>14</v>
      </c>
      <c r="R97" s="6">
        <v>36</v>
      </c>
      <c r="S97" s="6" t="s">
        <v>1792</v>
      </c>
      <c r="T97" s="6" t="s">
        <v>45</v>
      </c>
      <c r="U97" s="6">
        <v>27</v>
      </c>
      <c r="V97" s="6"/>
      <c r="W97" s="6">
        <v>27</v>
      </c>
      <c r="X97" s="6"/>
      <c r="Y97" s="6"/>
      <c r="Z97" s="6">
        <v>30</v>
      </c>
      <c r="AA97" s="6"/>
      <c r="AB97" s="8" t="s">
        <v>1972</v>
      </c>
    </row>
    <row r="98" spans="1:28" x14ac:dyDescent="0.55000000000000004">
      <c r="A98" s="8"/>
      <c r="B98" s="6">
        <v>62</v>
      </c>
      <c r="C98" s="6" t="s">
        <v>34</v>
      </c>
      <c r="D98" s="6">
        <v>25519</v>
      </c>
      <c r="E98" s="6">
        <v>46</v>
      </c>
      <c r="F98" s="6">
        <v>1975</v>
      </c>
      <c r="G98" s="6" t="s">
        <v>1940</v>
      </c>
      <c r="H98" s="6">
        <v>3</v>
      </c>
      <c r="I98" s="6"/>
      <c r="J98" s="6">
        <v>30</v>
      </c>
      <c r="K98" s="5">
        <f t="shared" si="0"/>
        <v>1230</v>
      </c>
      <c r="L98" s="6"/>
      <c r="M98" s="6"/>
      <c r="N98" s="6"/>
      <c r="O98" s="6"/>
      <c r="P98" s="115">
        <v>150</v>
      </c>
      <c r="Q98" s="6"/>
      <c r="R98" s="6">
        <v>36</v>
      </c>
      <c r="S98" s="6"/>
      <c r="T98" s="6"/>
      <c r="U98" s="6"/>
      <c r="V98" s="6"/>
      <c r="W98" s="6"/>
      <c r="X98" s="6"/>
      <c r="Y98" s="6"/>
      <c r="Z98" s="6"/>
      <c r="AA98" s="6"/>
      <c r="AB98" s="8"/>
    </row>
    <row r="99" spans="1:28" x14ac:dyDescent="0.55000000000000004">
      <c r="A99" s="8"/>
      <c r="B99" s="6"/>
      <c r="C99" s="6"/>
      <c r="D99" s="6"/>
      <c r="E99" s="6"/>
      <c r="F99" s="6"/>
      <c r="G99" s="6"/>
      <c r="H99" s="6"/>
      <c r="I99" s="6"/>
      <c r="J99" s="6"/>
      <c r="K99" s="5"/>
      <c r="L99" s="6"/>
      <c r="M99" s="6"/>
      <c r="N99" s="6"/>
      <c r="O99" s="6"/>
      <c r="P99" s="115"/>
      <c r="Q99" s="6"/>
      <c r="R99" s="6"/>
      <c r="S99" s="6"/>
      <c r="T99" s="6"/>
      <c r="U99" s="6"/>
      <c r="V99" s="6"/>
      <c r="W99" s="6"/>
      <c r="X99" s="6"/>
      <c r="Y99" s="6"/>
      <c r="Z99" s="6"/>
      <c r="AA99" s="6"/>
      <c r="AB99" s="8"/>
    </row>
    <row r="100" spans="1:28" x14ac:dyDescent="0.55000000000000004">
      <c r="A100" s="8" t="s">
        <v>1973</v>
      </c>
      <c r="B100" s="6">
        <v>63</v>
      </c>
      <c r="C100" s="6" t="s">
        <v>34</v>
      </c>
      <c r="D100" s="6">
        <v>54510</v>
      </c>
      <c r="E100" s="6">
        <v>108</v>
      </c>
      <c r="F100" s="6">
        <v>4745</v>
      </c>
      <c r="G100" s="6" t="s">
        <v>1940</v>
      </c>
      <c r="H100" s="6">
        <v>22</v>
      </c>
      <c r="I100" s="6">
        <v>1</v>
      </c>
      <c r="J100" s="6">
        <v>11</v>
      </c>
      <c r="K100" s="5">
        <f t="shared" si="0"/>
        <v>8911</v>
      </c>
      <c r="L100" s="6"/>
      <c r="M100" s="6"/>
      <c r="N100" s="6"/>
      <c r="O100" s="6"/>
      <c r="P100" s="115">
        <v>150</v>
      </c>
      <c r="Q100" s="6"/>
      <c r="R100" s="6">
        <v>96</v>
      </c>
      <c r="S100" s="6"/>
      <c r="T100" s="6"/>
      <c r="U100" s="6"/>
      <c r="V100" s="6"/>
      <c r="W100" s="6"/>
      <c r="X100" s="6"/>
      <c r="Y100" s="6"/>
      <c r="Z100" s="6"/>
      <c r="AA100" s="6"/>
      <c r="AB100" s="8" t="s">
        <v>1973</v>
      </c>
    </row>
    <row r="101" spans="1:28" x14ac:dyDescent="0.55000000000000004">
      <c r="A101" s="8"/>
      <c r="B101" s="6"/>
      <c r="C101" s="6"/>
      <c r="D101" s="6"/>
      <c r="E101" s="6"/>
      <c r="F101" s="6"/>
      <c r="G101" s="6"/>
      <c r="H101" s="6"/>
      <c r="I101" s="6"/>
      <c r="J101" s="6"/>
      <c r="K101" s="5"/>
      <c r="L101" s="6"/>
      <c r="M101" s="6"/>
      <c r="N101" s="6"/>
      <c r="O101" s="6"/>
      <c r="P101" s="115"/>
      <c r="Q101" s="6"/>
      <c r="R101" s="6"/>
      <c r="S101" s="6"/>
      <c r="T101" s="6"/>
      <c r="U101" s="6"/>
      <c r="V101" s="6"/>
      <c r="W101" s="6"/>
      <c r="X101" s="6"/>
      <c r="Y101" s="6"/>
      <c r="Z101" s="6"/>
      <c r="AA101" s="6"/>
      <c r="AB101" s="8"/>
    </row>
    <row r="102" spans="1:28" x14ac:dyDescent="0.55000000000000004">
      <c r="A102" s="8" t="s">
        <v>1974</v>
      </c>
      <c r="B102" s="6">
        <v>64</v>
      </c>
      <c r="C102" s="6" t="s">
        <v>1950</v>
      </c>
      <c r="D102" s="6">
        <v>700</v>
      </c>
      <c r="E102" s="6"/>
      <c r="F102" s="6"/>
      <c r="G102" s="6" t="s">
        <v>1940</v>
      </c>
      <c r="H102" s="6">
        <v>35</v>
      </c>
      <c r="I102" s="6"/>
      <c r="J102" s="6"/>
      <c r="K102" s="5">
        <f t="shared" si="0"/>
        <v>14000</v>
      </c>
      <c r="L102" s="6"/>
      <c r="M102" s="6"/>
      <c r="N102" s="6"/>
      <c r="O102" s="6"/>
      <c r="P102" s="115">
        <v>200</v>
      </c>
      <c r="Q102" s="6"/>
      <c r="R102" s="6">
        <v>36</v>
      </c>
      <c r="S102" s="6"/>
      <c r="T102" s="6"/>
      <c r="U102" s="6"/>
      <c r="V102" s="6"/>
      <c r="W102" s="6"/>
      <c r="X102" s="6"/>
      <c r="Y102" s="6"/>
      <c r="Z102" s="6"/>
      <c r="AA102" s="6"/>
      <c r="AB102" s="8" t="s">
        <v>1974</v>
      </c>
    </row>
    <row r="103" spans="1:28" x14ac:dyDescent="0.55000000000000004">
      <c r="A103" s="8"/>
      <c r="B103" s="6"/>
      <c r="C103" s="6"/>
      <c r="D103" s="6"/>
      <c r="E103" s="6"/>
      <c r="F103" s="6"/>
      <c r="G103" s="6"/>
      <c r="H103" s="6"/>
      <c r="I103" s="6"/>
      <c r="J103" s="6"/>
      <c r="K103" s="5"/>
      <c r="L103" s="6"/>
      <c r="M103" s="6"/>
      <c r="N103" s="6"/>
      <c r="O103" s="6"/>
      <c r="P103" s="115"/>
      <c r="Q103" s="6"/>
      <c r="R103" s="6"/>
      <c r="S103" s="6"/>
      <c r="T103" s="6"/>
      <c r="U103" s="6"/>
      <c r="V103" s="6"/>
      <c r="W103" s="6"/>
      <c r="X103" s="6"/>
      <c r="Y103" s="6"/>
      <c r="Z103" s="6"/>
      <c r="AA103" s="6"/>
      <c r="AB103" s="8"/>
    </row>
    <row r="104" spans="1:28" x14ac:dyDescent="0.55000000000000004">
      <c r="A104" s="8" t="s">
        <v>1975</v>
      </c>
      <c r="B104" s="6">
        <v>65</v>
      </c>
      <c r="C104" s="6" t="s">
        <v>34</v>
      </c>
      <c r="D104" s="6">
        <v>71457</v>
      </c>
      <c r="E104" s="6">
        <v>268</v>
      </c>
      <c r="F104" s="6">
        <v>6043</v>
      </c>
      <c r="G104" s="6" t="s">
        <v>1940</v>
      </c>
      <c r="H104" s="6"/>
      <c r="I104" s="6"/>
      <c r="J104" s="6">
        <v>80</v>
      </c>
      <c r="K104" s="5"/>
      <c r="L104" s="6">
        <f xml:space="preserve"> H104*400+I104*100+J104</f>
        <v>80</v>
      </c>
      <c r="M104" s="6"/>
      <c r="N104" s="6"/>
      <c r="O104" s="6"/>
      <c r="P104" s="115">
        <v>250</v>
      </c>
      <c r="Q104" s="6">
        <v>15</v>
      </c>
      <c r="R104" s="6">
        <v>65</v>
      </c>
      <c r="S104" s="6" t="s">
        <v>1792</v>
      </c>
      <c r="T104" s="6" t="s">
        <v>45</v>
      </c>
      <c r="U104" s="6">
        <v>54</v>
      </c>
      <c r="V104" s="6"/>
      <c r="W104" s="6">
        <v>54</v>
      </c>
      <c r="X104" s="6"/>
      <c r="Y104" s="6"/>
      <c r="Z104" s="6">
        <v>22</v>
      </c>
      <c r="AA104" s="6"/>
      <c r="AB104" s="8" t="s">
        <v>1975</v>
      </c>
    </row>
    <row r="105" spans="1:28" x14ac:dyDescent="0.55000000000000004">
      <c r="A105" s="8"/>
      <c r="B105" s="6">
        <v>66</v>
      </c>
      <c r="C105" s="6" t="s">
        <v>34</v>
      </c>
      <c r="D105" s="6">
        <v>26380</v>
      </c>
      <c r="E105" s="6">
        <v>56</v>
      </c>
      <c r="F105" s="6">
        <v>2258</v>
      </c>
      <c r="G105" s="6" t="s">
        <v>1940</v>
      </c>
      <c r="H105" s="6">
        <v>3</v>
      </c>
      <c r="I105" s="6"/>
      <c r="J105" s="6">
        <v>3</v>
      </c>
      <c r="K105" s="5">
        <f t="shared" si="0"/>
        <v>1203</v>
      </c>
      <c r="L105" s="6"/>
      <c r="M105" s="6"/>
      <c r="N105" s="6"/>
      <c r="O105" s="6"/>
      <c r="P105" s="115">
        <v>200</v>
      </c>
      <c r="Q105" s="6"/>
      <c r="R105" s="6">
        <v>65</v>
      </c>
      <c r="S105" s="6"/>
      <c r="T105" s="6"/>
      <c r="U105" s="6"/>
      <c r="V105" s="6"/>
      <c r="W105" s="6"/>
      <c r="X105" s="6"/>
      <c r="Y105" s="6"/>
      <c r="Z105" s="6"/>
      <c r="AA105" s="6"/>
      <c r="AB105" s="8"/>
    </row>
    <row r="106" spans="1:28" x14ac:dyDescent="0.55000000000000004">
      <c r="A106" s="8"/>
      <c r="B106" s="6">
        <v>67</v>
      </c>
      <c r="C106" s="6" t="s">
        <v>34</v>
      </c>
      <c r="D106" s="6">
        <v>49565</v>
      </c>
      <c r="E106" s="6">
        <v>77</v>
      </c>
      <c r="F106" s="6">
        <v>4542</v>
      </c>
      <c r="G106" s="6" t="s">
        <v>1940</v>
      </c>
      <c r="H106" s="6">
        <v>3</v>
      </c>
      <c r="I106" s="6">
        <v>1</v>
      </c>
      <c r="J106" s="6">
        <v>94</v>
      </c>
      <c r="K106" s="5">
        <f t="shared" si="0"/>
        <v>1394</v>
      </c>
      <c r="L106" s="6"/>
      <c r="M106" s="6"/>
      <c r="N106" s="6"/>
      <c r="O106" s="6"/>
      <c r="P106" s="115">
        <v>200</v>
      </c>
      <c r="Q106" s="6"/>
      <c r="R106" s="6">
        <v>65</v>
      </c>
      <c r="S106" s="6"/>
      <c r="T106" s="6"/>
      <c r="U106" s="6"/>
      <c r="V106" s="6"/>
      <c r="W106" s="6"/>
      <c r="X106" s="6"/>
      <c r="Y106" s="6"/>
      <c r="Z106" s="6"/>
      <c r="AA106" s="6"/>
      <c r="AB106" s="8"/>
    </row>
    <row r="107" spans="1:28" x14ac:dyDescent="0.55000000000000004">
      <c r="A107" s="8"/>
      <c r="B107" s="6">
        <v>68</v>
      </c>
      <c r="C107" s="6" t="s">
        <v>34</v>
      </c>
      <c r="D107" s="6">
        <v>59560</v>
      </c>
      <c r="E107" s="6">
        <v>60</v>
      </c>
      <c r="F107" s="6">
        <v>4537</v>
      </c>
      <c r="G107" s="6" t="s">
        <v>1940</v>
      </c>
      <c r="H107" s="6">
        <v>6</v>
      </c>
      <c r="I107" s="6">
        <v>1</v>
      </c>
      <c r="J107" s="6">
        <v>32</v>
      </c>
      <c r="K107" s="5">
        <f t="shared" si="0"/>
        <v>2532</v>
      </c>
      <c r="L107" s="6"/>
      <c r="M107" s="6"/>
      <c r="N107" s="6"/>
      <c r="O107" s="6"/>
      <c r="P107" s="115">
        <v>150</v>
      </c>
      <c r="Q107" s="6"/>
      <c r="R107" s="6">
        <v>65</v>
      </c>
      <c r="S107" s="6"/>
      <c r="T107" s="6"/>
      <c r="U107" s="6"/>
      <c r="V107" s="6"/>
      <c r="W107" s="6"/>
      <c r="X107" s="6"/>
      <c r="Y107" s="6"/>
      <c r="Z107" s="6"/>
      <c r="AA107" s="6"/>
      <c r="AB107" s="8"/>
    </row>
    <row r="108" spans="1:28" x14ac:dyDescent="0.55000000000000004">
      <c r="A108" s="8"/>
      <c r="B108" s="6">
        <v>69</v>
      </c>
      <c r="C108" s="6" t="s">
        <v>34</v>
      </c>
      <c r="D108" s="6">
        <v>49559</v>
      </c>
      <c r="E108" s="6">
        <v>59</v>
      </c>
      <c r="F108" s="6">
        <v>4536</v>
      </c>
      <c r="G108" s="6" t="s">
        <v>1940</v>
      </c>
      <c r="H108" s="6">
        <v>2</v>
      </c>
      <c r="I108" s="6"/>
      <c r="J108" s="6">
        <v>24</v>
      </c>
      <c r="K108" s="5">
        <f t="shared" si="0"/>
        <v>824</v>
      </c>
      <c r="L108" s="6"/>
      <c r="M108" s="6"/>
      <c r="N108" s="6"/>
      <c r="O108" s="6"/>
      <c r="P108" s="115">
        <v>175</v>
      </c>
      <c r="Q108" s="6"/>
      <c r="R108" s="6">
        <v>65</v>
      </c>
      <c r="S108" s="6"/>
      <c r="T108" s="6"/>
      <c r="U108" s="6"/>
      <c r="V108" s="6"/>
      <c r="W108" s="6"/>
      <c r="X108" s="6"/>
      <c r="Y108" s="6"/>
      <c r="Z108" s="6"/>
      <c r="AA108" s="6"/>
      <c r="AB108" s="8"/>
    </row>
    <row r="109" spans="1:28" x14ac:dyDescent="0.55000000000000004">
      <c r="A109" s="8"/>
      <c r="B109" s="6"/>
      <c r="C109" s="6"/>
      <c r="D109" s="6"/>
      <c r="E109" s="6"/>
      <c r="F109" s="6"/>
      <c r="G109" s="6"/>
      <c r="H109" s="6"/>
      <c r="I109" s="6"/>
      <c r="J109" s="6"/>
      <c r="K109" s="5"/>
      <c r="L109" s="6"/>
      <c r="M109" s="6"/>
      <c r="N109" s="6"/>
      <c r="O109" s="6"/>
      <c r="P109" s="115"/>
      <c r="Q109" s="6"/>
      <c r="R109" s="6"/>
      <c r="S109" s="6"/>
      <c r="T109" s="6"/>
      <c r="U109" s="6"/>
      <c r="V109" s="6"/>
      <c r="W109" s="6"/>
      <c r="X109" s="6"/>
      <c r="Y109" s="6"/>
      <c r="Z109" s="6"/>
      <c r="AA109" s="6"/>
      <c r="AB109" s="8"/>
    </row>
    <row r="110" spans="1:28" x14ac:dyDescent="0.55000000000000004">
      <c r="A110" s="8" t="s">
        <v>1976</v>
      </c>
      <c r="B110" s="6">
        <v>70</v>
      </c>
      <c r="C110" s="6" t="s">
        <v>34</v>
      </c>
      <c r="D110" s="6">
        <v>37162</v>
      </c>
      <c r="E110" s="6">
        <v>179</v>
      </c>
      <c r="F110" s="6">
        <v>870</v>
      </c>
      <c r="G110" s="6" t="s">
        <v>1940</v>
      </c>
      <c r="H110" s="6"/>
      <c r="I110" s="6"/>
      <c r="J110" s="6">
        <v>61</v>
      </c>
      <c r="K110" s="5">
        <f t="shared" si="0"/>
        <v>61</v>
      </c>
      <c r="L110" s="6"/>
      <c r="M110" s="6"/>
      <c r="N110" s="6"/>
      <c r="O110" s="6"/>
      <c r="P110" s="115">
        <v>100</v>
      </c>
      <c r="Q110" s="6"/>
      <c r="R110" s="6">
        <v>36</v>
      </c>
      <c r="S110" s="6"/>
      <c r="T110" s="6"/>
      <c r="U110" s="6"/>
      <c r="V110" s="6"/>
      <c r="W110" s="6"/>
      <c r="X110" s="6"/>
      <c r="Y110" s="6"/>
      <c r="Z110" s="6"/>
      <c r="AA110" s="6"/>
      <c r="AB110" s="8" t="s">
        <v>1976</v>
      </c>
    </row>
    <row r="111" spans="1:28" x14ac:dyDescent="0.55000000000000004">
      <c r="A111" s="8"/>
      <c r="B111" s="6">
        <v>71</v>
      </c>
      <c r="C111" s="6" t="s">
        <v>34</v>
      </c>
      <c r="D111" s="6">
        <v>37161</v>
      </c>
      <c r="E111" s="6">
        <v>178</v>
      </c>
      <c r="F111" s="6">
        <v>869</v>
      </c>
      <c r="G111" s="6" t="s">
        <v>1940</v>
      </c>
      <c r="H111" s="6"/>
      <c r="I111" s="6"/>
      <c r="J111" s="6">
        <v>55</v>
      </c>
      <c r="K111" s="5">
        <f xml:space="preserve"> H111*400+I111*100+J111</f>
        <v>55</v>
      </c>
      <c r="L111" s="6"/>
      <c r="M111" s="6"/>
      <c r="N111" s="6"/>
      <c r="O111" s="6"/>
      <c r="P111" s="115">
        <v>250</v>
      </c>
      <c r="Q111" s="6"/>
      <c r="R111" s="6">
        <v>36</v>
      </c>
      <c r="S111" s="6"/>
      <c r="T111" s="6"/>
      <c r="U111" s="6"/>
      <c r="V111" s="6"/>
      <c r="W111" s="6"/>
      <c r="X111" s="6"/>
      <c r="Y111" s="6"/>
      <c r="Z111" s="6"/>
      <c r="AA111" s="6"/>
      <c r="AB111" s="8"/>
    </row>
    <row r="112" spans="1:28" x14ac:dyDescent="0.55000000000000004">
      <c r="A112" s="8"/>
      <c r="B112" s="6">
        <v>72</v>
      </c>
      <c r="C112" s="6" t="s">
        <v>34</v>
      </c>
      <c r="D112" s="6">
        <v>254636</v>
      </c>
      <c r="E112" s="6">
        <v>32</v>
      </c>
      <c r="F112" s="6">
        <v>1892</v>
      </c>
      <c r="G112" s="6" t="s">
        <v>1940</v>
      </c>
      <c r="H112" s="6">
        <v>9</v>
      </c>
      <c r="I112" s="6">
        <v>2</v>
      </c>
      <c r="J112" s="6">
        <v>25</v>
      </c>
      <c r="K112" s="5">
        <f xml:space="preserve"> H112*400+I112*100+J112</f>
        <v>3825</v>
      </c>
      <c r="L112" s="6"/>
      <c r="M112" s="6"/>
      <c r="N112" s="6"/>
      <c r="O112" s="6"/>
      <c r="P112" s="115">
        <v>150</v>
      </c>
      <c r="Q112" s="6"/>
      <c r="R112" s="6">
        <v>36</v>
      </c>
      <c r="S112" s="6"/>
      <c r="T112" s="6"/>
      <c r="U112" s="6"/>
      <c r="V112" s="6"/>
      <c r="W112" s="6"/>
      <c r="X112" s="6"/>
      <c r="Y112" s="6"/>
      <c r="Z112" s="6"/>
      <c r="AA112" s="6"/>
      <c r="AB112" s="8"/>
    </row>
    <row r="113" spans="1:28" x14ac:dyDescent="0.55000000000000004">
      <c r="A113" s="8"/>
      <c r="B113" s="6"/>
      <c r="C113" s="6"/>
      <c r="D113" s="6"/>
      <c r="E113" s="6"/>
      <c r="F113" s="6"/>
      <c r="G113" s="6"/>
      <c r="H113" s="6"/>
      <c r="I113" s="6"/>
      <c r="J113" s="6"/>
      <c r="K113" s="5"/>
      <c r="L113" s="6"/>
      <c r="M113" s="6"/>
      <c r="N113" s="6"/>
      <c r="O113" s="6"/>
      <c r="P113" s="115"/>
      <c r="Q113" s="6"/>
      <c r="R113" s="6"/>
      <c r="S113" s="6"/>
      <c r="T113" s="6"/>
      <c r="U113" s="6"/>
      <c r="V113" s="6"/>
      <c r="W113" s="6"/>
      <c r="X113" s="6"/>
      <c r="Y113" s="6"/>
      <c r="Z113" s="6"/>
      <c r="AA113" s="6"/>
      <c r="AB113" s="8"/>
    </row>
    <row r="114" spans="1:28" x14ac:dyDescent="0.55000000000000004">
      <c r="A114" s="8" t="s">
        <v>1977</v>
      </c>
      <c r="B114" s="6">
        <v>73</v>
      </c>
      <c r="C114" s="6" t="s">
        <v>2095</v>
      </c>
      <c r="D114" s="6">
        <v>558</v>
      </c>
      <c r="E114" s="6">
        <v>128</v>
      </c>
      <c r="F114" s="6"/>
      <c r="G114" s="6" t="s">
        <v>1940</v>
      </c>
      <c r="H114" s="6"/>
      <c r="I114" s="6">
        <v>1</v>
      </c>
      <c r="J114" s="6">
        <v>68</v>
      </c>
      <c r="K114" s="5">
        <f xml:space="preserve"> H114*400+I114*100+J114</f>
        <v>168</v>
      </c>
      <c r="L114" s="6"/>
      <c r="M114" s="6"/>
      <c r="N114" s="6"/>
      <c r="O114" s="6"/>
      <c r="P114" s="115">
        <v>150</v>
      </c>
      <c r="Q114" s="6"/>
      <c r="R114" s="6">
        <v>70</v>
      </c>
      <c r="S114" s="6"/>
      <c r="T114" s="6"/>
      <c r="U114" s="6"/>
      <c r="V114" s="6"/>
      <c r="W114" s="6"/>
      <c r="X114" s="6"/>
      <c r="Y114" s="6"/>
      <c r="Z114" s="6"/>
      <c r="AA114" s="6"/>
      <c r="AB114" s="8" t="s">
        <v>1977</v>
      </c>
    </row>
    <row r="115" spans="1:28" x14ac:dyDescent="0.55000000000000004">
      <c r="A115" s="8"/>
      <c r="B115" s="6">
        <v>74</v>
      </c>
      <c r="C115" s="6" t="s">
        <v>34</v>
      </c>
      <c r="D115" s="6">
        <v>76299</v>
      </c>
      <c r="E115" s="6">
        <v>137</v>
      </c>
      <c r="F115" s="6">
        <v>99</v>
      </c>
      <c r="G115" s="6" t="s">
        <v>1940</v>
      </c>
      <c r="H115" s="6">
        <v>14</v>
      </c>
      <c r="I115" s="6">
        <v>3</v>
      </c>
      <c r="J115" s="19" t="s">
        <v>1978</v>
      </c>
      <c r="K115" s="5">
        <f xml:space="preserve"> H115*400+I115*100+J115</f>
        <v>5918</v>
      </c>
      <c r="L115" s="6"/>
      <c r="M115" s="6"/>
      <c r="N115" s="6"/>
      <c r="O115" s="6"/>
      <c r="P115" s="115">
        <v>150</v>
      </c>
      <c r="Q115" s="6"/>
      <c r="R115" s="6">
        <v>70</v>
      </c>
      <c r="S115" s="6"/>
      <c r="T115" s="6"/>
      <c r="U115" s="6"/>
      <c r="V115" s="6"/>
      <c r="W115" s="6"/>
      <c r="X115" s="6"/>
      <c r="Y115" s="6"/>
      <c r="Z115" s="6"/>
      <c r="AA115" s="6"/>
      <c r="AB115" s="8"/>
    </row>
    <row r="116" spans="1:28" x14ac:dyDescent="0.55000000000000004">
      <c r="A116" s="8"/>
      <c r="B116" s="6"/>
      <c r="C116" s="6"/>
      <c r="D116" s="6"/>
      <c r="E116" s="6"/>
      <c r="F116" s="6"/>
      <c r="G116" s="6"/>
      <c r="H116" s="6"/>
      <c r="I116" s="6"/>
      <c r="J116" s="19"/>
      <c r="K116" s="5"/>
      <c r="L116" s="6"/>
      <c r="M116" s="6"/>
      <c r="N116" s="6"/>
      <c r="O116" s="6"/>
      <c r="P116" s="115"/>
      <c r="Q116" s="6"/>
      <c r="R116" s="6"/>
      <c r="S116" s="6"/>
      <c r="T116" s="6"/>
      <c r="U116" s="6"/>
      <c r="V116" s="6"/>
      <c r="W116" s="6"/>
      <c r="X116" s="6"/>
      <c r="Y116" s="6"/>
      <c r="Z116" s="6"/>
      <c r="AA116" s="6"/>
      <c r="AB116" s="8"/>
    </row>
    <row r="117" spans="1:28" x14ac:dyDescent="0.55000000000000004">
      <c r="A117" s="8" t="s">
        <v>1979</v>
      </c>
      <c r="B117" s="6">
        <v>75</v>
      </c>
      <c r="C117" s="6" t="s">
        <v>34</v>
      </c>
      <c r="D117" s="6">
        <v>36922</v>
      </c>
      <c r="E117" s="6">
        <v>27</v>
      </c>
      <c r="F117" s="6">
        <v>1028</v>
      </c>
      <c r="G117" s="6" t="s">
        <v>1940</v>
      </c>
      <c r="H117" s="6"/>
      <c r="I117" s="6"/>
      <c r="J117" s="6">
        <v>88</v>
      </c>
      <c r="K117" s="5"/>
      <c r="L117" s="6">
        <f xml:space="preserve"> H117*400+I117*100+J117</f>
        <v>88</v>
      </c>
      <c r="M117" s="6"/>
      <c r="N117" s="6"/>
      <c r="O117" s="6"/>
      <c r="P117" s="115">
        <v>100</v>
      </c>
      <c r="Q117" s="6">
        <v>16</v>
      </c>
      <c r="R117" s="6">
        <v>25</v>
      </c>
      <c r="S117" s="6" t="s">
        <v>1792</v>
      </c>
      <c r="T117" s="6" t="s">
        <v>37</v>
      </c>
      <c r="U117" s="6">
        <v>9</v>
      </c>
      <c r="V117" s="6"/>
      <c r="W117" s="6">
        <v>9</v>
      </c>
      <c r="X117" s="6"/>
      <c r="Y117" s="6"/>
      <c r="Z117" s="6">
        <v>5</v>
      </c>
      <c r="AA117" s="6"/>
      <c r="AB117" s="8" t="s">
        <v>1979</v>
      </c>
    </row>
    <row r="118" spans="1:28" x14ac:dyDescent="0.55000000000000004">
      <c r="A118" s="8" t="s">
        <v>1979</v>
      </c>
      <c r="B118" s="6">
        <v>76</v>
      </c>
      <c r="C118" s="6" t="s">
        <v>34</v>
      </c>
      <c r="D118" s="6">
        <v>42734</v>
      </c>
      <c r="E118" s="6">
        <v>197</v>
      </c>
      <c r="F118" s="6">
        <v>2750</v>
      </c>
      <c r="G118" s="6" t="s">
        <v>1940</v>
      </c>
      <c r="H118" s="6">
        <v>3</v>
      </c>
      <c r="I118" s="6">
        <v>2</v>
      </c>
      <c r="J118" s="6">
        <v>42</v>
      </c>
      <c r="K118" s="5">
        <f xml:space="preserve"> H118*400+I118*100+J118</f>
        <v>1442</v>
      </c>
      <c r="L118" s="6"/>
      <c r="M118" s="6"/>
      <c r="N118" s="6"/>
      <c r="O118" s="6"/>
      <c r="P118" s="115">
        <v>100</v>
      </c>
      <c r="Q118" s="6"/>
      <c r="R118" s="6">
        <v>25</v>
      </c>
      <c r="S118" s="6"/>
      <c r="T118" s="6"/>
      <c r="U118" s="6"/>
      <c r="V118" s="6"/>
      <c r="W118" s="6"/>
      <c r="X118" s="6"/>
      <c r="Y118" s="6"/>
      <c r="Z118" s="6"/>
      <c r="AA118" s="6"/>
      <c r="AB118" s="8" t="s">
        <v>1979</v>
      </c>
    </row>
    <row r="119" spans="1:28" x14ac:dyDescent="0.55000000000000004">
      <c r="A119" s="8" t="s">
        <v>1979</v>
      </c>
      <c r="B119" s="6">
        <v>77</v>
      </c>
      <c r="C119" s="6" t="s">
        <v>34</v>
      </c>
      <c r="D119" s="6">
        <v>42730</v>
      </c>
      <c r="E119" s="6">
        <v>202</v>
      </c>
      <c r="F119" s="6">
        <v>2746</v>
      </c>
      <c r="G119" s="6" t="s">
        <v>1940</v>
      </c>
      <c r="H119" s="6">
        <v>2</v>
      </c>
      <c r="I119" s="6">
        <v>2</v>
      </c>
      <c r="J119" s="6">
        <v>3</v>
      </c>
      <c r="K119" s="5">
        <f xml:space="preserve"> H119*400+I119*100+J119</f>
        <v>1003</v>
      </c>
      <c r="L119" s="6"/>
      <c r="M119" s="6"/>
      <c r="N119" s="6"/>
      <c r="O119" s="6"/>
      <c r="P119" s="115">
        <v>100</v>
      </c>
      <c r="Q119" s="6"/>
      <c r="R119" s="6">
        <v>25</v>
      </c>
      <c r="S119" s="6"/>
      <c r="T119" s="6"/>
      <c r="U119" s="6"/>
      <c r="V119" s="6"/>
      <c r="W119" s="6"/>
      <c r="X119" s="6"/>
      <c r="Y119" s="6"/>
      <c r="Z119" s="6"/>
      <c r="AA119" s="6"/>
      <c r="AB119" s="8" t="s">
        <v>1979</v>
      </c>
    </row>
    <row r="120" spans="1:28" x14ac:dyDescent="0.55000000000000004">
      <c r="A120" s="8"/>
      <c r="B120" s="6"/>
      <c r="C120" s="6"/>
      <c r="D120" s="6"/>
      <c r="E120" s="6"/>
      <c r="F120" s="6"/>
      <c r="G120" s="6"/>
      <c r="H120" s="6"/>
      <c r="I120" s="6"/>
      <c r="J120" s="6"/>
      <c r="K120" s="5"/>
      <c r="L120" s="6"/>
      <c r="M120" s="6"/>
      <c r="N120" s="6"/>
      <c r="O120" s="6"/>
      <c r="P120" s="115"/>
      <c r="Q120" s="6"/>
      <c r="R120" s="6"/>
      <c r="S120" s="6"/>
      <c r="T120" s="6"/>
      <c r="U120" s="6"/>
      <c r="V120" s="6"/>
      <c r="W120" s="6"/>
      <c r="X120" s="6"/>
      <c r="Y120" s="6"/>
      <c r="Z120" s="6"/>
      <c r="AA120" s="6"/>
      <c r="AB120" s="8"/>
    </row>
    <row r="121" spans="1:28" x14ac:dyDescent="0.55000000000000004">
      <c r="A121" s="8" t="s">
        <v>1980</v>
      </c>
      <c r="B121" s="6">
        <v>78</v>
      </c>
      <c r="C121" s="6" t="s">
        <v>34</v>
      </c>
      <c r="D121" s="6">
        <v>76302</v>
      </c>
      <c r="E121" s="6">
        <v>176</v>
      </c>
      <c r="F121" s="6">
        <v>6747</v>
      </c>
      <c r="G121" s="6" t="s">
        <v>1940</v>
      </c>
      <c r="H121" s="6">
        <v>7</v>
      </c>
      <c r="I121" s="6">
        <v>1</v>
      </c>
      <c r="J121" s="6">
        <v>60</v>
      </c>
      <c r="K121" s="5">
        <f xml:space="preserve"> H121*400+I121*100+J121</f>
        <v>2960</v>
      </c>
      <c r="L121" s="6"/>
      <c r="M121" s="6"/>
      <c r="N121" s="6"/>
      <c r="O121" s="6"/>
      <c r="P121" s="115">
        <v>150</v>
      </c>
      <c r="Q121" s="6"/>
      <c r="R121" s="6">
        <v>70</v>
      </c>
      <c r="S121" s="6"/>
      <c r="T121" s="6"/>
      <c r="U121" s="6"/>
      <c r="V121" s="6"/>
      <c r="W121" s="6"/>
      <c r="X121" s="6"/>
      <c r="Y121" s="6"/>
      <c r="Z121" s="6"/>
      <c r="AA121" s="6"/>
      <c r="AB121" s="8" t="s">
        <v>1980</v>
      </c>
    </row>
    <row r="122" spans="1:28" x14ac:dyDescent="0.55000000000000004">
      <c r="A122" s="8" t="s">
        <v>1980</v>
      </c>
      <c r="B122" s="6">
        <v>79</v>
      </c>
      <c r="C122" s="6" t="s">
        <v>34</v>
      </c>
      <c r="D122" s="6">
        <v>76300</v>
      </c>
      <c r="E122" s="6">
        <v>174</v>
      </c>
      <c r="F122" s="6">
        <v>6745</v>
      </c>
      <c r="G122" s="6" t="s">
        <v>1940</v>
      </c>
      <c r="H122" s="6">
        <v>7</v>
      </c>
      <c r="I122" s="6">
        <v>1</v>
      </c>
      <c r="J122" s="6">
        <v>60</v>
      </c>
      <c r="K122" s="5">
        <f xml:space="preserve"> H122*400+I122*100+J122</f>
        <v>2960</v>
      </c>
      <c r="L122" s="6"/>
      <c r="M122" s="6"/>
      <c r="N122" s="6"/>
      <c r="O122" s="6"/>
      <c r="P122" s="115">
        <v>150</v>
      </c>
      <c r="Q122" s="6"/>
      <c r="R122" s="6">
        <v>70</v>
      </c>
      <c r="S122" s="6"/>
      <c r="T122" s="6"/>
      <c r="U122" s="6"/>
      <c r="V122" s="6"/>
      <c r="W122" s="6"/>
      <c r="X122" s="6"/>
      <c r="Y122" s="6"/>
      <c r="Z122" s="6"/>
      <c r="AA122" s="6"/>
      <c r="AB122" s="8" t="s">
        <v>1980</v>
      </c>
    </row>
    <row r="123" spans="1:28" x14ac:dyDescent="0.55000000000000004">
      <c r="A123" s="8"/>
      <c r="B123" s="6"/>
      <c r="C123" s="6"/>
      <c r="D123" s="6"/>
      <c r="E123" s="6"/>
      <c r="F123" s="6"/>
      <c r="G123" s="6"/>
      <c r="H123" s="6"/>
      <c r="I123" s="6"/>
      <c r="J123" s="6"/>
      <c r="K123" s="5"/>
      <c r="L123" s="6"/>
      <c r="M123" s="6"/>
      <c r="N123" s="6"/>
      <c r="O123" s="6"/>
      <c r="P123" s="115"/>
      <c r="Q123" s="6"/>
      <c r="R123" s="6"/>
      <c r="S123" s="6"/>
      <c r="T123" s="6"/>
      <c r="U123" s="6"/>
      <c r="V123" s="6"/>
      <c r="W123" s="6"/>
      <c r="X123" s="6"/>
      <c r="Y123" s="6"/>
      <c r="Z123" s="6"/>
      <c r="AA123" s="6"/>
      <c r="AB123" s="8"/>
    </row>
    <row r="124" spans="1:28" x14ac:dyDescent="0.55000000000000004">
      <c r="A124" s="8" t="s">
        <v>1981</v>
      </c>
      <c r="B124" s="6">
        <v>80</v>
      </c>
      <c r="C124" s="6" t="s">
        <v>34</v>
      </c>
      <c r="D124" s="6">
        <v>49471</v>
      </c>
      <c r="E124" s="6">
        <v>227</v>
      </c>
      <c r="F124" s="6">
        <v>4448</v>
      </c>
      <c r="G124" s="6" t="s">
        <v>1940</v>
      </c>
      <c r="H124" s="6">
        <v>9</v>
      </c>
      <c r="I124" s="6"/>
      <c r="J124" s="6">
        <v>41</v>
      </c>
      <c r="K124" s="5">
        <f xml:space="preserve"> H124*400+I124*100+J124</f>
        <v>3641</v>
      </c>
      <c r="L124" s="6"/>
      <c r="M124" s="6"/>
      <c r="N124" s="6"/>
      <c r="O124" s="6"/>
      <c r="P124" s="115">
        <v>150</v>
      </c>
      <c r="Q124" s="6"/>
      <c r="R124" s="6">
        <v>3</v>
      </c>
      <c r="S124" s="6"/>
      <c r="T124" s="6"/>
      <c r="U124" s="6"/>
      <c r="V124" s="6"/>
      <c r="W124" s="6"/>
      <c r="X124" s="6"/>
      <c r="Y124" s="6"/>
      <c r="Z124" s="6"/>
      <c r="AA124" s="6"/>
      <c r="AB124" s="8" t="s">
        <v>1981</v>
      </c>
    </row>
    <row r="125" spans="1:28" x14ac:dyDescent="0.55000000000000004">
      <c r="A125" s="8" t="s">
        <v>1981</v>
      </c>
      <c r="B125" s="6">
        <v>81</v>
      </c>
      <c r="C125" s="6" t="s">
        <v>34</v>
      </c>
      <c r="D125" s="6">
        <v>47049</v>
      </c>
      <c r="E125" s="6">
        <v>144</v>
      </c>
      <c r="F125" s="6">
        <v>4227</v>
      </c>
      <c r="G125" s="6" t="s">
        <v>1940</v>
      </c>
      <c r="H125" s="6">
        <v>2</v>
      </c>
      <c r="I125" s="6">
        <v>2</v>
      </c>
      <c r="J125" s="6">
        <v>26</v>
      </c>
      <c r="K125" s="5">
        <f xml:space="preserve"> H125*400+I125*100+J125</f>
        <v>1026</v>
      </c>
      <c r="L125" s="6"/>
      <c r="M125" s="6"/>
      <c r="N125" s="6"/>
      <c r="O125" s="6"/>
      <c r="P125" s="115">
        <v>225</v>
      </c>
      <c r="Q125" s="6"/>
      <c r="R125" s="6">
        <v>3</v>
      </c>
      <c r="S125" s="6"/>
      <c r="T125" s="6"/>
      <c r="U125" s="6"/>
      <c r="V125" s="6"/>
      <c r="W125" s="6"/>
      <c r="X125" s="6"/>
      <c r="Y125" s="6"/>
      <c r="Z125" s="6"/>
      <c r="AA125" s="6"/>
      <c r="AB125" s="8" t="s">
        <v>1981</v>
      </c>
    </row>
    <row r="126" spans="1:28" x14ac:dyDescent="0.55000000000000004">
      <c r="A126" s="8" t="s">
        <v>1981</v>
      </c>
      <c r="B126" s="6">
        <v>82</v>
      </c>
      <c r="C126" s="6" t="s">
        <v>34</v>
      </c>
      <c r="D126" s="6">
        <v>8708</v>
      </c>
      <c r="E126" s="6">
        <v>164</v>
      </c>
      <c r="F126" s="6">
        <v>7049</v>
      </c>
      <c r="G126" s="6" t="s">
        <v>1940</v>
      </c>
      <c r="H126" s="6">
        <v>6</v>
      </c>
      <c r="I126" s="6">
        <v>1</v>
      </c>
      <c r="J126" s="6">
        <v>39</v>
      </c>
      <c r="K126" s="5">
        <f xml:space="preserve"> H126*400+I126*100+J126</f>
        <v>2539</v>
      </c>
      <c r="L126" s="6"/>
      <c r="M126" s="6"/>
      <c r="N126" s="6"/>
      <c r="O126" s="6"/>
      <c r="P126" s="115">
        <v>150</v>
      </c>
      <c r="Q126" s="6"/>
      <c r="R126" s="6">
        <v>3</v>
      </c>
      <c r="S126" s="6"/>
      <c r="T126" s="6"/>
      <c r="U126" s="6"/>
      <c r="V126" s="6"/>
      <c r="W126" s="6"/>
      <c r="X126" s="6"/>
      <c r="Y126" s="6"/>
      <c r="Z126" s="6"/>
      <c r="AA126" s="6"/>
      <c r="AB126" s="8" t="s">
        <v>1981</v>
      </c>
    </row>
    <row r="127" spans="1:28" x14ac:dyDescent="0.55000000000000004">
      <c r="A127" s="8"/>
      <c r="B127" s="6"/>
      <c r="C127" s="6"/>
      <c r="D127" s="6"/>
      <c r="E127" s="6"/>
      <c r="F127" s="6"/>
      <c r="G127" s="6"/>
      <c r="H127" s="6"/>
      <c r="I127" s="6"/>
      <c r="J127" s="6"/>
      <c r="K127" s="5"/>
      <c r="L127" s="6"/>
      <c r="M127" s="6"/>
      <c r="N127" s="6"/>
      <c r="O127" s="6"/>
      <c r="P127" s="115"/>
      <c r="Q127" s="6"/>
      <c r="R127" s="6"/>
      <c r="S127" s="6"/>
      <c r="T127" s="6"/>
      <c r="U127" s="6"/>
      <c r="V127" s="6"/>
      <c r="W127" s="6"/>
      <c r="X127" s="6"/>
      <c r="Y127" s="6"/>
      <c r="Z127" s="6"/>
      <c r="AA127" s="6"/>
      <c r="AB127" s="8"/>
    </row>
    <row r="128" spans="1:28" x14ac:dyDescent="0.55000000000000004">
      <c r="A128" s="8" t="s">
        <v>1982</v>
      </c>
      <c r="B128" s="6">
        <v>83</v>
      </c>
      <c r="C128" s="6" t="s">
        <v>34</v>
      </c>
      <c r="D128" s="6">
        <v>47097</v>
      </c>
      <c r="E128" s="6">
        <v>111</v>
      </c>
      <c r="F128" s="6">
        <v>7275</v>
      </c>
      <c r="G128" s="6" t="s">
        <v>1940</v>
      </c>
      <c r="H128" s="6"/>
      <c r="I128" s="6">
        <v>2</v>
      </c>
      <c r="J128" s="6">
        <v>19</v>
      </c>
      <c r="K128" s="5"/>
      <c r="L128" s="6">
        <f xml:space="preserve"> H128*400+I128*100+J128</f>
        <v>219</v>
      </c>
      <c r="M128" s="6"/>
      <c r="N128" s="6"/>
      <c r="O128" s="6"/>
      <c r="P128" s="115">
        <v>200</v>
      </c>
      <c r="Q128" s="6">
        <v>17</v>
      </c>
      <c r="R128" s="6">
        <v>93</v>
      </c>
      <c r="S128" s="6" t="s">
        <v>1792</v>
      </c>
      <c r="T128" s="6" t="s">
        <v>45</v>
      </c>
      <c r="U128" s="6">
        <v>54</v>
      </c>
      <c r="V128" s="6"/>
      <c r="W128" s="6">
        <v>54</v>
      </c>
      <c r="X128" s="6"/>
      <c r="Y128" s="6"/>
      <c r="Z128" s="6">
        <v>30</v>
      </c>
      <c r="AA128" s="6"/>
      <c r="AB128" s="8" t="s">
        <v>1982</v>
      </c>
    </row>
    <row r="129" spans="1:28" x14ac:dyDescent="0.55000000000000004">
      <c r="A129" s="8"/>
      <c r="B129" s="6">
        <v>84</v>
      </c>
      <c r="C129" s="6" t="s">
        <v>34</v>
      </c>
      <c r="D129" s="6">
        <v>47096</v>
      </c>
      <c r="E129" s="6">
        <v>112</v>
      </c>
      <c r="F129" s="6">
        <v>4274</v>
      </c>
      <c r="G129" s="6" t="s">
        <v>1940</v>
      </c>
      <c r="H129" s="6"/>
      <c r="I129" s="6">
        <v>1</v>
      </c>
      <c r="J129" s="6">
        <v>90</v>
      </c>
      <c r="K129" s="5">
        <f xml:space="preserve"> H129*400+I129*100+J129</f>
        <v>190</v>
      </c>
      <c r="L129" s="6"/>
      <c r="M129" s="6"/>
      <c r="N129" s="6"/>
      <c r="O129" s="6"/>
      <c r="P129" s="115">
        <v>200</v>
      </c>
      <c r="Q129" s="6"/>
      <c r="R129" s="6">
        <v>93</v>
      </c>
      <c r="S129" s="6"/>
      <c r="T129" s="6"/>
      <c r="U129" s="6"/>
      <c r="V129" s="6"/>
      <c r="W129" s="6"/>
      <c r="X129" s="6"/>
      <c r="Y129" s="6"/>
      <c r="Z129" s="6"/>
      <c r="AA129" s="6"/>
      <c r="AB129" s="8"/>
    </row>
    <row r="130" spans="1:28" x14ac:dyDescent="0.55000000000000004">
      <c r="A130" s="8"/>
      <c r="B130" s="6"/>
      <c r="C130" s="6"/>
      <c r="D130" s="6"/>
      <c r="E130" s="6"/>
      <c r="F130" s="6"/>
      <c r="G130" s="6"/>
      <c r="H130" s="6"/>
      <c r="I130" s="6"/>
      <c r="J130" s="6"/>
      <c r="K130" s="5"/>
      <c r="L130" s="6"/>
      <c r="M130" s="6"/>
      <c r="N130" s="6"/>
      <c r="O130" s="6"/>
      <c r="P130" s="115"/>
      <c r="Q130" s="6"/>
      <c r="R130" s="6"/>
      <c r="S130" s="6"/>
      <c r="T130" s="6"/>
      <c r="U130" s="6"/>
      <c r="V130" s="6"/>
      <c r="W130" s="6"/>
      <c r="X130" s="6"/>
      <c r="Y130" s="6"/>
      <c r="Z130" s="6"/>
      <c r="AA130" s="6"/>
      <c r="AB130" s="8"/>
    </row>
    <row r="131" spans="1:28" x14ac:dyDescent="0.55000000000000004">
      <c r="A131" s="8" t="s">
        <v>1983</v>
      </c>
      <c r="B131" s="6">
        <v>85</v>
      </c>
      <c r="C131" s="6" t="s">
        <v>47</v>
      </c>
      <c r="D131" s="6">
        <v>2013</v>
      </c>
      <c r="E131" s="6">
        <v>249</v>
      </c>
      <c r="F131" s="6"/>
      <c r="G131" s="6" t="s">
        <v>1940</v>
      </c>
      <c r="H131" s="6">
        <v>3</v>
      </c>
      <c r="I131" s="6">
        <v>2</v>
      </c>
      <c r="J131" s="6">
        <v>8</v>
      </c>
      <c r="K131" s="5"/>
      <c r="L131" s="6">
        <f xml:space="preserve"> H131*400+I131*100+J131</f>
        <v>1408</v>
      </c>
      <c r="M131" s="6"/>
      <c r="N131" s="6"/>
      <c r="O131" s="6"/>
      <c r="P131" s="115">
        <v>150</v>
      </c>
      <c r="Q131" s="6">
        <v>18</v>
      </c>
      <c r="R131" s="6">
        <v>109</v>
      </c>
      <c r="S131" s="6" t="s">
        <v>1792</v>
      </c>
      <c r="T131" s="6" t="s">
        <v>45</v>
      </c>
      <c r="U131" s="6">
        <v>72</v>
      </c>
      <c r="V131" s="6"/>
      <c r="W131" s="6">
        <v>72</v>
      </c>
      <c r="X131" s="6"/>
      <c r="Y131" s="6"/>
      <c r="Z131" s="6">
        <v>15</v>
      </c>
      <c r="AA131" s="6"/>
      <c r="AB131" s="8" t="s">
        <v>1983</v>
      </c>
    </row>
    <row r="132" spans="1:28" x14ac:dyDescent="0.55000000000000004">
      <c r="A132" s="8"/>
      <c r="B132" s="6"/>
      <c r="C132" s="6"/>
      <c r="D132" s="6"/>
      <c r="E132" s="6"/>
      <c r="F132" s="6"/>
      <c r="G132" s="6"/>
      <c r="H132" s="6"/>
      <c r="I132" s="6"/>
      <c r="J132" s="6"/>
      <c r="K132" s="5"/>
      <c r="L132" s="6"/>
      <c r="M132" s="6"/>
      <c r="N132" s="6"/>
      <c r="O132" s="6"/>
      <c r="P132" s="115"/>
      <c r="Q132" s="6"/>
      <c r="R132" s="6"/>
      <c r="S132" s="6"/>
      <c r="T132" s="6"/>
      <c r="U132" s="6"/>
      <c r="V132" s="6"/>
      <c r="W132" s="6"/>
      <c r="X132" s="6"/>
      <c r="Y132" s="6"/>
      <c r="Z132" s="6"/>
      <c r="AA132" s="6"/>
      <c r="AB132" s="8"/>
    </row>
    <row r="133" spans="1:28" x14ac:dyDescent="0.55000000000000004">
      <c r="A133" s="8" t="s">
        <v>1984</v>
      </c>
      <c r="B133" s="6">
        <v>86</v>
      </c>
      <c r="C133" s="6" t="s">
        <v>34</v>
      </c>
      <c r="D133" s="6">
        <v>26370</v>
      </c>
      <c r="E133" s="6">
        <v>63</v>
      </c>
      <c r="F133" s="6">
        <v>2289</v>
      </c>
      <c r="G133" s="6" t="s">
        <v>1940</v>
      </c>
      <c r="H133" s="6">
        <v>17</v>
      </c>
      <c r="I133" s="6"/>
      <c r="J133" s="6">
        <v>87</v>
      </c>
      <c r="K133" s="5">
        <f xml:space="preserve"> H133*400+I133*100+J133</f>
        <v>6887</v>
      </c>
      <c r="L133" s="6"/>
      <c r="M133" s="6"/>
      <c r="N133" s="6"/>
      <c r="O133" s="6"/>
      <c r="P133" s="115">
        <v>100</v>
      </c>
      <c r="Q133" s="6"/>
      <c r="R133" s="6">
        <v>109</v>
      </c>
      <c r="S133" s="6"/>
      <c r="T133" s="6"/>
      <c r="U133" s="6"/>
      <c r="V133" s="6"/>
      <c r="W133" s="6"/>
      <c r="X133" s="6"/>
      <c r="Y133" s="6"/>
      <c r="Z133" s="6"/>
      <c r="AA133" s="6"/>
      <c r="AB133" s="8" t="s">
        <v>1984</v>
      </c>
    </row>
    <row r="134" spans="1:28" x14ac:dyDescent="0.55000000000000004">
      <c r="A134" s="8"/>
      <c r="B134" s="6"/>
      <c r="C134" s="6"/>
      <c r="D134" s="6"/>
      <c r="E134" s="6"/>
      <c r="F134" s="6"/>
      <c r="G134" s="6"/>
      <c r="H134" s="6"/>
      <c r="I134" s="6"/>
      <c r="J134" s="6"/>
      <c r="K134" s="5"/>
      <c r="L134" s="6"/>
      <c r="M134" s="6"/>
      <c r="N134" s="6"/>
      <c r="O134" s="6"/>
      <c r="P134" s="115"/>
      <c r="Q134" s="6"/>
      <c r="R134" s="6"/>
      <c r="S134" s="6"/>
      <c r="T134" s="6"/>
      <c r="U134" s="6"/>
      <c r="V134" s="6"/>
      <c r="W134" s="6"/>
      <c r="X134" s="6"/>
      <c r="Y134" s="6"/>
      <c r="Z134" s="6"/>
      <c r="AA134" s="6"/>
      <c r="AB134" s="8"/>
    </row>
    <row r="135" spans="1:28" x14ac:dyDescent="0.55000000000000004">
      <c r="A135" s="8" t="s">
        <v>1985</v>
      </c>
      <c r="B135" s="6">
        <v>87</v>
      </c>
      <c r="C135" s="6" t="s">
        <v>34</v>
      </c>
      <c r="D135" s="6"/>
      <c r="E135" s="6">
        <v>70</v>
      </c>
      <c r="F135" s="6">
        <v>2091</v>
      </c>
      <c r="G135" s="6" t="s">
        <v>1940</v>
      </c>
      <c r="H135" s="6">
        <v>5</v>
      </c>
      <c r="I135" s="6">
        <v>3</v>
      </c>
      <c r="J135" s="6">
        <v>33</v>
      </c>
      <c r="K135" s="5">
        <f xml:space="preserve"> H135*400+I135*100+J135</f>
        <v>2333</v>
      </c>
      <c r="L135" s="6"/>
      <c r="M135" s="6"/>
      <c r="N135" s="6"/>
      <c r="O135" s="6"/>
      <c r="P135" s="115">
        <v>175</v>
      </c>
      <c r="Q135" s="6"/>
      <c r="R135" s="6">
        <v>109</v>
      </c>
      <c r="S135" s="6"/>
      <c r="T135" s="6"/>
      <c r="U135" s="6"/>
      <c r="V135" s="6"/>
      <c r="W135" s="6"/>
      <c r="X135" s="6"/>
      <c r="Y135" s="6"/>
      <c r="Z135" s="6"/>
      <c r="AA135" s="6"/>
      <c r="AB135" s="8" t="s">
        <v>1985</v>
      </c>
    </row>
    <row r="136" spans="1:28" x14ac:dyDescent="0.55000000000000004">
      <c r="A136" s="8"/>
      <c r="B136" s="6">
        <v>88</v>
      </c>
      <c r="C136" s="6" t="s">
        <v>34</v>
      </c>
      <c r="D136" s="6">
        <v>80819</v>
      </c>
      <c r="E136" s="6">
        <v>180</v>
      </c>
      <c r="F136" s="6">
        <v>6803</v>
      </c>
      <c r="G136" s="6" t="s">
        <v>1940</v>
      </c>
      <c r="H136" s="6">
        <v>2</v>
      </c>
      <c r="I136" s="6"/>
      <c r="J136" s="6">
        <v>75</v>
      </c>
      <c r="K136" s="5">
        <f xml:space="preserve"> H136*400+I136*100+J136</f>
        <v>875</v>
      </c>
      <c r="L136" s="6"/>
      <c r="M136" s="6"/>
      <c r="N136" s="6"/>
      <c r="O136" s="6"/>
      <c r="P136" s="115">
        <v>250</v>
      </c>
      <c r="Q136" s="6"/>
      <c r="R136" s="6">
        <v>109</v>
      </c>
      <c r="S136" s="6"/>
      <c r="T136" s="6"/>
      <c r="U136" s="6"/>
      <c r="V136" s="6"/>
      <c r="W136" s="6"/>
      <c r="X136" s="6"/>
      <c r="Y136" s="6"/>
      <c r="Z136" s="6"/>
      <c r="AA136" s="6"/>
      <c r="AB136" s="8"/>
    </row>
    <row r="137" spans="1:28" x14ac:dyDescent="0.55000000000000004">
      <c r="A137" s="8"/>
      <c r="B137" s="6"/>
      <c r="C137" s="6"/>
      <c r="D137" s="6"/>
      <c r="E137" s="6"/>
      <c r="F137" s="6"/>
      <c r="G137" s="6"/>
      <c r="H137" s="6"/>
      <c r="I137" s="6"/>
      <c r="J137" s="6"/>
      <c r="K137" s="5"/>
      <c r="L137" s="6"/>
      <c r="M137" s="6"/>
      <c r="N137" s="6"/>
      <c r="O137" s="6"/>
      <c r="P137" s="115"/>
      <c r="Q137" s="6"/>
      <c r="R137" s="6"/>
      <c r="S137" s="6"/>
      <c r="T137" s="6"/>
      <c r="U137" s="6"/>
      <c r="V137" s="6"/>
      <c r="W137" s="6"/>
      <c r="X137" s="6"/>
      <c r="Y137" s="6"/>
      <c r="Z137" s="6"/>
      <c r="AA137" s="6"/>
      <c r="AB137" s="8"/>
    </row>
    <row r="138" spans="1:28" x14ac:dyDescent="0.55000000000000004">
      <c r="A138" s="8" t="s">
        <v>1986</v>
      </c>
      <c r="B138" s="6">
        <v>89</v>
      </c>
      <c r="C138" s="6" t="s">
        <v>34</v>
      </c>
      <c r="D138" s="6">
        <v>26337</v>
      </c>
      <c r="E138" s="6">
        <v>11</v>
      </c>
      <c r="F138" s="6">
        <v>2235</v>
      </c>
      <c r="G138" s="6" t="s">
        <v>1940</v>
      </c>
      <c r="H138" s="6">
        <v>41</v>
      </c>
      <c r="I138" s="6">
        <v>2</v>
      </c>
      <c r="J138" s="6">
        <v>35</v>
      </c>
      <c r="K138" s="5">
        <f xml:space="preserve"> H138*400+I138*100+J138</f>
        <v>16635</v>
      </c>
      <c r="L138" s="6"/>
      <c r="M138" s="6"/>
      <c r="N138" s="6"/>
      <c r="O138" s="6"/>
      <c r="P138" s="115">
        <v>150</v>
      </c>
      <c r="Q138" s="6"/>
      <c r="R138" s="6">
        <v>109</v>
      </c>
      <c r="S138" s="6"/>
      <c r="T138" s="6"/>
      <c r="U138" s="6"/>
      <c r="V138" s="6"/>
      <c r="W138" s="6"/>
      <c r="X138" s="6"/>
      <c r="Y138" s="6"/>
      <c r="Z138" s="6"/>
      <c r="AA138" s="6"/>
      <c r="AB138" s="8" t="s">
        <v>1986</v>
      </c>
    </row>
    <row r="139" spans="1:28" x14ac:dyDescent="0.55000000000000004">
      <c r="A139" s="8"/>
      <c r="B139" s="6"/>
      <c r="C139" s="6"/>
      <c r="D139" s="6"/>
      <c r="E139" s="6"/>
      <c r="F139" s="6"/>
      <c r="G139" s="6"/>
      <c r="H139" s="6"/>
      <c r="I139" s="6"/>
      <c r="J139" s="6"/>
      <c r="K139" s="5"/>
      <c r="L139" s="6"/>
      <c r="M139" s="6"/>
      <c r="N139" s="6"/>
      <c r="O139" s="6"/>
      <c r="P139" s="115"/>
      <c r="Q139" s="6"/>
      <c r="R139" s="6"/>
      <c r="S139" s="6"/>
      <c r="T139" s="6"/>
      <c r="U139" s="6"/>
      <c r="V139" s="6"/>
      <c r="W139" s="6"/>
      <c r="X139" s="6"/>
      <c r="Y139" s="6"/>
      <c r="Z139" s="6"/>
      <c r="AA139" s="6"/>
      <c r="AB139" s="8"/>
    </row>
    <row r="140" spans="1:28" x14ac:dyDescent="0.55000000000000004">
      <c r="A140" s="8" t="s">
        <v>1987</v>
      </c>
      <c r="B140" s="6">
        <v>90</v>
      </c>
      <c r="C140" s="6" t="s">
        <v>34</v>
      </c>
      <c r="D140" s="6">
        <v>86957</v>
      </c>
      <c r="E140" s="6">
        <v>163</v>
      </c>
      <c r="F140" s="6">
        <v>7048</v>
      </c>
      <c r="G140" s="6" t="s">
        <v>1940</v>
      </c>
      <c r="H140" s="6">
        <v>13</v>
      </c>
      <c r="I140" s="6"/>
      <c r="J140" s="6">
        <v>52</v>
      </c>
      <c r="K140" s="5">
        <f xml:space="preserve"> H140*400+I140*100+J140</f>
        <v>5252</v>
      </c>
      <c r="L140" s="6"/>
      <c r="M140" s="6"/>
      <c r="N140" s="6"/>
      <c r="O140" s="6"/>
      <c r="P140" s="115">
        <v>150</v>
      </c>
      <c r="Q140" s="6"/>
      <c r="R140" s="6">
        <v>7</v>
      </c>
      <c r="S140" s="6"/>
      <c r="T140" s="6"/>
      <c r="U140" s="6"/>
      <c r="V140" s="6"/>
      <c r="W140" s="6"/>
      <c r="X140" s="6"/>
      <c r="Y140" s="6"/>
      <c r="Z140" s="6"/>
      <c r="AA140" s="6"/>
      <c r="AB140" s="8" t="s">
        <v>1987</v>
      </c>
    </row>
    <row r="141" spans="1:28" x14ac:dyDescent="0.55000000000000004">
      <c r="A141" s="8"/>
      <c r="B141" s="6">
        <v>91</v>
      </c>
      <c r="C141" s="6" t="s">
        <v>34</v>
      </c>
      <c r="D141" s="6">
        <v>43968</v>
      </c>
      <c r="E141" s="6">
        <v>98</v>
      </c>
      <c r="F141" s="6">
        <v>3302</v>
      </c>
      <c r="G141" s="6" t="s">
        <v>1940</v>
      </c>
      <c r="H141" s="6"/>
      <c r="I141" s="6">
        <v>1</v>
      </c>
      <c r="J141" s="6">
        <v>57</v>
      </c>
      <c r="K141" s="5">
        <f xml:space="preserve"> H141*400+I141*100+J141</f>
        <v>157</v>
      </c>
      <c r="L141" s="6"/>
      <c r="M141" s="6"/>
      <c r="N141" s="6"/>
      <c r="O141" s="6"/>
      <c r="P141" s="115">
        <v>250</v>
      </c>
      <c r="Q141" s="6">
        <v>19</v>
      </c>
      <c r="R141" s="6">
        <v>7</v>
      </c>
      <c r="S141" s="6" t="s">
        <v>1792</v>
      </c>
      <c r="T141" s="6" t="s">
        <v>37</v>
      </c>
      <c r="U141" s="6">
        <v>96</v>
      </c>
      <c r="V141" s="6"/>
      <c r="W141" s="6">
        <v>96</v>
      </c>
      <c r="X141" s="6"/>
      <c r="Y141" s="6"/>
      <c r="Z141" s="6">
        <v>15</v>
      </c>
      <c r="AA141" s="6"/>
      <c r="AB141" s="8"/>
    </row>
    <row r="142" spans="1:28" x14ac:dyDescent="0.55000000000000004">
      <c r="A142" s="8"/>
      <c r="B142" s="6"/>
      <c r="C142" s="6"/>
      <c r="D142" s="6"/>
      <c r="E142" s="6"/>
      <c r="F142" s="6"/>
      <c r="G142" s="6"/>
      <c r="H142" s="6"/>
      <c r="I142" s="6"/>
      <c r="J142" s="6"/>
      <c r="K142" s="5"/>
      <c r="L142" s="6"/>
      <c r="M142" s="6"/>
      <c r="N142" s="6"/>
      <c r="O142" s="6"/>
      <c r="P142" s="115"/>
      <c r="Q142" s="6"/>
      <c r="R142" s="6"/>
      <c r="S142" s="6"/>
      <c r="T142" s="6"/>
      <c r="U142" s="6"/>
      <c r="V142" s="6"/>
      <c r="W142" s="6"/>
      <c r="X142" s="6"/>
      <c r="Y142" s="6"/>
      <c r="Z142" s="6"/>
      <c r="AA142" s="6"/>
      <c r="AB142" s="8"/>
    </row>
    <row r="143" spans="1:28" x14ac:dyDescent="0.55000000000000004">
      <c r="A143" s="8" t="s">
        <v>1988</v>
      </c>
      <c r="B143" s="6">
        <v>92</v>
      </c>
      <c r="C143" s="6" t="s">
        <v>34</v>
      </c>
      <c r="D143" s="6">
        <v>71456</v>
      </c>
      <c r="E143" s="6">
        <v>267</v>
      </c>
      <c r="F143" s="6">
        <v>6042</v>
      </c>
      <c r="G143" s="6" t="s">
        <v>1940</v>
      </c>
      <c r="H143" s="6"/>
      <c r="I143" s="6"/>
      <c r="J143" s="6">
        <v>96</v>
      </c>
      <c r="K143" s="5">
        <f xml:space="preserve"> H143*400+I143*100+J143</f>
        <v>96</v>
      </c>
      <c r="L143" s="6"/>
      <c r="M143" s="6"/>
      <c r="N143" s="6"/>
      <c r="O143" s="6"/>
      <c r="P143" s="115">
        <v>250</v>
      </c>
      <c r="Q143" s="6">
        <v>20</v>
      </c>
      <c r="R143" s="6">
        <v>64</v>
      </c>
      <c r="S143" s="6" t="s">
        <v>1792</v>
      </c>
      <c r="T143" s="6" t="s">
        <v>45</v>
      </c>
      <c r="U143" s="6">
        <v>72</v>
      </c>
      <c r="V143" s="6"/>
      <c r="W143" s="6">
        <v>72</v>
      </c>
      <c r="X143" s="6"/>
      <c r="Y143" s="6"/>
      <c r="Z143" s="6">
        <v>39</v>
      </c>
      <c r="AA143" s="6"/>
      <c r="AB143" s="8" t="s">
        <v>1988</v>
      </c>
    </row>
    <row r="144" spans="1:28" x14ac:dyDescent="0.55000000000000004">
      <c r="A144" s="8" t="s">
        <v>1989</v>
      </c>
      <c r="B144" s="6">
        <v>93</v>
      </c>
      <c r="C144" s="6" t="s">
        <v>34</v>
      </c>
      <c r="D144" s="6">
        <v>26336</v>
      </c>
      <c r="E144" s="6">
        <v>27</v>
      </c>
      <c r="F144" s="6">
        <v>2254</v>
      </c>
      <c r="G144" s="6" t="s">
        <v>1940</v>
      </c>
      <c r="H144" s="6">
        <v>3</v>
      </c>
      <c r="I144" s="6">
        <v>3</v>
      </c>
      <c r="J144" s="6"/>
      <c r="K144" s="5">
        <f xml:space="preserve"> H144*400+I144*100+J144</f>
        <v>1500</v>
      </c>
      <c r="L144" s="6"/>
      <c r="M144" s="6"/>
      <c r="N144" s="6"/>
      <c r="O144" s="6"/>
      <c r="P144" s="115">
        <v>175</v>
      </c>
      <c r="Q144" s="6"/>
      <c r="R144" s="6">
        <v>64</v>
      </c>
      <c r="S144" s="6"/>
      <c r="T144" s="6"/>
      <c r="U144" s="6"/>
      <c r="V144" s="6"/>
      <c r="W144" s="6"/>
      <c r="X144" s="6"/>
      <c r="Y144" s="6"/>
      <c r="Z144" s="6"/>
      <c r="AA144" s="6"/>
      <c r="AB144" s="8" t="s">
        <v>1989</v>
      </c>
    </row>
    <row r="145" spans="1:28" x14ac:dyDescent="0.55000000000000004">
      <c r="A145" s="8" t="s">
        <v>1988</v>
      </c>
      <c r="B145" s="6">
        <v>94</v>
      </c>
      <c r="C145" s="6" t="s">
        <v>34</v>
      </c>
      <c r="D145" s="6">
        <v>25545</v>
      </c>
      <c r="E145" s="6">
        <v>67</v>
      </c>
      <c r="F145" s="6">
        <v>2001</v>
      </c>
      <c r="G145" s="6" t="s">
        <v>1940</v>
      </c>
      <c r="H145" s="6">
        <v>18</v>
      </c>
      <c r="I145" s="6">
        <v>3</v>
      </c>
      <c r="J145" s="6">
        <v>50</v>
      </c>
      <c r="K145" s="5">
        <f xml:space="preserve"> H145*400+I145*100+J145</f>
        <v>7550</v>
      </c>
      <c r="L145" s="6"/>
      <c r="M145" s="6"/>
      <c r="N145" s="6"/>
      <c r="O145" s="6"/>
      <c r="P145" s="115">
        <v>150</v>
      </c>
      <c r="Q145" s="6"/>
      <c r="R145" s="6">
        <v>64</v>
      </c>
      <c r="S145" s="6"/>
      <c r="T145" s="6"/>
      <c r="U145" s="6"/>
      <c r="V145" s="6"/>
      <c r="W145" s="6"/>
      <c r="X145" s="6"/>
      <c r="Y145" s="6"/>
      <c r="Z145" s="6"/>
      <c r="AA145" s="6"/>
      <c r="AB145" s="8" t="s">
        <v>1988</v>
      </c>
    </row>
    <row r="146" spans="1:28" x14ac:dyDescent="0.55000000000000004">
      <c r="A146" s="8"/>
      <c r="B146" s="6">
        <v>95</v>
      </c>
      <c r="C146" s="6" t="s">
        <v>34</v>
      </c>
      <c r="D146" s="6">
        <v>26322</v>
      </c>
      <c r="E146" s="6">
        <v>36</v>
      </c>
      <c r="F146" s="6">
        <v>2240</v>
      </c>
      <c r="G146" s="6" t="s">
        <v>1940</v>
      </c>
      <c r="H146" s="6">
        <v>31</v>
      </c>
      <c r="I146" s="6"/>
      <c r="J146" s="6">
        <v>27</v>
      </c>
      <c r="K146" s="5">
        <f xml:space="preserve"> H146*400+I146*100+J146</f>
        <v>12427</v>
      </c>
      <c r="L146" s="6"/>
      <c r="M146" s="6"/>
      <c r="N146" s="6"/>
      <c r="O146" s="6"/>
      <c r="P146" s="115">
        <v>150</v>
      </c>
      <c r="Q146" s="6"/>
      <c r="R146" s="6">
        <v>64</v>
      </c>
      <c r="S146" s="6"/>
      <c r="T146" s="6"/>
      <c r="U146" s="6"/>
      <c r="V146" s="6"/>
      <c r="W146" s="6"/>
      <c r="X146" s="6"/>
      <c r="Y146" s="6"/>
      <c r="Z146" s="6"/>
      <c r="AA146" s="6"/>
      <c r="AB146" s="8"/>
    </row>
    <row r="147" spans="1:28" x14ac:dyDescent="0.55000000000000004">
      <c r="A147" s="8"/>
      <c r="B147" s="6"/>
      <c r="C147" s="6"/>
      <c r="D147" s="6"/>
      <c r="E147" s="6"/>
      <c r="F147" s="6"/>
      <c r="G147" s="6"/>
      <c r="H147" s="6"/>
      <c r="I147" s="6"/>
      <c r="J147" s="6"/>
      <c r="K147" s="5"/>
      <c r="L147" s="6"/>
      <c r="M147" s="6"/>
      <c r="N147" s="6"/>
      <c r="O147" s="6"/>
      <c r="P147" s="115"/>
      <c r="Q147" s="6"/>
      <c r="R147" s="6"/>
      <c r="S147" s="6"/>
      <c r="T147" s="6"/>
      <c r="U147" s="6"/>
      <c r="V147" s="6"/>
      <c r="W147" s="6"/>
      <c r="X147" s="6"/>
      <c r="Y147" s="6"/>
      <c r="Z147" s="6"/>
      <c r="AA147" s="6"/>
      <c r="AB147" s="8"/>
    </row>
    <row r="148" spans="1:28" x14ac:dyDescent="0.55000000000000004">
      <c r="A148" s="8" t="s">
        <v>1990</v>
      </c>
      <c r="B148" s="6">
        <v>96</v>
      </c>
      <c r="C148" s="6" t="s">
        <v>34</v>
      </c>
      <c r="D148" s="6">
        <v>26328</v>
      </c>
      <c r="E148" s="6">
        <v>24</v>
      </c>
      <c r="F148" s="6">
        <v>2246</v>
      </c>
      <c r="G148" s="6" t="s">
        <v>1940</v>
      </c>
      <c r="H148" s="6">
        <v>29</v>
      </c>
      <c r="I148" s="6">
        <v>3</v>
      </c>
      <c r="J148" s="6">
        <v>80</v>
      </c>
      <c r="K148" s="5">
        <f xml:space="preserve"> H148*400+I148*100+J148</f>
        <v>11980</v>
      </c>
      <c r="L148" s="6"/>
      <c r="M148" s="6"/>
      <c r="N148" s="6"/>
      <c r="O148" s="6"/>
      <c r="P148" s="115">
        <v>150</v>
      </c>
      <c r="Q148" s="6"/>
      <c r="R148" s="6">
        <v>38</v>
      </c>
      <c r="S148" s="6"/>
      <c r="T148" s="6"/>
      <c r="U148" s="6"/>
      <c r="V148" s="6"/>
      <c r="W148" s="6"/>
      <c r="X148" s="6"/>
      <c r="Y148" s="6"/>
      <c r="Z148" s="6"/>
      <c r="AA148" s="6"/>
      <c r="AB148" s="8" t="s">
        <v>1990</v>
      </c>
    </row>
    <row r="149" spans="1:28" x14ac:dyDescent="0.55000000000000004">
      <c r="A149" s="8"/>
      <c r="B149" s="6">
        <v>97</v>
      </c>
      <c r="C149" s="6" t="s">
        <v>34</v>
      </c>
      <c r="D149" s="6">
        <v>26364</v>
      </c>
      <c r="E149" s="6">
        <v>59</v>
      </c>
      <c r="F149" s="6">
        <v>2282</v>
      </c>
      <c r="G149" s="6" t="s">
        <v>1940</v>
      </c>
      <c r="H149" s="6">
        <v>9</v>
      </c>
      <c r="I149" s="6">
        <v>2</v>
      </c>
      <c r="J149" s="6">
        <v>80</v>
      </c>
      <c r="K149" s="5">
        <f xml:space="preserve"> H149*400+I149*100+J149</f>
        <v>3880</v>
      </c>
      <c r="L149" s="6"/>
      <c r="M149" s="6"/>
      <c r="N149" s="6"/>
      <c r="O149" s="6"/>
      <c r="P149" s="115">
        <v>150</v>
      </c>
      <c r="Q149" s="6"/>
      <c r="R149" s="6">
        <v>38</v>
      </c>
      <c r="S149" s="6"/>
      <c r="T149" s="6"/>
      <c r="U149" s="6"/>
      <c r="V149" s="6"/>
      <c r="W149" s="6"/>
      <c r="X149" s="6"/>
      <c r="Y149" s="6"/>
      <c r="Z149" s="6"/>
      <c r="AA149" s="6"/>
      <c r="AB149" s="8"/>
    </row>
    <row r="150" spans="1:28" x14ac:dyDescent="0.55000000000000004">
      <c r="A150" s="8"/>
      <c r="B150" s="6">
        <v>98</v>
      </c>
      <c r="C150" s="6" t="s">
        <v>47</v>
      </c>
      <c r="D150" s="6">
        <v>642</v>
      </c>
      <c r="E150" s="6">
        <v>111</v>
      </c>
      <c r="F150" s="6"/>
      <c r="G150" s="6" t="s">
        <v>1940</v>
      </c>
      <c r="H150" s="6"/>
      <c r="I150" s="6">
        <v>1</v>
      </c>
      <c r="J150" s="6">
        <v>46</v>
      </c>
      <c r="K150" s="5"/>
      <c r="L150" s="6">
        <f xml:space="preserve"> H150*400+I150*100+J150</f>
        <v>146</v>
      </c>
      <c r="M150" s="6"/>
      <c r="N150" s="6"/>
      <c r="O150" s="6"/>
      <c r="P150" s="115">
        <v>150</v>
      </c>
      <c r="Q150" s="6">
        <v>21</v>
      </c>
      <c r="R150" s="6">
        <v>38</v>
      </c>
      <c r="S150" s="6" t="s">
        <v>1792</v>
      </c>
      <c r="T150" s="6" t="s">
        <v>1024</v>
      </c>
      <c r="U150" s="6">
        <v>36</v>
      </c>
      <c r="V150" s="6"/>
      <c r="W150" s="6">
        <v>36</v>
      </c>
      <c r="X150" s="6"/>
      <c r="Y150" s="6"/>
      <c r="Z150" s="6">
        <v>30</v>
      </c>
      <c r="AA150" s="6"/>
      <c r="AB150" s="8"/>
    </row>
    <row r="151" spans="1:28" x14ac:dyDescent="0.55000000000000004">
      <c r="A151" s="8"/>
      <c r="B151" s="6"/>
      <c r="C151" s="6"/>
      <c r="D151" s="6"/>
      <c r="E151" s="6"/>
      <c r="F151" s="6"/>
      <c r="G151" s="6"/>
      <c r="H151" s="6"/>
      <c r="I151" s="6"/>
      <c r="J151" s="6"/>
      <c r="K151" s="5"/>
      <c r="L151" s="6"/>
      <c r="M151" s="6"/>
      <c r="N151" s="6"/>
      <c r="O151" s="6"/>
      <c r="P151" s="115"/>
      <c r="Q151" s="6"/>
      <c r="R151" s="6"/>
      <c r="S151" s="6"/>
      <c r="T151" s="6"/>
      <c r="U151" s="6"/>
      <c r="V151" s="6"/>
      <c r="W151" s="6"/>
      <c r="X151" s="6"/>
      <c r="Y151" s="6"/>
      <c r="Z151" s="6"/>
      <c r="AA151" s="6"/>
      <c r="AB151" s="8"/>
    </row>
    <row r="152" spans="1:28" x14ac:dyDescent="0.55000000000000004">
      <c r="A152" s="22" t="s">
        <v>1991</v>
      </c>
      <c r="B152" s="6">
        <v>99</v>
      </c>
      <c r="C152" s="6" t="s">
        <v>47</v>
      </c>
      <c r="D152" s="6">
        <v>2011</v>
      </c>
      <c r="E152" s="6">
        <v>247</v>
      </c>
      <c r="F152" s="6"/>
      <c r="G152" s="6" t="s">
        <v>1940</v>
      </c>
      <c r="H152" s="6"/>
      <c r="I152" s="6">
        <v>1</v>
      </c>
      <c r="J152" s="6">
        <v>58</v>
      </c>
      <c r="K152" s="5"/>
      <c r="L152" s="6">
        <f xml:space="preserve"> H152*400+I152*100+J152</f>
        <v>158</v>
      </c>
      <c r="M152" s="6"/>
      <c r="N152" s="6"/>
      <c r="O152" s="6"/>
      <c r="P152" s="115">
        <v>250</v>
      </c>
      <c r="Q152" s="6">
        <v>22</v>
      </c>
      <c r="R152" s="6">
        <v>108</v>
      </c>
      <c r="S152" s="6" t="s">
        <v>1792</v>
      </c>
      <c r="T152" s="6" t="s">
        <v>37</v>
      </c>
      <c r="U152" s="6">
        <v>150</v>
      </c>
      <c r="V152" s="6"/>
      <c r="W152" s="6">
        <v>150</v>
      </c>
      <c r="X152" s="6"/>
      <c r="Y152" s="6"/>
      <c r="Z152" s="6">
        <v>26</v>
      </c>
      <c r="AA152" s="6"/>
      <c r="AB152" s="22" t="s">
        <v>1991</v>
      </c>
    </row>
    <row r="153" spans="1:28" x14ac:dyDescent="0.55000000000000004">
      <c r="A153" s="22"/>
      <c r="B153" s="6"/>
      <c r="C153" s="6"/>
      <c r="D153" s="6"/>
      <c r="E153" s="6"/>
      <c r="F153" s="6"/>
      <c r="G153" s="6"/>
      <c r="H153" s="6"/>
      <c r="I153" s="6"/>
      <c r="J153" s="6"/>
      <c r="K153" s="5"/>
      <c r="L153" s="6"/>
      <c r="M153" s="6"/>
      <c r="N153" s="6"/>
      <c r="O153" s="6"/>
      <c r="P153" s="115"/>
      <c r="Q153" s="6"/>
      <c r="R153" s="6"/>
      <c r="S153" s="6"/>
      <c r="T153" s="6"/>
      <c r="U153" s="6"/>
      <c r="V153" s="6"/>
      <c r="W153" s="6"/>
      <c r="X153" s="6"/>
      <c r="Y153" s="6"/>
      <c r="Z153" s="6"/>
      <c r="AA153" s="6"/>
      <c r="AB153" s="22"/>
    </row>
    <row r="154" spans="1:28" x14ac:dyDescent="0.55000000000000004">
      <c r="A154" s="8" t="s">
        <v>1992</v>
      </c>
      <c r="B154" s="6">
        <v>100</v>
      </c>
      <c r="C154" s="6" t="s">
        <v>34</v>
      </c>
      <c r="D154" s="6">
        <v>99152</v>
      </c>
      <c r="E154" s="6">
        <v>348</v>
      </c>
      <c r="F154" s="6">
        <v>7990</v>
      </c>
      <c r="G154" s="6" t="s">
        <v>1940</v>
      </c>
      <c r="H154" s="6">
        <v>4</v>
      </c>
      <c r="I154" s="6"/>
      <c r="J154" s="6"/>
      <c r="K154" s="5">
        <f xml:space="preserve"> H154*400+I154*100+J154</f>
        <v>1600</v>
      </c>
      <c r="L154" s="6"/>
      <c r="M154" s="6"/>
      <c r="N154" s="6"/>
      <c r="O154" s="6"/>
      <c r="P154" s="115">
        <v>200</v>
      </c>
      <c r="Q154" s="6"/>
      <c r="R154" s="6">
        <v>108</v>
      </c>
      <c r="S154" s="6"/>
      <c r="T154" s="6"/>
      <c r="U154" s="6"/>
      <c r="V154" s="6"/>
      <c r="W154" s="6"/>
      <c r="X154" s="6"/>
      <c r="Y154" s="6"/>
      <c r="Z154" s="6"/>
      <c r="AA154" s="6"/>
      <c r="AB154" s="8" t="s">
        <v>1992</v>
      </c>
    </row>
    <row r="155" spans="1:28" x14ac:dyDescent="0.55000000000000004">
      <c r="A155" s="8"/>
      <c r="B155" s="6"/>
      <c r="C155" s="6"/>
      <c r="D155" s="6"/>
      <c r="E155" s="6"/>
      <c r="F155" s="6"/>
      <c r="G155" s="6"/>
      <c r="H155" s="6"/>
      <c r="I155" s="6"/>
      <c r="J155" s="6"/>
      <c r="K155" s="5"/>
      <c r="L155" s="6"/>
      <c r="M155" s="6"/>
      <c r="N155" s="6"/>
      <c r="O155" s="6"/>
      <c r="P155" s="115"/>
      <c r="Q155" s="6"/>
      <c r="R155" s="6"/>
      <c r="S155" s="6"/>
      <c r="T155" s="6"/>
      <c r="U155" s="6"/>
      <c r="V155" s="6"/>
      <c r="W155" s="6"/>
      <c r="X155" s="6"/>
      <c r="Y155" s="6"/>
      <c r="Z155" s="6"/>
      <c r="AA155" s="6"/>
      <c r="AB155" s="8"/>
    </row>
    <row r="156" spans="1:28" x14ac:dyDescent="0.55000000000000004">
      <c r="A156" s="8" t="s">
        <v>1993</v>
      </c>
      <c r="B156" s="6">
        <v>101</v>
      </c>
      <c r="C156" s="6" t="s">
        <v>34</v>
      </c>
      <c r="D156" s="6">
        <v>5798</v>
      </c>
      <c r="E156" s="6">
        <v>44</v>
      </c>
      <c r="F156" s="6">
        <v>2876</v>
      </c>
      <c r="G156" s="6" t="s">
        <v>1940</v>
      </c>
      <c r="H156" s="6">
        <v>6</v>
      </c>
      <c r="I156" s="6">
        <v>2</v>
      </c>
      <c r="J156" s="6">
        <v>53</v>
      </c>
      <c r="K156" s="5">
        <f xml:space="preserve"> H156*400+I156*100+J156</f>
        <v>2653</v>
      </c>
      <c r="L156" s="6"/>
      <c r="M156" s="6"/>
      <c r="N156" s="6"/>
      <c r="O156" s="6"/>
      <c r="P156" s="115">
        <v>100</v>
      </c>
      <c r="Q156" s="6"/>
      <c r="R156" s="6">
        <v>62</v>
      </c>
      <c r="S156" s="6"/>
      <c r="T156" s="6"/>
      <c r="U156" s="6"/>
      <c r="V156" s="6"/>
      <c r="W156" s="6"/>
      <c r="X156" s="6"/>
      <c r="Y156" s="6"/>
      <c r="Z156" s="6"/>
      <c r="AA156" s="6"/>
      <c r="AB156" s="8" t="s">
        <v>1993</v>
      </c>
    </row>
    <row r="157" spans="1:28" x14ac:dyDescent="0.55000000000000004">
      <c r="A157" s="8"/>
      <c r="B157" s="6">
        <v>102</v>
      </c>
      <c r="C157" s="6" t="s">
        <v>34</v>
      </c>
      <c r="D157" s="6">
        <v>47114</v>
      </c>
      <c r="E157" s="6">
        <v>86</v>
      </c>
      <c r="F157" s="6">
        <v>4292</v>
      </c>
      <c r="G157" s="6" t="s">
        <v>1940</v>
      </c>
      <c r="H157" s="6"/>
      <c r="I157" s="6">
        <v>1</v>
      </c>
      <c r="J157" s="6">
        <v>51</v>
      </c>
      <c r="K157" s="5">
        <v>151</v>
      </c>
      <c r="L157" s="6"/>
      <c r="M157" s="6"/>
      <c r="N157" s="6"/>
      <c r="O157" s="6"/>
      <c r="P157" s="115">
        <v>250</v>
      </c>
      <c r="Q157" s="6"/>
      <c r="R157" s="6">
        <v>62</v>
      </c>
      <c r="S157" s="6"/>
      <c r="T157" s="6"/>
      <c r="U157" s="6"/>
      <c r="V157" s="6"/>
      <c r="W157" s="6"/>
      <c r="X157" s="6"/>
      <c r="Y157" s="6"/>
      <c r="Z157" s="6"/>
      <c r="AA157" s="6"/>
      <c r="AB157" s="8"/>
    </row>
    <row r="158" spans="1:28" x14ac:dyDescent="0.55000000000000004">
      <c r="A158" s="8"/>
      <c r="B158" s="6">
        <v>103</v>
      </c>
      <c r="C158" s="6" t="s">
        <v>47</v>
      </c>
      <c r="D158" s="6">
        <v>618</v>
      </c>
      <c r="E158" s="6">
        <v>182</v>
      </c>
      <c r="F158" s="6"/>
      <c r="G158" s="6" t="s">
        <v>1940</v>
      </c>
      <c r="H158" s="6"/>
      <c r="I158" s="6"/>
      <c r="J158" s="6">
        <v>23</v>
      </c>
      <c r="K158" s="5">
        <f xml:space="preserve"> H158*400+I158*100+J158</f>
        <v>23</v>
      </c>
      <c r="L158" s="6"/>
      <c r="M158" s="6"/>
      <c r="N158" s="6"/>
      <c r="O158" s="6"/>
      <c r="P158" s="115">
        <v>175</v>
      </c>
      <c r="Q158" s="6">
        <v>23</v>
      </c>
      <c r="R158" s="6">
        <v>62</v>
      </c>
      <c r="S158" s="6" t="s">
        <v>1792</v>
      </c>
      <c r="T158" s="6" t="s">
        <v>45</v>
      </c>
      <c r="U158" s="6">
        <v>36</v>
      </c>
      <c r="V158" s="6"/>
      <c r="W158" s="6">
        <v>36</v>
      </c>
      <c r="X158" s="6"/>
      <c r="Y158" s="6"/>
      <c r="Z158" s="6">
        <v>39</v>
      </c>
      <c r="AA158" s="6"/>
      <c r="AB158" s="8"/>
    </row>
    <row r="159" spans="1:28" x14ac:dyDescent="0.55000000000000004">
      <c r="A159" s="8"/>
      <c r="B159" s="6"/>
      <c r="C159" s="6"/>
      <c r="D159" s="6"/>
      <c r="E159" s="6"/>
      <c r="F159" s="6"/>
      <c r="G159" s="6"/>
      <c r="H159" s="6"/>
      <c r="I159" s="6"/>
      <c r="J159" s="6"/>
      <c r="K159" s="5"/>
      <c r="L159" s="6"/>
      <c r="M159" s="6"/>
      <c r="N159" s="6"/>
      <c r="O159" s="6"/>
      <c r="P159" s="115"/>
      <c r="Q159" s="6"/>
      <c r="R159" s="6"/>
      <c r="S159" s="6"/>
      <c r="T159" s="6"/>
      <c r="U159" s="6"/>
      <c r="V159" s="6"/>
      <c r="W159" s="6"/>
      <c r="X159" s="6"/>
      <c r="Y159" s="6"/>
      <c r="Z159" s="6"/>
      <c r="AA159" s="6"/>
      <c r="AB159" s="8"/>
    </row>
    <row r="160" spans="1:28" x14ac:dyDescent="0.55000000000000004">
      <c r="A160" s="8" t="s">
        <v>1994</v>
      </c>
      <c r="B160" s="6">
        <v>104</v>
      </c>
      <c r="C160" s="6" t="s">
        <v>34</v>
      </c>
      <c r="D160" s="6">
        <v>26348</v>
      </c>
      <c r="E160" s="6">
        <v>47</v>
      </c>
      <c r="F160" s="6">
        <v>2266</v>
      </c>
      <c r="G160" s="6" t="s">
        <v>1940</v>
      </c>
      <c r="H160" s="6">
        <v>4</v>
      </c>
      <c r="I160" s="6">
        <v>1</v>
      </c>
      <c r="J160" s="6">
        <v>80</v>
      </c>
      <c r="K160" s="5">
        <f xml:space="preserve"> H160*400+I160*100+J160</f>
        <v>1780</v>
      </c>
      <c r="L160" s="6"/>
      <c r="M160" s="6"/>
      <c r="N160" s="6"/>
      <c r="O160" s="6"/>
      <c r="P160" s="115">
        <v>150</v>
      </c>
      <c r="Q160" s="6"/>
      <c r="R160" s="6">
        <v>71</v>
      </c>
      <c r="S160" s="6"/>
      <c r="T160" s="6"/>
      <c r="U160" s="6"/>
      <c r="V160" s="6"/>
      <c r="W160" s="6"/>
      <c r="X160" s="6"/>
      <c r="Y160" s="6"/>
      <c r="Z160" s="6"/>
      <c r="AA160" s="6"/>
      <c r="AB160" s="8" t="s">
        <v>1994</v>
      </c>
    </row>
    <row r="161" spans="1:28" x14ac:dyDescent="0.55000000000000004">
      <c r="A161" s="8"/>
      <c r="B161" s="6">
        <v>105</v>
      </c>
      <c r="C161" s="6" t="s">
        <v>34</v>
      </c>
      <c r="D161" s="6">
        <v>26362</v>
      </c>
      <c r="E161" s="6">
        <v>57</v>
      </c>
      <c r="F161" s="6">
        <v>2280</v>
      </c>
      <c r="G161" s="6" t="s">
        <v>1940</v>
      </c>
      <c r="H161" s="6">
        <v>8</v>
      </c>
      <c r="I161" s="6">
        <v>1</v>
      </c>
      <c r="J161" s="6">
        <v>70</v>
      </c>
      <c r="K161" s="5">
        <f xml:space="preserve"> H161*400+I161*100+J161</f>
        <v>3370</v>
      </c>
      <c r="L161" s="6"/>
      <c r="M161" s="6"/>
      <c r="N161" s="6"/>
      <c r="O161" s="6"/>
      <c r="P161" s="115">
        <v>100</v>
      </c>
      <c r="Q161" s="6"/>
      <c r="R161" s="6">
        <v>71</v>
      </c>
      <c r="S161" s="6"/>
      <c r="T161" s="6"/>
      <c r="U161" s="6"/>
      <c r="V161" s="6"/>
      <c r="W161" s="6"/>
      <c r="X161" s="6"/>
      <c r="Y161" s="6"/>
      <c r="Z161" s="6"/>
      <c r="AA161" s="6"/>
      <c r="AB161" s="8"/>
    </row>
    <row r="162" spans="1:28" x14ac:dyDescent="0.55000000000000004">
      <c r="A162" s="8"/>
      <c r="B162" s="6"/>
      <c r="C162" s="6"/>
      <c r="D162" s="6"/>
      <c r="E162" s="6"/>
      <c r="F162" s="6"/>
      <c r="G162" s="6"/>
      <c r="H162" s="6"/>
      <c r="I162" s="6"/>
      <c r="J162" s="6"/>
      <c r="K162" s="5"/>
      <c r="L162" s="6"/>
      <c r="M162" s="6"/>
      <c r="N162" s="6"/>
      <c r="O162" s="6"/>
      <c r="P162" s="115"/>
      <c r="Q162" s="6"/>
      <c r="R162" s="6"/>
      <c r="S162" s="6"/>
      <c r="T162" s="6"/>
      <c r="U162" s="6"/>
      <c r="V162" s="6"/>
      <c r="W162" s="6"/>
      <c r="X162" s="6"/>
      <c r="Y162" s="6"/>
      <c r="Z162" s="6"/>
      <c r="AA162" s="6"/>
      <c r="AB162" s="8"/>
    </row>
    <row r="163" spans="1:28" x14ac:dyDescent="0.55000000000000004">
      <c r="A163" s="8" t="s">
        <v>1995</v>
      </c>
      <c r="B163" s="6">
        <v>106</v>
      </c>
      <c r="C163" s="6" t="s">
        <v>34</v>
      </c>
      <c r="D163" s="6">
        <v>93486</v>
      </c>
      <c r="E163" s="6">
        <v>394</v>
      </c>
      <c r="F163" s="6">
        <v>7555</v>
      </c>
      <c r="G163" s="6" t="s">
        <v>1940</v>
      </c>
      <c r="H163" s="6">
        <v>1</v>
      </c>
      <c r="I163" s="6"/>
      <c r="J163" s="6"/>
      <c r="K163" s="5"/>
      <c r="L163" s="6">
        <f xml:space="preserve"> H163*400+I163*100+J163</f>
        <v>400</v>
      </c>
      <c r="M163" s="6"/>
      <c r="N163" s="6"/>
      <c r="O163" s="6"/>
      <c r="P163" s="115">
        <v>300</v>
      </c>
      <c r="Q163" s="6">
        <v>24</v>
      </c>
      <c r="R163" s="6">
        <v>3</v>
      </c>
      <c r="S163" s="6" t="s">
        <v>1792</v>
      </c>
      <c r="T163" s="6" t="s">
        <v>45</v>
      </c>
      <c r="U163" s="6">
        <v>81</v>
      </c>
      <c r="V163" s="6"/>
      <c r="W163" s="6">
        <v>81</v>
      </c>
      <c r="X163" s="6"/>
      <c r="Y163" s="6"/>
      <c r="Z163" s="6">
        <v>17</v>
      </c>
      <c r="AA163" s="6"/>
      <c r="AB163" s="8" t="s">
        <v>1995</v>
      </c>
    </row>
    <row r="164" spans="1:28" x14ac:dyDescent="0.55000000000000004">
      <c r="A164" s="8"/>
      <c r="B164" s="6"/>
      <c r="C164" s="6"/>
      <c r="D164" s="6"/>
      <c r="E164" s="6"/>
      <c r="F164" s="6"/>
      <c r="G164" s="6"/>
      <c r="H164" s="6"/>
      <c r="I164" s="6"/>
      <c r="J164" s="6"/>
      <c r="K164" s="5"/>
      <c r="L164" s="6"/>
      <c r="M164" s="6"/>
      <c r="N164" s="6"/>
      <c r="O164" s="6"/>
      <c r="P164" s="115"/>
      <c r="Q164" s="6"/>
      <c r="R164" s="6"/>
      <c r="S164" s="6"/>
      <c r="T164" s="6"/>
      <c r="U164" s="6"/>
      <c r="V164" s="6"/>
      <c r="W164" s="6"/>
      <c r="X164" s="6"/>
      <c r="Y164" s="6"/>
      <c r="Z164" s="6"/>
      <c r="AA164" s="6"/>
      <c r="AB164" s="8"/>
    </row>
    <row r="165" spans="1:28" x14ac:dyDescent="0.55000000000000004">
      <c r="A165" s="8" t="s">
        <v>1996</v>
      </c>
      <c r="B165" s="6">
        <v>107</v>
      </c>
      <c r="C165" s="6" t="s">
        <v>34</v>
      </c>
      <c r="D165" s="6">
        <v>69</v>
      </c>
      <c r="E165" s="6">
        <v>26372</v>
      </c>
      <c r="F165" s="6">
        <v>2290</v>
      </c>
      <c r="G165" s="6" t="s">
        <v>1940</v>
      </c>
      <c r="H165" s="6">
        <v>28</v>
      </c>
      <c r="I165" s="6">
        <v>3</v>
      </c>
      <c r="J165" s="6">
        <v>93</v>
      </c>
      <c r="K165" s="5">
        <f xml:space="preserve"> H165*400+I165*100+J165</f>
        <v>11593</v>
      </c>
      <c r="L165" s="6"/>
      <c r="M165" s="6"/>
      <c r="N165" s="6"/>
      <c r="O165" s="6"/>
      <c r="P165" s="115">
        <v>100</v>
      </c>
      <c r="Q165" s="6"/>
      <c r="R165" s="6">
        <v>78</v>
      </c>
      <c r="S165" s="6"/>
      <c r="T165" s="6"/>
      <c r="U165" s="6"/>
      <c r="V165" s="6"/>
      <c r="W165" s="6"/>
      <c r="X165" s="6"/>
      <c r="Y165" s="6"/>
      <c r="Z165" s="6"/>
      <c r="AA165" s="6"/>
      <c r="AB165" s="8" t="s">
        <v>1996</v>
      </c>
    </row>
    <row r="166" spans="1:28" x14ac:dyDescent="0.55000000000000004">
      <c r="A166" s="8"/>
      <c r="B166" s="6"/>
      <c r="C166" s="6"/>
      <c r="D166" s="6"/>
      <c r="E166" s="6"/>
      <c r="F166" s="6"/>
      <c r="G166" s="6"/>
      <c r="H166" s="6"/>
      <c r="I166" s="6"/>
      <c r="J166" s="6"/>
      <c r="K166" s="5"/>
      <c r="L166" s="6"/>
      <c r="M166" s="6"/>
      <c r="N166" s="6"/>
      <c r="O166" s="6"/>
      <c r="P166" s="115"/>
      <c r="Q166" s="6"/>
      <c r="R166" s="6"/>
      <c r="S166" s="6"/>
      <c r="T166" s="6"/>
      <c r="U166" s="6"/>
      <c r="V166" s="6"/>
      <c r="W166" s="6"/>
      <c r="X166" s="6"/>
      <c r="Y166" s="6"/>
      <c r="Z166" s="6"/>
      <c r="AA166" s="6"/>
      <c r="AB166" s="8"/>
    </row>
    <row r="167" spans="1:28" x14ac:dyDescent="0.55000000000000004">
      <c r="A167" s="8" t="s">
        <v>1997</v>
      </c>
      <c r="B167" s="6">
        <v>108</v>
      </c>
      <c r="C167" s="6" t="s">
        <v>34</v>
      </c>
      <c r="D167" s="6">
        <v>71459</v>
      </c>
      <c r="E167" s="6">
        <v>270</v>
      </c>
      <c r="F167" s="6">
        <v>6045</v>
      </c>
      <c r="G167" s="6" t="s">
        <v>1940</v>
      </c>
      <c r="H167" s="6"/>
      <c r="I167" s="6">
        <v>1</v>
      </c>
      <c r="J167" s="6">
        <v>45</v>
      </c>
      <c r="K167" s="5"/>
      <c r="L167" s="6">
        <f xml:space="preserve"> H167*400+I167*100+J167</f>
        <v>145</v>
      </c>
      <c r="M167" s="6"/>
      <c r="N167" s="6"/>
      <c r="O167" s="6"/>
      <c r="P167" s="115">
        <v>250</v>
      </c>
      <c r="Q167" s="6">
        <v>25</v>
      </c>
      <c r="R167" s="6">
        <v>68</v>
      </c>
      <c r="S167" s="6" t="s">
        <v>1792</v>
      </c>
      <c r="T167" s="6" t="s">
        <v>1024</v>
      </c>
      <c r="U167" s="6">
        <v>72</v>
      </c>
      <c r="V167" s="6"/>
      <c r="W167" s="6">
        <v>72</v>
      </c>
      <c r="X167" s="6"/>
      <c r="Y167" s="6"/>
      <c r="Z167" s="6">
        <v>16</v>
      </c>
      <c r="AA167" s="6"/>
      <c r="AB167" s="8" t="s">
        <v>1997</v>
      </c>
    </row>
    <row r="168" spans="1:28" x14ac:dyDescent="0.55000000000000004">
      <c r="A168" s="8"/>
      <c r="B168" s="6"/>
      <c r="C168" s="6"/>
      <c r="D168" s="6"/>
      <c r="E168" s="6"/>
      <c r="F168" s="6"/>
      <c r="G168" s="6"/>
      <c r="H168" s="6"/>
      <c r="I168" s="6"/>
      <c r="J168" s="6"/>
      <c r="K168" s="5"/>
      <c r="L168" s="6"/>
      <c r="M168" s="6"/>
      <c r="N168" s="6"/>
      <c r="O168" s="6"/>
      <c r="P168" s="115"/>
      <c r="Q168" s="6"/>
      <c r="R168" s="6"/>
      <c r="S168" s="6"/>
      <c r="T168" s="6"/>
      <c r="U168" s="6"/>
      <c r="V168" s="6"/>
      <c r="W168" s="6"/>
      <c r="X168" s="6"/>
      <c r="Y168" s="6"/>
      <c r="Z168" s="6"/>
      <c r="AA168" s="6"/>
      <c r="AB168" s="8"/>
    </row>
    <row r="169" spans="1:28" x14ac:dyDescent="0.55000000000000004">
      <c r="A169" s="8" t="s">
        <v>1998</v>
      </c>
      <c r="B169" s="6">
        <v>109</v>
      </c>
      <c r="C169" s="6" t="s">
        <v>34</v>
      </c>
      <c r="D169" s="6">
        <v>25504</v>
      </c>
      <c r="E169" s="6">
        <v>18</v>
      </c>
      <c r="F169" s="6">
        <v>1960</v>
      </c>
      <c r="G169" s="6" t="s">
        <v>1940</v>
      </c>
      <c r="H169" s="6">
        <v>26</v>
      </c>
      <c r="I169" s="6"/>
      <c r="J169" s="6">
        <v>7</v>
      </c>
      <c r="K169" s="5">
        <f xml:space="preserve"> H169*400+I169*100+J169</f>
        <v>10407</v>
      </c>
      <c r="L169" s="6"/>
      <c r="M169" s="6"/>
      <c r="N169" s="6"/>
      <c r="O169" s="6"/>
      <c r="P169" s="115">
        <v>175</v>
      </c>
      <c r="Q169" s="6"/>
      <c r="R169" s="6">
        <v>106</v>
      </c>
      <c r="S169" s="6"/>
      <c r="T169" s="6"/>
      <c r="U169" s="6"/>
      <c r="V169" s="6"/>
      <c r="W169" s="6"/>
      <c r="X169" s="6"/>
      <c r="Y169" s="6"/>
      <c r="Z169" s="6"/>
      <c r="AA169" s="6"/>
      <c r="AB169" s="8" t="s">
        <v>1998</v>
      </c>
    </row>
    <row r="170" spans="1:28" x14ac:dyDescent="0.55000000000000004">
      <c r="A170" s="8"/>
      <c r="B170" s="6"/>
      <c r="C170" s="6"/>
      <c r="D170" s="6"/>
      <c r="E170" s="6"/>
      <c r="F170" s="6"/>
      <c r="G170" s="6"/>
      <c r="H170" s="6"/>
      <c r="I170" s="6"/>
      <c r="J170" s="6"/>
      <c r="K170" s="5"/>
      <c r="L170" s="6"/>
      <c r="M170" s="6"/>
      <c r="N170" s="6"/>
      <c r="O170" s="6"/>
      <c r="P170" s="115"/>
      <c r="Q170" s="6"/>
      <c r="R170" s="6"/>
      <c r="S170" s="6"/>
      <c r="T170" s="6"/>
      <c r="U170" s="6"/>
      <c r="V170" s="6"/>
      <c r="W170" s="6"/>
      <c r="X170" s="6"/>
      <c r="Y170" s="6"/>
      <c r="Z170" s="6"/>
      <c r="AA170" s="6"/>
      <c r="AB170" s="8"/>
    </row>
    <row r="171" spans="1:28" x14ac:dyDescent="0.55000000000000004">
      <c r="A171" s="8" t="s">
        <v>1999</v>
      </c>
      <c r="B171" s="6">
        <v>110</v>
      </c>
      <c r="C171" s="6" t="s">
        <v>47</v>
      </c>
      <c r="D171" s="6">
        <v>549</v>
      </c>
      <c r="E171" s="6">
        <v>118</v>
      </c>
      <c r="F171" s="6"/>
      <c r="G171" s="6" t="s">
        <v>1940</v>
      </c>
      <c r="H171" s="6"/>
      <c r="I171" s="6">
        <v>1</v>
      </c>
      <c r="J171" s="6">
        <v>42</v>
      </c>
      <c r="K171" s="5"/>
      <c r="L171" s="6">
        <f xml:space="preserve"> H171*400+I171*100+J171</f>
        <v>142</v>
      </c>
      <c r="M171" s="6"/>
      <c r="N171" s="6"/>
      <c r="O171" s="6"/>
      <c r="P171" s="115">
        <v>200</v>
      </c>
      <c r="Q171" s="6">
        <v>26</v>
      </c>
      <c r="R171" s="6">
        <v>106</v>
      </c>
      <c r="S171" s="6" t="s">
        <v>1792</v>
      </c>
      <c r="T171" s="6" t="s">
        <v>1024</v>
      </c>
      <c r="U171" s="6">
        <v>81</v>
      </c>
      <c r="V171" s="6"/>
      <c r="W171" s="6">
        <v>81</v>
      </c>
      <c r="X171" s="6"/>
      <c r="Y171" s="6"/>
      <c r="Z171" s="6">
        <v>10</v>
      </c>
      <c r="AA171" s="6"/>
      <c r="AB171" s="8" t="s">
        <v>1999</v>
      </c>
    </row>
    <row r="172" spans="1:28" x14ac:dyDescent="0.55000000000000004">
      <c r="A172" s="8"/>
      <c r="B172" s="6"/>
      <c r="C172" s="6"/>
      <c r="D172" s="6"/>
      <c r="E172" s="6"/>
      <c r="F172" s="6"/>
      <c r="G172" s="6"/>
      <c r="H172" s="6"/>
      <c r="I172" s="6"/>
      <c r="J172" s="6"/>
      <c r="K172" s="5"/>
      <c r="L172" s="6"/>
      <c r="M172" s="6"/>
      <c r="N172" s="6"/>
      <c r="O172" s="6"/>
      <c r="P172" s="115"/>
      <c r="Q172" s="6"/>
      <c r="R172" s="6"/>
      <c r="S172" s="6"/>
      <c r="T172" s="6"/>
      <c r="U172" s="6"/>
      <c r="V172" s="6"/>
      <c r="W172" s="6"/>
      <c r="X172" s="6"/>
      <c r="Y172" s="6"/>
      <c r="Z172" s="6"/>
      <c r="AA172" s="6"/>
      <c r="AB172" s="8"/>
    </row>
    <row r="173" spans="1:28" x14ac:dyDescent="0.55000000000000004">
      <c r="A173" s="8" t="s">
        <v>2000</v>
      </c>
      <c r="B173" s="6">
        <v>111</v>
      </c>
      <c r="C173" s="6" t="s">
        <v>34</v>
      </c>
      <c r="D173" s="6">
        <v>49110</v>
      </c>
      <c r="E173" s="6">
        <v>228</v>
      </c>
      <c r="F173" s="6">
        <v>4367</v>
      </c>
      <c r="G173" s="6" t="s">
        <v>1940</v>
      </c>
      <c r="H173" s="6"/>
      <c r="I173" s="6"/>
      <c r="J173" s="6">
        <v>47</v>
      </c>
      <c r="K173" s="5"/>
      <c r="L173" s="6">
        <f xml:space="preserve"> H173*400+I173*100+J173</f>
        <v>47</v>
      </c>
      <c r="M173" s="6"/>
      <c r="N173" s="6"/>
      <c r="O173" s="6"/>
      <c r="P173" s="115">
        <v>250</v>
      </c>
      <c r="Q173" s="6">
        <v>27</v>
      </c>
      <c r="R173" s="6">
        <v>41</v>
      </c>
      <c r="S173" s="6" t="s">
        <v>1792</v>
      </c>
      <c r="T173" s="6" t="s">
        <v>45</v>
      </c>
      <c r="U173" s="6">
        <v>54</v>
      </c>
      <c r="V173" s="6"/>
      <c r="W173" s="6">
        <v>54</v>
      </c>
      <c r="X173" s="6"/>
      <c r="Y173" s="6"/>
      <c r="Z173" s="6">
        <v>30</v>
      </c>
      <c r="AA173" s="6"/>
      <c r="AB173" s="8" t="s">
        <v>2000</v>
      </c>
    </row>
    <row r="174" spans="1:28" x14ac:dyDescent="0.55000000000000004">
      <c r="A174" s="8"/>
      <c r="B174" s="6"/>
      <c r="C174" s="6"/>
      <c r="D174" s="6"/>
      <c r="E174" s="6"/>
      <c r="F174" s="6"/>
      <c r="G174" s="6"/>
      <c r="H174" s="6"/>
      <c r="I174" s="6"/>
      <c r="J174" s="6"/>
      <c r="K174" s="5"/>
      <c r="L174" s="6"/>
      <c r="M174" s="6"/>
      <c r="N174" s="6"/>
      <c r="O174" s="6"/>
      <c r="P174" s="115"/>
      <c r="Q174" s="6"/>
      <c r="R174" s="6"/>
      <c r="S174" s="6"/>
      <c r="T174" s="6"/>
      <c r="U174" s="6"/>
      <c r="V174" s="6"/>
      <c r="W174" s="6"/>
      <c r="X174" s="6"/>
      <c r="Y174" s="6"/>
      <c r="Z174" s="6"/>
      <c r="AA174" s="6"/>
      <c r="AB174" s="8"/>
    </row>
    <row r="175" spans="1:28" x14ac:dyDescent="0.55000000000000004">
      <c r="A175" s="8" t="s">
        <v>2001</v>
      </c>
      <c r="B175" s="6">
        <v>112</v>
      </c>
      <c r="C175" s="6" t="s">
        <v>34</v>
      </c>
      <c r="D175" s="6">
        <v>41976</v>
      </c>
      <c r="E175" s="6">
        <v>98</v>
      </c>
      <c r="F175" s="6">
        <v>3788</v>
      </c>
      <c r="G175" s="6" t="s">
        <v>1940</v>
      </c>
      <c r="H175" s="6">
        <v>3</v>
      </c>
      <c r="I175" s="6">
        <v>2</v>
      </c>
      <c r="J175" s="6">
        <v>75</v>
      </c>
      <c r="K175" s="5">
        <f xml:space="preserve"> H175*400+I175*100+J175</f>
        <v>1475</v>
      </c>
      <c r="L175" s="6"/>
      <c r="M175" s="6"/>
      <c r="N175" s="6"/>
      <c r="O175" s="6"/>
      <c r="P175" s="115">
        <v>150</v>
      </c>
      <c r="Q175" s="6"/>
      <c r="R175" s="6">
        <v>41</v>
      </c>
      <c r="S175" s="6"/>
      <c r="T175" s="6"/>
      <c r="U175" s="6"/>
      <c r="V175" s="6"/>
      <c r="W175" s="6"/>
      <c r="X175" s="6"/>
      <c r="Y175" s="6"/>
      <c r="Z175" s="6"/>
      <c r="AA175" s="6"/>
      <c r="AB175" s="8" t="s">
        <v>2001</v>
      </c>
    </row>
    <row r="176" spans="1:28" x14ac:dyDescent="0.55000000000000004">
      <c r="A176" s="8"/>
      <c r="B176" s="6">
        <v>113</v>
      </c>
      <c r="C176" s="6" t="s">
        <v>34</v>
      </c>
      <c r="D176" s="6">
        <v>41974</v>
      </c>
      <c r="E176" s="6">
        <v>96</v>
      </c>
      <c r="F176" s="6">
        <v>3786</v>
      </c>
      <c r="G176" s="6" t="s">
        <v>1940</v>
      </c>
      <c r="H176" s="6">
        <v>3</v>
      </c>
      <c r="I176" s="6">
        <v>2</v>
      </c>
      <c r="J176" s="6">
        <v>45</v>
      </c>
      <c r="K176" s="5">
        <f xml:space="preserve"> H176*400+I176*100+J176</f>
        <v>1445</v>
      </c>
      <c r="L176" s="6"/>
      <c r="M176" s="6"/>
      <c r="N176" s="6"/>
      <c r="O176" s="6"/>
      <c r="P176" s="115">
        <v>150</v>
      </c>
      <c r="Q176" s="6"/>
      <c r="R176" s="6">
        <v>41</v>
      </c>
      <c r="S176" s="6"/>
      <c r="T176" s="6"/>
      <c r="U176" s="6"/>
      <c r="V176" s="6"/>
      <c r="W176" s="6"/>
      <c r="X176" s="6"/>
      <c r="Y176" s="6"/>
      <c r="Z176" s="6"/>
      <c r="AA176" s="6"/>
      <c r="AB176" s="8"/>
    </row>
    <row r="177" spans="1:28" x14ac:dyDescent="0.55000000000000004">
      <c r="A177" s="8"/>
      <c r="B177" s="6">
        <v>114</v>
      </c>
      <c r="C177" s="6" t="s">
        <v>34</v>
      </c>
      <c r="D177" s="6">
        <v>41975</v>
      </c>
      <c r="E177" s="6">
        <v>97</v>
      </c>
      <c r="F177" s="6">
        <v>3787</v>
      </c>
      <c r="G177" s="6" t="s">
        <v>1940</v>
      </c>
      <c r="H177" s="6">
        <v>3</v>
      </c>
      <c r="I177" s="6">
        <v>3</v>
      </c>
      <c r="J177" s="6">
        <v>34</v>
      </c>
      <c r="K177" s="5">
        <f xml:space="preserve"> H177*400+I177*100+J177</f>
        <v>1534</v>
      </c>
      <c r="L177" s="6"/>
      <c r="M177" s="6"/>
      <c r="N177" s="6"/>
      <c r="O177" s="6"/>
      <c r="P177" s="115">
        <v>150</v>
      </c>
      <c r="Q177" s="6"/>
      <c r="R177" s="6">
        <v>41</v>
      </c>
      <c r="S177" s="6"/>
      <c r="T177" s="6"/>
      <c r="U177" s="6"/>
      <c r="V177" s="6"/>
      <c r="W177" s="6"/>
      <c r="X177" s="6"/>
      <c r="Y177" s="6"/>
      <c r="Z177" s="6"/>
      <c r="AA177" s="6"/>
      <c r="AB177" s="8"/>
    </row>
    <row r="178" spans="1:28" x14ac:dyDescent="0.55000000000000004">
      <c r="A178" s="8"/>
      <c r="B178" s="6">
        <v>115</v>
      </c>
      <c r="C178" s="6" t="s">
        <v>34</v>
      </c>
      <c r="D178" s="6">
        <v>62573</v>
      </c>
      <c r="E178" s="6">
        <v>95</v>
      </c>
      <c r="F178" s="6">
        <v>3785</v>
      </c>
      <c r="G178" s="6" t="s">
        <v>1940</v>
      </c>
      <c r="H178" s="6">
        <v>3</v>
      </c>
      <c r="I178" s="6">
        <v>1</v>
      </c>
      <c r="J178" s="6">
        <v>56</v>
      </c>
      <c r="K178" s="5">
        <f xml:space="preserve"> H178*400+I178*100+J178</f>
        <v>1356</v>
      </c>
      <c r="L178" s="6"/>
      <c r="M178" s="6"/>
      <c r="N178" s="6"/>
      <c r="O178" s="6"/>
      <c r="P178" s="115">
        <v>100</v>
      </c>
      <c r="Q178" s="6"/>
      <c r="R178" s="6">
        <v>41</v>
      </c>
      <c r="S178" s="6"/>
      <c r="T178" s="6"/>
      <c r="U178" s="6"/>
      <c r="V178" s="6"/>
      <c r="W178" s="6"/>
      <c r="X178" s="6"/>
      <c r="Y178" s="6"/>
      <c r="Z178" s="6"/>
      <c r="AA178" s="6"/>
      <c r="AB178" s="8"/>
    </row>
    <row r="179" spans="1:28" x14ac:dyDescent="0.55000000000000004">
      <c r="A179" s="8"/>
      <c r="B179" s="6"/>
      <c r="C179" s="6"/>
      <c r="D179" s="6"/>
      <c r="E179" s="6"/>
      <c r="F179" s="6"/>
      <c r="G179" s="6"/>
      <c r="H179" s="6"/>
      <c r="I179" s="6"/>
      <c r="J179" s="6"/>
      <c r="K179" s="5"/>
      <c r="L179" s="6"/>
      <c r="M179" s="6"/>
      <c r="N179" s="6"/>
      <c r="O179" s="6"/>
      <c r="P179" s="115"/>
      <c r="Q179" s="6"/>
      <c r="R179" s="6"/>
      <c r="S179" s="6"/>
      <c r="T179" s="6"/>
      <c r="U179" s="6"/>
      <c r="V179" s="6"/>
      <c r="W179" s="6"/>
      <c r="X179" s="6"/>
      <c r="Y179" s="6"/>
      <c r="Z179" s="6"/>
      <c r="AA179" s="6"/>
      <c r="AB179" s="8"/>
    </row>
    <row r="180" spans="1:28" x14ac:dyDescent="0.55000000000000004">
      <c r="A180" s="8" t="s">
        <v>2002</v>
      </c>
      <c r="B180" s="6">
        <v>116</v>
      </c>
      <c r="C180" s="6" t="s">
        <v>34</v>
      </c>
      <c r="D180" s="6">
        <v>53341</v>
      </c>
      <c r="E180" s="6">
        <v>136</v>
      </c>
      <c r="F180" s="6">
        <v>4381</v>
      </c>
      <c r="G180" s="6" t="s">
        <v>1940</v>
      </c>
      <c r="H180" s="6">
        <v>7</v>
      </c>
      <c r="I180" s="6"/>
      <c r="J180" s="6"/>
      <c r="K180" s="5">
        <f xml:space="preserve"> H180*400+I180*100+J180</f>
        <v>2800</v>
      </c>
      <c r="L180" s="6"/>
      <c r="M180" s="6"/>
      <c r="N180" s="6"/>
      <c r="O180" s="6"/>
      <c r="P180" s="115">
        <v>100</v>
      </c>
      <c r="Q180" s="6"/>
      <c r="R180" s="6">
        <v>41</v>
      </c>
      <c r="S180" s="6"/>
      <c r="T180" s="6"/>
      <c r="U180" s="6"/>
      <c r="V180" s="6"/>
      <c r="W180" s="6"/>
      <c r="X180" s="6"/>
      <c r="Y180" s="6"/>
      <c r="Z180" s="6"/>
      <c r="AA180" s="6"/>
      <c r="AB180" s="8" t="s">
        <v>2002</v>
      </c>
    </row>
    <row r="181" spans="1:28" x14ac:dyDescent="0.55000000000000004">
      <c r="A181" s="8"/>
      <c r="B181" s="6"/>
      <c r="C181" s="6"/>
      <c r="D181" s="6"/>
      <c r="E181" s="6"/>
      <c r="F181" s="6"/>
      <c r="G181" s="6"/>
      <c r="H181" s="6"/>
      <c r="I181" s="6"/>
      <c r="J181" s="6"/>
      <c r="K181" s="5"/>
      <c r="L181" s="6"/>
      <c r="M181" s="6"/>
      <c r="N181" s="6"/>
      <c r="O181" s="6"/>
      <c r="P181" s="115"/>
      <c r="Q181" s="6"/>
      <c r="R181" s="6"/>
      <c r="S181" s="6"/>
      <c r="T181" s="6"/>
      <c r="U181" s="6"/>
      <c r="V181" s="6"/>
      <c r="W181" s="6"/>
      <c r="X181" s="6"/>
      <c r="Y181" s="6"/>
      <c r="Z181" s="6"/>
      <c r="AA181" s="6"/>
      <c r="AB181" s="8"/>
    </row>
    <row r="182" spans="1:28" x14ac:dyDescent="0.55000000000000004">
      <c r="A182" s="8" t="s">
        <v>2003</v>
      </c>
      <c r="B182" s="6">
        <v>117</v>
      </c>
      <c r="C182" s="6" t="s">
        <v>34</v>
      </c>
      <c r="D182" s="6">
        <v>40657</v>
      </c>
      <c r="E182" s="6">
        <v>93</v>
      </c>
      <c r="F182" s="6">
        <v>1539</v>
      </c>
      <c r="G182" s="6" t="s">
        <v>1940</v>
      </c>
      <c r="H182" s="6">
        <v>11</v>
      </c>
      <c r="I182" s="6">
        <v>2</v>
      </c>
      <c r="J182" s="6">
        <v>94</v>
      </c>
      <c r="K182" s="5">
        <f xml:space="preserve"> H182*400+I182*100+J182</f>
        <v>4694</v>
      </c>
      <c r="L182" s="6"/>
      <c r="M182" s="6"/>
      <c r="N182" s="6"/>
      <c r="O182" s="6"/>
      <c r="P182" s="115">
        <v>200</v>
      </c>
      <c r="Q182" s="6"/>
      <c r="R182" s="6">
        <v>29</v>
      </c>
      <c r="S182" s="6"/>
      <c r="T182" s="6"/>
      <c r="U182" s="6"/>
      <c r="V182" s="6"/>
      <c r="W182" s="6"/>
      <c r="X182" s="6"/>
      <c r="Y182" s="6"/>
      <c r="Z182" s="6"/>
      <c r="AA182" s="6"/>
      <c r="AB182" s="8" t="s">
        <v>2003</v>
      </c>
    </row>
    <row r="183" spans="1:28" x14ac:dyDescent="0.55000000000000004">
      <c r="A183" s="8"/>
      <c r="B183" s="6">
        <v>118</v>
      </c>
      <c r="C183" s="6" t="s">
        <v>1950</v>
      </c>
      <c r="D183" s="6">
        <v>1915</v>
      </c>
      <c r="E183" s="6">
        <v>188</v>
      </c>
      <c r="F183" s="6"/>
      <c r="G183" s="6" t="s">
        <v>1940</v>
      </c>
      <c r="H183" s="6">
        <v>8</v>
      </c>
      <c r="I183" s="6">
        <v>2</v>
      </c>
      <c r="J183" s="6">
        <v>26</v>
      </c>
      <c r="K183" s="5">
        <f xml:space="preserve"> H183*400+I183*100+J183</f>
        <v>3426</v>
      </c>
      <c r="L183" s="6"/>
      <c r="M183" s="6"/>
      <c r="N183" s="6"/>
      <c r="O183" s="6"/>
      <c r="P183" s="115">
        <v>100</v>
      </c>
      <c r="Q183" s="6"/>
      <c r="R183" s="6">
        <v>29</v>
      </c>
      <c r="S183" s="6"/>
      <c r="T183" s="6"/>
      <c r="U183" s="6"/>
      <c r="V183" s="6"/>
      <c r="W183" s="6"/>
      <c r="X183" s="6"/>
      <c r="Y183" s="6"/>
      <c r="Z183" s="6"/>
      <c r="AA183" s="6"/>
      <c r="AB183" s="8"/>
    </row>
    <row r="184" spans="1:28" x14ac:dyDescent="0.55000000000000004">
      <c r="A184" s="8"/>
      <c r="B184" s="6"/>
      <c r="C184" s="6"/>
      <c r="D184" s="6"/>
      <c r="E184" s="6"/>
      <c r="F184" s="6"/>
      <c r="G184" s="6"/>
      <c r="H184" s="6"/>
      <c r="I184" s="6"/>
      <c r="J184" s="6"/>
      <c r="K184" s="5"/>
      <c r="L184" s="6"/>
      <c r="M184" s="6"/>
      <c r="N184" s="6"/>
      <c r="O184" s="6"/>
      <c r="P184" s="115"/>
      <c r="Q184" s="6"/>
      <c r="R184" s="6"/>
      <c r="S184" s="6"/>
      <c r="T184" s="6"/>
      <c r="U184" s="6"/>
      <c r="V184" s="6"/>
      <c r="W184" s="6"/>
      <c r="X184" s="6"/>
      <c r="Y184" s="6"/>
      <c r="Z184" s="6"/>
      <c r="AA184" s="6"/>
      <c r="AB184" s="8"/>
    </row>
    <row r="185" spans="1:28" x14ac:dyDescent="0.55000000000000004">
      <c r="A185" s="8" t="s">
        <v>2004</v>
      </c>
      <c r="B185" s="6">
        <v>119</v>
      </c>
      <c r="C185" s="6" t="s">
        <v>34</v>
      </c>
      <c r="D185" s="6">
        <v>25465</v>
      </c>
      <c r="E185" s="6">
        <v>61</v>
      </c>
      <c r="F185" s="6">
        <v>1921</v>
      </c>
      <c r="G185" s="6" t="s">
        <v>1940</v>
      </c>
      <c r="H185" s="6">
        <v>11</v>
      </c>
      <c r="I185" s="6">
        <v>1</v>
      </c>
      <c r="J185" s="6">
        <v>50</v>
      </c>
      <c r="K185" s="5">
        <f xml:space="preserve"> H185*400+I185*100+J185</f>
        <v>4550</v>
      </c>
      <c r="L185" s="6"/>
      <c r="M185" s="6"/>
      <c r="N185" s="6"/>
      <c r="O185" s="6"/>
      <c r="P185" s="115">
        <v>150</v>
      </c>
      <c r="Q185" s="6"/>
      <c r="R185" s="6">
        <v>29</v>
      </c>
      <c r="S185" s="6"/>
      <c r="T185" s="6"/>
      <c r="U185" s="6"/>
      <c r="V185" s="6"/>
      <c r="W185" s="6"/>
      <c r="X185" s="6"/>
      <c r="Y185" s="6"/>
      <c r="Z185" s="6"/>
      <c r="AA185" s="6"/>
      <c r="AB185" s="8" t="s">
        <v>2004</v>
      </c>
    </row>
    <row r="186" spans="1:28" x14ac:dyDescent="0.55000000000000004">
      <c r="A186" s="8"/>
      <c r="B186" s="6"/>
      <c r="C186" s="6"/>
      <c r="D186" s="6"/>
      <c r="E186" s="6"/>
      <c r="F186" s="6"/>
      <c r="G186" s="6"/>
      <c r="H186" s="6"/>
      <c r="I186" s="6"/>
      <c r="J186" s="6"/>
      <c r="K186" s="5"/>
      <c r="L186" s="6"/>
      <c r="M186" s="6"/>
      <c r="N186" s="6"/>
      <c r="O186" s="6"/>
      <c r="P186" s="115"/>
      <c r="Q186" s="6"/>
      <c r="R186" s="6"/>
      <c r="S186" s="6"/>
      <c r="T186" s="6"/>
      <c r="U186" s="6"/>
      <c r="V186" s="6"/>
      <c r="W186" s="6"/>
      <c r="X186" s="6"/>
      <c r="Y186" s="6"/>
      <c r="Z186" s="6"/>
      <c r="AA186" s="6"/>
      <c r="AB186" s="8"/>
    </row>
    <row r="187" spans="1:28" x14ac:dyDescent="0.55000000000000004">
      <c r="A187" s="8" t="s">
        <v>2005</v>
      </c>
      <c r="B187" s="6">
        <v>120</v>
      </c>
      <c r="C187" s="6" t="s">
        <v>34</v>
      </c>
      <c r="D187" s="6">
        <v>26391</v>
      </c>
      <c r="E187" s="6">
        <v>7</v>
      </c>
      <c r="F187" s="6">
        <v>2309</v>
      </c>
      <c r="G187" s="6" t="s">
        <v>1940</v>
      </c>
      <c r="H187" s="6">
        <v>10</v>
      </c>
      <c r="I187" s="6">
        <v>1</v>
      </c>
      <c r="J187" s="6">
        <v>30</v>
      </c>
      <c r="K187" s="5">
        <f xml:space="preserve"> H187*400+I187*100+J187</f>
        <v>4130</v>
      </c>
      <c r="L187" s="6"/>
      <c r="M187" s="6"/>
      <c r="N187" s="6"/>
      <c r="O187" s="6"/>
      <c r="P187" s="115">
        <v>300</v>
      </c>
      <c r="Q187" s="6"/>
      <c r="R187" s="6">
        <v>57</v>
      </c>
      <c r="S187" s="6"/>
      <c r="T187" s="6"/>
      <c r="U187" s="6"/>
      <c r="V187" s="6"/>
      <c r="W187" s="6"/>
      <c r="X187" s="6"/>
      <c r="Y187" s="6"/>
      <c r="Z187" s="6"/>
      <c r="AA187" s="6"/>
      <c r="AB187" s="8" t="s">
        <v>2005</v>
      </c>
    </row>
    <row r="188" spans="1:28" x14ac:dyDescent="0.55000000000000004">
      <c r="A188" s="8"/>
      <c r="B188" s="6">
        <v>121</v>
      </c>
      <c r="C188" s="6" t="s">
        <v>34</v>
      </c>
      <c r="D188" s="6">
        <v>36935</v>
      </c>
      <c r="E188" s="6">
        <v>53</v>
      </c>
      <c r="F188" s="6">
        <v>1041</v>
      </c>
      <c r="G188" s="6" t="s">
        <v>1940</v>
      </c>
      <c r="H188" s="6"/>
      <c r="I188" s="6"/>
      <c r="J188" s="6">
        <v>76</v>
      </c>
      <c r="K188" s="5"/>
      <c r="L188" s="6">
        <f xml:space="preserve"> H188*400+I188*100+J188</f>
        <v>76</v>
      </c>
      <c r="M188" s="6"/>
      <c r="N188" s="6"/>
      <c r="O188" s="6"/>
      <c r="P188" s="115">
        <v>250</v>
      </c>
      <c r="Q188" s="6">
        <v>28</v>
      </c>
      <c r="R188" s="6">
        <v>57</v>
      </c>
      <c r="S188" s="6" t="s">
        <v>1792</v>
      </c>
      <c r="T188" s="6" t="s">
        <v>45</v>
      </c>
      <c r="U188" s="6">
        <v>36</v>
      </c>
      <c r="V188" s="6"/>
      <c r="W188" s="6">
        <v>36</v>
      </c>
      <c r="X188" s="6"/>
      <c r="Y188" s="6"/>
      <c r="Z188" s="6">
        <v>13</v>
      </c>
      <c r="AA188" s="6"/>
      <c r="AB188" s="8"/>
    </row>
    <row r="189" spans="1:28" x14ac:dyDescent="0.55000000000000004">
      <c r="A189" s="8"/>
      <c r="B189" s="6"/>
      <c r="C189" s="6"/>
      <c r="D189" s="6"/>
      <c r="E189" s="6"/>
      <c r="F189" s="6"/>
      <c r="G189" s="6"/>
      <c r="H189" s="6"/>
      <c r="I189" s="6"/>
      <c r="J189" s="6"/>
      <c r="K189" s="5"/>
      <c r="L189" s="6"/>
      <c r="M189" s="6"/>
      <c r="N189" s="6"/>
      <c r="O189" s="6"/>
      <c r="P189" s="115"/>
      <c r="Q189" s="6"/>
      <c r="R189" s="6"/>
      <c r="S189" s="6"/>
      <c r="T189" s="6"/>
      <c r="U189" s="6"/>
      <c r="V189" s="6"/>
      <c r="W189" s="6"/>
      <c r="X189" s="6"/>
      <c r="Y189" s="6"/>
      <c r="Z189" s="6"/>
      <c r="AA189" s="6"/>
      <c r="AB189" s="8"/>
    </row>
    <row r="190" spans="1:28" x14ac:dyDescent="0.55000000000000004">
      <c r="A190" s="8" t="s">
        <v>2006</v>
      </c>
      <c r="B190" s="6">
        <v>122</v>
      </c>
      <c r="C190" s="6" t="s">
        <v>34</v>
      </c>
      <c r="D190" s="6">
        <v>43963</v>
      </c>
      <c r="E190" s="6">
        <v>97</v>
      </c>
      <c r="F190" s="6">
        <v>3297</v>
      </c>
      <c r="G190" s="6" t="s">
        <v>1940</v>
      </c>
      <c r="H190" s="6"/>
      <c r="I190" s="6">
        <v>1</v>
      </c>
      <c r="J190" s="6">
        <v>17</v>
      </c>
      <c r="K190" s="5"/>
      <c r="L190" s="6">
        <f xml:space="preserve"> H190*400+I190*100+J190</f>
        <v>117</v>
      </c>
      <c r="M190" s="6"/>
      <c r="N190" s="6"/>
      <c r="O190" s="6"/>
      <c r="P190" s="115">
        <v>250</v>
      </c>
      <c r="Q190" s="6">
        <v>29</v>
      </c>
      <c r="R190" s="6">
        <v>10</v>
      </c>
      <c r="S190" s="6" t="s">
        <v>1792</v>
      </c>
      <c r="T190" s="6" t="s">
        <v>45</v>
      </c>
      <c r="U190" s="6">
        <v>54</v>
      </c>
      <c r="V190" s="6"/>
      <c r="W190" s="6">
        <v>54</v>
      </c>
      <c r="X190" s="6"/>
      <c r="Y190" s="6"/>
      <c r="Z190" s="6">
        <v>10</v>
      </c>
      <c r="AA190" s="6"/>
      <c r="AB190" s="8" t="s">
        <v>2006</v>
      </c>
    </row>
    <row r="191" spans="1:28" x14ac:dyDescent="0.55000000000000004">
      <c r="A191" s="8"/>
      <c r="B191" s="6"/>
      <c r="C191" s="6"/>
      <c r="D191" s="6"/>
      <c r="E191" s="6"/>
      <c r="F191" s="6"/>
      <c r="G191" s="6"/>
      <c r="H191" s="6"/>
      <c r="I191" s="6"/>
      <c r="J191" s="6"/>
      <c r="K191" s="5"/>
      <c r="L191" s="6"/>
      <c r="M191" s="6"/>
      <c r="N191" s="6"/>
      <c r="O191" s="6"/>
      <c r="P191" s="115"/>
      <c r="Q191" s="6"/>
      <c r="R191" s="6"/>
      <c r="S191" s="6"/>
      <c r="T191" s="6"/>
      <c r="U191" s="6"/>
      <c r="V191" s="6"/>
      <c r="W191" s="6"/>
      <c r="X191" s="6"/>
      <c r="Y191" s="6"/>
      <c r="Z191" s="6"/>
      <c r="AA191" s="6"/>
      <c r="AB191" s="8"/>
    </row>
    <row r="192" spans="1:28" x14ac:dyDescent="0.55000000000000004">
      <c r="A192" s="8" t="s">
        <v>2007</v>
      </c>
      <c r="B192" s="6">
        <v>123</v>
      </c>
      <c r="C192" s="6" t="s">
        <v>34</v>
      </c>
      <c r="D192" s="6">
        <v>81242</v>
      </c>
      <c r="E192" s="6">
        <v>341</v>
      </c>
      <c r="F192" s="6">
        <v>6805</v>
      </c>
      <c r="G192" s="6" t="s">
        <v>1940</v>
      </c>
      <c r="H192" s="6">
        <v>3</v>
      </c>
      <c r="I192" s="6"/>
      <c r="J192" s="6"/>
      <c r="K192" s="5">
        <f xml:space="preserve"> H192*400+I192*100+J192</f>
        <v>1200</v>
      </c>
      <c r="L192" s="6"/>
      <c r="M192" s="6"/>
      <c r="N192" s="6"/>
      <c r="O192" s="6"/>
      <c r="P192" s="115">
        <v>200</v>
      </c>
      <c r="Q192" s="6"/>
      <c r="R192" s="6">
        <v>68</v>
      </c>
      <c r="S192" s="6"/>
      <c r="T192" s="6"/>
      <c r="U192" s="6"/>
      <c r="V192" s="6"/>
      <c r="W192" s="6"/>
      <c r="X192" s="6"/>
      <c r="Y192" s="6"/>
      <c r="Z192" s="6"/>
      <c r="AA192" s="6"/>
      <c r="AB192" s="8" t="s">
        <v>2007</v>
      </c>
    </row>
    <row r="193" spans="1:28" x14ac:dyDescent="0.55000000000000004">
      <c r="A193" s="8"/>
      <c r="B193" s="6"/>
      <c r="C193" s="6"/>
      <c r="D193" s="6"/>
      <c r="E193" s="6"/>
      <c r="F193" s="6"/>
      <c r="G193" s="6"/>
      <c r="H193" s="6"/>
      <c r="I193" s="6"/>
      <c r="J193" s="6"/>
      <c r="K193" s="5"/>
      <c r="L193" s="6"/>
      <c r="M193" s="6"/>
      <c r="N193" s="6"/>
      <c r="O193" s="6"/>
      <c r="P193" s="115"/>
      <c r="Q193" s="6"/>
      <c r="R193" s="6"/>
      <c r="S193" s="6"/>
      <c r="T193" s="6"/>
      <c r="U193" s="6"/>
      <c r="V193" s="6"/>
      <c r="W193" s="6"/>
      <c r="X193" s="6"/>
      <c r="Y193" s="6"/>
      <c r="Z193" s="6"/>
      <c r="AA193" s="6"/>
      <c r="AB193" s="8"/>
    </row>
    <row r="194" spans="1:28" x14ac:dyDescent="0.55000000000000004">
      <c r="A194" s="8" t="s">
        <v>2008</v>
      </c>
      <c r="B194" s="6">
        <v>124</v>
      </c>
      <c r="C194" s="6" t="s">
        <v>34</v>
      </c>
      <c r="D194" s="6">
        <v>47098</v>
      </c>
      <c r="E194" s="6">
        <v>110</v>
      </c>
      <c r="F194" s="6">
        <v>4276</v>
      </c>
      <c r="G194" s="6" t="s">
        <v>1940</v>
      </c>
      <c r="H194" s="6"/>
      <c r="I194" s="6">
        <v>3</v>
      </c>
      <c r="J194" s="6">
        <v>86</v>
      </c>
      <c r="K194" s="5"/>
      <c r="L194" s="6">
        <f xml:space="preserve"> H194*400+I194*100+J194</f>
        <v>386</v>
      </c>
      <c r="M194" s="6"/>
      <c r="N194" s="6"/>
      <c r="O194" s="6"/>
      <c r="P194" s="115">
        <v>250</v>
      </c>
      <c r="Q194" s="6">
        <v>30</v>
      </c>
      <c r="R194" s="6">
        <v>78</v>
      </c>
      <c r="S194" s="6" t="s">
        <v>1792</v>
      </c>
      <c r="T194" s="6" t="s">
        <v>1024</v>
      </c>
      <c r="U194" s="6">
        <v>27</v>
      </c>
      <c r="V194" s="6"/>
      <c r="W194" s="6">
        <v>27</v>
      </c>
      <c r="X194" s="6"/>
      <c r="Y194" s="6"/>
      <c r="Z194" s="6">
        <v>26</v>
      </c>
      <c r="AA194" s="6"/>
      <c r="AB194" s="8" t="s">
        <v>2008</v>
      </c>
    </row>
    <row r="195" spans="1:28" x14ac:dyDescent="0.55000000000000004">
      <c r="A195" s="8"/>
      <c r="B195" s="6"/>
      <c r="C195" s="6"/>
      <c r="D195" s="6"/>
      <c r="E195" s="6"/>
      <c r="F195" s="6"/>
      <c r="G195" s="6"/>
      <c r="H195" s="6"/>
      <c r="I195" s="6"/>
      <c r="J195" s="6"/>
      <c r="K195" s="5"/>
      <c r="L195" s="6"/>
      <c r="M195" s="6"/>
      <c r="N195" s="6"/>
      <c r="O195" s="6"/>
      <c r="P195" s="115"/>
      <c r="Q195" s="6"/>
      <c r="R195" s="6"/>
      <c r="S195" s="6"/>
      <c r="T195" s="6"/>
      <c r="U195" s="6"/>
      <c r="V195" s="6"/>
      <c r="W195" s="6"/>
      <c r="X195" s="6"/>
      <c r="Y195" s="6"/>
      <c r="Z195" s="6"/>
      <c r="AA195" s="6"/>
      <c r="AB195" s="8"/>
    </row>
    <row r="196" spans="1:28" x14ac:dyDescent="0.55000000000000004">
      <c r="A196" s="8" t="s">
        <v>2009</v>
      </c>
      <c r="B196" s="6">
        <v>125</v>
      </c>
      <c r="C196" s="6" t="s">
        <v>34</v>
      </c>
      <c r="D196" s="6">
        <v>41978</v>
      </c>
      <c r="E196" s="6">
        <v>108</v>
      </c>
      <c r="F196" s="6">
        <v>3790</v>
      </c>
      <c r="G196" s="6" t="s">
        <v>1940</v>
      </c>
      <c r="H196" s="6">
        <v>10</v>
      </c>
      <c r="I196" s="6">
        <v>3</v>
      </c>
      <c r="J196" s="6">
        <v>38</v>
      </c>
      <c r="K196" s="5">
        <f xml:space="preserve"> H196*400+I196*100+J196</f>
        <v>4338</v>
      </c>
      <c r="L196" s="6"/>
      <c r="M196" s="6"/>
      <c r="N196" s="6"/>
      <c r="O196" s="6"/>
      <c r="P196" s="115">
        <v>150</v>
      </c>
      <c r="Q196" s="6"/>
      <c r="R196" s="6">
        <v>67</v>
      </c>
      <c r="S196" s="6"/>
      <c r="T196" s="6"/>
      <c r="U196" s="6"/>
      <c r="V196" s="6"/>
      <c r="W196" s="6"/>
      <c r="X196" s="6"/>
      <c r="Y196" s="6"/>
      <c r="Z196" s="6"/>
      <c r="AA196" s="6"/>
      <c r="AB196" s="8" t="s">
        <v>2009</v>
      </c>
    </row>
    <row r="197" spans="1:28" x14ac:dyDescent="0.55000000000000004">
      <c r="A197" s="8"/>
      <c r="B197" s="6">
        <v>126</v>
      </c>
      <c r="C197" s="6" t="s">
        <v>34</v>
      </c>
      <c r="D197" s="6">
        <v>50772</v>
      </c>
      <c r="E197" s="6">
        <v>138</v>
      </c>
      <c r="F197" s="6">
        <v>4863</v>
      </c>
      <c r="G197" s="6" t="s">
        <v>1940</v>
      </c>
      <c r="H197" s="6">
        <v>16</v>
      </c>
      <c r="I197" s="6">
        <v>3</v>
      </c>
      <c r="J197" s="6">
        <v>98</v>
      </c>
      <c r="K197" s="5">
        <f xml:space="preserve"> H197*400+I197*100+J197</f>
        <v>6798</v>
      </c>
      <c r="L197" s="6"/>
      <c r="M197" s="6"/>
      <c r="N197" s="6"/>
      <c r="O197" s="6"/>
      <c r="P197" s="115">
        <v>150</v>
      </c>
      <c r="Q197" s="6"/>
      <c r="R197" s="6">
        <v>67</v>
      </c>
      <c r="S197" s="6"/>
      <c r="T197" s="6"/>
      <c r="U197" s="6"/>
      <c r="V197" s="6"/>
      <c r="W197" s="6"/>
      <c r="X197" s="6"/>
      <c r="Y197" s="6"/>
      <c r="Z197" s="6"/>
      <c r="AA197" s="6"/>
      <c r="AB197" s="8"/>
    </row>
    <row r="198" spans="1:28" x14ac:dyDescent="0.55000000000000004">
      <c r="A198" s="8"/>
      <c r="B198" s="6">
        <v>127</v>
      </c>
      <c r="C198" s="6" t="s">
        <v>34</v>
      </c>
      <c r="D198" s="6">
        <v>36925</v>
      </c>
      <c r="E198" s="6">
        <v>43</v>
      </c>
      <c r="F198" s="6">
        <v>1031</v>
      </c>
      <c r="G198" s="6" t="s">
        <v>1940</v>
      </c>
      <c r="H198" s="6"/>
      <c r="I198" s="6">
        <v>1</v>
      </c>
      <c r="J198" s="6">
        <v>50</v>
      </c>
      <c r="K198" s="5"/>
      <c r="L198" s="6">
        <f xml:space="preserve"> H198*400+I198*100+J198</f>
        <v>150</v>
      </c>
      <c r="M198" s="6"/>
      <c r="N198" s="6"/>
      <c r="O198" s="6"/>
      <c r="P198" s="115">
        <v>250</v>
      </c>
      <c r="Q198" s="6">
        <v>31</v>
      </c>
      <c r="R198" s="6">
        <v>67</v>
      </c>
      <c r="S198" s="6" t="s">
        <v>1792</v>
      </c>
      <c r="T198" s="6" t="s">
        <v>45</v>
      </c>
      <c r="U198" s="6">
        <v>90</v>
      </c>
      <c r="V198" s="6"/>
      <c r="W198" s="6">
        <v>90</v>
      </c>
      <c r="X198" s="6"/>
      <c r="Y198" s="6"/>
      <c r="Z198" s="6">
        <v>32</v>
      </c>
      <c r="AA198" s="6"/>
      <c r="AB198" s="8"/>
    </row>
    <row r="199" spans="1:28" x14ac:dyDescent="0.55000000000000004">
      <c r="A199" s="8"/>
      <c r="B199" s="6">
        <v>128</v>
      </c>
      <c r="C199" s="6" t="s">
        <v>34</v>
      </c>
      <c r="D199" s="6">
        <v>36969</v>
      </c>
      <c r="E199" s="6">
        <v>21</v>
      </c>
      <c r="F199" s="6">
        <v>1075</v>
      </c>
      <c r="G199" s="6" t="s">
        <v>1940</v>
      </c>
      <c r="H199" s="6"/>
      <c r="I199" s="6"/>
      <c r="J199" s="6">
        <v>69</v>
      </c>
      <c r="K199" s="5">
        <f xml:space="preserve"> H199*400+I199*100+J199</f>
        <v>69</v>
      </c>
      <c r="L199" s="6"/>
      <c r="M199" s="6"/>
      <c r="N199" s="6"/>
      <c r="O199" s="6"/>
      <c r="P199" s="115">
        <v>250</v>
      </c>
      <c r="Q199" s="6"/>
      <c r="R199" s="6">
        <v>67</v>
      </c>
      <c r="S199" s="6"/>
      <c r="T199" s="6"/>
      <c r="U199" s="6"/>
      <c r="V199" s="6"/>
      <c r="W199" s="6"/>
      <c r="X199" s="6"/>
      <c r="Y199" s="6"/>
      <c r="Z199" s="6"/>
      <c r="AA199" s="6"/>
      <c r="AB199" s="8"/>
    </row>
    <row r="200" spans="1:28" x14ac:dyDescent="0.55000000000000004">
      <c r="A200" s="8"/>
      <c r="B200" s="6"/>
      <c r="C200" s="6"/>
      <c r="D200" s="6"/>
      <c r="E200" s="6"/>
      <c r="F200" s="6"/>
      <c r="G200" s="6"/>
      <c r="H200" s="6"/>
      <c r="I200" s="6"/>
      <c r="J200" s="6"/>
      <c r="K200" s="5"/>
      <c r="L200" s="6"/>
      <c r="M200" s="6"/>
      <c r="N200" s="6"/>
      <c r="O200" s="6"/>
      <c r="P200" s="115"/>
      <c r="Q200" s="6"/>
      <c r="R200" s="6"/>
      <c r="S200" s="6"/>
      <c r="T200" s="6"/>
      <c r="U200" s="6"/>
      <c r="V200" s="6"/>
      <c r="W200" s="6"/>
      <c r="X200" s="6"/>
      <c r="Y200" s="6"/>
      <c r="Z200" s="6"/>
      <c r="AA200" s="6"/>
      <c r="AB200" s="8"/>
    </row>
    <row r="201" spans="1:28" x14ac:dyDescent="0.55000000000000004">
      <c r="A201" s="8" t="s">
        <v>2010</v>
      </c>
      <c r="B201" s="6">
        <v>129</v>
      </c>
      <c r="C201" s="6" t="s">
        <v>34</v>
      </c>
      <c r="D201" s="6">
        <v>49719</v>
      </c>
      <c r="E201" s="6">
        <v>204</v>
      </c>
      <c r="F201" s="6">
        <v>4696</v>
      </c>
      <c r="G201" s="6" t="s">
        <v>1940</v>
      </c>
      <c r="H201" s="6">
        <v>19</v>
      </c>
      <c r="I201" s="6">
        <v>2</v>
      </c>
      <c r="J201" s="6"/>
      <c r="K201" s="5"/>
      <c r="L201" s="6">
        <f xml:space="preserve"> H201*400+I201*100+J201</f>
        <v>7800</v>
      </c>
      <c r="M201" s="6"/>
      <c r="N201" s="6"/>
      <c r="O201" s="6"/>
      <c r="P201" s="115">
        <v>150</v>
      </c>
      <c r="Q201" s="6">
        <v>32</v>
      </c>
      <c r="R201" s="6">
        <v>21</v>
      </c>
      <c r="S201" s="6" t="s">
        <v>1792</v>
      </c>
      <c r="T201" s="6" t="s">
        <v>1024</v>
      </c>
      <c r="U201" s="6">
        <v>144</v>
      </c>
      <c r="V201" s="6"/>
      <c r="W201" s="6">
        <v>144</v>
      </c>
      <c r="X201" s="6"/>
      <c r="Y201" s="6"/>
      <c r="Z201" s="6">
        <v>28</v>
      </c>
      <c r="AA201" s="6"/>
      <c r="AB201" s="8" t="s">
        <v>2010</v>
      </c>
    </row>
    <row r="202" spans="1:28" x14ac:dyDescent="0.55000000000000004">
      <c r="A202" s="8"/>
      <c r="B202" s="6"/>
      <c r="C202" s="6"/>
      <c r="D202" s="6"/>
      <c r="E202" s="6"/>
      <c r="F202" s="6"/>
      <c r="G202" s="6"/>
      <c r="H202" s="6"/>
      <c r="I202" s="6"/>
      <c r="J202" s="6"/>
      <c r="K202" s="5"/>
      <c r="L202" s="6"/>
      <c r="M202" s="6"/>
      <c r="N202" s="6"/>
      <c r="O202" s="6"/>
      <c r="P202" s="115"/>
      <c r="Q202" s="6"/>
      <c r="R202" s="6"/>
      <c r="S202" s="6"/>
      <c r="T202" s="6"/>
      <c r="U202" s="6"/>
      <c r="V202" s="6"/>
      <c r="W202" s="6"/>
      <c r="X202" s="6"/>
      <c r="Y202" s="6"/>
      <c r="Z202" s="6"/>
      <c r="AA202" s="6"/>
      <c r="AB202" s="8"/>
    </row>
    <row r="203" spans="1:28" x14ac:dyDescent="0.55000000000000004">
      <c r="A203" s="8" t="s">
        <v>2011</v>
      </c>
      <c r="B203" s="6">
        <v>130</v>
      </c>
      <c r="C203" s="6" t="s">
        <v>34</v>
      </c>
      <c r="D203" s="6">
        <v>71474</v>
      </c>
      <c r="E203" s="6">
        <v>51</v>
      </c>
      <c r="F203" s="6">
        <v>6060</v>
      </c>
      <c r="G203" s="6" t="s">
        <v>1940</v>
      </c>
      <c r="H203" s="6"/>
      <c r="I203" s="6">
        <v>1</v>
      </c>
      <c r="J203" s="6">
        <v>6</v>
      </c>
      <c r="K203" s="5"/>
      <c r="L203" s="6">
        <f xml:space="preserve"> H203*400+I203*100+J203</f>
        <v>106</v>
      </c>
      <c r="M203" s="6"/>
      <c r="N203" s="6"/>
      <c r="O203" s="6"/>
      <c r="P203" s="115">
        <v>300</v>
      </c>
      <c r="Q203" s="6">
        <v>33</v>
      </c>
      <c r="R203" s="6">
        <v>69</v>
      </c>
      <c r="S203" s="6" t="s">
        <v>1792</v>
      </c>
      <c r="T203" s="6" t="s">
        <v>1024</v>
      </c>
      <c r="U203" s="6">
        <v>54</v>
      </c>
      <c r="V203" s="6"/>
      <c r="W203" s="6">
        <v>54</v>
      </c>
      <c r="X203" s="6"/>
      <c r="Y203" s="6"/>
      <c r="Z203" s="6">
        <v>30</v>
      </c>
      <c r="AA203" s="6"/>
      <c r="AB203" s="8" t="s">
        <v>2011</v>
      </c>
    </row>
    <row r="204" spans="1:28" x14ac:dyDescent="0.55000000000000004">
      <c r="A204" s="8"/>
      <c r="B204" s="6"/>
      <c r="C204" s="6"/>
      <c r="D204" s="6"/>
      <c r="E204" s="6"/>
      <c r="F204" s="6"/>
      <c r="G204" s="6"/>
      <c r="H204" s="6"/>
      <c r="I204" s="6"/>
      <c r="J204" s="6"/>
      <c r="K204" s="5"/>
      <c r="L204" s="6"/>
      <c r="M204" s="6"/>
      <c r="N204" s="6"/>
      <c r="O204" s="6"/>
      <c r="P204" s="115"/>
      <c r="Q204" s="6"/>
      <c r="R204" s="6"/>
      <c r="S204" s="6"/>
      <c r="T204" s="6"/>
      <c r="U204" s="6"/>
      <c r="V204" s="6"/>
      <c r="W204" s="6"/>
      <c r="X204" s="6"/>
      <c r="Y204" s="6"/>
      <c r="Z204" s="6"/>
      <c r="AA204" s="6"/>
      <c r="AB204" s="8"/>
    </row>
    <row r="205" spans="1:28" x14ac:dyDescent="0.55000000000000004">
      <c r="A205" s="8" t="s">
        <v>2012</v>
      </c>
      <c r="B205" s="6">
        <v>131</v>
      </c>
      <c r="C205" s="6" t="s">
        <v>34</v>
      </c>
      <c r="D205" s="6">
        <v>25584</v>
      </c>
      <c r="E205" s="6">
        <v>119</v>
      </c>
      <c r="F205" s="6">
        <v>2040</v>
      </c>
      <c r="G205" s="6" t="s">
        <v>1940</v>
      </c>
      <c r="H205" s="6">
        <v>13</v>
      </c>
      <c r="I205" s="6">
        <v>3</v>
      </c>
      <c r="J205" s="6">
        <v>20</v>
      </c>
      <c r="K205" s="5">
        <f xml:space="preserve"> H205*400+I205*100+J205</f>
        <v>5520</v>
      </c>
      <c r="L205" s="6"/>
      <c r="M205" s="6"/>
      <c r="N205" s="6"/>
      <c r="O205" s="6"/>
      <c r="P205" s="115">
        <v>150</v>
      </c>
      <c r="Q205" s="6"/>
      <c r="R205" s="6">
        <v>69</v>
      </c>
      <c r="S205" s="6"/>
      <c r="T205" s="6"/>
      <c r="U205" s="6"/>
      <c r="V205" s="6"/>
      <c r="W205" s="6"/>
      <c r="X205" s="6"/>
      <c r="Y205" s="6"/>
      <c r="Z205" s="6"/>
      <c r="AA205" s="6"/>
      <c r="AB205" s="8" t="s">
        <v>2012</v>
      </c>
    </row>
    <row r="206" spans="1:28" x14ac:dyDescent="0.55000000000000004">
      <c r="A206" s="8"/>
      <c r="B206" s="6"/>
      <c r="C206" s="6"/>
      <c r="D206" s="6"/>
      <c r="E206" s="6"/>
      <c r="F206" s="6"/>
      <c r="G206" s="6"/>
      <c r="H206" s="6"/>
      <c r="I206" s="6"/>
      <c r="J206" s="6"/>
      <c r="K206" s="5"/>
      <c r="L206" s="6"/>
      <c r="M206" s="6"/>
      <c r="N206" s="6"/>
      <c r="O206" s="6"/>
      <c r="P206" s="115"/>
      <c r="Q206" s="6"/>
      <c r="R206" s="6"/>
      <c r="S206" s="6"/>
      <c r="T206" s="6"/>
      <c r="U206" s="6"/>
      <c r="V206" s="6"/>
      <c r="W206" s="6"/>
      <c r="X206" s="6"/>
      <c r="Y206" s="6"/>
      <c r="Z206" s="6"/>
      <c r="AA206" s="6"/>
      <c r="AB206" s="8"/>
    </row>
    <row r="207" spans="1:28" x14ac:dyDescent="0.55000000000000004">
      <c r="A207" s="8" t="s">
        <v>2013</v>
      </c>
      <c r="B207" s="6">
        <v>132</v>
      </c>
      <c r="C207" s="6" t="s">
        <v>34</v>
      </c>
      <c r="D207" s="6">
        <v>71561</v>
      </c>
      <c r="E207" s="6">
        <v>272</v>
      </c>
      <c r="F207" s="6">
        <v>6047</v>
      </c>
      <c r="G207" s="6" t="s">
        <v>1940</v>
      </c>
      <c r="H207" s="6"/>
      <c r="I207" s="6"/>
      <c r="J207" s="6">
        <v>65</v>
      </c>
      <c r="K207" s="5">
        <f xml:space="preserve"> H207*400+I207*100+J207</f>
        <v>65</v>
      </c>
      <c r="L207" s="6"/>
      <c r="M207" s="6"/>
      <c r="N207" s="6"/>
      <c r="O207" s="6"/>
      <c r="P207" s="115">
        <v>100</v>
      </c>
      <c r="Q207" s="6"/>
      <c r="R207" s="6">
        <v>68</v>
      </c>
      <c r="S207" s="6"/>
      <c r="T207" s="6"/>
      <c r="U207" s="6"/>
      <c r="V207" s="6"/>
      <c r="W207" s="6"/>
      <c r="X207" s="6"/>
      <c r="Y207" s="6"/>
      <c r="Z207" s="6"/>
      <c r="AA207" s="6"/>
      <c r="AB207" s="8" t="s">
        <v>2013</v>
      </c>
    </row>
    <row r="208" spans="1:28" x14ac:dyDescent="0.55000000000000004">
      <c r="A208" s="8"/>
      <c r="B208" s="6"/>
      <c r="C208" s="6"/>
      <c r="D208" s="6"/>
      <c r="E208" s="6"/>
      <c r="F208" s="6"/>
      <c r="G208" s="6"/>
      <c r="H208" s="6"/>
      <c r="I208" s="6"/>
      <c r="J208" s="6"/>
      <c r="K208" s="5"/>
      <c r="L208" s="6"/>
      <c r="M208" s="6"/>
      <c r="N208" s="6"/>
      <c r="O208" s="6"/>
      <c r="P208" s="115"/>
      <c r="Q208" s="6"/>
      <c r="R208" s="6"/>
      <c r="S208" s="6"/>
      <c r="T208" s="6"/>
      <c r="U208" s="6"/>
      <c r="V208" s="6"/>
      <c r="W208" s="6"/>
      <c r="X208" s="6"/>
      <c r="Y208" s="6"/>
      <c r="Z208" s="6"/>
      <c r="AA208" s="6"/>
      <c r="AB208" s="8"/>
    </row>
    <row r="209" spans="1:28" x14ac:dyDescent="0.55000000000000004">
      <c r="A209" s="8" t="s">
        <v>2014</v>
      </c>
      <c r="B209" s="6">
        <v>133</v>
      </c>
      <c r="C209" s="6" t="s">
        <v>2095</v>
      </c>
      <c r="D209" s="6">
        <v>555</v>
      </c>
      <c r="E209" s="6">
        <v>125</v>
      </c>
      <c r="F209" s="6"/>
      <c r="G209" s="6" t="s">
        <v>1940</v>
      </c>
      <c r="H209" s="6"/>
      <c r="I209" s="6">
        <v>1</v>
      </c>
      <c r="J209" s="6">
        <v>18</v>
      </c>
      <c r="K209" s="5"/>
      <c r="L209" s="6">
        <f xml:space="preserve"> H209*400+I209*100+J209</f>
        <v>118</v>
      </c>
      <c r="M209" s="6"/>
      <c r="N209" s="6"/>
      <c r="O209" s="6"/>
      <c r="P209" s="115">
        <v>250</v>
      </c>
      <c r="Q209" s="6">
        <v>34</v>
      </c>
      <c r="R209" s="6">
        <v>77</v>
      </c>
      <c r="S209" s="6" t="s">
        <v>1792</v>
      </c>
      <c r="T209" s="6" t="s">
        <v>45</v>
      </c>
      <c r="U209" s="6">
        <v>135</v>
      </c>
      <c r="V209" s="6"/>
      <c r="W209" s="6">
        <v>135</v>
      </c>
      <c r="X209" s="6"/>
      <c r="Y209" s="6"/>
      <c r="Z209" s="6">
        <v>20</v>
      </c>
      <c r="AA209" s="6"/>
      <c r="AB209" s="8" t="s">
        <v>2014</v>
      </c>
    </row>
    <row r="210" spans="1:28" x14ac:dyDescent="0.55000000000000004">
      <c r="A210" s="8"/>
      <c r="B210" s="6"/>
      <c r="C210" s="6"/>
      <c r="D210" s="6"/>
      <c r="E210" s="6"/>
      <c r="F210" s="6"/>
      <c r="G210" s="6"/>
      <c r="H210" s="6"/>
      <c r="I210" s="6"/>
      <c r="J210" s="6"/>
      <c r="K210" s="5"/>
      <c r="L210" s="6"/>
      <c r="M210" s="6"/>
      <c r="N210" s="6"/>
      <c r="O210" s="6"/>
      <c r="P210" s="115"/>
      <c r="Q210" s="6"/>
      <c r="R210" s="6"/>
      <c r="S210" s="6"/>
      <c r="T210" s="6"/>
      <c r="U210" s="6"/>
      <c r="V210" s="6"/>
      <c r="W210" s="6"/>
      <c r="X210" s="6"/>
      <c r="Y210" s="6"/>
      <c r="Z210" s="6"/>
      <c r="AA210" s="6"/>
      <c r="AB210" s="8"/>
    </row>
    <row r="211" spans="1:28" x14ac:dyDescent="0.55000000000000004">
      <c r="A211" s="8" t="s">
        <v>2015</v>
      </c>
      <c r="B211" s="6">
        <v>134</v>
      </c>
      <c r="C211" s="6" t="s">
        <v>34</v>
      </c>
      <c r="D211" s="6">
        <v>26357</v>
      </c>
      <c r="E211" s="6">
        <v>51</v>
      </c>
      <c r="F211" s="6">
        <v>2275</v>
      </c>
      <c r="G211" s="6" t="s">
        <v>1940</v>
      </c>
      <c r="H211" s="6">
        <v>11</v>
      </c>
      <c r="I211" s="6">
        <v>1</v>
      </c>
      <c r="J211" s="6">
        <v>85</v>
      </c>
      <c r="K211" s="5">
        <f xml:space="preserve"> H211*400+I211*100+J211</f>
        <v>4585</v>
      </c>
      <c r="L211" s="6"/>
      <c r="M211" s="6"/>
      <c r="N211" s="6"/>
      <c r="O211" s="6"/>
      <c r="P211" s="115">
        <v>250</v>
      </c>
      <c r="Q211" s="6"/>
      <c r="R211" s="6">
        <v>54</v>
      </c>
      <c r="S211" s="6"/>
      <c r="T211" s="6"/>
      <c r="U211" s="6"/>
      <c r="V211" s="6"/>
      <c r="W211" s="6"/>
      <c r="X211" s="6"/>
      <c r="Y211" s="6"/>
      <c r="Z211" s="6"/>
      <c r="AA211" s="6"/>
      <c r="AB211" s="8" t="s">
        <v>2015</v>
      </c>
    </row>
    <row r="212" spans="1:28" x14ac:dyDescent="0.55000000000000004">
      <c r="A212" s="8"/>
      <c r="B212" s="6"/>
      <c r="C212" s="6"/>
      <c r="D212" s="6"/>
      <c r="E212" s="6"/>
      <c r="F212" s="6"/>
      <c r="G212" s="6"/>
      <c r="H212" s="6"/>
      <c r="I212" s="6"/>
      <c r="J212" s="6"/>
      <c r="K212" s="5"/>
      <c r="L212" s="6"/>
      <c r="M212" s="6"/>
      <c r="N212" s="6"/>
      <c r="O212" s="6"/>
      <c r="P212" s="115"/>
      <c r="Q212" s="6"/>
      <c r="R212" s="6"/>
      <c r="S212" s="6"/>
      <c r="T212" s="6"/>
      <c r="U212" s="6"/>
      <c r="V212" s="6"/>
      <c r="W212" s="6"/>
      <c r="X212" s="6"/>
      <c r="Y212" s="6"/>
      <c r="Z212" s="6"/>
      <c r="AA212" s="6"/>
      <c r="AB212" s="8"/>
    </row>
    <row r="213" spans="1:28" x14ac:dyDescent="0.55000000000000004">
      <c r="A213" s="8" t="s">
        <v>2016</v>
      </c>
      <c r="B213" s="6">
        <v>135</v>
      </c>
      <c r="C213" s="6" t="s">
        <v>34</v>
      </c>
      <c r="D213" s="6">
        <v>36925</v>
      </c>
      <c r="E213" s="6">
        <v>43</v>
      </c>
      <c r="F213" s="6">
        <v>1031</v>
      </c>
      <c r="G213" s="6" t="s">
        <v>1940</v>
      </c>
      <c r="H213" s="6"/>
      <c r="I213" s="6">
        <v>1</v>
      </c>
      <c r="J213" s="6">
        <v>50</v>
      </c>
      <c r="K213" s="5">
        <f xml:space="preserve"> H213*400+I213*100+J213</f>
        <v>150</v>
      </c>
      <c r="L213" s="6"/>
      <c r="M213" s="6"/>
      <c r="N213" s="6"/>
      <c r="O213" s="6"/>
      <c r="P213" s="115">
        <v>250</v>
      </c>
      <c r="Q213" s="6">
        <v>35</v>
      </c>
      <c r="R213" s="6">
        <v>54</v>
      </c>
      <c r="S213" s="6" t="s">
        <v>1792</v>
      </c>
      <c r="T213" s="6" t="s">
        <v>45</v>
      </c>
      <c r="U213" s="6">
        <v>54</v>
      </c>
      <c r="V213" s="6"/>
      <c r="W213" s="6">
        <v>54</v>
      </c>
      <c r="X213" s="6"/>
      <c r="Y213" s="6"/>
      <c r="Z213" s="6">
        <v>25</v>
      </c>
      <c r="AA213" s="6"/>
      <c r="AB213" s="8" t="s">
        <v>2016</v>
      </c>
    </row>
    <row r="214" spans="1:28" x14ac:dyDescent="0.55000000000000004">
      <c r="A214" s="8"/>
      <c r="B214" s="6">
        <v>136</v>
      </c>
      <c r="C214" s="6" t="s">
        <v>34</v>
      </c>
      <c r="D214" s="6">
        <v>74002</v>
      </c>
      <c r="E214" s="6">
        <v>182</v>
      </c>
      <c r="F214" s="6">
        <v>5953</v>
      </c>
      <c r="G214" s="6" t="s">
        <v>1940</v>
      </c>
      <c r="H214" s="6">
        <v>9</v>
      </c>
      <c r="I214" s="6">
        <v>2</v>
      </c>
      <c r="J214" s="6">
        <v>78</v>
      </c>
      <c r="K214" s="5">
        <f t="shared" ref="K214:K304" si="1" xml:space="preserve"> H214*400+I214*100+J214</f>
        <v>3878</v>
      </c>
      <c r="L214" s="6"/>
      <c r="M214" s="6"/>
      <c r="N214" s="6"/>
      <c r="O214" s="6"/>
      <c r="P214" s="115">
        <v>175</v>
      </c>
      <c r="Q214" s="6"/>
      <c r="R214" s="6">
        <v>54</v>
      </c>
      <c r="S214" s="6"/>
      <c r="T214" s="6"/>
      <c r="U214" s="6"/>
      <c r="V214" s="6"/>
      <c r="W214" s="6"/>
      <c r="X214" s="6"/>
      <c r="Y214" s="6"/>
      <c r="Z214" s="6"/>
      <c r="AA214" s="6"/>
      <c r="AB214" s="8"/>
    </row>
    <row r="215" spans="1:28" x14ac:dyDescent="0.55000000000000004">
      <c r="A215" s="8"/>
      <c r="B215" s="6">
        <v>137</v>
      </c>
      <c r="C215" s="6" t="s">
        <v>34</v>
      </c>
      <c r="D215" s="6">
        <v>41978</v>
      </c>
      <c r="E215" s="6">
        <v>108</v>
      </c>
      <c r="F215" s="6">
        <v>3790</v>
      </c>
      <c r="G215" s="6" t="s">
        <v>1940</v>
      </c>
      <c r="H215" s="6">
        <v>11</v>
      </c>
      <c r="I215" s="6"/>
      <c r="J215" s="6">
        <v>18</v>
      </c>
      <c r="K215" s="5">
        <f t="shared" si="1"/>
        <v>4418</v>
      </c>
      <c r="L215" s="6"/>
      <c r="M215" s="6"/>
      <c r="N215" s="6"/>
      <c r="O215" s="6"/>
      <c r="P215" s="115">
        <v>150</v>
      </c>
      <c r="Q215" s="6"/>
      <c r="R215" s="6">
        <v>54</v>
      </c>
      <c r="S215" s="6"/>
      <c r="T215" s="6"/>
      <c r="U215" s="6"/>
      <c r="V215" s="6"/>
      <c r="W215" s="6"/>
      <c r="X215" s="6"/>
      <c r="Y215" s="6"/>
      <c r="Z215" s="6"/>
      <c r="AA215" s="6"/>
      <c r="AB215" s="8"/>
    </row>
    <row r="216" spans="1:28" x14ac:dyDescent="0.55000000000000004">
      <c r="A216" s="8"/>
      <c r="B216" s="6"/>
      <c r="C216" s="6"/>
      <c r="D216" s="6"/>
      <c r="E216" s="6"/>
      <c r="F216" s="6"/>
      <c r="G216" s="6"/>
      <c r="H216" s="6"/>
      <c r="I216" s="6"/>
      <c r="J216" s="6"/>
      <c r="K216" s="5"/>
      <c r="L216" s="6"/>
      <c r="M216" s="6"/>
      <c r="N216" s="6"/>
      <c r="O216" s="6"/>
      <c r="P216" s="115"/>
      <c r="Q216" s="6"/>
      <c r="R216" s="6"/>
      <c r="S216" s="6"/>
      <c r="T216" s="6"/>
      <c r="U216" s="6"/>
      <c r="V216" s="6"/>
      <c r="W216" s="6"/>
      <c r="X216" s="6"/>
      <c r="Y216" s="6"/>
      <c r="Z216" s="6"/>
      <c r="AA216" s="6"/>
      <c r="AB216" s="8"/>
    </row>
    <row r="217" spans="1:28" x14ac:dyDescent="0.55000000000000004">
      <c r="A217" s="8" t="s">
        <v>2017</v>
      </c>
      <c r="B217" s="6">
        <v>138</v>
      </c>
      <c r="C217" s="6" t="s">
        <v>47</v>
      </c>
      <c r="D217" s="6">
        <v>612</v>
      </c>
      <c r="E217" s="6">
        <v>176</v>
      </c>
      <c r="F217" s="6"/>
      <c r="G217" s="6" t="s">
        <v>1940</v>
      </c>
      <c r="H217" s="6"/>
      <c r="I217" s="6"/>
      <c r="J217" s="6">
        <v>58</v>
      </c>
      <c r="K217" s="5"/>
      <c r="L217" s="6">
        <f xml:space="preserve"> H217*400+I217*100+J217</f>
        <v>58</v>
      </c>
      <c r="M217" s="6"/>
      <c r="N217" s="6"/>
      <c r="O217" s="6"/>
      <c r="P217" s="115">
        <v>150</v>
      </c>
      <c r="Q217" s="6">
        <v>36</v>
      </c>
      <c r="R217" s="6">
        <v>19</v>
      </c>
      <c r="S217" s="6" t="s">
        <v>1792</v>
      </c>
      <c r="T217" s="6" t="s">
        <v>37</v>
      </c>
      <c r="U217" s="6">
        <v>30</v>
      </c>
      <c r="V217" s="6"/>
      <c r="W217" s="6">
        <v>30</v>
      </c>
      <c r="X217" s="6"/>
      <c r="Y217" s="6"/>
      <c r="Z217" s="6">
        <v>30</v>
      </c>
      <c r="AA217" s="6"/>
      <c r="AB217" s="8" t="s">
        <v>2017</v>
      </c>
    </row>
    <row r="218" spans="1:28" x14ac:dyDescent="0.55000000000000004">
      <c r="A218" s="8"/>
      <c r="B218" s="6"/>
      <c r="C218" s="6"/>
      <c r="D218" s="6"/>
      <c r="E218" s="6"/>
      <c r="F218" s="6"/>
      <c r="G218" s="6"/>
      <c r="H218" s="6"/>
      <c r="I218" s="6"/>
      <c r="J218" s="6"/>
      <c r="K218" s="5"/>
      <c r="L218" s="6"/>
      <c r="M218" s="6"/>
      <c r="N218" s="6"/>
      <c r="O218" s="6"/>
      <c r="P218" s="115"/>
      <c r="Q218" s="6"/>
      <c r="R218" s="6"/>
      <c r="S218" s="6"/>
      <c r="T218" s="6"/>
      <c r="U218" s="6"/>
      <c r="V218" s="6"/>
      <c r="W218" s="6"/>
      <c r="X218" s="6"/>
      <c r="Y218" s="6"/>
      <c r="Z218" s="6"/>
      <c r="AA218" s="6"/>
      <c r="AB218" s="8"/>
    </row>
    <row r="219" spans="1:28" x14ac:dyDescent="0.55000000000000004">
      <c r="A219" s="8" t="s">
        <v>2018</v>
      </c>
      <c r="B219" s="6">
        <v>139</v>
      </c>
      <c r="C219" s="6" t="s">
        <v>34</v>
      </c>
      <c r="D219" s="6">
        <v>36918</v>
      </c>
      <c r="E219" s="6">
        <v>24</v>
      </c>
      <c r="F219" s="6">
        <v>1024</v>
      </c>
      <c r="G219" s="6" t="s">
        <v>1940</v>
      </c>
      <c r="H219" s="6"/>
      <c r="I219" s="6"/>
      <c r="J219" s="6">
        <v>35</v>
      </c>
      <c r="K219" s="5"/>
      <c r="L219" s="6">
        <f xml:space="preserve"> H219*400+I219*100+J219</f>
        <v>35</v>
      </c>
      <c r="M219" s="6"/>
      <c r="N219" s="6"/>
      <c r="O219" s="6"/>
      <c r="P219" s="115">
        <v>100</v>
      </c>
      <c r="Q219" s="6">
        <v>37</v>
      </c>
      <c r="R219" s="6">
        <v>23</v>
      </c>
      <c r="S219" s="6" t="s">
        <v>1792</v>
      </c>
      <c r="T219" s="6" t="s">
        <v>1024</v>
      </c>
      <c r="U219" s="6">
        <v>20</v>
      </c>
      <c r="V219" s="6"/>
      <c r="W219" s="6">
        <v>20</v>
      </c>
      <c r="X219" s="6"/>
      <c r="Y219" s="6"/>
      <c r="Z219" s="6">
        <v>30</v>
      </c>
      <c r="AA219" s="6"/>
      <c r="AB219" s="8" t="s">
        <v>2018</v>
      </c>
    </row>
    <row r="220" spans="1:28" x14ac:dyDescent="0.55000000000000004">
      <c r="A220" s="8"/>
      <c r="B220" s="6">
        <v>140</v>
      </c>
      <c r="C220" s="6" t="s">
        <v>34</v>
      </c>
      <c r="D220" s="6">
        <v>50755</v>
      </c>
      <c r="E220" s="6">
        <v>114</v>
      </c>
      <c r="F220" s="6">
        <v>4846</v>
      </c>
      <c r="G220" s="6" t="s">
        <v>1940</v>
      </c>
      <c r="H220" s="6">
        <v>11</v>
      </c>
      <c r="I220" s="6">
        <v>1</v>
      </c>
      <c r="J220" s="6">
        <v>27</v>
      </c>
      <c r="K220" s="5">
        <f t="shared" si="1"/>
        <v>4527</v>
      </c>
      <c r="L220" s="6"/>
      <c r="M220" s="6"/>
      <c r="N220" s="6"/>
      <c r="O220" s="6"/>
      <c r="P220" s="115">
        <v>200</v>
      </c>
      <c r="Q220" s="6"/>
      <c r="R220" s="6">
        <v>23</v>
      </c>
      <c r="S220" s="6"/>
      <c r="T220" s="6"/>
      <c r="U220" s="6"/>
      <c r="V220" s="6"/>
      <c r="W220" s="6"/>
      <c r="X220" s="6"/>
      <c r="Y220" s="6"/>
      <c r="Z220" s="6"/>
      <c r="AA220" s="6"/>
      <c r="AB220" s="8"/>
    </row>
    <row r="221" spans="1:28" x14ac:dyDescent="0.55000000000000004">
      <c r="A221" s="8"/>
      <c r="B221" s="6">
        <v>141</v>
      </c>
      <c r="C221" s="6" t="s">
        <v>34</v>
      </c>
      <c r="D221" s="6">
        <v>71440</v>
      </c>
      <c r="E221" s="6">
        <v>319</v>
      </c>
      <c r="F221" s="6">
        <v>6026</v>
      </c>
      <c r="G221" s="6" t="s">
        <v>1940</v>
      </c>
      <c r="H221" s="6"/>
      <c r="I221" s="6">
        <v>1</v>
      </c>
      <c r="J221" s="6">
        <v>17</v>
      </c>
      <c r="K221" s="5">
        <f t="shared" si="1"/>
        <v>117</v>
      </c>
      <c r="L221" s="6"/>
      <c r="M221" s="6"/>
      <c r="N221" s="6"/>
      <c r="O221" s="6"/>
      <c r="P221" s="115">
        <v>100</v>
      </c>
      <c r="Q221" s="6"/>
      <c r="R221" s="6">
        <v>23</v>
      </c>
      <c r="S221" s="6"/>
      <c r="T221" s="6"/>
      <c r="U221" s="6"/>
      <c r="V221" s="6"/>
      <c r="W221" s="6"/>
      <c r="X221" s="6"/>
      <c r="Y221" s="6"/>
      <c r="Z221" s="6"/>
      <c r="AA221" s="6"/>
      <c r="AB221" s="8"/>
    </row>
    <row r="222" spans="1:28" x14ac:dyDescent="0.55000000000000004">
      <c r="A222" s="8"/>
      <c r="B222" s="6">
        <v>142</v>
      </c>
      <c r="C222" s="6" t="s">
        <v>34</v>
      </c>
      <c r="D222" s="6">
        <v>50750</v>
      </c>
      <c r="E222" s="6">
        <v>117</v>
      </c>
      <c r="F222" s="6">
        <v>4841</v>
      </c>
      <c r="G222" s="6" t="s">
        <v>1940</v>
      </c>
      <c r="H222" s="6">
        <v>5</v>
      </c>
      <c r="I222" s="6">
        <v>1</v>
      </c>
      <c r="J222" s="6">
        <v>22</v>
      </c>
      <c r="K222" s="5">
        <f t="shared" si="1"/>
        <v>2122</v>
      </c>
      <c r="L222" s="6"/>
      <c r="M222" s="6"/>
      <c r="N222" s="6"/>
      <c r="O222" s="6"/>
      <c r="P222" s="115">
        <v>150</v>
      </c>
      <c r="Q222" s="6"/>
      <c r="R222" s="6">
        <v>23</v>
      </c>
      <c r="S222" s="6"/>
      <c r="T222" s="6"/>
      <c r="U222" s="6"/>
      <c r="V222" s="6"/>
      <c r="W222" s="6"/>
      <c r="X222" s="6"/>
      <c r="Y222" s="6"/>
      <c r="Z222" s="6"/>
      <c r="AA222" s="6"/>
      <c r="AB222" s="8"/>
    </row>
    <row r="223" spans="1:28" x14ac:dyDescent="0.55000000000000004">
      <c r="A223" s="8"/>
      <c r="B223" s="6"/>
      <c r="C223" s="6"/>
      <c r="D223" s="6"/>
      <c r="E223" s="6"/>
      <c r="F223" s="6"/>
      <c r="G223" s="6"/>
      <c r="H223" s="6"/>
      <c r="I223" s="6"/>
      <c r="J223" s="6"/>
      <c r="K223" s="5"/>
      <c r="L223" s="6"/>
      <c r="M223" s="6"/>
      <c r="N223" s="6"/>
      <c r="O223" s="6"/>
      <c r="P223" s="115"/>
      <c r="Q223" s="6"/>
      <c r="R223" s="6"/>
      <c r="S223" s="6"/>
      <c r="T223" s="6"/>
      <c r="U223" s="6"/>
      <c r="V223" s="6"/>
      <c r="W223" s="6"/>
      <c r="X223" s="6"/>
      <c r="Y223" s="6"/>
      <c r="Z223" s="6"/>
      <c r="AA223" s="6"/>
      <c r="AB223" s="8"/>
    </row>
    <row r="224" spans="1:28" x14ac:dyDescent="0.55000000000000004">
      <c r="A224" s="8" t="s">
        <v>3256</v>
      </c>
      <c r="B224" s="6">
        <v>143</v>
      </c>
      <c r="C224" s="6" t="s">
        <v>34</v>
      </c>
      <c r="D224" s="6">
        <v>50754</v>
      </c>
      <c r="E224" s="6">
        <v>118</v>
      </c>
      <c r="F224" s="6">
        <v>4843</v>
      </c>
      <c r="G224" s="6" t="s">
        <v>1940</v>
      </c>
      <c r="H224" s="6">
        <v>6</v>
      </c>
      <c r="I224" s="6">
        <v>3</v>
      </c>
      <c r="J224" s="6">
        <v>96</v>
      </c>
      <c r="K224" s="5">
        <f t="shared" si="1"/>
        <v>2796</v>
      </c>
      <c r="L224" s="6"/>
      <c r="M224" s="6"/>
      <c r="N224" s="6"/>
      <c r="O224" s="6"/>
      <c r="P224" s="115">
        <v>200</v>
      </c>
      <c r="Q224" s="6"/>
      <c r="R224" s="6">
        <v>23</v>
      </c>
      <c r="S224" s="6"/>
      <c r="T224" s="6"/>
      <c r="U224" s="6"/>
      <c r="V224" s="6"/>
      <c r="W224" s="6"/>
      <c r="X224" s="6"/>
      <c r="Y224" s="6"/>
      <c r="Z224" s="6"/>
      <c r="AA224" s="6"/>
      <c r="AB224" s="8" t="s">
        <v>3256</v>
      </c>
    </row>
    <row r="225" spans="1:28" x14ac:dyDescent="0.55000000000000004">
      <c r="A225" s="8"/>
      <c r="B225" s="6">
        <v>144</v>
      </c>
      <c r="C225" s="6" t="s">
        <v>1950</v>
      </c>
      <c r="D225" s="6">
        <v>1856</v>
      </c>
      <c r="E225" s="6">
        <v>184</v>
      </c>
      <c r="F225" s="6">
        <v>6</v>
      </c>
      <c r="G225" s="6" t="s">
        <v>1940</v>
      </c>
      <c r="H225" s="6">
        <v>16</v>
      </c>
      <c r="I225" s="6">
        <v>3</v>
      </c>
      <c r="J225" s="6">
        <v>31</v>
      </c>
      <c r="K225" s="5">
        <f t="shared" si="1"/>
        <v>6731</v>
      </c>
      <c r="L225" s="6"/>
      <c r="M225" s="6"/>
      <c r="N225" s="6"/>
      <c r="O225" s="6"/>
      <c r="P225" s="115"/>
      <c r="Q225" s="6"/>
      <c r="R225" s="6">
        <v>23</v>
      </c>
      <c r="S225" s="6"/>
      <c r="T225" s="6"/>
      <c r="U225" s="6"/>
      <c r="V225" s="6"/>
      <c r="W225" s="6"/>
      <c r="X225" s="6"/>
      <c r="Y225" s="6"/>
      <c r="Z225" s="6"/>
      <c r="AA225" s="6"/>
      <c r="AB225" s="8"/>
    </row>
    <row r="226" spans="1:28" x14ac:dyDescent="0.55000000000000004">
      <c r="A226" s="8"/>
      <c r="B226" s="6">
        <v>145</v>
      </c>
      <c r="C226" s="6" t="s">
        <v>34</v>
      </c>
      <c r="D226" s="6">
        <v>42724</v>
      </c>
      <c r="E226" s="6">
        <v>34</v>
      </c>
      <c r="F226" s="6">
        <v>2740</v>
      </c>
      <c r="G226" s="6" t="s">
        <v>1940</v>
      </c>
      <c r="H226" s="6">
        <v>8</v>
      </c>
      <c r="I226" s="6">
        <v>3</v>
      </c>
      <c r="J226" s="6">
        <v>25</v>
      </c>
      <c r="K226" s="5">
        <f t="shared" si="1"/>
        <v>3525</v>
      </c>
      <c r="L226" s="6"/>
      <c r="M226" s="6"/>
      <c r="N226" s="6"/>
      <c r="O226" s="6"/>
      <c r="P226" s="115">
        <v>150</v>
      </c>
      <c r="Q226" s="6"/>
      <c r="R226" s="6">
        <v>23</v>
      </c>
      <c r="S226" s="6"/>
      <c r="T226" s="6"/>
      <c r="U226" s="6"/>
      <c r="V226" s="6"/>
      <c r="W226" s="6"/>
      <c r="X226" s="6"/>
      <c r="Y226" s="6"/>
      <c r="Z226" s="6"/>
      <c r="AA226" s="6"/>
      <c r="AB226" s="8"/>
    </row>
    <row r="227" spans="1:28" x14ac:dyDescent="0.55000000000000004">
      <c r="A227" s="8"/>
      <c r="B227" s="6">
        <v>145.1</v>
      </c>
      <c r="C227" s="6" t="s">
        <v>34</v>
      </c>
      <c r="D227" s="6">
        <v>36887</v>
      </c>
      <c r="E227" s="6">
        <v>56</v>
      </c>
      <c r="F227" s="6">
        <v>936</v>
      </c>
      <c r="G227" s="6" t="s">
        <v>1940</v>
      </c>
      <c r="H227" s="6"/>
      <c r="I227" s="6"/>
      <c r="J227" s="6">
        <v>53</v>
      </c>
      <c r="K227" s="5"/>
      <c r="L227" s="6">
        <v>53</v>
      </c>
      <c r="M227" s="6"/>
      <c r="N227" s="6"/>
      <c r="O227" s="6"/>
      <c r="P227" s="115">
        <v>300</v>
      </c>
      <c r="Q227" s="6"/>
      <c r="R227" s="6"/>
      <c r="S227" s="6"/>
      <c r="T227" s="6"/>
      <c r="U227" s="6"/>
      <c r="V227" s="6"/>
      <c r="W227" s="6"/>
      <c r="X227" s="6"/>
      <c r="Y227" s="6"/>
      <c r="Z227" s="6"/>
      <c r="AA227" s="6"/>
      <c r="AB227" s="8"/>
    </row>
    <row r="228" spans="1:28" x14ac:dyDescent="0.55000000000000004">
      <c r="A228" s="8"/>
      <c r="B228" s="6">
        <v>146</v>
      </c>
      <c r="C228" s="6" t="s">
        <v>34</v>
      </c>
      <c r="D228" s="6">
        <v>41722</v>
      </c>
      <c r="E228" s="6">
        <v>32</v>
      </c>
      <c r="F228" s="6">
        <v>2788</v>
      </c>
      <c r="G228" s="6" t="s">
        <v>1940</v>
      </c>
      <c r="H228" s="6">
        <v>8</v>
      </c>
      <c r="I228" s="6">
        <v>1</v>
      </c>
      <c r="J228" s="6">
        <v>54</v>
      </c>
      <c r="K228" s="5">
        <f t="shared" si="1"/>
        <v>3354</v>
      </c>
      <c r="L228" s="6"/>
      <c r="M228" s="6"/>
      <c r="N228" s="6"/>
      <c r="O228" s="6"/>
      <c r="P228" s="115">
        <v>150</v>
      </c>
      <c r="Q228" s="6"/>
      <c r="R228" s="6">
        <v>23</v>
      </c>
      <c r="S228" s="6"/>
      <c r="T228" s="6"/>
      <c r="U228" s="6"/>
      <c r="V228" s="6"/>
      <c r="W228" s="6"/>
      <c r="X228" s="6"/>
      <c r="Y228" s="6"/>
      <c r="Z228" s="6"/>
      <c r="AA228" s="6"/>
      <c r="AB228" s="8"/>
    </row>
    <row r="229" spans="1:28" x14ac:dyDescent="0.55000000000000004">
      <c r="A229" s="8"/>
      <c r="B229" s="6">
        <v>147</v>
      </c>
      <c r="C229" s="6" t="s">
        <v>34</v>
      </c>
      <c r="D229" s="6">
        <v>36919</v>
      </c>
      <c r="E229" s="6">
        <v>23</v>
      </c>
      <c r="F229" s="6">
        <v>1025</v>
      </c>
      <c r="G229" s="6" t="s">
        <v>1940</v>
      </c>
      <c r="H229" s="6"/>
      <c r="I229" s="6">
        <v>1</v>
      </c>
      <c r="J229" s="6">
        <v>44</v>
      </c>
      <c r="K229" s="5"/>
      <c r="L229" s="6">
        <f xml:space="preserve"> H229*400+I229*100+J229</f>
        <v>144</v>
      </c>
      <c r="M229" s="6"/>
      <c r="N229" s="6"/>
      <c r="O229" s="6"/>
      <c r="P229" s="115">
        <v>300</v>
      </c>
      <c r="Q229" s="6">
        <v>38</v>
      </c>
      <c r="R229" s="6">
        <v>23</v>
      </c>
      <c r="S229" s="6" t="s">
        <v>1792</v>
      </c>
      <c r="T229" s="6" t="s">
        <v>45</v>
      </c>
      <c r="U229" s="6">
        <v>72</v>
      </c>
      <c r="V229" s="6"/>
      <c r="W229" s="6">
        <v>72</v>
      </c>
      <c r="X229" s="6"/>
      <c r="Y229" s="6"/>
      <c r="Z229" s="6">
        <v>66</v>
      </c>
      <c r="AA229" s="6"/>
      <c r="AB229" s="8"/>
    </row>
    <row r="230" spans="1:28" x14ac:dyDescent="0.55000000000000004">
      <c r="A230" s="8"/>
      <c r="B230" s="6"/>
      <c r="C230" s="6"/>
      <c r="D230" s="6"/>
      <c r="E230" s="6"/>
      <c r="F230" s="6"/>
      <c r="G230" s="6"/>
      <c r="H230" s="6"/>
      <c r="I230" s="6"/>
      <c r="J230" s="6"/>
      <c r="K230" s="5"/>
      <c r="L230" s="6"/>
      <c r="M230" s="6"/>
      <c r="N230" s="6"/>
      <c r="O230" s="6"/>
      <c r="P230" s="115"/>
      <c r="Q230" s="6"/>
      <c r="R230" s="6"/>
      <c r="S230" s="6"/>
      <c r="T230" s="6"/>
      <c r="U230" s="6"/>
      <c r="V230" s="6"/>
      <c r="W230" s="6"/>
      <c r="X230" s="6"/>
      <c r="Y230" s="6"/>
      <c r="Z230" s="6"/>
      <c r="AA230" s="6"/>
      <c r="AB230" s="8"/>
    </row>
    <row r="231" spans="1:28" x14ac:dyDescent="0.55000000000000004">
      <c r="A231" s="8" t="s">
        <v>2019</v>
      </c>
      <c r="B231" s="6">
        <v>148</v>
      </c>
      <c r="C231" s="6" t="s">
        <v>34</v>
      </c>
      <c r="D231" s="6">
        <v>43546</v>
      </c>
      <c r="E231" s="6">
        <v>34</v>
      </c>
      <c r="F231" s="6">
        <v>2791</v>
      </c>
      <c r="G231" s="6" t="s">
        <v>1940</v>
      </c>
      <c r="H231" s="6">
        <v>5</v>
      </c>
      <c r="I231" s="6"/>
      <c r="J231" s="6">
        <v>2</v>
      </c>
      <c r="K231" s="5">
        <f t="shared" si="1"/>
        <v>2002</v>
      </c>
      <c r="L231" s="6"/>
      <c r="M231" s="6"/>
      <c r="N231" s="6"/>
      <c r="O231" s="6"/>
      <c r="P231" s="115">
        <v>100</v>
      </c>
      <c r="Q231" s="6"/>
      <c r="R231" s="6">
        <v>18</v>
      </c>
      <c r="S231" s="6"/>
      <c r="T231" s="6"/>
      <c r="U231" s="6"/>
      <c r="V231" s="6"/>
      <c r="W231" s="6"/>
      <c r="X231" s="6"/>
      <c r="Y231" s="6"/>
      <c r="Z231" s="6"/>
      <c r="AA231" s="6"/>
      <c r="AB231" s="8" t="s">
        <v>2019</v>
      </c>
    </row>
    <row r="232" spans="1:28" x14ac:dyDescent="0.55000000000000004">
      <c r="A232" s="8"/>
      <c r="B232" s="6">
        <v>149</v>
      </c>
      <c r="C232" s="6" t="s">
        <v>34</v>
      </c>
      <c r="D232" s="6">
        <v>25528</v>
      </c>
      <c r="E232" s="6">
        <v>27</v>
      </c>
      <c r="F232" s="6">
        <v>1984</v>
      </c>
      <c r="G232" s="6" t="s">
        <v>1940</v>
      </c>
      <c r="H232" s="6">
        <v>6</v>
      </c>
      <c r="I232" s="6">
        <v>1</v>
      </c>
      <c r="J232" s="6">
        <v>70</v>
      </c>
      <c r="K232" s="5">
        <f t="shared" si="1"/>
        <v>2570</v>
      </c>
      <c r="L232" s="6"/>
      <c r="M232" s="6"/>
      <c r="N232" s="6"/>
      <c r="O232" s="6"/>
      <c r="P232" s="115">
        <v>175</v>
      </c>
      <c r="Q232" s="6"/>
      <c r="R232" s="6">
        <v>18</v>
      </c>
      <c r="S232" s="6"/>
      <c r="T232" s="6"/>
      <c r="U232" s="6"/>
      <c r="V232" s="6"/>
      <c r="W232" s="6"/>
      <c r="X232" s="6"/>
      <c r="Y232" s="6"/>
      <c r="Z232" s="6"/>
      <c r="AA232" s="6"/>
      <c r="AB232" s="8"/>
    </row>
    <row r="233" spans="1:28" x14ac:dyDescent="0.55000000000000004">
      <c r="A233" s="8"/>
      <c r="B233" s="6"/>
      <c r="C233" s="6"/>
      <c r="D233" s="6"/>
      <c r="E233" s="6"/>
      <c r="F233" s="6"/>
      <c r="G233" s="6"/>
      <c r="H233" s="6"/>
      <c r="I233" s="6"/>
      <c r="J233" s="6"/>
      <c r="K233" s="5"/>
      <c r="L233" s="6"/>
      <c r="M233" s="6"/>
      <c r="N233" s="6"/>
      <c r="O233" s="6"/>
      <c r="P233" s="115"/>
      <c r="Q233" s="6"/>
      <c r="R233" s="6"/>
      <c r="S233" s="6"/>
      <c r="T233" s="6"/>
      <c r="U233" s="6"/>
      <c r="V233" s="6"/>
      <c r="W233" s="6"/>
      <c r="X233" s="6"/>
      <c r="Y233" s="6"/>
      <c r="Z233" s="6"/>
      <c r="AA233" s="6"/>
      <c r="AB233" s="8"/>
    </row>
    <row r="234" spans="1:28" x14ac:dyDescent="0.55000000000000004">
      <c r="A234" s="8" t="s">
        <v>2020</v>
      </c>
      <c r="B234" s="6">
        <v>150</v>
      </c>
      <c r="C234" s="6" t="s">
        <v>34</v>
      </c>
      <c r="D234" s="6">
        <v>25339</v>
      </c>
      <c r="E234" s="6">
        <v>31</v>
      </c>
      <c r="F234" s="6">
        <v>1795</v>
      </c>
      <c r="G234" s="6" t="s">
        <v>1940</v>
      </c>
      <c r="H234" s="6">
        <v>10</v>
      </c>
      <c r="I234" s="6"/>
      <c r="J234" s="6">
        <v>13</v>
      </c>
      <c r="K234" s="5">
        <f t="shared" si="1"/>
        <v>4013</v>
      </c>
      <c r="L234" s="6"/>
      <c r="M234" s="6"/>
      <c r="N234" s="6"/>
      <c r="O234" s="6"/>
      <c r="P234" s="115">
        <v>150</v>
      </c>
      <c r="Q234" s="6"/>
      <c r="R234" s="6">
        <v>18</v>
      </c>
      <c r="S234" s="6"/>
      <c r="T234" s="6"/>
      <c r="U234" s="6"/>
      <c r="V234" s="6"/>
      <c r="W234" s="6"/>
      <c r="X234" s="6"/>
      <c r="Y234" s="6"/>
      <c r="Z234" s="6"/>
      <c r="AA234" s="6"/>
      <c r="AB234" s="8" t="s">
        <v>2020</v>
      </c>
    </row>
    <row r="235" spans="1:28" x14ac:dyDescent="0.55000000000000004">
      <c r="A235" s="8"/>
      <c r="B235" s="6">
        <v>151</v>
      </c>
      <c r="C235" s="6" t="s">
        <v>34</v>
      </c>
      <c r="D235" s="6">
        <v>25567</v>
      </c>
      <c r="E235" s="6">
        <v>55</v>
      </c>
      <c r="F235" s="6">
        <v>2023</v>
      </c>
      <c r="G235" s="6" t="s">
        <v>1940</v>
      </c>
      <c r="H235" s="6">
        <v>4</v>
      </c>
      <c r="I235" s="6">
        <v>2</v>
      </c>
      <c r="J235" s="6">
        <v>70</v>
      </c>
      <c r="K235" s="5">
        <f t="shared" si="1"/>
        <v>1870</v>
      </c>
      <c r="L235" s="6"/>
      <c r="M235" s="6"/>
      <c r="N235" s="6"/>
      <c r="O235" s="6"/>
      <c r="P235" s="115">
        <v>200</v>
      </c>
      <c r="Q235" s="6"/>
      <c r="R235" s="6">
        <v>18</v>
      </c>
      <c r="S235" s="6"/>
      <c r="T235" s="6"/>
      <c r="U235" s="6"/>
      <c r="V235" s="6"/>
      <c r="W235" s="6"/>
      <c r="X235" s="6"/>
      <c r="Y235" s="6"/>
      <c r="Z235" s="6"/>
      <c r="AA235" s="6"/>
      <c r="AB235" s="8"/>
    </row>
    <row r="236" spans="1:28" x14ac:dyDescent="0.55000000000000004">
      <c r="A236" s="8"/>
      <c r="B236" s="6"/>
      <c r="C236" s="6"/>
      <c r="D236" s="6"/>
      <c r="E236" s="6"/>
      <c r="F236" s="6"/>
      <c r="G236" s="6"/>
      <c r="H236" s="6"/>
      <c r="I236" s="6"/>
      <c r="J236" s="6"/>
      <c r="K236" s="5"/>
      <c r="L236" s="6"/>
      <c r="M236" s="6"/>
      <c r="N236" s="6"/>
      <c r="O236" s="6"/>
      <c r="P236" s="115"/>
      <c r="Q236" s="6"/>
      <c r="R236" s="6"/>
      <c r="S236" s="6"/>
      <c r="T236" s="6"/>
      <c r="U236" s="6"/>
      <c r="V236" s="6"/>
      <c r="W236" s="6"/>
      <c r="X236" s="6"/>
      <c r="Y236" s="6"/>
      <c r="Z236" s="6"/>
      <c r="AA236" s="6"/>
      <c r="AB236" s="8"/>
    </row>
    <row r="237" spans="1:28" x14ac:dyDescent="0.55000000000000004">
      <c r="A237" s="8" t="s">
        <v>2021</v>
      </c>
      <c r="B237" s="6">
        <v>152</v>
      </c>
      <c r="C237" s="6" t="s">
        <v>34</v>
      </c>
      <c r="D237" s="6">
        <v>37687</v>
      </c>
      <c r="E237" s="6">
        <v>12</v>
      </c>
      <c r="F237" s="6">
        <v>1008</v>
      </c>
      <c r="G237" s="6" t="s">
        <v>1940</v>
      </c>
      <c r="H237" s="6"/>
      <c r="I237" s="6">
        <v>1</v>
      </c>
      <c r="J237" s="6">
        <v>50</v>
      </c>
      <c r="K237" s="5">
        <f t="shared" si="1"/>
        <v>150</v>
      </c>
      <c r="L237" s="6"/>
      <c r="M237" s="6"/>
      <c r="N237" s="6"/>
      <c r="O237" s="6"/>
      <c r="P237" s="115">
        <v>100</v>
      </c>
      <c r="Q237" s="6">
        <v>39</v>
      </c>
      <c r="R237" s="6">
        <v>18</v>
      </c>
      <c r="S237" s="6" t="s">
        <v>1792</v>
      </c>
      <c r="T237" s="6" t="s">
        <v>45</v>
      </c>
      <c r="U237" s="6">
        <v>60</v>
      </c>
      <c r="V237" s="6"/>
      <c r="W237" s="6">
        <v>60</v>
      </c>
      <c r="X237" s="6"/>
      <c r="Y237" s="6"/>
      <c r="Z237" s="6">
        <v>58</v>
      </c>
      <c r="AA237" s="6"/>
      <c r="AB237" s="8" t="s">
        <v>2021</v>
      </c>
    </row>
    <row r="238" spans="1:28" x14ac:dyDescent="0.55000000000000004">
      <c r="A238" s="8"/>
      <c r="B238" s="6">
        <v>153</v>
      </c>
      <c r="C238" s="6" t="s">
        <v>34</v>
      </c>
      <c r="D238" s="6">
        <v>54458</v>
      </c>
      <c r="E238" s="6">
        <v>167</v>
      </c>
      <c r="F238" s="6">
        <v>4729</v>
      </c>
      <c r="G238" s="6" t="s">
        <v>1940</v>
      </c>
      <c r="H238" s="6">
        <v>16</v>
      </c>
      <c r="I238" s="6">
        <v>3</v>
      </c>
      <c r="J238" s="6">
        <v>30</v>
      </c>
      <c r="K238" s="5">
        <f t="shared" si="1"/>
        <v>6730</v>
      </c>
      <c r="L238" s="6"/>
      <c r="M238" s="6"/>
      <c r="N238" s="6"/>
      <c r="O238" s="6"/>
      <c r="P238" s="115">
        <v>150</v>
      </c>
      <c r="Q238" s="6"/>
      <c r="R238" s="6">
        <v>18</v>
      </c>
      <c r="S238" s="6"/>
      <c r="T238" s="6"/>
      <c r="U238" s="6"/>
      <c r="V238" s="6"/>
      <c r="W238" s="6"/>
      <c r="X238" s="6"/>
      <c r="Y238" s="6"/>
      <c r="Z238" s="6"/>
      <c r="AA238" s="6"/>
      <c r="AB238" s="8"/>
    </row>
    <row r="239" spans="1:28" x14ac:dyDescent="0.55000000000000004">
      <c r="A239" s="8"/>
      <c r="B239" s="6"/>
      <c r="C239" s="6"/>
      <c r="D239" s="6"/>
      <c r="E239" s="6"/>
      <c r="F239" s="6"/>
      <c r="G239" s="6"/>
      <c r="H239" s="6"/>
      <c r="I239" s="6"/>
      <c r="J239" s="6"/>
      <c r="K239" s="5"/>
      <c r="L239" s="6"/>
      <c r="M239" s="6"/>
      <c r="N239" s="6"/>
      <c r="O239" s="6"/>
      <c r="P239" s="115"/>
      <c r="Q239" s="6"/>
      <c r="R239" s="6"/>
      <c r="S239" s="6"/>
      <c r="T239" s="6"/>
      <c r="U239" s="6"/>
      <c r="V239" s="6"/>
      <c r="W239" s="6"/>
      <c r="X239" s="6"/>
      <c r="Y239" s="6"/>
      <c r="Z239" s="6"/>
      <c r="AA239" s="6"/>
      <c r="AB239" s="8"/>
    </row>
    <row r="240" spans="1:28" x14ac:dyDescent="0.55000000000000004">
      <c r="A240" s="8" t="s">
        <v>2022</v>
      </c>
      <c r="B240" s="6">
        <v>154</v>
      </c>
      <c r="C240" s="6" t="s">
        <v>34</v>
      </c>
      <c r="D240" s="6">
        <v>43748</v>
      </c>
      <c r="E240" s="6">
        <v>40</v>
      </c>
      <c r="F240" s="6">
        <v>2793</v>
      </c>
      <c r="G240" s="6" t="s">
        <v>1940</v>
      </c>
      <c r="H240" s="6">
        <v>8</v>
      </c>
      <c r="I240" s="6">
        <v>2</v>
      </c>
      <c r="J240" s="6">
        <v>38</v>
      </c>
      <c r="K240" s="5">
        <f t="shared" si="1"/>
        <v>3438</v>
      </c>
      <c r="L240" s="6"/>
      <c r="M240" s="6"/>
      <c r="N240" s="6"/>
      <c r="O240" s="6"/>
      <c r="P240" s="115">
        <v>250</v>
      </c>
      <c r="Q240" s="6"/>
      <c r="R240" s="6">
        <v>131</v>
      </c>
      <c r="S240" s="6"/>
      <c r="T240" s="6"/>
      <c r="U240" s="6"/>
      <c r="V240" s="6"/>
      <c r="W240" s="6"/>
      <c r="X240" s="6"/>
      <c r="Y240" s="6"/>
      <c r="Z240" s="6"/>
      <c r="AA240" s="6"/>
      <c r="AB240" s="8" t="s">
        <v>2022</v>
      </c>
    </row>
    <row r="241" spans="1:28" x14ac:dyDescent="0.55000000000000004">
      <c r="A241" s="8"/>
      <c r="B241" s="6"/>
      <c r="C241" s="6"/>
      <c r="D241" s="6"/>
      <c r="E241" s="6"/>
      <c r="F241" s="6"/>
      <c r="G241" s="6"/>
      <c r="H241" s="6"/>
      <c r="I241" s="6"/>
      <c r="J241" s="6"/>
      <c r="K241" s="5"/>
      <c r="L241" s="6"/>
      <c r="M241" s="6"/>
      <c r="N241" s="6"/>
      <c r="O241" s="6"/>
      <c r="P241" s="115"/>
      <c r="Q241" s="6"/>
      <c r="R241" s="6"/>
      <c r="S241" s="6"/>
      <c r="T241" s="6"/>
      <c r="U241" s="6"/>
      <c r="V241" s="6"/>
      <c r="W241" s="6"/>
      <c r="X241" s="6"/>
      <c r="Y241" s="6"/>
      <c r="Z241" s="6"/>
      <c r="AA241" s="6"/>
      <c r="AB241" s="8"/>
    </row>
    <row r="242" spans="1:28" x14ac:dyDescent="0.55000000000000004">
      <c r="A242" s="8" t="s">
        <v>2023</v>
      </c>
      <c r="B242" s="6">
        <v>155</v>
      </c>
      <c r="C242" s="6" t="s">
        <v>34</v>
      </c>
      <c r="D242" s="6">
        <v>86695</v>
      </c>
      <c r="E242" s="6">
        <v>229</v>
      </c>
      <c r="F242" s="6">
        <v>6956</v>
      </c>
      <c r="G242" s="6" t="s">
        <v>1940</v>
      </c>
      <c r="H242" s="6">
        <v>4</v>
      </c>
      <c r="I242" s="6">
        <v>1</v>
      </c>
      <c r="J242" s="6">
        <v>96</v>
      </c>
      <c r="K242" s="5">
        <f t="shared" si="1"/>
        <v>1796</v>
      </c>
      <c r="L242" s="6"/>
      <c r="M242" s="6"/>
      <c r="N242" s="6"/>
      <c r="O242" s="6"/>
      <c r="P242" s="115">
        <v>250</v>
      </c>
      <c r="Q242" s="6"/>
      <c r="R242" s="6">
        <v>18</v>
      </c>
      <c r="S242" s="6"/>
      <c r="T242" s="6"/>
      <c r="U242" s="6"/>
      <c r="V242" s="6"/>
      <c r="W242" s="6"/>
      <c r="X242" s="6"/>
      <c r="Y242" s="6"/>
      <c r="Z242" s="6"/>
      <c r="AA242" s="6"/>
      <c r="AB242" s="8" t="s">
        <v>2023</v>
      </c>
    </row>
    <row r="243" spans="1:28" x14ac:dyDescent="0.55000000000000004">
      <c r="A243" s="8"/>
      <c r="B243" s="6">
        <v>156</v>
      </c>
      <c r="C243" s="6" t="s">
        <v>34</v>
      </c>
      <c r="D243" s="6">
        <v>43962</v>
      </c>
      <c r="E243" s="6">
        <v>96</v>
      </c>
      <c r="F243" s="6">
        <v>3296</v>
      </c>
      <c r="G243" s="6" t="s">
        <v>1940</v>
      </c>
      <c r="H243" s="6"/>
      <c r="I243" s="6">
        <v>1</v>
      </c>
      <c r="J243" s="6">
        <v>8</v>
      </c>
      <c r="K243" s="5">
        <f t="shared" si="1"/>
        <v>108</v>
      </c>
      <c r="L243" s="6"/>
      <c r="M243" s="6"/>
      <c r="N243" s="6"/>
      <c r="O243" s="6"/>
      <c r="P243" s="115">
        <v>250</v>
      </c>
      <c r="Q243" s="6"/>
      <c r="R243" s="6">
        <v>18</v>
      </c>
      <c r="S243" s="6"/>
      <c r="T243" s="6"/>
      <c r="U243" s="6"/>
      <c r="V243" s="6"/>
      <c r="W243" s="6"/>
      <c r="X243" s="6"/>
      <c r="Y243" s="6"/>
      <c r="Z243" s="6"/>
      <c r="AA243" s="6"/>
      <c r="AB243" s="8"/>
    </row>
    <row r="244" spans="1:28" x14ac:dyDescent="0.55000000000000004">
      <c r="A244" s="8"/>
      <c r="B244" s="6">
        <v>157</v>
      </c>
      <c r="C244" s="6" t="s">
        <v>34</v>
      </c>
      <c r="D244" s="6">
        <v>74741</v>
      </c>
      <c r="E244" s="6">
        <v>190</v>
      </c>
      <c r="F244" s="6">
        <v>6295</v>
      </c>
      <c r="G244" s="6" t="s">
        <v>1940</v>
      </c>
      <c r="H244" s="6">
        <v>6</v>
      </c>
      <c r="I244" s="6"/>
      <c r="J244" s="6"/>
      <c r="K244" s="5">
        <f t="shared" si="1"/>
        <v>2400</v>
      </c>
      <c r="L244" s="6"/>
      <c r="M244" s="6"/>
      <c r="N244" s="6"/>
      <c r="O244" s="6"/>
      <c r="P244" s="115">
        <v>175</v>
      </c>
      <c r="Q244" s="6"/>
      <c r="R244" s="6">
        <v>18</v>
      </c>
      <c r="S244" s="6"/>
      <c r="T244" s="6"/>
      <c r="U244" s="6"/>
      <c r="V244" s="6"/>
      <c r="W244" s="6"/>
      <c r="X244" s="6"/>
      <c r="Y244" s="6"/>
      <c r="Z244" s="6"/>
      <c r="AA244" s="6"/>
      <c r="AB244" s="8"/>
    </row>
    <row r="245" spans="1:28" x14ac:dyDescent="0.55000000000000004">
      <c r="A245" s="8"/>
      <c r="B245" s="6">
        <v>158</v>
      </c>
      <c r="C245" s="6" t="s">
        <v>34</v>
      </c>
      <c r="D245" s="6">
        <v>25428</v>
      </c>
      <c r="E245" s="6">
        <v>24</v>
      </c>
      <c r="F245" s="6">
        <v>1884</v>
      </c>
      <c r="G245" s="6" t="s">
        <v>1940</v>
      </c>
      <c r="H245" s="6">
        <v>8</v>
      </c>
      <c r="I245" s="6"/>
      <c r="J245" s="6">
        <v>90</v>
      </c>
      <c r="K245" s="5">
        <f t="shared" si="1"/>
        <v>3290</v>
      </c>
      <c r="L245" s="6"/>
      <c r="M245" s="6"/>
      <c r="N245" s="6"/>
      <c r="O245" s="6"/>
      <c r="P245" s="115">
        <v>100</v>
      </c>
      <c r="Q245" s="6"/>
      <c r="R245" s="6">
        <v>18</v>
      </c>
      <c r="S245" s="6"/>
      <c r="T245" s="6"/>
      <c r="U245" s="6"/>
      <c r="V245" s="6"/>
      <c r="W245" s="6"/>
      <c r="X245" s="6"/>
      <c r="Y245" s="6"/>
      <c r="Z245" s="6"/>
      <c r="AA245" s="6"/>
      <c r="AB245" s="8"/>
    </row>
    <row r="246" spans="1:28" x14ac:dyDescent="0.55000000000000004">
      <c r="A246" s="8"/>
      <c r="B246" s="6">
        <v>159</v>
      </c>
      <c r="C246" s="6" t="s">
        <v>34</v>
      </c>
      <c r="D246" s="6">
        <v>93439</v>
      </c>
      <c r="E246" s="6">
        <v>220</v>
      </c>
      <c r="F246" s="6">
        <v>7555</v>
      </c>
      <c r="G246" s="6" t="s">
        <v>1940</v>
      </c>
      <c r="H246" s="6">
        <v>3</v>
      </c>
      <c r="I246" s="6">
        <v>1</v>
      </c>
      <c r="J246" s="6">
        <v>60</v>
      </c>
      <c r="K246" s="5">
        <f t="shared" si="1"/>
        <v>1360</v>
      </c>
      <c r="L246" s="6"/>
      <c r="M246" s="6"/>
      <c r="N246" s="6"/>
      <c r="O246" s="6"/>
      <c r="P246" s="115">
        <v>250</v>
      </c>
      <c r="Q246" s="6"/>
      <c r="R246" s="6">
        <v>18</v>
      </c>
      <c r="S246" s="6"/>
      <c r="T246" s="6"/>
      <c r="U246" s="6"/>
      <c r="V246" s="6"/>
      <c r="W246" s="6"/>
      <c r="X246" s="6"/>
      <c r="Y246" s="6"/>
      <c r="Z246" s="6"/>
      <c r="AA246" s="6"/>
      <c r="AB246" s="8"/>
    </row>
    <row r="247" spans="1:28" x14ac:dyDescent="0.55000000000000004">
      <c r="A247" s="8"/>
      <c r="B247" s="6"/>
      <c r="C247" s="6"/>
      <c r="D247" s="6"/>
      <c r="E247" s="6"/>
      <c r="F247" s="6"/>
      <c r="G247" s="6"/>
      <c r="H247" s="6"/>
      <c r="I247" s="6"/>
      <c r="J247" s="6"/>
      <c r="K247" s="5"/>
      <c r="L247" s="6"/>
      <c r="M247" s="6"/>
      <c r="N247" s="6"/>
      <c r="O247" s="6"/>
      <c r="P247" s="115"/>
      <c r="Q247" s="6"/>
      <c r="R247" s="6"/>
      <c r="S247" s="6"/>
      <c r="T247" s="6"/>
      <c r="U247" s="6"/>
      <c r="V247" s="6"/>
      <c r="W247" s="6"/>
      <c r="X247" s="6"/>
      <c r="Y247" s="6"/>
      <c r="Z247" s="6"/>
      <c r="AA247" s="6"/>
      <c r="AB247" s="8"/>
    </row>
    <row r="248" spans="1:28" x14ac:dyDescent="0.55000000000000004">
      <c r="A248" s="8" t="s">
        <v>2024</v>
      </c>
      <c r="B248" s="6">
        <v>160</v>
      </c>
      <c r="C248" s="6" t="s">
        <v>47</v>
      </c>
      <c r="D248" s="6">
        <v>636</v>
      </c>
      <c r="E248" s="6">
        <v>105</v>
      </c>
      <c r="F248" s="6"/>
      <c r="G248" s="6" t="s">
        <v>1940</v>
      </c>
      <c r="H248" s="6"/>
      <c r="I248" s="6">
        <v>3</v>
      </c>
      <c r="J248" s="6">
        <v>96</v>
      </c>
      <c r="K248" s="5"/>
      <c r="L248" s="6">
        <f xml:space="preserve"> H248*400+I248*100+J248</f>
        <v>396</v>
      </c>
      <c r="M248" s="6"/>
      <c r="N248" s="6"/>
      <c r="O248" s="6"/>
      <c r="P248" s="115">
        <v>150</v>
      </c>
      <c r="Q248" s="6">
        <v>40</v>
      </c>
      <c r="R248" s="6">
        <v>30</v>
      </c>
      <c r="S248" s="6" t="s">
        <v>1792</v>
      </c>
      <c r="T248" s="6" t="s">
        <v>45</v>
      </c>
      <c r="U248" s="6">
        <v>144</v>
      </c>
      <c r="V248" s="6"/>
      <c r="W248" s="6">
        <v>144</v>
      </c>
      <c r="X248" s="6"/>
      <c r="Y248" s="6"/>
      <c r="Z248" s="6">
        <v>144</v>
      </c>
      <c r="AA248" s="6"/>
      <c r="AB248" s="8" t="s">
        <v>2024</v>
      </c>
    </row>
    <row r="249" spans="1:28" x14ac:dyDescent="0.55000000000000004">
      <c r="A249" s="8"/>
      <c r="B249" s="6">
        <v>161</v>
      </c>
      <c r="C249" s="6" t="s">
        <v>34</v>
      </c>
      <c r="D249" s="6">
        <v>23052</v>
      </c>
      <c r="E249" s="6">
        <v>36</v>
      </c>
      <c r="F249" s="6">
        <v>2937</v>
      </c>
      <c r="G249" s="6" t="s">
        <v>1940</v>
      </c>
      <c r="H249" s="6">
        <v>21</v>
      </c>
      <c r="I249" s="6">
        <v>3</v>
      </c>
      <c r="J249" s="6">
        <v>19</v>
      </c>
      <c r="K249" s="5">
        <f t="shared" si="1"/>
        <v>8719</v>
      </c>
      <c r="L249" s="6"/>
      <c r="M249" s="6"/>
      <c r="N249" s="6"/>
      <c r="O249" s="6"/>
      <c r="P249" s="115">
        <v>150</v>
      </c>
      <c r="Q249" s="6"/>
      <c r="R249" s="6">
        <v>30</v>
      </c>
      <c r="S249" s="6"/>
      <c r="T249" s="6"/>
      <c r="U249" s="6"/>
      <c r="V249" s="6"/>
      <c r="W249" s="6"/>
      <c r="X249" s="6"/>
      <c r="Y249" s="6"/>
      <c r="Z249" s="6"/>
      <c r="AA249" s="6"/>
      <c r="AB249" s="8"/>
    </row>
    <row r="250" spans="1:28" x14ac:dyDescent="0.55000000000000004">
      <c r="A250" s="8"/>
      <c r="B250" s="6">
        <v>162</v>
      </c>
      <c r="C250" s="6" t="s">
        <v>1950</v>
      </c>
      <c r="D250" s="6">
        <v>1916</v>
      </c>
      <c r="E250" s="6">
        <v>149</v>
      </c>
      <c r="F250" s="6"/>
      <c r="G250" s="6" t="s">
        <v>1940</v>
      </c>
      <c r="H250" s="6">
        <v>18</v>
      </c>
      <c r="I250" s="6">
        <v>2</v>
      </c>
      <c r="J250" s="6">
        <v>53</v>
      </c>
      <c r="K250" s="5">
        <f t="shared" si="1"/>
        <v>7453</v>
      </c>
      <c r="L250" s="6"/>
      <c r="M250" s="6"/>
      <c r="N250" s="6"/>
      <c r="O250" s="6"/>
      <c r="P250" s="115">
        <v>150</v>
      </c>
      <c r="Q250" s="6"/>
      <c r="R250" s="6">
        <v>30</v>
      </c>
      <c r="S250" s="6"/>
      <c r="T250" s="6"/>
      <c r="U250" s="6"/>
      <c r="V250" s="6"/>
      <c r="W250" s="6"/>
      <c r="X250" s="6"/>
      <c r="Y250" s="6"/>
      <c r="Z250" s="6"/>
      <c r="AA250" s="6"/>
      <c r="AB250" s="8"/>
    </row>
    <row r="251" spans="1:28" x14ac:dyDescent="0.55000000000000004">
      <c r="A251" s="8"/>
      <c r="B251" s="6"/>
      <c r="C251" s="6"/>
      <c r="D251" s="6"/>
      <c r="E251" s="6"/>
      <c r="F251" s="6"/>
      <c r="G251" s="6"/>
      <c r="H251" s="6"/>
      <c r="I251" s="6"/>
      <c r="J251" s="6"/>
      <c r="K251" s="5"/>
      <c r="L251" s="6"/>
      <c r="M251" s="6"/>
      <c r="N251" s="6"/>
      <c r="O251" s="6"/>
      <c r="P251" s="115"/>
      <c r="Q251" s="6"/>
      <c r="R251" s="6"/>
      <c r="S251" s="6"/>
      <c r="T251" s="6"/>
      <c r="U251" s="6"/>
      <c r="V251" s="6"/>
      <c r="W251" s="6"/>
      <c r="X251" s="6"/>
      <c r="Y251" s="6"/>
      <c r="Z251" s="6"/>
      <c r="AA251" s="6"/>
      <c r="AB251" s="8"/>
    </row>
    <row r="252" spans="1:28" x14ac:dyDescent="0.55000000000000004">
      <c r="A252" s="8" t="s">
        <v>2025</v>
      </c>
      <c r="B252" s="6">
        <v>163</v>
      </c>
      <c r="C252" s="6" t="s">
        <v>34</v>
      </c>
      <c r="D252" s="6">
        <v>41977</v>
      </c>
      <c r="E252" s="6">
        <v>99</v>
      </c>
      <c r="F252" s="6">
        <v>3789</v>
      </c>
      <c r="G252" s="6" t="s">
        <v>1940</v>
      </c>
      <c r="H252" s="6">
        <v>7</v>
      </c>
      <c r="I252" s="6">
        <v>2</v>
      </c>
      <c r="J252" s="6">
        <v>57</v>
      </c>
      <c r="K252" s="5">
        <f t="shared" si="1"/>
        <v>3057</v>
      </c>
      <c r="L252" s="6"/>
      <c r="M252" s="6"/>
      <c r="N252" s="6"/>
      <c r="O252" s="6"/>
      <c r="P252" s="115">
        <v>150</v>
      </c>
      <c r="Q252" s="6"/>
      <c r="R252" s="6">
        <v>9</v>
      </c>
      <c r="S252" s="6"/>
      <c r="T252" s="6"/>
      <c r="U252" s="6"/>
      <c r="V252" s="6"/>
      <c r="W252" s="6"/>
      <c r="X252" s="6"/>
      <c r="Y252" s="6"/>
      <c r="Z252" s="6"/>
      <c r="AA252" s="6"/>
      <c r="AB252" s="8" t="s">
        <v>2025</v>
      </c>
    </row>
    <row r="253" spans="1:28" x14ac:dyDescent="0.55000000000000004">
      <c r="A253" s="8"/>
      <c r="B253" s="6">
        <v>164</v>
      </c>
      <c r="C253" s="6" t="s">
        <v>34</v>
      </c>
      <c r="D253" s="6">
        <v>25341</v>
      </c>
      <c r="E253" s="6">
        <v>70</v>
      </c>
      <c r="F253" s="6">
        <v>1798</v>
      </c>
      <c r="G253" s="6" t="s">
        <v>1940</v>
      </c>
      <c r="H253" s="6">
        <v>3</v>
      </c>
      <c r="I253" s="6"/>
      <c r="J253" s="6">
        <v>83</v>
      </c>
      <c r="K253" s="5">
        <f t="shared" si="1"/>
        <v>1283</v>
      </c>
      <c r="L253" s="6"/>
      <c r="M253" s="6"/>
      <c r="N253" s="6"/>
      <c r="O253" s="6"/>
      <c r="P253" s="115">
        <v>150</v>
      </c>
      <c r="Q253" s="6"/>
      <c r="R253" s="6">
        <v>9</v>
      </c>
      <c r="S253" s="6"/>
      <c r="T253" s="6"/>
      <c r="U253" s="6"/>
      <c r="V253" s="6"/>
      <c r="W253" s="6"/>
      <c r="X253" s="6"/>
      <c r="Y253" s="6"/>
      <c r="Z253" s="6"/>
      <c r="AA253" s="6"/>
      <c r="AB253" s="8"/>
    </row>
    <row r="254" spans="1:28" x14ac:dyDescent="0.55000000000000004">
      <c r="A254" s="8"/>
      <c r="B254" s="6">
        <v>165</v>
      </c>
      <c r="C254" s="6" t="s">
        <v>34</v>
      </c>
      <c r="D254" s="6">
        <v>25346</v>
      </c>
      <c r="E254" s="6">
        <v>69</v>
      </c>
      <c r="F254" s="6"/>
      <c r="G254" s="6" t="s">
        <v>1940</v>
      </c>
      <c r="H254" s="6">
        <v>3</v>
      </c>
      <c r="I254" s="6">
        <v>3</v>
      </c>
      <c r="J254" s="6">
        <v>33</v>
      </c>
      <c r="K254" s="5">
        <f t="shared" si="1"/>
        <v>1533</v>
      </c>
      <c r="L254" s="6"/>
      <c r="M254" s="6"/>
      <c r="N254" s="6"/>
      <c r="O254" s="6"/>
      <c r="P254" s="115">
        <v>150</v>
      </c>
      <c r="Q254" s="6"/>
      <c r="R254" s="6">
        <v>9</v>
      </c>
      <c r="S254" s="6"/>
      <c r="T254" s="6"/>
      <c r="U254" s="6"/>
      <c r="V254" s="6"/>
      <c r="W254" s="6"/>
      <c r="X254" s="6"/>
      <c r="Y254" s="6"/>
      <c r="Z254" s="6"/>
      <c r="AA254" s="6"/>
      <c r="AB254" s="8"/>
    </row>
    <row r="255" spans="1:28" x14ac:dyDescent="0.55000000000000004">
      <c r="A255" s="8"/>
      <c r="B255" s="6">
        <v>166</v>
      </c>
      <c r="C255" s="6" t="s">
        <v>34</v>
      </c>
      <c r="D255" s="6">
        <v>265</v>
      </c>
      <c r="E255" s="6">
        <v>32</v>
      </c>
      <c r="F255" s="6">
        <v>2726</v>
      </c>
      <c r="G255" s="6" t="s">
        <v>1940</v>
      </c>
      <c r="H255" s="6">
        <v>1</v>
      </c>
      <c r="I255" s="6">
        <v>1</v>
      </c>
      <c r="J255" s="6">
        <v>20</v>
      </c>
      <c r="K255" s="5">
        <f t="shared" si="1"/>
        <v>520</v>
      </c>
      <c r="L255" s="6"/>
      <c r="M255" s="6"/>
      <c r="N255" s="6"/>
      <c r="O255" s="6"/>
      <c r="P255" s="115">
        <v>250</v>
      </c>
      <c r="Q255" s="6"/>
      <c r="R255" s="6">
        <v>9</v>
      </c>
      <c r="S255" s="6"/>
      <c r="T255" s="6"/>
      <c r="U255" s="6"/>
      <c r="V255" s="6"/>
      <c r="W255" s="6"/>
      <c r="X255" s="6"/>
      <c r="Y255" s="6"/>
      <c r="Z255" s="6"/>
      <c r="AA255" s="6"/>
      <c r="AB255" s="8"/>
    </row>
    <row r="256" spans="1:28" x14ac:dyDescent="0.55000000000000004">
      <c r="A256" s="8"/>
      <c r="B256" s="6">
        <v>167</v>
      </c>
      <c r="C256" s="6" t="s">
        <v>34</v>
      </c>
      <c r="D256" s="6">
        <v>25583</v>
      </c>
      <c r="E256" s="6">
        <v>29</v>
      </c>
      <c r="F256" s="6">
        <v>2039</v>
      </c>
      <c r="G256" s="6" t="s">
        <v>1940</v>
      </c>
      <c r="H256" s="6">
        <v>10</v>
      </c>
      <c r="I256" s="6">
        <v>2</v>
      </c>
      <c r="J256" s="6">
        <v>50</v>
      </c>
      <c r="K256" s="5">
        <f t="shared" si="1"/>
        <v>4250</v>
      </c>
      <c r="L256" s="6"/>
      <c r="M256" s="6"/>
      <c r="N256" s="6"/>
      <c r="O256" s="6"/>
      <c r="P256" s="115">
        <v>175</v>
      </c>
      <c r="Q256" s="6"/>
      <c r="R256" s="6">
        <v>9</v>
      </c>
      <c r="S256" s="6"/>
      <c r="T256" s="6"/>
      <c r="U256" s="6"/>
      <c r="V256" s="6"/>
      <c r="W256" s="6"/>
      <c r="X256" s="6"/>
      <c r="Y256" s="6"/>
      <c r="Z256" s="6"/>
      <c r="AA256" s="6"/>
      <c r="AB256" s="8"/>
    </row>
    <row r="257" spans="1:28" x14ac:dyDescent="0.55000000000000004">
      <c r="A257" s="8"/>
      <c r="B257" s="6">
        <v>168</v>
      </c>
      <c r="C257" s="6" t="s">
        <v>34</v>
      </c>
      <c r="D257" s="6">
        <v>22410</v>
      </c>
      <c r="E257" s="6">
        <v>44</v>
      </c>
      <c r="F257" s="6">
        <v>2338</v>
      </c>
      <c r="G257" s="6" t="s">
        <v>1940</v>
      </c>
      <c r="H257" s="6">
        <v>35</v>
      </c>
      <c r="I257" s="6">
        <v>2</v>
      </c>
      <c r="J257" s="6">
        <v>17</v>
      </c>
      <c r="K257" s="5">
        <f t="shared" si="1"/>
        <v>14217</v>
      </c>
      <c r="L257" s="6"/>
      <c r="M257" s="6"/>
      <c r="N257" s="6"/>
      <c r="O257" s="6"/>
      <c r="P257" s="115">
        <v>175</v>
      </c>
      <c r="Q257" s="6"/>
      <c r="R257" s="6">
        <v>9</v>
      </c>
      <c r="S257" s="6"/>
      <c r="T257" s="6"/>
      <c r="U257" s="6"/>
      <c r="V257" s="6"/>
      <c r="W257" s="6"/>
      <c r="X257" s="6"/>
      <c r="Y257" s="6"/>
      <c r="Z257" s="6"/>
      <c r="AA257" s="6"/>
      <c r="AB257" s="8"/>
    </row>
    <row r="258" spans="1:28" x14ac:dyDescent="0.55000000000000004">
      <c r="A258" s="8"/>
      <c r="B258" s="6">
        <v>169</v>
      </c>
      <c r="C258" s="6" t="s">
        <v>34</v>
      </c>
      <c r="D258" s="6">
        <v>25548</v>
      </c>
      <c r="E258" s="6">
        <v>30</v>
      </c>
      <c r="F258" s="6">
        <v>2004</v>
      </c>
      <c r="G258" s="6" t="s">
        <v>1940</v>
      </c>
      <c r="H258" s="6">
        <v>6</v>
      </c>
      <c r="I258" s="6">
        <v>1</v>
      </c>
      <c r="J258" s="6">
        <v>10</v>
      </c>
      <c r="K258" s="5">
        <f t="shared" si="1"/>
        <v>2510</v>
      </c>
      <c r="L258" s="6"/>
      <c r="M258" s="6"/>
      <c r="N258" s="6"/>
      <c r="O258" s="6"/>
      <c r="P258" s="115">
        <v>175</v>
      </c>
      <c r="Q258" s="6"/>
      <c r="R258" s="6">
        <v>9</v>
      </c>
      <c r="S258" s="6"/>
      <c r="T258" s="6"/>
      <c r="U258" s="6"/>
      <c r="V258" s="6"/>
      <c r="W258" s="6"/>
      <c r="X258" s="6"/>
      <c r="Y258" s="6"/>
      <c r="Z258" s="6"/>
      <c r="AA258" s="6"/>
      <c r="AB258" s="8"/>
    </row>
    <row r="259" spans="1:28" x14ac:dyDescent="0.55000000000000004">
      <c r="A259" s="8"/>
      <c r="B259" s="6"/>
      <c r="C259" s="6"/>
      <c r="D259" s="6"/>
      <c r="E259" s="6"/>
      <c r="F259" s="6"/>
      <c r="G259" s="6"/>
      <c r="H259" s="6"/>
      <c r="I259" s="6"/>
      <c r="J259" s="6"/>
      <c r="K259" s="5"/>
      <c r="L259" s="6"/>
      <c r="M259" s="6"/>
      <c r="N259" s="6"/>
      <c r="O259" s="6"/>
      <c r="P259" s="115"/>
      <c r="Q259" s="6"/>
      <c r="R259" s="6"/>
      <c r="S259" s="6"/>
      <c r="T259" s="6"/>
      <c r="U259" s="6"/>
      <c r="V259" s="6"/>
      <c r="W259" s="6"/>
      <c r="X259" s="6"/>
      <c r="Y259" s="6"/>
      <c r="Z259" s="6"/>
      <c r="AA259" s="6"/>
      <c r="AB259" s="8"/>
    </row>
    <row r="260" spans="1:28" x14ac:dyDescent="0.55000000000000004">
      <c r="A260" s="8" t="s">
        <v>2026</v>
      </c>
      <c r="B260" s="6">
        <v>170</v>
      </c>
      <c r="C260" s="6" t="s">
        <v>34</v>
      </c>
      <c r="D260" s="6">
        <v>50771</v>
      </c>
      <c r="E260" s="6">
        <v>126</v>
      </c>
      <c r="F260" s="6">
        <v>4812</v>
      </c>
      <c r="G260" s="6" t="s">
        <v>1940</v>
      </c>
      <c r="H260" s="6">
        <v>10</v>
      </c>
      <c r="I260" s="6"/>
      <c r="J260" s="6">
        <v>55</v>
      </c>
      <c r="K260" s="5">
        <f t="shared" si="1"/>
        <v>4055</v>
      </c>
      <c r="L260" s="6"/>
      <c r="M260" s="6"/>
      <c r="N260" s="6"/>
      <c r="O260" s="6"/>
      <c r="P260" s="115">
        <v>100</v>
      </c>
      <c r="Q260" s="6"/>
      <c r="R260" s="6">
        <v>32</v>
      </c>
      <c r="S260" s="6"/>
      <c r="T260" s="6"/>
      <c r="U260" s="6"/>
      <c r="V260" s="6"/>
      <c r="W260" s="6"/>
      <c r="X260" s="6"/>
      <c r="Y260" s="6"/>
      <c r="Z260" s="6"/>
      <c r="AA260" s="6"/>
      <c r="AB260" s="8" t="s">
        <v>2026</v>
      </c>
    </row>
    <row r="261" spans="1:28" x14ac:dyDescent="0.55000000000000004">
      <c r="A261" s="8"/>
      <c r="B261" s="6">
        <v>171</v>
      </c>
      <c r="C261" s="6" t="s">
        <v>34</v>
      </c>
      <c r="D261" s="6">
        <v>50731</v>
      </c>
      <c r="E261" s="6">
        <v>229</v>
      </c>
      <c r="F261" s="6">
        <v>4822</v>
      </c>
      <c r="G261" s="6" t="s">
        <v>1940</v>
      </c>
      <c r="H261" s="6">
        <v>10</v>
      </c>
      <c r="I261" s="6"/>
      <c r="J261" s="6">
        <v>28</v>
      </c>
      <c r="K261" s="5">
        <f t="shared" si="1"/>
        <v>4028</v>
      </c>
      <c r="L261" s="6"/>
      <c r="M261" s="6"/>
      <c r="N261" s="6"/>
      <c r="O261" s="6"/>
      <c r="P261" s="115">
        <v>150</v>
      </c>
      <c r="Q261" s="6"/>
      <c r="R261" s="6">
        <v>32</v>
      </c>
      <c r="S261" s="6"/>
      <c r="T261" s="6"/>
      <c r="U261" s="6"/>
      <c r="V261" s="6"/>
      <c r="W261" s="6"/>
      <c r="X261" s="6"/>
      <c r="Y261" s="6"/>
      <c r="Z261" s="6"/>
      <c r="AA261" s="6"/>
      <c r="AB261" s="8"/>
    </row>
    <row r="262" spans="1:28" x14ac:dyDescent="0.55000000000000004">
      <c r="A262" s="8"/>
      <c r="B262" s="6">
        <v>172</v>
      </c>
      <c r="C262" s="6" t="s">
        <v>34</v>
      </c>
      <c r="D262" s="6">
        <v>41568</v>
      </c>
      <c r="E262" s="6">
        <v>279</v>
      </c>
      <c r="F262" s="6">
        <v>6054</v>
      </c>
      <c r="G262" s="6" t="s">
        <v>1940</v>
      </c>
      <c r="H262" s="6"/>
      <c r="I262" s="6">
        <v>1</v>
      </c>
      <c r="J262" s="6"/>
      <c r="K262" s="5">
        <f t="shared" si="1"/>
        <v>100</v>
      </c>
      <c r="L262" s="6"/>
      <c r="M262" s="6"/>
      <c r="N262" s="6"/>
      <c r="O262" s="6"/>
      <c r="P262" s="115">
        <v>300</v>
      </c>
      <c r="Q262" s="6"/>
      <c r="R262" s="6">
        <v>32</v>
      </c>
      <c r="S262" s="6"/>
      <c r="T262" s="6"/>
      <c r="U262" s="6"/>
      <c r="V262" s="6"/>
      <c r="W262" s="6"/>
      <c r="X262" s="6"/>
      <c r="Y262" s="6"/>
      <c r="Z262" s="6"/>
      <c r="AA262" s="6"/>
      <c r="AB262" s="8"/>
    </row>
    <row r="263" spans="1:28" x14ac:dyDescent="0.55000000000000004">
      <c r="A263" s="8"/>
      <c r="B263" s="6">
        <v>173</v>
      </c>
      <c r="C263" s="6" t="s">
        <v>34</v>
      </c>
      <c r="D263" s="6">
        <v>50732</v>
      </c>
      <c r="E263" s="6">
        <v>230</v>
      </c>
      <c r="F263" s="6">
        <v>4873</v>
      </c>
      <c r="G263" s="6" t="s">
        <v>1940</v>
      </c>
      <c r="H263" s="6">
        <v>8</v>
      </c>
      <c r="I263" s="6">
        <v>2</v>
      </c>
      <c r="J263" s="6">
        <v>2</v>
      </c>
      <c r="K263" s="5">
        <f t="shared" si="1"/>
        <v>3402</v>
      </c>
      <c r="L263" s="6"/>
      <c r="M263" s="6"/>
      <c r="N263" s="6"/>
      <c r="O263" s="6"/>
      <c r="P263" s="115">
        <v>150</v>
      </c>
      <c r="Q263" s="6"/>
      <c r="R263" s="6">
        <v>32</v>
      </c>
      <c r="S263" s="6"/>
      <c r="T263" s="6"/>
      <c r="U263" s="6"/>
      <c r="V263" s="6"/>
      <c r="W263" s="6"/>
      <c r="X263" s="6"/>
      <c r="Y263" s="6"/>
      <c r="Z263" s="6"/>
      <c r="AA263" s="6"/>
      <c r="AB263" s="8"/>
    </row>
    <row r="264" spans="1:28" x14ac:dyDescent="0.55000000000000004">
      <c r="A264" s="8"/>
      <c r="B264" s="6"/>
      <c r="C264" s="6"/>
      <c r="D264" s="6"/>
      <c r="E264" s="6"/>
      <c r="F264" s="6"/>
      <c r="G264" s="6"/>
      <c r="H264" s="6"/>
      <c r="I264" s="6"/>
      <c r="J264" s="6"/>
      <c r="K264" s="5"/>
      <c r="L264" s="6"/>
      <c r="M264" s="6"/>
      <c r="N264" s="6"/>
      <c r="O264" s="6"/>
      <c r="P264" s="115"/>
      <c r="Q264" s="6"/>
      <c r="R264" s="6"/>
      <c r="S264" s="6"/>
      <c r="T264" s="6"/>
      <c r="U264" s="6"/>
      <c r="V264" s="6"/>
      <c r="W264" s="6"/>
      <c r="X264" s="6"/>
      <c r="Y264" s="6"/>
      <c r="Z264" s="6"/>
      <c r="AA264" s="6"/>
      <c r="AB264" s="8"/>
    </row>
    <row r="265" spans="1:28" x14ac:dyDescent="0.55000000000000004">
      <c r="A265" s="8" t="s">
        <v>2027</v>
      </c>
      <c r="B265" s="6">
        <v>174</v>
      </c>
      <c r="C265" s="6" t="s">
        <v>34</v>
      </c>
      <c r="D265" s="6">
        <v>49726</v>
      </c>
      <c r="E265" s="6">
        <v>78</v>
      </c>
      <c r="F265" s="6">
        <v>4703</v>
      </c>
      <c r="G265" s="6" t="s">
        <v>1940</v>
      </c>
      <c r="H265" s="6">
        <v>7</v>
      </c>
      <c r="I265" s="6">
        <v>1</v>
      </c>
      <c r="J265" s="6">
        <v>36</v>
      </c>
      <c r="K265" s="5">
        <f t="shared" si="1"/>
        <v>2936</v>
      </c>
      <c r="L265" s="6"/>
      <c r="M265" s="6"/>
      <c r="N265" s="6"/>
      <c r="O265" s="6"/>
      <c r="P265" s="115">
        <v>200</v>
      </c>
      <c r="Q265" s="6"/>
      <c r="R265" s="6">
        <v>102</v>
      </c>
      <c r="S265" s="6"/>
      <c r="T265" s="6"/>
      <c r="U265" s="6"/>
      <c r="V265" s="6"/>
      <c r="W265" s="6"/>
      <c r="X265" s="6"/>
      <c r="Y265" s="6"/>
      <c r="Z265" s="6"/>
      <c r="AA265" s="6"/>
      <c r="AB265" s="8" t="s">
        <v>2027</v>
      </c>
    </row>
    <row r="266" spans="1:28" x14ac:dyDescent="0.55000000000000004">
      <c r="A266" s="8"/>
      <c r="B266" s="6">
        <v>175</v>
      </c>
      <c r="C266" s="6" t="s">
        <v>34</v>
      </c>
      <c r="D266" s="6">
        <v>49726</v>
      </c>
      <c r="E266" s="6">
        <v>78</v>
      </c>
      <c r="F266" s="6">
        <v>4703</v>
      </c>
      <c r="G266" s="6" t="s">
        <v>1940</v>
      </c>
      <c r="H266" s="6">
        <v>7</v>
      </c>
      <c r="I266" s="6">
        <v>1</v>
      </c>
      <c r="J266" s="6">
        <v>36</v>
      </c>
      <c r="K266" s="5">
        <f t="shared" si="1"/>
        <v>2936</v>
      </c>
      <c r="L266" s="6"/>
      <c r="M266" s="6"/>
      <c r="N266" s="6"/>
      <c r="O266" s="6"/>
      <c r="P266" s="115">
        <v>250</v>
      </c>
      <c r="Q266" s="6"/>
      <c r="R266" s="6">
        <v>102</v>
      </c>
      <c r="S266" s="6"/>
      <c r="T266" s="6"/>
      <c r="U266" s="6"/>
      <c r="V266" s="6"/>
      <c r="W266" s="6"/>
      <c r="X266" s="6"/>
      <c r="Y266" s="6"/>
      <c r="Z266" s="6"/>
      <c r="AA266" s="6"/>
      <c r="AB266" s="8"/>
    </row>
    <row r="267" spans="1:28" x14ac:dyDescent="0.55000000000000004">
      <c r="A267" s="8"/>
      <c r="B267" s="6">
        <v>176</v>
      </c>
      <c r="C267" s="6" t="s">
        <v>1950</v>
      </c>
      <c r="D267" s="6">
        <v>1821</v>
      </c>
      <c r="E267" s="6">
        <v>116</v>
      </c>
      <c r="F267" s="6"/>
      <c r="G267" s="6" t="s">
        <v>1940</v>
      </c>
      <c r="H267" s="6">
        <v>1</v>
      </c>
      <c r="I267" s="6">
        <v>1</v>
      </c>
      <c r="J267" s="6">
        <v>16</v>
      </c>
      <c r="K267" s="5">
        <f t="shared" si="1"/>
        <v>516</v>
      </c>
      <c r="L267" s="6"/>
      <c r="M267" s="6"/>
      <c r="N267" s="6"/>
      <c r="O267" s="6"/>
      <c r="P267" s="115"/>
      <c r="Q267" s="6"/>
      <c r="R267" s="6">
        <v>102</v>
      </c>
      <c r="S267" s="6"/>
      <c r="T267" s="6"/>
      <c r="U267" s="6"/>
      <c r="V267" s="6"/>
      <c r="W267" s="6"/>
      <c r="X267" s="6"/>
      <c r="Y267" s="6"/>
      <c r="Z267" s="6"/>
      <c r="AA267" s="6"/>
      <c r="AB267" s="8"/>
    </row>
    <row r="268" spans="1:28" x14ac:dyDescent="0.55000000000000004">
      <c r="A268" s="8"/>
      <c r="B268" s="6">
        <v>177</v>
      </c>
      <c r="C268" s="6" t="s">
        <v>34</v>
      </c>
      <c r="D268" s="6">
        <v>62091</v>
      </c>
      <c r="E268" s="6">
        <v>40</v>
      </c>
      <c r="F268" s="6">
        <v>5502</v>
      </c>
      <c r="G268" s="6" t="s">
        <v>1940</v>
      </c>
      <c r="H268" s="6"/>
      <c r="I268" s="6"/>
      <c r="J268" s="6">
        <v>77</v>
      </c>
      <c r="K268" s="5"/>
      <c r="L268" s="6">
        <f xml:space="preserve"> H268*400+I268*100+J268</f>
        <v>77</v>
      </c>
      <c r="M268" s="6"/>
      <c r="N268" s="6"/>
      <c r="O268" s="6"/>
      <c r="P268" s="115">
        <v>250</v>
      </c>
      <c r="Q268" s="6">
        <v>41</v>
      </c>
      <c r="R268" s="6">
        <v>102</v>
      </c>
      <c r="S268" s="6" t="s">
        <v>1792</v>
      </c>
      <c r="T268" s="6" t="s">
        <v>45</v>
      </c>
      <c r="U268" s="6">
        <v>72</v>
      </c>
      <c r="V268" s="6"/>
      <c r="W268" s="6">
        <v>70</v>
      </c>
      <c r="X268" s="6"/>
      <c r="Y268" s="6"/>
      <c r="Z268" s="6">
        <v>25</v>
      </c>
      <c r="AA268" s="6"/>
      <c r="AB268" s="8"/>
    </row>
    <row r="269" spans="1:28" x14ac:dyDescent="0.55000000000000004">
      <c r="A269" s="8"/>
      <c r="B269" s="6">
        <v>178</v>
      </c>
      <c r="C269" s="6" t="s">
        <v>34</v>
      </c>
      <c r="D269" s="6">
        <v>26333</v>
      </c>
      <c r="E269" s="6">
        <v>14</v>
      </c>
      <c r="F269" s="6">
        <v>2251</v>
      </c>
      <c r="G269" s="6" t="s">
        <v>1940</v>
      </c>
      <c r="H269" s="6">
        <v>6</v>
      </c>
      <c r="I269" s="6">
        <v>1</v>
      </c>
      <c r="J269" s="6">
        <v>44</v>
      </c>
      <c r="K269" s="5">
        <f t="shared" si="1"/>
        <v>2544</v>
      </c>
      <c r="L269" s="6"/>
      <c r="M269" s="6"/>
      <c r="N269" s="6"/>
      <c r="O269" s="6"/>
      <c r="P269" s="115">
        <v>175</v>
      </c>
      <c r="Q269" s="6"/>
      <c r="R269" s="6">
        <v>102</v>
      </c>
      <c r="S269" s="6"/>
      <c r="T269" s="6"/>
      <c r="U269" s="6"/>
      <c r="V269" s="6"/>
      <c r="W269" s="6"/>
      <c r="X269" s="6"/>
      <c r="Y269" s="6"/>
      <c r="Z269" s="6"/>
      <c r="AA269" s="6"/>
      <c r="AB269" s="8"/>
    </row>
    <row r="270" spans="1:28" x14ac:dyDescent="0.55000000000000004">
      <c r="A270" s="8"/>
      <c r="B270" s="6"/>
      <c r="C270" s="6"/>
      <c r="D270" s="6"/>
      <c r="E270" s="6"/>
      <c r="F270" s="6"/>
      <c r="G270" s="6"/>
      <c r="H270" s="6"/>
      <c r="I270" s="6"/>
      <c r="J270" s="6"/>
      <c r="K270" s="5"/>
      <c r="L270" s="6"/>
      <c r="M270" s="6"/>
      <c r="N270" s="6"/>
      <c r="O270" s="6"/>
      <c r="P270" s="115"/>
      <c r="Q270" s="6"/>
      <c r="R270" s="6"/>
      <c r="S270" s="6"/>
      <c r="T270" s="6"/>
      <c r="U270" s="6"/>
      <c r="V270" s="6"/>
      <c r="W270" s="6"/>
      <c r="X270" s="6"/>
      <c r="Y270" s="6"/>
      <c r="Z270" s="6"/>
      <c r="AA270" s="6"/>
      <c r="AB270" s="8"/>
    </row>
    <row r="271" spans="1:28" s="179" customFormat="1" x14ac:dyDescent="0.55000000000000004">
      <c r="A271" s="14" t="s">
        <v>2028</v>
      </c>
      <c r="B271" s="12">
        <v>179</v>
      </c>
      <c r="C271" s="12" t="s">
        <v>34</v>
      </c>
      <c r="D271" s="12">
        <v>36948</v>
      </c>
      <c r="E271" s="12">
        <v>9</v>
      </c>
      <c r="F271" s="12">
        <v>1065</v>
      </c>
      <c r="G271" s="12" t="s">
        <v>1940</v>
      </c>
      <c r="H271" s="12"/>
      <c r="I271" s="12"/>
      <c r="J271" s="12">
        <v>81</v>
      </c>
      <c r="K271" s="342">
        <f t="shared" si="1"/>
        <v>81</v>
      </c>
      <c r="L271" s="12"/>
      <c r="M271" s="12"/>
      <c r="N271" s="12"/>
      <c r="O271" s="12"/>
      <c r="P271" s="345">
        <v>100</v>
      </c>
      <c r="Q271" s="12">
        <v>42</v>
      </c>
      <c r="R271" s="12">
        <v>71</v>
      </c>
      <c r="S271" s="12" t="s">
        <v>1792</v>
      </c>
      <c r="T271" s="12" t="s">
        <v>45</v>
      </c>
      <c r="U271" s="12">
        <v>72</v>
      </c>
      <c r="V271" s="12"/>
      <c r="W271" s="12">
        <v>72</v>
      </c>
      <c r="X271" s="12"/>
      <c r="Y271" s="12"/>
      <c r="Z271" s="12">
        <v>20</v>
      </c>
      <c r="AA271" s="12"/>
      <c r="AB271" s="14" t="s">
        <v>2028</v>
      </c>
    </row>
    <row r="272" spans="1:28" x14ac:dyDescent="0.55000000000000004">
      <c r="A272" s="8"/>
      <c r="B272" s="6">
        <v>180</v>
      </c>
      <c r="C272" s="6" t="s">
        <v>34</v>
      </c>
      <c r="D272" s="6">
        <v>26356</v>
      </c>
      <c r="E272" s="6">
        <v>42</v>
      </c>
      <c r="F272" s="6">
        <v>2274</v>
      </c>
      <c r="G272" s="6" t="s">
        <v>1940</v>
      </c>
      <c r="H272" s="6">
        <v>8</v>
      </c>
      <c r="I272" s="6">
        <v>2</v>
      </c>
      <c r="J272" s="6">
        <v>40</v>
      </c>
      <c r="K272" s="5">
        <f t="shared" si="1"/>
        <v>3440</v>
      </c>
      <c r="L272" s="6"/>
      <c r="M272" s="6"/>
      <c r="N272" s="6"/>
      <c r="O272" s="6"/>
      <c r="P272" s="115">
        <v>100</v>
      </c>
      <c r="Q272" s="6"/>
      <c r="R272" s="6">
        <v>71</v>
      </c>
      <c r="S272" s="6"/>
      <c r="T272" s="6"/>
      <c r="U272" s="6"/>
      <c r="V272" s="6"/>
      <c r="W272" s="6"/>
      <c r="X272" s="6"/>
      <c r="Y272" s="6"/>
      <c r="Z272" s="6"/>
      <c r="AA272" s="6"/>
      <c r="AB272" s="8"/>
    </row>
    <row r="273" spans="1:28" x14ac:dyDescent="0.55000000000000004">
      <c r="A273" s="8"/>
      <c r="B273" s="6"/>
      <c r="C273" s="6"/>
      <c r="D273" s="6"/>
      <c r="E273" s="6"/>
      <c r="F273" s="6"/>
      <c r="G273" s="6"/>
      <c r="H273" s="6"/>
      <c r="I273" s="6"/>
      <c r="J273" s="6"/>
      <c r="K273" s="5"/>
      <c r="L273" s="6"/>
      <c r="M273" s="6"/>
      <c r="N273" s="6"/>
      <c r="O273" s="6"/>
      <c r="P273" s="115"/>
      <c r="Q273" s="6"/>
      <c r="R273" s="6"/>
      <c r="S273" s="6"/>
      <c r="T273" s="6"/>
      <c r="U273" s="6"/>
      <c r="V273" s="6"/>
      <c r="W273" s="6"/>
      <c r="X273" s="6"/>
      <c r="Y273" s="6"/>
      <c r="Z273" s="6"/>
      <c r="AA273" s="6"/>
      <c r="AB273" s="8"/>
    </row>
    <row r="274" spans="1:28" x14ac:dyDescent="0.55000000000000004">
      <c r="A274" s="8" t="s">
        <v>2030</v>
      </c>
      <c r="B274" s="6">
        <v>181</v>
      </c>
      <c r="C274" s="6" t="s">
        <v>1950</v>
      </c>
      <c r="D274" s="6">
        <v>1792</v>
      </c>
      <c r="E274" s="6">
        <v>106</v>
      </c>
      <c r="F274" s="6"/>
      <c r="G274" s="6" t="s">
        <v>1940</v>
      </c>
      <c r="H274" s="6"/>
      <c r="I274" s="6">
        <v>1</v>
      </c>
      <c r="J274" s="6">
        <v>53</v>
      </c>
      <c r="K274" s="5">
        <f t="shared" si="1"/>
        <v>153</v>
      </c>
      <c r="L274" s="6"/>
      <c r="M274" s="6"/>
      <c r="N274" s="6"/>
      <c r="O274" s="6"/>
      <c r="P274" s="115"/>
      <c r="Q274" s="6"/>
      <c r="R274" s="6" t="s">
        <v>2029</v>
      </c>
      <c r="S274" s="6"/>
      <c r="T274" s="6"/>
      <c r="U274" s="6"/>
      <c r="V274" s="6"/>
      <c r="W274" s="6"/>
      <c r="X274" s="6"/>
      <c r="Y274" s="6"/>
      <c r="Z274" s="6"/>
      <c r="AA274" s="6"/>
      <c r="AB274" s="8" t="s">
        <v>2030</v>
      </c>
    </row>
    <row r="275" spans="1:28" x14ac:dyDescent="0.55000000000000004">
      <c r="A275" s="22"/>
      <c r="B275" s="6">
        <v>182</v>
      </c>
      <c r="C275" s="3" t="s">
        <v>49</v>
      </c>
      <c r="D275" s="6">
        <v>3663</v>
      </c>
      <c r="E275" s="6">
        <v>43</v>
      </c>
      <c r="F275" s="6"/>
      <c r="G275" s="6" t="s">
        <v>1940</v>
      </c>
      <c r="H275" s="6">
        <v>3</v>
      </c>
      <c r="I275" s="6"/>
      <c r="J275" s="6">
        <v>34</v>
      </c>
      <c r="K275" s="5">
        <f t="shared" si="1"/>
        <v>1234</v>
      </c>
      <c r="L275" s="6"/>
      <c r="M275" s="6"/>
      <c r="N275" s="6"/>
      <c r="O275" s="6"/>
      <c r="P275" s="115"/>
      <c r="Q275" s="6"/>
      <c r="R275" s="6" t="s">
        <v>2029</v>
      </c>
      <c r="S275" s="6"/>
      <c r="T275" s="6"/>
      <c r="U275" s="6"/>
      <c r="V275" s="6"/>
      <c r="W275" s="6"/>
      <c r="X275" s="6"/>
      <c r="Y275" s="6"/>
      <c r="Z275" s="6"/>
      <c r="AA275" s="6"/>
      <c r="AB275" s="22"/>
    </row>
    <row r="276" spans="1:28" x14ac:dyDescent="0.55000000000000004">
      <c r="A276" s="22"/>
      <c r="B276" s="6"/>
      <c r="C276" s="3"/>
      <c r="D276" s="6"/>
      <c r="E276" s="6"/>
      <c r="F276" s="6"/>
      <c r="G276" s="6"/>
      <c r="H276" s="6"/>
      <c r="I276" s="6"/>
      <c r="J276" s="6"/>
      <c r="K276" s="5"/>
      <c r="L276" s="6"/>
      <c r="M276" s="6"/>
      <c r="N276" s="6"/>
      <c r="O276" s="6"/>
      <c r="P276" s="115"/>
      <c r="Q276" s="6"/>
      <c r="R276" s="6"/>
      <c r="S276" s="6"/>
      <c r="T276" s="6"/>
      <c r="U276" s="6"/>
      <c r="V276" s="6"/>
      <c r="W276" s="6"/>
      <c r="X276" s="6"/>
      <c r="Y276" s="6"/>
      <c r="Z276" s="6"/>
      <c r="AA276" s="6"/>
      <c r="AB276" s="22"/>
    </row>
    <row r="277" spans="1:28" x14ac:dyDescent="0.55000000000000004">
      <c r="A277" s="22" t="s">
        <v>2031</v>
      </c>
      <c r="B277" s="6">
        <v>183</v>
      </c>
      <c r="C277" s="6" t="s">
        <v>34</v>
      </c>
      <c r="D277" s="6">
        <v>62099</v>
      </c>
      <c r="E277" s="6">
        <v>43</v>
      </c>
      <c r="F277" s="6">
        <v>5505</v>
      </c>
      <c r="G277" s="6" t="s">
        <v>1940</v>
      </c>
      <c r="H277" s="6"/>
      <c r="I277" s="6"/>
      <c r="J277" s="6">
        <v>91</v>
      </c>
      <c r="K277" s="5"/>
      <c r="L277" s="6">
        <f xml:space="preserve"> H277*400+I277*100+J277</f>
        <v>91</v>
      </c>
      <c r="M277" s="6"/>
      <c r="N277" s="6"/>
      <c r="O277" s="6"/>
      <c r="P277" s="115">
        <v>250</v>
      </c>
      <c r="Q277" s="6">
        <v>43</v>
      </c>
      <c r="R277" s="6">
        <v>165</v>
      </c>
      <c r="S277" s="6" t="s">
        <v>1792</v>
      </c>
      <c r="T277" s="6" t="s">
        <v>45</v>
      </c>
      <c r="U277" s="6">
        <v>54</v>
      </c>
      <c r="V277" s="6"/>
      <c r="W277" s="6">
        <v>54</v>
      </c>
      <c r="X277" s="6"/>
      <c r="Y277" s="6"/>
      <c r="Z277" s="6">
        <v>10</v>
      </c>
      <c r="AA277" s="6"/>
      <c r="AB277" s="22" t="s">
        <v>2031</v>
      </c>
    </row>
    <row r="278" spans="1:28" x14ac:dyDescent="0.55000000000000004">
      <c r="A278" s="22"/>
      <c r="B278" s="6">
        <v>184</v>
      </c>
      <c r="C278" s="6" t="s">
        <v>34</v>
      </c>
      <c r="D278" s="6">
        <v>62155</v>
      </c>
      <c r="E278" s="6">
        <v>154</v>
      </c>
      <c r="F278" s="6">
        <v>5811</v>
      </c>
      <c r="G278" s="6" t="s">
        <v>1940</v>
      </c>
      <c r="H278" s="6">
        <v>1</v>
      </c>
      <c r="I278" s="6">
        <v>3</v>
      </c>
      <c r="J278" s="6">
        <v>67</v>
      </c>
      <c r="K278" s="5">
        <f t="shared" si="1"/>
        <v>767</v>
      </c>
      <c r="L278" s="6"/>
      <c r="M278" s="6"/>
      <c r="N278" s="6"/>
      <c r="O278" s="6"/>
      <c r="P278" s="115">
        <v>100</v>
      </c>
      <c r="Q278" s="6"/>
      <c r="R278" s="6">
        <v>165</v>
      </c>
      <c r="S278" s="6"/>
      <c r="T278" s="6"/>
      <c r="U278" s="6"/>
      <c r="V278" s="6"/>
      <c r="W278" s="6"/>
      <c r="X278" s="6"/>
      <c r="Y278" s="6"/>
      <c r="Z278" s="6"/>
      <c r="AA278" s="6"/>
      <c r="AB278" s="22"/>
    </row>
    <row r="279" spans="1:28" x14ac:dyDescent="0.55000000000000004">
      <c r="A279" s="22"/>
      <c r="B279" s="6">
        <v>185</v>
      </c>
      <c r="C279" s="6" t="s">
        <v>34</v>
      </c>
      <c r="D279" s="6">
        <v>86408</v>
      </c>
      <c r="E279" s="6">
        <v>200</v>
      </c>
      <c r="F279" s="6">
        <v>7009</v>
      </c>
      <c r="G279" s="6" t="s">
        <v>1940</v>
      </c>
      <c r="H279" s="6">
        <v>6</v>
      </c>
      <c r="I279" s="6">
        <v>1</v>
      </c>
      <c r="J279" s="6">
        <v>43</v>
      </c>
      <c r="K279" s="5">
        <f t="shared" si="1"/>
        <v>2543</v>
      </c>
      <c r="L279" s="6"/>
      <c r="M279" s="6"/>
      <c r="N279" s="6"/>
      <c r="O279" s="6"/>
      <c r="P279" s="115">
        <v>150</v>
      </c>
      <c r="Q279" s="6"/>
      <c r="R279" s="6">
        <v>165</v>
      </c>
      <c r="S279" s="6"/>
      <c r="T279" s="6"/>
      <c r="U279" s="6"/>
      <c r="V279" s="6"/>
      <c r="W279" s="6"/>
      <c r="X279" s="6"/>
      <c r="Y279" s="6"/>
      <c r="Z279" s="6"/>
      <c r="AA279" s="6"/>
      <c r="AB279" s="22"/>
    </row>
    <row r="280" spans="1:28" x14ac:dyDescent="0.55000000000000004">
      <c r="A280" s="22"/>
      <c r="B280" s="6"/>
      <c r="C280" s="6"/>
      <c r="D280" s="6"/>
      <c r="E280" s="6"/>
      <c r="F280" s="6"/>
      <c r="G280" s="6"/>
      <c r="H280" s="6"/>
      <c r="I280" s="6"/>
      <c r="J280" s="6"/>
      <c r="K280" s="5"/>
      <c r="L280" s="6"/>
      <c r="M280" s="6"/>
      <c r="N280" s="6"/>
      <c r="O280" s="6"/>
      <c r="P280" s="115"/>
      <c r="Q280" s="6"/>
      <c r="R280" s="6"/>
      <c r="S280" s="6"/>
      <c r="T280" s="6"/>
      <c r="U280" s="6"/>
      <c r="V280" s="6"/>
      <c r="W280" s="6"/>
      <c r="X280" s="6"/>
      <c r="Y280" s="6"/>
      <c r="Z280" s="6"/>
      <c r="AA280" s="6"/>
      <c r="AB280" s="22"/>
    </row>
    <row r="281" spans="1:28" x14ac:dyDescent="0.55000000000000004">
      <c r="A281" s="22" t="s">
        <v>2032</v>
      </c>
      <c r="B281" s="6">
        <v>186</v>
      </c>
      <c r="C281" s="6" t="s">
        <v>34</v>
      </c>
      <c r="D281" s="6">
        <v>36952</v>
      </c>
      <c r="E281" s="6">
        <v>3</v>
      </c>
      <c r="F281" s="6">
        <v>1058</v>
      </c>
      <c r="G281" s="6" t="s">
        <v>1940</v>
      </c>
      <c r="H281" s="6"/>
      <c r="I281" s="6">
        <v>1</v>
      </c>
      <c r="J281" s="6">
        <v>41</v>
      </c>
      <c r="K281" s="5"/>
      <c r="L281" s="6">
        <f xml:space="preserve"> H281*400+I281*100+J281</f>
        <v>141</v>
      </c>
      <c r="M281" s="6"/>
      <c r="N281" s="6"/>
      <c r="O281" s="6"/>
      <c r="P281" s="115">
        <v>250</v>
      </c>
      <c r="Q281" s="6">
        <v>44</v>
      </c>
      <c r="R281" s="6">
        <v>97</v>
      </c>
      <c r="S281" s="6" t="s">
        <v>1792</v>
      </c>
      <c r="T281" s="6" t="s">
        <v>45</v>
      </c>
      <c r="U281" s="6">
        <v>72</v>
      </c>
      <c r="V281" s="6"/>
      <c r="W281" s="6">
        <v>72</v>
      </c>
      <c r="X281" s="6"/>
      <c r="Y281" s="6"/>
      <c r="Z281" s="6">
        <v>40</v>
      </c>
      <c r="AA281" s="6"/>
      <c r="AB281" s="22" t="s">
        <v>2032</v>
      </c>
    </row>
    <row r="282" spans="1:28" x14ac:dyDescent="0.55000000000000004">
      <c r="A282" s="22"/>
      <c r="B282" s="6"/>
      <c r="C282" s="6"/>
      <c r="D282" s="6"/>
      <c r="E282" s="6"/>
      <c r="F282" s="6"/>
      <c r="G282" s="6"/>
      <c r="H282" s="6"/>
      <c r="I282" s="6"/>
      <c r="J282" s="6"/>
      <c r="K282" s="5"/>
      <c r="L282" s="6"/>
      <c r="M282" s="6"/>
      <c r="N282" s="6"/>
      <c r="O282" s="6"/>
      <c r="P282" s="115"/>
      <c r="Q282" s="6"/>
      <c r="R282" s="6"/>
      <c r="S282" s="6"/>
      <c r="T282" s="6"/>
      <c r="U282" s="6"/>
      <c r="V282" s="6"/>
      <c r="W282" s="6"/>
      <c r="X282" s="6"/>
      <c r="Y282" s="6"/>
      <c r="Z282" s="6"/>
      <c r="AA282" s="6"/>
      <c r="AB282" s="22"/>
    </row>
    <row r="283" spans="1:28" x14ac:dyDescent="0.55000000000000004">
      <c r="A283" s="22" t="s">
        <v>2033</v>
      </c>
      <c r="B283" s="6">
        <v>187</v>
      </c>
      <c r="C283" s="6" t="s">
        <v>34</v>
      </c>
      <c r="D283" s="6">
        <v>98794</v>
      </c>
      <c r="E283" s="6">
        <v>215</v>
      </c>
      <c r="F283" s="6">
        <v>7975</v>
      </c>
      <c r="G283" s="6" t="s">
        <v>1940</v>
      </c>
      <c r="H283" s="6">
        <v>7</v>
      </c>
      <c r="I283" s="6">
        <v>3</v>
      </c>
      <c r="J283" s="6">
        <v>67</v>
      </c>
      <c r="K283" s="5">
        <f t="shared" si="1"/>
        <v>3167</v>
      </c>
      <c r="L283" s="6"/>
      <c r="M283" s="6"/>
      <c r="N283" s="6"/>
      <c r="O283" s="6"/>
      <c r="P283" s="115">
        <v>250</v>
      </c>
      <c r="Q283" s="6"/>
      <c r="R283" s="6">
        <v>97</v>
      </c>
      <c r="S283" s="6"/>
      <c r="T283" s="6"/>
      <c r="U283" s="6"/>
      <c r="V283" s="6"/>
      <c r="W283" s="6"/>
      <c r="X283" s="6"/>
      <c r="Y283" s="6"/>
      <c r="Z283" s="6"/>
      <c r="AA283" s="6"/>
      <c r="AB283" s="22" t="s">
        <v>2033</v>
      </c>
    </row>
    <row r="284" spans="1:28" x14ac:dyDescent="0.55000000000000004">
      <c r="A284" s="22"/>
      <c r="B284" s="6"/>
      <c r="C284" s="6"/>
      <c r="D284" s="6"/>
      <c r="E284" s="6"/>
      <c r="F284" s="6"/>
      <c r="G284" s="6"/>
      <c r="H284" s="6"/>
      <c r="I284" s="6"/>
      <c r="J284" s="6"/>
      <c r="K284" s="5"/>
      <c r="L284" s="6"/>
      <c r="M284" s="6"/>
      <c r="N284" s="6"/>
      <c r="O284" s="6"/>
      <c r="P284" s="115"/>
      <c r="Q284" s="6"/>
      <c r="R284" s="6"/>
      <c r="S284" s="6"/>
      <c r="T284" s="6"/>
      <c r="U284" s="6"/>
      <c r="V284" s="6"/>
      <c r="W284" s="6"/>
      <c r="X284" s="6"/>
      <c r="Y284" s="6"/>
      <c r="Z284" s="6"/>
      <c r="AA284" s="6"/>
      <c r="AB284" s="22"/>
    </row>
    <row r="285" spans="1:28" x14ac:dyDescent="0.55000000000000004">
      <c r="A285" s="22" t="s">
        <v>2034</v>
      </c>
      <c r="B285" s="6">
        <v>188</v>
      </c>
      <c r="C285" s="6" t="s">
        <v>34</v>
      </c>
      <c r="D285" s="6">
        <v>25590</v>
      </c>
      <c r="E285" s="6">
        <v>4</v>
      </c>
      <c r="F285" s="6">
        <v>1946</v>
      </c>
      <c r="G285" s="6" t="s">
        <v>1940</v>
      </c>
      <c r="H285" s="6">
        <v>17</v>
      </c>
      <c r="I285" s="6">
        <v>3</v>
      </c>
      <c r="J285" s="6">
        <v>29</v>
      </c>
      <c r="K285" s="5">
        <f t="shared" si="1"/>
        <v>7129</v>
      </c>
      <c r="L285" s="6"/>
      <c r="M285" s="6"/>
      <c r="N285" s="6"/>
      <c r="O285" s="6"/>
      <c r="P285" s="115">
        <v>100</v>
      </c>
      <c r="Q285" s="6"/>
      <c r="R285" s="6">
        <v>97</v>
      </c>
      <c r="S285" s="6"/>
      <c r="T285" s="6"/>
      <c r="U285" s="6"/>
      <c r="V285" s="6"/>
      <c r="W285" s="6"/>
      <c r="X285" s="6"/>
      <c r="Y285" s="6"/>
      <c r="Z285" s="6"/>
      <c r="AA285" s="6"/>
      <c r="AB285" s="22" t="s">
        <v>2034</v>
      </c>
    </row>
    <row r="286" spans="1:28" x14ac:dyDescent="0.55000000000000004">
      <c r="A286" s="22"/>
      <c r="B286" s="6">
        <v>189</v>
      </c>
      <c r="C286" s="6" t="s">
        <v>34</v>
      </c>
      <c r="D286" s="6">
        <v>25562</v>
      </c>
      <c r="E286" s="6">
        <v>24</v>
      </c>
      <c r="F286" s="6">
        <v>1982</v>
      </c>
      <c r="G286" s="6" t="s">
        <v>1940</v>
      </c>
      <c r="H286" s="6">
        <v>10</v>
      </c>
      <c r="I286" s="6"/>
      <c r="J286" s="6">
        <v>30</v>
      </c>
      <c r="K286" s="5">
        <f t="shared" si="1"/>
        <v>4030</v>
      </c>
      <c r="L286" s="6"/>
      <c r="M286" s="6"/>
      <c r="N286" s="6"/>
      <c r="O286" s="6"/>
      <c r="P286" s="115">
        <v>100</v>
      </c>
      <c r="Q286" s="6"/>
      <c r="R286" s="6">
        <v>97</v>
      </c>
      <c r="S286" s="6"/>
      <c r="T286" s="6"/>
      <c r="U286" s="6"/>
      <c r="V286" s="6"/>
      <c r="W286" s="6"/>
      <c r="X286" s="6"/>
      <c r="Y286" s="6"/>
      <c r="Z286" s="6"/>
      <c r="AA286" s="6"/>
      <c r="AB286" s="22"/>
    </row>
    <row r="287" spans="1:28" x14ac:dyDescent="0.55000000000000004">
      <c r="A287" s="22"/>
      <c r="B287" s="6"/>
      <c r="C287" s="6"/>
      <c r="D287" s="6"/>
      <c r="E287" s="6"/>
      <c r="F287" s="6"/>
      <c r="G287" s="6"/>
      <c r="H287" s="6"/>
      <c r="I287" s="6"/>
      <c r="J287" s="6"/>
      <c r="K287" s="5"/>
      <c r="L287" s="6"/>
      <c r="M287" s="6"/>
      <c r="N287" s="6"/>
      <c r="O287" s="6"/>
      <c r="P287" s="115"/>
      <c r="Q287" s="6"/>
      <c r="R287" s="6"/>
      <c r="S287" s="6"/>
      <c r="T287" s="6"/>
      <c r="U287" s="6"/>
      <c r="V287" s="6"/>
      <c r="W287" s="6"/>
      <c r="X287" s="6"/>
      <c r="Y287" s="6"/>
      <c r="Z287" s="6"/>
      <c r="AA287" s="6"/>
      <c r="AB287" s="22"/>
    </row>
    <row r="288" spans="1:28" x14ac:dyDescent="0.55000000000000004">
      <c r="A288" s="22" t="s">
        <v>2035</v>
      </c>
      <c r="B288" s="6">
        <v>190</v>
      </c>
      <c r="C288" s="6" t="s">
        <v>34</v>
      </c>
      <c r="D288" s="6">
        <v>88836</v>
      </c>
      <c r="E288" s="6">
        <v>367</v>
      </c>
      <c r="F288" s="6">
        <v>7215</v>
      </c>
      <c r="G288" s="6" t="s">
        <v>1940</v>
      </c>
      <c r="H288" s="6">
        <v>6</v>
      </c>
      <c r="I288" s="6">
        <v>3</v>
      </c>
      <c r="J288" s="6">
        <v>73</v>
      </c>
      <c r="K288" s="5">
        <f t="shared" si="1"/>
        <v>2773</v>
      </c>
      <c r="L288" s="6"/>
      <c r="M288" s="6"/>
      <c r="N288" s="6"/>
      <c r="O288" s="6"/>
      <c r="P288" s="115">
        <v>150</v>
      </c>
      <c r="Q288" s="6"/>
      <c r="R288" s="6">
        <v>51</v>
      </c>
      <c r="S288" s="6"/>
      <c r="T288" s="6"/>
      <c r="U288" s="6"/>
      <c r="V288" s="6"/>
      <c r="W288" s="6"/>
      <c r="X288" s="6"/>
      <c r="Y288" s="6"/>
      <c r="Z288" s="6"/>
      <c r="AA288" s="6"/>
      <c r="AB288" s="22" t="s">
        <v>2035</v>
      </c>
    </row>
    <row r="289" spans="1:28" x14ac:dyDescent="0.55000000000000004">
      <c r="A289" s="22"/>
      <c r="B289" s="6"/>
      <c r="C289" s="6"/>
      <c r="D289" s="6"/>
      <c r="E289" s="6"/>
      <c r="F289" s="6"/>
      <c r="G289" s="6"/>
      <c r="H289" s="6"/>
      <c r="I289" s="6"/>
      <c r="J289" s="6"/>
      <c r="K289" s="5"/>
      <c r="L289" s="6"/>
      <c r="M289" s="6"/>
      <c r="N289" s="6"/>
      <c r="O289" s="6"/>
      <c r="P289" s="115"/>
      <c r="Q289" s="6"/>
      <c r="R289" s="6"/>
      <c r="S289" s="6"/>
      <c r="T289" s="6"/>
      <c r="U289" s="6"/>
      <c r="V289" s="6"/>
      <c r="W289" s="6"/>
      <c r="X289" s="6"/>
      <c r="Y289" s="6"/>
      <c r="Z289" s="6"/>
      <c r="AA289" s="6"/>
      <c r="AB289" s="22"/>
    </row>
    <row r="290" spans="1:28" x14ac:dyDescent="0.55000000000000004">
      <c r="A290" s="22" t="s">
        <v>2036</v>
      </c>
      <c r="B290" s="6">
        <v>191</v>
      </c>
      <c r="C290" s="6" t="s">
        <v>34</v>
      </c>
      <c r="D290" s="6">
        <v>51495</v>
      </c>
      <c r="E290" s="6">
        <v>137</v>
      </c>
      <c r="F290" s="6">
        <v>4913</v>
      </c>
      <c r="G290" s="6" t="s">
        <v>1940</v>
      </c>
      <c r="H290" s="6">
        <v>5</v>
      </c>
      <c r="I290" s="6">
        <v>73</v>
      </c>
      <c r="J290" s="6"/>
      <c r="K290" s="5">
        <f xml:space="preserve"> H292*400+I290*100+J290</f>
        <v>9700</v>
      </c>
      <c r="L290" s="6"/>
      <c r="M290" s="6"/>
      <c r="N290" s="6"/>
      <c r="O290" s="6"/>
      <c r="P290" s="115">
        <v>200</v>
      </c>
      <c r="Q290" s="6"/>
      <c r="R290" s="6">
        <v>51</v>
      </c>
      <c r="S290" s="6"/>
      <c r="T290" s="6"/>
      <c r="U290" s="6"/>
      <c r="V290" s="6"/>
      <c r="W290" s="6"/>
      <c r="X290" s="6"/>
      <c r="Y290" s="6"/>
      <c r="Z290" s="6"/>
      <c r="AA290" s="6"/>
      <c r="AB290" s="22" t="s">
        <v>2036</v>
      </c>
    </row>
    <row r="291" spans="1:28" x14ac:dyDescent="0.55000000000000004">
      <c r="A291" s="22"/>
      <c r="B291" s="6"/>
      <c r="C291" s="6"/>
      <c r="D291" s="6"/>
      <c r="E291" s="6"/>
      <c r="F291" s="6"/>
      <c r="G291" s="6"/>
      <c r="H291" s="6"/>
      <c r="I291" s="6"/>
      <c r="J291" s="6"/>
      <c r="K291" s="5"/>
      <c r="L291" s="6"/>
      <c r="M291" s="6"/>
      <c r="N291" s="6"/>
      <c r="O291" s="6"/>
      <c r="P291" s="115"/>
      <c r="Q291" s="6"/>
      <c r="R291" s="6"/>
      <c r="S291" s="6"/>
      <c r="T291" s="6"/>
      <c r="U291" s="6"/>
      <c r="V291" s="6"/>
      <c r="W291" s="6"/>
      <c r="X291" s="6"/>
      <c r="Y291" s="6"/>
      <c r="Z291" s="6"/>
      <c r="AA291" s="6"/>
      <c r="AB291" s="22"/>
    </row>
    <row r="292" spans="1:28" x14ac:dyDescent="0.55000000000000004">
      <c r="A292" s="22" t="s">
        <v>2037</v>
      </c>
      <c r="B292" s="6">
        <v>192</v>
      </c>
      <c r="C292" s="6" t="s">
        <v>34</v>
      </c>
      <c r="D292" s="6">
        <v>88834</v>
      </c>
      <c r="E292" s="6">
        <v>365</v>
      </c>
      <c r="F292" s="6">
        <v>7213</v>
      </c>
      <c r="G292" s="6" t="s">
        <v>1940</v>
      </c>
      <c r="H292" s="6">
        <v>6</v>
      </c>
      <c r="I292" s="6">
        <v>2</v>
      </c>
      <c r="J292" s="6">
        <v>74</v>
      </c>
      <c r="K292" s="5">
        <f xml:space="preserve"> H294*400+I292*100+J292</f>
        <v>274</v>
      </c>
      <c r="L292" s="6"/>
      <c r="M292" s="6"/>
      <c r="N292" s="6"/>
      <c r="O292" s="6"/>
      <c r="P292" s="115">
        <v>150</v>
      </c>
      <c r="Q292" s="6"/>
      <c r="R292" s="6">
        <v>11</v>
      </c>
      <c r="S292" s="6"/>
      <c r="T292" s="6"/>
      <c r="U292" s="6"/>
      <c r="V292" s="6"/>
      <c r="W292" s="6"/>
      <c r="X292" s="6"/>
      <c r="Y292" s="6"/>
      <c r="Z292" s="6"/>
      <c r="AA292" s="6"/>
      <c r="AB292" s="22" t="s">
        <v>2037</v>
      </c>
    </row>
    <row r="293" spans="1:28" x14ac:dyDescent="0.55000000000000004">
      <c r="A293" s="22"/>
      <c r="B293" s="6"/>
      <c r="C293" s="6"/>
      <c r="D293" s="6"/>
      <c r="E293" s="6"/>
      <c r="F293" s="6"/>
      <c r="G293" s="6"/>
      <c r="H293" s="6"/>
      <c r="I293" s="6"/>
      <c r="J293" s="6"/>
      <c r="K293" s="5"/>
      <c r="L293" s="6"/>
      <c r="M293" s="6"/>
      <c r="N293" s="6"/>
      <c r="O293" s="6"/>
      <c r="P293" s="115"/>
      <c r="Q293" s="6"/>
      <c r="R293" s="6"/>
      <c r="S293" s="6"/>
      <c r="T293" s="6"/>
      <c r="U293" s="6"/>
      <c r="V293" s="6"/>
      <c r="W293" s="6"/>
      <c r="X293" s="6"/>
      <c r="Y293" s="6"/>
      <c r="Z293" s="6"/>
      <c r="AA293" s="6"/>
      <c r="AB293" s="22"/>
    </row>
    <row r="294" spans="1:28" x14ac:dyDescent="0.55000000000000004">
      <c r="A294" s="22" t="s">
        <v>2038</v>
      </c>
      <c r="B294" s="6">
        <v>193</v>
      </c>
      <c r="C294" s="6" t="s">
        <v>34</v>
      </c>
      <c r="D294" s="6">
        <v>36927</v>
      </c>
      <c r="E294" s="6">
        <v>45</v>
      </c>
      <c r="F294" s="6">
        <v>1033</v>
      </c>
      <c r="G294" s="6" t="s">
        <v>1940</v>
      </c>
      <c r="H294" s="6"/>
      <c r="I294" s="6"/>
      <c r="J294" s="6">
        <v>56</v>
      </c>
      <c r="K294" s="5"/>
      <c r="L294" s="6">
        <f xml:space="preserve"> H294*400+I294*100+J294</f>
        <v>56</v>
      </c>
      <c r="M294" s="6"/>
      <c r="N294" s="6"/>
      <c r="O294" s="6"/>
      <c r="P294" s="115">
        <v>250</v>
      </c>
      <c r="Q294" s="6">
        <v>45</v>
      </c>
      <c r="R294" s="6">
        <v>43</v>
      </c>
      <c r="S294" s="6" t="s">
        <v>1792</v>
      </c>
      <c r="T294" s="6" t="s">
        <v>45</v>
      </c>
      <c r="U294" s="6">
        <v>30</v>
      </c>
      <c r="V294" s="6"/>
      <c r="W294" s="6">
        <v>30</v>
      </c>
      <c r="X294" s="6"/>
      <c r="Y294" s="6"/>
      <c r="Z294" s="6">
        <v>30</v>
      </c>
      <c r="AA294" s="6"/>
      <c r="AB294" s="22" t="s">
        <v>2038</v>
      </c>
    </row>
    <row r="295" spans="1:28" x14ac:dyDescent="0.55000000000000004">
      <c r="A295" s="22"/>
      <c r="B295" s="6">
        <v>194</v>
      </c>
      <c r="C295" s="6" t="s">
        <v>34</v>
      </c>
      <c r="D295" s="6">
        <v>26386</v>
      </c>
      <c r="E295" s="6">
        <v>81</v>
      </c>
      <c r="F295" s="6">
        <v>2304</v>
      </c>
      <c r="G295" s="6" t="s">
        <v>1940</v>
      </c>
      <c r="H295" s="6">
        <v>8</v>
      </c>
      <c r="I295" s="6">
        <v>3</v>
      </c>
      <c r="J295" s="6">
        <v>3</v>
      </c>
      <c r="K295" s="5">
        <f t="shared" si="1"/>
        <v>3503</v>
      </c>
      <c r="L295" s="6"/>
      <c r="M295" s="6"/>
      <c r="N295" s="6"/>
      <c r="O295" s="6"/>
      <c r="P295" s="115">
        <v>100</v>
      </c>
      <c r="Q295" s="6"/>
      <c r="R295" s="6">
        <v>43</v>
      </c>
      <c r="S295" s="6"/>
      <c r="T295" s="6"/>
      <c r="U295" s="6"/>
      <c r="V295" s="6"/>
      <c r="W295" s="6"/>
      <c r="X295" s="6"/>
      <c r="Y295" s="6"/>
      <c r="Z295" s="6"/>
      <c r="AA295" s="6"/>
      <c r="AB295" s="22"/>
    </row>
    <row r="296" spans="1:28" x14ac:dyDescent="0.55000000000000004">
      <c r="A296" s="22"/>
      <c r="B296" s="6"/>
      <c r="C296" s="6"/>
      <c r="D296" s="6"/>
      <c r="E296" s="6"/>
      <c r="F296" s="6"/>
      <c r="G296" s="6"/>
      <c r="H296" s="6"/>
      <c r="I296" s="6"/>
      <c r="J296" s="6"/>
      <c r="K296" s="5"/>
      <c r="L296" s="6"/>
      <c r="M296" s="6"/>
      <c r="N296" s="6"/>
      <c r="O296" s="6"/>
      <c r="P296" s="115"/>
      <c r="Q296" s="6"/>
      <c r="R296" s="6"/>
      <c r="S296" s="6"/>
      <c r="T296" s="6"/>
      <c r="U296" s="6"/>
      <c r="V296" s="6"/>
      <c r="W296" s="6"/>
      <c r="X296" s="6"/>
      <c r="Y296" s="6"/>
      <c r="Z296" s="6"/>
      <c r="AA296" s="6"/>
      <c r="AB296" s="22"/>
    </row>
    <row r="297" spans="1:28" x14ac:dyDescent="0.55000000000000004">
      <c r="A297" s="22" t="s">
        <v>2025</v>
      </c>
      <c r="B297" s="6">
        <v>195</v>
      </c>
      <c r="C297" s="6" t="s">
        <v>34</v>
      </c>
      <c r="D297" s="6">
        <v>37672</v>
      </c>
      <c r="E297" s="6">
        <v>43</v>
      </c>
      <c r="F297" s="6">
        <v>993</v>
      </c>
      <c r="G297" s="6" t="s">
        <v>1940</v>
      </c>
      <c r="H297" s="6"/>
      <c r="I297" s="6"/>
      <c r="J297" s="6">
        <v>90</v>
      </c>
      <c r="K297" s="5"/>
      <c r="L297" s="6">
        <f xml:space="preserve"> H297*400+I297*100+J297</f>
        <v>90</v>
      </c>
      <c r="M297" s="6"/>
      <c r="N297" s="6"/>
      <c r="O297" s="6"/>
      <c r="P297" s="115">
        <v>300</v>
      </c>
      <c r="Q297" s="6">
        <v>46</v>
      </c>
      <c r="R297" s="6">
        <v>9</v>
      </c>
      <c r="S297" s="6" t="s">
        <v>1792</v>
      </c>
      <c r="T297" s="6" t="s">
        <v>45</v>
      </c>
      <c r="U297" s="6">
        <v>90</v>
      </c>
      <c r="V297" s="6"/>
      <c r="W297" s="6">
        <v>90</v>
      </c>
      <c r="X297" s="6"/>
      <c r="Y297" s="6"/>
      <c r="Z297" s="6">
        <v>15</v>
      </c>
      <c r="AA297" s="6"/>
      <c r="AB297" s="22" t="s">
        <v>2025</v>
      </c>
    </row>
    <row r="298" spans="1:28" x14ac:dyDescent="0.55000000000000004">
      <c r="A298" s="22"/>
      <c r="B298" s="6"/>
      <c r="C298" s="6"/>
      <c r="D298" s="6"/>
      <c r="E298" s="6"/>
      <c r="F298" s="6"/>
      <c r="G298" s="6"/>
      <c r="H298" s="6"/>
      <c r="I298" s="6"/>
      <c r="J298" s="6"/>
      <c r="K298" s="5"/>
      <c r="L298" s="6"/>
      <c r="M298" s="6"/>
      <c r="N298" s="6"/>
      <c r="O298" s="6"/>
      <c r="P298" s="115"/>
      <c r="Q298" s="6"/>
      <c r="R298" s="6"/>
      <c r="S298" s="6"/>
      <c r="T298" s="6"/>
      <c r="U298" s="6"/>
      <c r="V298" s="6"/>
      <c r="W298" s="6"/>
      <c r="X298" s="6"/>
      <c r="Y298" s="6"/>
      <c r="Z298" s="6"/>
      <c r="AA298" s="6"/>
      <c r="AB298" s="22"/>
    </row>
    <row r="299" spans="1:28" x14ac:dyDescent="0.55000000000000004">
      <c r="A299" s="22" t="s">
        <v>2039</v>
      </c>
      <c r="B299" s="6">
        <v>196</v>
      </c>
      <c r="C299" s="6" t="s">
        <v>34</v>
      </c>
      <c r="D299" s="6">
        <v>43556</v>
      </c>
      <c r="E299" s="6">
        <v>43</v>
      </c>
      <c r="F299" s="6">
        <v>2801</v>
      </c>
      <c r="G299" s="6" t="s">
        <v>1940</v>
      </c>
      <c r="H299" s="6">
        <v>7</v>
      </c>
      <c r="I299" s="6"/>
      <c r="J299" s="6">
        <v>13</v>
      </c>
      <c r="K299" s="5">
        <f t="shared" si="1"/>
        <v>2813</v>
      </c>
      <c r="L299" s="6"/>
      <c r="M299" s="6"/>
      <c r="N299" s="6"/>
      <c r="O299" s="6"/>
      <c r="P299" s="115">
        <v>150</v>
      </c>
      <c r="Q299" s="6"/>
      <c r="R299" s="6">
        <v>51</v>
      </c>
      <c r="S299" s="6"/>
      <c r="T299" s="6"/>
      <c r="U299" s="6"/>
      <c r="V299" s="6"/>
      <c r="W299" s="6"/>
      <c r="X299" s="6"/>
      <c r="Y299" s="6"/>
      <c r="Z299" s="6"/>
      <c r="AA299" s="6"/>
      <c r="AB299" s="22" t="s">
        <v>2039</v>
      </c>
    </row>
    <row r="300" spans="1:28" x14ac:dyDescent="0.55000000000000004">
      <c r="A300" s="22"/>
      <c r="B300" s="6"/>
      <c r="C300" s="6"/>
      <c r="D300" s="6"/>
      <c r="E300" s="6"/>
      <c r="F300" s="6"/>
      <c r="G300" s="6"/>
      <c r="H300" s="6"/>
      <c r="I300" s="6"/>
      <c r="J300" s="6"/>
      <c r="K300" s="5"/>
      <c r="L300" s="6"/>
      <c r="M300" s="6"/>
      <c r="N300" s="6"/>
      <c r="O300" s="6"/>
      <c r="P300" s="115"/>
      <c r="Q300" s="6"/>
      <c r="R300" s="6"/>
      <c r="S300" s="6"/>
      <c r="T300" s="6"/>
      <c r="U300" s="6"/>
      <c r="V300" s="6"/>
      <c r="W300" s="6"/>
      <c r="X300" s="6"/>
      <c r="Y300" s="6"/>
      <c r="Z300" s="6"/>
      <c r="AA300" s="6"/>
      <c r="AB300" s="22"/>
    </row>
    <row r="301" spans="1:28" x14ac:dyDescent="0.55000000000000004">
      <c r="A301" s="22" t="s">
        <v>2010</v>
      </c>
      <c r="B301" s="6">
        <v>197</v>
      </c>
      <c r="C301" s="6" t="s">
        <v>34</v>
      </c>
      <c r="D301" s="6">
        <v>37688</v>
      </c>
      <c r="E301" s="6">
        <v>13</v>
      </c>
      <c r="F301" s="6">
        <v>1009</v>
      </c>
      <c r="G301" s="6" t="s">
        <v>1940</v>
      </c>
      <c r="H301" s="6">
        <v>1</v>
      </c>
      <c r="I301" s="6">
        <v>3</v>
      </c>
      <c r="J301" s="6">
        <v>69</v>
      </c>
      <c r="K301" s="5"/>
      <c r="L301" s="6">
        <f xml:space="preserve"> H301*400+I301*100+J301</f>
        <v>769</v>
      </c>
      <c r="M301" s="6"/>
      <c r="N301" s="6"/>
      <c r="O301" s="6"/>
      <c r="P301" s="115">
        <v>250</v>
      </c>
      <c r="Q301" s="6">
        <v>47</v>
      </c>
      <c r="R301" s="6">
        <v>21</v>
      </c>
      <c r="S301" s="6" t="s">
        <v>1792</v>
      </c>
      <c r="T301" s="6" t="s">
        <v>45</v>
      </c>
      <c r="U301" s="6">
        <v>54</v>
      </c>
      <c r="V301" s="6"/>
      <c r="W301" s="6">
        <v>54</v>
      </c>
      <c r="X301" s="6"/>
      <c r="Y301" s="6"/>
      <c r="Z301" s="6">
        <v>25</v>
      </c>
      <c r="AA301" s="6"/>
      <c r="AB301" s="22" t="s">
        <v>2010</v>
      </c>
    </row>
    <row r="302" spans="1:28" x14ac:dyDescent="0.55000000000000004">
      <c r="A302" s="22"/>
      <c r="B302" s="6"/>
      <c r="C302" s="6"/>
      <c r="D302" s="6"/>
      <c r="E302" s="6"/>
      <c r="F302" s="6"/>
      <c r="G302" s="6"/>
      <c r="H302" s="6"/>
      <c r="I302" s="6"/>
      <c r="J302" s="6"/>
      <c r="K302" s="5"/>
      <c r="L302" s="6"/>
      <c r="M302" s="6"/>
      <c r="N302" s="6"/>
      <c r="O302" s="6"/>
      <c r="P302" s="115"/>
      <c r="Q302" s="6"/>
      <c r="R302" s="6"/>
      <c r="S302" s="6"/>
      <c r="T302" s="6"/>
      <c r="U302" s="6"/>
      <c r="V302" s="6"/>
      <c r="W302" s="6"/>
      <c r="X302" s="6"/>
      <c r="Y302" s="6"/>
      <c r="Z302" s="6"/>
      <c r="AA302" s="6"/>
      <c r="AB302" s="22"/>
    </row>
    <row r="303" spans="1:28" x14ac:dyDescent="0.55000000000000004">
      <c r="A303" s="22" t="s">
        <v>2040</v>
      </c>
      <c r="B303" s="6">
        <v>198</v>
      </c>
      <c r="C303" s="6" t="s">
        <v>34</v>
      </c>
      <c r="D303" s="6">
        <v>37688</v>
      </c>
      <c r="E303" s="6">
        <v>13</v>
      </c>
      <c r="F303" s="6">
        <v>1009</v>
      </c>
      <c r="G303" s="6" t="s">
        <v>1940</v>
      </c>
      <c r="H303" s="6">
        <v>1</v>
      </c>
      <c r="I303" s="6">
        <v>3</v>
      </c>
      <c r="J303" s="6">
        <v>69</v>
      </c>
      <c r="K303" s="5"/>
      <c r="L303" s="6">
        <f xml:space="preserve"> H303*400+I303*100+J303</f>
        <v>769</v>
      </c>
      <c r="M303" s="6"/>
      <c r="N303" s="6"/>
      <c r="O303" s="6"/>
      <c r="P303" s="115">
        <v>250</v>
      </c>
      <c r="Q303" s="6">
        <v>48</v>
      </c>
      <c r="R303" s="6">
        <v>20</v>
      </c>
      <c r="S303" s="6" t="s">
        <v>1792</v>
      </c>
      <c r="T303" s="6" t="s">
        <v>45</v>
      </c>
      <c r="U303" s="6">
        <v>108</v>
      </c>
      <c r="V303" s="6"/>
      <c r="W303" s="6">
        <v>108</v>
      </c>
      <c r="X303" s="6"/>
      <c r="Y303" s="6"/>
      <c r="Z303" s="6">
        <v>20</v>
      </c>
      <c r="AA303" s="6"/>
      <c r="AB303" s="22" t="s">
        <v>2040</v>
      </c>
    </row>
    <row r="304" spans="1:28" x14ac:dyDescent="0.55000000000000004">
      <c r="A304" s="22"/>
      <c r="B304" s="6">
        <v>199</v>
      </c>
      <c r="C304" s="6" t="s">
        <v>34</v>
      </c>
      <c r="D304" s="6">
        <v>36950</v>
      </c>
      <c r="E304" s="6">
        <v>1</v>
      </c>
      <c r="F304" s="6">
        <v>1056</v>
      </c>
      <c r="G304" s="6" t="s">
        <v>1940</v>
      </c>
      <c r="H304" s="6"/>
      <c r="I304" s="6">
        <v>2</v>
      </c>
      <c r="J304" s="6">
        <v>23</v>
      </c>
      <c r="K304" s="5">
        <f t="shared" si="1"/>
        <v>223</v>
      </c>
      <c r="L304" s="6"/>
      <c r="M304" s="6"/>
      <c r="N304" s="6"/>
      <c r="O304" s="6"/>
      <c r="P304" s="115">
        <v>250</v>
      </c>
      <c r="Q304" s="6"/>
      <c r="R304" s="6">
        <v>20</v>
      </c>
      <c r="S304" s="6"/>
      <c r="T304" s="6"/>
      <c r="U304" s="6"/>
      <c r="V304" s="6"/>
      <c r="W304" s="6"/>
      <c r="X304" s="6"/>
      <c r="Y304" s="6"/>
      <c r="Z304" s="6"/>
      <c r="AA304" s="6"/>
      <c r="AB304" s="22"/>
    </row>
    <row r="305" spans="1:28" x14ac:dyDescent="0.55000000000000004">
      <c r="A305" s="22"/>
      <c r="B305" s="6">
        <v>200</v>
      </c>
      <c r="C305" s="6" t="s">
        <v>34</v>
      </c>
      <c r="D305" s="6">
        <v>76300</v>
      </c>
      <c r="E305" s="6">
        <v>174</v>
      </c>
      <c r="F305" s="6">
        <v>6745</v>
      </c>
      <c r="G305" s="6" t="s">
        <v>1940</v>
      </c>
      <c r="H305" s="6">
        <v>7</v>
      </c>
      <c r="I305" s="6">
        <v>1</v>
      </c>
      <c r="J305" s="6">
        <v>60</v>
      </c>
      <c r="K305" s="5">
        <f t="shared" ref="K305:K402" si="2" xml:space="preserve"> H305*400+I305*100+J305</f>
        <v>2960</v>
      </c>
      <c r="L305" s="6"/>
      <c r="M305" s="6"/>
      <c r="N305" s="6"/>
      <c r="O305" s="6"/>
      <c r="P305" s="115">
        <v>150</v>
      </c>
      <c r="Q305" s="6"/>
      <c r="R305" s="6">
        <v>20</v>
      </c>
      <c r="S305" s="6"/>
      <c r="T305" s="6"/>
      <c r="U305" s="6"/>
      <c r="V305" s="6"/>
      <c r="W305" s="6"/>
      <c r="X305" s="6"/>
      <c r="Y305" s="6"/>
      <c r="Z305" s="6"/>
      <c r="AA305" s="6"/>
      <c r="AB305" s="22"/>
    </row>
    <row r="306" spans="1:28" x14ac:dyDescent="0.55000000000000004">
      <c r="A306" s="22"/>
      <c r="B306" s="6">
        <v>201</v>
      </c>
      <c r="C306" s="6" t="s">
        <v>34</v>
      </c>
      <c r="D306" s="6">
        <v>28729</v>
      </c>
      <c r="E306" s="6">
        <v>19</v>
      </c>
      <c r="F306" s="6">
        <v>2807</v>
      </c>
      <c r="G306" s="6" t="s">
        <v>1940</v>
      </c>
      <c r="H306" s="6">
        <v>22</v>
      </c>
      <c r="I306" s="6"/>
      <c r="J306" s="6">
        <v>20</v>
      </c>
      <c r="K306" s="5">
        <f t="shared" si="2"/>
        <v>8820</v>
      </c>
      <c r="L306" s="6"/>
      <c r="M306" s="6"/>
      <c r="N306" s="6"/>
      <c r="O306" s="6"/>
      <c r="P306" s="115">
        <v>150</v>
      </c>
      <c r="Q306" s="6"/>
      <c r="R306" s="6">
        <v>20</v>
      </c>
      <c r="S306" s="6"/>
      <c r="T306" s="6"/>
      <c r="U306" s="6"/>
      <c r="V306" s="6"/>
      <c r="W306" s="6"/>
      <c r="X306" s="6"/>
      <c r="Y306" s="6"/>
      <c r="Z306" s="6"/>
      <c r="AA306" s="6"/>
      <c r="AB306" s="22"/>
    </row>
    <row r="307" spans="1:28" x14ac:dyDescent="0.55000000000000004">
      <c r="A307" s="22"/>
      <c r="B307" s="6"/>
      <c r="C307" s="6"/>
      <c r="D307" s="6"/>
      <c r="E307" s="6"/>
      <c r="F307" s="6"/>
      <c r="G307" s="6"/>
      <c r="H307" s="6"/>
      <c r="I307" s="6"/>
      <c r="J307" s="6"/>
      <c r="K307" s="5"/>
      <c r="L307" s="6"/>
      <c r="M307" s="6"/>
      <c r="N307" s="6"/>
      <c r="O307" s="6"/>
      <c r="P307" s="115"/>
      <c r="Q307" s="6"/>
      <c r="R307" s="6"/>
      <c r="S307" s="6"/>
      <c r="T307" s="6"/>
      <c r="U307" s="6"/>
      <c r="V307" s="6"/>
      <c r="W307" s="6"/>
      <c r="X307" s="6"/>
      <c r="Y307" s="6"/>
      <c r="Z307" s="6"/>
      <c r="AA307" s="6"/>
      <c r="AB307" s="22"/>
    </row>
    <row r="308" spans="1:28" x14ac:dyDescent="0.55000000000000004">
      <c r="A308" s="22" t="s">
        <v>2041</v>
      </c>
      <c r="B308" s="6">
        <v>202</v>
      </c>
      <c r="C308" s="6" t="s">
        <v>34</v>
      </c>
      <c r="D308" s="6">
        <v>37688</v>
      </c>
      <c r="E308" s="6">
        <v>13</v>
      </c>
      <c r="F308" s="6">
        <v>1009</v>
      </c>
      <c r="G308" s="6" t="s">
        <v>1940</v>
      </c>
      <c r="H308" s="6">
        <v>1</v>
      </c>
      <c r="I308" s="6">
        <v>3</v>
      </c>
      <c r="J308" s="6">
        <v>69</v>
      </c>
      <c r="K308" s="5"/>
      <c r="L308" s="6">
        <f xml:space="preserve"> H308*400+I308*100+J308</f>
        <v>769</v>
      </c>
      <c r="M308" s="6"/>
      <c r="N308" s="6"/>
      <c r="O308" s="6"/>
      <c r="P308" s="115">
        <v>250</v>
      </c>
      <c r="Q308" s="6">
        <v>49</v>
      </c>
      <c r="R308" s="6">
        <v>114</v>
      </c>
      <c r="S308" s="6" t="s">
        <v>1792</v>
      </c>
      <c r="T308" s="6" t="s">
        <v>45</v>
      </c>
      <c r="U308" s="6">
        <v>72</v>
      </c>
      <c r="V308" s="6"/>
      <c r="W308" s="6">
        <v>72</v>
      </c>
      <c r="X308" s="6"/>
      <c r="Y308" s="6"/>
      <c r="Z308" s="6">
        <v>21</v>
      </c>
      <c r="AA308" s="6"/>
      <c r="AB308" s="22" t="s">
        <v>2041</v>
      </c>
    </row>
    <row r="309" spans="1:28" x14ac:dyDescent="0.55000000000000004">
      <c r="A309" s="22"/>
      <c r="B309" s="6">
        <v>203</v>
      </c>
      <c r="C309" s="6" t="s">
        <v>34</v>
      </c>
      <c r="D309" s="6">
        <v>49768</v>
      </c>
      <c r="E309" s="6">
        <v>204</v>
      </c>
      <c r="F309" s="6">
        <v>5692</v>
      </c>
      <c r="G309" s="6" t="s">
        <v>1940</v>
      </c>
      <c r="H309" s="6">
        <v>5</v>
      </c>
      <c r="I309" s="6"/>
      <c r="J309" s="6"/>
      <c r="K309" s="5">
        <f t="shared" si="2"/>
        <v>2000</v>
      </c>
      <c r="L309" s="6"/>
      <c r="M309" s="6"/>
      <c r="N309" s="6"/>
      <c r="O309" s="6"/>
      <c r="P309" s="115">
        <v>150</v>
      </c>
      <c r="Q309" s="6"/>
      <c r="R309" s="6">
        <v>20</v>
      </c>
      <c r="S309" s="6"/>
      <c r="T309" s="6"/>
      <c r="U309" s="6"/>
      <c r="V309" s="6"/>
      <c r="W309" s="6"/>
      <c r="X309" s="6"/>
      <c r="Y309" s="6"/>
      <c r="Z309" s="6"/>
      <c r="AA309" s="6"/>
      <c r="AB309" s="22"/>
    </row>
    <row r="310" spans="1:28" x14ac:dyDescent="0.55000000000000004">
      <c r="A310" s="22" t="s">
        <v>2042</v>
      </c>
      <c r="B310" s="6">
        <v>204</v>
      </c>
      <c r="C310" s="6" t="s">
        <v>34</v>
      </c>
      <c r="D310" s="6">
        <v>37245</v>
      </c>
      <c r="E310" s="6">
        <v>7</v>
      </c>
      <c r="F310" s="6">
        <v>927</v>
      </c>
      <c r="G310" s="6" t="s">
        <v>1940</v>
      </c>
      <c r="H310" s="6"/>
      <c r="I310" s="6">
        <v>3</v>
      </c>
      <c r="J310" s="6">
        <v>12</v>
      </c>
      <c r="K310" s="5"/>
      <c r="L310" s="6">
        <f xml:space="preserve"> H310*400+I310*100+J310</f>
        <v>312</v>
      </c>
      <c r="M310" s="6"/>
      <c r="N310" s="6"/>
      <c r="O310" s="6"/>
      <c r="P310" s="115">
        <v>250</v>
      </c>
      <c r="Q310" s="6">
        <v>50</v>
      </c>
      <c r="R310" s="6">
        <v>46</v>
      </c>
      <c r="S310" s="6" t="s">
        <v>1792</v>
      </c>
      <c r="T310" s="6" t="s">
        <v>1024</v>
      </c>
      <c r="U310" s="6">
        <v>81</v>
      </c>
      <c r="V310" s="6"/>
      <c r="W310" s="6">
        <v>81</v>
      </c>
      <c r="X310" s="6"/>
      <c r="Y310" s="6"/>
      <c r="Z310" s="6">
        <v>50</v>
      </c>
      <c r="AA310" s="6"/>
      <c r="AB310" s="22" t="s">
        <v>2042</v>
      </c>
    </row>
    <row r="311" spans="1:28" x14ac:dyDescent="0.55000000000000004">
      <c r="A311" s="22"/>
      <c r="B311" s="6"/>
      <c r="C311" s="6"/>
      <c r="D311" s="6"/>
      <c r="E311" s="6"/>
      <c r="F311" s="6"/>
      <c r="G311" s="6"/>
      <c r="H311" s="6"/>
      <c r="I311" s="6"/>
      <c r="J311" s="6"/>
      <c r="K311" s="5"/>
      <c r="L311" s="6"/>
      <c r="M311" s="6"/>
      <c r="N311" s="6"/>
      <c r="O311" s="6"/>
      <c r="P311" s="115"/>
      <c r="Q311" s="6"/>
      <c r="R311" s="6"/>
      <c r="S311" s="6"/>
      <c r="T311" s="6"/>
      <c r="U311" s="6"/>
      <c r="V311" s="6"/>
      <c r="W311" s="6"/>
      <c r="X311" s="6"/>
      <c r="Y311" s="6"/>
      <c r="Z311" s="6"/>
      <c r="AA311" s="6"/>
      <c r="AB311" s="22"/>
    </row>
    <row r="312" spans="1:28" x14ac:dyDescent="0.55000000000000004">
      <c r="A312" s="22" t="s">
        <v>2043</v>
      </c>
      <c r="B312" s="6">
        <v>205</v>
      </c>
      <c r="C312" s="6" t="s">
        <v>34</v>
      </c>
      <c r="D312" s="6">
        <v>84630</v>
      </c>
      <c r="E312" s="6">
        <v>185</v>
      </c>
      <c r="F312" s="6">
        <v>1909</v>
      </c>
      <c r="G312" s="6" t="s">
        <v>1940</v>
      </c>
      <c r="H312" s="6">
        <v>5</v>
      </c>
      <c r="I312" s="6">
        <v>3</v>
      </c>
      <c r="J312" s="6">
        <v>35</v>
      </c>
      <c r="K312" s="5">
        <f t="shared" si="2"/>
        <v>2335</v>
      </c>
      <c r="L312" s="6"/>
      <c r="M312" s="6"/>
      <c r="N312" s="6"/>
      <c r="O312" s="6"/>
      <c r="P312" s="115">
        <v>150</v>
      </c>
      <c r="Q312" s="6"/>
      <c r="R312" s="6">
        <v>76</v>
      </c>
      <c r="S312" s="6"/>
      <c r="T312" s="6"/>
      <c r="U312" s="6"/>
      <c r="V312" s="6"/>
      <c r="W312" s="6"/>
      <c r="X312" s="6"/>
      <c r="Y312" s="6"/>
      <c r="Z312" s="6"/>
      <c r="AA312" s="6"/>
      <c r="AB312" s="22" t="s">
        <v>2043</v>
      </c>
    </row>
    <row r="313" spans="1:28" x14ac:dyDescent="0.55000000000000004">
      <c r="A313" s="22"/>
      <c r="B313" s="6">
        <v>206</v>
      </c>
      <c r="C313" s="6" t="s">
        <v>34</v>
      </c>
      <c r="D313" s="6">
        <v>84633</v>
      </c>
      <c r="E313" s="6">
        <v>188</v>
      </c>
      <c r="F313" s="6">
        <v>1912</v>
      </c>
      <c r="G313" s="6" t="s">
        <v>1940</v>
      </c>
      <c r="H313" s="6">
        <v>5</v>
      </c>
      <c r="I313" s="6">
        <v>3</v>
      </c>
      <c r="J313" s="6">
        <v>35</v>
      </c>
      <c r="K313" s="5">
        <f t="shared" si="2"/>
        <v>2335</v>
      </c>
      <c r="L313" s="6"/>
      <c r="M313" s="6"/>
      <c r="N313" s="6"/>
      <c r="O313" s="6"/>
      <c r="P313" s="115">
        <v>150</v>
      </c>
      <c r="Q313" s="6"/>
      <c r="R313" s="6">
        <v>76</v>
      </c>
      <c r="S313" s="6"/>
      <c r="T313" s="6"/>
      <c r="U313" s="6"/>
      <c r="V313" s="6"/>
      <c r="W313" s="6"/>
      <c r="X313" s="6"/>
      <c r="Y313" s="6"/>
      <c r="Z313" s="6"/>
      <c r="AA313" s="6"/>
      <c r="AB313" s="22"/>
    </row>
    <row r="314" spans="1:28" x14ac:dyDescent="0.55000000000000004">
      <c r="A314" s="22"/>
      <c r="B314" s="6">
        <v>207</v>
      </c>
      <c r="C314" s="6" t="s">
        <v>34</v>
      </c>
      <c r="D314" s="6">
        <v>84631</v>
      </c>
      <c r="E314" s="6">
        <v>186</v>
      </c>
      <c r="F314" s="6">
        <v>1910</v>
      </c>
      <c r="G314" s="6" t="s">
        <v>1940</v>
      </c>
      <c r="H314" s="6">
        <v>5</v>
      </c>
      <c r="I314" s="6">
        <v>3</v>
      </c>
      <c r="J314" s="6">
        <v>35</v>
      </c>
      <c r="K314" s="5">
        <f t="shared" si="2"/>
        <v>2335</v>
      </c>
      <c r="L314" s="6"/>
      <c r="M314" s="6"/>
      <c r="N314" s="6"/>
      <c r="O314" s="6"/>
      <c r="P314" s="115">
        <v>150</v>
      </c>
      <c r="Q314" s="6"/>
      <c r="R314" s="6">
        <v>76</v>
      </c>
      <c r="S314" s="6"/>
      <c r="T314" s="6"/>
      <c r="U314" s="6"/>
      <c r="V314" s="6"/>
      <c r="W314" s="6"/>
      <c r="X314" s="6"/>
      <c r="Y314" s="6"/>
      <c r="Z314" s="6"/>
      <c r="AA314" s="6"/>
      <c r="AB314" s="22"/>
    </row>
    <row r="315" spans="1:28" x14ac:dyDescent="0.55000000000000004">
      <c r="A315" s="22"/>
      <c r="B315" s="6">
        <v>208</v>
      </c>
      <c r="C315" s="6" t="s">
        <v>34</v>
      </c>
      <c r="D315" s="6">
        <v>84632</v>
      </c>
      <c r="E315" s="6">
        <v>187</v>
      </c>
      <c r="F315" s="6">
        <v>1911</v>
      </c>
      <c r="G315" s="6" t="s">
        <v>1940</v>
      </c>
      <c r="H315" s="6">
        <v>5</v>
      </c>
      <c r="I315" s="6">
        <v>1</v>
      </c>
      <c r="J315" s="6">
        <v>35</v>
      </c>
      <c r="K315" s="5">
        <f t="shared" si="2"/>
        <v>2135</v>
      </c>
      <c r="L315" s="6"/>
      <c r="M315" s="6"/>
      <c r="N315" s="6"/>
      <c r="O315" s="6"/>
      <c r="P315" s="115">
        <v>150</v>
      </c>
      <c r="Q315" s="6"/>
      <c r="R315" s="6">
        <v>76</v>
      </c>
      <c r="S315" s="6"/>
      <c r="T315" s="6"/>
      <c r="U315" s="6"/>
      <c r="V315" s="6"/>
      <c r="W315" s="6"/>
      <c r="X315" s="6"/>
      <c r="Y315" s="6"/>
      <c r="Z315" s="6"/>
      <c r="AA315" s="6"/>
      <c r="AB315" s="22"/>
    </row>
    <row r="316" spans="1:28" x14ac:dyDescent="0.55000000000000004">
      <c r="A316" s="22"/>
      <c r="B316" s="6"/>
      <c r="C316" s="6"/>
      <c r="D316" s="6"/>
      <c r="E316" s="6"/>
      <c r="F316" s="6"/>
      <c r="G316" s="6"/>
      <c r="H316" s="6"/>
      <c r="I316" s="6"/>
      <c r="J316" s="6"/>
      <c r="K316" s="5"/>
      <c r="L316" s="6"/>
      <c r="M316" s="6"/>
      <c r="N316" s="6"/>
      <c r="O316" s="6"/>
      <c r="P316" s="115"/>
      <c r="Q316" s="6"/>
      <c r="R316" s="6"/>
      <c r="S316" s="6"/>
      <c r="T316" s="6"/>
      <c r="U316" s="6"/>
      <c r="V316" s="6"/>
      <c r="W316" s="6"/>
      <c r="X316" s="6"/>
      <c r="Y316" s="6"/>
      <c r="Z316" s="6"/>
      <c r="AA316" s="6"/>
      <c r="AB316" s="22"/>
    </row>
    <row r="317" spans="1:28" x14ac:dyDescent="0.55000000000000004">
      <c r="A317" s="22" t="s">
        <v>2044</v>
      </c>
      <c r="B317" s="6">
        <v>209</v>
      </c>
      <c r="C317" s="6" t="s">
        <v>34</v>
      </c>
      <c r="D317" s="6">
        <v>22353</v>
      </c>
      <c r="E317" s="6">
        <v>83</v>
      </c>
      <c r="F317" s="6">
        <v>2271</v>
      </c>
      <c r="G317" s="6" t="s">
        <v>1940</v>
      </c>
      <c r="H317" s="6">
        <v>10</v>
      </c>
      <c r="I317" s="6">
        <v>2</v>
      </c>
      <c r="J317" s="6">
        <v>67</v>
      </c>
      <c r="K317" s="5">
        <f t="shared" si="2"/>
        <v>4267</v>
      </c>
      <c r="L317" s="6"/>
      <c r="M317" s="6"/>
      <c r="N317" s="6"/>
      <c r="O317" s="6"/>
      <c r="P317" s="115">
        <v>150</v>
      </c>
      <c r="Q317" s="6"/>
      <c r="R317" s="6">
        <v>72</v>
      </c>
      <c r="S317" s="6"/>
      <c r="T317" s="6"/>
      <c r="U317" s="6"/>
      <c r="V317" s="6"/>
      <c r="W317" s="6"/>
      <c r="X317" s="6"/>
      <c r="Y317" s="6"/>
      <c r="Z317" s="6"/>
      <c r="AA317" s="6"/>
      <c r="AB317" s="22" t="s">
        <v>2044</v>
      </c>
    </row>
    <row r="318" spans="1:28" x14ac:dyDescent="0.55000000000000004">
      <c r="A318" s="22"/>
      <c r="B318" s="6"/>
      <c r="C318" s="6"/>
      <c r="D318" s="6"/>
      <c r="E318" s="6"/>
      <c r="F318" s="6"/>
      <c r="G318" s="6"/>
      <c r="H318" s="6"/>
      <c r="I318" s="6"/>
      <c r="J318" s="6"/>
      <c r="K318" s="5"/>
      <c r="L318" s="6"/>
      <c r="M318" s="6"/>
      <c r="N318" s="6"/>
      <c r="O318" s="6"/>
      <c r="P318" s="115"/>
      <c r="Q318" s="6"/>
      <c r="R318" s="6"/>
      <c r="S318" s="6"/>
      <c r="T318" s="6"/>
      <c r="U318" s="6"/>
      <c r="V318" s="6"/>
      <c r="W318" s="6"/>
      <c r="X318" s="6"/>
      <c r="Y318" s="6"/>
      <c r="Z318" s="6"/>
      <c r="AA318" s="6"/>
      <c r="AB318" s="22"/>
    </row>
    <row r="319" spans="1:28" x14ac:dyDescent="0.55000000000000004">
      <c r="A319" s="22" t="s">
        <v>2045</v>
      </c>
      <c r="B319" s="6">
        <v>210</v>
      </c>
      <c r="C319" s="6" t="s">
        <v>34</v>
      </c>
      <c r="D319" s="6">
        <v>43231</v>
      </c>
      <c r="E319" s="6">
        <v>115</v>
      </c>
      <c r="F319" s="6">
        <v>2969</v>
      </c>
      <c r="G319" s="6" t="s">
        <v>1940</v>
      </c>
      <c r="H319" s="6">
        <v>1</v>
      </c>
      <c r="I319" s="6"/>
      <c r="J319" s="6">
        <v>73</v>
      </c>
      <c r="K319" s="5">
        <f t="shared" si="2"/>
        <v>473</v>
      </c>
      <c r="L319" s="6"/>
      <c r="M319" s="6"/>
      <c r="N319" s="6"/>
      <c r="O319" s="6"/>
      <c r="P319" s="115">
        <v>100</v>
      </c>
      <c r="Q319" s="6"/>
      <c r="R319" s="6">
        <v>5</v>
      </c>
      <c r="S319" s="6"/>
      <c r="T319" s="6"/>
      <c r="U319" s="6"/>
      <c r="V319" s="6"/>
      <c r="W319" s="6"/>
      <c r="X319" s="6"/>
      <c r="Y319" s="6"/>
      <c r="Z319" s="6"/>
      <c r="AA319" s="6"/>
      <c r="AB319" s="22" t="s">
        <v>2045</v>
      </c>
    </row>
    <row r="320" spans="1:28" x14ac:dyDescent="0.55000000000000004">
      <c r="A320" s="22"/>
      <c r="B320" s="6"/>
      <c r="C320" s="6"/>
      <c r="D320" s="6"/>
      <c r="E320" s="6"/>
      <c r="F320" s="6"/>
      <c r="G320" s="6"/>
      <c r="H320" s="6"/>
      <c r="I320" s="6"/>
      <c r="J320" s="6"/>
      <c r="K320" s="5"/>
      <c r="L320" s="6"/>
      <c r="M320" s="6"/>
      <c r="N320" s="6"/>
      <c r="O320" s="6"/>
      <c r="P320" s="115"/>
      <c r="Q320" s="6"/>
      <c r="R320" s="6"/>
      <c r="S320" s="6"/>
      <c r="T320" s="6"/>
      <c r="U320" s="6"/>
      <c r="V320" s="6"/>
      <c r="W320" s="6"/>
      <c r="X320" s="6"/>
      <c r="Y320" s="6"/>
      <c r="Z320" s="6"/>
      <c r="AA320" s="6"/>
      <c r="AB320" s="22"/>
    </row>
    <row r="321" spans="1:28" x14ac:dyDescent="0.55000000000000004">
      <c r="A321" s="22" t="s">
        <v>2046</v>
      </c>
      <c r="B321" s="6">
        <v>211</v>
      </c>
      <c r="C321" s="6" t="s">
        <v>47</v>
      </c>
      <c r="D321" s="6">
        <v>1999</v>
      </c>
      <c r="E321" s="6">
        <v>242</v>
      </c>
      <c r="F321" s="6"/>
      <c r="G321" s="6" t="s">
        <v>1940</v>
      </c>
      <c r="H321" s="6"/>
      <c r="I321" s="6"/>
      <c r="J321" s="6">
        <v>73</v>
      </c>
      <c r="K321" s="5"/>
      <c r="L321" s="6">
        <f xml:space="preserve"> H321*400+I321*100+J321</f>
        <v>73</v>
      </c>
      <c r="M321" s="6"/>
      <c r="N321" s="6"/>
      <c r="O321" s="6"/>
      <c r="P321" s="115"/>
      <c r="Q321" s="6">
        <v>51</v>
      </c>
      <c r="R321" s="6">
        <v>84</v>
      </c>
      <c r="S321" s="6" t="s">
        <v>1792</v>
      </c>
      <c r="T321" s="6" t="s">
        <v>45</v>
      </c>
      <c r="U321" s="6">
        <v>27</v>
      </c>
      <c r="V321" s="6"/>
      <c r="W321" s="6">
        <v>27</v>
      </c>
      <c r="X321" s="6"/>
      <c r="Y321" s="6"/>
      <c r="Z321" s="6">
        <v>15</v>
      </c>
      <c r="AA321" s="6"/>
      <c r="AB321" s="22" t="s">
        <v>2046</v>
      </c>
    </row>
    <row r="322" spans="1:28" x14ac:dyDescent="0.55000000000000004">
      <c r="A322" s="22"/>
      <c r="B322" s="6"/>
      <c r="C322" s="6"/>
      <c r="D322" s="6"/>
      <c r="E322" s="6"/>
      <c r="F322" s="6"/>
      <c r="G322" s="6"/>
      <c r="H322" s="6"/>
      <c r="I322" s="6"/>
      <c r="J322" s="6"/>
      <c r="K322" s="5"/>
      <c r="L322" s="6"/>
      <c r="M322" s="6"/>
      <c r="N322" s="6"/>
      <c r="O322" s="6"/>
      <c r="P322" s="115"/>
      <c r="Q322" s="6"/>
      <c r="R322" s="6"/>
      <c r="S322" s="6"/>
      <c r="T322" s="6"/>
      <c r="U322" s="6"/>
      <c r="V322" s="6"/>
      <c r="W322" s="6"/>
      <c r="X322" s="6"/>
      <c r="Y322" s="6"/>
      <c r="Z322" s="6"/>
      <c r="AA322" s="6"/>
      <c r="AB322" s="22"/>
    </row>
    <row r="323" spans="1:28" x14ac:dyDescent="0.55000000000000004">
      <c r="A323" s="22" t="s">
        <v>2047</v>
      </c>
      <c r="B323" s="6">
        <v>212</v>
      </c>
      <c r="C323" s="6" t="s">
        <v>34</v>
      </c>
      <c r="D323" s="6">
        <v>47107</v>
      </c>
      <c r="E323" s="6">
        <v>101</v>
      </c>
      <c r="F323" s="6">
        <v>4285</v>
      </c>
      <c r="G323" s="6" t="s">
        <v>1940</v>
      </c>
      <c r="H323" s="6"/>
      <c r="I323" s="6"/>
      <c r="J323" s="6">
        <v>98</v>
      </c>
      <c r="K323" s="5"/>
      <c r="L323" s="6">
        <f xml:space="preserve"> H323*400+I323*100+J323</f>
        <v>98</v>
      </c>
      <c r="M323" s="6"/>
      <c r="N323" s="6"/>
      <c r="O323" s="6"/>
      <c r="P323" s="115">
        <v>100</v>
      </c>
      <c r="Q323" s="6">
        <v>52</v>
      </c>
      <c r="R323" s="6">
        <v>114</v>
      </c>
      <c r="S323" s="6" t="s">
        <v>1792</v>
      </c>
      <c r="T323" s="6" t="s">
        <v>45</v>
      </c>
      <c r="U323" s="6">
        <v>36</v>
      </c>
      <c r="V323" s="6"/>
      <c r="W323" s="6">
        <v>36</v>
      </c>
      <c r="X323" s="6"/>
      <c r="Y323" s="6"/>
      <c r="Z323" s="6">
        <v>7</v>
      </c>
      <c r="AA323" s="6"/>
      <c r="AB323" s="22" t="s">
        <v>2047</v>
      </c>
    </row>
    <row r="324" spans="1:28" x14ac:dyDescent="0.55000000000000004">
      <c r="A324" s="22"/>
      <c r="B324" s="6"/>
      <c r="C324" s="6"/>
      <c r="D324" s="6"/>
      <c r="E324" s="6"/>
      <c r="F324" s="6"/>
      <c r="G324" s="6"/>
      <c r="H324" s="6"/>
      <c r="I324" s="6"/>
      <c r="J324" s="6"/>
      <c r="K324" s="5"/>
      <c r="L324" s="6"/>
      <c r="M324" s="6"/>
      <c r="N324" s="6"/>
      <c r="O324" s="6"/>
      <c r="P324" s="115"/>
      <c r="Q324" s="6"/>
      <c r="R324" s="6"/>
      <c r="S324" s="6"/>
      <c r="T324" s="6"/>
      <c r="U324" s="6"/>
      <c r="V324" s="6"/>
      <c r="W324" s="6"/>
      <c r="X324" s="6"/>
      <c r="Y324" s="6"/>
      <c r="Z324" s="6"/>
      <c r="AA324" s="6"/>
      <c r="AB324" s="22"/>
    </row>
    <row r="325" spans="1:28" x14ac:dyDescent="0.55000000000000004">
      <c r="A325" s="22" t="s">
        <v>2048</v>
      </c>
      <c r="B325" s="6">
        <v>213</v>
      </c>
      <c r="C325" s="6" t="s">
        <v>34</v>
      </c>
      <c r="D325" s="6">
        <v>36956</v>
      </c>
      <c r="E325" s="6">
        <v>7</v>
      </c>
      <c r="F325" s="6">
        <v>1062</v>
      </c>
      <c r="G325" s="6" t="s">
        <v>1940</v>
      </c>
      <c r="H325" s="6">
        <v>1</v>
      </c>
      <c r="I325" s="6"/>
      <c r="J325" s="6">
        <v>54</v>
      </c>
      <c r="K325" s="5"/>
      <c r="L325" s="6">
        <f xml:space="preserve"> H325*400+I325*100+J325</f>
        <v>454</v>
      </c>
      <c r="M325" s="6"/>
      <c r="N325" s="6"/>
      <c r="O325" s="6"/>
      <c r="P325" s="115">
        <v>100</v>
      </c>
      <c r="Q325" s="6">
        <v>53</v>
      </c>
      <c r="R325" s="6">
        <v>72</v>
      </c>
      <c r="S325" s="6" t="s">
        <v>1792</v>
      </c>
      <c r="T325" s="6" t="s">
        <v>37</v>
      </c>
      <c r="U325" s="6">
        <v>81</v>
      </c>
      <c r="V325" s="6"/>
      <c r="W325" s="6">
        <v>81</v>
      </c>
      <c r="X325" s="6"/>
      <c r="Y325" s="6"/>
      <c r="Z325" s="6">
        <v>9</v>
      </c>
      <c r="AA325" s="6"/>
      <c r="AB325" s="22" t="s">
        <v>2048</v>
      </c>
    </row>
    <row r="326" spans="1:28" x14ac:dyDescent="0.55000000000000004">
      <c r="A326" s="22"/>
      <c r="B326" s="6">
        <v>214</v>
      </c>
      <c r="C326" s="6" t="s">
        <v>34</v>
      </c>
      <c r="D326" s="6">
        <v>36956</v>
      </c>
      <c r="E326" s="6">
        <v>7</v>
      </c>
      <c r="F326" s="6">
        <v>1062</v>
      </c>
      <c r="G326" s="6" t="s">
        <v>1940</v>
      </c>
      <c r="H326" s="6">
        <v>1</v>
      </c>
      <c r="I326" s="6"/>
      <c r="J326" s="6">
        <v>54</v>
      </c>
      <c r="K326" s="5"/>
      <c r="L326" s="6">
        <f xml:space="preserve"> H326*400+I326*100+J326</f>
        <v>454</v>
      </c>
      <c r="M326" s="6"/>
      <c r="N326" s="6"/>
      <c r="O326" s="6"/>
      <c r="P326" s="115">
        <v>100</v>
      </c>
      <c r="Q326" s="6">
        <v>54</v>
      </c>
      <c r="R326" s="6">
        <v>72</v>
      </c>
      <c r="S326" s="6" t="s">
        <v>1792</v>
      </c>
      <c r="T326" s="6" t="s">
        <v>45</v>
      </c>
      <c r="U326" s="6">
        <v>45</v>
      </c>
      <c r="V326" s="6"/>
      <c r="W326" s="6">
        <v>45</v>
      </c>
      <c r="X326" s="6"/>
      <c r="Y326" s="6"/>
      <c r="Z326" s="6">
        <v>26</v>
      </c>
      <c r="AA326" s="6"/>
      <c r="AB326" s="22"/>
    </row>
    <row r="327" spans="1:28" x14ac:dyDescent="0.55000000000000004">
      <c r="A327" s="22"/>
      <c r="B327" s="6"/>
      <c r="C327" s="6"/>
      <c r="D327" s="6"/>
      <c r="E327" s="6"/>
      <c r="F327" s="6"/>
      <c r="G327" s="6"/>
      <c r="H327" s="6"/>
      <c r="I327" s="6"/>
      <c r="J327" s="6"/>
      <c r="K327" s="5"/>
      <c r="L327" s="6"/>
      <c r="M327" s="6"/>
      <c r="N327" s="6"/>
      <c r="O327" s="6"/>
      <c r="P327" s="115"/>
      <c r="Q327" s="6"/>
      <c r="R327" s="6"/>
      <c r="S327" s="6"/>
      <c r="T327" s="6"/>
      <c r="U327" s="6"/>
      <c r="V327" s="6"/>
      <c r="W327" s="6"/>
      <c r="X327" s="6"/>
      <c r="Y327" s="6"/>
      <c r="Z327" s="6"/>
      <c r="AA327" s="6"/>
      <c r="AB327" s="22"/>
    </row>
    <row r="328" spans="1:28" x14ac:dyDescent="0.55000000000000004">
      <c r="A328" s="22" t="s">
        <v>2049</v>
      </c>
      <c r="B328" s="6">
        <v>215</v>
      </c>
      <c r="C328" s="6" t="s">
        <v>34</v>
      </c>
      <c r="D328" s="6">
        <v>809</v>
      </c>
      <c r="E328" s="6">
        <v>179</v>
      </c>
      <c r="F328" s="6">
        <v>6802</v>
      </c>
      <c r="G328" s="6" t="s">
        <v>1940</v>
      </c>
      <c r="H328" s="6">
        <v>10</v>
      </c>
      <c r="I328" s="6">
        <v>1</v>
      </c>
      <c r="J328" s="6">
        <v>24</v>
      </c>
      <c r="K328" s="5">
        <f t="shared" si="2"/>
        <v>4124</v>
      </c>
      <c r="L328" s="6"/>
      <c r="M328" s="6"/>
      <c r="N328" s="6"/>
      <c r="O328" s="6"/>
      <c r="P328" s="115">
        <v>100</v>
      </c>
      <c r="Q328" s="6"/>
      <c r="R328" s="6">
        <v>103</v>
      </c>
      <c r="S328" s="6"/>
      <c r="T328" s="6"/>
      <c r="U328" s="6"/>
      <c r="V328" s="6"/>
      <c r="W328" s="6"/>
      <c r="X328" s="6"/>
      <c r="Y328" s="6"/>
      <c r="Z328" s="6"/>
      <c r="AA328" s="6"/>
      <c r="AB328" s="22" t="s">
        <v>2049</v>
      </c>
    </row>
    <row r="329" spans="1:28" x14ac:dyDescent="0.55000000000000004">
      <c r="A329" s="22"/>
      <c r="B329" s="6"/>
      <c r="C329" s="6"/>
      <c r="D329" s="6"/>
      <c r="E329" s="6"/>
      <c r="F329" s="6"/>
      <c r="G329" s="6"/>
      <c r="H329" s="6"/>
      <c r="I329" s="6"/>
      <c r="J329" s="6"/>
      <c r="K329" s="5"/>
      <c r="L329" s="6"/>
      <c r="M329" s="6"/>
      <c r="N329" s="6"/>
      <c r="O329" s="6"/>
      <c r="P329" s="115"/>
      <c r="Q329" s="6"/>
      <c r="R329" s="6"/>
      <c r="S329" s="6"/>
      <c r="T329" s="6"/>
      <c r="U329" s="6"/>
      <c r="V329" s="6"/>
      <c r="W329" s="6"/>
      <c r="X329" s="6"/>
      <c r="Y329" s="6"/>
      <c r="Z329" s="6"/>
      <c r="AA329" s="6"/>
      <c r="AB329" s="22"/>
    </row>
    <row r="330" spans="1:28" x14ac:dyDescent="0.55000000000000004">
      <c r="A330" s="22" t="s">
        <v>2050</v>
      </c>
      <c r="B330" s="6">
        <v>216</v>
      </c>
      <c r="C330" s="6" t="s">
        <v>34</v>
      </c>
      <c r="D330" s="6">
        <v>86345</v>
      </c>
      <c r="E330" s="6">
        <v>228</v>
      </c>
      <c r="F330" s="6">
        <v>6955</v>
      </c>
      <c r="G330" s="6" t="s">
        <v>1940</v>
      </c>
      <c r="H330" s="6">
        <v>5</v>
      </c>
      <c r="I330" s="6"/>
      <c r="J330" s="6">
        <v>16</v>
      </c>
      <c r="K330" s="5">
        <f t="shared" si="2"/>
        <v>2016</v>
      </c>
      <c r="L330" s="6"/>
      <c r="M330" s="6"/>
      <c r="N330" s="6"/>
      <c r="O330" s="6"/>
      <c r="P330" s="115">
        <v>225</v>
      </c>
      <c r="Q330" s="6"/>
      <c r="R330" s="6">
        <v>12</v>
      </c>
      <c r="S330" s="6"/>
      <c r="T330" s="6"/>
      <c r="U330" s="6"/>
      <c r="V330" s="6"/>
      <c r="W330" s="6"/>
      <c r="X330" s="6"/>
      <c r="Y330" s="6"/>
      <c r="Z330" s="6"/>
      <c r="AA330" s="6"/>
      <c r="AB330" s="22" t="s">
        <v>2050</v>
      </c>
    </row>
    <row r="331" spans="1:28" x14ac:dyDescent="0.55000000000000004">
      <c r="A331" s="22"/>
      <c r="B331" s="6">
        <v>217</v>
      </c>
      <c r="C331" s="6" t="s">
        <v>34</v>
      </c>
      <c r="D331" s="6">
        <v>55037</v>
      </c>
      <c r="E331" s="6">
        <v>168</v>
      </c>
      <c r="F331" s="6">
        <v>4730</v>
      </c>
      <c r="G331" s="6" t="s">
        <v>1940</v>
      </c>
      <c r="H331" s="6">
        <v>16</v>
      </c>
      <c r="I331" s="6">
        <v>1</v>
      </c>
      <c r="J331" s="6">
        <v>3</v>
      </c>
      <c r="K331" s="5">
        <f t="shared" si="2"/>
        <v>6503</v>
      </c>
      <c r="L331" s="6"/>
      <c r="M331" s="6"/>
      <c r="N331" s="6"/>
      <c r="O331" s="6"/>
      <c r="P331" s="115">
        <v>250</v>
      </c>
      <c r="Q331" s="6"/>
      <c r="R331" s="6">
        <v>12</v>
      </c>
      <c r="S331" s="6"/>
      <c r="T331" s="6"/>
      <c r="U331" s="6"/>
      <c r="V331" s="6"/>
      <c r="W331" s="6"/>
      <c r="X331" s="6"/>
      <c r="Y331" s="6"/>
      <c r="Z331" s="6"/>
      <c r="AA331" s="6"/>
      <c r="AB331" s="22"/>
    </row>
    <row r="332" spans="1:28" x14ac:dyDescent="0.55000000000000004">
      <c r="A332" s="22"/>
      <c r="B332" s="6"/>
      <c r="C332" s="6"/>
      <c r="D332" s="6"/>
      <c r="E332" s="6"/>
      <c r="F332" s="6"/>
      <c r="G332" s="6"/>
      <c r="H332" s="6"/>
      <c r="I332" s="6"/>
      <c r="J332" s="6"/>
      <c r="K332" s="5"/>
      <c r="L332" s="6"/>
      <c r="M332" s="6"/>
      <c r="N332" s="6"/>
      <c r="O332" s="6"/>
      <c r="P332" s="115"/>
      <c r="Q332" s="6"/>
      <c r="R332" s="6"/>
      <c r="S332" s="6"/>
      <c r="T332" s="6"/>
      <c r="U332" s="6"/>
      <c r="V332" s="6"/>
      <c r="W332" s="6"/>
      <c r="X332" s="6"/>
      <c r="Y332" s="6"/>
      <c r="Z332" s="6"/>
      <c r="AA332" s="6"/>
      <c r="AB332" s="22"/>
    </row>
    <row r="333" spans="1:28" x14ac:dyDescent="0.55000000000000004">
      <c r="A333" s="22" t="s">
        <v>2051</v>
      </c>
      <c r="B333" s="6">
        <v>218</v>
      </c>
      <c r="C333" s="6" t="s">
        <v>1950</v>
      </c>
      <c r="D333" s="6">
        <v>1137</v>
      </c>
      <c r="E333" s="6">
        <v>38</v>
      </c>
      <c r="F333" s="6">
        <v>37</v>
      </c>
      <c r="G333" s="6" t="s">
        <v>1940</v>
      </c>
      <c r="H333" s="6">
        <v>6</v>
      </c>
      <c r="I333" s="6">
        <v>3</v>
      </c>
      <c r="J333" s="6">
        <v>50</v>
      </c>
      <c r="K333" s="5">
        <f t="shared" si="2"/>
        <v>2750</v>
      </c>
      <c r="L333" s="6"/>
      <c r="M333" s="6"/>
      <c r="N333" s="6"/>
      <c r="O333" s="6"/>
      <c r="P333" s="115">
        <v>150</v>
      </c>
      <c r="Q333" s="6"/>
      <c r="R333" s="6">
        <v>12</v>
      </c>
      <c r="S333" s="6"/>
      <c r="T333" s="6"/>
      <c r="U333" s="6"/>
      <c r="V333" s="6"/>
      <c r="W333" s="6"/>
      <c r="X333" s="6"/>
      <c r="Y333" s="6"/>
      <c r="Z333" s="6"/>
      <c r="AA333" s="6"/>
      <c r="AB333" s="22" t="s">
        <v>2051</v>
      </c>
    </row>
    <row r="334" spans="1:28" x14ac:dyDescent="0.55000000000000004">
      <c r="A334" s="22"/>
      <c r="B334" s="6">
        <v>219</v>
      </c>
      <c r="C334" s="6" t="s">
        <v>34</v>
      </c>
      <c r="D334" s="6">
        <v>37682</v>
      </c>
      <c r="E334" s="6">
        <v>6</v>
      </c>
      <c r="F334" s="6">
        <v>1003</v>
      </c>
      <c r="G334" s="6" t="s">
        <v>1940</v>
      </c>
      <c r="H334" s="6">
        <v>1</v>
      </c>
      <c r="I334" s="6"/>
      <c r="J334" s="6">
        <v>70</v>
      </c>
      <c r="K334" s="5"/>
      <c r="L334" s="6">
        <f xml:space="preserve"> H334*400+I334*100+J334</f>
        <v>470</v>
      </c>
      <c r="M334" s="6"/>
      <c r="N334" s="6"/>
      <c r="O334" s="6"/>
      <c r="P334" s="115">
        <v>250</v>
      </c>
      <c r="Q334" s="6">
        <v>55</v>
      </c>
      <c r="R334" s="6">
        <v>12</v>
      </c>
      <c r="S334" s="6" t="s">
        <v>1792</v>
      </c>
      <c r="T334" s="6" t="s">
        <v>45</v>
      </c>
      <c r="U334" s="6">
        <v>72</v>
      </c>
      <c r="V334" s="6"/>
      <c r="W334" s="6">
        <v>72</v>
      </c>
      <c r="X334" s="6"/>
      <c r="Y334" s="6"/>
      <c r="Z334" s="6">
        <v>22</v>
      </c>
      <c r="AA334" s="6"/>
      <c r="AB334" s="22"/>
    </row>
    <row r="335" spans="1:28" x14ac:dyDescent="0.55000000000000004">
      <c r="A335" s="22"/>
      <c r="B335" s="6"/>
      <c r="C335" s="6"/>
      <c r="D335" s="6"/>
      <c r="E335" s="6"/>
      <c r="F335" s="6"/>
      <c r="G335" s="6"/>
      <c r="H335" s="6"/>
      <c r="I335" s="6"/>
      <c r="J335" s="6"/>
      <c r="K335" s="5"/>
      <c r="L335" s="6"/>
      <c r="M335" s="6"/>
      <c r="N335" s="6"/>
      <c r="O335" s="6"/>
      <c r="P335" s="115"/>
      <c r="Q335" s="6"/>
      <c r="R335" s="6"/>
      <c r="S335" s="6"/>
      <c r="T335" s="6"/>
      <c r="U335" s="6"/>
      <c r="V335" s="6"/>
      <c r="W335" s="6"/>
      <c r="X335" s="6"/>
      <c r="Y335" s="6"/>
      <c r="Z335" s="6"/>
      <c r="AA335" s="6"/>
      <c r="AB335" s="22"/>
    </row>
    <row r="336" spans="1:28" x14ac:dyDescent="0.55000000000000004">
      <c r="A336" s="22" t="s">
        <v>2052</v>
      </c>
      <c r="B336" s="6">
        <v>220</v>
      </c>
      <c r="C336" s="6" t="s">
        <v>34</v>
      </c>
      <c r="D336" s="6">
        <v>37683</v>
      </c>
      <c r="E336" s="6">
        <v>7</v>
      </c>
      <c r="F336" s="6">
        <v>1004</v>
      </c>
      <c r="G336" s="6" t="s">
        <v>1940</v>
      </c>
      <c r="H336" s="6"/>
      <c r="I336" s="6">
        <v>3</v>
      </c>
      <c r="J336" s="6">
        <v>40</v>
      </c>
      <c r="K336" s="5"/>
      <c r="L336" s="6">
        <f xml:space="preserve"> H336*400+I336*100+J336</f>
        <v>340</v>
      </c>
      <c r="M336" s="6"/>
      <c r="N336" s="6"/>
      <c r="O336" s="6"/>
      <c r="P336" s="115">
        <v>300</v>
      </c>
      <c r="Q336" s="6">
        <v>56</v>
      </c>
      <c r="R336" s="6">
        <v>14</v>
      </c>
      <c r="S336" s="6" t="s">
        <v>1792</v>
      </c>
      <c r="T336" s="6" t="s">
        <v>45</v>
      </c>
      <c r="U336" s="6">
        <v>50</v>
      </c>
      <c r="V336" s="6"/>
      <c r="W336" s="6">
        <v>50</v>
      </c>
      <c r="X336" s="6"/>
      <c r="Y336" s="6"/>
      <c r="Z336" s="6">
        <v>42</v>
      </c>
      <c r="AA336" s="6"/>
      <c r="AB336" s="22" t="s">
        <v>2052</v>
      </c>
    </row>
    <row r="337" spans="1:28" x14ac:dyDescent="0.55000000000000004">
      <c r="A337" s="22"/>
      <c r="B337" s="6"/>
      <c r="C337" s="6"/>
      <c r="D337" s="6"/>
      <c r="E337" s="6"/>
      <c r="F337" s="6"/>
      <c r="G337" s="6"/>
      <c r="H337" s="6"/>
      <c r="I337" s="6"/>
      <c r="J337" s="6"/>
      <c r="K337" s="5"/>
      <c r="L337" s="6"/>
      <c r="M337" s="6"/>
      <c r="N337" s="6"/>
      <c r="O337" s="6"/>
      <c r="P337" s="115"/>
      <c r="Q337" s="6"/>
      <c r="R337" s="6"/>
      <c r="S337" s="6"/>
      <c r="T337" s="6"/>
      <c r="U337" s="6"/>
      <c r="V337" s="6"/>
      <c r="W337" s="6"/>
      <c r="X337" s="6"/>
      <c r="Y337" s="6"/>
      <c r="Z337" s="6"/>
      <c r="AA337" s="6"/>
      <c r="AB337" s="22"/>
    </row>
    <row r="338" spans="1:28" x14ac:dyDescent="0.55000000000000004">
      <c r="A338" s="22" t="s">
        <v>2053</v>
      </c>
      <c r="B338" s="6">
        <v>221</v>
      </c>
      <c r="C338" s="6" t="s">
        <v>34</v>
      </c>
      <c r="D338" s="6">
        <v>62154</v>
      </c>
      <c r="E338" s="6">
        <v>153</v>
      </c>
      <c r="F338" s="6">
        <v>5810</v>
      </c>
      <c r="G338" s="6" t="s">
        <v>1940</v>
      </c>
      <c r="H338" s="6">
        <v>1</v>
      </c>
      <c r="I338" s="6">
        <v>3</v>
      </c>
      <c r="J338" s="6">
        <v>67</v>
      </c>
      <c r="K338" s="5">
        <f t="shared" si="2"/>
        <v>767</v>
      </c>
      <c r="L338" s="6"/>
      <c r="M338" s="6"/>
      <c r="N338" s="6"/>
      <c r="O338" s="6"/>
      <c r="P338" s="115">
        <v>175</v>
      </c>
      <c r="Q338" s="6"/>
      <c r="R338" s="6">
        <v>98</v>
      </c>
      <c r="S338" s="6"/>
      <c r="T338" s="6"/>
      <c r="U338" s="6"/>
      <c r="V338" s="6"/>
      <c r="W338" s="6"/>
      <c r="X338" s="6"/>
      <c r="Y338" s="6"/>
      <c r="Z338" s="6"/>
      <c r="AA338" s="6"/>
      <c r="AB338" s="22" t="s">
        <v>2053</v>
      </c>
    </row>
    <row r="339" spans="1:28" x14ac:dyDescent="0.55000000000000004">
      <c r="A339" s="22"/>
      <c r="B339" s="6">
        <v>222</v>
      </c>
      <c r="C339" s="6" t="s">
        <v>34</v>
      </c>
      <c r="D339" s="6">
        <v>62143</v>
      </c>
      <c r="E339" s="6">
        <v>152</v>
      </c>
      <c r="F339" s="6">
        <v>5809</v>
      </c>
      <c r="G339" s="6" t="s">
        <v>1940</v>
      </c>
      <c r="H339" s="6">
        <v>1</v>
      </c>
      <c r="I339" s="6">
        <v>3</v>
      </c>
      <c r="J339" s="6">
        <v>68</v>
      </c>
      <c r="K339" s="5">
        <f t="shared" si="2"/>
        <v>768</v>
      </c>
      <c r="L339" s="6"/>
      <c r="M339" s="6"/>
      <c r="N339" s="6"/>
      <c r="O339" s="6"/>
      <c r="P339" s="115">
        <v>175</v>
      </c>
      <c r="Q339" s="6"/>
      <c r="R339" s="6">
        <v>98</v>
      </c>
      <c r="S339" s="6"/>
      <c r="T339" s="6"/>
      <c r="U339" s="6"/>
      <c r="V339" s="6"/>
      <c r="W339" s="6"/>
      <c r="X339" s="6"/>
      <c r="Y339" s="6"/>
      <c r="Z339" s="6"/>
      <c r="AA339" s="6"/>
      <c r="AB339" s="22"/>
    </row>
    <row r="340" spans="1:28" x14ac:dyDescent="0.55000000000000004">
      <c r="A340" s="22"/>
      <c r="B340" s="6">
        <v>223</v>
      </c>
      <c r="C340" s="6" t="s">
        <v>34</v>
      </c>
      <c r="D340" s="6">
        <v>86406</v>
      </c>
      <c r="E340" s="6">
        <v>198</v>
      </c>
      <c r="F340" s="6">
        <v>7007</v>
      </c>
      <c r="G340" s="6" t="s">
        <v>1940</v>
      </c>
      <c r="H340" s="6">
        <v>6</v>
      </c>
      <c r="I340" s="6">
        <v>1</v>
      </c>
      <c r="J340" s="6">
        <v>43</v>
      </c>
      <c r="K340" s="5">
        <f t="shared" si="2"/>
        <v>2543</v>
      </c>
      <c r="L340" s="6"/>
      <c r="M340" s="6"/>
      <c r="N340" s="6"/>
      <c r="O340" s="6"/>
      <c r="P340" s="115">
        <v>250</v>
      </c>
      <c r="Q340" s="6"/>
      <c r="R340" s="6">
        <v>98</v>
      </c>
      <c r="S340" s="6"/>
      <c r="T340" s="6"/>
      <c r="U340" s="6"/>
      <c r="V340" s="6"/>
      <c r="W340" s="6"/>
      <c r="X340" s="6"/>
      <c r="Y340" s="6"/>
      <c r="Z340" s="6"/>
      <c r="AA340" s="6"/>
      <c r="AB340" s="22"/>
    </row>
    <row r="341" spans="1:28" x14ac:dyDescent="0.55000000000000004">
      <c r="A341" s="22"/>
      <c r="B341" s="6">
        <v>224</v>
      </c>
      <c r="C341" s="6" t="s">
        <v>34</v>
      </c>
      <c r="D341" s="6">
        <v>62095</v>
      </c>
      <c r="E341" s="6">
        <v>44</v>
      </c>
      <c r="F341" s="6">
        <v>5506</v>
      </c>
      <c r="G341" s="6" t="s">
        <v>1940</v>
      </c>
      <c r="H341" s="6"/>
      <c r="I341" s="6">
        <v>1</v>
      </c>
      <c r="J341" s="6">
        <v>8</v>
      </c>
      <c r="K341" s="5"/>
      <c r="L341" s="6">
        <f xml:space="preserve"> H341*400+I341*100+J341</f>
        <v>108</v>
      </c>
      <c r="M341" s="6"/>
      <c r="N341" s="6"/>
      <c r="O341" s="6"/>
      <c r="P341" s="115">
        <v>250</v>
      </c>
      <c r="Q341" s="6">
        <v>57</v>
      </c>
      <c r="R341" s="6">
        <v>98</v>
      </c>
      <c r="S341" s="6" t="s">
        <v>1792</v>
      </c>
      <c r="T341" s="6" t="s">
        <v>45</v>
      </c>
      <c r="U341" s="6">
        <v>60</v>
      </c>
      <c r="V341" s="6"/>
      <c r="W341" s="6">
        <v>60</v>
      </c>
      <c r="X341" s="6"/>
      <c r="Y341" s="6"/>
      <c r="Z341" s="6">
        <v>25</v>
      </c>
      <c r="AA341" s="6"/>
      <c r="AB341" s="22"/>
    </row>
    <row r="342" spans="1:28" x14ac:dyDescent="0.55000000000000004">
      <c r="A342" s="22"/>
      <c r="B342" s="6">
        <v>225</v>
      </c>
      <c r="C342" s="6" t="s">
        <v>34</v>
      </c>
      <c r="D342" s="6">
        <v>95509</v>
      </c>
      <c r="E342" s="6">
        <v>275</v>
      </c>
      <c r="F342" s="6">
        <v>7627</v>
      </c>
      <c r="G342" s="6" t="s">
        <v>1940</v>
      </c>
      <c r="H342" s="6">
        <v>4</v>
      </c>
      <c r="I342" s="6"/>
      <c r="J342" s="6"/>
      <c r="K342" s="5">
        <f t="shared" si="2"/>
        <v>1600</v>
      </c>
      <c r="L342" s="6"/>
      <c r="M342" s="6"/>
      <c r="N342" s="6"/>
      <c r="O342" s="6"/>
      <c r="P342" s="115">
        <v>150</v>
      </c>
      <c r="Q342" s="6"/>
      <c r="R342" s="6">
        <v>98</v>
      </c>
      <c r="S342" s="6"/>
      <c r="T342" s="6"/>
      <c r="U342" s="6"/>
      <c r="V342" s="6"/>
      <c r="W342" s="6"/>
      <c r="X342" s="6"/>
      <c r="Y342" s="6"/>
      <c r="Z342" s="6"/>
      <c r="AA342" s="6"/>
      <c r="AB342" s="22"/>
    </row>
    <row r="343" spans="1:28" x14ac:dyDescent="0.55000000000000004">
      <c r="A343" s="22"/>
      <c r="B343" s="6"/>
      <c r="C343" s="6"/>
      <c r="D343" s="6"/>
      <c r="E343" s="6"/>
      <c r="F343" s="6"/>
      <c r="G343" s="6"/>
      <c r="H343" s="6"/>
      <c r="I343" s="6"/>
      <c r="J343" s="6"/>
      <c r="K343" s="5"/>
      <c r="L343" s="6"/>
      <c r="M343" s="6"/>
      <c r="N343" s="6"/>
      <c r="O343" s="6"/>
      <c r="P343" s="115"/>
      <c r="Q343" s="6"/>
      <c r="R343" s="6"/>
      <c r="S343" s="6"/>
      <c r="T343" s="6"/>
      <c r="U343" s="6"/>
      <c r="V343" s="6"/>
      <c r="W343" s="6"/>
      <c r="X343" s="6"/>
      <c r="Y343" s="6"/>
      <c r="Z343" s="6"/>
      <c r="AA343" s="6"/>
      <c r="AB343" s="22"/>
    </row>
    <row r="344" spans="1:28" x14ac:dyDescent="0.55000000000000004">
      <c r="A344" s="22" t="s">
        <v>2054</v>
      </c>
      <c r="B344" s="6">
        <v>226</v>
      </c>
      <c r="C344" s="6" t="s">
        <v>34</v>
      </c>
      <c r="D344" s="6">
        <v>41792</v>
      </c>
      <c r="E344" s="6">
        <v>219</v>
      </c>
      <c r="F344" s="6">
        <v>3690</v>
      </c>
      <c r="G344" s="6" t="s">
        <v>1940</v>
      </c>
      <c r="H344" s="6"/>
      <c r="I344" s="6">
        <v>3</v>
      </c>
      <c r="J344" s="6"/>
      <c r="K344" s="5">
        <f t="shared" si="2"/>
        <v>300</v>
      </c>
      <c r="L344" s="6"/>
      <c r="M344" s="6"/>
      <c r="N344" s="6"/>
      <c r="O344" s="6"/>
      <c r="P344" s="115">
        <v>250</v>
      </c>
      <c r="Q344" s="6"/>
      <c r="R344" s="6">
        <v>98</v>
      </c>
      <c r="S344" s="6"/>
      <c r="T344" s="6"/>
      <c r="U344" s="6"/>
      <c r="V344" s="6"/>
      <c r="W344" s="6"/>
      <c r="X344" s="6"/>
      <c r="Y344" s="6"/>
      <c r="Z344" s="6"/>
      <c r="AA344" s="6"/>
      <c r="AB344" s="22" t="s">
        <v>2054</v>
      </c>
    </row>
    <row r="345" spans="1:28" x14ac:dyDescent="0.55000000000000004">
      <c r="A345" s="22"/>
      <c r="B345" s="6"/>
      <c r="C345" s="6"/>
      <c r="D345" s="6"/>
      <c r="E345" s="6"/>
      <c r="F345" s="6"/>
      <c r="G345" s="6"/>
      <c r="H345" s="6"/>
      <c r="I345" s="6"/>
      <c r="J345" s="6"/>
      <c r="K345" s="5"/>
      <c r="L345" s="6"/>
      <c r="M345" s="6"/>
      <c r="N345" s="6"/>
      <c r="O345" s="6"/>
      <c r="P345" s="115"/>
      <c r="Q345" s="6"/>
      <c r="R345" s="6"/>
      <c r="S345" s="6"/>
      <c r="T345" s="6"/>
      <c r="U345" s="6"/>
      <c r="V345" s="6"/>
      <c r="W345" s="6"/>
      <c r="X345" s="6"/>
      <c r="Y345" s="6"/>
      <c r="Z345" s="6"/>
      <c r="AA345" s="6"/>
      <c r="AB345" s="22"/>
    </row>
    <row r="346" spans="1:28" x14ac:dyDescent="0.55000000000000004">
      <c r="A346" s="22" t="s">
        <v>2055</v>
      </c>
      <c r="B346" s="6">
        <v>227</v>
      </c>
      <c r="C346" s="6" t="s">
        <v>34</v>
      </c>
      <c r="D346" s="6">
        <v>86409</v>
      </c>
      <c r="E346" s="6">
        <v>201</v>
      </c>
      <c r="F346" s="6">
        <v>7010</v>
      </c>
      <c r="G346" s="6" t="s">
        <v>1940</v>
      </c>
      <c r="H346" s="6">
        <v>6</v>
      </c>
      <c r="I346" s="6">
        <v>1</v>
      </c>
      <c r="J346" s="6">
        <v>42</v>
      </c>
      <c r="K346" s="5">
        <f t="shared" si="2"/>
        <v>2542</v>
      </c>
      <c r="L346" s="6"/>
      <c r="M346" s="6"/>
      <c r="N346" s="6"/>
      <c r="O346" s="6"/>
      <c r="P346" s="115">
        <v>250</v>
      </c>
      <c r="Q346" s="6"/>
      <c r="R346" s="6">
        <v>352</v>
      </c>
      <c r="S346" s="6"/>
      <c r="T346" s="6"/>
      <c r="U346" s="6"/>
      <c r="V346" s="6"/>
      <c r="W346" s="6"/>
      <c r="X346" s="6"/>
      <c r="Y346" s="6"/>
      <c r="Z346" s="6"/>
      <c r="AA346" s="6"/>
      <c r="AB346" s="22" t="s">
        <v>2055</v>
      </c>
    </row>
    <row r="347" spans="1:28" x14ac:dyDescent="0.55000000000000004">
      <c r="A347" s="22"/>
      <c r="B347" s="6"/>
      <c r="C347" s="6"/>
      <c r="D347" s="6"/>
      <c r="E347" s="6"/>
      <c r="F347" s="6"/>
      <c r="G347" s="6"/>
      <c r="H347" s="6"/>
      <c r="I347" s="6"/>
      <c r="J347" s="6"/>
      <c r="K347" s="5"/>
      <c r="L347" s="6"/>
      <c r="M347" s="6"/>
      <c r="N347" s="6"/>
      <c r="O347" s="6"/>
      <c r="P347" s="115"/>
      <c r="Q347" s="6"/>
      <c r="R347" s="6"/>
      <c r="S347" s="6"/>
      <c r="T347" s="6"/>
      <c r="U347" s="6"/>
      <c r="V347" s="6"/>
      <c r="W347" s="6"/>
      <c r="X347" s="6"/>
      <c r="Y347" s="6"/>
      <c r="Z347" s="6"/>
      <c r="AA347" s="6"/>
      <c r="AB347" s="22"/>
    </row>
    <row r="348" spans="1:28" x14ac:dyDescent="0.55000000000000004">
      <c r="A348" s="22" t="s">
        <v>2056</v>
      </c>
      <c r="B348" s="6">
        <v>228</v>
      </c>
      <c r="C348" s="6" t="s">
        <v>34</v>
      </c>
      <c r="D348" s="6">
        <v>86407</v>
      </c>
      <c r="E348" s="6">
        <v>199</v>
      </c>
      <c r="F348" s="6">
        <v>7008</v>
      </c>
      <c r="G348" s="6" t="s">
        <v>1940</v>
      </c>
      <c r="H348" s="6">
        <v>6</v>
      </c>
      <c r="I348" s="6">
        <v>1</v>
      </c>
      <c r="J348" s="6">
        <v>43</v>
      </c>
      <c r="K348" s="5">
        <f t="shared" si="2"/>
        <v>2543</v>
      </c>
      <c r="L348" s="6"/>
      <c r="M348" s="6"/>
      <c r="N348" s="6"/>
      <c r="O348" s="6"/>
      <c r="P348" s="115">
        <v>150</v>
      </c>
      <c r="Q348" s="6"/>
      <c r="R348" s="6">
        <v>110</v>
      </c>
      <c r="S348" s="6"/>
      <c r="T348" s="6"/>
      <c r="U348" s="6"/>
      <c r="V348" s="6"/>
      <c r="W348" s="6"/>
      <c r="X348" s="6"/>
      <c r="Y348" s="6"/>
      <c r="Z348" s="6"/>
      <c r="AA348" s="6"/>
      <c r="AB348" s="22" t="s">
        <v>2056</v>
      </c>
    </row>
    <row r="349" spans="1:28" x14ac:dyDescent="0.55000000000000004">
      <c r="A349" s="22"/>
      <c r="B349" s="6"/>
      <c r="C349" s="6"/>
      <c r="D349" s="6"/>
      <c r="E349" s="6"/>
      <c r="F349" s="6"/>
      <c r="G349" s="6"/>
      <c r="H349" s="6"/>
      <c r="I349" s="6"/>
      <c r="J349" s="6"/>
      <c r="K349" s="5"/>
      <c r="L349" s="6"/>
      <c r="M349" s="6"/>
      <c r="N349" s="6"/>
      <c r="O349" s="6"/>
      <c r="P349" s="115"/>
      <c r="Q349" s="6"/>
      <c r="R349" s="6"/>
      <c r="S349" s="6"/>
      <c r="T349" s="6"/>
      <c r="U349" s="6"/>
      <c r="V349" s="6"/>
      <c r="W349" s="6"/>
      <c r="X349" s="6"/>
      <c r="Y349" s="6"/>
      <c r="Z349" s="6"/>
      <c r="AA349" s="6"/>
      <c r="AB349" s="22"/>
    </row>
    <row r="350" spans="1:28" x14ac:dyDescent="0.55000000000000004">
      <c r="A350" s="22" t="s">
        <v>2057</v>
      </c>
      <c r="B350" s="6">
        <v>229</v>
      </c>
      <c r="C350" s="6" t="s">
        <v>34</v>
      </c>
      <c r="D350" s="6">
        <v>47082</v>
      </c>
      <c r="E350" s="6">
        <v>87</v>
      </c>
      <c r="F350" s="6">
        <v>4260</v>
      </c>
      <c r="G350" s="6" t="s">
        <v>1940</v>
      </c>
      <c r="H350" s="6">
        <v>10</v>
      </c>
      <c r="I350" s="6">
        <v>1</v>
      </c>
      <c r="J350" s="6">
        <v>40</v>
      </c>
      <c r="K350" s="5">
        <f t="shared" si="2"/>
        <v>4140</v>
      </c>
      <c r="L350" s="6"/>
      <c r="M350" s="6"/>
      <c r="N350" s="6"/>
      <c r="O350" s="6"/>
      <c r="P350" s="115">
        <v>175</v>
      </c>
      <c r="Q350" s="6"/>
      <c r="R350" s="6">
        <v>4</v>
      </c>
      <c r="S350" s="6"/>
      <c r="T350" s="6"/>
      <c r="U350" s="6"/>
      <c r="V350" s="6"/>
      <c r="W350" s="6"/>
      <c r="X350" s="6"/>
      <c r="Y350" s="6"/>
      <c r="Z350" s="6"/>
      <c r="AA350" s="6"/>
      <c r="AB350" s="22" t="s">
        <v>2057</v>
      </c>
    </row>
    <row r="351" spans="1:28" x14ac:dyDescent="0.55000000000000004">
      <c r="A351" s="22"/>
      <c r="B351" s="6">
        <v>230</v>
      </c>
      <c r="C351" s="6" t="s">
        <v>34</v>
      </c>
      <c r="D351" s="6">
        <v>62214</v>
      </c>
      <c r="E351" s="6">
        <v>134</v>
      </c>
      <c r="F351" s="6">
        <v>5815</v>
      </c>
      <c r="G351" s="6" t="s">
        <v>1940</v>
      </c>
      <c r="H351" s="6">
        <v>5</v>
      </c>
      <c r="I351" s="6">
        <v>2</v>
      </c>
      <c r="J351" s="6">
        <v>99</v>
      </c>
      <c r="K351" s="5">
        <f t="shared" si="2"/>
        <v>2299</v>
      </c>
      <c r="L351" s="6"/>
      <c r="M351" s="6"/>
      <c r="N351" s="6"/>
      <c r="O351" s="6"/>
      <c r="P351" s="115">
        <v>100</v>
      </c>
      <c r="Q351" s="6"/>
      <c r="R351" s="6">
        <v>4</v>
      </c>
      <c r="S351" s="6"/>
      <c r="T351" s="6"/>
      <c r="U351" s="6"/>
      <c r="V351" s="6"/>
      <c r="W351" s="6"/>
      <c r="X351" s="6"/>
      <c r="Y351" s="6"/>
      <c r="Z351" s="6"/>
      <c r="AA351" s="6"/>
      <c r="AB351" s="22"/>
    </row>
    <row r="352" spans="1:28" x14ac:dyDescent="0.55000000000000004">
      <c r="A352" s="22"/>
      <c r="B352" s="6"/>
      <c r="C352" s="6"/>
      <c r="D352" s="6"/>
      <c r="E352" s="6"/>
      <c r="F352" s="6"/>
      <c r="G352" s="6"/>
      <c r="H352" s="6"/>
      <c r="I352" s="6"/>
      <c r="J352" s="6"/>
      <c r="K352" s="5"/>
      <c r="L352" s="6"/>
      <c r="M352" s="6"/>
      <c r="N352" s="6"/>
      <c r="O352" s="6"/>
      <c r="P352" s="115"/>
      <c r="Q352" s="6"/>
      <c r="R352" s="6"/>
      <c r="S352" s="6"/>
      <c r="T352" s="6"/>
      <c r="U352" s="6"/>
      <c r="V352" s="6"/>
      <c r="W352" s="6"/>
      <c r="X352" s="6"/>
      <c r="Y352" s="6"/>
      <c r="Z352" s="6"/>
      <c r="AA352" s="6"/>
      <c r="AB352" s="22"/>
    </row>
    <row r="353" spans="1:28" s="347" customFormat="1" x14ac:dyDescent="0.55000000000000004">
      <c r="A353" s="25"/>
      <c r="B353" s="23">
        <v>231</v>
      </c>
      <c r="C353" s="23" t="s">
        <v>34</v>
      </c>
      <c r="D353" s="23">
        <v>43969</v>
      </c>
      <c r="E353" s="23">
        <v>105</v>
      </c>
      <c r="F353" s="23">
        <v>3303</v>
      </c>
      <c r="G353" s="23" t="s">
        <v>1940</v>
      </c>
      <c r="H353" s="23"/>
      <c r="I353" s="23">
        <v>3</v>
      </c>
      <c r="J353" s="23">
        <v>9</v>
      </c>
      <c r="K353" s="233">
        <f t="shared" si="2"/>
        <v>309</v>
      </c>
      <c r="L353" s="23"/>
      <c r="M353" s="23"/>
      <c r="N353" s="23"/>
      <c r="O353" s="23"/>
      <c r="P353" s="346">
        <v>300</v>
      </c>
      <c r="Q353" s="23"/>
      <c r="R353" s="23">
        <v>4</v>
      </c>
      <c r="S353" s="23"/>
      <c r="T353" s="23"/>
      <c r="U353" s="23"/>
      <c r="V353" s="23"/>
      <c r="W353" s="23"/>
      <c r="X353" s="23"/>
      <c r="Y353" s="23"/>
      <c r="Z353" s="23"/>
      <c r="AA353" s="23" t="s">
        <v>2058</v>
      </c>
      <c r="AB353" s="25"/>
    </row>
    <row r="354" spans="1:28" s="347" customFormat="1" x14ac:dyDescent="0.55000000000000004">
      <c r="A354" s="25"/>
      <c r="B354" s="23"/>
      <c r="C354" s="23"/>
      <c r="D354" s="23"/>
      <c r="E354" s="23"/>
      <c r="F354" s="23"/>
      <c r="G354" s="23"/>
      <c r="H354" s="23"/>
      <c r="I354" s="23"/>
      <c r="J354" s="23"/>
      <c r="K354" s="233"/>
      <c r="L354" s="23"/>
      <c r="M354" s="23"/>
      <c r="N354" s="23"/>
      <c r="O354" s="23"/>
      <c r="P354" s="346"/>
      <c r="Q354" s="23"/>
      <c r="R354" s="23"/>
      <c r="S354" s="23"/>
      <c r="T354" s="23"/>
      <c r="U354" s="23"/>
      <c r="V354" s="23"/>
      <c r="W354" s="23"/>
      <c r="X354" s="23"/>
      <c r="Y354" s="23"/>
      <c r="Z354" s="23"/>
      <c r="AA354" s="23"/>
      <c r="AB354" s="25"/>
    </row>
    <row r="355" spans="1:28" s="186" customFormat="1" x14ac:dyDescent="0.55000000000000004">
      <c r="A355" s="18"/>
      <c r="B355" s="15"/>
      <c r="C355" s="15"/>
      <c r="D355" s="15"/>
      <c r="E355" s="15"/>
      <c r="F355" s="15"/>
      <c r="G355" s="15"/>
      <c r="H355" s="15"/>
      <c r="I355" s="15"/>
      <c r="J355" s="15"/>
      <c r="K355" s="17"/>
      <c r="L355" s="15"/>
      <c r="M355" s="15"/>
      <c r="N355" s="15"/>
      <c r="O355" s="15"/>
      <c r="P355" s="294"/>
      <c r="Q355" s="15"/>
      <c r="R355" s="15"/>
      <c r="S355" s="15"/>
      <c r="T355" s="15"/>
      <c r="U355" s="15"/>
      <c r="V355" s="15"/>
      <c r="W355" s="15"/>
      <c r="X355" s="15"/>
      <c r="Y355" s="15"/>
      <c r="Z355" s="15"/>
      <c r="AA355" s="15"/>
      <c r="AB355" s="18"/>
    </row>
    <row r="356" spans="1:28" x14ac:dyDescent="0.55000000000000004">
      <c r="A356" s="22" t="s">
        <v>2059</v>
      </c>
      <c r="B356" s="6">
        <v>232</v>
      </c>
      <c r="C356" s="6" t="s">
        <v>34</v>
      </c>
      <c r="D356" s="6">
        <v>85280</v>
      </c>
      <c r="E356" s="6">
        <v>94</v>
      </c>
      <c r="F356" s="6">
        <v>6947</v>
      </c>
      <c r="G356" s="6" t="s">
        <v>1940</v>
      </c>
      <c r="H356" s="6"/>
      <c r="I356" s="6"/>
      <c r="J356" s="6">
        <v>65</v>
      </c>
      <c r="K356" s="5"/>
      <c r="L356" s="6">
        <f xml:space="preserve"> H356*400+I356*100+J356</f>
        <v>65</v>
      </c>
      <c r="M356" s="6"/>
      <c r="N356" s="6"/>
      <c r="O356" s="6"/>
      <c r="P356" s="115">
        <v>250</v>
      </c>
      <c r="Q356" s="6">
        <v>58</v>
      </c>
      <c r="R356" s="6">
        <v>83</v>
      </c>
      <c r="S356" s="6" t="s">
        <v>1792</v>
      </c>
      <c r="T356" s="6" t="s">
        <v>45</v>
      </c>
      <c r="U356" s="6">
        <v>72</v>
      </c>
      <c r="V356" s="6"/>
      <c r="W356" s="6">
        <v>72</v>
      </c>
      <c r="X356" s="6"/>
      <c r="Y356" s="6"/>
      <c r="Z356" s="6">
        <v>15</v>
      </c>
      <c r="AA356" s="6"/>
      <c r="AB356" s="22" t="s">
        <v>2059</v>
      </c>
    </row>
    <row r="357" spans="1:28" x14ac:dyDescent="0.55000000000000004">
      <c r="A357" s="22"/>
      <c r="B357" s="6"/>
      <c r="C357" s="6"/>
      <c r="D357" s="6"/>
      <c r="E357" s="6"/>
      <c r="F357" s="6"/>
      <c r="G357" s="6"/>
      <c r="H357" s="6"/>
      <c r="I357" s="6"/>
      <c r="J357" s="6"/>
      <c r="K357" s="5"/>
      <c r="L357" s="6"/>
      <c r="M357" s="6"/>
      <c r="N357" s="6"/>
      <c r="O357" s="6"/>
      <c r="P357" s="115"/>
      <c r="Q357" s="6"/>
      <c r="R357" s="6"/>
      <c r="S357" s="6"/>
      <c r="T357" s="6"/>
      <c r="U357" s="6"/>
      <c r="V357" s="6"/>
      <c r="W357" s="6"/>
      <c r="X357" s="6"/>
      <c r="Y357" s="6"/>
      <c r="Z357" s="6"/>
      <c r="AA357" s="6"/>
      <c r="AB357" s="22"/>
    </row>
    <row r="358" spans="1:28" x14ac:dyDescent="0.55000000000000004">
      <c r="A358" s="22" t="s">
        <v>2060</v>
      </c>
      <c r="B358" s="6">
        <v>233</v>
      </c>
      <c r="C358" s="6" t="s">
        <v>34</v>
      </c>
      <c r="D358" s="6">
        <v>61645</v>
      </c>
      <c r="E358" s="6">
        <v>156</v>
      </c>
      <c r="F358" s="6">
        <v>5774</v>
      </c>
      <c r="G358" s="6" t="s">
        <v>1940</v>
      </c>
      <c r="H358" s="6"/>
      <c r="I358" s="6">
        <v>1</v>
      </c>
      <c r="J358" s="6">
        <v>98</v>
      </c>
      <c r="K358" s="5"/>
      <c r="L358" s="6">
        <f xml:space="preserve"> H358*400+I358*100+J358</f>
        <v>198</v>
      </c>
      <c r="M358" s="6"/>
      <c r="N358" s="6"/>
      <c r="O358" s="6"/>
      <c r="P358" s="115">
        <v>300</v>
      </c>
      <c r="Q358" s="6">
        <v>59</v>
      </c>
      <c r="R358" s="6">
        <v>145</v>
      </c>
      <c r="S358" s="6" t="s">
        <v>1792</v>
      </c>
      <c r="T358" s="6" t="s">
        <v>37</v>
      </c>
      <c r="U358" s="6">
        <v>36</v>
      </c>
      <c r="V358" s="6"/>
      <c r="W358" s="6">
        <v>36</v>
      </c>
      <c r="X358" s="6"/>
      <c r="Y358" s="6"/>
      <c r="Z358" s="6">
        <v>1</v>
      </c>
      <c r="AA358" s="6"/>
      <c r="AB358" s="22" t="s">
        <v>2060</v>
      </c>
    </row>
    <row r="359" spans="1:28" x14ac:dyDescent="0.55000000000000004">
      <c r="A359" s="22"/>
      <c r="B359" s="6"/>
      <c r="C359" s="6"/>
      <c r="D359" s="6"/>
      <c r="E359" s="6"/>
      <c r="F359" s="6"/>
      <c r="G359" s="6"/>
      <c r="H359" s="6"/>
      <c r="I359" s="6"/>
      <c r="J359" s="6"/>
      <c r="K359" s="5"/>
      <c r="L359" s="6"/>
      <c r="M359" s="6"/>
      <c r="N359" s="6"/>
      <c r="O359" s="6"/>
      <c r="P359" s="115"/>
      <c r="Q359" s="6"/>
      <c r="R359" s="6"/>
      <c r="S359" s="6"/>
      <c r="T359" s="6"/>
      <c r="U359" s="6"/>
      <c r="V359" s="6"/>
      <c r="W359" s="6"/>
      <c r="X359" s="6"/>
      <c r="Y359" s="6"/>
      <c r="Z359" s="6"/>
      <c r="AA359" s="6"/>
      <c r="AB359" s="22"/>
    </row>
    <row r="360" spans="1:28" x14ac:dyDescent="0.55000000000000004">
      <c r="A360" s="22" t="s">
        <v>2061</v>
      </c>
      <c r="B360" s="6">
        <v>234</v>
      </c>
      <c r="C360" s="6" t="s">
        <v>34</v>
      </c>
      <c r="D360" s="6">
        <v>47047</v>
      </c>
      <c r="E360" s="6">
        <v>142</v>
      </c>
      <c r="F360" s="6">
        <v>425</v>
      </c>
      <c r="G360" s="6" t="s">
        <v>1940</v>
      </c>
      <c r="H360" s="6"/>
      <c r="I360" s="6">
        <v>3</v>
      </c>
      <c r="J360" s="6">
        <v>47</v>
      </c>
      <c r="K360" s="5">
        <f t="shared" si="2"/>
        <v>347</v>
      </c>
      <c r="L360" s="6"/>
      <c r="M360" s="6"/>
      <c r="N360" s="6"/>
      <c r="O360" s="6"/>
      <c r="P360" s="115">
        <v>300</v>
      </c>
      <c r="Q360" s="6"/>
      <c r="R360" s="6">
        <v>55</v>
      </c>
      <c r="S360" s="6"/>
      <c r="T360" s="6"/>
      <c r="U360" s="6"/>
      <c r="V360" s="6"/>
      <c r="W360" s="6"/>
      <c r="X360" s="6"/>
      <c r="Y360" s="6"/>
      <c r="Z360" s="6"/>
      <c r="AA360" s="6"/>
      <c r="AB360" s="22" t="s">
        <v>2061</v>
      </c>
    </row>
    <row r="361" spans="1:28" x14ac:dyDescent="0.55000000000000004">
      <c r="A361" s="22"/>
      <c r="B361" s="6">
        <v>235</v>
      </c>
      <c r="C361" s="6" t="s">
        <v>34</v>
      </c>
      <c r="D361" s="6">
        <v>25508</v>
      </c>
      <c r="E361" s="6">
        <v>33</v>
      </c>
      <c r="F361" s="6">
        <v>1964</v>
      </c>
      <c r="G361" s="6" t="s">
        <v>1940</v>
      </c>
      <c r="H361" s="6">
        <v>3</v>
      </c>
      <c r="I361" s="6">
        <v>2</v>
      </c>
      <c r="J361" s="6">
        <v>80</v>
      </c>
      <c r="K361" s="5">
        <f t="shared" si="2"/>
        <v>1480</v>
      </c>
      <c r="L361" s="6"/>
      <c r="M361" s="6"/>
      <c r="N361" s="6"/>
      <c r="O361" s="6"/>
      <c r="P361" s="115">
        <v>100</v>
      </c>
      <c r="Q361" s="6"/>
      <c r="R361" s="6">
        <v>55</v>
      </c>
      <c r="S361" s="6"/>
      <c r="T361" s="6"/>
      <c r="U361" s="6"/>
      <c r="V361" s="6"/>
      <c r="W361" s="6"/>
      <c r="X361" s="6"/>
      <c r="Y361" s="6"/>
      <c r="Z361" s="6"/>
      <c r="AA361" s="6"/>
      <c r="AB361" s="22"/>
    </row>
    <row r="362" spans="1:28" x14ac:dyDescent="0.55000000000000004">
      <c r="A362" s="22"/>
      <c r="B362" s="6">
        <v>236</v>
      </c>
      <c r="C362" s="6" t="s">
        <v>34</v>
      </c>
      <c r="D362" s="6">
        <v>47032</v>
      </c>
      <c r="E362" s="6">
        <v>126</v>
      </c>
      <c r="F362" s="6">
        <v>4210</v>
      </c>
      <c r="G362" s="6" t="s">
        <v>1940</v>
      </c>
      <c r="H362" s="6"/>
      <c r="I362" s="6">
        <v>1</v>
      </c>
      <c r="J362" s="6">
        <v>71</v>
      </c>
      <c r="K362" s="5">
        <f t="shared" si="2"/>
        <v>171</v>
      </c>
      <c r="L362" s="6"/>
      <c r="M362" s="6"/>
      <c r="N362" s="6"/>
      <c r="O362" s="6"/>
      <c r="P362" s="115">
        <v>300</v>
      </c>
      <c r="Q362" s="6"/>
      <c r="R362" s="6">
        <v>55</v>
      </c>
      <c r="S362" s="6"/>
      <c r="T362" s="6"/>
      <c r="U362" s="6"/>
      <c r="V362" s="6"/>
      <c r="W362" s="6"/>
      <c r="X362" s="6"/>
      <c r="Y362" s="6"/>
      <c r="Z362" s="6"/>
      <c r="AA362" s="6"/>
      <c r="AB362" s="22"/>
    </row>
    <row r="363" spans="1:28" x14ac:dyDescent="0.55000000000000004">
      <c r="A363" s="22"/>
      <c r="B363" s="6">
        <v>237</v>
      </c>
      <c r="C363" s="6" t="s">
        <v>34</v>
      </c>
      <c r="D363" s="6">
        <v>47042</v>
      </c>
      <c r="E363" s="6">
        <v>137</v>
      </c>
      <c r="F363" s="6">
        <v>4220</v>
      </c>
      <c r="G363" s="6" t="s">
        <v>1940</v>
      </c>
      <c r="H363" s="6">
        <v>1</v>
      </c>
      <c r="I363" s="6">
        <v>1</v>
      </c>
      <c r="J363" s="6">
        <v>59</v>
      </c>
      <c r="K363" s="5">
        <f t="shared" si="2"/>
        <v>559</v>
      </c>
      <c r="L363" s="6"/>
      <c r="M363" s="6"/>
      <c r="N363" s="6"/>
      <c r="O363" s="6"/>
      <c r="P363" s="115">
        <v>300</v>
      </c>
      <c r="Q363" s="6"/>
      <c r="R363" s="6">
        <v>55</v>
      </c>
      <c r="S363" s="6"/>
      <c r="T363" s="6"/>
      <c r="U363" s="6"/>
      <c r="V363" s="6"/>
      <c r="W363" s="6"/>
      <c r="X363" s="6"/>
      <c r="Y363" s="6"/>
      <c r="Z363" s="6"/>
      <c r="AA363" s="6"/>
      <c r="AB363" s="22"/>
    </row>
    <row r="364" spans="1:28" x14ac:dyDescent="0.55000000000000004">
      <c r="A364" s="22"/>
      <c r="B364" s="6">
        <v>238</v>
      </c>
      <c r="C364" s="6" t="s">
        <v>34</v>
      </c>
      <c r="D364" s="6">
        <v>26396</v>
      </c>
      <c r="E364" s="6">
        <v>6</v>
      </c>
      <c r="F364" s="6">
        <v>2314</v>
      </c>
      <c r="G364" s="6" t="s">
        <v>1940</v>
      </c>
      <c r="H364" s="6">
        <v>11</v>
      </c>
      <c r="I364" s="6">
        <v>2</v>
      </c>
      <c r="J364" s="6">
        <v>26</v>
      </c>
      <c r="K364" s="5">
        <f t="shared" si="2"/>
        <v>4626</v>
      </c>
      <c r="L364" s="6"/>
      <c r="M364" s="6"/>
      <c r="N364" s="6"/>
      <c r="O364" s="6"/>
      <c r="P364" s="115">
        <v>100</v>
      </c>
      <c r="Q364" s="6"/>
      <c r="R364" s="6">
        <v>55</v>
      </c>
      <c r="S364" s="6"/>
      <c r="T364" s="6"/>
      <c r="U364" s="6"/>
      <c r="V364" s="6"/>
      <c r="W364" s="6"/>
      <c r="X364" s="6"/>
      <c r="Y364" s="6"/>
      <c r="Z364" s="6"/>
      <c r="AA364" s="6"/>
      <c r="AB364" s="22"/>
    </row>
    <row r="365" spans="1:28" x14ac:dyDescent="0.55000000000000004">
      <c r="A365" s="22"/>
      <c r="B365" s="6"/>
      <c r="C365" s="6"/>
      <c r="D365" s="6"/>
      <c r="E365" s="6"/>
      <c r="F365" s="6"/>
      <c r="G365" s="6"/>
      <c r="H365" s="6"/>
      <c r="I365" s="6"/>
      <c r="J365" s="6"/>
      <c r="K365" s="5"/>
      <c r="L365" s="6"/>
      <c r="M365" s="6"/>
      <c r="N365" s="6"/>
      <c r="O365" s="6"/>
      <c r="P365" s="115"/>
      <c r="Q365" s="6"/>
      <c r="R365" s="6"/>
      <c r="S365" s="6"/>
      <c r="T365" s="6"/>
      <c r="U365" s="6"/>
      <c r="V365" s="6"/>
      <c r="W365" s="6"/>
      <c r="X365" s="6"/>
      <c r="Y365" s="6"/>
      <c r="Z365" s="6"/>
      <c r="AA365" s="6"/>
      <c r="AB365" s="22"/>
    </row>
    <row r="366" spans="1:28" x14ac:dyDescent="0.55000000000000004">
      <c r="A366" s="22" t="s">
        <v>2062</v>
      </c>
      <c r="B366" s="6">
        <v>239</v>
      </c>
      <c r="C366" s="6" t="s">
        <v>34</v>
      </c>
      <c r="D366" s="6">
        <v>47060</v>
      </c>
      <c r="E366" s="6">
        <v>148</v>
      </c>
      <c r="F366" s="6">
        <v>4238</v>
      </c>
      <c r="G366" s="6" t="s">
        <v>1940</v>
      </c>
      <c r="H366" s="6"/>
      <c r="I366" s="6">
        <v>1</v>
      </c>
      <c r="J366" s="6">
        <v>12</v>
      </c>
      <c r="K366" s="5">
        <f t="shared" si="2"/>
        <v>112</v>
      </c>
      <c r="L366" s="6"/>
      <c r="M366" s="6"/>
      <c r="N366" s="6"/>
      <c r="O366" s="6"/>
      <c r="P366" s="115">
        <v>100</v>
      </c>
      <c r="Q366" s="6"/>
      <c r="R366" s="6">
        <v>55</v>
      </c>
      <c r="S366" s="6"/>
      <c r="T366" s="6"/>
      <c r="U366" s="6"/>
      <c r="V366" s="6"/>
      <c r="W366" s="6"/>
      <c r="X366" s="6"/>
      <c r="Y366" s="6"/>
      <c r="Z366" s="6"/>
      <c r="AA366" s="6"/>
      <c r="AB366" s="22" t="s">
        <v>2062</v>
      </c>
    </row>
    <row r="367" spans="1:28" x14ac:dyDescent="0.55000000000000004">
      <c r="A367" s="22"/>
      <c r="B367" s="6">
        <v>240</v>
      </c>
      <c r="C367" s="6" t="s">
        <v>34</v>
      </c>
      <c r="D367" s="6">
        <v>89817</v>
      </c>
      <c r="E367" s="6">
        <v>246</v>
      </c>
      <c r="F367" s="6">
        <v>7188</v>
      </c>
      <c r="G367" s="6" t="s">
        <v>1940</v>
      </c>
      <c r="H367" s="6">
        <v>4</v>
      </c>
      <c r="I367" s="6">
        <v>3</v>
      </c>
      <c r="J367" s="6">
        <v>23</v>
      </c>
      <c r="K367" s="5">
        <f t="shared" si="2"/>
        <v>1923</v>
      </c>
      <c r="L367" s="6"/>
      <c r="M367" s="6"/>
      <c r="N367" s="6"/>
      <c r="O367" s="6"/>
      <c r="P367" s="115">
        <v>100</v>
      </c>
      <c r="Q367" s="6"/>
      <c r="R367" s="6">
        <v>55</v>
      </c>
      <c r="S367" s="6"/>
      <c r="T367" s="6"/>
      <c r="U367" s="6"/>
      <c r="V367" s="6"/>
      <c r="W367" s="6"/>
      <c r="X367" s="6"/>
      <c r="Y367" s="6"/>
      <c r="Z367" s="6"/>
      <c r="AA367" s="6"/>
      <c r="AB367" s="22"/>
    </row>
    <row r="368" spans="1:28" x14ac:dyDescent="0.55000000000000004">
      <c r="A368" s="22"/>
      <c r="B368" s="6">
        <v>241</v>
      </c>
      <c r="C368" s="6" t="s">
        <v>34</v>
      </c>
      <c r="D368" s="6">
        <v>26235</v>
      </c>
      <c r="E368" s="6">
        <v>6</v>
      </c>
      <c r="F368" s="6">
        <v>2153</v>
      </c>
      <c r="G368" s="6" t="s">
        <v>1940</v>
      </c>
      <c r="H368" s="6">
        <v>4</v>
      </c>
      <c r="I368" s="6">
        <v>1</v>
      </c>
      <c r="J368" s="6">
        <v>10</v>
      </c>
      <c r="K368" s="5">
        <f t="shared" si="2"/>
        <v>1710</v>
      </c>
      <c r="L368" s="6"/>
      <c r="M368" s="6"/>
      <c r="N368" s="6"/>
      <c r="O368" s="6"/>
      <c r="P368" s="115">
        <v>150</v>
      </c>
      <c r="Q368" s="6"/>
      <c r="R368" s="6">
        <v>55</v>
      </c>
      <c r="S368" s="6"/>
      <c r="T368" s="6"/>
      <c r="U368" s="6"/>
      <c r="V368" s="6"/>
      <c r="W368" s="6"/>
      <c r="X368" s="6"/>
      <c r="Y368" s="6"/>
      <c r="Z368" s="6"/>
      <c r="AA368" s="6"/>
      <c r="AB368" s="22"/>
    </row>
    <row r="369" spans="1:28" x14ac:dyDescent="0.55000000000000004">
      <c r="A369" s="22"/>
      <c r="B369" s="6"/>
      <c r="C369" s="6"/>
      <c r="D369" s="6"/>
      <c r="E369" s="6"/>
      <c r="F369" s="6"/>
      <c r="G369" s="6"/>
      <c r="H369" s="6"/>
      <c r="I369" s="6"/>
      <c r="J369" s="6"/>
      <c r="K369" s="5"/>
      <c r="L369" s="6"/>
      <c r="M369" s="6"/>
      <c r="N369" s="6"/>
      <c r="O369" s="6"/>
      <c r="P369" s="115"/>
      <c r="Q369" s="6"/>
      <c r="R369" s="6"/>
      <c r="S369" s="6"/>
      <c r="T369" s="6"/>
      <c r="U369" s="6"/>
      <c r="V369" s="6"/>
      <c r="W369" s="6"/>
      <c r="X369" s="6"/>
      <c r="Y369" s="6"/>
      <c r="Z369" s="6"/>
      <c r="AA369" s="6"/>
      <c r="AB369" s="22"/>
    </row>
    <row r="370" spans="1:28" x14ac:dyDescent="0.55000000000000004">
      <c r="A370" s="22" t="s">
        <v>2063</v>
      </c>
      <c r="B370" s="6">
        <v>242</v>
      </c>
      <c r="C370" s="6" t="s">
        <v>34</v>
      </c>
      <c r="D370" s="6">
        <v>25586</v>
      </c>
      <c r="E370" s="6">
        <v>34</v>
      </c>
      <c r="F370" s="6">
        <v>2041</v>
      </c>
      <c r="G370" s="6" t="s">
        <v>1940</v>
      </c>
      <c r="H370" s="6">
        <v>4</v>
      </c>
      <c r="I370" s="6">
        <v>2</v>
      </c>
      <c r="J370" s="6">
        <v>40</v>
      </c>
      <c r="K370" s="5">
        <f t="shared" si="2"/>
        <v>1840</v>
      </c>
      <c r="L370" s="6"/>
      <c r="M370" s="6"/>
      <c r="N370" s="6"/>
      <c r="O370" s="6"/>
      <c r="P370" s="115">
        <v>100</v>
      </c>
      <c r="Q370" s="6"/>
      <c r="R370" s="6">
        <v>55</v>
      </c>
      <c r="S370" s="6"/>
      <c r="T370" s="6"/>
      <c r="U370" s="6"/>
      <c r="V370" s="6"/>
      <c r="W370" s="6"/>
      <c r="X370" s="6"/>
      <c r="Y370" s="6"/>
      <c r="Z370" s="6"/>
      <c r="AA370" s="6"/>
      <c r="AB370" s="22" t="s">
        <v>2063</v>
      </c>
    </row>
    <row r="371" spans="1:28" x14ac:dyDescent="0.55000000000000004">
      <c r="A371" s="22"/>
      <c r="B371" s="6"/>
      <c r="C371" s="6"/>
      <c r="D371" s="6"/>
      <c r="E371" s="6"/>
      <c r="F371" s="6"/>
      <c r="G371" s="6"/>
      <c r="H371" s="6"/>
      <c r="I371" s="6"/>
      <c r="J371" s="6"/>
      <c r="K371" s="5"/>
      <c r="L371" s="6"/>
      <c r="M371" s="6"/>
      <c r="N371" s="6"/>
      <c r="O371" s="6"/>
      <c r="P371" s="115"/>
      <c r="Q371" s="6"/>
      <c r="R371" s="6"/>
      <c r="S371" s="6"/>
      <c r="T371" s="6"/>
      <c r="U371" s="6"/>
      <c r="V371" s="6"/>
      <c r="W371" s="6"/>
      <c r="X371" s="6"/>
      <c r="Y371" s="6"/>
      <c r="Z371" s="6"/>
      <c r="AA371" s="6"/>
      <c r="AB371" s="22"/>
    </row>
    <row r="372" spans="1:28" x14ac:dyDescent="0.55000000000000004">
      <c r="A372" s="22" t="s">
        <v>2064</v>
      </c>
      <c r="B372" s="6">
        <v>243</v>
      </c>
      <c r="C372" s="6" t="s">
        <v>34</v>
      </c>
      <c r="D372" s="6">
        <v>62158</v>
      </c>
      <c r="E372" s="6">
        <v>151</v>
      </c>
      <c r="F372" s="6">
        <v>5808</v>
      </c>
      <c r="G372" s="6" t="s">
        <v>1940</v>
      </c>
      <c r="H372" s="6">
        <v>1</v>
      </c>
      <c r="I372" s="6">
        <v>3</v>
      </c>
      <c r="J372" s="6">
        <v>68</v>
      </c>
      <c r="K372" s="5">
        <f t="shared" si="2"/>
        <v>768</v>
      </c>
      <c r="L372" s="6"/>
      <c r="M372" s="6"/>
      <c r="N372" s="6"/>
      <c r="O372" s="6"/>
      <c r="P372" s="115">
        <v>175</v>
      </c>
      <c r="Q372" s="6"/>
      <c r="R372" s="6">
        <v>110</v>
      </c>
      <c r="S372" s="6"/>
      <c r="T372" s="6"/>
      <c r="U372" s="6"/>
      <c r="V372" s="6"/>
      <c r="W372" s="6"/>
      <c r="X372" s="6"/>
      <c r="Y372" s="6"/>
      <c r="Z372" s="6"/>
      <c r="AA372" s="6"/>
      <c r="AB372" s="22" t="s">
        <v>2064</v>
      </c>
    </row>
    <row r="373" spans="1:28" x14ac:dyDescent="0.55000000000000004">
      <c r="A373" s="22"/>
      <c r="B373" s="6"/>
      <c r="C373" s="6"/>
      <c r="D373" s="6"/>
      <c r="E373" s="6"/>
      <c r="F373" s="6"/>
      <c r="G373" s="6"/>
      <c r="H373" s="6"/>
      <c r="I373" s="6"/>
      <c r="J373" s="6"/>
      <c r="K373" s="5"/>
      <c r="L373" s="6"/>
      <c r="M373" s="6"/>
      <c r="N373" s="6"/>
      <c r="O373" s="6"/>
      <c r="P373" s="115"/>
      <c r="Q373" s="6"/>
      <c r="R373" s="6"/>
      <c r="S373" s="6"/>
      <c r="T373" s="6"/>
      <c r="U373" s="6"/>
      <c r="V373" s="6"/>
      <c r="W373" s="6"/>
      <c r="X373" s="6"/>
      <c r="Y373" s="6"/>
      <c r="Z373" s="6"/>
      <c r="AA373" s="6"/>
      <c r="AB373" s="22"/>
    </row>
    <row r="374" spans="1:28" x14ac:dyDescent="0.55000000000000004">
      <c r="A374" s="22" t="s">
        <v>2065</v>
      </c>
      <c r="B374" s="6">
        <v>244</v>
      </c>
      <c r="C374" s="6" t="s">
        <v>34</v>
      </c>
      <c r="D374" s="6">
        <v>62151</v>
      </c>
      <c r="E374" s="6">
        <v>150</v>
      </c>
      <c r="F374" s="6">
        <v>5807</v>
      </c>
      <c r="G374" s="6" t="s">
        <v>1940</v>
      </c>
      <c r="H374" s="6">
        <v>1</v>
      </c>
      <c r="I374" s="6">
        <v>3</v>
      </c>
      <c r="J374" s="6">
        <v>68</v>
      </c>
      <c r="K374" s="5">
        <f t="shared" si="2"/>
        <v>768</v>
      </c>
      <c r="L374" s="6"/>
      <c r="M374" s="6"/>
      <c r="N374" s="6"/>
      <c r="O374" s="6"/>
      <c r="P374" s="115">
        <v>175</v>
      </c>
      <c r="Q374" s="6"/>
      <c r="R374" s="6">
        <v>101</v>
      </c>
      <c r="S374" s="6"/>
      <c r="T374" s="6"/>
      <c r="U374" s="6"/>
      <c r="V374" s="6"/>
      <c r="W374" s="6"/>
      <c r="X374" s="6"/>
      <c r="Y374" s="6"/>
      <c r="Z374" s="6"/>
      <c r="AA374" s="6"/>
      <c r="AB374" s="22" t="s">
        <v>2065</v>
      </c>
    </row>
    <row r="375" spans="1:28" x14ac:dyDescent="0.55000000000000004">
      <c r="A375" s="22"/>
      <c r="B375" s="6">
        <v>245</v>
      </c>
      <c r="C375" s="6" t="s">
        <v>34</v>
      </c>
      <c r="D375" s="6">
        <v>86405</v>
      </c>
      <c r="E375" s="6">
        <v>197</v>
      </c>
      <c r="F375" s="6">
        <v>7006</v>
      </c>
      <c r="G375" s="6" t="s">
        <v>1940</v>
      </c>
      <c r="H375" s="6">
        <v>6</v>
      </c>
      <c r="I375" s="6">
        <v>1</v>
      </c>
      <c r="J375" s="6">
        <v>41</v>
      </c>
      <c r="K375" s="5">
        <f t="shared" si="2"/>
        <v>2541</v>
      </c>
      <c r="L375" s="6"/>
      <c r="M375" s="6"/>
      <c r="N375" s="6"/>
      <c r="O375" s="6"/>
      <c r="P375" s="115">
        <v>150</v>
      </c>
      <c r="Q375" s="6"/>
      <c r="R375" s="6">
        <v>101</v>
      </c>
      <c r="S375" s="6"/>
      <c r="T375" s="6"/>
      <c r="U375" s="6"/>
      <c r="V375" s="6"/>
      <c r="W375" s="6"/>
      <c r="X375" s="6"/>
      <c r="Y375" s="6"/>
      <c r="Z375" s="6"/>
      <c r="AA375" s="6"/>
      <c r="AB375" s="22"/>
    </row>
    <row r="376" spans="1:28" x14ac:dyDescent="0.55000000000000004">
      <c r="A376" s="22"/>
      <c r="B376" s="6">
        <v>246</v>
      </c>
      <c r="C376" s="6" t="s">
        <v>34</v>
      </c>
      <c r="D376" s="6">
        <v>62092</v>
      </c>
      <c r="E376" s="6">
        <v>41</v>
      </c>
      <c r="F376" s="6">
        <v>5503</v>
      </c>
      <c r="G376" s="6" t="s">
        <v>1940</v>
      </c>
      <c r="H376" s="6"/>
      <c r="I376" s="6"/>
      <c r="J376" s="6">
        <v>72</v>
      </c>
      <c r="K376" s="5">
        <f t="shared" si="2"/>
        <v>72</v>
      </c>
      <c r="L376" s="6"/>
      <c r="M376" s="6"/>
      <c r="N376" s="6"/>
      <c r="O376" s="6"/>
      <c r="P376" s="115">
        <v>250</v>
      </c>
      <c r="Q376" s="6"/>
      <c r="R376" s="6">
        <v>101</v>
      </c>
      <c r="S376" s="6"/>
      <c r="T376" s="6"/>
      <c r="U376" s="6"/>
      <c r="V376" s="6"/>
      <c r="W376" s="6"/>
      <c r="X376" s="6"/>
      <c r="Y376" s="6"/>
      <c r="Z376" s="6"/>
      <c r="AA376" s="6"/>
      <c r="AB376" s="22"/>
    </row>
    <row r="377" spans="1:28" x14ac:dyDescent="0.55000000000000004">
      <c r="A377" s="22"/>
      <c r="B377" s="6"/>
      <c r="C377" s="6"/>
      <c r="D377" s="6"/>
      <c r="E377" s="6"/>
      <c r="F377" s="6"/>
      <c r="G377" s="6"/>
      <c r="H377" s="6"/>
      <c r="I377" s="6"/>
      <c r="J377" s="6"/>
      <c r="K377" s="5"/>
      <c r="L377" s="6"/>
      <c r="M377" s="6"/>
      <c r="N377" s="6"/>
      <c r="O377" s="6"/>
      <c r="P377" s="115"/>
      <c r="Q377" s="6"/>
      <c r="R377" s="6"/>
      <c r="S377" s="6"/>
      <c r="T377" s="6"/>
      <c r="U377" s="6"/>
      <c r="V377" s="6"/>
      <c r="W377" s="6"/>
      <c r="X377" s="6"/>
      <c r="Y377" s="6"/>
      <c r="Z377" s="6"/>
      <c r="AA377" s="6"/>
      <c r="AB377" s="22"/>
    </row>
    <row r="378" spans="1:28" x14ac:dyDescent="0.55000000000000004">
      <c r="A378" s="22" t="s">
        <v>1973</v>
      </c>
      <c r="B378" s="6">
        <v>247</v>
      </c>
      <c r="C378" s="6" t="s">
        <v>34</v>
      </c>
      <c r="D378" s="6">
        <v>54530</v>
      </c>
      <c r="E378" s="6">
        <v>108</v>
      </c>
      <c r="F378" s="6">
        <v>4745</v>
      </c>
      <c r="G378" s="6" t="s">
        <v>1940</v>
      </c>
      <c r="H378" s="6">
        <v>22</v>
      </c>
      <c r="I378" s="6">
        <v>1</v>
      </c>
      <c r="J378" s="6">
        <v>11</v>
      </c>
      <c r="K378" s="5">
        <f t="shared" si="2"/>
        <v>8911</v>
      </c>
      <c r="L378" s="6"/>
      <c r="M378" s="6"/>
      <c r="N378" s="6"/>
      <c r="O378" s="6"/>
      <c r="P378" s="115">
        <v>150</v>
      </c>
      <c r="Q378" s="6"/>
      <c r="R378" s="6">
        <v>96</v>
      </c>
      <c r="S378" s="6"/>
      <c r="T378" s="6"/>
      <c r="U378" s="6"/>
      <c r="V378" s="6"/>
      <c r="W378" s="6"/>
      <c r="X378" s="6"/>
      <c r="Y378" s="6"/>
      <c r="Z378" s="6"/>
      <c r="AA378" s="6"/>
      <c r="AB378" s="22" t="s">
        <v>1973</v>
      </c>
    </row>
    <row r="379" spans="1:28" x14ac:dyDescent="0.55000000000000004">
      <c r="A379" s="22"/>
      <c r="B379" s="6"/>
      <c r="C379" s="6"/>
      <c r="D379" s="6"/>
      <c r="E379" s="6"/>
      <c r="F379" s="6"/>
      <c r="G379" s="6"/>
      <c r="H379" s="6"/>
      <c r="I379" s="6"/>
      <c r="J379" s="6"/>
      <c r="K379" s="5"/>
      <c r="L379" s="6"/>
      <c r="M379" s="6"/>
      <c r="N379" s="6"/>
      <c r="O379" s="6"/>
      <c r="P379" s="115"/>
      <c r="Q379" s="6"/>
      <c r="R379" s="6"/>
      <c r="S379" s="6"/>
      <c r="T379" s="6"/>
      <c r="U379" s="6"/>
      <c r="V379" s="6"/>
      <c r="W379" s="6"/>
      <c r="X379" s="6"/>
      <c r="Y379" s="6"/>
      <c r="Z379" s="6"/>
      <c r="AA379" s="6"/>
      <c r="AB379" s="22"/>
    </row>
    <row r="380" spans="1:28" x14ac:dyDescent="0.55000000000000004">
      <c r="A380" s="22" t="s">
        <v>2066</v>
      </c>
      <c r="B380" s="6">
        <v>248</v>
      </c>
      <c r="C380" s="6" t="s">
        <v>34</v>
      </c>
      <c r="D380" s="6">
        <v>25491</v>
      </c>
      <c r="E380" s="6">
        <v>5</v>
      </c>
      <c r="F380" s="6">
        <v>1947</v>
      </c>
      <c r="G380" s="6" t="s">
        <v>1940</v>
      </c>
      <c r="H380" s="6">
        <v>18</v>
      </c>
      <c r="I380" s="6"/>
      <c r="J380" s="6">
        <v>20</v>
      </c>
      <c r="K380" s="5">
        <f t="shared" si="2"/>
        <v>7220</v>
      </c>
      <c r="L380" s="6"/>
      <c r="M380" s="6"/>
      <c r="N380" s="6"/>
      <c r="O380" s="6"/>
      <c r="P380" s="115">
        <v>100</v>
      </c>
      <c r="Q380" s="6"/>
      <c r="R380" s="6">
        <v>46</v>
      </c>
      <c r="S380" s="6"/>
      <c r="T380" s="6"/>
      <c r="U380" s="6"/>
      <c r="V380" s="6"/>
      <c r="W380" s="6"/>
      <c r="X380" s="6"/>
      <c r="Y380" s="6"/>
      <c r="Z380" s="6"/>
      <c r="AA380" s="6"/>
      <c r="AB380" s="22" t="s">
        <v>2066</v>
      </c>
    </row>
    <row r="381" spans="1:28" x14ac:dyDescent="0.55000000000000004">
      <c r="A381" s="22"/>
      <c r="B381" s="6"/>
      <c r="C381" s="6"/>
      <c r="D381" s="6"/>
      <c r="E381" s="6"/>
      <c r="F381" s="6"/>
      <c r="G381" s="6"/>
      <c r="H381" s="6"/>
      <c r="I381" s="6"/>
      <c r="J381" s="6"/>
      <c r="K381" s="5"/>
      <c r="L381" s="6"/>
      <c r="M381" s="6"/>
      <c r="N381" s="6"/>
      <c r="O381" s="6"/>
      <c r="P381" s="115"/>
      <c r="Q381" s="6"/>
      <c r="R381" s="6"/>
      <c r="S381" s="6"/>
      <c r="T381" s="6"/>
      <c r="U381" s="6"/>
      <c r="V381" s="6"/>
      <c r="W381" s="6"/>
      <c r="X381" s="6"/>
      <c r="Y381" s="6"/>
      <c r="Z381" s="6"/>
      <c r="AA381" s="6"/>
      <c r="AB381" s="22"/>
    </row>
    <row r="382" spans="1:28" x14ac:dyDescent="0.55000000000000004">
      <c r="A382" s="22" t="s">
        <v>2067</v>
      </c>
      <c r="B382" s="6">
        <v>249</v>
      </c>
      <c r="C382" s="6" t="s">
        <v>34</v>
      </c>
      <c r="D382" s="6">
        <v>71454</v>
      </c>
      <c r="E382" s="6">
        <v>265</v>
      </c>
      <c r="F382" s="6">
        <v>6040</v>
      </c>
      <c r="G382" s="6" t="s">
        <v>1940</v>
      </c>
      <c r="H382" s="6"/>
      <c r="I382" s="6"/>
      <c r="J382" s="6">
        <v>32</v>
      </c>
      <c r="K382" s="5">
        <f t="shared" si="2"/>
        <v>32</v>
      </c>
      <c r="L382" s="6"/>
      <c r="M382" s="6"/>
      <c r="N382" s="6"/>
      <c r="O382" s="6"/>
      <c r="P382" s="115">
        <v>250</v>
      </c>
      <c r="Q382" s="6"/>
      <c r="R382" s="6">
        <v>61</v>
      </c>
      <c r="S382" s="6"/>
      <c r="T382" s="6"/>
      <c r="U382" s="6"/>
      <c r="V382" s="6"/>
      <c r="W382" s="6"/>
      <c r="X382" s="6"/>
      <c r="Y382" s="6"/>
      <c r="Z382" s="6"/>
      <c r="AA382" s="6"/>
      <c r="AB382" s="22" t="s">
        <v>2067</v>
      </c>
    </row>
    <row r="383" spans="1:28" x14ac:dyDescent="0.55000000000000004">
      <c r="A383" s="22"/>
      <c r="B383" s="6"/>
      <c r="C383" s="6"/>
      <c r="D383" s="6"/>
      <c r="E383" s="6"/>
      <c r="F383" s="6"/>
      <c r="G383" s="6"/>
      <c r="H383" s="6"/>
      <c r="I383" s="6"/>
      <c r="J383" s="6"/>
      <c r="K383" s="5"/>
      <c r="L383" s="6"/>
      <c r="M383" s="6"/>
      <c r="N383" s="6"/>
      <c r="O383" s="6"/>
      <c r="P383" s="115"/>
      <c r="Q383" s="6"/>
      <c r="R383" s="6"/>
      <c r="S383" s="6"/>
      <c r="T383" s="6"/>
      <c r="U383" s="6"/>
      <c r="V383" s="6"/>
      <c r="W383" s="6"/>
      <c r="X383" s="6"/>
      <c r="Y383" s="6"/>
      <c r="Z383" s="6"/>
      <c r="AA383" s="6"/>
      <c r="AB383" s="22"/>
    </row>
    <row r="384" spans="1:28" x14ac:dyDescent="0.55000000000000004">
      <c r="A384" s="22" t="s">
        <v>2068</v>
      </c>
      <c r="B384" s="6">
        <v>250</v>
      </c>
      <c r="C384" s="6" t="s">
        <v>34</v>
      </c>
      <c r="D384" s="6">
        <v>2630</v>
      </c>
      <c r="E384" s="6">
        <v>19</v>
      </c>
      <c r="F384" s="6">
        <v>2249</v>
      </c>
      <c r="G384" s="6" t="s">
        <v>1940</v>
      </c>
      <c r="H384" s="6">
        <v>8</v>
      </c>
      <c r="I384" s="6"/>
      <c r="J384" s="6">
        <v>21</v>
      </c>
      <c r="K384" s="5">
        <f t="shared" si="2"/>
        <v>3221</v>
      </c>
      <c r="L384" s="6"/>
      <c r="M384" s="6"/>
      <c r="N384" s="6"/>
      <c r="O384" s="6"/>
      <c r="P384" s="115">
        <v>175</v>
      </c>
      <c r="Q384" s="6"/>
      <c r="R384" s="6">
        <v>81</v>
      </c>
      <c r="S384" s="6"/>
      <c r="T384" s="6"/>
      <c r="U384" s="6"/>
      <c r="V384" s="6"/>
      <c r="W384" s="6"/>
      <c r="X384" s="6"/>
      <c r="Y384" s="6"/>
      <c r="Z384" s="6"/>
      <c r="AA384" s="6"/>
      <c r="AB384" s="22" t="s">
        <v>2068</v>
      </c>
    </row>
    <row r="385" spans="1:28" x14ac:dyDescent="0.55000000000000004">
      <c r="A385" s="22"/>
      <c r="B385" s="6">
        <v>251</v>
      </c>
      <c r="C385" s="6" t="s">
        <v>34</v>
      </c>
      <c r="D385" s="6">
        <v>71482</v>
      </c>
      <c r="E385" s="6">
        <v>322</v>
      </c>
      <c r="F385" s="6">
        <v>6068</v>
      </c>
      <c r="G385" s="6" t="s">
        <v>1940</v>
      </c>
      <c r="H385" s="6"/>
      <c r="I385" s="6">
        <v>1</v>
      </c>
      <c r="J385" s="6">
        <v>20</v>
      </c>
      <c r="K385" s="5">
        <f t="shared" si="2"/>
        <v>120</v>
      </c>
      <c r="L385" s="6"/>
      <c r="M385" s="6"/>
      <c r="N385" s="6"/>
      <c r="O385" s="6"/>
      <c r="P385" s="115">
        <v>100</v>
      </c>
      <c r="Q385" s="6"/>
      <c r="R385" s="6">
        <v>81</v>
      </c>
      <c r="S385" s="6"/>
      <c r="T385" s="6"/>
      <c r="U385" s="6"/>
      <c r="V385" s="6"/>
      <c r="W385" s="6"/>
      <c r="X385" s="6"/>
      <c r="Y385" s="6"/>
      <c r="Z385" s="6"/>
      <c r="AA385" s="6"/>
      <c r="AB385" s="22"/>
    </row>
    <row r="386" spans="1:28" x14ac:dyDescent="0.55000000000000004">
      <c r="A386" s="22"/>
      <c r="B386" s="6">
        <v>252</v>
      </c>
      <c r="C386" s="6" t="s">
        <v>34</v>
      </c>
      <c r="D386" s="6">
        <v>26334</v>
      </c>
      <c r="E386" s="6">
        <v>29</v>
      </c>
      <c r="F386" s="6">
        <v>2252</v>
      </c>
      <c r="G386" s="6" t="s">
        <v>1940</v>
      </c>
      <c r="H386" s="6">
        <v>1</v>
      </c>
      <c r="I386" s="6">
        <v>2</v>
      </c>
      <c r="J386" s="6">
        <v>40</v>
      </c>
      <c r="K386" s="5">
        <f t="shared" si="2"/>
        <v>640</v>
      </c>
      <c r="L386" s="6"/>
      <c r="M386" s="6"/>
      <c r="N386" s="6"/>
      <c r="O386" s="6"/>
      <c r="P386" s="115">
        <v>250</v>
      </c>
      <c r="Q386" s="6"/>
      <c r="R386" s="6">
        <v>81</v>
      </c>
      <c r="S386" s="6"/>
      <c r="T386" s="6"/>
      <c r="U386" s="6"/>
      <c r="V386" s="6"/>
      <c r="W386" s="6"/>
      <c r="X386" s="6"/>
      <c r="Y386" s="6"/>
      <c r="Z386" s="6"/>
      <c r="AA386" s="6"/>
      <c r="AB386" s="22"/>
    </row>
    <row r="387" spans="1:28" x14ac:dyDescent="0.55000000000000004">
      <c r="A387" s="22"/>
      <c r="B387" s="6">
        <v>253</v>
      </c>
      <c r="C387" s="6" t="s">
        <v>1791</v>
      </c>
      <c r="D387" s="6">
        <v>298</v>
      </c>
      <c r="E387" s="6"/>
      <c r="F387" s="6">
        <v>48</v>
      </c>
      <c r="G387" s="6" t="s">
        <v>1940</v>
      </c>
      <c r="H387" s="6">
        <v>49</v>
      </c>
      <c r="I387" s="6">
        <v>1</v>
      </c>
      <c r="J387" s="6">
        <v>25</v>
      </c>
      <c r="K387" s="5">
        <f t="shared" si="2"/>
        <v>19725</v>
      </c>
      <c r="L387" s="6"/>
      <c r="M387" s="6"/>
      <c r="N387" s="6"/>
      <c r="O387" s="6"/>
      <c r="P387" s="115"/>
      <c r="Q387" s="6"/>
      <c r="R387" s="6">
        <v>81</v>
      </c>
      <c r="S387" s="6"/>
      <c r="T387" s="6"/>
      <c r="U387" s="6"/>
      <c r="V387" s="6"/>
      <c r="W387" s="6"/>
      <c r="X387" s="6"/>
      <c r="Y387" s="6"/>
      <c r="Z387" s="6"/>
      <c r="AA387" s="6"/>
      <c r="AB387" s="22"/>
    </row>
    <row r="388" spans="1:28" x14ac:dyDescent="0.55000000000000004">
      <c r="A388" s="22"/>
      <c r="B388" s="6">
        <v>254</v>
      </c>
      <c r="C388" s="6" t="s">
        <v>34</v>
      </c>
      <c r="D388" s="6">
        <v>26334</v>
      </c>
      <c r="E388" s="6">
        <v>29</v>
      </c>
      <c r="F388" s="6">
        <v>2252</v>
      </c>
      <c r="G388" s="6" t="s">
        <v>1940</v>
      </c>
      <c r="H388" s="6">
        <v>1</v>
      </c>
      <c r="I388" s="6">
        <v>4</v>
      </c>
      <c r="J388" s="6">
        <v>80</v>
      </c>
      <c r="K388" s="5">
        <f t="shared" si="2"/>
        <v>880</v>
      </c>
      <c r="L388" s="6"/>
      <c r="M388" s="6"/>
      <c r="N388" s="6"/>
      <c r="O388" s="6"/>
      <c r="P388" s="115">
        <v>250</v>
      </c>
      <c r="Q388" s="6"/>
      <c r="R388" s="6">
        <v>81</v>
      </c>
      <c r="S388" s="6"/>
      <c r="T388" s="6"/>
      <c r="U388" s="6"/>
      <c r="V388" s="6"/>
      <c r="W388" s="6"/>
      <c r="X388" s="6"/>
      <c r="Y388" s="6"/>
      <c r="Z388" s="6"/>
      <c r="AA388" s="6"/>
      <c r="AB388" s="22"/>
    </row>
    <row r="389" spans="1:28" x14ac:dyDescent="0.55000000000000004">
      <c r="A389" s="22"/>
      <c r="B389" s="6">
        <v>255</v>
      </c>
      <c r="C389" s="6" t="s">
        <v>34</v>
      </c>
      <c r="D389" s="6">
        <v>26339</v>
      </c>
      <c r="E389" s="6">
        <v>30</v>
      </c>
      <c r="F389" s="6">
        <v>2257</v>
      </c>
      <c r="G389" s="6" t="s">
        <v>1940</v>
      </c>
      <c r="H389" s="6">
        <v>4</v>
      </c>
      <c r="I389" s="6">
        <v>1</v>
      </c>
      <c r="J389" s="6">
        <v>53</v>
      </c>
      <c r="K389" s="5">
        <f t="shared" si="2"/>
        <v>1753</v>
      </c>
      <c r="L389" s="6"/>
      <c r="M389" s="6"/>
      <c r="N389" s="6"/>
      <c r="O389" s="6"/>
      <c r="P389" s="115">
        <v>200</v>
      </c>
      <c r="Q389" s="6"/>
      <c r="R389" s="6">
        <v>81</v>
      </c>
      <c r="S389" s="6"/>
      <c r="T389" s="6"/>
      <c r="U389" s="6"/>
      <c r="V389" s="6"/>
      <c r="W389" s="6"/>
      <c r="X389" s="6"/>
      <c r="Y389" s="6"/>
      <c r="Z389" s="6"/>
      <c r="AA389" s="6"/>
      <c r="AB389" s="22"/>
    </row>
    <row r="390" spans="1:28" x14ac:dyDescent="0.55000000000000004">
      <c r="A390" s="22"/>
      <c r="B390" s="6">
        <v>256</v>
      </c>
      <c r="C390" s="6" t="s">
        <v>34</v>
      </c>
      <c r="D390" s="6">
        <v>26335</v>
      </c>
      <c r="E390" s="6">
        <v>28</v>
      </c>
      <c r="F390" s="6">
        <v>2253</v>
      </c>
      <c r="G390" s="6" t="s">
        <v>1940</v>
      </c>
      <c r="H390" s="6">
        <v>2</v>
      </c>
      <c r="I390" s="6">
        <v>1</v>
      </c>
      <c r="J390" s="6">
        <v>93</v>
      </c>
      <c r="K390" s="5">
        <f t="shared" si="2"/>
        <v>993</v>
      </c>
      <c r="L390" s="6"/>
      <c r="M390" s="6"/>
      <c r="N390" s="6"/>
      <c r="O390" s="6"/>
      <c r="P390" s="115">
        <v>100</v>
      </c>
      <c r="Q390" s="6"/>
      <c r="R390" s="6">
        <v>81</v>
      </c>
      <c r="S390" s="6"/>
      <c r="T390" s="6"/>
      <c r="U390" s="6"/>
      <c r="V390" s="6"/>
      <c r="W390" s="6"/>
      <c r="X390" s="6"/>
      <c r="Y390" s="6"/>
      <c r="Z390" s="6"/>
      <c r="AA390" s="6"/>
      <c r="AB390" s="22"/>
    </row>
    <row r="391" spans="1:28" x14ac:dyDescent="0.55000000000000004">
      <c r="A391" s="22"/>
      <c r="B391" s="6">
        <v>257</v>
      </c>
      <c r="C391" s="6" t="s">
        <v>34</v>
      </c>
      <c r="D391" s="6">
        <v>25544</v>
      </c>
      <c r="E391" s="6">
        <v>65</v>
      </c>
      <c r="F391" s="6">
        <v>2000</v>
      </c>
      <c r="G391" s="6" t="s">
        <v>1940</v>
      </c>
      <c r="H391" s="6">
        <v>6</v>
      </c>
      <c r="I391" s="6">
        <v>2</v>
      </c>
      <c r="J391" s="6">
        <v>30</v>
      </c>
      <c r="K391" s="5">
        <f t="shared" si="2"/>
        <v>2630</v>
      </c>
      <c r="L391" s="6"/>
      <c r="M391" s="6"/>
      <c r="N391" s="6"/>
      <c r="O391" s="6"/>
      <c r="P391" s="115">
        <v>175</v>
      </c>
      <c r="Q391" s="6"/>
      <c r="R391" s="6">
        <v>81</v>
      </c>
      <c r="S391" s="6"/>
      <c r="T391" s="6"/>
      <c r="U391" s="6"/>
      <c r="V391" s="6"/>
      <c r="W391" s="6"/>
      <c r="X391" s="6"/>
      <c r="Y391" s="6"/>
      <c r="Z391" s="6"/>
      <c r="AA391" s="6"/>
      <c r="AB391" s="22"/>
    </row>
    <row r="392" spans="1:28" x14ac:dyDescent="0.55000000000000004">
      <c r="A392" s="22"/>
      <c r="B392" s="6">
        <v>258</v>
      </c>
      <c r="C392" s="6" t="s">
        <v>34</v>
      </c>
      <c r="D392" s="6">
        <v>25543</v>
      </c>
      <c r="E392" s="6">
        <v>66</v>
      </c>
      <c r="F392" s="6">
        <v>1999</v>
      </c>
      <c r="G392" s="6" t="s">
        <v>1940</v>
      </c>
      <c r="H392" s="6">
        <v>6</v>
      </c>
      <c r="I392" s="6">
        <v>2</v>
      </c>
      <c r="J392" s="6">
        <v>20</v>
      </c>
      <c r="K392" s="5">
        <f t="shared" si="2"/>
        <v>2620</v>
      </c>
      <c r="L392" s="6"/>
      <c r="M392" s="6"/>
      <c r="N392" s="6"/>
      <c r="O392" s="6"/>
      <c r="P392" s="115">
        <v>175</v>
      </c>
      <c r="Q392" s="6"/>
      <c r="R392" s="6">
        <v>81</v>
      </c>
      <c r="S392" s="6"/>
      <c r="T392" s="6"/>
      <c r="U392" s="6"/>
      <c r="V392" s="6"/>
      <c r="W392" s="6"/>
      <c r="X392" s="6"/>
      <c r="Y392" s="6"/>
      <c r="Z392" s="6"/>
      <c r="AA392" s="6"/>
      <c r="AB392" s="22"/>
    </row>
    <row r="393" spans="1:28" x14ac:dyDescent="0.55000000000000004">
      <c r="A393" s="22"/>
      <c r="B393" s="6"/>
      <c r="C393" s="6"/>
      <c r="D393" s="6"/>
      <c r="E393" s="6"/>
      <c r="F393" s="6"/>
      <c r="G393" s="6"/>
      <c r="H393" s="6"/>
      <c r="I393" s="6"/>
      <c r="J393" s="6"/>
      <c r="K393" s="5"/>
      <c r="L393" s="6"/>
      <c r="M393" s="6"/>
      <c r="N393" s="6"/>
      <c r="O393" s="6"/>
      <c r="P393" s="115"/>
      <c r="Q393" s="6"/>
      <c r="R393" s="6"/>
      <c r="S393" s="6"/>
      <c r="T393" s="6"/>
      <c r="U393" s="6"/>
      <c r="V393" s="6"/>
      <c r="W393" s="6"/>
      <c r="X393" s="6"/>
      <c r="Y393" s="6"/>
      <c r="Z393" s="6"/>
      <c r="AA393" s="6"/>
      <c r="AB393" s="22"/>
    </row>
    <row r="394" spans="1:28" x14ac:dyDescent="0.55000000000000004">
      <c r="A394" s="22" t="s">
        <v>2069</v>
      </c>
      <c r="B394" s="6">
        <v>259</v>
      </c>
      <c r="C394" s="6" t="s">
        <v>34</v>
      </c>
      <c r="D394" s="6">
        <v>36933</v>
      </c>
      <c r="E394" s="6">
        <v>51</v>
      </c>
      <c r="F394" s="6">
        <v>1039</v>
      </c>
      <c r="G394" s="6" t="s">
        <v>1940</v>
      </c>
      <c r="H394" s="6"/>
      <c r="I394" s="6"/>
      <c r="J394" s="6">
        <v>61</v>
      </c>
      <c r="K394" s="5"/>
      <c r="L394" s="6">
        <f xml:space="preserve"> H394*400+I394*100+J394</f>
        <v>61</v>
      </c>
      <c r="M394" s="6"/>
      <c r="N394" s="6"/>
      <c r="O394" s="6"/>
      <c r="P394" s="115">
        <v>300</v>
      </c>
      <c r="Q394" s="6">
        <v>60</v>
      </c>
      <c r="R394" s="6">
        <v>69</v>
      </c>
      <c r="S394" s="6" t="s">
        <v>1792</v>
      </c>
      <c r="T394" s="6" t="s">
        <v>1024</v>
      </c>
      <c r="U394" s="6">
        <v>108</v>
      </c>
      <c r="V394" s="6"/>
      <c r="W394" s="6">
        <v>108</v>
      </c>
      <c r="X394" s="6"/>
      <c r="Y394" s="6"/>
      <c r="Z394" s="6">
        <v>70</v>
      </c>
      <c r="AA394" s="6"/>
      <c r="AB394" s="22" t="s">
        <v>2069</v>
      </c>
    </row>
    <row r="395" spans="1:28" x14ac:dyDescent="0.55000000000000004">
      <c r="A395" s="22"/>
      <c r="B395" s="6">
        <v>260</v>
      </c>
      <c r="C395" s="6" t="s">
        <v>34</v>
      </c>
      <c r="D395" s="6">
        <v>43956</v>
      </c>
      <c r="E395" s="6">
        <v>90</v>
      </c>
      <c r="F395" s="6">
        <v>3290</v>
      </c>
      <c r="G395" s="6" t="s">
        <v>1940</v>
      </c>
      <c r="H395" s="6">
        <v>39</v>
      </c>
      <c r="I395" s="6">
        <v>2</v>
      </c>
      <c r="J395" s="6">
        <v>3</v>
      </c>
      <c r="K395" s="5">
        <f t="shared" si="2"/>
        <v>15803</v>
      </c>
      <c r="L395" s="6"/>
      <c r="M395" s="6"/>
      <c r="N395" s="6"/>
      <c r="O395" s="6"/>
      <c r="P395" s="115">
        <v>250</v>
      </c>
      <c r="Q395" s="6"/>
      <c r="R395" s="6">
        <v>55</v>
      </c>
      <c r="S395" s="6"/>
      <c r="T395" s="6"/>
      <c r="U395" s="6"/>
      <c r="V395" s="6"/>
      <c r="W395" s="6"/>
      <c r="X395" s="6"/>
      <c r="Y395" s="6"/>
      <c r="Z395" s="6"/>
      <c r="AA395" s="6"/>
      <c r="AB395" s="22"/>
    </row>
    <row r="396" spans="1:28" x14ac:dyDescent="0.55000000000000004">
      <c r="A396" s="22"/>
      <c r="B396" s="6"/>
      <c r="C396" s="6"/>
      <c r="D396" s="6"/>
      <c r="E396" s="6"/>
      <c r="F396" s="6"/>
      <c r="G396" s="6"/>
      <c r="H396" s="6"/>
      <c r="I396" s="6"/>
      <c r="J396" s="6"/>
      <c r="K396" s="5"/>
      <c r="L396" s="6"/>
      <c r="M396" s="6"/>
      <c r="N396" s="6"/>
      <c r="O396" s="6"/>
      <c r="P396" s="115"/>
      <c r="Q396" s="6"/>
      <c r="R396" s="6"/>
      <c r="S396" s="6"/>
      <c r="T396" s="6"/>
      <c r="U396" s="6"/>
      <c r="V396" s="6"/>
      <c r="W396" s="6"/>
      <c r="X396" s="6"/>
      <c r="Y396" s="6"/>
      <c r="Z396" s="6"/>
      <c r="AA396" s="6"/>
      <c r="AB396" s="22"/>
    </row>
    <row r="397" spans="1:28" x14ac:dyDescent="0.55000000000000004">
      <c r="A397" s="22" t="s">
        <v>2070</v>
      </c>
      <c r="B397" s="6">
        <v>261</v>
      </c>
      <c r="C397" s="6" t="s">
        <v>34</v>
      </c>
      <c r="D397" s="6">
        <v>49468</v>
      </c>
      <c r="E397" s="6">
        <v>81</v>
      </c>
      <c r="F397" s="6">
        <v>4545</v>
      </c>
      <c r="G397" s="6" t="s">
        <v>1940</v>
      </c>
      <c r="H397" s="6">
        <v>2</v>
      </c>
      <c r="I397" s="6">
        <v>1</v>
      </c>
      <c r="J397" s="6">
        <v>93</v>
      </c>
      <c r="K397" s="5">
        <f t="shared" si="2"/>
        <v>993</v>
      </c>
      <c r="L397" s="6"/>
      <c r="M397" s="6"/>
      <c r="N397" s="6"/>
      <c r="O397" s="6"/>
      <c r="P397" s="115">
        <v>175</v>
      </c>
      <c r="Q397" s="6"/>
      <c r="R397" s="6">
        <v>13</v>
      </c>
      <c r="S397" s="6"/>
      <c r="T397" s="6"/>
      <c r="U397" s="6"/>
      <c r="V397" s="6"/>
      <c r="W397" s="6"/>
      <c r="X397" s="6"/>
      <c r="Y397" s="6"/>
      <c r="Z397" s="6"/>
      <c r="AA397" s="6"/>
      <c r="AB397" s="22" t="s">
        <v>2070</v>
      </c>
    </row>
    <row r="398" spans="1:28" x14ac:dyDescent="0.55000000000000004">
      <c r="A398" s="22"/>
      <c r="B398" s="6">
        <v>262</v>
      </c>
      <c r="C398" s="6" t="s">
        <v>34</v>
      </c>
      <c r="D398" s="6">
        <v>26234</v>
      </c>
      <c r="E398" s="6">
        <v>8</v>
      </c>
      <c r="F398" s="6">
        <v>2155</v>
      </c>
      <c r="G398" s="6" t="s">
        <v>1940</v>
      </c>
      <c r="H398" s="6">
        <v>4</v>
      </c>
      <c r="I398" s="6"/>
      <c r="J398" s="6">
        <v>30</v>
      </c>
      <c r="K398" s="5">
        <f t="shared" si="2"/>
        <v>1630</v>
      </c>
      <c r="L398" s="6"/>
      <c r="M398" s="6"/>
      <c r="N398" s="6"/>
      <c r="O398" s="6"/>
      <c r="P398" s="115">
        <v>150</v>
      </c>
      <c r="Q398" s="6"/>
      <c r="R398" s="6">
        <v>13</v>
      </c>
      <c r="S398" s="6"/>
      <c r="T398" s="6"/>
      <c r="U398" s="6"/>
      <c r="V398" s="6"/>
      <c r="W398" s="6"/>
      <c r="X398" s="6"/>
      <c r="Y398" s="6"/>
      <c r="Z398" s="6"/>
      <c r="AA398" s="6"/>
      <c r="AB398" s="22"/>
    </row>
    <row r="399" spans="1:28" x14ac:dyDescent="0.55000000000000004">
      <c r="A399" s="22"/>
      <c r="B399" s="6">
        <v>263</v>
      </c>
      <c r="C399" s="6" t="s">
        <v>34</v>
      </c>
      <c r="D399" s="6">
        <v>49573</v>
      </c>
      <c r="E399" s="6">
        <v>87</v>
      </c>
      <c r="F399" s="6">
        <v>4550</v>
      </c>
      <c r="G399" s="6" t="s">
        <v>1940</v>
      </c>
      <c r="H399" s="6">
        <v>19</v>
      </c>
      <c r="I399" s="6">
        <v>2</v>
      </c>
      <c r="J399" s="6">
        <v>77</v>
      </c>
      <c r="K399" s="5">
        <f t="shared" si="2"/>
        <v>7877</v>
      </c>
      <c r="L399" s="6"/>
      <c r="M399" s="6"/>
      <c r="N399" s="6"/>
      <c r="O399" s="6"/>
      <c r="P399" s="115">
        <v>250</v>
      </c>
      <c r="Q399" s="6"/>
      <c r="R399" s="6">
        <v>13</v>
      </c>
      <c r="S399" s="6"/>
      <c r="T399" s="6"/>
      <c r="U399" s="6"/>
      <c r="V399" s="6"/>
      <c r="W399" s="6"/>
      <c r="X399" s="6"/>
      <c r="Y399" s="6"/>
      <c r="Z399" s="6"/>
      <c r="AA399" s="6"/>
      <c r="AB399" s="22"/>
    </row>
    <row r="400" spans="1:28" x14ac:dyDescent="0.55000000000000004">
      <c r="A400" s="22"/>
      <c r="B400" s="6"/>
      <c r="C400" s="6"/>
      <c r="D400" s="6"/>
      <c r="E400" s="6"/>
      <c r="F400" s="6"/>
      <c r="G400" s="6"/>
      <c r="H400" s="6"/>
      <c r="I400" s="6"/>
      <c r="J400" s="6"/>
      <c r="K400" s="5"/>
      <c r="L400" s="6"/>
      <c r="M400" s="6"/>
      <c r="N400" s="6"/>
      <c r="O400" s="6"/>
      <c r="P400" s="115"/>
      <c r="Q400" s="6"/>
      <c r="R400" s="6"/>
      <c r="S400" s="6"/>
      <c r="T400" s="6"/>
      <c r="U400" s="6"/>
      <c r="V400" s="6"/>
      <c r="W400" s="6"/>
      <c r="X400" s="6"/>
      <c r="Y400" s="6"/>
      <c r="Z400" s="6"/>
      <c r="AA400" s="6"/>
      <c r="AB400" s="22"/>
    </row>
    <row r="401" spans="1:28" x14ac:dyDescent="0.55000000000000004">
      <c r="A401" s="22" t="s">
        <v>2071</v>
      </c>
      <c r="B401" s="6">
        <v>264</v>
      </c>
      <c r="C401" s="6" t="s">
        <v>34</v>
      </c>
      <c r="D401" s="6">
        <v>25424</v>
      </c>
      <c r="E401" s="6">
        <v>20</v>
      </c>
      <c r="F401" s="6">
        <v>1880</v>
      </c>
      <c r="G401" s="6" t="s">
        <v>1940</v>
      </c>
      <c r="H401" s="6">
        <v>2</v>
      </c>
      <c r="I401" s="6">
        <v>3</v>
      </c>
      <c r="J401" s="6">
        <v>60</v>
      </c>
      <c r="K401" s="5">
        <f t="shared" si="2"/>
        <v>1160</v>
      </c>
      <c r="L401" s="6"/>
      <c r="M401" s="6"/>
      <c r="N401" s="6"/>
      <c r="O401" s="6"/>
      <c r="P401" s="115">
        <v>100</v>
      </c>
      <c r="Q401" s="6"/>
      <c r="R401" s="6">
        <v>24</v>
      </c>
      <c r="S401" s="6"/>
      <c r="T401" s="6"/>
      <c r="U401" s="6"/>
      <c r="V401" s="6"/>
      <c r="W401" s="6"/>
      <c r="X401" s="6"/>
      <c r="Y401" s="6"/>
      <c r="Z401" s="6"/>
      <c r="AA401" s="6"/>
      <c r="AB401" s="22" t="s">
        <v>2071</v>
      </c>
    </row>
    <row r="402" spans="1:28" x14ac:dyDescent="0.55000000000000004">
      <c r="A402" s="22"/>
      <c r="B402" s="6">
        <v>265</v>
      </c>
      <c r="C402" s="6" t="s">
        <v>34</v>
      </c>
      <c r="D402" s="6">
        <v>36915</v>
      </c>
      <c r="E402" s="6">
        <v>10</v>
      </c>
      <c r="F402" s="6">
        <v>1021</v>
      </c>
      <c r="G402" s="6" t="s">
        <v>1940</v>
      </c>
      <c r="H402" s="6"/>
      <c r="I402" s="6"/>
      <c r="J402" s="6">
        <v>46</v>
      </c>
      <c r="K402" s="5">
        <f t="shared" si="2"/>
        <v>46</v>
      </c>
      <c r="L402" s="6"/>
      <c r="M402" s="6"/>
      <c r="N402" s="6"/>
      <c r="O402" s="6"/>
      <c r="P402" s="115">
        <v>300</v>
      </c>
      <c r="Q402" s="6"/>
      <c r="R402" s="6">
        <v>24</v>
      </c>
      <c r="S402" s="6"/>
      <c r="T402" s="6"/>
      <c r="U402" s="6"/>
      <c r="V402" s="6"/>
      <c r="W402" s="6"/>
      <c r="X402" s="6"/>
      <c r="Y402" s="6"/>
      <c r="Z402" s="6"/>
      <c r="AA402" s="6"/>
      <c r="AB402" s="22"/>
    </row>
    <row r="403" spans="1:28" x14ac:dyDescent="0.55000000000000004">
      <c r="A403" s="22"/>
      <c r="B403" s="6">
        <v>266</v>
      </c>
      <c r="C403" s="6" t="s">
        <v>34</v>
      </c>
      <c r="D403" s="6">
        <v>87699</v>
      </c>
      <c r="E403" s="6">
        <v>202</v>
      </c>
      <c r="F403" s="6">
        <v>7144</v>
      </c>
      <c r="G403" s="6" t="s">
        <v>1940</v>
      </c>
      <c r="H403" s="6">
        <v>5</v>
      </c>
      <c r="I403" s="6"/>
      <c r="J403" s="6">
        <v>37</v>
      </c>
      <c r="K403" s="5">
        <f t="shared" ref="K403:K454" si="3" xml:space="preserve"> H403*400+I403*100+J403</f>
        <v>2037</v>
      </c>
      <c r="L403" s="6"/>
      <c r="M403" s="6"/>
      <c r="N403" s="6"/>
      <c r="O403" s="6"/>
      <c r="P403" s="115">
        <v>150</v>
      </c>
      <c r="Q403" s="6"/>
      <c r="R403" s="6">
        <v>24</v>
      </c>
      <c r="S403" s="6"/>
      <c r="T403" s="6"/>
      <c r="U403" s="6"/>
      <c r="V403" s="6"/>
      <c r="W403" s="6"/>
      <c r="X403" s="6"/>
      <c r="Y403" s="6"/>
      <c r="Z403" s="6"/>
      <c r="AA403" s="6"/>
      <c r="AB403" s="22"/>
    </row>
    <row r="404" spans="1:28" x14ac:dyDescent="0.55000000000000004">
      <c r="A404" s="22"/>
      <c r="B404" s="6">
        <v>267</v>
      </c>
      <c r="C404" s="6" t="s">
        <v>34</v>
      </c>
      <c r="D404" s="6">
        <v>25582</v>
      </c>
      <c r="E404" s="6">
        <v>25</v>
      </c>
      <c r="F404" s="6">
        <v>2038</v>
      </c>
      <c r="G404" s="6" t="s">
        <v>1940</v>
      </c>
      <c r="H404" s="6">
        <v>6</v>
      </c>
      <c r="I404" s="6"/>
      <c r="J404" s="6">
        <v>70</v>
      </c>
      <c r="K404" s="5">
        <f t="shared" si="3"/>
        <v>2470</v>
      </c>
      <c r="L404" s="6"/>
      <c r="M404" s="6"/>
      <c r="N404" s="6"/>
      <c r="O404" s="6"/>
      <c r="P404" s="115">
        <v>150</v>
      </c>
      <c r="Q404" s="6"/>
      <c r="R404" s="6">
        <v>24</v>
      </c>
      <c r="S404" s="6"/>
      <c r="T404" s="6"/>
      <c r="U404" s="6"/>
      <c r="V404" s="6"/>
      <c r="W404" s="6"/>
      <c r="X404" s="6"/>
      <c r="Y404" s="6"/>
      <c r="Z404" s="6"/>
      <c r="AA404" s="6"/>
      <c r="AB404" s="22"/>
    </row>
    <row r="405" spans="1:28" x14ac:dyDescent="0.55000000000000004">
      <c r="A405" s="22"/>
      <c r="B405" s="6">
        <v>268</v>
      </c>
      <c r="C405" s="6" t="s">
        <v>34</v>
      </c>
      <c r="D405" s="6">
        <v>24422</v>
      </c>
      <c r="E405" s="6">
        <v>18</v>
      </c>
      <c r="F405" s="6">
        <v>1878</v>
      </c>
      <c r="G405" s="6" t="s">
        <v>1940</v>
      </c>
      <c r="H405" s="6">
        <v>8</v>
      </c>
      <c r="I405" s="6">
        <v>2</v>
      </c>
      <c r="J405" s="6">
        <v>3</v>
      </c>
      <c r="K405" s="5">
        <f t="shared" si="3"/>
        <v>3403</v>
      </c>
      <c r="L405" s="6"/>
      <c r="M405" s="6"/>
      <c r="N405" s="6"/>
      <c r="O405" s="6"/>
      <c r="P405" s="115">
        <v>150</v>
      </c>
      <c r="Q405" s="6"/>
      <c r="R405" s="6">
        <v>24</v>
      </c>
      <c r="S405" s="6"/>
      <c r="T405" s="6"/>
      <c r="U405" s="6"/>
      <c r="V405" s="6"/>
      <c r="W405" s="6"/>
      <c r="X405" s="6"/>
      <c r="Y405" s="6"/>
      <c r="Z405" s="6"/>
      <c r="AA405" s="6"/>
      <c r="AB405" s="22"/>
    </row>
    <row r="406" spans="1:28" x14ac:dyDescent="0.55000000000000004">
      <c r="A406" s="22"/>
      <c r="B406" s="6"/>
      <c r="C406" s="6"/>
      <c r="D406" s="6"/>
      <c r="E406" s="6"/>
      <c r="F406" s="6"/>
      <c r="G406" s="6"/>
      <c r="H406" s="6"/>
      <c r="I406" s="6"/>
      <c r="J406" s="6"/>
      <c r="K406" s="5"/>
      <c r="L406" s="6"/>
      <c r="M406" s="6"/>
      <c r="N406" s="6"/>
      <c r="O406" s="6"/>
      <c r="P406" s="115"/>
      <c r="Q406" s="6"/>
      <c r="R406" s="6"/>
      <c r="S406" s="6"/>
      <c r="T406" s="6"/>
      <c r="U406" s="6"/>
      <c r="V406" s="6"/>
      <c r="W406" s="6"/>
      <c r="X406" s="6"/>
      <c r="Y406" s="6"/>
      <c r="Z406" s="6"/>
      <c r="AA406" s="6"/>
      <c r="AB406" s="22"/>
    </row>
    <row r="407" spans="1:28" x14ac:dyDescent="0.55000000000000004">
      <c r="A407" s="22" t="s">
        <v>2072</v>
      </c>
      <c r="B407" s="6">
        <v>269</v>
      </c>
      <c r="C407" s="6" t="s">
        <v>34</v>
      </c>
      <c r="D407" s="6">
        <v>84675</v>
      </c>
      <c r="E407" s="6">
        <v>191</v>
      </c>
      <c r="F407" s="6">
        <v>6925</v>
      </c>
      <c r="G407" s="6" t="s">
        <v>1940</v>
      </c>
      <c r="H407" s="6">
        <v>5</v>
      </c>
      <c r="I407" s="6">
        <v>1</v>
      </c>
      <c r="J407" s="6">
        <v>23</v>
      </c>
      <c r="K407" s="5">
        <f t="shared" si="3"/>
        <v>2123</v>
      </c>
      <c r="L407" s="6"/>
      <c r="M407" s="6"/>
      <c r="N407" s="6"/>
      <c r="O407" s="6"/>
      <c r="P407" s="115">
        <v>150</v>
      </c>
      <c r="Q407" s="6"/>
      <c r="R407" s="6">
        <v>145</v>
      </c>
      <c r="S407" s="6"/>
      <c r="T407" s="6"/>
      <c r="U407" s="6"/>
      <c r="V407" s="6"/>
      <c r="W407" s="6"/>
      <c r="X407" s="6"/>
      <c r="Y407" s="6"/>
      <c r="Z407" s="6"/>
      <c r="AA407" s="6"/>
      <c r="AB407" s="22" t="s">
        <v>2072</v>
      </c>
    </row>
    <row r="408" spans="1:28" x14ac:dyDescent="0.55000000000000004">
      <c r="A408" s="22"/>
      <c r="B408" s="6"/>
      <c r="C408" s="6"/>
      <c r="D408" s="6"/>
      <c r="E408" s="6"/>
      <c r="F408" s="6"/>
      <c r="G408" s="6"/>
      <c r="H408" s="6"/>
      <c r="I408" s="6"/>
      <c r="J408" s="6"/>
      <c r="K408" s="5"/>
      <c r="L408" s="6"/>
      <c r="M408" s="6"/>
      <c r="N408" s="6"/>
      <c r="O408" s="6"/>
      <c r="P408" s="115"/>
      <c r="Q408" s="6"/>
      <c r="R408" s="6"/>
      <c r="S408" s="6"/>
      <c r="T408" s="6"/>
      <c r="U408" s="6"/>
      <c r="V408" s="6"/>
      <c r="W408" s="6"/>
      <c r="X408" s="6"/>
      <c r="Y408" s="6"/>
      <c r="Z408" s="6"/>
      <c r="AA408" s="6"/>
      <c r="AB408" s="22"/>
    </row>
    <row r="409" spans="1:28" x14ac:dyDescent="0.55000000000000004">
      <c r="A409" s="22" t="s">
        <v>2073</v>
      </c>
      <c r="B409" s="6">
        <v>270</v>
      </c>
      <c r="C409" s="6" t="s">
        <v>47</v>
      </c>
      <c r="D409" s="6">
        <v>619</v>
      </c>
      <c r="E409" s="6"/>
      <c r="F409" s="6"/>
      <c r="G409" s="6" t="s">
        <v>1940</v>
      </c>
      <c r="H409" s="6"/>
      <c r="I409" s="6"/>
      <c r="J409" s="6">
        <v>24</v>
      </c>
      <c r="K409" s="5">
        <f t="shared" si="3"/>
        <v>24</v>
      </c>
      <c r="L409" s="6"/>
      <c r="M409" s="6"/>
      <c r="N409" s="6"/>
      <c r="O409" s="6"/>
      <c r="P409" s="115">
        <v>150</v>
      </c>
      <c r="Q409" s="6"/>
      <c r="R409" s="6">
        <v>117</v>
      </c>
      <c r="S409" s="6"/>
      <c r="T409" s="6"/>
      <c r="U409" s="6"/>
      <c r="V409" s="6"/>
      <c r="W409" s="6"/>
      <c r="X409" s="6"/>
      <c r="Y409" s="6"/>
      <c r="Z409" s="6"/>
      <c r="AA409" s="6"/>
      <c r="AB409" s="22" t="s">
        <v>2073</v>
      </c>
    </row>
    <row r="410" spans="1:28" x14ac:dyDescent="0.55000000000000004">
      <c r="A410" s="22" t="s">
        <v>2074</v>
      </c>
      <c r="B410" s="6">
        <v>271</v>
      </c>
      <c r="C410" s="6" t="s">
        <v>34</v>
      </c>
      <c r="D410" s="6">
        <v>26375</v>
      </c>
      <c r="E410" s="6">
        <v>60</v>
      </c>
      <c r="F410" s="6">
        <v>2293</v>
      </c>
      <c r="G410" s="6" t="s">
        <v>1940</v>
      </c>
      <c r="H410" s="6">
        <v>2</v>
      </c>
      <c r="I410" s="6"/>
      <c r="J410" s="6">
        <v>97</v>
      </c>
      <c r="K410" s="5">
        <f t="shared" si="3"/>
        <v>897</v>
      </c>
      <c r="L410" s="6"/>
      <c r="M410" s="6"/>
      <c r="N410" s="6"/>
      <c r="O410" s="6"/>
      <c r="P410" s="115">
        <v>150</v>
      </c>
      <c r="Q410" s="6"/>
      <c r="R410" s="6">
        <v>34</v>
      </c>
      <c r="S410" s="6"/>
      <c r="T410" s="6"/>
      <c r="U410" s="6"/>
      <c r="V410" s="6"/>
      <c r="W410" s="6"/>
      <c r="X410" s="6"/>
      <c r="Y410" s="6"/>
      <c r="Z410" s="6"/>
      <c r="AA410" s="6"/>
      <c r="AB410" s="22" t="s">
        <v>2074</v>
      </c>
    </row>
    <row r="411" spans="1:28" x14ac:dyDescent="0.55000000000000004">
      <c r="A411" s="22"/>
      <c r="B411" s="6">
        <v>272</v>
      </c>
      <c r="C411" s="6" t="s">
        <v>34</v>
      </c>
      <c r="D411" s="6">
        <v>25579</v>
      </c>
      <c r="E411" s="6">
        <v>109</v>
      </c>
      <c r="F411" s="6">
        <v>2035</v>
      </c>
      <c r="G411" s="6" t="s">
        <v>1940</v>
      </c>
      <c r="H411" s="6">
        <v>30</v>
      </c>
      <c r="I411" s="6"/>
      <c r="J411" s="6">
        <v>20</v>
      </c>
      <c r="K411" s="5">
        <f t="shared" si="3"/>
        <v>12020</v>
      </c>
      <c r="L411" s="6"/>
      <c r="M411" s="6"/>
      <c r="N411" s="6"/>
      <c r="O411" s="6"/>
      <c r="P411" s="115">
        <v>150</v>
      </c>
      <c r="Q411" s="6"/>
      <c r="R411" s="6">
        <v>34</v>
      </c>
      <c r="S411" s="6"/>
      <c r="T411" s="6"/>
      <c r="U411" s="6"/>
      <c r="V411" s="6"/>
      <c r="W411" s="6"/>
      <c r="X411" s="6"/>
      <c r="Y411" s="6"/>
      <c r="Z411" s="6"/>
      <c r="AA411" s="6"/>
      <c r="AB411" s="22"/>
    </row>
    <row r="412" spans="1:28" x14ac:dyDescent="0.55000000000000004">
      <c r="A412" s="22"/>
      <c r="B412" s="6">
        <v>273</v>
      </c>
      <c r="C412" s="6" t="s">
        <v>34</v>
      </c>
      <c r="D412" s="6">
        <v>25572</v>
      </c>
      <c r="E412" s="6">
        <v>84</v>
      </c>
      <c r="F412" s="6">
        <v>2028</v>
      </c>
      <c r="G412" s="6" t="s">
        <v>1940</v>
      </c>
      <c r="H412" s="6">
        <v>9</v>
      </c>
      <c r="I412" s="6">
        <v>1</v>
      </c>
      <c r="J412" s="6">
        <v>10</v>
      </c>
      <c r="K412" s="5">
        <f t="shared" si="3"/>
        <v>3710</v>
      </c>
      <c r="L412" s="6"/>
      <c r="M412" s="6"/>
      <c r="N412" s="6"/>
      <c r="O412" s="6"/>
      <c r="P412" s="115">
        <v>175</v>
      </c>
      <c r="Q412" s="6"/>
      <c r="R412" s="6">
        <v>34</v>
      </c>
      <c r="S412" s="6"/>
      <c r="T412" s="6"/>
      <c r="U412" s="6"/>
      <c r="V412" s="6"/>
      <c r="W412" s="6"/>
      <c r="X412" s="6"/>
      <c r="Y412" s="6"/>
      <c r="Z412" s="6"/>
      <c r="AA412" s="6"/>
      <c r="AB412" s="22"/>
    </row>
    <row r="413" spans="1:28" x14ac:dyDescent="0.55000000000000004">
      <c r="A413" s="22"/>
      <c r="B413" s="6">
        <v>274</v>
      </c>
      <c r="C413" s="6" t="s">
        <v>34</v>
      </c>
      <c r="D413" s="6">
        <v>37699</v>
      </c>
      <c r="E413" s="6">
        <v>4</v>
      </c>
      <c r="F413" s="6">
        <v>1020</v>
      </c>
      <c r="G413" s="6" t="s">
        <v>1940</v>
      </c>
      <c r="H413" s="6"/>
      <c r="I413" s="6">
        <v>2</v>
      </c>
      <c r="J413" s="6">
        <v>49</v>
      </c>
      <c r="K413" s="5"/>
      <c r="L413" s="6">
        <f xml:space="preserve"> H413*400+I413*100+J413</f>
        <v>249</v>
      </c>
      <c r="M413" s="6"/>
      <c r="N413" s="6"/>
      <c r="O413" s="6"/>
      <c r="P413" s="115">
        <v>300</v>
      </c>
      <c r="Q413" s="6">
        <v>61</v>
      </c>
      <c r="R413" s="6">
        <v>34</v>
      </c>
      <c r="S413" s="6" t="s">
        <v>1792</v>
      </c>
      <c r="T413" s="6" t="s">
        <v>45</v>
      </c>
      <c r="U413" s="6">
        <v>50</v>
      </c>
      <c r="V413" s="6"/>
      <c r="W413" s="6">
        <v>50</v>
      </c>
      <c r="X413" s="6"/>
      <c r="Y413" s="6"/>
      <c r="Z413" s="6">
        <v>39</v>
      </c>
      <c r="AA413" s="6"/>
      <c r="AB413" s="22"/>
    </row>
    <row r="414" spans="1:28" x14ac:dyDescent="0.55000000000000004">
      <c r="A414" s="22"/>
      <c r="B414" s="6"/>
      <c r="C414" s="6"/>
      <c r="D414" s="6"/>
      <c r="E414" s="6"/>
      <c r="F414" s="6"/>
      <c r="G414" s="6"/>
      <c r="H414" s="6"/>
      <c r="I414" s="6"/>
      <c r="J414" s="6"/>
      <c r="K414" s="5"/>
      <c r="L414" s="6"/>
      <c r="M414" s="6"/>
      <c r="N414" s="6"/>
      <c r="O414" s="6"/>
      <c r="P414" s="115"/>
      <c r="Q414" s="6"/>
      <c r="R414" s="6"/>
      <c r="S414" s="6"/>
      <c r="T414" s="6"/>
      <c r="U414" s="6"/>
      <c r="V414" s="6"/>
      <c r="W414" s="6"/>
      <c r="X414" s="6"/>
      <c r="Y414" s="6"/>
      <c r="Z414" s="6"/>
      <c r="AA414" s="6"/>
      <c r="AB414" s="22"/>
    </row>
    <row r="415" spans="1:28" x14ac:dyDescent="0.55000000000000004">
      <c r="A415" s="22" t="s">
        <v>2075</v>
      </c>
      <c r="B415" s="6">
        <v>275</v>
      </c>
      <c r="C415" s="6" t="s">
        <v>34</v>
      </c>
      <c r="D415" s="6">
        <v>87259</v>
      </c>
      <c r="E415" s="6">
        <v>205</v>
      </c>
      <c r="F415" s="6">
        <v>7096</v>
      </c>
      <c r="G415" s="6" t="s">
        <v>1940</v>
      </c>
      <c r="H415" s="6">
        <v>5</v>
      </c>
      <c r="I415" s="6">
        <v>1</v>
      </c>
      <c r="J415" s="6">
        <v>42</v>
      </c>
      <c r="K415" s="5">
        <f t="shared" si="3"/>
        <v>2142</v>
      </c>
      <c r="L415" s="6"/>
      <c r="M415" s="6"/>
      <c r="N415" s="6"/>
      <c r="O415" s="6"/>
      <c r="P415" s="115">
        <v>150</v>
      </c>
      <c r="Q415" s="6"/>
      <c r="R415" s="6">
        <v>50</v>
      </c>
      <c r="S415" s="6"/>
      <c r="T415" s="6"/>
      <c r="U415" s="6"/>
      <c r="V415" s="6"/>
      <c r="W415" s="6"/>
      <c r="X415" s="6"/>
      <c r="Y415" s="6"/>
      <c r="Z415" s="6"/>
      <c r="AA415" s="6"/>
      <c r="AB415" s="22" t="s">
        <v>2075</v>
      </c>
    </row>
    <row r="416" spans="1:28" x14ac:dyDescent="0.55000000000000004">
      <c r="A416" s="22"/>
      <c r="B416" s="6">
        <v>276</v>
      </c>
      <c r="C416" s="6" t="s">
        <v>34</v>
      </c>
      <c r="D416" s="6">
        <v>87258</v>
      </c>
      <c r="E416" s="6">
        <v>204</v>
      </c>
      <c r="F416" s="6">
        <v>7095</v>
      </c>
      <c r="G416" s="6" t="s">
        <v>1940</v>
      </c>
      <c r="H416" s="6">
        <v>5</v>
      </c>
      <c r="I416" s="6">
        <v>1</v>
      </c>
      <c r="J416" s="6">
        <v>41</v>
      </c>
      <c r="K416" s="5">
        <f t="shared" si="3"/>
        <v>2141</v>
      </c>
      <c r="L416" s="6"/>
      <c r="M416" s="6"/>
      <c r="N416" s="6"/>
      <c r="O416" s="6"/>
      <c r="P416" s="115">
        <v>150</v>
      </c>
      <c r="Q416" s="6"/>
      <c r="R416" s="6">
        <v>50</v>
      </c>
      <c r="S416" s="6"/>
      <c r="T416" s="6"/>
      <c r="U416" s="6"/>
      <c r="V416" s="6"/>
      <c r="W416" s="6"/>
      <c r="X416" s="6"/>
      <c r="Y416" s="6"/>
      <c r="Z416" s="6"/>
      <c r="AA416" s="6"/>
      <c r="AB416" s="22"/>
    </row>
    <row r="417" spans="1:28" x14ac:dyDescent="0.55000000000000004">
      <c r="A417" s="22"/>
      <c r="B417" s="6"/>
      <c r="C417" s="6"/>
      <c r="D417" s="6"/>
      <c r="E417" s="6"/>
      <c r="F417" s="6"/>
      <c r="G417" s="6"/>
      <c r="H417" s="6"/>
      <c r="I417" s="6"/>
      <c r="J417" s="6"/>
      <c r="K417" s="5"/>
      <c r="L417" s="6"/>
      <c r="M417" s="6"/>
      <c r="N417" s="6"/>
      <c r="O417" s="6"/>
      <c r="P417" s="115"/>
      <c r="Q417" s="6"/>
      <c r="R417" s="6"/>
      <c r="S417" s="6"/>
      <c r="T417" s="6"/>
      <c r="U417" s="6"/>
      <c r="V417" s="6"/>
      <c r="W417" s="6"/>
      <c r="X417" s="6"/>
      <c r="Y417" s="6"/>
      <c r="Z417" s="6"/>
      <c r="AA417" s="6"/>
      <c r="AB417" s="22"/>
    </row>
    <row r="418" spans="1:28" x14ac:dyDescent="0.55000000000000004">
      <c r="A418" s="22" t="s">
        <v>2076</v>
      </c>
      <c r="B418" s="6">
        <v>277</v>
      </c>
      <c r="C418" s="6" t="s">
        <v>34</v>
      </c>
      <c r="D418" s="6">
        <v>98277</v>
      </c>
      <c r="E418" s="6">
        <v>234</v>
      </c>
      <c r="F418" s="6">
        <v>7926</v>
      </c>
      <c r="G418" s="6" t="s">
        <v>1940</v>
      </c>
      <c r="H418" s="6">
        <v>7</v>
      </c>
      <c r="I418" s="6"/>
      <c r="J418" s="6"/>
      <c r="K418" s="5">
        <f t="shared" si="3"/>
        <v>2800</v>
      </c>
      <c r="L418" s="6"/>
      <c r="M418" s="6"/>
      <c r="N418" s="6"/>
      <c r="O418" s="6"/>
      <c r="P418" s="115">
        <v>250</v>
      </c>
      <c r="Q418" s="6"/>
      <c r="R418" s="6">
        <v>121</v>
      </c>
      <c r="S418" s="6"/>
      <c r="T418" s="6"/>
      <c r="U418" s="6"/>
      <c r="V418" s="6"/>
      <c r="W418" s="6"/>
      <c r="X418" s="6"/>
      <c r="Y418" s="6"/>
      <c r="Z418" s="6"/>
      <c r="AA418" s="6"/>
      <c r="AB418" s="22" t="s">
        <v>2076</v>
      </c>
    </row>
    <row r="419" spans="1:28" x14ac:dyDescent="0.55000000000000004">
      <c r="A419" s="22"/>
      <c r="B419" s="6"/>
      <c r="C419" s="6"/>
      <c r="D419" s="6"/>
      <c r="E419" s="6"/>
      <c r="F419" s="6"/>
      <c r="G419" s="6"/>
      <c r="H419" s="6"/>
      <c r="I419" s="6"/>
      <c r="J419" s="6"/>
      <c r="K419" s="5"/>
      <c r="L419" s="6"/>
      <c r="M419" s="6"/>
      <c r="N419" s="6"/>
      <c r="O419" s="6"/>
      <c r="P419" s="115"/>
      <c r="Q419" s="6"/>
      <c r="R419" s="6"/>
      <c r="S419" s="6"/>
      <c r="T419" s="6"/>
      <c r="U419" s="6"/>
      <c r="V419" s="6"/>
      <c r="W419" s="6"/>
      <c r="X419" s="6"/>
      <c r="Y419" s="6"/>
      <c r="Z419" s="6"/>
      <c r="AA419" s="6"/>
      <c r="AB419" s="22"/>
    </row>
    <row r="420" spans="1:28" x14ac:dyDescent="0.55000000000000004">
      <c r="A420" s="22" t="s">
        <v>2077</v>
      </c>
      <c r="B420" s="6">
        <v>278</v>
      </c>
      <c r="C420" s="6" t="s">
        <v>34</v>
      </c>
      <c r="D420" s="6">
        <v>36939</v>
      </c>
      <c r="E420" s="6">
        <v>133</v>
      </c>
      <c r="F420" s="6">
        <v>1045</v>
      </c>
      <c r="G420" s="6" t="s">
        <v>1940</v>
      </c>
      <c r="H420" s="6"/>
      <c r="I420" s="6">
        <v>1</v>
      </c>
      <c r="J420" s="6">
        <v>63</v>
      </c>
      <c r="K420" s="5">
        <f t="shared" si="3"/>
        <v>163</v>
      </c>
      <c r="L420" s="6"/>
      <c r="M420" s="6"/>
      <c r="N420" s="6"/>
      <c r="O420" s="6"/>
      <c r="P420" s="115">
        <v>250</v>
      </c>
      <c r="Q420" s="6">
        <v>62</v>
      </c>
      <c r="R420" s="6">
        <v>13</v>
      </c>
      <c r="S420" s="6" t="s">
        <v>1792</v>
      </c>
      <c r="T420" s="6" t="s">
        <v>45</v>
      </c>
      <c r="U420" s="6"/>
      <c r="V420" s="6"/>
      <c r="W420" s="6"/>
      <c r="X420" s="6"/>
      <c r="Y420" s="6"/>
      <c r="Z420" s="6">
        <v>30</v>
      </c>
      <c r="AA420" s="6"/>
      <c r="AB420" s="22" t="s">
        <v>2077</v>
      </c>
    </row>
    <row r="421" spans="1:28" x14ac:dyDescent="0.55000000000000004">
      <c r="A421" s="22"/>
      <c r="B421" s="6">
        <v>279</v>
      </c>
      <c r="C421" s="6" t="s">
        <v>34</v>
      </c>
      <c r="D421" s="6">
        <v>25531</v>
      </c>
      <c r="E421" s="6">
        <v>69</v>
      </c>
      <c r="F421" s="6">
        <v>1987</v>
      </c>
      <c r="G421" s="6" t="s">
        <v>1940</v>
      </c>
      <c r="H421" s="6">
        <v>14</v>
      </c>
      <c r="I421" s="6"/>
      <c r="J421" s="6">
        <v>20</v>
      </c>
      <c r="K421" s="5">
        <f t="shared" si="3"/>
        <v>5620</v>
      </c>
      <c r="L421" s="6"/>
      <c r="M421" s="6"/>
      <c r="N421" s="6"/>
      <c r="O421" s="6"/>
      <c r="P421" s="115">
        <v>150</v>
      </c>
      <c r="Q421" s="6"/>
      <c r="R421" s="6">
        <v>13</v>
      </c>
      <c r="S421" s="6"/>
      <c r="T421" s="6"/>
      <c r="U421" s="6"/>
      <c r="V421" s="6"/>
      <c r="W421" s="6"/>
      <c r="X421" s="6"/>
      <c r="Y421" s="6"/>
      <c r="Z421" s="6"/>
      <c r="AA421" s="6"/>
      <c r="AB421" s="22"/>
    </row>
    <row r="422" spans="1:28" x14ac:dyDescent="0.55000000000000004">
      <c r="A422" s="22"/>
      <c r="B422" s="6"/>
      <c r="C422" s="6"/>
      <c r="D422" s="6"/>
      <c r="E422" s="6"/>
      <c r="F422" s="6"/>
      <c r="G422" s="6"/>
      <c r="H422" s="6"/>
      <c r="I422" s="6"/>
      <c r="J422" s="6"/>
      <c r="K422" s="5"/>
      <c r="L422" s="6"/>
      <c r="M422" s="6"/>
      <c r="N422" s="6"/>
      <c r="O422" s="6"/>
      <c r="P422" s="115"/>
      <c r="Q422" s="6"/>
      <c r="R422" s="6"/>
      <c r="S422" s="6"/>
      <c r="T422" s="6"/>
      <c r="U422" s="6"/>
      <c r="V422" s="6"/>
      <c r="W422" s="6"/>
      <c r="X422" s="6"/>
      <c r="Y422" s="6"/>
      <c r="Z422" s="6"/>
      <c r="AA422" s="6"/>
      <c r="AB422" s="22"/>
    </row>
    <row r="423" spans="1:28" x14ac:dyDescent="0.55000000000000004">
      <c r="A423" s="22" t="s">
        <v>2078</v>
      </c>
      <c r="B423" s="6">
        <v>280</v>
      </c>
      <c r="C423" s="6" t="s">
        <v>47</v>
      </c>
      <c r="D423" s="6">
        <v>521</v>
      </c>
      <c r="E423" s="6">
        <v>85</v>
      </c>
      <c r="F423" s="6">
        <v>21</v>
      </c>
      <c r="G423" s="6" t="s">
        <v>1940</v>
      </c>
      <c r="H423" s="6">
        <v>12</v>
      </c>
      <c r="I423" s="6">
        <v>3</v>
      </c>
      <c r="J423" s="6">
        <v>97</v>
      </c>
      <c r="K423" s="5">
        <f t="shared" si="3"/>
        <v>5197</v>
      </c>
      <c r="L423" s="6"/>
      <c r="M423" s="6"/>
      <c r="N423" s="6"/>
      <c r="O423" s="6"/>
      <c r="P423" s="115">
        <v>150</v>
      </c>
      <c r="Q423" s="6"/>
      <c r="R423" s="6">
        <v>105</v>
      </c>
      <c r="S423" s="6"/>
      <c r="T423" s="6"/>
      <c r="U423" s="6"/>
      <c r="V423" s="6"/>
      <c r="W423" s="6"/>
      <c r="X423" s="6"/>
      <c r="Y423" s="6"/>
      <c r="Z423" s="6"/>
      <c r="AA423" s="6"/>
      <c r="AB423" s="22" t="s">
        <v>2078</v>
      </c>
    </row>
    <row r="424" spans="1:28" s="347" customFormat="1" x14ac:dyDescent="0.55000000000000004">
      <c r="A424" s="25" t="s">
        <v>2078</v>
      </c>
      <c r="B424" s="23">
        <v>281</v>
      </c>
      <c r="C424" s="23" t="s">
        <v>34</v>
      </c>
      <c r="D424" s="23">
        <v>36948</v>
      </c>
      <c r="E424" s="23">
        <v>1</v>
      </c>
      <c r="F424" s="23">
        <v>1054</v>
      </c>
      <c r="G424" s="23" t="s">
        <v>1940</v>
      </c>
      <c r="H424" s="23"/>
      <c r="I424" s="23">
        <v>1</v>
      </c>
      <c r="J424" s="23">
        <v>26</v>
      </c>
      <c r="K424" s="233"/>
      <c r="L424" s="23">
        <f xml:space="preserve"> H424*400+I424*100+J424</f>
        <v>126</v>
      </c>
      <c r="M424" s="23"/>
      <c r="N424" s="23"/>
      <c r="O424" s="23"/>
      <c r="P424" s="346">
        <v>250</v>
      </c>
      <c r="Q424" s="23">
        <v>63</v>
      </c>
      <c r="R424" s="23">
        <v>105</v>
      </c>
      <c r="S424" s="23" t="s">
        <v>1792</v>
      </c>
      <c r="T424" s="23" t="s">
        <v>37</v>
      </c>
      <c r="U424" s="23">
        <v>216</v>
      </c>
      <c r="V424" s="23"/>
      <c r="W424" s="23">
        <v>216</v>
      </c>
      <c r="X424" s="23"/>
      <c r="Y424" s="23"/>
      <c r="Z424" s="23">
        <v>10</v>
      </c>
      <c r="AA424" s="23" t="s">
        <v>2079</v>
      </c>
      <c r="AB424" s="25" t="s">
        <v>2078</v>
      </c>
    </row>
    <row r="425" spans="1:28" s="186" customFormat="1" x14ac:dyDescent="0.55000000000000004">
      <c r="A425" s="18"/>
      <c r="B425" s="15"/>
      <c r="C425" s="15"/>
      <c r="D425" s="15"/>
      <c r="E425" s="15"/>
      <c r="F425" s="15"/>
      <c r="G425" s="15"/>
      <c r="H425" s="15"/>
      <c r="I425" s="15"/>
      <c r="J425" s="15"/>
      <c r="K425" s="17"/>
      <c r="L425" s="15"/>
      <c r="M425" s="15"/>
      <c r="N425" s="15"/>
      <c r="O425" s="15"/>
      <c r="P425" s="294"/>
      <c r="Q425" s="15"/>
      <c r="R425" s="15"/>
      <c r="S425" s="15"/>
      <c r="T425" s="15"/>
      <c r="U425" s="15"/>
      <c r="V425" s="15"/>
      <c r="W425" s="15"/>
      <c r="X425" s="15"/>
      <c r="Y425" s="15"/>
      <c r="Z425" s="15"/>
      <c r="AA425" s="15"/>
      <c r="AB425" s="18"/>
    </row>
    <row r="426" spans="1:28" x14ac:dyDescent="0.55000000000000004">
      <c r="A426" s="22" t="s">
        <v>2080</v>
      </c>
      <c r="B426" s="6">
        <v>282</v>
      </c>
      <c r="C426" s="6" t="s">
        <v>49</v>
      </c>
      <c r="D426" s="6">
        <v>114</v>
      </c>
      <c r="E426" s="6"/>
      <c r="F426" s="6"/>
      <c r="G426" s="6" t="s">
        <v>1940</v>
      </c>
      <c r="H426" s="6">
        <v>9</v>
      </c>
      <c r="I426" s="6"/>
      <c r="J426" s="6">
        <v>57</v>
      </c>
      <c r="K426" s="5">
        <f t="shared" si="3"/>
        <v>3657</v>
      </c>
      <c r="L426" s="6"/>
      <c r="M426" s="6"/>
      <c r="N426" s="6"/>
      <c r="O426" s="6"/>
      <c r="P426" s="115"/>
      <c r="Q426" s="6"/>
      <c r="R426" s="6">
        <v>85</v>
      </c>
      <c r="S426" s="6"/>
      <c r="T426" s="6"/>
      <c r="U426" s="6"/>
      <c r="V426" s="6"/>
      <c r="W426" s="6"/>
      <c r="X426" s="6"/>
      <c r="Y426" s="6"/>
      <c r="Z426" s="6"/>
      <c r="AA426" s="6"/>
      <c r="AB426" s="22" t="s">
        <v>2080</v>
      </c>
    </row>
    <row r="427" spans="1:28" x14ac:dyDescent="0.55000000000000004">
      <c r="A427" s="22"/>
      <c r="B427" s="6">
        <v>283</v>
      </c>
      <c r="C427" s="6" t="s">
        <v>34</v>
      </c>
      <c r="D427" s="6">
        <v>36963</v>
      </c>
      <c r="E427" s="6">
        <v>15</v>
      </c>
      <c r="F427" s="6">
        <v>1069</v>
      </c>
      <c r="G427" s="6" t="s">
        <v>1940</v>
      </c>
      <c r="H427" s="6"/>
      <c r="I427" s="6"/>
      <c r="J427" s="6">
        <v>62</v>
      </c>
      <c r="K427" s="5"/>
      <c r="L427" s="6">
        <f xml:space="preserve"> H427*400+I427*100+J427</f>
        <v>62</v>
      </c>
      <c r="M427" s="6"/>
      <c r="N427" s="6"/>
      <c r="O427" s="6"/>
      <c r="P427" s="115">
        <v>200</v>
      </c>
      <c r="Q427" s="6">
        <v>64</v>
      </c>
      <c r="R427" s="6">
        <v>85</v>
      </c>
      <c r="S427" s="6" t="s">
        <v>1792</v>
      </c>
      <c r="T427" s="6" t="s">
        <v>45</v>
      </c>
      <c r="U427" s="6">
        <v>54</v>
      </c>
      <c r="V427" s="6"/>
      <c r="W427" s="6">
        <v>54</v>
      </c>
      <c r="X427" s="6"/>
      <c r="Y427" s="6"/>
      <c r="Z427" s="6">
        <v>15</v>
      </c>
      <c r="AA427" s="6"/>
      <c r="AB427" s="22"/>
    </row>
    <row r="428" spans="1:28" x14ac:dyDescent="0.55000000000000004">
      <c r="A428" s="22"/>
      <c r="B428" s="6"/>
      <c r="C428" s="6"/>
      <c r="D428" s="6"/>
      <c r="E428" s="6"/>
      <c r="F428" s="6"/>
      <c r="G428" s="6"/>
      <c r="H428" s="6"/>
      <c r="I428" s="6"/>
      <c r="J428" s="6"/>
      <c r="K428" s="5"/>
      <c r="L428" s="6"/>
      <c r="M428" s="6"/>
      <c r="N428" s="6"/>
      <c r="O428" s="6"/>
      <c r="P428" s="115"/>
      <c r="Q428" s="6"/>
      <c r="R428" s="6"/>
      <c r="S428" s="6"/>
      <c r="T428" s="6"/>
      <c r="U428" s="6"/>
      <c r="V428" s="6"/>
      <c r="W428" s="6"/>
      <c r="X428" s="6"/>
      <c r="Y428" s="6"/>
      <c r="Z428" s="6"/>
      <c r="AA428" s="6"/>
      <c r="AB428" s="22"/>
    </row>
    <row r="429" spans="1:28" x14ac:dyDescent="0.55000000000000004">
      <c r="A429" s="22" t="s">
        <v>2081</v>
      </c>
      <c r="B429" s="6">
        <v>284</v>
      </c>
      <c r="C429" s="6" t="s">
        <v>47</v>
      </c>
      <c r="D429" s="6">
        <v>2038</v>
      </c>
      <c r="E429" s="6"/>
      <c r="F429" s="6"/>
      <c r="G429" s="6" t="s">
        <v>1940</v>
      </c>
      <c r="H429" s="6">
        <v>4</v>
      </c>
      <c r="I429" s="6"/>
      <c r="J429" s="6">
        <v>16</v>
      </c>
      <c r="K429" s="5">
        <f t="shared" si="3"/>
        <v>1616</v>
      </c>
      <c r="L429" s="6"/>
      <c r="M429" s="6"/>
      <c r="N429" s="6"/>
      <c r="O429" s="6"/>
      <c r="P429" s="115">
        <v>150</v>
      </c>
      <c r="Q429" s="6"/>
      <c r="R429" s="6">
        <v>6</v>
      </c>
      <c r="S429" s="6"/>
      <c r="T429" s="6"/>
      <c r="U429" s="6"/>
      <c r="V429" s="6"/>
      <c r="W429" s="6"/>
      <c r="X429" s="6"/>
      <c r="Y429" s="6"/>
      <c r="Z429" s="6"/>
      <c r="AA429" s="6"/>
      <c r="AB429" s="22" t="s">
        <v>2081</v>
      </c>
    </row>
    <row r="430" spans="1:28" x14ac:dyDescent="0.55000000000000004">
      <c r="A430" s="22"/>
      <c r="B430" s="6"/>
      <c r="C430" s="6"/>
      <c r="D430" s="6"/>
      <c r="E430" s="6"/>
      <c r="F430" s="6"/>
      <c r="G430" s="6"/>
      <c r="H430" s="6"/>
      <c r="I430" s="6"/>
      <c r="J430" s="6"/>
      <c r="K430" s="5"/>
      <c r="L430" s="6"/>
      <c r="M430" s="6"/>
      <c r="N430" s="6"/>
      <c r="O430" s="6"/>
      <c r="P430" s="115"/>
      <c r="Q430" s="6"/>
      <c r="R430" s="6"/>
      <c r="S430" s="6"/>
      <c r="T430" s="6"/>
      <c r="U430" s="6"/>
      <c r="V430" s="6"/>
      <c r="W430" s="6"/>
      <c r="X430" s="6"/>
      <c r="Y430" s="6"/>
      <c r="Z430" s="6"/>
      <c r="AA430" s="6"/>
      <c r="AB430" s="22"/>
    </row>
    <row r="431" spans="1:28" x14ac:dyDescent="0.55000000000000004">
      <c r="A431" s="22" t="s">
        <v>2082</v>
      </c>
      <c r="B431" s="6">
        <v>285</v>
      </c>
      <c r="C431" s="6" t="s">
        <v>1950</v>
      </c>
      <c r="D431" s="6"/>
      <c r="E431" s="6">
        <v>93</v>
      </c>
      <c r="F431" s="6">
        <v>3491</v>
      </c>
      <c r="G431" s="6" t="s">
        <v>1940</v>
      </c>
      <c r="H431" s="6">
        <v>8</v>
      </c>
      <c r="I431" s="6">
        <v>2</v>
      </c>
      <c r="J431" s="6">
        <v>79</v>
      </c>
      <c r="K431" s="5">
        <f t="shared" si="3"/>
        <v>3479</v>
      </c>
      <c r="L431" s="6"/>
      <c r="M431" s="6"/>
      <c r="N431" s="6"/>
      <c r="O431" s="6"/>
      <c r="P431" s="115"/>
      <c r="Q431" s="6"/>
      <c r="R431" s="6">
        <v>6</v>
      </c>
      <c r="S431" s="6"/>
      <c r="T431" s="6"/>
      <c r="U431" s="6"/>
      <c r="V431" s="6"/>
      <c r="W431" s="6"/>
      <c r="X431" s="6"/>
      <c r="Y431" s="6"/>
      <c r="Z431" s="6"/>
      <c r="AA431" s="6"/>
      <c r="AB431" s="22" t="s">
        <v>2082</v>
      </c>
    </row>
    <row r="432" spans="1:28" x14ac:dyDescent="0.55000000000000004">
      <c r="A432" s="22"/>
      <c r="B432" s="6">
        <v>286</v>
      </c>
      <c r="C432" s="6" t="s">
        <v>34</v>
      </c>
      <c r="D432" s="6">
        <v>43966</v>
      </c>
      <c r="E432" s="6">
        <v>100</v>
      </c>
      <c r="F432" s="6">
        <v>3300</v>
      </c>
      <c r="G432" s="6" t="s">
        <v>1940</v>
      </c>
      <c r="H432" s="6"/>
      <c r="I432" s="6">
        <v>2</v>
      </c>
      <c r="J432" s="6">
        <v>54</v>
      </c>
      <c r="K432" s="5"/>
      <c r="L432" s="6">
        <f xml:space="preserve"> H432*400+I432*100+J432</f>
        <v>254</v>
      </c>
      <c r="M432" s="6"/>
      <c r="N432" s="6"/>
      <c r="O432" s="6"/>
      <c r="P432" s="115">
        <v>250</v>
      </c>
      <c r="Q432" s="6">
        <v>65</v>
      </c>
      <c r="R432" s="6">
        <v>6</v>
      </c>
      <c r="S432" s="6" t="s">
        <v>1792</v>
      </c>
      <c r="T432" s="6" t="s">
        <v>45</v>
      </c>
      <c r="U432" s="6">
        <v>120</v>
      </c>
      <c r="V432" s="6"/>
      <c r="W432" s="6">
        <v>120</v>
      </c>
      <c r="X432" s="6"/>
      <c r="Y432" s="6"/>
      <c r="Z432" s="6">
        <v>17</v>
      </c>
      <c r="AA432" s="6"/>
      <c r="AB432" s="22"/>
    </row>
    <row r="433" spans="1:28" x14ac:dyDescent="0.55000000000000004">
      <c r="A433" s="22"/>
      <c r="B433" s="6"/>
      <c r="C433" s="6"/>
      <c r="D433" s="6"/>
      <c r="E433" s="6"/>
      <c r="F433" s="6"/>
      <c r="G433" s="6"/>
      <c r="H433" s="6"/>
      <c r="I433" s="6"/>
      <c r="J433" s="6"/>
      <c r="K433" s="5"/>
      <c r="L433" s="6"/>
      <c r="M433" s="6"/>
      <c r="N433" s="6"/>
      <c r="O433" s="6"/>
      <c r="P433" s="115"/>
      <c r="Q433" s="6"/>
      <c r="R433" s="6"/>
      <c r="S433" s="6"/>
      <c r="T433" s="6"/>
      <c r="U433" s="6"/>
      <c r="V433" s="6"/>
      <c r="W433" s="6"/>
      <c r="X433" s="6"/>
      <c r="Y433" s="6"/>
      <c r="Z433" s="6"/>
      <c r="AA433" s="6"/>
      <c r="AB433" s="22"/>
    </row>
    <row r="434" spans="1:28" x14ac:dyDescent="0.55000000000000004">
      <c r="A434" s="22" t="s">
        <v>1942</v>
      </c>
      <c r="B434" s="6">
        <v>287</v>
      </c>
      <c r="C434" s="6" t="s">
        <v>34</v>
      </c>
      <c r="D434" s="6">
        <v>91477</v>
      </c>
      <c r="E434" s="6">
        <v>252</v>
      </c>
      <c r="F434" s="6">
        <v>7357</v>
      </c>
      <c r="G434" s="6" t="s">
        <v>1940</v>
      </c>
      <c r="H434" s="6">
        <v>10</v>
      </c>
      <c r="I434" s="6"/>
      <c r="J434" s="6">
        <v>70</v>
      </c>
      <c r="K434" s="5">
        <f t="shared" si="3"/>
        <v>4070</v>
      </c>
      <c r="L434" s="6"/>
      <c r="M434" s="6"/>
      <c r="N434" s="6"/>
      <c r="O434" s="6"/>
      <c r="P434" s="115">
        <v>150</v>
      </c>
      <c r="Q434" s="6"/>
      <c r="R434" s="6">
        <v>28</v>
      </c>
      <c r="S434" s="6"/>
      <c r="T434" s="6"/>
      <c r="U434" s="6"/>
      <c r="V434" s="6"/>
      <c r="W434" s="6"/>
      <c r="X434" s="6"/>
      <c r="Y434" s="6"/>
      <c r="Z434" s="6"/>
      <c r="AA434" s="6"/>
      <c r="AB434" s="22" t="s">
        <v>1942</v>
      </c>
    </row>
    <row r="435" spans="1:28" x14ac:dyDescent="0.55000000000000004">
      <c r="A435" s="22"/>
      <c r="B435" s="6"/>
      <c r="C435" s="6"/>
      <c r="D435" s="6"/>
      <c r="E435" s="6"/>
      <c r="F435" s="6"/>
      <c r="G435" s="6"/>
      <c r="H435" s="6"/>
      <c r="I435" s="6"/>
      <c r="J435" s="6"/>
      <c r="K435" s="5"/>
      <c r="L435" s="6"/>
      <c r="M435" s="6"/>
      <c r="N435" s="6"/>
      <c r="O435" s="6"/>
      <c r="P435" s="115"/>
      <c r="Q435" s="6"/>
      <c r="R435" s="6"/>
      <c r="S435" s="6"/>
      <c r="T435" s="6"/>
      <c r="U435" s="6"/>
      <c r="V435" s="6"/>
      <c r="W435" s="6"/>
      <c r="X435" s="6"/>
      <c r="Y435" s="6"/>
      <c r="Z435" s="6"/>
      <c r="AA435" s="6"/>
      <c r="AB435" s="22"/>
    </row>
    <row r="436" spans="1:28" x14ac:dyDescent="0.55000000000000004">
      <c r="A436" s="22" t="s">
        <v>2083</v>
      </c>
      <c r="B436" s="6">
        <v>288</v>
      </c>
      <c r="C436" s="6" t="s">
        <v>34</v>
      </c>
      <c r="D436" s="6">
        <v>36920</v>
      </c>
      <c r="E436" s="6">
        <v>25</v>
      </c>
      <c r="F436" s="6">
        <v>1026</v>
      </c>
      <c r="G436" s="6" t="s">
        <v>1940</v>
      </c>
      <c r="H436" s="6"/>
      <c r="I436" s="6"/>
      <c r="J436" s="6">
        <v>66</v>
      </c>
      <c r="K436" s="5"/>
      <c r="L436" s="6">
        <f xml:space="preserve"> H436*400+I436*100+J436</f>
        <v>66</v>
      </c>
      <c r="M436" s="6"/>
      <c r="N436" s="6"/>
      <c r="O436" s="6"/>
      <c r="P436" s="115">
        <v>100</v>
      </c>
      <c r="Q436" s="6">
        <v>66</v>
      </c>
      <c r="R436" s="6">
        <v>28</v>
      </c>
      <c r="S436" s="6" t="s">
        <v>1792</v>
      </c>
      <c r="T436" s="6" t="s">
        <v>37</v>
      </c>
      <c r="U436" s="6">
        <v>81</v>
      </c>
      <c r="V436" s="6"/>
      <c r="W436" s="6">
        <v>81</v>
      </c>
      <c r="X436" s="6"/>
      <c r="Y436" s="6"/>
      <c r="Z436" s="6">
        <v>15</v>
      </c>
      <c r="AA436" s="6"/>
      <c r="AB436" s="22" t="s">
        <v>2083</v>
      </c>
    </row>
    <row r="437" spans="1:28" x14ac:dyDescent="0.55000000000000004">
      <c r="A437" s="22"/>
      <c r="B437" s="6"/>
      <c r="C437" s="6"/>
      <c r="D437" s="6"/>
      <c r="E437" s="6"/>
      <c r="F437" s="6"/>
      <c r="G437" s="6"/>
      <c r="H437" s="6"/>
      <c r="I437" s="6"/>
      <c r="J437" s="6"/>
      <c r="K437" s="5"/>
      <c r="L437" s="6"/>
      <c r="M437" s="6"/>
      <c r="N437" s="6"/>
      <c r="O437" s="6"/>
      <c r="P437" s="115"/>
      <c r="Q437" s="6"/>
      <c r="R437" s="6"/>
      <c r="S437" s="6"/>
      <c r="T437" s="6"/>
      <c r="U437" s="6"/>
      <c r="V437" s="6"/>
      <c r="W437" s="6"/>
      <c r="X437" s="6"/>
      <c r="Y437" s="6"/>
      <c r="Z437" s="6"/>
      <c r="AA437" s="6"/>
      <c r="AB437" s="22"/>
    </row>
    <row r="438" spans="1:28" x14ac:dyDescent="0.55000000000000004">
      <c r="A438" s="22" t="s">
        <v>2084</v>
      </c>
      <c r="B438" s="6">
        <v>289</v>
      </c>
      <c r="C438" s="6" t="s">
        <v>34</v>
      </c>
      <c r="D438" s="6">
        <v>36932</v>
      </c>
      <c r="E438" s="6">
        <v>50</v>
      </c>
      <c r="F438" s="6">
        <v>1038</v>
      </c>
      <c r="G438" s="6" t="s">
        <v>1940</v>
      </c>
      <c r="H438" s="6"/>
      <c r="I438" s="6">
        <v>1</v>
      </c>
      <c r="J438" s="6">
        <v>14</v>
      </c>
      <c r="K438" s="5"/>
      <c r="L438" s="6">
        <f xml:space="preserve"> H438*400+I438*100+J438</f>
        <v>114</v>
      </c>
      <c r="M438" s="6"/>
      <c r="N438" s="6"/>
      <c r="O438" s="6"/>
      <c r="P438" s="115">
        <v>100</v>
      </c>
      <c r="Q438" s="6">
        <v>67</v>
      </c>
      <c r="R438" s="6">
        <v>56</v>
      </c>
      <c r="S438" s="6" t="s">
        <v>1792</v>
      </c>
      <c r="T438" s="6" t="s">
        <v>45</v>
      </c>
      <c r="U438" s="6">
        <v>72</v>
      </c>
      <c r="V438" s="6"/>
      <c r="W438" s="6">
        <v>72</v>
      </c>
      <c r="X438" s="6"/>
      <c r="Y438" s="6"/>
      <c r="Z438" s="6">
        <v>30</v>
      </c>
      <c r="AA438" s="6"/>
      <c r="AB438" s="22" t="s">
        <v>2084</v>
      </c>
    </row>
    <row r="439" spans="1:28" x14ac:dyDescent="0.55000000000000004">
      <c r="A439" s="22"/>
      <c r="B439" s="6">
        <v>290</v>
      </c>
      <c r="C439" s="6" t="s">
        <v>34</v>
      </c>
      <c r="D439" s="6">
        <v>83876</v>
      </c>
      <c r="E439" s="6">
        <v>345</v>
      </c>
      <c r="F439" s="6">
        <v>6873</v>
      </c>
      <c r="G439" s="6" t="s">
        <v>1940</v>
      </c>
      <c r="H439" s="6">
        <v>14</v>
      </c>
      <c r="I439" s="6">
        <v>27</v>
      </c>
      <c r="J439" s="6"/>
      <c r="K439" s="5">
        <f t="shared" si="3"/>
        <v>8300</v>
      </c>
      <c r="L439" s="6"/>
      <c r="M439" s="6"/>
      <c r="N439" s="6"/>
      <c r="O439" s="6"/>
      <c r="P439" s="115">
        <v>150</v>
      </c>
      <c r="Q439" s="6"/>
      <c r="R439" s="6">
        <v>56</v>
      </c>
      <c r="S439" s="6"/>
      <c r="T439" s="6"/>
      <c r="U439" s="6"/>
      <c r="V439" s="6"/>
      <c r="W439" s="6"/>
      <c r="X439" s="6"/>
      <c r="Y439" s="6"/>
      <c r="Z439" s="6"/>
      <c r="AA439" s="6"/>
      <c r="AB439" s="22"/>
    </row>
    <row r="440" spans="1:28" x14ac:dyDescent="0.55000000000000004">
      <c r="A440" s="22"/>
      <c r="B440" s="6">
        <v>291</v>
      </c>
      <c r="C440" s="6" t="s">
        <v>34</v>
      </c>
      <c r="D440" s="6">
        <v>25959</v>
      </c>
      <c r="E440" s="6">
        <v>82</v>
      </c>
      <c r="F440" s="6">
        <v>1815</v>
      </c>
      <c r="G440" s="6" t="s">
        <v>1940</v>
      </c>
      <c r="H440" s="6">
        <v>14</v>
      </c>
      <c r="I440" s="6"/>
      <c r="J440" s="6">
        <v>87</v>
      </c>
      <c r="K440" s="5">
        <f t="shared" si="3"/>
        <v>5687</v>
      </c>
      <c r="L440" s="6"/>
      <c r="M440" s="6"/>
      <c r="N440" s="6"/>
      <c r="O440" s="6"/>
      <c r="P440" s="115">
        <v>150</v>
      </c>
      <c r="Q440" s="6"/>
      <c r="R440" s="6">
        <v>56</v>
      </c>
      <c r="S440" s="6"/>
      <c r="T440" s="6"/>
      <c r="U440" s="6"/>
      <c r="V440" s="6"/>
      <c r="W440" s="6"/>
      <c r="X440" s="6"/>
      <c r="Y440" s="6"/>
      <c r="Z440" s="6"/>
      <c r="AA440" s="6"/>
      <c r="AB440" s="22"/>
    </row>
    <row r="441" spans="1:28" x14ac:dyDescent="0.55000000000000004">
      <c r="A441" s="22"/>
      <c r="B441" s="6">
        <v>292</v>
      </c>
      <c r="C441" s="6" t="s">
        <v>34</v>
      </c>
      <c r="D441" s="6">
        <v>60620</v>
      </c>
      <c r="E441" s="6">
        <v>347</v>
      </c>
      <c r="F441" s="6">
        <v>5461</v>
      </c>
      <c r="G441" s="6" t="s">
        <v>1940</v>
      </c>
      <c r="H441" s="6">
        <v>1</v>
      </c>
      <c r="I441" s="6"/>
      <c r="J441" s="6">
        <v>23</v>
      </c>
      <c r="K441" s="5">
        <f t="shared" si="3"/>
        <v>423</v>
      </c>
      <c r="L441" s="6"/>
      <c r="M441" s="6"/>
      <c r="N441" s="6"/>
      <c r="O441" s="6"/>
      <c r="P441" s="115">
        <v>100</v>
      </c>
      <c r="Q441" s="6"/>
      <c r="R441" s="6">
        <v>56</v>
      </c>
      <c r="S441" s="6"/>
      <c r="T441" s="6"/>
      <c r="U441" s="6"/>
      <c r="V441" s="6"/>
      <c r="W441" s="6"/>
      <c r="X441" s="6"/>
      <c r="Y441" s="6"/>
      <c r="Z441" s="6"/>
      <c r="AA441" s="6"/>
      <c r="AB441" s="22"/>
    </row>
    <row r="442" spans="1:28" x14ac:dyDescent="0.55000000000000004">
      <c r="A442" s="22"/>
      <c r="B442" s="6">
        <v>293</v>
      </c>
      <c r="C442" s="6" t="s">
        <v>34</v>
      </c>
      <c r="D442" s="6">
        <v>52351</v>
      </c>
      <c r="E442" s="6">
        <v>135</v>
      </c>
      <c r="F442" s="6">
        <v>4738</v>
      </c>
      <c r="G442" s="6" t="s">
        <v>1940</v>
      </c>
      <c r="H442" s="6">
        <v>1</v>
      </c>
      <c r="I442" s="6">
        <v>1</v>
      </c>
      <c r="J442" s="6">
        <v>27</v>
      </c>
      <c r="K442" s="5">
        <f t="shared" si="3"/>
        <v>527</v>
      </c>
      <c r="L442" s="6"/>
      <c r="M442" s="6"/>
      <c r="N442" s="6"/>
      <c r="O442" s="6"/>
      <c r="P442" s="115">
        <v>100</v>
      </c>
      <c r="Q442" s="6"/>
      <c r="R442" s="6">
        <v>56</v>
      </c>
      <c r="S442" s="6"/>
      <c r="T442" s="6"/>
      <c r="U442" s="6"/>
      <c r="V442" s="6"/>
      <c r="W442" s="6"/>
      <c r="X442" s="6"/>
      <c r="Y442" s="6"/>
      <c r="Z442" s="6"/>
      <c r="AA442" s="6"/>
      <c r="AB442" s="22"/>
    </row>
    <row r="443" spans="1:28" x14ac:dyDescent="0.55000000000000004">
      <c r="A443" s="22"/>
      <c r="B443" s="6">
        <v>294</v>
      </c>
      <c r="C443" s="6" t="s">
        <v>34</v>
      </c>
      <c r="D443" s="6">
        <v>72266</v>
      </c>
      <c r="E443" s="6">
        <v>187</v>
      </c>
      <c r="F443" s="6">
        <v>6090</v>
      </c>
      <c r="G443" s="6" t="s">
        <v>1940</v>
      </c>
      <c r="H443" s="6">
        <v>5</v>
      </c>
      <c r="I443" s="6"/>
      <c r="J443" s="6">
        <v>80</v>
      </c>
      <c r="K443" s="5">
        <f t="shared" si="3"/>
        <v>2080</v>
      </c>
      <c r="L443" s="6"/>
      <c r="M443" s="6"/>
      <c r="N443" s="6"/>
      <c r="O443" s="6"/>
      <c r="P443" s="115">
        <v>150</v>
      </c>
      <c r="Q443" s="6"/>
      <c r="R443" s="6">
        <v>56</v>
      </c>
      <c r="S443" s="6"/>
      <c r="T443" s="6"/>
      <c r="U443" s="6"/>
      <c r="V443" s="6"/>
      <c r="W443" s="6"/>
      <c r="X443" s="6"/>
      <c r="Y443" s="6"/>
      <c r="Z443" s="6"/>
      <c r="AA443" s="6"/>
      <c r="AB443" s="22"/>
    </row>
    <row r="444" spans="1:28" x14ac:dyDescent="0.55000000000000004">
      <c r="A444" s="22"/>
      <c r="B444" s="6"/>
      <c r="C444" s="6"/>
      <c r="D444" s="6"/>
      <c r="E444" s="6"/>
      <c r="F444" s="6"/>
      <c r="G444" s="6"/>
      <c r="H444" s="6"/>
      <c r="I444" s="6"/>
      <c r="J444" s="6"/>
      <c r="K444" s="5"/>
      <c r="L444" s="6"/>
      <c r="M444" s="6"/>
      <c r="N444" s="6"/>
      <c r="O444" s="6"/>
      <c r="P444" s="115"/>
      <c r="Q444" s="6"/>
      <c r="R444" s="6"/>
      <c r="S444" s="6"/>
      <c r="T444" s="6"/>
      <c r="U444" s="6"/>
      <c r="V444" s="6"/>
      <c r="W444" s="6"/>
      <c r="X444" s="6"/>
      <c r="Y444" s="6"/>
      <c r="Z444" s="6"/>
      <c r="AA444" s="6"/>
      <c r="AB444" s="22"/>
    </row>
    <row r="445" spans="1:28" x14ac:dyDescent="0.55000000000000004">
      <c r="A445" s="22" t="s">
        <v>2085</v>
      </c>
      <c r="B445" s="6">
        <v>295</v>
      </c>
      <c r="C445" s="6" t="s">
        <v>34</v>
      </c>
      <c r="D445" s="6">
        <v>37693</v>
      </c>
      <c r="E445" s="6">
        <v>18</v>
      </c>
      <c r="F445" s="6">
        <v>1014</v>
      </c>
      <c r="G445" s="6" t="s">
        <v>1940</v>
      </c>
      <c r="H445" s="6"/>
      <c r="I445" s="6"/>
      <c r="J445" s="6">
        <v>90</v>
      </c>
      <c r="K445" s="5"/>
      <c r="L445" s="6">
        <f xml:space="preserve"> H445*400+I445*100+J445</f>
        <v>90</v>
      </c>
      <c r="M445" s="6"/>
      <c r="N445" s="6"/>
      <c r="O445" s="6"/>
      <c r="P445" s="115">
        <v>250</v>
      </c>
      <c r="Q445" s="6">
        <v>68</v>
      </c>
      <c r="R445" s="6">
        <v>42</v>
      </c>
      <c r="S445" s="6" t="s">
        <v>1792</v>
      </c>
      <c r="T445" s="6" t="s">
        <v>45</v>
      </c>
      <c r="U445" s="6">
        <v>72</v>
      </c>
      <c r="V445" s="6"/>
      <c r="W445" s="6">
        <v>72</v>
      </c>
      <c r="X445" s="6"/>
      <c r="Y445" s="6"/>
      <c r="Z445" s="6">
        <v>32</v>
      </c>
      <c r="AA445" s="6"/>
      <c r="AB445" s="22" t="s">
        <v>2085</v>
      </c>
    </row>
    <row r="446" spans="1:28" x14ac:dyDescent="0.55000000000000004">
      <c r="A446" s="22"/>
      <c r="B446" s="6">
        <v>296</v>
      </c>
      <c r="C446" s="6" t="s">
        <v>34</v>
      </c>
      <c r="D446" s="6">
        <v>80557</v>
      </c>
      <c r="E446" s="6">
        <v>210</v>
      </c>
      <c r="F446" s="6">
        <v>6797</v>
      </c>
      <c r="G446" s="6" t="s">
        <v>1940</v>
      </c>
      <c r="H446" s="6">
        <v>1</v>
      </c>
      <c r="I446" s="6">
        <v>2</v>
      </c>
      <c r="J446" s="6">
        <v>10</v>
      </c>
      <c r="K446" s="5">
        <f t="shared" si="3"/>
        <v>610</v>
      </c>
      <c r="L446" s="6"/>
      <c r="M446" s="6"/>
      <c r="N446" s="6"/>
      <c r="O446" s="6"/>
      <c r="P446" s="115">
        <v>200</v>
      </c>
      <c r="Q446" s="6"/>
      <c r="R446" s="6">
        <v>42</v>
      </c>
      <c r="S446" s="6"/>
      <c r="T446" s="6"/>
      <c r="U446" s="6"/>
      <c r="V446" s="6"/>
      <c r="W446" s="6"/>
      <c r="X446" s="6"/>
      <c r="Y446" s="6"/>
      <c r="Z446" s="6"/>
      <c r="AA446" s="6"/>
      <c r="AB446" s="22"/>
    </row>
    <row r="447" spans="1:28" x14ac:dyDescent="0.55000000000000004">
      <c r="A447" s="22"/>
      <c r="B447" s="6"/>
      <c r="C447" s="6"/>
      <c r="D447" s="6"/>
      <c r="E447" s="6"/>
      <c r="F447" s="6"/>
      <c r="G447" s="6"/>
      <c r="H447" s="6"/>
      <c r="I447" s="6"/>
      <c r="J447" s="6"/>
      <c r="K447" s="5"/>
      <c r="L447" s="6"/>
      <c r="M447" s="6"/>
      <c r="N447" s="6"/>
      <c r="O447" s="6"/>
      <c r="P447" s="115"/>
      <c r="Q447" s="6"/>
      <c r="R447" s="6"/>
      <c r="S447" s="6"/>
      <c r="T447" s="6"/>
      <c r="U447" s="6"/>
      <c r="V447" s="6"/>
      <c r="W447" s="6"/>
      <c r="X447" s="6"/>
      <c r="Y447" s="6"/>
      <c r="Z447" s="6"/>
      <c r="AA447" s="6"/>
      <c r="AB447" s="22"/>
    </row>
    <row r="448" spans="1:28" x14ac:dyDescent="0.55000000000000004">
      <c r="A448" s="22" t="s">
        <v>2049</v>
      </c>
      <c r="B448" s="6">
        <v>297</v>
      </c>
      <c r="C448" s="6" t="s">
        <v>34</v>
      </c>
      <c r="D448" s="6">
        <v>43890</v>
      </c>
      <c r="E448" s="6">
        <v>106</v>
      </c>
      <c r="F448" s="6">
        <v>3304</v>
      </c>
      <c r="G448" s="6" t="s">
        <v>1940</v>
      </c>
      <c r="H448" s="6"/>
      <c r="I448" s="6">
        <v>1</v>
      </c>
      <c r="J448" s="6">
        <v>9</v>
      </c>
      <c r="K448" s="5"/>
      <c r="L448" s="6">
        <f xml:space="preserve"> H448*400+I448*100+J448</f>
        <v>109</v>
      </c>
      <c r="M448" s="6"/>
      <c r="N448" s="6"/>
      <c r="O448" s="6"/>
      <c r="P448" s="115">
        <v>250</v>
      </c>
      <c r="Q448" s="6">
        <v>69</v>
      </c>
      <c r="R448" s="6">
        <v>103</v>
      </c>
      <c r="S448" s="6" t="s">
        <v>1792</v>
      </c>
      <c r="T448" s="6" t="s">
        <v>45</v>
      </c>
      <c r="U448" s="6">
        <v>27</v>
      </c>
      <c r="V448" s="6"/>
      <c r="W448" s="6">
        <v>27</v>
      </c>
      <c r="X448" s="6"/>
      <c r="Y448" s="6"/>
      <c r="Z448" s="6">
        <v>50</v>
      </c>
      <c r="AA448" s="6"/>
      <c r="AB448" s="22" t="s">
        <v>2049</v>
      </c>
    </row>
    <row r="449" spans="1:29" x14ac:dyDescent="0.55000000000000004">
      <c r="A449" s="22"/>
      <c r="B449" s="6">
        <v>298</v>
      </c>
      <c r="C449" s="6" t="s">
        <v>34</v>
      </c>
      <c r="D449" s="6">
        <v>43216</v>
      </c>
      <c r="E449" s="6">
        <v>214</v>
      </c>
      <c r="F449" s="6">
        <v>2954</v>
      </c>
      <c r="G449" s="6" t="s">
        <v>1940</v>
      </c>
      <c r="H449" s="6">
        <v>1</v>
      </c>
      <c r="I449" s="6"/>
      <c r="J449" s="6">
        <v>93</v>
      </c>
      <c r="K449" s="5"/>
      <c r="L449" s="6">
        <f xml:space="preserve"> H449*400+I449*100+J449</f>
        <v>493</v>
      </c>
      <c r="M449" s="6"/>
      <c r="N449" s="6"/>
      <c r="O449" s="6"/>
      <c r="P449" s="115">
        <v>150</v>
      </c>
      <c r="Q449" s="6">
        <v>70</v>
      </c>
      <c r="R449" s="6">
        <v>5</v>
      </c>
      <c r="S449" s="6" t="s">
        <v>1792</v>
      </c>
      <c r="T449" s="6" t="s">
        <v>45</v>
      </c>
      <c r="U449" s="6">
        <v>90</v>
      </c>
      <c r="V449" s="6"/>
      <c r="W449" s="6">
        <v>90</v>
      </c>
      <c r="X449" s="6"/>
      <c r="Y449" s="6"/>
      <c r="Z449" s="6">
        <v>17</v>
      </c>
      <c r="AA449" s="6"/>
      <c r="AB449" s="22"/>
    </row>
    <row r="450" spans="1:29" x14ac:dyDescent="0.55000000000000004">
      <c r="A450" s="22"/>
      <c r="B450" s="6"/>
      <c r="C450" s="6"/>
      <c r="D450" s="6"/>
      <c r="E450" s="6"/>
      <c r="F450" s="6"/>
      <c r="G450" s="6"/>
      <c r="H450" s="6"/>
      <c r="I450" s="6"/>
      <c r="J450" s="6"/>
      <c r="K450" s="5"/>
      <c r="L450" s="6"/>
      <c r="M450" s="6"/>
      <c r="N450" s="6"/>
      <c r="O450" s="6"/>
      <c r="P450" s="115"/>
      <c r="Q450" s="6"/>
      <c r="R450" s="6"/>
      <c r="S450" s="6"/>
      <c r="T450" s="6"/>
      <c r="U450" s="6"/>
      <c r="V450" s="6"/>
      <c r="W450" s="6"/>
      <c r="X450" s="6"/>
      <c r="Y450" s="6"/>
      <c r="Z450" s="6"/>
      <c r="AA450" s="6"/>
      <c r="AB450" s="22"/>
    </row>
    <row r="451" spans="1:29" x14ac:dyDescent="0.55000000000000004">
      <c r="A451" s="22" t="s">
        <v>2045</v>
      </c>
      <c r="B451" s="6">
        <v>299</v>
      </c>
      <c r="C451" s="6" t="s">
        <v>34</v>
      </c>
      <c r="D451" s="6">
        <v>26313</v>
      </c>
      <c r="E451" s="6">
        <v>7</v>
      </c>
      <c r="F451" s="6">
        <v>2231</v>
      </c>
      <c r="G451" s="6" t="s">
        <v>1940</v>
      </c>
      <c r="H451" s="6">
        <v>5</v>
      </c>
      <c r="I451" s="6">
        <v>1</v>
      </c>
      <c r="J451" s="6">
        <v>23</v>
      </c>
      <c r="K451" s="5">
        <f t="shared" si="3"/>
        <v>2123</v>
      </c>
      <c r="L451" s="6"/>
      <c r="M451" s="6"/>
      <c r="N451" s="6"/>
      <c r="O451" s="6"/>
      <c r="P451" s="115">
        <v>150</v>
      </c>
      <c r="Q451" s="6"/>
      <c r="R451" s="6">
        <v>5</v>
      </c>
      <c r="S451" s="6"/>
      <c r="T451" s="6"/>
      <c r="U451" s="6"/>
      <c r="V451" s="6"/>
      <c r="W451" s="6"/>
      <c r="X451" s="6"/>
      <c r="Y451" s="6"/>
      <c r="Z451" s="6"/>
      <c r="AA451" s="6"/>
      <c r="AB451" s="22" t="s">
        <v>2045</v>
      </c>
    </row>
    <row r="452" spans="1:29" x14ac:dyDescent="0.55000000000000004">
      <c r="A452" s="22"/>
      <c r="B452" s="6">
        <v>300</v>
      </c>
      <c r="C452" s="6" t="s">
        <v>34</v>
      </c>
      <c r="D452" s="6">
        <v>56326</v>
      </c>
      <c r="E452" s="6">
        <v>145</v>
      </c>
      <c r="F452" s="6">
        <v>5444</v>
      </c>
      <c r="G452" s="6" t="s">
        <v>1940</v>
      </c>
      <c r="H452" s="6">
        <v>4</v>
      </c>
      <c r="I452" s="6">
        <v>2</v>
      </c>
      <c r="J452" s="6">
        <v>29</v>
      </c>
      <c r="K452" s="5">
        <f t="shared" si="3"/>
        <v>1829</v>
      </c>
      <c r="L452" s="6"/>
      <c r="M452" s="6"/>
      <c r="N452" s="6"/>
      <c r="O452" s="6"/>
      <c r="P452" s="115">
        <v>100</v>
      </c>
      <c r="Q452" s="6"/>
      <c r="R452" s="6">
        <v>5</v>
      </c>
      <c r="S452" s="6"/>
      <c r="T452" s="6"/>
      <c r="U452" s="6"/>
      <c r="V452" s="6"/>
      <c r="W452" s="6"/>
      <c r="X452" s="6"/>
      <c r="Y452" s="6"/>
      <c r="Z452" s="6"/>
      <c r="AA452" s="6"/>
      <c r="AB452" s="22"/>
    </row>
    <row r="453" spans="1:29" x14ac:dyDescent="0.55000000000000004">
      <c r="A453" s="22"/>
      <c r="B453" s="6">
        <v>301</v>
      </c>
      <c r="C453" s="6" t="s">
        <v>34</v>
      </c>
      <c r="D453" s="6">
        <v>42738</v>
      </c>
      <c r="E453" s="6">
        <v>194</v>
      </c>
      <c r="F453" s="6">
        <v>2754</v>
      </c>
      <c r="G453" s="6" t="s">
        <v>1940</v>
      </c>
      <c r="H453" s="6">
        <v>2</v>
      </c>
      <c r="I453" s="6">
        <v>1</v>
      </c>
      <c r="J453" s="6">
        <v>62</v>
      </c>
      <c r="K453" s="5">
        <f t="shared" si="3"/>
        <v>962</v>
      </c>
      <c r="L453" s="6"/>
      <c r="M453" s="6"/>
      <c r="N453" s="6"/>
      <c r="O453" s="6"/>
      <c r="P453" s="115">
        <v>100</v>
      </c>
      <c r="Q453" s="6"/>
      <c r="R453" s="6">
        <v>5</v>
      </c>
      <c r="S453" s="6"/>
      <c r="T453" s="6"/>
      <c r="U453" s="6"/>
      <c r="V453" s="6"/>
      <c r="W453" s="6"/>
      <c r="X453" s="6"/>
      <c r="Y453" s="6"/>
      <c r="Z453" s="6"/>
      <c r="AA453" s="6"/>
      <c r="AB453" s="22"/>
    </row>
    <row r="454" spans="1:29" x14ac:dyDescent="0.55000000000000004">
      <c r="A454" s="22"/>
      <c r="B454" s="6">
        <v>302</v>
      </c>
      <c r="C454" s="6" t="s">
        <v>34</v>
      </c>
      <c r="D454" s="6">
        <v>43231</v>
      </c>
      <c r="E454" s="6">
        <v>115</v>
      </c>
      <c r="F454" s="6">
        <v>2969</v>
      </c>
      <c r="G454" s="6" t="s">
        <v>1940</v>
      </c>
      <c r="H454" s="6">
        <v>1</v>
      </c>
      <c r="I454" s="6"/>
      <c r="J454" s="6">
        <v>55</v>
      </c>
      <c r="K454" s="5">
        <f t="shared" si="3"/>
        <v>455</v>
      </c>
      <c r="L454" s="6"/>
      <c r="M454" s="6"/>
      <c r="N454" s="6"/>
      <c r="O454" s="6"/>
      <c r="P454" s="115">
        <v>150</v>
      </c>
      <c r="Q454" s="6"/>
      <c r="R454" s="6">
        <v>5</v>
      </c>
      <c r="S454" s="6"/>
      <c r="T454" s="6"/>
      <c r="U454" s="6"/>
      <c r="V454" s="6"/>
      <c r="W454" s="6"/>
      <c r="X454" s="6"/>
      <c r="Y454" s="6"/>
      <c r="Z454" s="6"/>
      <c r="AA454" s="6"/>
      <c r="AB454" s="22"/>
    </row>
    <row r="455" spans="1:29" x14ac:dyDescent="0.55000000000000004">
      <c r="A455" s="22"/>
      <c r="B455" s="6"/>
      <c r="C455" s="6"/>
      <c r="D455" s="6"/>
      <c r="E455" s="6"/>
      <c r="F455" s="6"/>
      <c r="G455" s="6"/>
      <c r="H455" s="6"/>
      <c r="I455" s="6"/>
      <c r="J455" s="6"/>
      <c r="K455" s="5"/>
      <c r="L455" s="6"/>
      <c r="M455" s="6"/>
      <c r="N455" s="6"/>
      <c r="O455" s="6"/>
      <c r="P455" s="115"/>
      <c r="Q455" s="6"/>
      <c r="R455" s="6"/>
      <c r="S455" s="6"/>
      <c r="T455" s="6"/>
      <c r="U455" s="6"/>
      <c r="V455" s="6"/>
      <c r="W455" s="6"/>
      <c r="X455" s="6"/>
      <c r="Y455" s="6"/>
      <c r="Z455" s="6"/>
      <c r="AA455" s="6"/>
      <c r="AB455" s="22"/>
    </row>
    <row r="456" spans="1:29" x14ac:dyDescent="0.55000000000000004">
      <c r="A456" s="22" t="s">
        <v>2086</v>
      </c>
      <c r="B456" s="3">
        <v>303</v>
      </c>
      <c r="C456" s="6" t="s">
        <v>34</v>
      </c>
      <c r="D456" s="6">
        <v>12549</v>
      </c>
      <c r="E456" s="6">
        <v>106</v>
      </c>
      <c r="F456" s="6">
        <v>443</v>
      </c>
      <c r="G456" s="6" t="s">
        <v>658</v>
      </c>
      <c r="H456" s="6"/>
      <c r="I456" s="6">
        <v>1</v>
      </c>
      <c r="J456" s="6">
        <v>79</v>
      </c>
      <c r="K456" s="5"/>
      <c r="L456" s="6">
        <v>179</v>
      </c>
      <c r="M456" s="6"/>
      <c r="N456" s="6"/>
      <c r="O456" s="6"/>
      <c r="P456" s="115">
        <v>250</v>
      </c>
      <c r="Q456" s="6"/>
      <c r="R456" s="6">
        <v>107</v>
      </c>
      <c r="S456" s="6"/>
      <c r="T456" s="6"/>
      <c r="U456" s="6"/>
      <c r="V456" s="6"/>
      <c r="W456" s="6"/>
      <c r="X456" s="6"/>
      <c r="Y456" s="6"/>
      <c r="Z456" s="6"/>
      <c r="AA456" s="6"/>
      <c r="AB456" s="22" t="s">
        <v>2086</v>
      </c>
      <c r="AC456" s="31">
        <v>1</v>
      </c>
    </row>
    <row r="457" spans="1:29" x14ac:dyDescent="0.55000000000000004">
      <c r="A457" s="22"/>
      <c r="B457" s="3"/>
      <c r="C457" s="6"/>
      <c r="D457" s="6"/>
      <c r="E457" s="6"/>
      <c r="F457" s="6"/>
      <c r="G457" s="6"/>
      <c r="H457" s="6"/>
      <c r="I457" s="6"/>
      <c r="J457" s="6"/>
      <c r="K457" s="5"/>
      <c r="L457" s="6"/>
      <c r="M457" s="6"/>
      <c r="N457" s="6"/>
      <c r="O457" s="6"/>
      <c r="P457" s="115"/>
      <c r="Q457" s="6"/>
      <c r="R457" s="6"/>
      <c r="S457" s="6"/>
      <c r="T457" s="6"/>
      <c r="U457" s="6"/>
      <c r="V457" s="6"/>
      <c r="W457" s="6"/>
      <c r="X457" s="6"/>
      <c r="Y457" s="6"/>
      <c r="Z457" s="6"/>
      <c r="AA457" s="6"/>
      <c r="AB457" s="22"/>
    </row>
    <row r="458" spans="1:29" x14ac:dyDescent="0.55000000000000004">
      <c r="A458" s="22" t="s">
        <v>876</v>
      </c>
      <c r="B458" s="3"/>
      <c r="C458" s="6"/>
      <c r="D458" s="6"/>
      <c r="E458" s="6"/>
      <c r="F458" s="6"/>
      <c r="G458" s="3"/>
      <c r="H458" s="6"/>
      <c r="I458" s="6"/>
      <c r="J458" s="6"/>
      <c r="K458" s="5"/>
      <c r="L458" s="6"/>
      <c r="M458" s="6"/>
      <c r="N458" s="6"/>
      <c r="O458" s="6"/>
      <c r="P458" s="115"/>
      <c r="Q458" s="6">
        <v>71</v>
      </c>
      <c r="R458" s="6" t="s">
        <v>2087</v>
      </c>
      <c r="S458" s="6" t="s">
        <v>1792</v>
      </c>
      <c r="T458" s="6" t="s">
        <v>45</v>
      </c>
      <c r="U458" s="6">
        <v>72</v>
      </c>
      <c r="V458" s="6"/>
      <c r="W458" s="6">
        <v>72</v>
      </c>
      <c r="X458" s="6"/>
      <c r="Y458" s="6"/>
      <c r="Z458" s="6">
        <v>22</v>
      </c>
      <c r="AA458" s="6"/>
      <c r="AB458" s="22" t="s">
        <v>876</v>
      </c>
      <c r="AC458" s="31">
        <v>2</v>
      </c>
    </row>
    <row r="459" spans="1:29" x14ac:dyDescent="0.55000000000000004">
      <c r="A459" s="22" t="s">
        <v>2086</v>
      </c>
      <c r="B459" s="3">
        <v>304</v>
      </c>
      <c r="C459" s="6" t="s">
        <v>34</v>
      </c>
      <c r="D459" s="6">
        <v>50328</v>
      </c>
      <c r="E459" s="6">
        <v>267</v>
      </c>
      <c r="F459" s="6">
        <v>2396</v>
      </c>
      <c r="G459" s="3"/>
      <c r="H459" s="6">
        <v>7</v>
      </c>
      <c r="I459" s="6">
        <v>3</v>
      </c>
      <c r="J459" s="6">
        <v>8</v>
      </c>
      <c r="K459" s="5">
        <v>3508</v>
      </c>
      <c r="L459" s="6"/>
      <c r="M459" s="6"/>
      <c r="N459" s="6"/>
      <c r="O459" s="6"/>
      <c r="P459" s="115">
        <v>250</v>
      </c>
      <c r="Q459" s="6"/>
      <c r="R459" s="6"/>
      <c r="S459" s="6"/>
      <c r="T459" s="6"/>
      <c r="U459" s="6"/>
      <c r="V459" s="6"/>
      <c r="W459" s="6"/>
      <c r="X459" s="6"/>
      <c r="Y459" s="6"/>
      <c r="Z459" s="6"/>
      <c r="AA459" s="6"/>
      <c r="AB459" s="22" t="s">
        <v>2086</v>
      </c>
      <c r="AC459" s="31">
        <v>3</v>
      </c>
    </row>
    <row r="460" spans="1:29" x14ac:dyDescent="0.55000000000000004">
      <c r="A460" s="22" t="s">
        <v>2088</v>
      </c>
      <c r="B460" s="3">
        <v>305</v>
      </c>
      <c r="C460" s="6" t="s">
        <v>47</v>
      </c>
      <c r="D460" s="6">
        <v>546</v>
      </c>
      <c r="E460" s="6">
        <v>115</v>
      </c>
      <c r="F460" s="6"/>
      <c r="G460" s="3"/>
      <c r="H460" s="6"/>
      <c r="I460" s="6">
        <v>1</v>
      </c>
      <c r="J460" s="6">
        <v>50</v>
      </c>
      <c r="K460" s="5"/>
      <c r="L460" s="6">
        <v>150</v>
      </c>
      <c r="M460" s="6"/>
      <c r="N460" s="6"/>
      <c r="O460" s="6"/>
      <c r="P460" s="115">
        <v>150</v>
      </c>
      <c r="Q460" s="6"/>
      <c r="R460" s="6">
        <v>107</v>
      </c>
      <c r="S460" s="6"/>
      <c r="T460" s="6"/>
      <c r="U460" s="6"/>
      <c r="V460" s="6"/>
      <c r="W460" s="6"/>
      <c r="X460" s="6"/>
      <c r="Y460" s="6"/>
      <c r="Z460" s="6"/>
      <c r="AA460" s="6"/>
      <c r="AB460" s="22" t="s">
        <v>2088</v>
      </c>
      <c r="AC460" s="31">
        <v>4</v>
      </c>
    </row>
    <row r="461" spans="1:29" x14ac:dyDescent="0.55000000000000004">
      <c r="A461" s="22"/>
      <c r="B461" s="3"/>
      <c r="C461" s="6"/>
      <c r="D461" s="6"/>
      <c r="E461" s="6"/>
      <c r="F461" s="6"/>
      <c r="G461" s="3"/>
      <c r="H461" s="6"/>
      <c r="I461" s="6"/>
      <c r="J461" s="6"/>
      <c r="K461" s="5"/>
      <c r="L461" s="6"/>
      <c r="M461" s="6"/>
      <c r="N461" s="6"/>
      <c r="O461" s="6"/>
      <c r="P461" s="115"/>
      <c r="Q461" s="6"/>
      <c r="R461" s="6"/>
      <c r="S461" s="6"/>
      <c r="T461" s="6"/>
      <c r="U461" s="6"/>
      <c r="V461" s="6"/>
      <c r="W461" s="6"/>
      <c r="X461" s="6"/>
      <c r="Y461" s="6"/>
      <c r="Z461" s="6"/>
      <c r="AA461" s="6"/>
      <c r="AB461" s="22"/>
    </row>
    <row r="462" spans="1:29" x14ac:dyDescent="0.55000000000000004">
      <c r="A462" s="22" t="s">
        <v>2089</v>
      </c>
      <c r="B462" s="3">
        <v>306</v>
      </c>
      <c r="C462" s="6" t="s">
        <v>34</v>
      </c>
      <c r="D462" s="6">
        <v>49989</v>
      </c>
      <c r="E462" s="6">
        <v>219</v>
      </c>
      <c r="F462" s="6">
        <v>4723</v>
      </c>
      <c r="G462" s="6" t="s">
        <v>1940</v>
      </c>
      <c r="H462" s="6">
        <v>7</v>
      </c>
      <c r="I462" s="6">
        <v>1</v>
      </c>
      <c r="J462" s="6">
        <v>30</v>
      </c>
      <c r="K462" s="5">
        <v>2930</v>
      </c>
      <c r="L462" s="6"/>
      <c r="M462" s="6"/>
      <c r="N462" s="6"/>
      <c r="O462" s="6"/>
      <c r="P462" s="115">
        <v>150</v>
      </c>
      <c r="Q462" s="6"/>
      <c r="R462" s="6">
        <v>26</v>
      </c>
      <c r="S462" s="6"/>
      <c r="T462" s="6"/>
      <c r="U462" s="6"/>
      <c r="V462" s="6"/>
      <c r="W462" s="6"/>
      <c r="X462" s="6"/>
      <c r="Y462" s="6"/>
      <c r="Z462" s="6"/>
      <c r="AA462" s="6"/>
      <c r="AB462" s="22" t="s">
        <v>2089</v>
      </c>
      <c r="AC462" s="31">
        <v>5</v>
      </c>
    </row>
    <row r="463" spans="1:29" x14ac:dyDescent="0.55000000000000004">
      <c r="A463" s="22"/>
      <c r="B463" s="3"/>
      <c r="C463" s="6"/>
      <c r="D463" s="6"/>
      <c r="E463" s="6"/>
      <c r="F463" s="6"/>
      <c r="G463" s="3"/>
      <c r="H463" s="6"/>
      <c r="I463" s="6"/>
      <c r="J463" s="6"/>
      <c r="K463" s="5"/>
      <c r="L463" s="6"/>
      <c r="M463" s="6"/>
      <c r="N463" s="6"/>
      <c r="O463" s="6"/>
      <c r="P463" s="115"/>
      <c r="Q463" s="6"/>
      <c r="R463" s="6"/>
      <c r="S463" s="6"/>
      <c r="T463" s="6"/>
      <c r="U463" s="6"/>
      <c r="V463" s="6"/>
      <c r="W463" s="6"/>
      <c r="X463" s="6"/>
      <c r="Y463" s="6"/>
      <c r="Z463" s="6"/>
      <c r="AA463" s="6"/>
      <c r="AB463" s="22"/>
    </row>
    <row r="464" spans="1:29" x14ac:dyDescent="0.55000000000000004">
      <c r="A464" s="22" t="s">
        <v>2090</v>
      </c>
      <c r="B464" s="3">
        <v>307</v>
      </c>
      <c r="C464" s="6" t="s">
        <v>34</v>
      </c>
      <c r="D464" s="6">
        <v>25511</v>
      </c>
      <c r="E464" s="6">
        <v>36</v>
      </c>
      <c r="F464" s="6">
        <v>1967</v>
      </c>
      <c r="G464" s="6" t="s">
        <v>1940</v>
      </c>
      <c r="H464" s="6">
        <v>7</v>
      </c>
      <c r="I464" s="6">
        <v>3</v>
      </c>
      <c r="J464" s="6">
        <v>0</v>
      </c>
      <c r="K464" s="5">
        <v>3100</v>
      </c>
      <c r="L464" s="6"/>
      <c r="M464" s="6"/>
      <c r="N464" s="6"/>
      <c r="O464" s="6"/>
      <c r="P464" s="115">
        <v>150</v>
      </c>
      <c r="Q464" s="6"/>
      <c r="R464" s="6">
        <v>113</v>
      </c>
      <c r="S464" s="6"/>
      <c r="T464" s="6"/>
      <c r="U464" s="6"/>
      <c r="V464" s="6"/>
      <c r="W464" s="6"/>
      <c r="X464" s="6"/>
      <c r="Y464" s="6"/>
      <c r="Z464" s="6"/>
      <c r="AA464" s="6"/>
      <c r="AB464" s="22" t="s">
        <v>2090</v>
      </c>
      <c r="AC464" s="31">
        <v>6</v>
      </c>
    </row>
    <row r="465" spans="1:29" x14ac:dyDescent="0.55000000000000004">
      <c r="A465" s="22" t="s">
        <v>2090</v>
      </c>
      <c r="B465" s="3">
        <v>308</v>
      </c>
      <c r="C465" s="6" t="s">
        <v>34</v>
      </c>
      <c r="D465" s="6">
        <v>37311</v>
      </c>
      <c r="E465" s="6">
        <v>35</v>
      </c>
      <c r="F465" s="6">
        <v>1144</v>
      </c>
      <c r="G465" s="6" t="s">
        <v>1940</v>
      </c>
      <c r="H465" s="6">
        <v>1</v>
      </c>
      <c r="I465" s="6"/>
      <c r="J465" s="6"/>
      <c r="K465" s="5">
        <v>400</v>
      </c>
      <c r="L465" s="6"/>
      <c r="M465" s="6"/>
      <c r="N465" s="6"/>
      <c r="O465" s="6"/>
      <c r="P465" s="115">
        <v>150</v>
      </c>
      <c r="Q465" s="6"/>
      <c r="R465" s="6">
        <v>113</v>
      </c>
      <c r="S465" s="6"/>
      <c r="T465" s="6"/>
      <c r="U465" s="6"/>
      <c r="V465" s="6"/>
      <c r="W465" s="6"/>
      <c r="X465" s="6"/>
      <c r="Y465" s="6"/>
      <c r="Z465" s="6"/>
      <c r="AA465" s="6"/>
      <c r="AB465" s="22" t="s">
        <v>2090</v>
      </c>
      <c r="AC465" s="31">
        <v>7</v>
      </c>
    </row>
    <row r="466" spans="1:29" s="347" customFormat="1" x14ac:dyDescent="0.55000000000000004">
      <c r="A466" s="25" t="s">
        <v>2090</v>
      </c>
      <c r="B466" s="24">
        <v>309</v>
      </c>
      <c r="C466" s="23" t="s">
        <v>34</v>
      </c>
      <c r="D466" s="23">
        <v>37697</v>
      </c>
      <c r="E466" s="23">
        <v>2</v>
      </c>
      <c r="F466" s="23">
        <v>1018</v>
      </c>
      <c r="G466" s="23" t="s">
        <v>1940</v>
      </c>
      <c r="H466" s="23"/>
      <c r="I466" s="23">
        <v>1</v>
      </c>
      <c r="J466" s="23">
        <v>26</v>
      </c>
      <c r="K466" s="233"/>
      <c r="L466" s="23">
        <v>100</v>
      </c>
      <c r="M466" s="23">
        <v>26</v>
      </c>
      <c r="N466" s="23"/>
      <c r="O466" s="23"/>
      <c r="P466" s="346">
        <v>250</v>
      </c>
      <c r="Q466" s="23">
        <v>72</v>
      </c>
      <c r="R466" s="23">
        <v>113</v>
      </c>
      <c r="S466" s="23" t="s">
        <v>1792</v>
      </c>
      <c r="T466" s="23" t="s">
        <v>45</v>
      </c>
      <c r="U466" s="23">
        <v>108</v>
      </c>
      <c r="V466" s="23"/>
      <c r="W466" s="23">
        <v>66</v>
      </c>
      <c r="X466" s="23">
        <v>42</v>
      </c>
      <c r="Y466" s="23"/>
      <c r="Z466" s="23">
        <v>20</v>
      </c>
      <c r="AA466" s="23" t="s">
        <v>427</v>
      </c>
      <c r="AB466" s="25" t="s">
        <v>2090</v>
      </c>
      <c r="AC466" s="347">
        <v>8</v>
      </c>
    </row>
    <row r="467" spans="1:29" x14ac:dyDescent="0.55000000000000004">
      <c r="A467" s="22"/>
      <c r="B467" s="3"/>
      <c r="C467" s="6"/>
      <c r="D467" s="6"/>
      <c r="E467" s="6"/>
      <c r="F467" s="6"/>
      <c r="G467" s="3"/>
      <c r="H467" s="6"/>
      <c r="I467" s="6"/>
      <c r="J467" s="6"/>
      <c r="K467" s="5"/>
      <c r="L467" s="6"/>
      <c r="M467" s="6"/>
      <c r="N467" s="6"/>
      <c r="O467" s="6"/>
      <c r="P467" s="115"/>
      <c r="Q467" s="6"/>
      <c r="R467" s="6"/>
      <c r="S467" s="6"/>
      <c r="T467" s="6"/>
      <c r="U467" s="6"/>
      <c r="V467" s="6"/>
      <c r="W467" s="6"/>
      <c r="X467" s="6"/>
      <c r="Y467" s="6"/>
      <c r="Z467" s="6"/>
      <c r="AA467" s="6"/>
      <c r="AB467" s="22"/>
    </row>
    <row r="468" spans="1:29" s="347" customFormat="1" x14ac:dyDescent="0.55000000000000004">
      <c r="A468" s="25" t="s">
        <v>2091</v>
      </c>
      <c r="B468" s="24">
        <v>310</v>
      </c>
      <c r="C468" s="23" t="s">
        <v>34</v>
      </c>
      <c r="D468" s="23">
        <v>71464</v>
      </c>
      <c r="E468" s="23">
        <v>275</v>
      </c>
      <c r="F468" s="23">
        <v>6050</v>
      </c>
      <c r="G468" s="23" t="s">
        <v>1940</v>
      </c>
      <c r="H468" s="23"/>
      <c r="I468" s="23"/>
      <c r="J468" s="23">
        <v>64</v>
      </c>
      <c r="K468" s="233"/>
      <c r="L468" s="23"/>
      <c r="M468" s="23">
        <v>64</v>
      </c>
      <c r="N468" s="23"/>
      <c r="O468" s="23"/>
      <c r="P468" s="346">
        <v>250</v>
      </c>
      <c r="Q468" s="23">
        <v>73</v>
      </c>
      <c r="R468" s="23">
        <v>48</v>
      </c>
      <c r="S468" s="23" t="s">
        <v>1792</v>
      </c>
      <c r="T468" s="23" t="s">
        <v>45</v>
      </c>
      <c r="U468" s="23">
        <v>108</v>
      </c>
      <c r="V468" s="23"/>
      <c r="W468" s="23">
        <v>60</v>
      </c>
      <c r="X468" s="23">
        <v>48</v>
      </c>
      <c r="Y468" s="23"/>
      <c r="Z468" s="23">
        <v>30</v>
      </c>
      <c r="AA468" s="23" t="s">
        <v>427</v>
      </c>
      <c r="AB468" s="25" t="s">
        <v>2091</v>
      </c>
      <c r="AC468" s="347">
        <v>9</v>
      </c>
    </row>
    <row r="469" spans="1:29" x14ac:dyDescent="0.55000000000000004">
      <c r="A469" s="22"/>
      <c r="B469" s="3"/>
      <c r="C469" s="6"/>
      <c r="D469" s="6"/>
      <c r="E469" s="6"/>
      <c r="F469" s="6"/>
      <c r="G469" s="3"/>
      <c r="H469" s="6"/>
      <c r="I469" s="6"/>
      <c r="J469" s="6"/>
      <c r="K469" s="5"/>
      <c r="L469" s="6"/>
      <c r="M469" s="6"/>
      <c r="N469" s="6"/>
      <c r="O469" s="6"/>
      <c r="P469" s="115"/>
      <c r="Q469" s="6"/>
      <c r="R469" s="6"/>
      <c r="S469" s="6"/>
      <c r="T469" s="6"/>
      <c r="U469" s="6"/>
      <c r="V469" s="6"/>
      <c r="W469" s="6"/>
      <c r="X469" s="6"/>
      <c r="Y469" s="6"/>
      <c r="Z469" s="6"/>
      <c r="AA469" s="6"/>
      <c r="AB469" s="22"/>
    </row>
    <row r="470" spans="1:29" s="347" customFormat="1" x14ac:dyDescent="0.55000000000000004">
      <c r="A470" s="25" t="s">
        <v>2094</v>
      </c>
      <c r="B470" s="24">
        <v>311</v>
      </c>
      <c r="C470" s="23"/>
      <c r="D470" s="23" t="s">
        <v>2092</v>
      </c>
      <c r="E470" s="23"/>
      <c r="F470" s="23"/>
      <c r="G470" s="23" t="s">
        <v>1940</v>
      </c>
      <c r="H470" s="23"/>
      <c r="I470" s="23">
        <v>1</v>
      </c>
      <c r="J470" s="23">
        <v>59</v>
      </c>
      <c r="K470" s="233"/>
      <c r="L470" s="23">
        <v>159</v>
      </c>
      <c r="M470" s="23"/>
      <c r="N470" s="23"/>
      <c r="O470" s="23"/>
      <c r="P470" s="346">
        <v>250</v>
      </c>
      <c r="Q470" s="23">
        <v>74</v>
      </c>
      <c r="R470" s="23">
        <v>214</v>
      </c>
      <c r="S470" s="23" t="s">
        <v>1792</v>
      </c>
      <c r="T470" s="23" t="s">
        <v>45</v>
      </c>
      <c r="U470" s="23">
        <v>108</v>
      </c>
      <c r="V470" s="23"/>
      <c r="W470" s="23">
        <v>27.6</v>
      </c>
      <c r="X470" s="23">
        <v>80.400000000000006</v>
      </c>
      <c r="Y470" s="23"/>
      <c r="Z470" s="23">
        <v>20</v>
      </c>
      <c r="AA470" s="23" t="s">
        <v>2093</v>
      </c>
      <c r="AB470" s="25" t="s">
        <v>2094</v>
      </c>
      <c r="AC470" s="347">
        <v>10</v>
      </c>
    </row>
    <row r="471" spans="1:29" x14ac:dyDescent="0.55000000000000004">
      <c r="A471" s="22"/>
      <c r="B471" s="3"/>
      <c r="C471" s="6"/>
      <c r="D471" s="6"/>
      <c r="E471" s="6"/>
      <c r="F471" s="6"/>
      <c r="G471" s="3"/>
      <c r="H471" s="6"/>
      <c r="I471" s="6"/>
      <c r="J471" s="6"/>
      <c r="K471" s="5"/>
      <c r="L471" s="6"/>
      <c r="M471" s="6"/>
      <c r="N471" s="6"/>
      <c r="O471" s="6"/>
      <c r="P471" s="115"/>
      <c r="Q471" s="6"/>
      <c r="R471" s="6"/>
      <c r="S471" s="6"/>
      <c r="T471" s="6"/>
      <c r="U471" s="6"/>
      <c r="V471" s="6"/>
      <c r="W471" s="6"/>
      <c r="X471" s="6"/>
      <c r="Y471" s="6"/>
      <c r="Z471" s="6"/>
      <c r="AA471" s="6"/>
      <c r="AB471" s="22"/>
    </row>
    <row r="472" spans="1:29" s="347" customFormat="1" x14ac:dyDescent="0.55000000000000004">
      <c r="A472" s="25" t="s">
        <v>1991</v>
      </c>
      <c r="B472" s="24">
        <v>312</v>
      </c>
      <c r="C472" s="23"/>
      <c r="D472" s="23"/>
      <c r="E472" s="23" t="s">
        <v>2092</v>
      </c>
      <c r="F472" s="23"/>
      <c r="G472" s="23" t="s">
        <v>1940</v>
      </c>
      <c r="H472" s="23"/>
      <c r="I472" s="23">
        <v>1</v>
      </c>
      <c r="J472" s="23">
        <v>92</v>
      </c>
      <c r="K472" s="233"/>
      <c r="L472" s="23">
        <v>192</v>
      </c>
      <c r="M472" s="23"/>
      <c r="N472" s="23"/>
      <c r="O472" s="23"/>
      <c r="P472" s="346">
        <v>250</v>
      </c>
      <c r="Q472" s="23">
        <v>75</v>
      </c>
      <c r="R472" s="23">
        <v>129</v>
      </c>
      <c r="S472" s="23" t="s">
        <v>1792</v>
      </c>
      <c r="T472" s="23" t="s">
        <v>37</v>
      </c>
      <c r="U472" s="23">
        <v>54</v>
      </c>
      <c r="V472" s="23"/>
      <c r="W472" s="23">
        <v>38</v>
      </c>
      <c r="X472" s="23">
        <v>16</v>
      </c>
      <c r="Y472" s="23"/>
      <c r="Z472" s="23">
        <v>20</v>
      </c>
      <c r="AA472" s="23" t="s">
        <v>427</v>
      </c>
      <c r="AB472" s="25" t="s">
        <v>1991</v>
      </c>
      <c r="AC472" s="347">
        <v>11</v>
      </c>
    </row>
    <row r="473" spans="1:29" x14ac:dyDescent="0.55000000000000004">
      <c r="A473" s="22"/>
      <c r="B473" s="3"/>
      <c r="C473" s="6"/>
      <c r="D473" s="6"/>
      <c r="E473" s="6"/>
      <c r="F473" s="6"/>
      <c r="G473" s="3"/>
      <c r="H473" s="6"/>
      <c r="I473" s="6"/>
      <c r="J473" s="6"/>
      <c r="K473" s="5"/>
      <c r="L473" s="6"/>
      <c r="M473" s="6"/>
      <c r="N473" s="6"/>
      <c r="O473" s="6"/>
      <c r="P473" s="115"/>
      <c r="Q473" s="6"/>
      <c r="R473" s="6"/>
      <c r="S473" s="6"/>
      <c r="T473" s="6"/>
      <c r="U473" s="6"/>
      <c r="V473" s="6"/>
      <c r="W473" s="6"/>
      <c r="X473" s="6"/>
      <c r="Y473" s="6"/>
      <c r="Z473" s="6"/>
      <c r="AA473" s="6"/>
      <c r="AB473" s="22"/>
    </row>
    <row r="474" spans="1:29" x14ac:dyDescent="0.55000000000000004">
      <c r="A474" s="22"/>
      <c r="B474" s="3"/>
      <c r="C474" s="6"/>
      <c r="D474" s="6"/>
      <c r="E474" s="6"/>
      <c r="F474" s="6"/>
      <c r="G474" s="3"/>
      <c r="H474" s="6"/>
      <c r="I474" s="6"/>
      <c r="J474" s="6"/>
      <c r="K474" s="5"/>
      <c r="L474" s="6"/>
      <c r="M474" s="6"/>
      <c r="N474" s="6"/>
      <c r="O474" s="6"/>
      <c r="P474" s="115"/>
      <c r="Q474" s="6"/>
      <c r="R474" s="6"/>
      <c r="S474" s="6"/>
      <c r="T474" s="6"/>
      <c r="U474" s="6"/>
      <c r="V474" s="6"/>
      <c r="W474" s="6"/>
      <c r="X474" s="6"/>
      <c r="Y474" s="6"/>
      <c r="Z474" s="6"/>
      <c r="AA474" s="6"/>
      <c r="AB474" s="22"/>
    </row>
    <row r="475" spans="1:29" x14ac:dyDescent="0.55000000000000004">
      <c r="A475" s="22"/>
      <c r="B475" s="3"/>
      <c r="C475" s="6"/>
      <c r="D475" s="6"/>
      <c r="E475" s="6"/>
      <c r="F475" s="6"/>
      <c r="G475" s="3"/>
      <c r="H475" s="6"/>
      <c r="I475" s="6"/>
      <c r="J475" s="6"/>
      <c r="K475" s="5"/>
      <c r="L475" s="6"/>
      <c r="M475" s="6"/>
      <c r="N475" s="6"/>
      <c r="O475" s="6"/>
      <c r="P475" s="115"/>
      <c r="Q475" s="6"/>
      <c r="R475" s="6"/>
      <c r="S475" s="6"/>
      <c r="T475" s="6"/>
      <c r="U475" s="6"/>
      <c r="V475" s="6"/>
      <c r="W475" s="6"/>
      <c r="X475" s="6"/>
      <c r="Y475" s="6"/>
      <c r="Z475" s="6"/>
      <c r="AA475" s="6"/>
      <c r="AB475" s="22"/>
    </row>
    <row r="476" spans="1:29" x14ac:dyDescent="0.55000000000000004">
      <c r="A476" s="22"/>
      <c r="B476" s="3"/>
      <c r="C476" s="6"/>
      <c r="D476" s="6"/>
      <c r="E476" s="6"/>
      <c r="F476" s="6"/>
      <c r="G476" s="3"/>
      <c r="H476" s="6"/>
      <c r="I476" s="6"/>
      <c r="J476" s="6"/>
      <c r="K476" s="5"/>
      <c r="L476" s="6"/>
      <c r="M476" s="6"/>
      <c r="N476" s="6"/>
      <c r="O476" s="6"/>
      <c r="P476" s="115"/>
      <c r="Q476" s="6"/>
      <c r="R476" s="6"/>
      <c r="S476" s="6"/>
      <c r="T476" s="6"/>
      <c r="U476" s="6"/>
      <c r="V476" s="6"/>
      <c r="W476" s="6"/>
      <c r="X476" s="6"/>
      <c r="Y476" s="6"/>
      <c r="Z476" s="6"/>
      <c r="AA476" s="6"/>
      <c r="AB476" s="22"/>
    </row>
    <row r="477" spans="1:29" x14ac:dyDescent="0.55000000000000004">
      <c r="A477" s="22"/>
      <c r="B477" s="3"/>
      <c r="C477" s="6"/>
      <c r="D477" s="6"/>
      <c r="E477" s="6"/>
      <c r="F477" s="6"/>
      <c r="G477" s="3"/>
      <c r="H477" s="6"/>
      <c r="I477" s="6"/>
      <c r="J477" s="6"/>
      <c r="K477" s="5"/>
      <c r="L477" s="6"/>
      <c r="M477" s="6"/>
      <c r="N477" s="6"/>
      <c r="O477" s="6"/>
      <c r="P477" s="115"/>
      <c r="Q477" s="6"/>
      <c r="R477" s="6"/>
      <c r="S477" s="6"/>
      <c r="T477" s="6"/>
      <c r="U477" s="6"/>
      <c r="V477" s="6"/>
      <c r="W477" s="6"/>
      <c r="X477" s="6"/>
      <c r="Y477" s="6"/>
      <c r="Z477" s="6"/>
      <c r="AA477" s="6"/>
      <c r="AB477" s="22"/>
    </row>
    <row r="478" spans="1:29" x14ac:dyDescent="0.55000000000000004">
      <c r="A478" s="22"/>
      <c r="B478" s="3"/>
      <c r="C478" s="6"/>
      <c r="D478" s="6"/>
      <c r="E478" s="6"/>
      <c r="F478" s="6"/>
      <c r="G478" s="3"/>
      <c r="H478" s="6"/>
      <c r="I478" s="6"/>
      <c r="J478" s="6"/>
      <c r="K478" s="5"/>
      <c r="L478" s="6"/>
      <c r="M478" s="6"/>
      <c r="N478" s="6"/>
      <c r="O478" s="6"/>
      <c r="P478" s="115"/>
      <c r="Q478" s="6"/>
      <c r="R478" s="6"/>
      <c r="S478" s="6"/>
      <c r="T478" s="6"/>
      <c r="U478" s="6"/>
      <c r="V478" s="6"/>
      <c r="W478" s="6"/>
      <c r="X478" s="6"/>
      <c r="Y478" s="6"/>
      <c r="Z478" s="6"/>
      <c r="AA478" s="6"/>
      <c r="AB478" s="22"/>
    </row>
    <row r="479" spans="1:29" x14ac:dyDescent="0.55000000000000004">
      <c r="A479" s="22"/>
      <c r="B479" s="3"/>
      <c r="C479" s="6"/>
      <c r="D479" s="6"/>
      <c r="E479" s="6"/>
      <c r="F479" s="6"/>
      <c r="G479" s="3"/>
      <c r="H479" s="6"/>
      <c r="I479" s="6"/>
      <c r="J479" s="6"/>
      <c r="K479" s="5"/>
      <c r="L479" s="6"/>
      <c r="M479" s="6"/>
      <c r="N479" s="6"/>
      <c r="O479" s="6"/>
      <c r="P479" s="115"/>
      <c r="Q479" s="6"/>
      <c r="R479" s="6"/>
      <c r="S479" s="6"/>
      <c r="T479" s="6"/>
      <c r="U479" s="6"/>
      <c r="V479" s="6"/>
      <c r="W479" s="6"/>
      <c r="X479" s="6"/>
      <c r="Y479" s="6"/>
      <c r="Z479" s="6"/>
      <c r="AA479" s="6"/>
      <c r="AB479" s="22"/>
    </row>
    <row r="480" spans="1:29" x14ac:dyDescent="0.55000000000000004">
      <c r="A480" s="22"/>
      <c r="B480" s="3"/>
      <c r="C480" s="6"/>
      <c r="D480" s="6"/>
      <c r="E480" s="6"/>
      <c r="F480" s="6"/>
      <c r="G480" s="3"/>
      <c r="H480" s="6"/>
      <c r="I480" s="6"/>
      <c r="J480" s="6"/>
      <c r="K480" s="5"/>
      <c r="L480" s="6"/>
      <c r="M480" s="6"/>
      <c r="N480" s="6"/>
      <c r="O480" s="6"/>
      <c r="P480" s="115"/>
      <c r="Q480" s="6"/>
      <c r="R480" s="6"/>
      <c r="S480" s="6"/>
      <c r="T480" s="6"/>
      <c r="U480" s="6"/>
      <c r="V480" s="6"/>
      <c r="W480" s="6"/>
      <c r="X480" s="6"/>
      <c r="Y480" s="6"/>
      <c r="Z480" s="6"/>
      <c r="AA480" s="6"/>
      <c r="AB480" s="22"/>
    </row>
    <row r="481" spans="1:28" x14ac:dyDescent="0.55000000000000004">
      <c r="A481" s="22"/>
      <c r="B481" s="3"/>
      <c r="C481" s="6"/>
      <c r="D481" s="6"/>
      <c r="E481" s="6"/>
      <c r="F481" s="6"/>
      <c r="G481" s="3"/>
      <c r="H481" s="6"/>
      <c r="I481" s="6"/>
      <c r="J481" s="6"/>
      <c r="K481" s="5"/>
      <c r="L481" s="6"/>
      <c r="M481" s="6"/>
      <c r="N481" s="6"/>
      <c r="O481" s="6"/>
      <c r="P481" s="115"/>
      <c r="Q481" s="6"/>
      <c r="R481" s="6"/>
      <c r="S481" s="6"/>
      <c r="T481" s="6"/>
      <c r="U481" s="6"/>
      <c r="V481" s="6"/>
      <c r="W481" s="6"/>
      <c r="X481" s="6"/>
      <c r="Y481" s="6"/>
      <c r="Z481" s="6"/>
      <c r="AA481" s="6"/>
      <c r="AB481" s="22"/>
    </row>
    <row r="482" spans="1:28" x14ac:dyDescent="0.55000000000000004">
      <c r="A482" s="22"/>
      <c r="B482" s="3"/>
      <c r="C482" s="6"/>
      <c r="D482" s="6"/>
      <c r="E482" s="6"/>
      <c r="F482" s="6"/>
      <c r="G482" s="3"/>
      <c r="H482" s="6"/>
      <c r="I482" s="6"/>
      <c r="J482" s="6"/>
      <c r="K482" s="5"/>
      <c r="L482" s="6"/>
      <c r="M482" s="6"/>
      <c r="N482" s="6"/>
      <c r="O482" s="6"/>
      <c r="P482" s="115"/>
      <c r="Q482" s="6"/>
      <c r="R482" s="6"/>
      <c r="S482" s="6"/>
      <c r="T482" s="6"/>
      <c r="U482" s="6"/>
      <c r="V482" s="6"/>
      <c r="W482" s="6"/>
      <c r="X482" s="6"/>
      <c r="Y482" s="6"/>
      <c r="Z482" s="6"/>
      <c r="AA482" s="6"/>
      <c r="AB482" s="22"/>
    </row>
    <row r="483" spans="1:28" x14ac:dyDescent="0.55000000000000004">
      <c r="A483" s="22"/>
      <c r="B483" s="3"/>
      <c r="C483" s="6"/>
      <c r="D483" s="6"/>
      <c r="E483" s="6"/>
      <c r="F483" s="6"/>
      <c r="G483" s="3"/>
      <c r="H483" s="6"/>
      <c r="I483" s="6"/>
      <c r="J483" s="6"/>
      <c r="K483" s="5"/>
      <c r="L483" s="6"/>
      <c r="M483" s="6"/>
      <c r="N483" s="6"/>
      <c r="O483" s="6"/>
      <c r="P483" s="115"/>
      <c r="Q483" s="6"/>
      <c r="R483" s="6"/>
      <c r="S483" s="6"/>
      <c r="T483" s="6"/>
      <c r="U483" s="6"/>
      <c r="V483" s="6"/>
      <c r="W483" s="6"/>
      <c r="X483" s="6"/>
      <c r="Y483" s="6"/>
      <c r="Z483" s="6"/>
      <c r="AA483" s="6"/>
      <c r="AB483" s="22"/>
    </row>
    <row r="484" spans="1:28" x14ac:dyDescent="0.55000000000000004">
      <c r="A484" s="22"/>
      <c r="B484" s="3"/>
      <c r="C484" s="6"/>
      <c r="D484" s="6"/>
      <c r="E484" s="6"/>
      <c r="F484" s="6"/>
      <c r="G484" s="3"/>
      <c r="H484" s="6"/>
      <c r="I484" s="6"/>
      <c r="J484" s="6"/>
      <c r="K484" s="5"/>
      <c r="L484" s="6"/>
      <c r="M484" s="6"/>
      <c r="N484" s="6"/>
      <c r="O484" s="6"/>
      <c r="P484" s="115"/>
      <c r="Q484" s="6"/>
      <c r="R484" s="6"/>
      <c r="S484" s="6"/>
      <c r="T484" s="6"/>
      <c r="U484" s="6"/>
      <c r="V484" s="6"/>
      <c r="W484" s="6"/>
      <c r="X484" s="6"/>
      <c r="Y484" s="6"/>
      <c r="Z484" s="6"/>
      <c r="AA484" s="6"/>
      <c r="AB484" s="22"/>
    </row>
    <row r="485" spans="1:28" x14ac:dyDescent="0.55000000000000004">
      <c r="A485" s="22"/>
      <c r="B485" s="3"/>
      <c r="C485" s="6"/>
      <c r="D485" s="6"/>
      <c r="E485" s="6"/>
      <c r="F485" s="6"/>
      <c r="G485" s="3"/>
      <c r="H485" s="6"/>
      <c r="I485" s="6"/>
      <c r="J485" s="6"/>
      <c r="K485" s="5"/>
      <c r="L485" s="6"/>
      <c r="M485" s="6"/>
      <c r="N485" s="6"/>
      <c r="O485" s="6"/>
      <c r="P485" s="115"/>
      <c r="Q485" s="6"/>
      <c r="R485" s="6"/>
      <c r="S485" s="6"/>
      <c r="T485" s="6"/>
      <c r="U485" s="6"/>
      <c r="V485" s="6"/>
      <c r="W485" s="6"/>
      <c r="X485" s="6"/>
      <c r="Y485" s="6"/>
      <c r="Z485" s="6"/>
      <c r="AA485" s="6"/>
      <c r="AB485" s="22"/>
    </row>
    <row r="486" spans="1:28" x14ac:dyDescent="0.55000000000000004">
      <c r="A486" s="22"/>
      <c r="B486" s="3"/>
      <c r="C486" s="6"/>
      <c r="D486" s="6"/>
      <c r="E486" s="6"/>
      <c r="F486" s="6"/>
      <c r="G486" s="3"/>
      <c r="H486" s="6"/>
      <c r="I486" s="6"/>
      <c r="J486" s="6"/>
      <c r="K486" s="5"/>
      <c r="L486" s="6"/>
      <c r="M486" s="6"/>
      <c r="N486" s="6"/>
      <c r="O486" s="6"/>
      <c r="P486" s="115"/>
      <c r="Q486" s="6"/>
      <c r="R486" s="6"/>
      <c r="S486" s="6"/>
      <c r="T486" s="6"/>
      <c r="U486" s="6"/>
      <c r="V486" s="6"/>
      <c r="W486" s="6"/>
      <c r="X486" s="6"/>
      <c r="Y486" s="6"/>
      <c r="Z486" s="6"/>
      <c r="AA486" s="6"/>
      <c r="AB486" s="22"/>
    </row>
    <row r="487" spans="1:28" x14ac:dyDescent="0.55000000000000004">
      <c r="A487" s="22"/>
      <c r="B487" s="3"/>
      <c r="C487" s="6"/>
      <c r="D487" s="6"/>
      <c r="E487" s="6"/>
      <c r="F487" s="6"/>
      <c r="G487" s="3"/>
      <c r="H487" s="6"/>
      <c r="I487" s="6"/>
      <c r="J487" s="6"/>
      <c r="K487" s="5"/>
      <c r="L487" s="6"/>
      <c r="M487" s="6"/>
      <c r="N487" s="6"/>
      <c r="O487" s="6"/>
      <c r="P487" s="115"/>
      <c r="Q487" s="6"/>
      <c r="R487" s="6"/>
      <c r="S487" s="6"/>
      <c r="T487" s="6"/>
      <c r="U487" s="6"/>
      <c r="V487" s="6"/>
      <c r="W487" s="6"/>
      <c r="X487" s="6"/>
      <c r="Y487" s="6"/>
      <c r="Z487" s="6"/>
      <c r="AA487" s="6"/>
      <c r="AB487" s="22"/>
    </row>
    <row r="488" spans="1:28" x14ac:dyDescent="0.55000000000000004">
      <c r="A488" s="22"/>
      <c r="B488" s="3"/>
      <c r="C488" s="6"/>
      <c r="D488" s="6"/>
      <c r="E488" s="6"/>
      <c r="F488" s="6"/>
      <c r="G488" s="3"/>
      <c r="H488" s="6"/>
      <c r="I488" s="6"/>
      <c r="J488" s="6"/>
      <c r="K488" s="5"/>
      <c r="L488" s="6"/>
      <c r="M488" s="6"/>
      <c r="N488" s="6"/>
      <c r="O488" s="6"/>
      <c r="P488" s="115"/>
      <c r="Q488" s="6"/>
      <c r="R488" s="6"/>
      <c r="S488" s="6"/>
      <c r="T488" s="6"/>
      <c r="U488" s="6"/>
      <c r="V488" s="6"/>
      <c r="W488" s="6"/>
      <c r="X488" s="6"/>
      <c r="Y488" s="6"/>
      <c r="Z488" s="6"/>
      <c r="AA488" s="6"/>
      <c r="AB488" s="22"/>
    </row>
    <row r="489" spans="1:28" x14ac:dyDescent="0.55000000000000004">
      <c r="A489" s="22"/>
      <c r="B489" s="3"/>
      <c r="C489" s="6"/>
      <c r="D489" s="6"/>
      <c r="E489" s="6"/>
      <c r="F489" s="6"/>
      <c r="G489" s="3"/>
      <c r="H489" s="6"/>
      <c r="I489" s="6"/>
      <c r="J489" s="6"/>
      <c r="K489" s="5"/>
      <c r="L489" s="6"/>
      <c r="M489" s="6"/>
      <c r="N489" s="6"/>
      <c r="O489" s="6"/>
      <c r="P489" s="115"/>
      <c r="Q489" s="6"/>
      <c r="R489" s="6"/>
      <c r="S489" s="6"/>
      <c r="T489" s="6"/>
      <c r="U489" s="6"/>
      <c r="V489" s="6"/>
      <c r="W489" s="6"/>
      <c r="X489" s="6"/>
      <c r="Y489" s="6"/>
      <c r="Z489" s="6"/>
      <c r="AA489" s="6"/>
      <c r="AB489" s="22"/>
    </row>
    <row r="490" spans="1:28" x14ac:dyDescent="0.55000000000000004">
      <c r="A490" s="22"/>
      <c r="B490" s="3"/>
      <c r="C490" s="6"/>
      <c r="D490" s="6"/>
      <c r="E490" s="6"/>
      <c r="F490" s="6"/>
      <c r="G490" s="3"/>
      <c r="H490" s="6"/>
      <c r="I490" s="6"/>
      <c r="J490" s="6"/>
      <c r="K490" s="5"/>
      <c r="L490" s="6"/>
      <c r="M490" s="6"/>
      <c r="N490" s="6"/>
      <c r="O490" s="6"/>
      <c r="P490" s="115"/>
      <c r="Q490" s="6"/>
      <c r="R490" s="6"/>
      <c r="S490" s="6"/>
      <c r="T490" s="6"/>
      <c r="U490" s="6"/>
      <c r="V490" s="6"/>
      <c r="W490" s="6"/>
      <c r="X490" s="6"/>
      <c r="Y490" s="6"/>
      <c r="Z490" s="6"/>
      <c r="AA490" s="6"/>
      <c r="AB490" s="22"/>
    </row>
    <row r="491" spans="1:28" x14ac:dyDescent="0.55000000000000004">
      <c r="A491" s="22"/>
      <c r="B491" s="3"/>
      <c r="C491" s="6"/>
      <c r="D491" s="6"/>
      <c r="E491" s="6"/>
      <c r="F491" s="6"/>
      <c r="G491" s="3"/>
      <c r="H491" s="6"/>
      <c r="I491" s="6"/>
      <c r="J491" s="6"/>
      <c r="K491" s="5"/>
      <c r="L491" s="6"/>
      <c r="M491" s="6"/>
      <c r="N491" s="6"/>
      <c r="O491" s="6"/>
      <c r="P491" s="115"/>
      <c r="Q491" s="6"/>
      <c r="R491" s="6"/>
      <c r="S491" s="6"/>
      <c r="T491" s="6"/>
      <c r="U491" s="6"/>
      <c r="V491" s="6"/>
      <c r="W491" s="6"/>
      <c r="X491" s="6"/>
      <c r="Y491" s="6"/>
      <c r="Z491" s="6"/>
      <c r="AA491" s="6"/>
      <c r="AB491" s="22"/>
    </row>
    <row r="492" spans="1:28" x14ac:dyDescent="0.55000000000000004">
      <c r="A492" s="22"/>
      <c r="B492" s="3"/>
      <c r="C492" s="6"/>
      <c r="D492" s="6"/>
      <c r="E492" s="6"/>
      <c r="F492" s="6"/>
      <c r="G492" s="3"/>
      <c r="H492" s="6"/>
      <c r="I492" s="6"/>
      <c r="J492" s="6"/>
      <c r="K492" s="5"/>
      <c r="L492" s="6"/>
      <c r="M492" s="6"/>
      <c r="N492" s="6"/>
      <c r="O492" s="6"/>
      <c r="P492" s="115"/>
      <c r="Q492" s="6"/>
      <c r="R492" s="6"/>
      <c r="S492" s="6"/>
      <c r="T492" s="6"/>
      <c r="U492" s="6"/>
      <c r="V492" s="6"/>
      <c r="W492" s="6"/>
      <c r="X492" s="6"/>
      <c r="Y492" s="6"/>
      <c r="Z492" s="6"/>
      <c r="AA492" s="6"/>
      <c r="AB492" s="22"/>
    </row>
    <row r="493" spans="1:28" x14ac:dyDescent="0.55000000000000004">
      <c r="A493" s="22"/>
      <c r="B493" s="3"/>
      <c r="C493" s="6"/>
      <c r="D493" s="6"/>
      <c r="E493" s="6"/>
      <c r="F493" s="6"/>
      <c r="G493" s="3"/>
      <c r="H493" s="6"/>
      <c r="I493" s="6"/>
      <c r="J493" s="6"/>
      <c r="K493" s="5"/>
      <c r="L493" s="6"/>
      <c r="M493" s="6"/>
      <c r="N493" s="6"/>
      <c r="O493" s="6"/>
      <c r="P493" s="115"/>
      <c r="Q493" s="6"/>
      <c r="R493" s="6"/>
      <c r="S493" s="6"/>
      <c r="T493" s="6"/>
      <c r="U493" s="6"/>
      <c r="V493" s="6"/>
      <c r="W493" s="6"/>
      <c r="X493" s="6"/>
      <c r="Y493" s="6"/>
      <c r="Z493" s="6"/>
      <c r="AA493" s="6"/>
      <c r="AB493" s="22"/>
    </row>
    <row r="494" spans="1:28" x14ac:dyDescent="0.55000000000000004">
      <c r="A494" s="22"/>
      <c r="B494" s="3"/>
      <c r="C494" s="6"/>
      <c r="D494" s="6"/>
      <c r="E494" s="6"/>
      <c r="F494" s="6"/>
      <c r="G494" s="3"/>
      <c r="H494" s="6"/>
      <c r="I494" s="6"/>
      <c r="J494" s="6"/>
      <c r="K494" s="5"/>
      <c r="L494" s="6"/>
      <c r="M494" s="6"/>
      <c r="N494" s="6"/>
      <c r="O494" s="6"/>
      <c r="P494" s="115"/>
      <c r="Q494" s="6"/>
      <c r="R494" s="6"/>
      <c r="S494" s="6"/>
      <c r="T494" s="6"/>
      <c r="U494" s="6"/>
      <c r="V494" s="6"/>
      <c r="W494" s="6"/>
      <c r="X494" s="6"/>
      <c r="Y494" s="6"/>
      <c r="Z494" s="6"/>
      <c r="AA494" s="6"/>
      <c r="AB494" s="22"/>
    </row>
    <row r="495" spans="1:28" x14ac:dyDescent="0.55000000000000004">
      <c r="A495" s="22"/>
      <c r="B495" s="3"/>
      <c r="C495" s="6"/>
      <c r="D495" s="6"/>
      <c r="E495" s="6"/>
      <c r="F495" s="6"/>
      <c r="G495" s="3"/>
      <c r="H495" s="6"/>
      <c r="I495" s="6"/>
      <c r="J495" s="6"/>
      <c r="K495" s="5"/>
      <c r="L495" s="6"/>
      <c r="M495" s="6"/>
      <c r="N495" s="6"/>
      <c r="O495" s="6"/>
      <c r="P495" s="115"/>
      <c r="Q495" s="6"/>
      <c r="R495" s="6"/>
      <c r="S495" s="6"/>
      <c r="T495" s="6"/>
      <c r="U495" s="6"/>
      <c r="V495" s="6"/>
      <c r="W495" s="6"/>
      <c r="X495" s="6"/>
      <c r="Y495" s="6"/>
      <c r="Z495" s="6"/>
      <c r="AA495" s="6"/>
      <c r="AB495" s="22"/>
    </row>
    <row r="496" spans="1:28" x14ac:dyDescent="0.55000000000000004">
      <c r="A496" s="22"/>
      <c r="B496" s="3"/>
      <c r="C496" s="6"/>
      <c r="D496" s="6"/>
      <c r="E496" s="6"/>
      <c r="F496" s="6"/>
      <c r="G496" s="3"/>
      <c r="H496" s="6"/>
      <c r="I496" s="6"/>
      <c r="J496" s="6"/>
      <c r="K496" s="5"/>
      <c r="L496" s="6"/>
      <c r="M496" s="6"/>
      <c r="N496" s="6"/>
      <c r="O496" s="6"/>
      <c r="P496" s="115"/>
      <c r="Q496" s="6"/>
      <c r="R496" s="6"/>
      <c r="S496" s="6"/>
      <c r="T496" s="6"/>
      <c r="U496" s="6"/>
      <c r="V496" s="6"/>
      <c r="W496" s="6"/>
      <c r="X496" s="6"/>
      <c r="Y496" s="6"/>
      <c r="Z496" s="6"/>
      <c r="AA496" s="6"/>
      <c r="AB496" s="22"/>
    </row>
    <row r="497" spans="1:28" x14ac:dyDescent="0.55000000000000004">
      <c r="A497" s="22"/>
      <c r="B497" s="3"/>
      <c r="C497" s="6"/>
      <c r="D497" s="6"/>
      <c r="E497" s="6"/>
      <c r="F497" s="6"/>
      <c r="G497" s="3"/>
      <c r="H497" s="6"/>
      <c r="I497" s="6"/>
      <c r="J497" s="6"/>
      <c r="K497" s="5"/>
      <c r="L497" s="6"/>
      <c r="M497" s="6"/>
      <c r="N497" s="6"/>
      <c r="O497" s="6"/>
      <c r="P497" s="115"/>
      <c r="Q497" s="6"/>
      <c r="R497" s="6"/>
      <c r="S497" s="6"/>
      <c r="T497" s="6"/>
      <c r="U497" s="6"/>
      <c r="V497" s="6"/>
      <c r="W497" s="6"/>
      <c r="X497" s="6"/>
      <c r="Y497" s="6"/>
      <c r="Z497" s="6"/>
      <c r="AA497" s="6"/>
      <c r="AB497" s="22"/>
    </row>
    <row r="498" spans="1:28" x14ac:dyDescent="0.55000000000000004">
      <c r="A498" s="22"/>
      <c r="B498" s="3"/>
      <c r="C498" s="6"/>
      <c r="D498" s="6"/>
      <c r="E498" s="6"/>
      <c r="F498" s="6"/>
      <c r="G498" s="3"/>
      <c r="H498" s="6"/>
      <c r="I498" s="6"/>
      <c r="J498" s="6"/>
      <c r="K498" s="5"/>
      <c r="L498" s="6"/>
      <c r="M498" s="6"/>
      <c r="N498" s="6"/>
      <c r="O498" s="6"/>
      <c r="P498" s="115"/>
      <c r="Q498" s="6"/>
      <c r="R498" s="6"/>
      <c r="S498" s="6"/>
      <c r="T498" s="6"/>
      <c r="U498" s="6"/>
      <c r="V498" s="6"/>
      <c r="W498" s="6"/>
      <c r="X498" s="6"/>
      <c r="Y498" s="6"/>
      <c r="Z498" s="6"/>
      <c r="AA498" s="6"/>
      <c r="AB498" s="22"/>
    </row>
    <row r="499" spans="1:28" x14ac:dyDescent="0.55000000000000004">
      <c r="A499" s="22"/>
      <c r="B499" s="3"/>
      <c r="C499" s="6"/>
      <c r="D499" s="6"/>
      <c r="E499" s="6"/>
      <c r="F499" s="6"/>
      <c r="G499" s="3"/>
      <c r="H499" s="6"/>
      <c r="I499" s="6"/>
      <c r="J499" s="6"/>
      <c r="K499" s="5"/>
      <c r="L499" s="6"/>
      <c r="M499" s="6"/>
      <c r="N499" s="6"/>
      <c r="O499" s="6"/>
      <c r="P499" s="115"/>
      <c r="Q499" s="6"/>
      <c r="R499" s="6"/>
      <c r="S499" s="6"/>
      <c r="T499" s="6"/>
      <c r="U499" s="6"/>
      <c r="V499" s="6"/>
      <c r="W499" s="6"/>
      <c r="X499" s="6"/>
      <c r="Y499" s="6"/>
      <c r="Z499" s="6"/>
      <c r="AA499" s="6"/>
      <c r="AB499" s="22"/>
    </row>
    <row r="500" spans="1:28" x14ac:dyDescent="0.55000000000000004">
      <c r="A500" s="22"/>
      <c r="B500" s="3"/>
      <c r="C500" s="6"/>
      <c r="D500" s="6"/>
      <c r="E500" s="6"/>
      <c r="F500" s="6"/>
      <c r="G500" s="3"/>
      <c r="H500" s="6"/>
      <c r="I500" s="6"/>
      <c r="J500" s="6"/>
      <c r="K500" s="5"/>
      <c r="L500" s="6"/>
      <c r="M500" s="6"/>
      <c r="N500" s="6"/>
      <c r="O500" s="6"/>
      <c r="P500" s="115"/>
      <c r="Q500" s="6"/>
      <c r="R500" s="6"/>
      <c r="S500" s="6"/>
      <c r="T500" s="6"/>
      <c r="U500" s="6"/>
      <c r="V500" s="6"/>
      <c r="W500" s="6"/>
      <c r="X500" s="6"/>
      <c r="Y500" s="6"/>
      <c r="Z500" s="6"/>
      <c r="AA500" s="6"/>
      <c r="AB500" s="22"/>
    </row>
    <row r="501" spans="1:28" x14ac:dyDescent="0.55000000000000004">
      <c r="A501" s="22"/>
      <c r="B501" s="3"/>
      <c r="C501" s="6"/>
      <c r="D501" s="6"/>
      <c r="E501" s="6"/>
      <c r="F501" s="6"/>
      <c r="G501" s="3"/>
      <c r="H501" s="6"/>
      <c r="I501" s="6"/>
      <c r="J501" s="6"/>
      <c r="K501" s="5"/>
      <c r="L501" s="6"/>
      <c r="M501" s="6"/>
      <c r="N501" s="6"/>
      <c r="O501" s="6"/>
      <c r="P501" s="115"/>
      <c r="Q501" s="6"/>
      <c r="R501" s="6"/>
      <c r="S501" s="6"/>
      <c r="T501" s="6"/>
      <c r="U501" s="6"/>
      <c r="V501" s="6"/>
      <c r="W501" s="6"/>
      <c r="X501" s="6"/>
      <c r="Y501" s="6"/>
      <c r="Z501" s="6"/>
      <c r="AA501" s="6"/>
      <c r="AB501" s="22"/>
    </row>
    <row r="502" spans="1:28" x14ac:dyDescent="0.55000000000000004">
      <c r="A502" s="22"/>
      <c r="B502" s="3"/>
      <c r="C502" s="6"/>
      <c r="D502" s="6"/>
      <c r="E502" s="6"/>
      <c r="F502" s="6"/>
      <c r="G502" s="3"/>
      <c r="H502" s="6"/>
      <c r="I502" s="6"/>
      <c r="J502" s="6"/>
      <c r="K502" s="5"/>
      <c r="L502" s="6"/>
      <c r="M502" s="6"/>
      <c r="N502" s="6"/>
      <c r="O502" s="6"/>
      <c r="P502" s="115"/>
      <c r="Q502" s="6"/>
      <c r="R502" s="6"/>
      <c r="S502" s="6"/>
      <c r="T502" s="6"/>
      <c r="U502" s="6"/>
      <c r="V502" s="6"/>
      <c r="W502" s="6"/>
      <c r="X502" s="6"/>
      <c r="Y502" s="6"/>
      <c r="Z502" s="6"/>
      <c r="AA502" s="6"/>
      <c r="AB502" s="22"/>
    </row>
    <row r="503" spans="1:28" x14ac:dyDescent="0.55000000000000004">
      <c r="A503" s="22"/>
      <c r="B503" s="3"/>
      <c r="C503" s="6"/>
      <c r="D503" s="6"/>
      <c r="E503" s="6"/>
      <c r="F503" s="6"/>
      <c r="G503" s="3"/>
      <c r="H503" s="6"/>
      <c r="I503" s="6"/>
      <c r="J503" s="6"/>
      <c r="K503" s="5"/>
      <c r="L503" s="6"/>
      <c r="M503" s="6"/>
      <c r="N503" s="6"/>
      <c r="O503" s="6"/>
      <c r="P503" s="115"/>
      <c r="Q503" s="6"/>
      <c r="R503" s="6"/>
      <c r="S503" s="6"/>
      <c r="T503" s="6"/>
      <c r="U503" s="6"/>
      <c r="V503" s="6"/>
      <c r="W503" s="6"/>
      <c r="X503" s="6"/>
      <c r="Y503" s="6"/>
      <c r="Z503" s="6"/>
      <c r="AA503" s="6"/>
      <c r="AB503" s="22"/>
    </row>
    <row r="504" spans="1:28" x14ac:dyDescent="0.55000000000000004">
      <c r="A504" s="22"/>
      <c r="B504" s="3"/>
      <c r="C504" s="6"/>
      <c r="D504" s="6"/>
      <c r="E504" s="6"/>
      <c r="F504" s="6"/>
      <c r="G504" s="3"/>
      <c r="H504" s="6"/>
      <c r="I504" s="6"/>
      <c r="J504" s="6"/>
      <c r="K504" s="5"/>
      <c r="L504" s="6"/>
      <c r="M504" s="6"/>
      <c r="N504" s="6"/>
      <c r="O504" s="6"/>
      <c r="P504" s="115"/>
      <c r="Q504" s="6"/>
      <c r="R504" s="6"/>
      <c r="S504" s="6"/>
      <c r="T504" s="6"/>
      <c r="U504" s="6"/>
      <c r="V504" s="6"/>
      <c r="W504" s="6"/>
      <c r="X504" s="6"/>
      <c r="Y504" s="6"/>
      <c r="Z504" s="6"/>
      <c r="AA504" s="6"/>
      <c r="AB504" s="22"/>
    </row>
    <row r="505" spans="1:28" x14ac:dyDescent="0.55000000000000004">
      <c r="A505" s="22"/>
      <c r="B505" s="3"/>
      <c r="C505" s="6"/>
      <c r="D505" s="6"/>
      <c r="E505" s="6"/>
      <c r="F505" s="6"/>
      <c r="G505" s="3"/>
      <c r="H505" s="6"/>
      <c r="I505" s="6"/>
      <c r="J505" s="6"/>
      <c r="K505" s="5"/>
      <c r="L505" s="6"/>
      <c r="M505" s="6"/>
      <c r="N505" s="6"/>
      <c r="O505" s="6"/>
      <c r="P505" s="115"/>
      <c r="Q505" s="6"/>
      <c r="R505" s="6"/>
      <c r="S505" s="6"/>
      <c r="T505" s="6"/>
      <c r="U505" s="6"/>
      <c r="V505" s="6"/>
      <c r="W505" s="6"/>
      <c r="X505" s="6"/>
      <c r="Y505" s="6"/>
      <c r="Z505" s="6"/>
      <c r="AA505" s="6"/>
      <c r="AB505" s="22"/>
    </row>
    <row r="506" spans="1:28" x14ac:dyDescent="0.55000000000000004">
      <c r="A506" s="22"/>
      <c r="B506" s="3"/>
      <c r="C506" s="6"/>
      <c r="D506" s="6"/>
      <c r="E506" s="6"/>
      <c r="F506" s="6"/>
      <c r="G506" s="3"/>
      <c r="H506" s="6"/>
      <c r="I506" s="6"/>
      <c r="J506" s="6"/>
      <c r="K506" s="5"/>
      <c r="L506" s="6"/>
      <c r="M506" s="6"/>
      <c r="N506" s="6"/>
      <c r="O506" s="6"/>
      <c r="P506" s="115"/>
      <c r="Q506" s="6"/>
      <c r="R506" s="6"/>
      <c r="S506" s="6"/>
      <c r="T506" s="6"/>
      <c r="U506" s="6"/>
      <c r="V506" s="6"/>
      <c r="W506" s="6"/>
      <c r="X506" s="6"/>
      <c r="Y506" s="6"/>
      <c r="Z506" s="6"/>
      <c r="AA506" s="6"/>
      <c r="AB506" s="22"/>
    </row>
    <row r="507" spans="1:28" x14ac:dyDescent="0.55000000000000004">
      <c r="A507" s="22"/>
      <c r="B507" s="3"/>
      <c r="C507" s="6"/>
      <c r="D507" s="6"/>
      <c r="E507" s="6"/>
      <c r="F507" s="6"/>
      <c r="G507" s="3"/>
      <c r="H507" s="6"/>
      <c r="I507" s="6"/>
      <c r="J507" s="6"/>
      <c r="K507" s="5"/>
      <c r="L507" s="6"/>
      <c r="M507" s="6"/>
      <c r="N507" s="6"/>
      <c r="O507" s="6"/>
      <c r="P507" s="115"/>
      <c r="Q507" s="6"/>
      <c r="R507" s="6"/>
      <c r="S507" s="6"/>
      <c r="T507" s="6"/>
      <c r="U507" s="6"/>
      <c r="V507" s="6"/>
      <c r="W507" s="6"/>
      <c r="X507" s="6"/>
      <c r="Y507" s="6"/>
      <c r="Z507" s="6"/>
      <c r="AA507" s="6"/>
      <c r="AB507" s="22"/>
    </row>
    <row r="508" spans="1:28" x14ac:dyDescent="0.55000000000000004">
      <c r="A508" s="221"/>
      <c r="B508" s="31"/>
      <c r="G508" s="31"/>
      <c r="J508" s="343"/>
      <c r="AB508" s="221"/>
    </row>
    <row r="509" spans="1:28" x14ac:dyDescent="0.55000000000000004">
      <c r="A509" s="197"/>
      <c r="B509" s="31"/>
      <c r="G509" s="31"/>
      <c r="J509" s="343"/>
      <c r="AB509" s="197"/>
    </row>
    <row r="510" spans="1:28" x14ac:dyDescent="0.55000000000000004">
      <c r="A510" s="197"/>
      <c r="B510" s="31"/>
      <c r="G510" s="31"/>
      <c r="J510" s="343"/>
      <c r="AB510" s="197"/>
    </row>
    <row r="511" spans="1:28" x14ac:dyDescent="0.55000000000000004">
      <c r="A511" s="197"/>
      <c r="B511" s="31"/>
      <c r="G511" s="31"/>
      <c r="J511" s="343"/>
      <c r="AB511" s="197"/>
    </row>
    <row r="512" spans="1:28" x14ac:dyDescent="0.55000000000000004">
      <c r="A512" s="197"/>
      <c r="B512" s="31"/>
      <c r="G512" s="31"/>
      <c r="J512" s="343"/>
      <c r="AB512" s="197"/>
    </row>
    <row r="513" spans="1:28" x14ac:dyDescent="0.55000000000000004">
      <c r="A513" s="197"/>
      <c r="B513" s="31"/>
      <c r="G513" s="31"/>
      <c r="J513" s="343"/>
      <c r="AB513" s="197"/>
    </row>
    <row r="514" spans="1:28" x14ac:dyDescent="0.55000000000000004">
      <c r="A514" s="197"/>
      <c r="B514" s="31"/>
      <c r="G514" s="31"/>
      <c r="J514" s="343"/>
      <c r="AB514" s="197"/>
    </row>
    <row r="515" spans="1:28" x14ac:dyDescent="0.55000000000000004">
      <c r="A515" s="197"/>
      <c r="B515" s="31"/>
      <c r="G515" s="31"/>
      <c r="J515" s="343"/>
      <c r="AB515" s="197"/>
    </row>
    <row r="516" spans="1:28" x14ac:dyDescent="0.55000000000000004">
      <c r="A516" s="197"/>
      <c r="B516" s="31"/>
      <c r="G516" s="31"/>
      <c r="J516" s="343"/>
      <c r="AB516" s="197"/>
    </row>
    <row r="517" spans="1:28" x14ac:dyDescent="0.55000000000000004">
      <c r="A517" s="197"/>
      <c r="B517" s="31"/>
      <c r="G517" s="31"/>
      <c r="J517" s="343"/>
      <c r="AB517" s="197"/>
    </row>
    <row r="518" spans="1:28" x14ac:dyDescent="0.55000000000000004">
      <c r="A518" s="197"/>
      <c r="B518" s="31"/>
      <c r="G518" s="31"/>
      <c r="J518" s="343"/>
      <c r="AB518" s="197"/>
    </row>
    <row r="519" spans="1:28" x14ac:dyDescent="0.55000000000000004">
      <c r="A519" s="197"/>
      <c r="B519" s="31"/>
      <c r="G519" s="31"/>
      <c r="J519" s="343"/>
      <c r="AB519" s="197"/>
    </row>
    <row r="520" spans="1:28" x14ac:dyDescent="0.55000000000000004">
      <c r="A520" s="197"/>
      <c r="B520" s="31"/>
      <c r="G520" s="31"/>
      <c r="J520" s="343"/>
      <c r="AB520" s="197"/>
    </row>
    <row r="521" spans="1:28" x14ac:dyDescent="0.55000000000000004">
      <c r="A521" s="197"/>
      <c r="B521" s="31"/>
      <c r="G521" s="31"/>
      <c r="J521" s="343"/>
      <c r="AB521" s="197"/>
    </row>
    <row r="522" spans="1:28" x14ac:dyDescent="0.55000000000000004">
      <c r="A522" s="197"/>
      <c r="B522" s="31"/>
      <c r="G522" s="31"/>
      <c r="J522" s="343"/>
      <c r="AB522" s="197"/>
    </row>
    <row r="523" spans="1:28" x14ac:dyDescent="0.55000000000000004">
      <c r="A523" s="197"/>
      <c r="B523" s="31"/>
      <c r="G523" s="31"/>
      <c r="J523" s="343"/>
      <c r="AB523" s="197"/>
    </row>
    <row r="524" spans="1:28" x14ac:dyDescent="0.55000000000000004">
      <c r="A524" s="197"/>
      <c r="B524" s="31"/>
      <c r="G524" s="31"/>
      <c r="J524" s="343"/>
      <c r="AB524" s="197"/>
    </row>
    <row r="525" spans="1:28" x14ac:dyDescent="0.55000000000000004">
      <c r="A525" s="197"/>
      <c r="B525" s="31"/>
      <c r="G525" s="31"/>
      <c r="J525" s="343"/>
      <c r="AB525" s="197"/>
    </row>
    <row r="526" spans="1:28" x14ac:dyDescent="0.55000000000000004">
      <c r="A526" s="197"/>
      <c r="B526" s="31"/>
      <c r="G526" s="31"/>
      <c r="J526" s="343"/>
      <c r="AB526" s="197"/>
    </row>
    <row r="527" spans="1:28" x14ac:dyDescent="0.55000000000000004">
      <c r="A527" s="197"/>
      <c r="B527" s="31"/>
      <c r="G527" s="31"/>
      <c r="J527" s="343"/>
      <c r="AB527" s="197"/>
    </row>
    <row r="528" spans="1:28" x14ac:dyDescent="0.55000000000000004">
      <c r="A528" s="197"/>
      <c r="B528" s="31"/>
      <c r="G528" s="31"/>
      <c r="J528" s="343"/>
      <c r="AB528" s="197"/>
    </row>
    <row r="529" spans="1:28" x14ac:dyDescent="0.55000000000000004">
      <c r="A529" s="197"/>
      <c r="B529" s="31"/>
      <c r="G529" s="31"/>
      <c r="J529" s="343"/>
      <c r="AB529" s="197"/>
    </row>
    <row r="530" spans="1:28" x14ac:dyDescent="0.55000000000000004">
      <c r="A530" s="197"/>
      <c r="B530" s="31"/>
      <c r="G530" s="31"/>
      <c r="J530" s="343"/>
      <c r="AB530" s="197"/>
    </row>
    <row r="531" spans="1:28" x14ac:dyDescent="0.55000000000000004">
      <c r="A531" s="197"/>
      <c r="B531" s="31"/>
      <c r="G531" s="31"/>
      <c r="J531" s="343"/>
      <c r="AB531" s="197"/>
    </row>
    <row r="532" spans="1:28" x14ac:dyDescent="0.55000000000000004">
      <c r="A532" s="197"/>
      <c r="B532" s="31"/>
      <c r="G532" s="31"/>
      <c r="J532" s="343"/>
      <c r="AB532" s="197"/>
    </row>
    <row r="533" spans="1:28" x14ac:dyDescent="0.55000000000000004">
      <c r="A533" s="197"/>
      <c r="B533" s="31"/>
      <c r="G533" s="31"/>
      <c r="J533" s="343"/>
      <c r="AB533" s="197"/>
    </row>
    <row r="534" spans="1:28" x14ac:dyDescent="0.55000000000000004">
      <c r="A534" s="197"/>
      <c r="B534" s="31"/>
      <c r="G534" s="31"/>
      <c r="J534" s="343"/>
      <c r="AB534" s="197"/>
    </row>
    <row r="535" spans="1:28" x14ac:dyDescent="0.55000000000000004">
      <c r="A535" s="197"/>
      <c r="B535" s="31"/>
      <c r="G535" s="31"/>
      <c r="J535" s="343"/>
      <c r="AB535" s="197"/>
    </row>
    <row r="536" spans="1:28" x14ac:dyDescent="0.55000000000000004">
      <c r="A536" s="197"/>
      <c r="B536" s="31"/>
      <c r="G536" s="31"/>
      <c r="J536" s="343"/>
      <c r="AB536" s="197"/>
    </row>
    <row r="537" spans="1:28" x14ac:dyDescent="0.55000000000000004">
      <c r="A537" s="197"/>
      <c r="B537" s="31"/>
      <c r="G537" s="31"/>
      <c r="J537" s="343"/>
      <c r="AB537" s="197"/>
    </row>
    <row r="538" spans="1:28" x14ac:dyDescent="0.55000000000000004">
      <c r="A538" s="197"/>
      <c r="B538" s="31"/>
      <c r="G538" s="31"/>
      <c r="J538" s="343"/>
      <c r="AB538" s="197"/>
    </row>
    <row r="539" spans="1:28" x14ac:dyDescent="0.55000000000000004">
      <c r="A539" s="197"/>
      <c r="B539" s="31"/>
      <c r="G539" s="31"/>
      <c r="J539" s="343"/>
      <c r="AB539" s="197"/>
    </row>
    <row r="540" spans="1:28" x14ac:dyDescent="0.55000000000000004">
      <c r="A540" s="197"/>
      <c r="B540" s="31"/>
      <c r="G540" s="31"/>
      <c r="J540" s="343"/>
      <c r="AB540" s="197"/>
    </row>
    <row r="541" spans="1:28" x14ac:dyDescent="0.55000000000000004">
      <c r="A541" s="197"/>
      <c r="B541" s="31"/>
      <c r="G541" s="31"/>
      <c r="J541" s="343"/>
      <c r="AB541" s="197"/>
    </row>
    <row r="542" spans="1:28" x14ac:dyDescent="0.55000000000000004">
      <c r="A542" s="197"/>
      <c r="B542" s="31"/>
      <c r="G542" s="31"/>
      <c r="J542" s="343"/>
      <c r="AB542" s="197"/>
    </row>
    <row r="543" spans="1:28" x14ac:dyDescent="0.55000000000000004">
      <c r="A543" s="197"/>
      <c r="B543" s="31"/>
      <c r="G543" s="31"/>
      <c r="J543" s="343"/>
      <c r="AB543" s="197"/>
    </row>
    <row r="544" spans="1:28" x14ac:dyDescent="0.55000000000000004">
      <c r="A544" s="197"/>
      <c r="B544" s="31"/>
      <c r="G544" s="31"/>
      <c r="J544" s="343"/>
      <c r="AB544" s="197"/>
    </row>
    <row r="545" spans="1:28" x14ac:dyDescent="0.55000000000000004">
      <c r="A545" s="197"/>
      <c r="B545" s="31"/>
      <c r="G545" s="31"/>
      <c r="J545" s="343"/>
      <c r="AB545" s="197"/>
    </row>
    <row r="546" spans="1:28" x14ac:dyDescent="0.55000000000000004">
      <c r="A546" s="197"/>
      <c r="B546" s="31"/>
      <c r="G546" s="31"/>
      <c r="J546" s="343"/>
      <c r="AB546" s="197"/>
    </row>
    <row r="547" spans="1:28" x14ac:dyDescent="0.55000000000000004">
      <c r="A547" s="197"/>
      <c r="B547" s="31"/>
      <c r="G547" s="31"/>
      <c r="J547" s="343"/>
      <c r="AB547" s="197"/>
    </row>
    <row r="548" spans="1:28" x14ac:dyDescent="0.55000000000000004">
      <c r="A548" s="197"/>
      <c r="B548" s="31"/>
      <c r="G548" s="31"/>
      <c r="J548" s="343"/>
      <c r="AB548" s="197"/>
    </row>
    <row r="549" spans="1:28" x14ac:dyDescent="0.55000000000000004">
      <c r="A549" s="197"/>
      <c r="B549" s="31"/>
      <c r="G549" s="31"/>
      <c r="J549" s="343"/>
      <c r="AB549" s="197"/>
    </row>
    <row r="550" spans="1:28" x14ac:dyDescent="0.55000000000000004">
      <c r="A550" s="197"/>
      <c r="B550" s="31"/>
      <c r="G550" s="31"/>
      <c r="J550" s="343"/>
      <c r="AB550" s="197"/>
    </row>
    <row r="551" spans="1:28" x14ac:dyDescent="0.55000000000000004">
      <c r="A551" s="197"/>
      <c r="B551" s="31"/>
      <c r="G551" s="31"/>
      <c r="J551" s="343"/>
      <c r="AB551" s="197"/>
    </row>
    <row r="552" spans="1:28" x14ac:dyDescent="0.55000000000000004">
      <c r="A552" s="197"/>
      <c r="B552" s="31"/>
      <c r="G552" s="31"/>
      <c r="J552" s="343"/>
      <c r="AB552" s="197"/>
    </row>
    <row r="553" spans="1:28" x14ac:dyDescent="0.55000000000000004">
      <c r="A553" s="197"/>
      <c r="B553" s="31"/>
      <c r="G553" s="31"/>
      <c r="J553" s="343"/>
      <c r="AB553" s="197"/>
    </row>
    <row r="554" spans="1:28" x14ac:dyDescent="0.55000000000000004">
      <c r="A554" s="197"/>
      <c r="B554" s="31"/>
      <c r="G554" s="31"/>
      <c r="J554" s="343"/>
      <c r="AB554" s="197"/>
    </row>
    <row r="555" spans="1:28" x14ac:dyDescent="0.55000000000000004">
      <c r="A555" s="197"/>
      <c r="B555" s="31"/>
      <c r="G555" s="31"/>
      <c r="J555" s="343"/>
      <c r="AB555" s="197"/>
    </row>
    <row r="556" spans="1:28" x14ac:dyDescent="0.55000000000000004">
      <c r="A556" s="197"/>
      <c r="B556" s="31"/>
      <c r="G556" s="31"/>
      <c r="J556" s="343"/>
      <c r="AB556" s="197"/>
    </row>
    <row r="557" spans="1:28" x14ac:dyDescent="0.55000000000000004">
      <c r="A557" s="197"/>
      <c r="B557" s="31"/>
      <c r="G557" s="31"/>
      <c r="J557" s="343"/>
      <c r="AB557" s="197"/>
    </row>
    <row r="558" spans="1:28" x14ac:dyDescent="0.55000000000000004">
      <c r="A558" s="197"/>
      <c r="B558" s="31"/>
      <c r="G558" s="31"/>
      <c r="J558" s="343"/>
      <c r="AB558" s="197"/>
    </row>
    <row r="559" spans="1:28" x14ac:dyDescent="0.55000000000000004">
      <c r="A559" s="197"/>
      <c r="B559" s="31"/>
      <c r="G559" s="31"/>
      <c r="J559" s="343"/>
      <c r="AB559" s="197"/>
    </row>
    <row r="560" spans="1:28" x14ac:dyDescent="0.55000000000000004">
      <c r="A560" s="197"/>
      <c r="B560" s="31"/>
      <c r="G560" s="31"/>
      <c r="J560" s="343"/>
      <c r="AB560" s="197"/>
    </row>
    <row r="561" spans="1:28" x14ac:dyDescent="0.55000000000000004">
      <c r="A561" s="197"/>
      <c r="B561" s="31"/>
      <c r="G561" s="31"/>
      <c r="J561" s="343"/>
      <c r="AB561" s="197"/>
    </row>
    <row r="562" spans="1:28" x14ac:dyDescent="0.55000000000000004">
      <c r="A562" s="197"/>
      <c r="B562" s="31"/>
      <c r="G562" s="31"/>
      <c r="J562" s="343"/>
      <c r="AB562" s="197"/>
    </row>
    <row r="563" spans="1:28" x14ac:dyDescent="0.55000000000000004">
      <c r="A563" s="197"/>
      <c r="B563" s="31"/>
      <c r="G563" s="31"/>
      <c r="J563" s="343"/>
      <c r="AB563" s="197"/>
    </row>
    <row r="564" spans="1:28" x14ac:dyDescent="0.55000000000000004">
      <c r="A564" s="197"/>
      <c r="B564" s="31"/>
      <c r="G564" s="31"/>
      <c r="J564" s="343"/>
      <c r="AB564" s="197"/>
    </row>
    <row r="565" spans="1:28" x14ac:dyDescent="0.55000000000000004">
      <c r="A565" s="197"/>
      <c r="B565" s="31"/>
      <c r="G565" s="31"/>
      <c r="J565" s="343"/>
      <c r="AB565" s="197"/>
    </row>
    <row r="566" spans="1:28" x14ac:dyDescent="0.55000000000000004">
      <c r="A566" s="197"/>
      <c r="B566" s="31"/>
      <c r="G566" s="31"/>
      <c r="J566" s="343"/>
      <c r="AB566" s="197"/>
    </row>
    <row r="567" spans="1:28" x14ac:dyDescent="0.55000000000000004">
      <c r="A567" s="197"/>
      <c r="B567" s="31"/>
      <c r="G567" s="31"/>
      <c r="J567" s="343"/>
      <c r="AB567" s="197"/>
    </row>
    <row r="568" spans="1:28" x14ac:dyDescent="0.55000000000000004">
      <c r="A568" s="197"/>
      <c r="B568" s="31"/>
      <c r="G568" s="31"/>
      <c r="J568" s="343"/>
      <c r="AB568" s="197"/>
    </row>
    <row r="569" spans="1:28" x14ac:dyDescent="0.55000000000000004">
      <c r="A569" s="197"/>
      <c r="B569" s="31"/>
      <c r="G569" s="31"/>
      <c r="J569" s="343"/>
      <c r="AB569" s="197"/>
    </row>
    <row r="570" spans="1:28" x14ac:dyDescent="0.55000000000000004">
      <c r="A570" s="197"/>
      <c r="B570" s="31"/>
      <c r="G570" s="31"/>
      <c r="J570" s="343"/>
      <c r="AB570" s="197"/>
    </row>
    <row r="571" spans="1:28" x14ac:dyDescent="0.55000000000000004">
      <c r="A571" s="197"/>
      <c r="B571" s="31"/>
      <c r="G571" s="31"/>
      <c r="J571" s="343"/>
      <c r="AB571" s="197"/>
    </row>
    <row r="572" spans="1:28" x14ac:dyDescent="0.55000000000000004">
      <c r="A572" s="197"/>
      <c r="B572" s="31"/>
      <c r="G572" s="31"/>
      <c r="J572" s="343"/>
      <c r="AB572" s="197"/>
    </row>
    <row r="573" spans="1:28" x14ac:dyDescent="0.55000000000000004">
      <c r="A573" s="197"/>
      <c r="B573" s="31"/>
      <c r="G573" s="31"/>
      <c r="J573" s="343"/>
      <c r="AB573" s="197"/>
    </row>
    <row r="574" spans="1:28" x14ac:dyDescent="0.55000000000000004">
      <c r="A574" s="197"/>
      <c r="B574" s="31"/>
      <c r="G574" s="31"/>
      <c r="J574" s="343"/>
      <c r="AB574" s="197"/>
    </row>
    <row r="575" spans="1:28" x14ac:dyDescent="0.55000000000000004">
      <c r="A575" s="197"/>
      <c r="B575" s="31"/>
      <c r="G575" s="31"/>
      <c r="J575" s="343"/>
      <c r="AB575" s="197"/>
    </row>
    <row r="576" spans="1:28" x14ac:dyDescent="0.55000000000000004">
      <c r="A576" s="197"/>
      <c r="B576" s="31"/>
      <c r="G576" s="31"/>
      <c r="J576" s="343"/>
      <c r="AB576" s="197"/>
    </row>
    <row r="577" spans="1:28" x14ac:dyDescent="0.55000000000000004">
      <c r="A577" s="197"/>
      <c r="B577" s="31"/>
      <c r="G577" s="31"/>
      <c r="J577" s="343"/>
      <c r="AB577" s="197"/>
    </row>
    <row r="578" spans="1:28" x14ac:dyDescent="0.55000000000000004">
      <c r="A578" s="197"/>
      <c r="B578" s="31"/>
      <c r="G578" s="31"/>
      <c r="J578" s="343"/>
      <c r="AB578" s="197"/>
    </row>
    <row r="579" spans="1:28" x14ac:dyDescent="0.55000000000000004">
      <c r="A579" s="197"/>
      <c r="B579" s="31"/>
      <c r="G579" s="31"/>
      <c r="J579" s="343"/>
      <c r="AB579" s="197"/>
    </row>
    <row r="580" spans="1:28" x14ac:dyDescent="0.55000000000000004">
      <c r="A580" s="197"/>
      <c r="B580" s="31"/>
      <c r="G580" s="31"/>
      <c r="J580" s="343"/>
      <c r="AB580" s="197"/>
    </row>
    <row r="581" spans="1:28" x14ac:dyDescent="0.55000000000000004">
      <c r="A581" s="197"/>
      <c r="B581" s="31"/>
      <c r="G581" s="31"/>
      <c r="J581" s="343"/>
      <c r="AB581" s="197"/>
    </row>
    <row r="582" spans="1:28" x14ac:dyDescent="0.55000000000000004">
      <c r="A582" s="197"/>
      <c r="B582" s="31"/>
      <c r="G582" s="31"/>
      <c r="J582" s="343"/>
      <c r="AB582" s="197"/>
    </row>
    <row r="583" spans="1:28" x14ac:dyDescent="0.55000000000000004">
      <c r="A583" s="197"/>
      <c r="B583" s="31"/>
      <c r="G583" s="31"/>
      <c r="J583" s="343"/>
      <c r="AB583" s="197"/>
    </row>
    <row r="584" spans="1:28" x14ac:dyDescent="0.55000000000000004">
      <c r="A584" s="197"/>
      <c r="B584" s="31"/>
      <c r="G584" s="31"/>
      <c r="J584" s="343"/>
      <c r="AB584" s="197"/>
    </row>
    <row r="585" spans="1:28" x14ac:dyDescent="0.55000000000000004">
      <c r="A585" s="197"/>
      <c r="B585" s="31"/>
      <c r="G585" s="31"/>
      <c r="J585" s="343"/>
      <c r="AB585" s="197"/>
    </row>
    <row r="586" spans="1:28" x14ac:dyDescent="0.55000000000000004">
      <c r="A586" s="197"/>
      <c r="B586" s="31"/>
      <c r="G586" s="31"/>
      <c r="J586" s="343"/>
      <c r="AB586" s="197"/>
    </row>
    <row r="587" spans="1:28" x14ac:dyDescent="0.55000000000000004">
      <c r="A587" s="197"/>
      <c r="B587" s="31"/>
      <c r="G587" s="31"/>
      <c r="J587" s="343"/>
      <c r="AB587" s="197"/>
    </row>
    <row r="588" spans="1:28" x14ac:dyDescent="0.55000000000000004">
      <c r="A588" s="197"/>
      <c r="B588" s="31"/>
      <c r="G588" s="31"/>
      <c r="J588" s="343"/>
      <c r="AB588" s="197"/>
    </row>
    <row r="589" spans="1:28" x14ac:dyDescent="0.55000000000000004">
      <c r="A589" s="197"/>
      <c r="B589" s="31"/>
      <c r="G589" s="31"/>
      <c r="J589" s="343"/>
      <c r="AB589" s="197"/>
    </row>
    <row r="590" spans="1:28" x14ac:dyDescent="0.55000000000000004">
      <c r="A590" s="197"/>
      <c r="B590" s="31"/>
      <c r="G590" s="31"/>
      <c r="J590" s="343"/>
      <c r="AB590" s="197"/>
    </row>
    <row r="591" spans="1:28" x14ac:dyDescent="0.55000000000000004">
      <c r="A591" s="197"/>
      <c r="B591" s="31"/>
      <c r="G591" s="31"/>
      <c r="J591" s="343"/>
      <c r="AB591" s="197"/>
    </row>
    <row r="592" spans="1:28" x14ac:dyDescent="0.55000000000000004">
      <c r="A592" s="197"/>
      <c r="B592" s="31"/>
      <c r="G592" s="31"/>
      <c r="J592" s="343"/>
      <c r="AB592" s="197"/>
    </row>
    <row r="593" spans="1:28" x14ac:dyDescent="0.55000000000000004">
      <c r="A593" s="197"/>
      <c r="B593" s="31"/>
      <c r="G593" s="31"/>
      <c r="J593" s="343"/>
      <c r="AB593" s="197"/>
    </row>
    <row r="594" spans="1:28" x14ac:dyDescent="0.55000000000000004">
      <c r="A594" s="197"/>
      <c r="B594" s="31"/>
      <c r="G594" s="31"/>
      <c r="J594" s="343"/>
      <c r="AB594" s="197"/>
    </row>
    <row r="595" spans="1:28" x14ac:dyDescent="0.55000000000000004">
      <c r="A595" s="197"/>
      <c r="B595" s="31"/>
      <c r="G595" s="31"/>
      <c r="J595" s="343"/>
      <c r="AB595" s="197"/>
    </row>
    <row r="596" spans="1:28" x14ac:dyDescent="0.55000000000000004">
      <c r="A596" s="197"/>
      <c r="B596" s="31"/>
      <c r="G596" s="31"/>
      <c r="J596" s="343"/>
      <c r="AB596" s="197"/>
    </row>
    <row r="597" spans="1:28" x14ac:dyDescent="0.55000000000000004">
      <c r="A597" s="197"/>
      <c r="B597" s="31"/>
      <c r="G597" s="31"/>
      <c r="J597" s="343"/>
      <c r="AB597" s="197"/>
    </row>
    <row r="598" spans="1:28" x14ac:dyDescent="0.55000000000000004">
      <c r="A598" s="197"/>
      <c r="B598" s="31"/>
      <c r="G598" s="31"/>
      <c r="J598" s="343"/>
      <c r="AB598" s="197"/>
    </row>
    <row r="599" spans="1:28" x14ac:dyDescent="0.55000000000000004">
      <c r="A599" s="197"/>
      <c r="B599" s="31"/>
      <c r="G599" s="31"/>
      <c r="J599" s="343"/>
      <c r="AB599" s="197"/>
    </row>
    <row r="600" spans="1:28" x14ac:dyDescent="0.55000000000000004">
      <c r="A600" s="197"/>
      <c r="B600" s="31"/>
      <c r="G600" s="31"/>
      <c r="J600" s="343"/>
      <c r="AB600" s="197"/>
    </row>
    <row r="601" spans="1:28" x14ac:dyDescent="0.55000000000000004">
      <c r="A601" s="197"/>
      <c r="B601" s="31"/>
      <c r="G601" s="31"/>
      <c r="J601" s="343"/>
      <c r="AB601" s="197"/>
    </row>
    <row r="602" spans="1:28" x14ac:dyDescent="0.55000000000000004">
      <c r="A602" s="197"/>
      <c r="B602" s="31"/>
      <c r="G602" s="31"/>
      <c r="J602" s="343"/>
      <c r="AB602" s="197"/>
    </row>
    <row r="603" spans="1:28" x14ac:dyDescent="0.55000000000000004">
      <c r="A603" s="197"/>
      <c r="B603" s="31"/>
      <c r="G603" s="31"/>
      <c r="J603" s="343"/>
      <c r="AB603" s="197"/>
    </row>
    <row r="604" spans="1:28" x14ac:dyDescent="0.55000000000000004">
      <c r="A604" s="197"/>
      <c r="B604" s="31"/>
      <c r="G604" s="31"/>
      <c r="J604" s="343"/>
      <c r="AB604" s="197"/>
    </row>
    <row r="605" spans="1:28" x14ac:dyDescent="0.55000000000000004">
      <c r="A605" s="197"/>
      <c r="B605" s="31"/>
      <c r="G605" s="31"/>
      <c r="J605" s="343"/>
      <c r="AB605" s="197"/>
    </row>
    <row r="606" spans="1:28" x14ac:dyDescent="0.55000000000000004">
      <c r="A606" s="197"/>
      <c r="B606" s="31"/>
      <c r="G606" s="31"/>
      <c r="J606" s="343"/>
      <c r="AB606" s="197"/>
    </row>
    <row r="607" spans="1:28" x14ac:dyDescent="0.55000000000000004">
      <c r="A607" s="197"/>
      <c r="B607" s="31"/>
      <c r="G607" s="31"/>
      <c r="J607" s="343"/>
      <c r="AB607" s="197"/>
    </row>
    <row r="608" spans="1:28" x14ac:dyDescent="0.55000000000000004">
      <c r="A608" s="197"/>
      <c r="B608" s="31"/>
      <c r="G608" s="31"/>
      <c r="J608" s="343"/>
      <c r="AB608" s="197"/>
    </row>
    <row r="609" spans="1:28" x14ac:dyDescent="0.55000000000000004">
      <c r="A609" s="197"/>
      <c r="B609" s="31"/>
      <c r="G609" s="31"/>
      <c r="J609" s="343"/>
      <c r="AB609" s="197"/>
    </row>
    <row r="610" spans="1:28" x14ac:dyDescent="0.55000000000000004">
      <c r="A610" s="197"/>
      <c r="B610" s="31"/>
      <c r="G610" s="31"/>
      <c r="J610" s="343"/>
      <c r="AB610" s="197"/>
    </row>
    <row r="611" spans="1:28" x14ac:dyDescent="0.55000000000000004">
      <c r="A611" s="197"/>
      <c r="B611" s="31"/>
      <c r="G611" s="31"/>
      <c r="J611" s="343"/>
      <c r="AB611" s="197"/>
    </row>
    <row r="612" spans="1:28" x14ac:dyDescent="0.55000000000000004">
      <c r="A612" s="197"/>
      <c r="B612" s="31"/>
      <c r="G612" s="31"/>
      <c r="J612" s="343"/>
      <c r="AB612" s="197"/>
    </row>
    <row r="613" spans="1:28" x14ac:dyDescent="0.55000000000000004">
      <c r="A613" s="197"/>
      <c r="B613" s="31"/>
      <c r="G613" s="31"/>
      <c r="J613" s="343"/>
      <c r="AB613" s="197"/>
    </row>
    <row r="614" spans="1:28" x14ac:dyDescent="0.55000000000000004">
      <c r="A614" s="197"/>
      <c r="B614" s="31"/>
      <c r="G614" s="31"/>
      <c r="J614" s="343"/>
      <c r="AB614" s="197"/>
    </row>
    <row r="615" spans="1:28" x14ac:dyDescent="0.55000000000000004">
      <c r="A615" s="197"/>
      <c r="B615" s="31"/>
      <c r="G615" s="31"/>
      <c r="J615" s="343"/>
      <c r="AB615" s="197"/>
    </row>
    <row r="616" spans="1:28" x14ac:dyDescent="0.55000000000000004">
      <c r="A616" s="197"/>
      <c r="B616" s="31"/>
      <c r="G616" s="31"/>
      <c r="J616" s="343"/>
      <c r="AB616" s="197"/>
    </row>
    <row r="617" spans="1:28" x14ac:dyDescent="0.55000000000000004">
      <c r="A617" s="197"/>
      <c r="B617" s="31"/>
      <c r="G617" s="31"/>
      <c r="J617" s="343"/>
      <c r="AB617" s="197"/>
    </row>
    <row r="618" spans="1:28" x14ac:dyDescent="0.55000000000000004">
      <c r="A618" s="197"/>
      <c r="B618" s="31"/>
      <c r="G618" s="31"/>
      <c r="J618" s="343"/>
      <c r="AB618" s="197"/>
    </row>
    <row r="619" spans="1:28" x14ac:dyDescent="0.55000000000000004">
      <c r="A619" s="197"/>
      <c r="B619" s="31"/>
      <c r="G619" s="31"/>
      <c r="J619" s="343"/>
      <c r="AB619" s="197"/>
    </row>
    <row r="620" spans="1:28" x14ac:dyDescent="0.55000000000000004">
      <c r="A620" s="197"/>
      <c r="B620" s="31"/>
      <c r="G620" s="31"/>
      <c r="J620" s="343"/>
      <c r="AB620" s="197"/>
    </row>
    <row r="621" spans="1:28" x14ac:dyDescent="0.55000000000000004">
      <c r="A621" s="197"/>
      <c r="B621" s="31"/>
      <c r="G621" s="31"/>
      <c r="J621" s="343"/>
      <c r="AB621" s="197"/>
    </row>
    <row r="622" spans="1:28" x14ac:dyDescent="0.55000000000000004">
      <c r="A622" s="197"/>
      <c r="B622" s="31"/>
      <c r="G622" s="31"/>
      <c r="J622" s="343"/>
      <c r="AB622" s="197"/>
    </row>
    <row r="623" spans="1:28" x14ac:dyDescent="0.55000000000000004">
      <c r="A623" s="197"/>
      <c r="B623" s="31"/>
      <c r="G623" s="31"/>
      <c r="J623" s="343"/>
      <c r="AB623" s="197"/>
    </row>
    <row r="624" spans="1:28" x14ac:dyDescent="0.55000000000000004">
      <c r="A624" s="197"/>
      <c r="B624" s="31"/>
      <c r="G624" s="31"/>
      <c r="J624" s="343"/>
      <c r="AB624" s="197"/>
    </row>
    <row r="625" spans="1:28" x14ac:dyDescent="0.55000000000000004">
      <c r="A625" s="197"/>
      <c r="B625" s="31"/>
      <c r="G625" s="31"/>
      <c r="J625" s="343"/>
      <c r="AB625" s="197"/>
    </row>
    <row r="626" spans="1:28" x14ac:dyDescent="0.55000000000000004">
      <c r="A626" s="197"/>
      <c r="B626" s="31"/>
      <c r="G626" s="31"/>
      <c r="J626" s="343"/>
      <c r="AB626" s="197"/>
    </row>
    <row r="627" spans="1:28" x14ac:dyDescent="0.55000000000000004">
      <c r="A627" s="197"/>
      <c r="B627" s="31"/>
      <c r="G627" s="31"/>
      <c r="J627" s="343"/>
      <c r="AB627" s="197"/>
    </row>
    <row r="628" spans="1:28" x14ac:dyDescent="0.55000000000000004">
      <c r="A628" s="197"/>
      <c r="B628" s="31"/>
      <c r="G628" s="31"/>
      <c r="J628" s="343"/>
      <c r="AB628" s="197"/>
    </row>
    <row r="629" spans="1:28" x14ac:dyDescent="0.55000000000000004">
      <c r="A629" s="197"/>
      <c r="B629" s="31"/>
      <c r="G629" s="31"/>
      <c r="J629" s="343"/>
      <c r="AB629" s="197"/>
    </row>
    <row r="630" spans="1:28" x14ac:dyDescent="0.55000000000000004">
      <c r="A630" s="197"/>
      <c r="B630" s="31"/>
      <c r="G630" s="31"/>
      <c r="J630" s="343"/>
      <c r="AB630" s="197"/>
    </row>
    <row r="631" spans="1:28" x14ac:dyDescent="0.55000000000000004">
      <c r="A631" s="197"/>
      <c r="B631" s="31"/>
      <c r="G631" s="31"/>
      <c r="J631" s="343"/>
      <c r="AB631" s="197"/>
    </row>
    <row r="632" spans="1:28" x14ac:dyDescent="0.55000000000000004">
      <c r="A632" s="197"/>
      <c r="B632" s="31"/>
      <c r="G632" s="31"/>
      <c r="J632" s="343"/>
      <c r="AB632" s="197"/>
    </row>
    <row r="633" spans="1:28" x14ac:dyDescent="0.55000000000000004">
      <c r="A633" s="197"/>
      <c r="B633" s="31"/>
      <c r="G633" s="31"/>
      <c r="J633" s="343"/>
      <c r="AB633" s="197"/>
    </row>
    <row r="634" spans="1:28" x14ac:dyDescent="0.55000000000000004">
      <c r="A634" s="197"/>
      <c r="B634" s="31"/>
      <c r="G634" s="31"/>
      <c r="J634" s="343"/>
      <c r="AB634" s="197"/>
    </row>
    <row r="635" spans="1:28" x14ac:dyDescent="0.55000000000000004">
      <c r="A635" s="197"/>
      <c r="B635" s="31"/>
      <c r="G635" s="31"/>
      <c r="J635" s="343"/>
      <c r="AB635" s="197"/>
    </row>
    <row r="636" spans="1:28" x14ac:dyDescent="0.55000000000000004">
      <c r="A636" s="197"/>
      <c r="B636" s="31"/>
      <c r="G636" s="31"/>
      <c r="J636" s="343"/>
      <c r="AB636" s="197"/>
    </row>
    <row r="637" spans="1:28" x14ac:dyDescent="0.55000000000000004">
      <c r="A637" s="197"/>
      <c r="B637" s="31"/>
      <c r="G637" s="31"/>
      <c r="J637" s="343"/>
      <c r="AB637" s="197"/>
    </row>
    <row r="638" spans="1:28" x14ac:dyDescent="0.55000000000000004">
      <c r="A638" s="197"/>
      <c r="B638" s="31"/>
      <c r="G638" s="31"/>
      <c r="J638" s="343"/>
      <c r="AB638" s="197"/>
    </row>
    <row r="639" spans="1:28" x14ac:dyDescent="0.55000000000000004">
      <c r="A639" s="197"/>
      <c r="B639" s="31"/>
      <c r="G639" s="31"/>
      <c r="J639" s="343"/>
      <c r="AB639" s="197"/>
    </row>
    <row r="640" spans="1:28" x14ac:dyDescent="0.55000000000000004">
      <c r="A640" s="222"/>
      <c r="B640" s="31"/>
      <c r="G640" s="31"/>
      <c r="J640" s="343"/>
      <c r="AB640" s="222"/>
    </row>
  </sheetData>
  <mergeCells count="36">
    <mergeCell ref="C2:AA2"/>
    <mergeCell ref="C3:AA3"/>
    <mergeCell ref="A6:A10"/>
    <mergeCell ref="B6:O6"/>
    <mergeCell ref="Q6:AA6"/>
    <mergeCell ref="AA7:AA10"/>
    <mergeCell ref="E8:E10"/>
    <mergeCell ref="F8:F10"/>
    <mergeCell ref="H8:H10"/>
    <mergeCell ref="I8:I10"/>
    <mergeCell ref="J8:J10"/>
    <mergeCell ref="K8:K10"/>
    <mergeCell ref="L8:L10"/>
    <mergeCell ref="M8:M10"/>
    <mergeCell ref="P7:P10"/>
    <mergeCell ref="V8:V10"/>
    <mergeCell ref="B7:B10"/>
    <mergeCell ref="C7:C10"/>
    <mergeCell ref="D7:D10"/>
    <mergeCell ref="E7:F7"/>
    <mergeCell ref="G7:G10"/>
    <mergeCell ref="H7:J7"/>
    <mergeCell ref="K7:O7"/>
    <mergeCell ref="AB6:AB10"/>
    <mergeCell ref="S7:S10"/>
    <mergeCell ref="T7:T10"/>
    <mergeCell ref="U7:U10"/>
    <mergeCell ref="W8:W10"/>
    <mergeCell ref="Z7:Z10"/>
    <mergeCell ref="Y8:Y10"/>
    <mergeCell ref="V7:Y7"/>
    <mergeCell ref="X8:X10"/>
    <mergeCell ref="Q7:Q10"/>
    <mergeCell ref="R7:R10"/>
    <mergeCell ref="N8:N10"/>
    <mergeCell ref="O8:O10"/>
  </mergeCells>
  <pageMargins left="0.25" right="0.25" top="0.75" bottom="0.75" header="0.3" footer="0.3"/>
  <pageSetup paperSize="5" scale="78"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[8]list!#REF!</xm:f>
          </x14:formula1>
          <xm:sqref>S523:T1048576 S312:T312 S409:T412 C469:C1048576 C458 C461 G458:G461 C463 G463 C467 G467 C6:C10 D472 G6:G10 S6:T10 G469 G471 G473:G1048576</xm:sqref>
        </x14:dataValidation>
        <x14:dataValidation type="list" allowBlank="1" showInputMessage="1" showErrorMessage="1">
          <x14:formula1>
            <xm:f>[8]list!#REF!</xm:f>
          </x14:formula1>
          <xm:sqref>D1:D5 R1:T5 H1:H5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4"/>
  <sheetViews>
    <sheetView topLeftCell="A7" zoomScale="60" zoomScaleNormal="60" workbookViewId="0">
      <selection activeCell="A6" sqref="A1:A1048576"/>
    </sheetView>
  </sheetViews>
  <sheetFormatPr defaultColWidth="8" defaultRowHeight="30.75" x14ac:dyDescent="0.7"/>
  <cols>
    <col min="1" max="1" width="27.875" style="494" customWidth="1"/>
    <col min="2" max="2" width="10.625" style="459" customWidth="1"/>
    <col min="3" max="3" width="8.5" style="473" customWidth="1"/>
    <col min="4" max="4" width="16.875" style="473" customWidth="1"/>
    <col min="5" max="5" width="9" style="473" customWidth="1"/>
    <col min="6" max="6" width="8" style="473" customWidth="1"/>
    <col min="7" max="7" width="9.375" style="459" customWidth="1"/>
    <col min="8" max="8" width="14.125" style="459" bestFit="1" customWidth="1"/>
    <col min="9" max="9" width="7.25" style="459" customWidth="1"/>
    <col min="10" max="10" width="7.125" style="459" customWidth="1"/>
    <col min="11" max="11" width="8.5" style="459" customWidth="1"/>
    <col min="12" max="12" width="12.125" style="459" customWidth="1"/>
    <col min="13" max="13" width="8.625" style="459" customWidth="1"/>
    <col min="14" max="14" width="8.75" style="459" customWidth="1"/>
    <col min="15" max="15" width="8.75" style="495" customWidth="1"/>
    <col min="16" max="16" width="6.75" style="459" customWidth="1"/>
    <col min="17" max="17" width="9.75" style="459" customWidth="1"/>
    <col min="18" max="18" width="14" style="459" customWidth="1"/>
    <col min="19" max="20" width="11.25" style="459" customWidth="1"/>
    <col min="21" max="21" width="10.875" style="459" customWidth="1"/>
    <col min="22" max="22" width="10.5" style="459" customWidth="1"/>
    <col min="23" max="23" width="7.625" style="459" customWidth="1"/>
    <col min="24" max="24" width="17.75" style="459" customWidth="1"/>
    <col min="25" max="16384" width="8" style="459"/>
  </cols>
  <sheetData>
    <row r="1" spans="1:24" s="457" customFormat="1" x14ac:dyDescent="0.7">
      <c r="A1" s="804" t="s">
        <v>4</v>
      </c>
      <c r="B1" s="453"/>
      <c r="C1" s="596"/>
      <c r="D1" s="597"/>
      <c r="E1" s="597"/>
      <c r="F1" s="597"/>
      <c r="G1" s="453"/>
      <c r="H1" s="453"/>
      <c r="I1" s="453"/>
      <c r="J1" s="453"/>
      <c r="K1" s="453"/>
      <c r="L1" s="455" t="s">
        <v>0</v>
      </c>
      <c r="M1" s="455"/>
      <c r="N1" s="596"/>
      <c r="O1" s="456"/>
      <c r="P1" s="453"/>
      <c r="Q1" s="453"/>
      <c r="R1" s="453"/>
      <c r="S1" s="453"/>
      <c r="T1" s="453"/>
      <c r="U1" s="453"/>
      <c r="V1" s="453"/>
      <c r="W1" s="453" t="s">
        <v>1</v>
      </c>
      <c r="X1" s="453"/>
    </row>
    <row r="2" spans="1:24" x14ac:dyDescent="0.7">
      <c r="A2" s="805"/>
      <c r="B2" s="458"/>
      <c r="C2" s="807" t="s">
        <v>442</v>
      </c>
      <c r="D2" s="807"/>
      <c r="E2" s="807"/>
      <c r="F2" s="807"/>
      <c r="G2" s="807"/>
      <c r="H2" s="807"/>
      <c r="I2" s="807"/>
      <c r="J2" s="807"/>
      <c r="K2" s="807"/>
      <c r="L2" s="807"/>
      <c r="M2" s="807"/>
      <c r="N2" s="807"/>
      <c r="O2" s="807"/>
      <c r="P2" s="807"/>
      <c r="Q2" s="807"/>
      <c r="R2" s="807"/>
      <c r="S2" s="807"/>
      <c r="T2" s="807"/>
      <c r="U2" s="807"/>
      <c r="V2" s="807"/>
      <c r="W2" s="807"/>
      <c r="X2" s="807"/>
    </row>
    <row r="3" spans="1:24" s="457" customFormat="1" ht="26.25" customHeight="1" x14ac:dyDescent="0.7">
      <c r="A3" s="805"/>
      <c r="B3" s="453"/>
      <c r="C3" s="807" t="s">
        <v>1211</v>
      </c>
      <c r="D3" s="807"/>
      <c r="E3" s="807"/>
      <c r="F3" s="807"/>
      <c r="G3" s="807"/>
      <c r="H3" s="807"/>
      <c r="I3" s="807"/>
      <c r="J3" s="807"/>
      <c r="K3" s="807"/>
      <c r="L3" s="807"/>
      <c r="M3" s="807"/>
      <c r="N3" s="807"/>
      <c r="O3" s="807"/>
      <c r="P3" s="807"/>
      <c r="Q3" s="807"/>
      <c r="R3" s="807"/>
      <c r="S3" s="807"/>
      <c r="T3" s="807"/>
      <c r="U3" s="807"/>
      <c r="V3" s="807"/>
      <c r="W3" s="807"/>
      <c r="X3" s="807"/>
    </row>
    <row r="4" spans="1:24" s="457" customFormat="1" ht="26.25" customHeight="1" x14ac:dyDescent="0.7">
      <c r="A4" s="805"/>
      <c r="B4" s="597"/>
      <c r="C4" s="597"/>
      <c r="D4" s="597"/>
      <c r="E4" s="597"/>
      <c r="F4" s="597"/>
      <c r="G4" s="597"/>
      <c r="H4" s="597"/>
      <c r="I4" s="597"/>
      <c r="J4" s="597"/>
      <c r="K4" s="597"/>
      <c r="L4" s="597"/>
      <c r="M4" s="597"/>
      <c r="N4" s="597"/>
      <c r="O4" s="597"/>
      <c r="P4" s="597"/>
      <c r="Q4" s="597"/>
      <c r="R4" s="597"/>
      <c r="S4" s="597"/>
      <c r="T4" s="597"/>
      <c r="U4" s="597"/>
      <c r="V4" s="597"/>
      <c r="W4" s="597"/>
      <c r="X4" s="597"/>
    </row>
    <row r="5" spans="1:24" s="457" customFormat="1" ht="13.5" customHeight="1" x14ac:dyDescent="0.7">
      <c r="A5" s="806"/>
      <c r="B5" s="597"/>
      <c r="C5" s="597"/>
      <c r="D5" s="597"/>
      <c r="E5" s="597"/>
      <c r="F5" s="597"/>
      <c r="G5" s="597"/>
      <c r="H5" s="597"/>
      <c r="I5" s="597"/>
      <c r="J5" s="597"/>
      <c r="K5" s="597"/>
      <c r="L5" s="597"/>
      <c r="M5" s="597"/>
      <c r="N5" s="597"/>
      <c r="O5" s="461"/>
      <c r="P5" s="597"/>
      <c r="Q5" s="597"/>
      <c r="R5" s="597"/>
      <c r="S5" s="597"/>
      <c r="T5" s="597"/>
      <c r="U5" s="597"/>
      <c r="V5" s="597"/>
      <c r="W5" s="597"/>
      <c r="X5" s="597"/>
    </row>
    <row r="6" spans="1:24" ht="27" customHeight="1" x14ac:dyDescent="0.7">
      <c r="A6" s="808" t="s">
        <v>2954</v>
      </c>
      <c r="B6" s="462"/>
      <c r="C6" s="809" t="s">
        <v>6</v>
      </c>
      <c r="D6" s="809"/>
      <c r="E6" s="809"/>
      <c r="F6" s="809"/>
      <c r="G6" s="809"/>
      <c r="H6" s="809"/>
      <c r="I6" s="809"/>
      <c r="J6" s="809"/>
      <c r="K6" s="809"/>
      <c r="L6" s="809"/>
      <c r="M6" s="809"/>
      <c r="N6" s="809"/>
      <c r="O6" s="463"/>
      <c r="P6" s="811" t="s">
        <v>7</v>
      </c>
      <c r="Q6" s="811"/>
      <c r="R6" s="811"/>
      <c r="S6" s="811"/>
      <c r="T6" s="811"/>
      <c r="U6" s="811"/>
      <c r="V6" s="811"/>
      <c r="W6" s="811"/>
      <c r="X6" s="811"/>
    </row>
    <row r="7" spans="1:24" ht="25.5" customHeight="1" x14ac:dyDescent="0.7">
      <c r="A7" s="808"/>
      <c r="B7" s="810" t="s">
        <v>15</v>
      </c>
      <c r="C7" s="799" t="s">
        <v>8</v>
      </c>
      <c r="D7" s="799" t="s">
        <v>9</v>
      </c>
      <c r="E7" s="799" t="s">
        <v>10</v>
      </c>
      <c r="F7" s="799" t="s">
        <v>11</v>
      </c>
      <c r="G7" s="799"/>
      <c r="H7" s="799" t="s">
        <v>12</v>
      </c>
      <c r="I7" s="795" t="s">
        <v>13</v>
      </c>
      <c r="J7" s="795"/>
      <c r="K7" s="795"/>
      <c r="L7" s="795" t="s">
        <v>14</v>
      </c>
      <c r="M7" s="795"/>
      <c r="N7" s="795"/>
      <c r="O7" s="801" t="s">
        <v>443</v>
      </c>
      <c r="P7" s="793" t="s">
        <v>8</v>
      </c>
      <c r="Q7" s="793" t="s">
        <v>15</v>
      </c>
      <c r="R7" s="793" t="s">
        <v>16</v>
      </c>
      <c r="S7" s="793" t="s">
        <v>17</v>
      </c>
      <c r="T7" s="793" t="s">
        <v>18</v>
      </c>
      <c r="U7" s="812"/>
      <c r="V7" s="812"/>
      <c r="W7" s="793" t="s">
        <v>20</v>
      </c>
      <c r="X7" s="793" t="s">
        <v>21</v>
      </c>
    </row>
    <row r="8" spans="1:24" ht="18.75" customHeight="1" x14ac:dyDescent="0.7">
      <c r="A8" s="808"/>
      <c r="B8" s="810"/>
      <c r="C8" s="799"/>
      <c r="D8" s="799"/>
      <c r="E8" s="799"/>
      <c r="F8" s="799" t="s">
        <v>22</v>
      </c>
      <c r="G8" s="799" t="s">
        <v>23</v>
      </c>
      <c r="H8" s="799"/>
      <c r="I8" s="800" t="s">
        <v>24</v>
      </c>
      <c r="J8" s="800" t="s">
        <v>25</v>
      </c>
      <c r="K8" s="800" t="s">
        <v>26</v>
      </c>
      <c r="L8" s="799" t="s">
        <v>27</v>
      </c>
      <c r="M8" s="799" t="s">
        <v>28</v>
      </c>
      <c r="N8" s="799" t="s">
        <v>29</v>
      </c>
      <c r="O8" s="802"/>
      <c r="P8" s="793"/>
      <c r="Q8" s="793"/>
      <c r="R8" s="793"/>
      <c r="S8" s="793"/>
      <c r="T8" s="793"/>
      <c r="U8" s="793" t="s">
        <v>29</v>
      </c>
      <c r="V8" s="793" t="s">
        <v>33</v>
      </c>
      <c r="W8" s="793"/>
      <c r="X8" s="793"/>
    </row>
    <row r="9" spans="1:24" ht="73.5" customHeight="1" x14ac:dyDescent="0.7">
      <c r="A9" s="808"/>
      <c r="B9" s="810"/>
      <c r="C9" s="799"/>
      <c r="D9" s="799"/>
      <c r="E9" s="799"/>
      <c r="F9" s="799"/>
      <c r="G9" s="799"/>
      <c r="H9" s="799"/>
      <c r="I9" s="800"/>
      <c r="J9" s="800"/>
      <c r="K9" s="800"/>
      <c r="L9" s="799"/>
      <c r="M9" s="799"/>
      <c r="N9" s="799"/>
      <c r="O9" s="803"/>
      <c r="P9" s="793"/>
      <c r="Q9" s="793"/>
      <c r="R9" s="793"/>
      <c r="S9" s="793"/>
      <c r="T9" s="793"/>
      <c r="U9" s="793"/>
      <c r="V9" s="793"/>
      <c r="W9" s="793"/>
      <c r="X9" s="793"/>
    </row>
    <row r="10" spans="1:24" ht="27" customHeight="1" x14ac:dyDescent="0.7">
      <c r="A10" s="464" t="s">
        <v>445</v>
      </c>
      <c r="B10" s="465"/>
      <c r="C10" s="466">
        <v>1</v>
      </c>
      <c r="D10" s="466" t="s">
        <v>34</v>
      </c>
      <c r="E10" s="466">
        <v>41291</v>
      </c>
      <c r="F10" s="466">
        <v>99</v>
      </c>
      <c r="G10" s="466">
        <v>3489</v>
      </c>
      <c r="H10" s="466" t="s">
        <v>444</v>
      </c>
      <c r="I10" s="466">
        <v>15</v>
      </c>
      <c r="J10" s="466">
        <v>3</v>
      </c>
      <c r="K10" s="466">
        <v>1</v>
      </c>
      <c r="L10" s="466">
        <v>6301</v>
      </c>
      <c r="M10" s="466"/>
      <c r="N10" s="466"/>
      <c r="O10" s="467">
        <v>150</v>
      </c>
      <c r="P10" s="466"/>
      <c r="Q10" s="465"/>
      <c r="R10" s="468"/>
      <c r="S10" s="468"/>
      <c r="T10" s="468"/>
      <c r="U10" s="468"/>
      <c r="V10" s="468"/>
      <c r="W10" s="468"/>
      <c r="X10" s="468"/>
    </row>
    <row r="11" spans="1:24" ht="24.75" customHeight="1" x14ac:dyDescent="0.7">
      <c r="A11" s="464" t="s">
        <v>445</v>
      </c>
      <c r="B11" s="466">
        <v>80</v>
      </c>
      <c r="C11" s="466">
        <v>2</v>
      </c>
      <c r="D11" s="466" t="s">
        <v>34</v>
      </c>
      <c r="E11" s="466">
        <v>37442</v>
      </c>
      <c r="F11" s="466">
        <v>39</v>
      </c>
      <c r="G11" s="466">
        <v>1286</v>
      </c>
      <c r="H11" s="466" t="s">
        <v>444</v>
      </c>
      <c r="I11" s="466"/>
      <c r="J11" s="466">
        <v>1</v>
      </c>
      <c r="K11" s="466">
        <v>54</v>
      </c>
      <c r="L11" s="466"/>
      <c r="M11" s="466">
        <v>154</v>
      </c>
      <c r="N11" s="466"/>
      <c r="O11" s="467">
        <v>250</v>
      </c>
      <c r="P11" s="466">
        <v>1</v>
      </c>
      <c r="Q11" s="466">
        <v>80</v>
      </c>
      <c r="R11" s="466" t="s">
        <v>36</v>
      </c>
      <c r="S11" s="466" t="s">
        <v>45</v>
      </c>
      <c r="T11" s="466">
        <v>108</v>
      </c>
      <c r="U11" s="466"/>
      <c r="V11" s="466"/>
      <c r="W11" s="466">
        <v>36</v>
      </c>
      <c r="X11" s="466"/>
    </row>
    <row r="12" spans="1:24" ht="24.75" customHeight="1" x14ac:dyDescent="0.7">
      <c r="A12" s="464"/>
      <c r="B12" s="466"/>
      <c r="C12" s="466"/>
      <c r="D12" s="466"/>
      <c r="E12" s="466"/>
      <c r="F12" s="466"/>
      <c r="G12" s="466"/>
      <c r="H12" s="466"/>
      <c r="I12" s="466"/>
      <c r="J12" s="466"/>
      <c r="K12" s="466"/>
      <c r="L12" s="466"/>
      <c r="M12" s="466"/>
      <c r="N12" s="466"/>
      <c r="O12" s="467"/>
      <c r="P12" s="466"/>
      <c r="Q12" s="466"/>
      <c r="R12" s="466"/>
      <c r="S12" s="466"/>
      <c r="T12" s="466"/>
      <c r="U12" s="466"/>
      <c r="V12" s="466"/>
      <c r="W12" s="466"/>
      <c r="X12" s="466"/>
    </row>
    <row r="13" spans="1:24" ht="23.1" customHeight="1" x14ac:dyDescent="0.7">
      <c r="A13" s="464" t="s">
        <v>446</v>
      </c>
      <c r="B13" s="466"/>
      <c r="C13" s="466">
        <v>3</v>
      </c>
      <c r="D13" s="466" t="s">
        <v>34</v>
      </c>
      <c r="E13" s="466">
        <v>41384</v>
      </c>
      <c r="F13" s="466">
        <v>94</v>
      </c>
      <c r="G13" s="466">
        <v>3481</v>
      </c>
      <c r="H13" s="466" t="s">
        <v>444</v>
      </c>
      <c r="I13" s="466">
        <v>1</v>
      </c>
      <c r="J13" s="466">
        <v>3</v>
      </c>
      <c r="K13" s="466">
        <v>66</v>
      </c>
      <c r="L13" s="466">
        <v>766</v>
      </c>
      <c r="M13" s="466"/>
      <c r="N13" s="466"/>
      <c r="O13" s="467">
        <v>150</v>
      </c>
      <c r="P13" s="469"/>
      <c r="Q13" s="466"/>
      <c r="R13" s="466"/>
      <c r="S13" s="466"/>
      <c r="T13" s="466"/>
      <c r="U13" s="466"/>
      <c r="V13" s="466"/>
      <c r="W13" s="466"/>
      <c r="X13" s="466"/>
    </row>
    <row r="14" spans="1:24" ht="23.1" customHeight="1" x14ac:dyDescent="0.7">
      <c r="A14" s="464"/>
      <c r="B14" s="466"/>
      <c r="C14" s="466"/>
      <c r="D14" s="466"/>
      <c r="E14" s="466"/>
      <c r="F14" s="466"/>
      <c r="G14" s="466"/>
      <c r="H14" s="466"/>
      <c r="I14" s="466"/>
      <c r="J14" s="466"/>
      <c r="K14" s="466"/>
      <c r="L14" s="466"/>
      <c r="M14" s="466"/>
      <c r="N14" s="466"/>
      <c r="O14" s="467"/>
      <c r="P14" s="466"/>
      <c r="Q14" s="466"/>
      <c r="R14" s="466"/>
      <c r="S14" s="466"/>
      <c r="T14" s="466"/>
      <c r="U14" s="466"/>
      <c r="V14" s="466"/>
      <c r="W14" s="466"/>
      <c r="X14" s="466"/>
    </row>
    <row r="15" spans="1:24" ht="23.1" customHeight="1" x14ac:dyDescent="0.7">
      <c r="A15" s="464" t="s">
        <v>447</v>
      </c>
      <c r="B15" s="466"/>
      <c r="C15" s="466">
        <v>4</v>
      </c>
      <c r="D15" s="466" t="s">
        <v>49</v>
      </c>
      <c r="E15" s="466">
        <v>2932</v>
      </c>
      <c r="F15" s="466">
        <v>61</v>
      </c>
      <c r="G15" s="466">
        <f>-G24</f>
        <v>0</v>
      </c>
      <c r="H15" s="466" t="s">
        <v>444</v>
      </c>
      <c r="I15" s="466">
        <v>2</v>
      </c>
      <c r="J15" s="466">
        <v>2</v>
      </c>
      <c r="K15" s="466">
        <v>71</v>
      </c>
      <c r="L15" s="466">
        <v>1071</v>
      </c>
      <c r="M15" s="466"/>
      <c r="N15" s="466"/>
      <c r="O15" s="610">
        <v>300</v>
      </c>
      <c r="P15" s="466"/>
      <c r="Q15" s="466"/>
      <c r="R15" s="466"/>
      <c r="S15" s="466"/>
      <c r="T15" s="466"/>
      <c r="U15" s="466"/>
      <c r="V15" s="466"/>
      <c r="W15" s="466"/>
      <c r="X15" s="466"/>
    </row>
    <row r="16" spans="1:24" ht="23.1" customHeight="1" x14ac:dyDescent="0.7">
      <c r="A16" s="464"/>
      <c r="B16" s="466"/>
      <c r="C16" s="466"/>
      <c r="D16" s="466"/>
      <c r="E16" s="466"/>
      <c r="F16" s="466"/>
      <c r="G16" s="466"/>
      <c r="H16" s="466"/>
      <c r="I16" s="466"/>
      <c r="J16" s="466"/>
      <c r="K16" s="466"/>
      <c r="L16" s="466"/>
      <c r="M16" s="466"/>
      <c r="N16" s="466"/>
      <c r="O16" s="467"/>
      <c r="P16" s="466"/>
      <c r="Q16" s="466"/>
      <c r="R16" s="466"/>
      <c r="S16" s="466"/>
      <c r="T16" s="466"/>
      <c r="U16" s="466"/>
      <c r="V16" s="466"/>
      <c r="W16" s="466"/>
      <c r="X16" s="466"/>
    </row>
    <row r="17" spans="1:24" s="457" customFormat="1" ht="23.1" customHeight="1" x14ac:dyDescent="0.7">
      <c r="A17" s="464" t="s">
        <v>448</v>
      </c>
      <c r="B17" s="466"/>
      <c r="C17" s="470">
        <v>5</v>
      </c>
      <c r="D17" s="466" t="s">
        <v>49</v>
      </c>
      <c r="E17" s="466">
        <v>1239</v>
      </c>
      <c r="F17" s="466"/>
      <c r="G17" s="468"/>
      <c r="H17" s="466" t="s">
        <v>444</v>
      </c>
      <c r="I17" s="466">
        <v>10</v>
      </c>
      <c r="J17" s="466">
        <v>2</v>
      </c>
      <c r="K17" s="466">
        <v>87</v>
      </c>
      <c r="L17" s="466">
        <v>4287</v>
      </c>
      <c r="M17" s="466"/>
      <c r="N17" s="466"/>
      <c r="O17" s="610">
        <v>150</v>
      </c>
      <c r="P17" s="468"/>
      <c r="Q17" s="466"/>
      <c r="R17" s="466"/>
      <c r="S17" s="466"/>
      <c r="T17" s="466"/>
      <c r="U17" s="466"/>
      <c r="V17" s="466"/>
      <c r="W17" s="466"/>
      <c r="X17" s="466"/>
    </row>
    <row r="18" spans="1:24" ht="23.1" customHeight="1" x14ac:dyDescent="0.7">
      <c r="A18" s="464" t="s">
        <v>448</v>
      </c>
      <c r="B18" s="470">
        <v>135</v>
      </c>
      <c r="C18" s="470">
        <v>6</v>
      </c>
      <c r="D18" s="470" t="s">
        <v>34</v>
      </c>
      <c r="E18" s="466">
        <v>37417</v>
      </c>
      <c r="F18" s="470">
        <v>8</v>
      </c>
      <c r="G18" s="470">
        <v>1261</v>
      </c>
      <c r="H18" s="466" t="s">
        <v>444</v>
      </c>
      <c r="I18" s="470"/>
      <c r="J18" s="470"/>
      <c r="K18" s="470">
        <v>92</v>
      </c>
      <c r="L18" s="470"/>
      <c r="M18" s="470">
        <v>92</v>
      </c>
      <c r="N18" s="470"/>
      <c r="O18" s="472">
        <v>250</v>
      </c>
      <c r="P18" s="470">
        <v>2</v>
      </c>
      <c r="Q18" s="470">
        <v>135</v>
      </c>
      <c r="R18" s="470" t="s">
        <v>36</v>
      </c>
      <c r="S18" s="470" t="s">
        <v>45</v>
      </c>
      <c r="T18" s="470">
        <v>90</v>
      </c>
      <c r="U18" s="470"/>
      <c r="V18" s="470"/>
      <c r="W18" s="470">
        <v>35</v>
      </c>
      <c r="X18" s="470"/>
    </row>
    <row r="19" spans="1:24" ht="23.1" customHeight="1" x14ac:dyDescent="0.7">
      <c r="A19" s="464"/>
      <c r="B19" s="470"/>
      <c r="C19" s="470"/>
      <c r="D19" s="470"/>
      <c r="E19" s="466"/>
      <c r="F19" s="470"/>
      <c r="G19" s="470"/>
      <c r="H19" s="466"/>
      <c r="I19" s="470"/>
      <c r="J19" s="470"/>
      <c r="K19" s="470"/>
      <c r="L19" s="470"/>
      <c r="M19" s="470"/>
      <c r="N19" s="470"/>
      <c r="O19" s="472"/>
      <c r="P19" s="470"/>
      <c r="Q19" s="470"/>
      <c r="R19" s="470"/>
      <c r="S19" s="470"/>
      <c r="T19" s="470"/>
      <c r="U19" s="470"/>
      <c r="V19" s="470"/>
      <c r="W19" s="470"/>
      <c r="X19" s="470"/>
    </row>
    <row r="20" spans="1:24" ht="23.1" customHeight="1" x14ac:dyDescent="0.7">
      <c r="A20" s="464" t="s">
        <v>449</v>
      </c>
      <c r="B20" s="470">
        <v>102</v>
      </c>
      <c r="C20" s="470">
        <v>7</v>
      </c>
      <c r="D20" s="470" t="s">
        <v>34</v>
      </c>
      <c r="E20" s="466">
        <v>37434</v>
      </c>
      <c r="F20" s="470">
        <v>25</v>
      </c>
      <c r="G20" s="470">
        <v>1278</v>
      </c>
      <c r="H20" s="466" t="s">
        <v>444</v>
      </c>
      <c r="I20" s="470"/>
      <c r="J20" s="470">
        <v>1</v>
      </c>
      <c r="K20" s="470">
        <v>3</v>
      </c>
      <c r="L20" s="470"/>
      <c r="M20" s="470">
        <v>103</v>
      </c>
      <c r="N20" s="470"/>
      <c r="O20" s="472">
        <v>250</v>
      </c>
      <c r="P20" s="470">
        <v>3</v>
      </c>
      <c r="Q20" s="470">
        <v>102</v>
      </c>
      <c r="R20" s="470" t="s">
        <v>36</v>
      </c>
      <c r="S20" s="466" t="s">
        <v>37</v>
      </c>
      <c r="T20" s="470">
        <v>12</v>
      </c>
      <c r="U20" s="470"/>
      <c r="V20" s="470"/>
      <c r="W20" s="470">
        <v>2</v>
      </c>
      <c r="X20" s="470"/>
    </row>
    <row r="21" spans="1:24" ht="23.1" customHeight="1" x14ac:dyDescent="0.7">
      <c r="A21" s="464"/>
      <c r="B21" s="470"/>
      <c r="C21" s="470"/>
      <c r="D21" s="470"/>
      <c r="E21" s="466"/>
      <c r="F21" s="470"/>
      <c r="G21" s="470"/>
      <c r="H21" s="466"/>
      <c r="I21" s="470"/>
      <c r="J21" s="470"/>
      <c r="K21" s="470"/>
      <c r="L21" s="470"/>
      <c r="M21" s="470"/>
      <c r="N21" s="470"/>
      <c r="O21" s="472"/>
      <c r="P21" s="470"/>
      <c r="Q21" s="470"/>
      <c r="R21" s="470"/>
      <c r="S21" s="466"/>
      <c r="T21" s="470"/>
      <c r="U21" s="470"/>
      <c r="V21" s="470"/>
      <c r="W21" s="470"/>
      <c r="X21" s="470"/>
    </row>
    <row r="22" spans="1:24" ht="23.1" customHeight="1" x14ac:dyDescent="0.7">
      <c r="A22" s="464" t="s">
        <v>450</v>
      </c>
      <c r="B22" s="470"/>
      <c r="C22" s="470">
        <v>8</v>
      </c>
      <c r="D22" s="470" t="s">
        <v>49</v>
      </c>
      <c r="E22" s="466">
        <v>2097</v>
      </c>
      <c r="F22" s="470">
        <v>87</v>
      </c>
      <c r="G22" s="470"/>
      <c r="H22" s="466" t="s">
        <v>444</v>
      </c>
      <c r="I22" s="470">
        <v>2</v>
      </c>
      <c r="J22" s="470">
        <v>1</v>
      </c>
      <c r="K22" s="470">
        <v>76</v>
      </c>
      <c r="L22" s="470">
        <v>976</v>
      </c>
      <c r="M22" s="470"/>
      <c r="N22" s="470"/>
      <c r="O22" s="611">
        <v>100</v>
      </c>
      <c r="P22" s="470"/>
      <c r="Q22" s="470"/>
      <c r="R22" s="470"/>
      <c r="S22" s="466"/>
      <c r="T22" s="470"/>
      <c r="U22" s="470"/>
      <c r="V22" s="470"/>
      <c r="W22" s="470"/>
      <c r="X22" s="470"/>
    </row>
    <row r="23" spans="1:24" ht="23.1" customHeight="1" x14ac:dyDescent="0.7">
      <c r="A23" s="464" t="s">
        <v>450</v>
      </c>
      <c r="B23" s="470"/>
      <c r="C23" s="470">
        <v>9</v>
      </c>
      <c r="D23" s="470" t="s">
        <v>49</v>
      </c>
      <c r="E23" s="466">
        <v>6542</v>
      </c>
      <c r="F23" s="470">
        <v>130</v>
      </c>
      <c r="G23" s="470"/>
      <c r="H23" s="466" t="s">
        <v>444</v>
      </c>
      <c r="I23" s="470">
        <v>7</v>
      </c>
      <c r="J23" s="470">
        <v>1</v>
      </c>
      <c r="K23" s="470">
        <v>3</v>
      </c>
      <c r="L23" s="470">
        <v>2903</v>
      </c>
      <c r="M23" s="470"/>
      <c r="N23" s="470"/>
      <c r="O23" s="611">
        <v>150</v>
      </c>
      <c r="P23" s="470"/>
      <c r="Q23" s="470"/>
      <c r="R23" s="470"/>
      <c r="S23" s="466"/>
      <c r="T23" s="470"/>
      <c r="U23" s="470"/>
      <c r="V23" s="470"/>
      <c r="W23" s="470"/>
      <c r="X23" s="470"/>
    </row>
    <row r="24" spans="1:24" ht="23.1" customHeight="1" x14ac:dyDescent="0.7">
      <c r="A24" s="464"/>
      <c r="B24" s="470"/>
      <c r="C24" s="470"/>
      <c r="D24" s="470"/>
      <c r="E24" s="466"/>
      <c r="F24" s="470"/>
      <c r="G24" s="470"/>
      <c r="H24" s="466"/>
      <c r="I24" s="470"/>
      <c r="J24" s="470"/>
      <c r="K24" s="470"/>
      <c r="L24" s="470"/>
      <c r="M24" s="470"/>
      <c r="N24" s="470"/>
      <c r="O24" s="472"/>
      <c r="P24" s="470"/>
      <c r="Q24" s="470"/>
      <c r="R24" s="470"/>
      <c r="S24" s="466"/>
      <c r="T24" s="470"/>
      <c r="U24" s="470"/>
      <c r="V24" s="470"/>
      <c r="W24" s="470"/>
      <c r="X24" s="470"/>
    </row>
    <row r="25" spans="1:24" ht="23.1" customHeight="1" x14ac:dyDescent="0.7">
      <c r="A25" s="464" t="s">
        <v>451</v>
      </c>
      <c r="B25" s="470">
        <v>214</v>
      </c>
      <c r="C25" s="470">
        <v>10</v>
      </c>
      <c r="D25" s="470" t="s">
        <v>49</v>
      </c>
      <c r="E25" s="466">
        <v>7098</v>
      </c>
      <c r="F25" s="470">
        <v>86</v>
      </c>
      <c r="G25" s="470"/>
      <c r="H25" s="466" t="s">
        <v>444</v>
      </c>
      <c r="I25" s="470">
        <v>2</v>
      </c>
      <c r="J25" s="470">
        <v>3</v>
      </c>
      <c r="K25" s="470">
        <v>34</v>
      </c>
      <c r="L25" s="470">
        <v>1134</v>
      </c>
      <c r="M25" s="470"/>
      <c r="N25" s="470"/>
      <c r="O25" s="611">
        <v>150</v>
      </c>
      <c r="P25" s="470"/>
      <c r="Q25" s="470">
        <v>214</v>
      </c>
      <c r="R25" s="470"/>
      <c r="S25" s="466"/>
      <c r="T25" s="470"/>
      <c r="U25" s="470"/>
      <c r="V25" s="470"/>
      <c r="W25" s="470"/>
      <c r="X25" s="470"/>
    </row>
    <row r="26" spans="1:24" ht="23.1" customHeight="1" x14ac:dyDescent="0.7">
      <c r="A26" s="464" t="s">
        <v>451</v>
      </c>
      <c r="B26" s="470"/>
      <c r="C26" s="470">
        <v>11</v>
      </c>
      <c r="D26" s="470" t="s">
        <v>49</v>
      </c>
      <c r="E26" s="466">
        <v>5646</v>
      </c>
      <c r="F26" s="470">
        <v>130</v>
      </c>
      <c r="G26" s="470"/>
      <c r="H26" s="466" t="s">
        <v>444</v>
      </c>
      <c r="I26" s="470">
        <v>4</v>
      </c>
      <c r="J26" s="470">
        <v>1</v>
      </c>
      <c r="K26" s="470">
        <v>21</v>
      </c>
      <c r="L26" s="470">
        <v>1721</v>
      </c>
      <c r="M26" s="470"/>
      <c r="N26" s="470"/>
      <c r="O26" s="611">
        <v>150</v>
      </c>
      <c r="P26" s="470"/>
      <c r="Q26" s="470"/>
      <c r="R26" s="470"/>
      <c r="S26" s="466"/>
      <c r="T26" s="470"/>
      <c r="U26" s="470"/>
      <c r="V26" s="470"/>
      <c r="W26" s="470"/>
      <c r="X26" s="470"/>
    </row>
    <row r="27" spans="1:24" ht="23.1" customHeight="1" x14ac:dyDescent="0.7">
      <c r="A27" s="464"/>
      <c r="B27" s="470"/>
      <c r="C27" s="470"/>
      <c r="D27" s="470"/>
      <c r="E27" s="466"/>
      <c r="F27" s="470"/>
      <c r="G27" s="470"/>
      <c r="H27" s="466"/>
      <c r="I27" s="470"/>
      <c r="J27" s="470"/>
      <c r="K27" s="470"/>
      <c r="L27" s="470"/>
      <c r="M27" s="470"/>
      <c r="N27" s="470"/>
      <c r="O27" s="472"/>
      <c r="P27" s="470"/>
      <c r="Q27" s="470"/>
      <c r="R27" s="470"/>
      <c r="S27" s="466"/>
      <c r="T27" s="470"/>
      <c r="U27" s="470"/>
      <c r="V27" s="470"/>
      <c r="W27" s="470"/>
      <c r="X27" s="470"/>
    </row>
    <row r="28" spans="1:24" ht="23.1" customHeight="1" x14ac:dyDescent="0.7">
      <c r="A28" s="464" t="s">
        <v>452</v>
      </c>
      <c r="B28" s="470">
        <v>111</v>
      </c>
      <c r="C28" s="470">
        <v>12</v>
      </c>
      <c r="D28" s="470" t="s">
        <v>49</v>
      </c>
      <c r="E28" s="466">
        <v>6554</v>
      </c>
      <c r="F28" s="470">
        <v>77</v>
      </c>
      <c r="G28" s="470"/>
      <c r="H28" s="466" t="s">
        <v>444</v>
      </c>
      <c r="I28" s="470">
        <v>6</v>
      </c>
      <c r="J28" s="470">
        <v>3</v>
      </c>
      <c r="K28" s="470">
        <v>71</v>
      </c>
      <c r="L28" s="470">
        <v>2771</v>
      </c>
      <c r="M28" s="470"/>
      <c r="N28" s="470"/>
      <c r="O28" s="472">
        <v>100</v>
      </c>
      <c r="P28" s="470"/>
      <c r="Q28" s="470">
        <v>111</v>
      </c>
      <c r="R28" s="470"/>
      <c r="S28" s="466"/>
      <c r="T28" s="470"/>
      <c r="U28" s="470"/>
      <c r="V28" s="470"/>
      <c r="W28" s="470"/>
      <c r="X28" s="470"/>
    </row>
    <row r="29" spans="1:24" ht="23.1" customHeight="1" x14ac:dyDescent="0.7">
      <c r="A29" s="464"/>
      <c r="B29" s="470"/>
      <c r="C29" s="470"/>
      <c r="D29" s="470"/>
      <c r="E29" s="466"/>
      <c r="F29" s="470"/>
      <c r="G29" s="470"/>
      <c r="H29" s="466"/>
      <c r="I29" s="470"/>
      <c r="J29" s="470"/>
      <c r="K29" s="470"/>
      <c r="L29" s="470"/>
      <c r="M29" s="470"/>
      <c r="N29" s="470"/>
      <c r="O29" s="472"/>
      <c r="P29" s="470"/>
      <c r="Q29" s="470"/>
      <c r="R29" s="470"/>
      <c r="S29" s="466"/>
      <c r="T29" s="470"/>
      <c r="U29" s="470"/>
      <c r="V29" s="470"/>
      <c r="W29" s="470"/>
      <c r="X29" s="470"/>
    </row>
    <row r="30" spans="1:24" ht="23.1" customHeight="1" x14ac:dyDescent="0.7">
      <c r="A30" s="464" t="s">
        <v>453</v>
      </c>
      <c r="B30" s="470"/>
      <c r="C30" s="470">
        <v>13</v>
      </c>
      <c r="D30" s="470" t="s">
        <v>34</v>
      </c>
      <c r="E30" s="466">
        <v>26591</v>
      </c>
      <c r="F30" s="470">
        <v>127</v>
      </c>
      <c r="G30" s="470">
        <v>3803</v>
      </c>
      <c r="H30" s="466" t="s">
        <v>444</v>
      </c>
      <c r="I30" s="470">
        <v>1</v>
      </c>
      <c r="J30" s="470">
        <v>3</v>
      </c>
      <c r="K30" s="470">
        <v>35</v>
      </c>
      <c r="L30" s="470">
        <v>735</v>
      </c>
      <c r="M30" s="470"/>
      <c r="N30" s="470"/>
      <c r="O30" s="472">
        <v>150</v>
      </c>
      <c r="P30" s="470"/>
      <c r="Q30" s="470"/>
      <c r="R30" s="470"/>
      <c r="S30" s="466"/>
      <c r="T30" s="470"/>
      <c r="U30" s="470"/>
      <c r="V30" s="470"/>
      <c r="W30" s="470"/>
      <c r="X30" s="470"/>
    </row>
    <row r="31" spans="1:24" ht="23.1" customHeight="1" x14ac:dyDescent="0.7">
      <c r="A31" s="464" t="s">
        <v>453</v>
      </c>
      <c r="B31" s="470">
        <v>246</v>
      </c>
      <c r="C31" s="470">
        <v>14</v>
      </c>
      <c r="D31" s="470" t="s">
        <v>34</v>
      </c>
      <c r="E31" s="466">
        <v>38306</v>
      </c>
      <c r="F31" s="470">
        <v>62</v>
      </c>
      <c r="G31" s="470">
        <v>1342</v>
      </c>
      <c r="H31" s="466" t="s">
        <v>444</v>
      </c>
      <c r="I31" s="470"/>
      <c r="J31" s="470">
        <v>1</v>
      </c>
      <c r="K31" s="470">
        <v>5</v>
      </c>
      <c r="L31" s="470"/>
      <c r="M31" s="470">
        <v>105</v>
      </c>
      <c r="N31" s="470"/>
      <c r="O31" s="472">
        <v>250</v>
      </c>
      <c r="P31" s="470">
        <v>4</v>
      </c>
      <c r="Q31" s="470">
        <v>246</v>
      </c>
      <c r="R31" s="470" t="s">
        <v>36</v>
      </c>
      <c r="S31" s="466" t="s">
        <v>64</v>
      </c>
      <c r="T31" s="470">
        <v>90</v>
      </c>
      <c r="U31" s="470"/>
      <c r="V31" s="470"/>
      <c r="W31" s="470">
        <v>5</v>
      </c>
      <c r="X31" s="470"/>
    </row>
    <row r="32" spans="1:24" ht="23.1" customHeight="1" x14ac:dyDescent="0.7">
      <c r="A32" s="464"/>
      <c r="B32" s="470"/>
      <c r="C32" s="470"/>
      <c r="D32" s="470"/>
      <c r="E32" s="466"/>
      <c r="F32" s="470"/>
      <c r="G32" s="470"/>
      <c r="H32" s="466"/>
      <c r="I32" s="470"/>
      <c r="J32" s="470"/>
      <c r="K32" s="470"/>
      <c r="L32" s="470"/>
      <c r="M32" s="470"/>
      <c r="N32" s="470"/>
      <c r="O32" s="472"/>
      <c r="P32" s="470"/>
      <c r="Q32" s="470"/>
      <c r="R32" s="470"/>
      <c r="S32" s="466"/>
      <c r="T32" s="470"/>
      <c r="U32" s="470"/>
      <c r="V32" s="470"/>
      <c r="W32" s="470"/>
      <c r="X32" s="470"/>
    </row>
    <row r="33" spans="1:24" ht="23.1" customHeight="1" x14ac:dyDescent="0.7">
      <c r="A33" s="464" t="s">
        <v>454</v>
      </c>
      <c r="B33" s="470"/>
      <c r="C33" s="470">
        <v>15</v>
      </c>
      <c r="D33" s="470" t="s">
        <v>34</v>
      </c>
      <c r="E33" s="466">
        <v>13469</v>
      </c>
      <c r="F33" s="470">
        <v>75</v>
      </c>
      <c r="G33" s="470">
        <v>75</v>
      </c>
      <c r="H33" s="466" t="s">
        <v>444</v>
      </c>
      <c r="I33" s="470">
        <v>4</v>
      </c>
      <c r="J33" s="470"/>
      <c r="K33" s="470">
        <v>72</v>
      </c>
      <c r="L33" s="470">
        <v>1672</v>
      </c>
      <c r="M33" s="470"/>
      <c r="N33" s="470"/>
      <c r="O33" s="472">
        <v>250</v>
      </c>
      <c r="P33" s="470"/>
      <c r="Q33" s="470"/>
      <c r="R33" s="470"/>
      <c r="S33" s="466"/>
      <c r="T33" s="470"/>
      <c r="U33" s="470"/>
      <c r="V33" s="470"/>
      <c r="W33" s="470"/>
      <c r="X33" s="470"/>
    </row>
    <row r="34" spans="1:24" ht="23.1" customHeight="1" x14ac:dyDescent="0.7">
      <c r="A34" s="464"/>
      <c r="B34" s="470"/>
      <c r="C34" s="470"/>
      <c r="D34" s="470"/>
      <c r="E34" s="466"/>
      <c r="F34" s="470"/>
      <c r="G34" s="470"/>
      <c r="H34" s="466"/>
      <c r="I34" s="470"/>
      <c r="J34" s="470"/>
      <c r="K34" s="470"/>
      <c r="L34" s="470"/>
      <c r="M34" s="470"/>
      <c r="N34" s="470"/>
      <c r="O34" s="472"/>
      <c r="P34" s="470"/>
      <c r="Q34" s="470"/>
      <c r="R34" s="470"/>
      <c r="S34" s="466"/>
      <c r="T34" s="470"/>
      <c r="U34" s="470"/>
      <c r="V34" s="470"/>
      <c r="W34" s="470"/>
      <c r="X34" s="470"/>
    </row>
    <row r="35" spans="1:24" ht="23.1" customHeight="1" x14ac:dyDescent="0.7">
      <c r="A35" s="464" t="s">
        <v>455</v>
      </c>
      <c r="B35" s="470"/>
      <c r="C35" s="470">
        <v>16</v>
      </c>
      <c r="D35" s="470" t="s">
        <v>49</v>
      </c>
      <c r="E35" s="466">
        <v>2878</v>
      </c>
      <c r="F35" s="470">
        <v>39</v>
      </c>
      <c r="G35" s="470"/>
      <c r="H35" s="466" t="s">
        <v>444</v>
      </c>
      <c r="I35" s="470">
        <v>4</v>
      </c>
      <c r="J35" s="470"/>
      <c r="K35" s="470">
        <v>43</v>
      </c>
      <c r="L35" s="470">
        <v>1643</v>
      </c>
      <c r="M35" s="470"/>
      <c r="N35" s="470"/>
      <c r="O35" s="472">
        <v>250</v>
      </c>
      <c r="P35" s="470"/>
      <c r="Q35" s="470"/>
      <c r="R35" s="470"/>
      <c r="S35" s="466"/>
      <c r="T35" s="470"/>
      <c r="U35" s="470"/>
      <c r="V35" s="470"/>
      <c r="W35" s="470"/>
      <c r="X35" s="470"/>
    </row>
    <row r="36" spans="1:24" ht="23.1" customHeight="1" x14ac:dyDescent="0.7">
      <c r="A36" s="464" t="s">
        <v>455</v>
      </c>
      <c r="B36" s="470"/>
      <c r="C36" s="470">
        <v>17</v>
      </c>
      <c r="D36" s="470" t="s">
        <v>49</v>
      </c>
      <c r="E36" s="466">
        <v>3420</v>
      </c>
      <c r="F36" s="470">
        <v>105</v>
      </c>
      <c r="G36" s="470"/>
      <c r="H36" s="466" t="s">
        <v>444</v>
      </c>
      <c r="I36" s="470">
        <v>3</v>
      </c>
      <c r="J36" s="470"/>
      <c r="K36" s="470">
        <v>5</v>
      </c>
      <c r="L36" s="470">
        <v>1205</v>
      </c>
      <c r="M36" s="470"/>
      <c r="N36" s="470"/>
      <c r="O36" s="472">
        <v>150</v>
      </c>
      <c r="P36" s="470"/>
      <c r="Q36" s="470"/>
      <c r="R36" s="470"/>
      <c r="S36" s="466"/>
      <c r="T36" s="470"/>
      <c r="U36" s="470"/>
      <c r="V36" s="470"/>
      <c r="W36" s="470"/>
      <c r="X36" s="470"/>
    </row>
    <row r="37" spans="1:24" ht="23.1" customHeight="1" x14ac:dyDescent="0.7">
      <c r="A37" s="464" t="s">
        <v>455</v>
      </c>
      <c r="B37" s="470"/>
      <c r="C37" s="470">
        <v>18</v>
      </c>
      <c r="D37" s="470" t="s">
        <v>34</v>
      </c>
      <c r="E37" s="466">
        <v>7452</v>
      </c>
      <c r="F37" s="470">
        <v>209</v>
      </c>
      <c r="G37" s="471">
        <v>6401</v>
      </c>
      <c r="H37" s="466" t="s">
        <v>444</v>
      </c>
      <c r="I37" s="470">
        <v>7</v>
      </c>
      <c r="J37" s="470">
        <v>2</v>
      </c>
      <c r="K37" s="470">
        <v>55</v>
      </c>
      <c r="L37" s="470">
        <v>3055</v>
      </c>
      <c r="M37" s="470"/>
      <c r="N37" s="470"/>
      <c r="O37" s="472">
        <v>100</v>
      </c>
      <c r="P37" s="470"/>
      <c r="Q37" s="470"/>
      <c r="R37" s="470"/>
      <c r="S37" s="466"/>
      <c r="T37" s="470"/>
      <c r="U37" s="470"/>
      <c r="V37" s="470"/>
      <c r="W37" s="470"/>
      <c r="X37" s="470"/>
    </row>
    <row r="38" spans="1:24" ht="23.1" customHeight="1" x14ac:dyDescent="0.7">
      <c r="A38" s="464" t="s">
        <v>455</v>
      </c>
      <c r="B38" s="470"/>
      <c r="C38" s="470">
        <v>19</v>
      </c>
      <c r="D38" s="470" t="s">
        <v>34</v>
      </c>
      <c r="E38" s="466">
        <v>39098</v>
      </c>
      <c r="F38" s="470">
        <v>208</v>
      </c>
      <c r="G38" s="470"/>
      <c r="H38" s="466" t="s">
        <v>444</v>
      </c>
      <c r="I38" s="470">
        <v>16</v>
      </c>
      <c r="J38" s="470">
        <v>2</v>
      </c>
      <c r="K38" s="470">
        <v>44</v>
      </c>
      <c r="L38" s="470">
        <v>6644</v>
      </c>
      <c r="M38" s="470"/>
      <c r="N38" s="470"/>
      <c r="O38" s="472">
        <v>150</v>
      </c>
      <c r="P38" s="470"/>
      <c r="Q38" s="470"/>
      <c r="R38" s="470"/>
      <c r="S38" s="466"/>
      <c r="T38" s="470"/>
      <c r="U38" s="470"/>
      <c r="V38" s="470"/>
      <c r="W38" s="470"/>
      <c r="X38" s="470"/>
    </row>
    <row r="39" spans="1:24" ht="23.1" customHeight="1" x14ac:dyDescent="0.7">
      <c r="A39" s="464"/>
      <c r="B39" s="470"/>
      <c r="C39" s="470"/>
      <c r="D39" s="470"/>
      <c r="E39" s="466"/>
      <c r="F39" s="470"/>
      <c r="G39" s="470"/>
      <c r="H39" s="466"/>
      <c r="I39" s="470"/>
      <c r="J39" s="470"/>
      <c r="K39" s="470"/>
      <c r="L39" s="470"/>
      <c r="M39" s="470"/>
      <c r="N39" s="470"/>
      <c r="O39" s="472"/>
      <c r="P39" s="470"/>
      <c r="Q39" s="470"/>
      <c r="R39" s="470"/>
      <c r="S39" s="466"/>
      <c r="T39" s="470"/>
      <c r="U39" s="470"/>
      <c r="V39" s="470"/>
      <c r="W39" s="470"/>
      <c r="X39" s="470"/>
    </row>
    <row r="40" spans="1:24" ht="23.1" customHeight="1" x14ac:dyDescent="0.7">
      <c r="A40" s="464" t="s">
        <v>456</v>
      </c>
      <c r="B40" s="470">
        <v>169</v>
      </c>
      <c r="C40" s="470">
        <v>20</v>
      </c>
      <c r="D40" s="470" t="s">
        <v>34</v>
      </c>
      <c r="E40" s="466">
        <v>37515</v>
      </c>
      <c r="F40" s="470">
        <v>33</v>
      </c>
      <c r="G40" s="470">
        <v>1389</v>
      </c>
      <c r="H40" s="466" t="s">
        <v>444</v>
      </c>
      <c r="I40" s="470"/>
      <c r="J40" s="470">
        <v>2</v>
      </c>
      <c r="K40" s="470">
        <v>91</v>
      </c>
      <c r="L40" s="470"/>
      <c r="M40" s="470">
        <v>291</v>
      </c>
      <c r="N40" s="470"/>
      <c r="O40" s="472">
        <v>200</v>
      </c>
      <c r="P40" s="470">
        <v>5</v>
      </c>
      <c r="Q40" s="470">
        <v>169</v>
      </c>
      <c r="R40" s="470" t="s">
        <v>36</v>
      </c>
      <c r="S40" s="466" t="s">
        <v>45</v>
      </c>
      <c r="T40" s="470">
        <v>144</v>
      </c>
      <c r="U40" s="470"/>
      <c r="V40" s="470"/>
      <c r="W40" s="470">
        <v>30</v>
      </c>
      <c r="X40" s="470"/>
    </row>
    <row r="41" spans="1:24" ht="23.1" customHeight="1" x14ac:dyDescent="0.7">
      <c r="A41" s="464"/>
      <c r="B41" s="470"/>
      <c r="C41" s="470"/>
      <c r="D41" s="470"/>
      <c r="E41" s="466"/>
      <c r="F41" s="470"/>
      <c r="G41" s="470"/>
      <c r="H41" s="466"/>
      <c r="I41" s="470"/>
      <c r="J41" s="470"/>
      <c r="K41" s="470"/>
      <c r="L41" s="470"/>
      <c r="M41" s="470"/>
      <c r="N41" s="470"/>
      <c r="O41" s="472"/>
      <c r="P41" s="470"/>
      <c r="Q41" s="470"/>
      <c r="R41" s="470"/>
      <c r="S41" s="466"/>
      <c r="T41" s="470"/>
      <c r="U41" s="470"/>
      <c r="V41" s="470"/>
      <c r="W41" s="470"/>
      <c r="X41" s="470"/>
    </row>
    <row r="42" spans="1:24" ht="23.1" customHeight="1" x14ac:dyDescent="0.7">
      <c r="A42" s="464" t="s">
        <v>457</v>
      </c>
      <c r="B42" s="470">
        <v>169</v>
      </c>
      <c r="C42" s="470">
        <v>21</v>
      </c>
      <c r="D42" s="470" t="s">
        <v>34</v>
      </c>
      <c r="E42" s="466">
        <v>75047</v>
      </c>
      <c r="F42" s="470">
        <v>224</v>
      </c>
      <c r="G42" s="470">
        <v>6371</v>
      </c>
      <c r="H42" s="466" t="s">
        <v>444</v>
      </c>
      <c r="I42" s="470">
        <v>1</v>
      </c>
      <c r="J42" s="470">
        <v>2</v>
      </c>
      <c r="K42" s="470">
        <v>60</v>
      </c>
      <c r="L42" s="470">
        <v>660</v>
      </c>
      <c r="M42" s="470"/>
      <c r="N42" s="470"/>
      <c r="O42" s="472">
        <v>100</v>
      </c>
      <c r="P42" s="470"/>
      <c r="Q42" s="470">
        <v>169</v>
      </c>
      <c r="R42" s="470"/>
      <c r="S42" s="466"/>
      <c r="T42" s="470"/>
      <c r="U42" s="470"/>
      <c r="V42" s="470"/>
      <c r="W42" s="470"/>
      <c r="X42" s="470"/>
    </row>
    <row r="43" spans="1:24" ht="23.1" customHeight="1" x14ac:dyDescent="0.7">
      <c r="A43" s="464"/>
      <c r="B43" s="470"/>
      <c r="C43" s="470">
        <v>22</v>
      </c>
      <c r="D43" s="470" t="s">
        <v>34</v>
      </c>
      <c r="E43" s="466">
        <v>37515</v>
      </c>
      <c r="F43" s="470">
        <v>33</v>
      </c>
      <c r="G43" s="470">
        <v>1389</v>
      </c>
      <c r="H43" s="466"/>
      <c r="I43" s="470"/>
      <c r="J43" s="470">
        <v>2</v>
      </c>
      <c r="K43" s="470">
        <v>91</v>
      </c>
      <c r="L43" s="470">
        <v>291</v>
      </c>
      <c r="M43" s="470"/>
      <c r="N43" s="470"/>
      <c r="O43" s="472">
        <v>100</v>
      </c>
      <c r="P43" s="470"/>
      <c r="Q43" s="470"/>
      <c r="R43" s="470"/>
      <c r="S43" s="466"/>
      <c r="T43" s="470"/>
      <c r="U43" s="470"/>
      <c r="V43" s="470"/>
      <c r="W43" s="470"/>
      <c r="X43" s="470"/>
    </row>
    <row r="44" spans="1:24" ht="23.1" customHeight="1" x14ac:dyDescent="0.7">
      <c r="A44" s="464"/>
      <c r="B44" s="470"/>
      <c r="C44" s="470"/>
      <c r="D44" s="470"/>
      <c r="E44" s="466"/>
      <c r="F44" s="470"/>
      <c r="G44" s="470"/>
      <c r="H44" s="466"/>
      <c r="I44" s="470"/>
      <c r="J44" s="470"/>
      <c r="K44" s="470"/>
      <c r="L44" s="470"/>
      <c r="M44" s="470"/>
      <c r="N44" s="470"/>
      <c r="O44" s="472"/>
      <c r="P44" s="470"/>
      <c r="Q44" s="470"/>
      <c r="R44" s="470"/>
      <c r="S44" s="466"/>
      <c r="T44" s="470"/>
      <c r="U44" s="470"/>
      <c r="V44" s="470"/>
      <c r="W44" s="470"/>
      <c r="X44" s="470"/>
    </row>
    <row r="45" spans="1:24" ht="23.1" customHeight="1" x14ac:dyDescent="0.7">
      <c r="A45" s="464" t="s">
        <v>458</v>
      </c>
      <c r="B45" s="470">
        <v>44</v>
      </c>
      <c r="C45" s="470">
        <v>23</v>
      </c>
      <c r="D45" s="470" t="s">
        <v>34</v>
      </c>
      <c r="E45" s="466">
        <v>74028</v>
      </c>
      <c r="F45" s="470">
        <v>216</v>
      </c>
      <c r="G45" s="470">
        <v>6352</v>
      </c>
      <c r="H45" s="466" t="s">
        <v>444</v>
      </c>
      <c r="I45" s="470">
        <v>3</v>
      </c>
      <c r="J45" s="470">
        <v>1</v>
      </c>
      <c r="K45" s="470">
        <v>41</v>
      </c>
      <c r="L45" s="470"/>
      <c r="M45" s="470">
        <v>1341</v>
      </c>
      <c r="N45" s="470"/>
      <c r="O45" s="472">
        <v>200</v>
      </c>
      <c r="P45" s="470">
        <v>6</v>
      </c>
      <c r="Q45" s="470">
        <v>44</v>
      </c>
      <c r="R45" s="470" t="s">
        <v>36</v>
      </c>
      <c r="S45" s="466" t="s">
        <v>45</v>
      </c>
      <c r="T45" s="470">
        <v>72</v>
      </c>
      <c r="U45" s="470"/>
      <c r="V45" s="470"/>
      <c r="W45" s="470">
        <v>15</v>
      </c>
      <c r="X45" s="470"/>
    </row>
    <row r="46" spans="1:24" ht="23.1" customHeight="1" x14ac:dyDescent="0.7">
      <c r="A46" s="464" t="s">
        <v>458</v>
      </c>
      <c r="B46" s="470"/>
      <c r="C46" s="470">
        <v>24</v>
      </c>
      <c r="D46" s="470" t="s">
        <v>49</v>
      </c>
      <c r="E46" s="466">
        <v>2931</v>
      </c>
      <c r="F46" s="470">
        <v>60</v>
      </c>
      <c r="G46" s="470"/>
      <c r="H46" s="466" t="s">
        <v>444</v>
      </c>
      <c r="I46" s="470">
        <v>2</v>
      </c>
      <c r="J46" s="470"/>
      <c r="K46" s="470">
        <v>86</v>
      </c>
      <c r="L46" s="470">
        <v>886</v>
      </c>
      <c r="M46" s="470"/>
      <c r="N46" s="470"/>
      <c r="O46" s="472">
        <v>250</v>
      </c>
      <c r="P46" s="470"/>
      <c r="Q46" s="470"/>
      <c r="R46" s="470"/>
      <c r="S46" s="466"/>
      <c r="T46" s="470"/>
      <c r="U46" s="470"/>
      <c r="V46" s="470"/>
      <c r="W46" s="470"/>
      <c r="X46" s="470"/>
    </row>
    <row r="47" spans="1:24" ht="23.1" customHeight="1" x14ac:dyDescent="0.7">
      <c r="A47" s="464"/>
      <c r="B47" s="470"/>
      <c r="C47" s="470"/>
      <c r="D47" s="470"/>
      <c r="E47" s="466"/>
      <c r="F47" s="470"/>
      <c r="G47" s="470"/>
      <c r="H47" s="466"/>
      <c r="I47" s="470"/>
      <c r="J47" s="470"/>
      <c r="K47" s="470"/>
      <c r="L47" s="470"/>
      <c r="M47" s="470"/>
      <c r="N47" s="470"/>
      <c r="O47" s="472">
        <v>250</v>
      </c>
      <c r="P47" s="470"/>
      <c r="Q47" s="470"/>
      <c r="R47" s="470"/>
      <c r="S47" s="466"/>
      <c r="T47" s="470"/>
      <c r="U47" s="470"/>
      <c r="V47" s="470"/>
      <c r="W47" s="470"/>
      <c r="X47" s="470"/>
    </row>
    <row r="48" spans="1:24" ht="23.1" customHeight="1" x14ac:dyDescent="0.7">
      <c r="A48" s="464" t="s">
        <v>459</v>
      </c>
      <c r="B48" s="470"/>
      <c r="C48" s="470">
        <v>25</v>
      </c>
      <c r="D48" s="470" t="s">
        <v>49</v>
      </c>
      <c r="E48" s="466">
        <v>7767</v>
      </c>
      <c r="F48" s="470">
        <v>84</v>
      </c>
      <c r="G48" s="470"/>
      <c r="H48" s="466" t="s">
        <v>444</v>
      </c>
      <c r="I48" s="470">
        <v>2</v>
      </c>
      <c r="J48" s="470">
        <v>1</v>
      </c>
      <c r="K48" s="470">
        <v>59</v>
      </c>
      <c r="L48" s="470">
        <v>959</v>
      </c>
      <c r="M48" s="470"/>
      <c r="N48" s="470"/>
      <c r="O48" s="472">
        <v>100</v>
      </c>
      <c r="P48" s="470"/>
      <c r="Q48" s="470"/>
      <c r="R48" s="470"/>
      <c r="S48" s="466"/>
      <c r="T48" s="470"/>
      <c r="U48" s="470"/>
      <c r="V48" s="470"/>
      <c r="W48" s="470"/>
      <c r="X48" s="470"/>
    </row>
    <row r="49" spans="1:24" ht="23.1" customHeight="1" x14ac:dyDescent="0.7">
      <c r="A49" s="464"/>
      <c r="B49" s="470"/>
      <c r="C49" s="470"/>
      <c r="D49" s="470"/>
      <c r="E49" s="466"/>
      <c r="F49" s="470"/>
      <c r="G49" s="470"/>
      <c r="H49" s="466"/>
      <c r="I49" s="470"/>
      <c r="J49" s="470"/>
      <c r="K49" s="470"/>
      <c r="L49" s="470"/>
      <c r="M49" s="470"/>
      <c r="N49" s="470"/>
      <c r="O49" s="472"/>
      <c r="P49" s="470"/>
      <c r="Q49" s="470"/>
      <c r="R49" s="470"/>
      <c r="S49" s="466"/>
      <c r="T49" s="470"/>
      <c r="U49" s="470"/>
      <c r="V49" s="470"/>
      <c r="W49" s="470"/>
      <c r="X49" s="470"/>
    </row>
    <row r="50" spans="1:24" ht="24.75" customHeight="1" x14ac:dyDescent="0.7">
      <c r="A50" s="464" t="s">
        <v>460</v>
      </c>
      <c r="B50" s="470">
        <v>82</v>
      </c>
      <c r="C50" s="470">
        <v>26</v>
      </c>
      <c r="D50" s="470" t="s">
        <v>34</v>
      </c>
      <c r="E50" s="466">
        <v>37441</v>
      </c>
      <c r="F50" s="470">
        <v>38</v>
      </c>
      <c r="G50" s="470">
        <v>1285</v>
      </c>
      <c r="H50" s="466" t="s">
        <v>444</v>
      </c>
      <c r="I50" s="470"/>
      <c r="J50" s="470">
        <v>1</v>
      </c>
      <c r="K50" s="470">
        <v>62</v>
      </c>
      <c r="L50" s="470"/>
      <c r="M50" s="470">
        <v>162</v>
      </c>
      <c r="N50" s="470"/>
      <c r="O50" s="472">
        <v>150</v>
      </c>
      <c r="P50" s="470">
        <v>7</v>
      </c>
      <c r="Q50" s="470">
        <v>82</v>
      </c>
      <c r="R50" s="470" t="s">
        <v>36</v>
      </c>
      <c r="S50" s="466" t="s">
        <v>45</v>
      </c>
      <c r="T50" s="470">
        <v>48</v>
      </c>
      <c r="U50" s="470"/>
      <c r="V50" s="470"/>
      <c r="W50" s="470">
        <v>40</v>
      </c>
      <c r="X50" s="470"/>
    </row>
    <row r="51" spans="1:24" ht="28.5" customHeight="1" x14ac:dyDescent="0.7">
      <c r="A51" s="464"/>
      <c r="B51" s="470"/>
      <c r="C51" s="470"/>
      <c r="D51" s="470"/>
      <c r="E51" s="466"/>
      <c r="F51" s="470"/>
      <c r="G51" s="470"/>
      <c r="H51" s="466"/>
      <c r="I51" s="470"/>
      <c r="J51" s="470"/>
      <c r="K51" s="470"/>
      <c r="L51" s="470"/>
      <c r="M51" s="470"/>
      <c r="N51" s="470"/>
      <c r="O51" s="472"/>
      <c r="P51" s="470"/>
      <c r="Q51" s="470"/>
      <c r="R51" s="470"/>
      <c r="S51" s="466"/>
      <c r="T51" s="470"/>
      <c r="U51" s="470"/>
      <c r="V51" s="470"/>
      <c r="W51" s="470"/>
      <c r="X51" s="470"/>
    </row>
    <row r="52" spans="1:24" ht="31.5" customHeight="1" x14ac:dyDescent="0.7">
      <c r="A52" s="464" t="s">
        <v>462</v>
      </c>
      <c r="B52" s="470">
        <v>27</v>
      </c>
      <c r="C52" s="470">
        <v>27</v>
      </c>
      <c r="D52" s="470" t="s">
        <v>461</v>
      </c>
      <c r="E52" s="466"/>
      <c r="F52" s="470"/>
      <c r="G52" s="470"/>
      <c r="H52" s="466" t="s">
        <v>444</v>
      </c>
      <c r="I52" s="470">
        <v>36</v>
      </c>
      <c r="J52" s="470"/>
      <c r="K52" s="470"/>
      <c r="L52" s="470">
        <v>14400</v>
      </c>
      <c r="M52" s="470"/>
      <c r="N52" s="470"/>
      <c r="O52" s="472">
        <v>100</v>
      </c>
      <c r="P52" s="470"/>
      <c r="Q52" s="470">
        <v>27</v>
      </c>
      <c r="R52" s="470"/>
      <c r="S52" s="466"/>
      <c r="T52" s="470"/>
      <c r="U52" s="470"/>
      <c r="V52" s="470"/>
      <c r="W52" s="470"/>
      <c r="X52" s="470"/>
    </row>
    <row r="53" spans="1:24" ht="33.75" customHeight="1" x14ac:dyDescent="0.7">
      <c r="A53" s="464"/>
      <c r="B53" s="470"/>
      <c r="C53" s="470"/>
      <c r="D53" s="470"/>
      <c r="E53" s="466"/>
      <c r="F53" s="470"/>
      <c r="G53" s="470"/>
      <c r="H53" s="466"/>
      <c r="I53" s="470"/>
      <c r="J53" s="470"/>
      <c r="K53" s="470"/>
      <c r="L53" s="470"/>
      <c r="M53" s="470"/>
      <c r="N53" s="470"/>
      <c r="O53" s="472"/>
      <c r="P53" s="470"/>
      <c r="Q53" s="470"/>
      <c r="R53" s="470"/>
      <c r="S53" s="466"/>
      <c r="T53" s="470"/>
      <c r="U53" s="470"/>
      <c r="V53" s="470"/>
      <c r="W53" s="470"/>
      <c r="X53" s="470"/>
    </row>
    <row r="54" spans="1:24" ht="30" customHeight="1" x14ac:dyDescent="0.7">
      <c r="A54" s="464" t="s">
        <v>464</v>
      </c>
      <c r="B54" s="470">
        <v>129</v>
      </c>
      <c r="C54" s="470">
        <v>29</v>
      </c>
      <c r="D54" s="470" t="s">
        <v>34</v>
      </c>
      <c r="E54" s="466">
        <v>38305</v>
      </c>
      <c r="F54" s="470">
        <v>61</v>
      </c>
      <c r="G54" s="470">
        <v>1341</v>
      </c>
      <c r="H54" s="466" t="s">
        <v>444</v>
      </c>
      <c r="I54" s="470"/>
      <c r="J54" s="470">
        <v>1</v>
      </c>
      <c r="K54" s="470">
        <v>33</v>
      </c>
      <c r="L54" s="470"/>
      <c r="M54" s="470">
        <v>133</v>
      </c>
      <c r="N54" s="473"/>
      <c r="O54" s="472">
        <v>150</v>
      </c>
      <c r="P54" s="470">
        <v>8</v>
      </c>
      <c r="Q54" s="470">
        <v>129</v>
      </c>
      <c r="R54" s="470" t="s">
        <v>36</v>
      </c>
      <c r="S54" s="466" t="s">
        <v>64</v>
      </c>
      <c r="T54" s="470">
        <v>84</v>
      </c>
      <c r="U54" s="470"/>
      <c r="V54" s="470"/>
      <c r="W54" s="470">
        <v>33</v>
      </c>
      <c r="X54" s="470"/>
    </row>
    <row r="55" spans="1:24" ht="28.5" customHeight="1" x14ac:dyDescent="0.7">
      <c r="A55" s="464"/>
      <c r="B55" s="470"/>
      <c r="C55" s="470"/>
      <c r="D55" s="470"/>
      <c r="E55" s="466"/>
      <c r="F55" s="470"/>
      <c r="G55" s="470"/>
      <c r="H55" s="466"/>
      <c r="I55" s="470"/>
      <c r="J55" s="470"/>
      <c r="K55" s="470"/>
      <c r="L55" s="470"/>
      <c r="M55" s="470"/>
      <c r="N55" s="473"/>
      <c r="O55" s="472"/>
      <c r="P55" s="470"/>
      <c r="Q55" s="470"/>
      <c r="R55" s="470"/>
      <c r="S55" s="466"/>
      <c r="T55" s="470"/>
      <c r="U55" s="470"/>
      <c r="V55" s="470"/>
      <c r="W55" s="470"/>
      <c r="X55" s="470"/>
    </row>
    <row r="56" spans="1:24" ht="32.25" customHeight="1" x14ac:dyDescent="0.7">
      <c r="A56" s="464" t="s">
        <v>465</v>
      </c>
      <c r="B56" s="470">
        <v>54</v>
      </c>
      <c r="C56" s="470">
        <v>30</v>
      </c>
      <c r="D56" s="470" t="s">
        <v>34</v>
      </c>
      <c r="E56" s="466">
        <v>38320</v>
      </c>
      <c r="F56" s="470">
        <v>72</v>
      </c>
      <c r="G56" s="470">
        <v>1356</v>
      </c>
      <c r="H56" s="466" t="s">
        <v>444</v>
      </c>
      <c r="I56" s="470"/>
      <c r="J56" s="470">
        <v>2</v>
      </c>
      <c r="K56" s="470">
        <v>22</v>
      </c>
      <c r="L56" s="470"/>
      <c r="M56" s="470">
        <v>222</v>
      </c>
      <c r="N56" s="470"/>
      <c r="O56" s="472">
        <v>250</v>
      </c>
      <c r="P56" s="470">
        <v>9</v>
      </c>
      <c r="Q56" s="470">
        <v>54</v>
      </c>
      <c r="R56" s="470" t="s">
        <v>36</v>
      </c>
      <c r="S56" s="466" t="s">
        <v>64</v>
      </c>
      <c r="T56" s="470">
        <v>36</v>
      </c>
      <c r="U56" s="470"/>
      <c r="V56" s="470"/>
      <c r="W56" s="470">
        <v>43</v>
      </c>
      <c r="X56" s="470"/>
    </row>
    <row r="57" spans="1:24" ht="28.5" customHeight="1" x14ac:dyDescent="0.7">
      <c r="A57" s="464"/>
      <c r="B57" s="470"/>
      <c r="C57" s="470"/>
      <c r="D57" s="470"/>
      <c r="E57" s="466"/>
      <c r="F57" s="470"/>
      <c r="G57" s="470"/>
      <c r="H57" s="466"/>
      <c r="I57" s="470"/>
      <c r="J57" s="470"/>
      <c r="K57" s="470"/>
      <c r="L57" s="470"/>
      <c r="M57" s="470"/>
      <c r="N57" s="470"/>
      <c r="O57" s="472"/>
      <c r="P57" s="470"/>
      <c r="Q57" s="470"/>
      <c r="R57" s="470"/>
      <c r="S57" s="466"/>
      <c r="T57" s="470"/>
      <c r="U57" s="470"/>
      <c r="V57" s="470"/>
      <c r="W57" s="470"/>
      <c r="X57" s="470"/>
    </row>
    <row r="58" spans="1:24" ht="30" customHeight="1" x14ac:dyDescent="0.7">
      <c r="A58" s="464" t="s">
        <v>466</v>
      </c>
      <c r="B58" s="470">
        <v>19</v>
      </c>
      <c r="C58" s="470">
        <v>31</v>
      </c>
      <c r="D58" s="470" t="s">
        <v>34</v>
      </c>
      <c r="E58" s="466">
        <v>37454</v>
      </c>
      <c r="F58" s="470">
        <v>5</v>
      </c>
      <c r="G58" s="470">
        <v>1298</v>
      </c>
      <c r="H58" s="466" t="s">
        <v>444</v>
      </c>
      <c r="I58" s="470"/>
      <c r="J58" s="470">
        <v>3</v>
      </c>
      <c r="K58" s="470">
        <v>56</v>
      </c>
      <c r="L58" s="470"/>
      <c r="M58" s="470">
        <v>356</v>
      </c>
      <c r="N58" s="470"/>
      <c r="O58" s="472">
        <v>200</v>
      </c>
      <c r="P58" s="470">
        <v>10</v>
      </c>
      <c r="Q58" s="470">
        <v>19</v>
      </c>
      <c r="R58" s="470" t="s">
        <v>36</v>
      </c>
      <c r="S58" s="466" t="s">
        <v>45</v>
      </c>
      <c r="T58" s="470"/>
      <c r="U58" s="470"/>
      <c r="V58" s="470"/>
      <c r="W58" s="470">
        <v>30</v>
      </c>
      <c r="X58" s="470"/>
    </row>
    <row r="59" spans="1:24" ht="28.5" customHeight="1" x14ac:dyDescent="0.7">
      <c r="A59" s="464"/>
      <c r="B59" s="470"/>
      <c r="C59" s="470"/>
      <c r="D59" s="470"/>
      <c r="E59" s="466"/>
      <c r="F59" s="470"/>
      <c r="G59" s="470"/>
      <c r="H59" s="466"/>
      <c r="I59" s="470"/>
      <c r="J59" s="470"/>
      <c r="K59" s="470"/>
      <c r="L59" s="470"/>
      <c r="M59" s="470"/>
      <c r="N59" s="470"/>
      <c r="O59" s="472"/>
      <c r="P59" s="470"/>
      <c r="Q59" s="470"/>
      <c r="R59" s="470"/>
      <c r="S59" s="466"/>
      <c r="T59" s="470"/>
      <c r="U59" s="470"/>
      <c r="V59" s="470"/>
      <c r="W59" s="470"/>
      <c r="X59" s="470"/>
    </row>
    <row r="60" spans="1:24" s="478" customFormat="1" ht="30" customHeight="1" x14ac:dyDescent="0.7">
      <c r="A60" s="474" t="s">
        <v>467</v>
      </c>
      <c r="B60" s="475"/>
      <c r="C60" s="475">
        <v>32</v>
      </c>
      <c r="D60" s="475" t="s">
        <v>49</v>
      </c>
      <c r="E60" s="476">
        <v>5298</v>
      </c>
      <c r="F60" s="475">
        <v>62</v>
      </c>
      <c r="G60" s="475"/>
      <c r="H60" s="476" t="s">
        <v>444</v>
      </c>
      <c r="I60" s="475">
        <v>4</v>
      </c>
      <c r="J60" s="475">
        <v>1</v>
      </c>
      <c r="K60" s="475">
        <v>56</v>
      </c>
      <c r="L60" s="475">
        <v>1765</v>
      </c>
      <c r="M60" s="475"/>
      <c r="N60" s="475"/>
      <c r="O60" s="477">
        <v>150</v>
      </c>
      <c r="P60" s="475"/>
      <c r="Q60" s="475"/>
      <c r="R60" s="475"/>
      <c r="S60" s="476"/>
      <c r="T60" s="475"/>
      <c r="U60" s="475"/>
      <c r="V60" s="475"/>
      <c r="W60" s="475"/>
      <c r="X60" s="475"/>
    </row>
    <row r="61" spans="1:24" s="478" customFormat="1" ht="30" customHeight="1" x14ac:dyDescent="0.7">
      <c r="A61" s="474" t="s">
        <v>467</v>
      </c>
      <c r="B61" s="475"/>
      <c r="C61" s="475">
        <v>33</v>
      </c>
      <c r="D61" s="475" t="s">
        <v>47</v>
      </c>
      <c r="E61" s="476">
        <v>2069</v>
      </c>
      <c r="F61" s="475">
        <v>129</v>
      </c>
      <c r="G61" s="475"/>
      <c r="H61" s="476" t="s">
        <v>444</v>
      </c>
      <c r="I61" s="475">
        <v>7</v>
      </c>
      <c r="J61" s="475">
        <v>1</v>
      </c>
      <c r="K61" s="475">
        <v>31</v>
      </c>
      <c r="L61" s="475">
        <v>2931</v>
      </c>
      <c r="M61" s="475"/>
      <c r="N61" s="475"/>
      <c r="O61" s="477">
        <v>150</v>
      </c>
      <c r="P61" s="475"/>
      <c r="Q61" s="475"/>
      <c r="R61" s="475"/>
      <c r="S61" s="476"/>
      <c r="T61" s="475"/>
      <c r="U61" s="475"/>
      <c r="V61" s="475"/>
      <c r="W61" s="475"/>
      <c r="X61" s="475"/>
    </row>
    <row r="62" spans="1:24" s="483" customFormat="1" ht="24.75" customHeight="1" x14ac:dyDescent="0.7">
      <c r="A62" s="479" t="s">
        <v>467</v>
      </c>
      <c r="B62" s="480">
        <v>100</v>
      </c>
      <c r="C62" s="480">
        <v>34</v>
      </c>
      <c r="D62" s="480" t="s">
        <v>34</v>
      </c>
      <c r="E62" s="481">
        <v>37500</v>
      </c>
      <c r="F62" s="480">
        <v>26</v>
      </c>
      <c r="G62" s="480">
        <v>1374</v>
      </c>
      <c r="H62" s="481" t="s">
        <v>444</v>
      </c>
      <c r="I62" s="480"/>
      <c r="J62" s="480"/>
      <c r="K62" s="480">
        <v>85</v>
      </c>
      <c r="L62" s="480"/>
      <c r="M62" s="480">
        <v>85</v>
      </c>
      <c r="N62" s="480"/>
      <c r="O62" s="482">
        <v>250</v>
      </c>
      <c r="P62" s="480">
        <v>11</v>
      </c>
      <c r="Q62" s="480">
        <v>100</v>
      </c>
      <c r="R62" s="480" t="s">
        <v>36</v>
      </c>
      <c r="S62" s="481" t="s">
        <v>45</v>
      </c>
      <c r="T62" s="480">
        <v>120</v>
      </c>
      <c r="U62" s="480">
        <v>41.5</v>
      </c>
      <c r="V62" s="480"/>
      <c r="W62" s="480">
        <v>20</v>
      </c>
      <c r="X62" s="480" t="s">
        <v>468</v>
      </c>
    </row>
    <row r="63" spans="1:24" s="478" customFormat="1" ht="31.5" customHeight="1" x14ac:dyDescent="0.7">
      <c r="A63" s="474" t="s">
        <v>467</v>
      </c>
      <c r="B63" s="475"/>
      <c r="C63" s="475">
        <v>35</v>
      </c>
      <c r="D63" s="475" t="s">
        <v>49</v>
      </c>
      <c r="E63" s="476">
        <v>5299</v>
      </c>
      <c r="F63" s="475">
        <v>154</v>
      </c>
      <c r="G63" s="475"/>
      <c r="H63" s="476" t="s">
        <v>444</v>
      </c>
      <c r="I63" s="475">
        <v>8</v>
      </c>
      <c r="J63" s="475">
        <v>2</v>
      </c>
      <c r="K63" s="475">
        <v>94</v>
      </c>
      <c r="L63" s="475">
        <v>3494</v>
      </c>
      <c r="M63" s="475"/>
      <c r="N63" s="475"/>
      <c r="O63" s="477">
        <v>150</v>
      </c>
      <c r="P63" s="475"/>
      <c r="Q63" s="475"/>
      <c r="R63" s="475"/>
      <c r="S63" s="476"/>
      <c r="T63" s="475"/>
      <c r="U63" s="475"/>
      <c r="V63" s="475"/>
      <c r="W63" s="475"/>
      <c r="X63" s="475"/>
    </row>
    <row r="64" spans="1:24" ht="23.1" customHeight="1" x14ac:dyDescent="0.7">
      <c r="A64" s="464"/>
      <c r="B64" s="470"/>
      <c r="C64" s="470"/>
      <c r="D64" s="470"/>
      <c r="E64" s="466"/>
      <c r="F64" s="470"/>
      <c r="G64" s="470"/>
      <c r="H64" s="466"/>
      <c r="I64" s="470"/>
      <c r="J64" s="470"/>
      <c r="K64" s="470"/>
      <c r="L64" s="470"/>
      <c r="M64" s="470"/>
      <c r="N64" s="470"/>
      <c r="O64" s="472"/>
      <c r="P64" s="470"/>
      <c r="Q64" s="470"/>
      <c r="R64" s="470"/>
      <c r="S64" s="466"/>
      <c r="T64" s="470"/>
      <c r="U64" s="470"/>
      <c r="V64" s="470"/>
      <c r="W64" s="470"/>
      <c r="X64" s="470"/>
    </row>
    <row r="65" spans="1:24" ht="23.1" customHeight="1" x14ac:dyDescent="0.7">
      <c r="A65" s="464" t="s">
        <v>469</v>
      </c>
      <c r="B65" s="470"/>
      <c r="C65" s="470">
        <v>36</v>
      </c>
      <c r="D65" s="470" t="s">
        <v>49</v>
      </c>
      <c r="E65" s="466">
        <v>978</v>
      </c>
      <c r="F65" s="470">
        <v>1</v>
      </c>
      <c r="G65" s="470"/>
      <c r="H65" s="466" t="s">
        <v>444</v>
      </c>
      <c r="I65" s="470">
        <v>18</v>
      </c>
      <c r="J65" s="470">
        <v>2</v>
      </c>
      <c r="K65" s="470">
        <v>88</v>
      </c>
      <c r="L65" s="470">
        <v>7488</v>
      </c>
      <c r="M65" s="470"/>
      <c r="N65" s="470"/>
      <c r="O65" s="472">
        <v>100</v>
      </c>
      <c r="P65" s="470"/>
      <c r="Q65" s="470"/>
      <c r="R65" s="470"/>
      <c r="S65" s="466"/>
      <c r="T65" s="470"/>
      <c r="U65" s="470"/>
      <c r="V65" s="470"/>
      <c r="W65" s="470"/>
      <c r="X65" s="470"/>
    </row>
    <row r="66" spans="1:24" ht="23.1" customHeight="1" x14ac:dyDescent="0.7">
      <c r="A66" s="464" t="s">
        <v>469</v>
      </c>
      <c r="B66" s="470">
        <v>4</v>
      </c>
      <c r="C66" s="470">
        <v>37</v>
      </c>
      <c r="D66" s="470" t="s">
        <v>34</v>
      </c>
      <c r="E66" s="466">
        <v>38303</v>
      </c>
      <c r="F66" s="470">
        <v>68</v>
      </c>
      <c r="G66" s="470">
        <v>1339</v>
      </c>
      <c r="H66" s="466" t="s">
        <v>444</v>
      </c>
      <c r="I66" s="470">
        <v>1</v>
      </c>
      <c r="J66" s="470"/>
      <c r="K66" s="470">
        <v>61</v>
      </c>
      <c r="L66" s="470"/>
      <c r="M66" s="470">
        <v>461</v>
      </c>
      <c r="N66" s="470"/>
      <c r="O66" s="472">
        <v>250</v>
      </c>
      <c r="P66" s="470">
        <v>12</v>
      </c>
      <c r="Q66" s="470">
        <v>4</v>
      </c>
      <c r="R66" s="470" t="s">
        <v>36</v>
      </c>
      <c r="S66" s="466" t="s">
        <v>45</v>
      </c>
      <c r="T66" s="470">
        <v>198</v>
      </c>
      <c r="U66" s="470"/>
      <c r="V66" s="470"/>
      <c r="W66" s="470">
        <v>18</v>
      </c>
      <c r="X66" s="470"/>
    </row>
    <row r="67" spans="1:24" ht="23.1" customHeight="1" x14ac:dyDescent="0.7">
      <c r="A67" s="464" t="s">
        <v>469</v>
      </c>
      <c r="B67" s="470"/>
      <c r="C67" s="470">
        <v>38</v>
      </c>
      <c r="D67" s="470" t="s">
        <v>34</v>
      </c>
      <c r="E67" s="466">
        <v>41988</v>
      </c>
      <c r="F67" s="470">
        <v>130</v>
      </c>
      <c r="G67" s="470">
        <v>3800</v>
      </c>
      <c r="H67" s="466" t="s">
        <v>444</v>
      </c>
      <c r="I67" s="470">
        <v>24</v>
      </c>
      <c r="J67" s="470">
        <v>1</v>
      </c>
      <c r="K67" s="470">
        <v>27</v>
      </c>
      <c r="L67" s="470">
        <v>9727</v>
      </c>
      <c r="M67" s="470"/>
      <c r="N67" s="470"/>
      <c r="O67" s="472">
        <v>100</v>
      </c>
      <c r="P67" s="470"/>
      <c r="Q67" s="470"/>
      <c r="R67" s="470"/>
      <c r="S67" s="466"/>
      <c r="T67" s="470"/>
      <c r="U67" s="470"/>
      <c r="V67" s="470"/>
      <c r="W67" s="470"/>
      <c r="X67" s="470"/>
    </row>
    <row r="68" spans="1:24" ht="23.1" customHeight="1" x14ac:dyDescent="0.7">
      <c r="A68" s="464" t="s">
        <v>469</v>
      </c>
      <c r="B68" s="470"/>
      <c r="C68" s="470">
        <v>39</v>
      </c>
      <c r="D68" s="470" t="s">
        <v>49</v>
      </c>
      <c r="E68" s="466">
        <v>2803</v>
      </c>
      <c r="F68" s="470">
        <v>1</v>
      </c>
      <c r="G68" s="470"/>
      <c r="H68" s="466" t="s">
        <v>444</v>
      </c>
      <c r="I68" s="470">
        <v>17</v>
      </c>
      <c r="J68" s="470"/>
      <c r="K68" s="470">
        <v>76</v>
      </c>
      <c r="L68" s="470">
        <v>6876</v>
      </c>
      <c r="M68" s="470"/>
      <c r="N68" s="470"/>
      <c r="O68" s="472">
        <v>200</v>
      </c>
      <c r="P68" s="470"/>
      <c r="Q68" s="470"/>
      <c r="R68" s="470"/>
      <c r="S68" s="466"/>
      <c r="T68" s="470"/>
      <c r="U68" s="470"/>
      <c r="V68" s="470"/>
      <c r="W68" s="470"/>
      <c r="X68" s="470"/>
    </row>
    <row r="69" spans="1:24" ht="23.1" customHeight="1" x14ac:dyDescent="0.7">
      <c r="A69" s="464"/>
      <c r="B69" s="470"/>
      <c r="C69" s="470"/>
      <c r="D69" s="470"/>
      <c r="E69" s="466"/>
      <c r="F69" s="470"/>
      <c r="G69" s="470"/>
      <c r="H69" s="466"/>
      <c r="I69" s="470"/>
      <c r="J69" s="470"/>
      <c r="K69" s="470"/>
      <c r="L69" s="470"/>
      <c r="M69" s="470"/>
      <c r="N69" s="470"/>
      <c r="O69" s="472"/>
      <c r="P69" s="470"/>
      <c r="Q69" s="470"/>
      <c r="R69" s="470"/>
      <c r="S69" s="466"/>
      <c r="T69" s="470"/>
      <c r="U69" s="470"/>
      <c r="V69" s="470"/>
      <c r="W69" s="470"/>
      <c r="X69" s="470"/>
    </row>
    <row r="70" spans="1:24" ht="23.1" customHeight="1" x14ac:dyDescent="0.7">
      <c r="A70" s="464" t="s">
        <v>470</v>
      </c>
      <c r="B70" s="470">
        <v>53</v>
      </c>
      <c r="C70" s="470">
        <v>40</v>
      </c>
      <c r="D70" s="470" t="s">
        <v>34</v>
      </c>
      <c r="E70" s="466">
        <v>33435</v>
      </c>
      <c r="F70" s="470">
        <v>26</v>
      </c>
      <c r="G70" s="470">
        <v>1279</v>
      </c>
      <c r="H70" s="466" t="s">
        <v>444</v>
      </c>
      <c r="I70" s="470"/>
      <c r="J70" s="470">
        <v>1</v>
      </c>
      <c r="K70" s="470">
        <v>29</v>
      </c>
      <c r="L70" s="470"/>
      <c r="M70" s="470">
        <v>129</v>
      </c>
      <c r="N70" s="470"/>
      <c r="O70" s="472">
        <v>100</v>
      </c>
      <c r="P70" s="470">
        <v>13</v>
      </c>
      <c r="Q70" s="470">
        <v>53</v>
      </c>
      <c r="R70" s="470" t="s">
        <v>36</v>
      </c>
      <c r="S70" s="466" t="s">
        <v>64</v>
      </c>
      <c r="T70" s="470">
        <v>16</v>
      </c>
      <c r="U70" s="470"/>
      <c r="V70" s="470"/>
      <c r="W70" s="470">
        <v>40</v>
      </c>
      <c r="X70" s="470"/>
    </row>
    <row r="71" spans="1:24" ht="23.1" customHeight="1" x14ac:dyDescent="0.7">
      <c r="A71" s="464"/>
      <c r="B71" s="470"/>
      <c r="C71" s="470"/>
      <c r="D71" s="470"/>
      <c r="E71" s="466"/>
      <c r="F71" s="470"/>
      <c r="G71" s="470"/>
      <c r="H71" s="466"/>
      <c r="I71" s="470"/>
      <c r="J71" s="470"/>
      <c r="K71" s="470"/>
      <c r="L71" s="470"/>
      <c r="M71" s="470"/>
      <c r="N71" s="470"/>
      <c r="O71" s="472"/>
      <c r="P71" s="470"/>
      <c r="Q71" s="470"/>
      <c r="R71" s="470"/>
      <c r="S71" s="466"/>
      <c r="T71" s="470"/>
      <c r="U71" s="470"/>
      <c r="V71" s="470"/>
      <c r="W71" s="470"/>
      <c r="X71" s="470"/>
    </row>
    <row r="72" spans="1:24" ht="23.1" customHeight="1" x14ac:dyDescent="0.7">
      <c r="A72" s="464" t="s">
        <v>471</v>
      </c>
      <c r="B72" s="470"/>
      <c r="C72" s="470">
        <v>41</v>
      </c>
      <c r="D72" s="470" t="s">
        <v>49</v>
      </c>
      <c r="E72" s="466">
        <v>1235</v>
      </c>
      <c r="F72" s="470">
        <v>33</v>
      </c>
      <c r="G72" s="470"/>
      <c r="H72" s="466" t="s">
        <v>444</v>
      </c>
      <c r="I72" s="470">
        <v>21</v>
      </c>
      <c r="J72" s="470">
        <v>1</v>
      </c>
      <c r="K72" s="470">
        <v>7</v>
      </c>
      <c r="L72" s="470">
        <v>8507</v>
      </c>
      <c r="M72" s="470"/>
      <c r="N72" s="470"/>
      <c r="O72" s="472">
        <v>150</v>
      </c>
      <c r="P72" s="470"/>
      <c r="Q72" s="470"/>
      <c r="R72" s="470"/>
      <c r="S72" s="466"/>
      <c r="T72" s="470"/>
      <c r="U72" s="470"/>
      <c r="V72" s="470"/>
      <c r="W72" s="470"/>
      <c r="X72" s="470"/>
    </row>
    <row r="73" spans="1:24" ht="23.1" customHeight="1" x14ac:dyDescent="0.7">
      <c r="A73" s="464" t="s">
        <v>471</v>
      </c>
      <c r="B73" s="470">
        <v>89</v>
      </c>
      <c r="C73" s="470">
        <v>42</v>
      </c>
      <c r="D73" s="470" t="s">
        <v>34</v>
      </c>
      <c r="E73" s="466">
        <v>37453</v>
      </c>
      <c r="F73" s="470">
        <v>4</v>
      </c>
      <c r="G73" s="470">
        <v>1297</v>
      </c>
      <c r="H73" s="466" t="s">
        <v>444</v>
      </c>
      <c r="I73" s="470">
        <v>1</v>
      </c>
      <c r="J73" s="470"/>
      <c r="K73" s="470">
        <v>2</v>
      </c>
      <c r="L73" s="470"/>
      <c r="M73" s="470">
        <v>102</v>
      </c>
      <c r="N73" s="470"/>
      <c r="O73" s="472">
        <v>200</v>
      </c>
      <c r="P73" s="470">
        <v>14</v>
      </c>
      <c r="Q73" s="470">
        <v>89</v>
      </c>
      <c r="R73" s="470" t="s">
        <v>36</v>
      </c>
      <c r="S73" s="466" t="s">
        <v>37</v>
      </c>
      <c r="T73" s="470">
        <v>144</v>
      </c>
      <c r="U73" s="470"/>
      <c r="V73" s="470"/>
      <c r="W73" s="470">
        <v>15</v>
      </c>
      <c r="X73" s="470"/>
    </row>
    <row r="74" spans="1:24" ht="23.1" customHeight="1" x14ac:dyDescent="0.7">
      <c r="A74" s="464"/>
      <c r="B74" s="470"/>
      <c r="C74" s="470"/>
      <c r="D74" s="470"/>
      <c r="E74" s="466"/>
      <c r="F74" s="470"/>
      <c r="G74" s="470"/>
      <c r="H74" s="466"/>
      <c r="I74" s="470"/>
      <c r="J74" s="470"/>
      <c r="K74" s="470"/>
      <c r="L74" s="470"/>
      <c r="M74" s="470"/>
      <c r="N74" s="470"/>
      <c r="O74" s="472"/>
      <c r="P74" s="470"/>
      <c r="Q74" s="470"/>
      <c r="R74" s="470"/>
      <c r="S74" s="466"/>
      <c r="T74" s="470"/>
      <c r="U74" s="470"/>
      <c r="V74" s="470"/>
      <c r="W74" s="470"/>
      <c r="X74" s="470"/>
    </row>
    <row r="75" spans="1:24" ht="23.1" customHeight="1" x14ac:dyDescent="0.7">
      <c r="A75" s="464" t="s">
        <v>472</v>
      </c>
      <c r="B75" s="470">
        <v>221</v>
      </c>
      <c r="C75" s="470">
        <v>43</v>
      </c>
      <c r="D75" s="470" t="s">
        <v>49</v>
      </c>
      <c r="E75" s="466">
        <v>6551</v>
      </c>
      <c r="F75" s="470">
        <v>72</v>
      </c>
      <c r="G75" s="470"/>
      <c r="H75" s="466" t="s">
        <v>444</v>
      </c>
      <c r="I75" s="470">
        <v>3</v>
      </c>
      <c r="J75" s="470">
        <v>1</v>
      </c>
      <c r="K75" s="470">
        <v>79</v>
      </c>
      <c r="L75" s="470">
        <v>1379</v>
      </c>
      <c r="M75" s="470"/>
      <c r="N75" s="470"/>
      <c r="O75" s="472">
        <v>150</v>
      </c>
      <c r="P75" s="470"/>
      <c r="Q75" s="470">
        <v>221</v>
      </c>
      <c r="R75" s="470" t="s">
        <v>36</v>
      </c>
      <c r="S75" s="466" t="s">
        <v>64</v>
      </c>
      <c r="T75" s="470">
        <v>90</v>
      </c>
      <c r="U75" s="470"/>
      <c r="V75" s="470"/>
      <c r="W75" s="470">
        <v>14</v>
      </c>
      <c r="X75" s="470"/>
    </row>
    <row r="76" spans="1:24" ht="23.1" customHeight="1" x14ac:dyDescent="0.7">
      <c r="A76" s="464"/>
      <c r="B76" s="470"/>
      <c r="C76" s="470"/>
      <c r="D76" s="470"/>
      <c r="E76" s="466"/>
      <c r="F76" s="470"/>
      <c r="G76" s="470"/>
      <c r="H76" s="466"/>
      <c r="I76" s="470"/>
      <c r="J76" s="470"/>
      <c r="K76" s="470"/>
      <c r="L76" s="470"/>
      <c r="M76" s="470"/>
      <c r="N76" s="470"/>
      <c r="O76" s="472"/>
      <c r="P76" s="470"/>
      <c r="Q76" s="470"/>
      <c r="R76" s="470"/>
      <c r="S76" s="466"/>
      <c r="T76" s="470"/>
      <c r="U76" s="470"/>
      <c r="V76" s="470"/>
      <c r="W76" s="470"/>
      <c r="X76" s="470"/>
    </row>
    <row r="77" spans="1:24" ht="23.1" customHeight="1" x14ac:dyDescent="0.7">
      <c r="A77" s="464" t="s">
        <v>473</v>
      </c>
      <c r="B77" s="470">
        <v>43</v>
      </c>
      <c r="C77" s="470">
        <v>44</v>
      </c>
      <c r="D77" s="470" t="s">
        <v>34</v>
      </c>
      <c r="E77" s="466">
        <v>37409</v>
      </c>
      <c r="F77" s="470">
        <v>34</v>
      </c>
      <c r="G77" s="470">
        <v>1434</v>
      </c>
      <c r="H77" s="466" t="s">
        <v>444</v>
      </c>
      <c r="I77" s="470">
        <v>1</v>
      </c>
      <c r="J77" s="470">
        <v>2</v>
      </c>
      <c r="K77" s="470">
        <v>87</v>
      </c>
      <c r="L77" s="470"/>
      <c r="M77" s="470">
        <v>687</v>
      </c>
      <c r="N77" s="470"/>
      <c r="O77" s="472">
        <v>300</v>
      </c>
      <c r="P77" s="470">
        <v>15</v>
      </c>
      <c r="Q77" s="470">
        <v>43</v>
      </c>
      <c r="R77" s="470" t="s">
        <v>36</v>
      </c>
      <c r="S77" s="466" t="s">
        <v>45</v>
      </c>
      <c r="T77" s="470">
        <v>54</v>
      </c>
      <c r="U77" s="470"/>
      <c r="V77" s="470"/>
      <c r="W77" s="470">
        <v>30</v>
      </c>
      <c r="X77" s="470"/>
    </row>
    <row r="78" spans="1:24" ht="23.1" customHeight="1" x14ac:dyDescent="0.7">
      <c r="A78" s="464"/>
      <c r="B78" s="470"/>
      <c r="C78" s="470"/>
      <c r="D78" s="470"/>
      <c r="E78" s="466"/>
      <c r="F78" s="470"/>
      <c r="G78" s="470"/>
      <c r="H78" s="466"/>
      <c r="I78" s="470"/>
      <c r="J78" s="470"/>
      <c r="K78" s="470"/>
      <c r="L78" s="470"/>
      <c r="M78" s="470"/>
      <c r="N78" s="470"/>
      <c r="O78" s="472"/>
      <c r="P78" s="470"/>
      <c r="Q78" s="470"/>
      <c r="R78" s="470"/>
      <c r="S78" s="466"/>
      <c r="T78" s="470"/>
      <c r="U78" s="470"/>
      <c r="V78" s="470"/>
      <c r="W78" s="470"/>
      <c r="X78" s="470"/>
    </row>
    <row r="79" spans="1:24" ht="22.5" customHeight="1" x14ac:dyDescent="0.7">
      <c r="A79" s="464" t="s">
        <v>474</v>
      </c>
      <c r="B79" s="470">
        <v>208</v>
      </c>
      <c r="C79" s="470">
        <v>45</v>
      </c>
      <c r="D79" s="470" t="s">
        <v>49</v>
      </c>
      <c r="E79" s="466">
        <v>1228</v>
      </c>
      <c r="F79" s="470">
        <v>22</v>
      </c>
      <c r="G79" s="470"/>
      <c r="H79" s="466" t="s">
        <v>444</v>
      </c>
      <c r="I79" s="470">
        <v>10</v>
      </c>
      <c r="J79" s="470">
        <v>2</v>
      </c>
      <c r="K79" s="470">
        <v>65</v>
      </c>
      <c r="L79" s="470">
        <v>4265</v>
      </c>
      <c r="M79" s="470"/>
      <c r="N79" s="470"/>
      <c r="O79" s="472">
        <v>150</v>
      </c>
      <c r="P79" s="470"/>
      <c r="Q79" s="470">
        <v>208</v>
      </c>
      <c r="R79" s="470"/>
      <c r="S79" s="466"/>
      <c r="T79" s="470"/>
      <c r="U79" s="470"/>
      <c r="V79" s="470"/>
      <c r="W79" s="470"/>
      <c r="X79" s="470"/>
    </row>
    <row r="80" spans="1:24" ht="22.5" customHeight="1" x14ac:dyDescent="0.7">
      <c r="A80" s="464"/>
      <c r="B80" s="470"/>
      <c r="C80" s="470"/>
      <c r="D80" s="470"/>
      <c r="E80" s="466"/>
      <c r="F80" s="470"/>
      <c r="G80" s="470"/>
      <c r="H80" s="466"/>
      <c r="I80" s="470"/>
      <c r="J80" s="470"/>
      <c r="K80" s="470"/>
      <c r="L80" s="470"/>
      <c r="M80" s="470"/>
      <c r="N80" s="470"/>
      <c r="O80" s="472"/>
      <c r="P80" s="470"/>
      <c r="Q80" s="470"/>
      <c r="R80" s="470"/>
      <c r="S80" s="466"/>
      <c r="T80" s="470"/>
      <c r="U80" s="470"/>
      <c r="V80" s="470"/>
      <c r="W80" s="470"/>
      <c r="X80" s="470"/>
    </row>
    <row r="81" spans="1:24" ht="23.1" customHeight="1" x14ac:dyDescent="0.7">
      <c r="A81" s="464" t="s">
        <v>475</v>
      </c>
      <c r="B81" s="470">
        <v>41</v>
      </c>
      <c r="C81" s="470">
        <v>46</v>
      </c>
      <c r="D81" s="470" t="s">
        <v>34</v>
      </c>
      <c r="E81" s="466">
        <v>40954</v>
      </c>
      <c r="F81" s="470">
        <v>34</v>
      </c>
      <c r="G81" s="470">
        <v>3364</v>
      </c>
      <c r="H81" s="466" t="s">
        <v>444</v>
      </c>
      <c r="I81" s="470">
        <v>3</v>
      </c>
      <c r="J81" s="470">
        <v>1</v>
      </c>
      <c r="K81" s="470">
        <v>67</v>
      </c>
      <c r="L81" s="470">
        <v>1367</v>
      </c>
      <c r="M81" s="470"/>
      <c r="N81" s="470"/>
      <c r="O81" s="472">
        <v>300</v>
      </c>
      <c r="P81" s="470"/>
      <c r="Q81" s="470">
        <v>41</v>
      </c>
      <c r="R81" s="470"/>
      <c r="S81" s="466"/>
      <c r="T81" s="470"/>
      <c r="U81" s="470"/>
      <c r="V81" s="470"/>
      <c r="W81" s="470"/>
      <c r="X81" s="470"/>
    </row>
    <row r="82" spans="1:24" ht="23.1" customHeight="1" x14ac:dyDescent="0.7">
      <c r="A82" s="464"/>
      <c r="B82" s="470"/>
      <c r="C82" s="470"/>
      <c r="D82" s="470"/>
      <c r="E82" s="466"/>
      <c r="F82" s="470"/>
      <c r="G82" s="470"/>
      <c r="H82" s="466"/>
      <c r="I82" s="470"/>
      <c r="J82" s="470"/>
      <c r="K82" s="470"/>
      <c r="L82" s="470"/>
      <c r="M82" s="470"/>
      <c r="N82" s="470"/>
      <c r="O82" s="472"/>
      <c r="P82" s="470"/>
      <c r="Q82" s="470"/>
      <c r="R82" s="470"/>
      <c r="S82" s="466"/>
      <c r="T82" s="470"/>
      <c r="U82" s="470"/>
      <c r="V82" s="470"/>
      <c r="W82" s="470"/>
      <c r="X82" s="470"/>
    </row>
    <row r="83" spans="1:24" ht="23.1" customHeight="1" x14ac:dyDescent="0.7">
      <c r="A83" s="464" t="s">
        <v>476</v>
      </c>
      <c r="B83" s="470">
        <v>143</v>
      </c>
      <c r="C83" s="470">
        <v>47</v>
      </c>
      <c r="D83" s="470" t="s">
        <v>49</v>
      </c>
      <c r="E83" s="466">
        <v>944</v>
      </c>
      <c r="F83" s="470">
        <v>1</v>
      </c>
      <c r="G83" s="470"/>
      <c r="H83" s="466" t="s">
        <v>444</v>
      </c>
      <c r="I83" s="470">
        <v>4</v>
      </c>
      <c r="J83" s="470">
        <v>3</v>
      </c>
      <c r="K83" s="470">
        <v>9</v>
      </c>
      <c r="L83" s="470">
        <v>1909</v>
      </c>
      <c r="M83" s="470"/>
      <c r="N83" s="470"/>
      <c r="O83" s="472">
        <v>100</v>
      </c>
      <c r="P83" s="470"/>
      <c r="Q83" s="470">
        <v>143</v>
      </c>
      <c r="R83" s="470"/>
      <c r="S83" s="466"/>
      <c r="T83" s="470"/>
      <c r="U83" s="470"/>
      <c r="V83" s="470"/>
      <c r="W83" s="470"/>
      <c r="X83" s="470"/>
    </row>
    <row r="84" spans="1:24" ht="23.1" customHeight="1" x14ac:dyDescent="0.7">
      <c r="A84" s="464"/>
      <c r="B84" s="470"/>
      <c r="C84" s="470"/>
      <c r="D84" s="470"/>
      <c r="E84" s="466"/>
      <c r="F84" s="470"/>
      <c r="G84" s="470"/>
      <c r="H84" s="466"/>
      <c r="I84" s="470"/>
      <c r="J84" s="470"/>
      <c r="K84" s="470"/>
      <c r="L84" s="470"/>
      <c r="M84" s="470"/>
      <c r="N84" s="470"/>
      <c r="O84" s="472"/>
      <c r="P84" s="470"/>
      <c r="Q84" s="470"/>
      <c r="R84" s="470"/>
      <c r="S84" s="466"/>
      <c r="T84" s="470"/>
      <c r="U84" s="470"/>
      <c r="V84" s="470"/>
      <c r="W84" s="470"/>
      <c r="X84" s="470"/>
    </row>
    <row r="85" spans="1:24" ht="23.1" customHeight="1" x14ac:dyDescent="0.7">
      <c r="A85" s="464" t="s">
        <v>477</v>
      </c>
      <c r="B85" s="470">
        <v>143</v>
      </c>
      <c r="C85" s="470">
        <v>48</v>
      </c>
      <c r="D85" s="470" t="s">
        <v>34</v>
      </c>
      <c r="E85" s="466">
        <v>37446</v>
      </c>
      <c r="F85" s="470">
        <v>18</v>
      </c>
      <c r="G85" s="470">
        <v>1290</v>
      </c>
      <c r="H85" s="466" t="s">
        <v>444</v>
      </c>
      <c r="I85" s="470"/>
      <c r="J85" s="470"/>
      <c r="K85" s="470">
        <v>67</v>
      </c>
      <c r="L85" s="470"/>
      <c r="M85" s="470">
        <v>67</v>
      </c>
      <c r="N85" s="470"/>
      <c r="O85" s="472">
        <v>300</v>
      </c>
      <c r="P85" s="470">
        <v>16</v>
      </c>
      <c r="Q85" s="470">
        <v>143</v>
      </c>
      <c r="R85" s="470" t="s">
        <v>36</v>
      </c>
      <c r="S85" s="466" t="s">
        <v>45</v>
      </c>
      <c r="T85" s="470">
        <v>35</v>
      </c>
      <c r="U85" s="470"/>
      <c r="V85" s="470"/>
      <c r="W85" s="470">
        <v>40</v>
      </c>
      <c r="X85" s="470"/>
    </row>
    <row r="86" spans="1:24" ht="23.1" customHeight="1" x14ac:dyDescent="0.7">
      <c r="A86" s="464"/>
      <c r="B86" s="470"/>
      <c r="C86" s="470"/>
      <c r="D86" s="470"/>
      <c r="E86" s="466"/>
      <c r="F86" s="470"/>
      <c r="G86" s="470"/>
      <c r="H86" s="466"/>
      <c r="I86" s="470"/>
      <c r="J86" s="470"/>
      <c r="K86" s="470"/>
      <c r="L86" s="470"/>
      <c r="M86" s="470"/>
      <c r="N86" s="470"/>
      <c r="O86" s="472"/>
      <c r="P86" s="470"/>
      <c r="Q86" s="470"/>
      <c r="R86" s="470"/>
      <c r="S86" s="466"/>
      <c r="T86" s="470"/>
      <c r="U86" s="470"/>
      <c r="V86" s="470"/>
      <c r="W86" s="470"/>
      <c r="X86" s="470"/>
    </row>
    <row r="87" spans="1:24" ht="23.1" customHeight="1" x14ac:dyDescent="0.7">
      <c r="A87" s="464" t="s">
        <v>478</v>
      </c>
      <c r="B87" s="470"/>
      <c r="C87" s="470">
        <v>49</v>
      </c>
      <c r="D87" s="470" t="s">
        <v>34</v>
      </c>
      <c r="E87" s="466">
        <v>89873</v>
      </c>
      <c r="F87" s="470">
        <v>247</v>
      </c>
      <c r="G87" s="470">
        <v>7319</v>
      </c>
      <c r="H87" s="466" t="s">
        <v>444</v>
      </c>
      <c r="I87" s="470">
        <v>1</v>
      </c>
      <c r="J87" s="470">
        <v>2</v>
      </c>
      <c r="K87" s="470">
        <v>49</v>
      </c>
      <c r="L87" s="470">
        <v>649</v>
      </c>
      <c r="M87" s="470"/>
      <c r="N87" s="470"/>
      <c r="O87" s="472">
        <v>100</v>
      </c>
      <c r="P87" s="470"/>
      <c r="Q87" s="470"/>
      <c r="R87" s="470"/>
      <c r="S87" s="466"/>
      <c r="T87" s="470"/>
      <c r="U87" s="470"/>
      <c r="V87" s="470"/>
      <c r="W87" s="470"/>
      <c r="X87" s="470"/>
    </row>
    <row r="88" spans="1:24" ht="23.1" customHeight="1" x14ac:dyDescent="0.7">
      <c r="A88" s="464" t="s">
        <v>478</v>
      </c>
      <c r="B88" s="470"/>
      <c r="C88" s="470">
        <v>50</v>
      </c>
      <c r="D88" s="470" t="s">
        <v>49</v>
      </c>
      <c r="E88" s="466">
        <v>6866</v>
      </c>
      <c r="F88" s="470">
        <v>112</v>
      </c>
      <c r="G88" s="470"/>
      <c r="H88" s="466" t="s">
        <v>444</v>
      </c>
      <c r="I88" s="470">
        <v>10</v>
      </c>
      <c r="J88" s="470">
        <v>2</v>
      </c>
      <c r="K88" s="470">
        <v>66</v>
      </c>
      <c r="L88" s="470">
        <v>4266</v>
      </c>
      <c r="M88" s="470"/>
      <c r="N88" s="470"/>
      <c r="O88" s="472">
        <v>100</v>
      </c>
      <c r="P88" s="470"/>
      <c r="Q88" s="470"/>
      <c r="R88" s="470"/>
      <c r="S88" s="466"/>
      <c r="T88" s="470"/>
      <c r="U88" s="470"/>
      <c r="V88" s="470"/>
      <c r="W88" s="470"/>
      <c r="X88" s="470"/>
    </row>
    <row r="89" spans="1:24" ht="23.1" customHeight="1" x14ac:dyDescent="0.7">
      <c r="A89" s="464"/>
      <c r="B89" s="470"/>
      <c r="C89" s="470"/>
      <c r="D89" s="470"/>
      <c r="E89" s="466"/>
      <c r="F89" s="470"/>
      <c r="G89" s="470"/>
      <c r="H89" s="466"/>
      <c r="I89" s="470"/>
      <c r="J89" s="470"/>
      <c r="K89" s="470"/>
      <c r="L89" s="470"/>
      <c r="M89" s="470"/>
      <c r="N89" s="470"/>
      <c r="O89" s="472"/>
      <c r="P89" s="470"/>
      <c r="Q89" s="470"/>
      <c r="R89" s="470"/>
      <c r="S89" s="466"/>
      <c r="T89" s="470"/>
      <c r="U89" s="470"/>
      <c r="V89" s="470"/>
      <c r="W89" s="470"/>
      <c r="X89" s="470"/>
    </row>
    <row r="90" spans="1:24" ht="23.1" customHeight="1" x14ac:dyDescent="0.7">
      <c r="A90" s="464" t="s">
        <v>479</v>
      </c>
      <c r="B90" s="470">
        <v>262</v>
      </c>
      <c r="C90" s="470">
        <v>51</v>
      </c>
      <c r="D90" s="470" t="s">
        <v>49</v>
      </c>
      <c r="E90" s="466">
        <v>6731</v>
      </c>
      <c r="F90" s="470">
        <v>107</v>
      </c>
      <c r="G90" s="470"/>
      <c r="H90" s="466" t="s">
        <v>444</v>
      </c>
      <c r="I90" s="470">
        <v>13</v>
      </c>
      <c r="J90" s="470">
        <v>3</v>
      </c>
      <c r="K90" s="470">
        <v>3</v>
      </c>
      <c r="L90" s="470">
        <v>5503</v>
      </c>
      <c r="M90" s="470"/>
      <c r="N90" s="470"/>
      <c r="O90" s="472">
        <v>100</v>
      </c>
      <c r="P90" s="470"/>
      <c r="Q90" s="470">
        <v>262</v>
      </c>
      <c r="R90" s="470"/>
      <c r="S90" s="466"/>
      <c r="T90" s="470"/>
      <c r="U90" s="470"/>
      <c r="V90" s="470"/>
      <c r="W90" s="470"/>
      <c r="X90" s="470"/>
    </row>
    <row r="91" spans="1:24" ht="23.1" customHeight="1" x14ac:dyDescent="0.7">
      <c r="A91" s="464" t="s">
        <v>479</v>
      </c>
      <c r="B91" s="470"/>
      <c r="C91" s="470">
        <v>52</v>
      </c>
      <c r="D91" s="470" t="s">
        <v>480</v>
      </c>
      <c r="E91" s="466">
        <v>5140</v>
      </c>
      <c r="F91" s="470"/>
      <c r="G91" s="470">
        <v>193</v>
      </c>
      <c r="H91" s="466" t="s">
        <v>444</v>
      </c>
      <c r="I91" s="470">
        <v>20</v>
      </c>
      <c r="J91" s="470"/>
      <c r="K91" s="470"/>
      <c r="L91" s="470">
        <v>8000</v>
      </c>
      <c r="M91" s="470"/>
      <c r="N91" s="470"/>
      <c r="O91" s="472">
        <v>100</v>
      </c>
      <c r="P91" s="470"/>
      <c r="Q91" s="470"/>
      <c r="R91" s="470"/>
      <c r="S91" s="466"/>
      <c r="T91" s="470"/>
      <c r="U91" s="470"/>
      <c r="V91" s="470"/>
      <c r="W91" s="470"/>
      <c r="X91" s="470"/>
    </row>
    <row r="92" spans="1:24" ht="23.1" customHeight="1" x14ac:dyDescent="0.7">
      <c r="A92" s="464"/>
      <c r="B92" s="470"/>
      <c r="C92" s="470"/>
      <c r="D92" s="470"/>
      <c r="E92" s="466"/>
      <c r="F92" s="470"/>
      <c r="G92" s="470"/>
      <c r="H92" s="466"/>
      <c r="I92" s="470"/>
      <c r="J92" s="470"/>
      <c r="K92" s="470"/>
      <c r="L92" s="470"/>
      <c r="M92" s="470"/>
      <c r="N92" s="470"/>
      <c r="O92" s="472"/>
      <c r="P92" s="470"/>
      <c r="Q92" s="470"/>
      <c r="R92" s="470"/>
      <c r="S92" s="466"/>
      <c r="T92" s="470"/>
      <c r="U92" s="470"/>
      <c r="V92" s="470"/>
      <c r="W92" s="470"/>
      <c r="X92" s="470"/>
    </row>
    <row r="93" spans="1:24" ht="23.1" customHeight="1" x14ac:dyDescent="0.7">
      <c r="A93" s="464" t="s">
        <v>481</v>
      </c>
      <c r="B93" s="470"/>
      <c r="C93" s="470">
        <v>53</v>
      </c>
      <c r="D93" s="470" t="s">
        <v>49</v>
      </c>
      <c r="E93" s="466">
        <v>5249</v>
      </c>
      <c r="F93" s="470">
        <v>822</v>
      </c>
      <c r="G93" s="470"/>
      <c r="H93" s="466" t="s">
        <v>444</v>
      </c>
      <c r="I93" s="470">
        <v>1</v>
      </c>
      <c r="J93" s="470"/>
      <c r="K93" s="470">
        <v>55</v>
      </c>
      <c r="L93" s="470">
        <v>455</v>
      </c>
      <c r="M93" s="470"/>
      <c r="N93" s="470"/>
      <c r="O93" s="472">
        <v>100</v>
      </c>
      <c r="P93" s="470"/>
      <c r="Q93" s="470"/>
      <c r="R93" s="470"/>
      <c r="S93" s="466"/>
      <c r="T93" s="470"/>
      <c r="U93" s="470"/>
      <c r="V93" s="470"/>
      <c r="W93" s="470"/>
      <c r="X93" s="470"/>
    </row>
    <row r="94" spans="1:24" ht="23.1" customHeight="1" x14ac:dyDescent="0.7">
      <c r="A94" s="464"/>
      <c r="B94" s="470"/>
      <c r="C94" s="470"/>
      <c r="D94" s="470"/>
      <c r="E94" s="466"/>
      <c r="F94" s="470"/>
      <c r="G94" s="470"/>
      <c r="H94" s="466"/>
      <c r="I94" s="470"/>
      <c r="J94" s="470"/>
      <c r="K94" s="470"/>
      <c r="L94" s="470"/>
      <c r="M94" s="470"/>
      <c r="N94" s="470"/>
      <c r="O94" s="472"/>
      <c r="P94" s="470"/>
      <c r="Q94" s="470"/>
      <c r="R94" s="470"/>
      <c r="S94" s="466"/>
      <c r="T94" s="470"/>
      <c r="U94" s="470"/>
      <c r="V94" s="470"/>
      <c r="W94" s="470"/>
      <c r="X94" s="470"/>
    </row>
    <row r="95" spans="1:24" ht="23.1" customHeight="1" x14ac:dyDescent="0.7">
      <c r="A95" s="464" t="s">
        <v>482</v>
      </c>
      <c r="B95" s="470">
        <v>192</v>
      </c>
      <c r="C95" s="470">
        <v>54</v>
      </c>
      <c r="D95" s="470" t="s">
        <v>49</v>
      </c>
      <c r="E95" s="466">
        <v>6751</v>
      </c>
      <c r="F95" s="470">
        <v>184</v>
      </c>
      <c r="G95" s="470"/>
      <c r="H95" s="466" t="s">
        <v>444</v>
      </c>
      <c r="I95" s="470">
        <v>13</v>
      </c>
      <c r="J95" s="470"/>
      <c r="K95" s="470">
        <v>65</v>
      </c>
      <c r="L95" s="470">
        <v>5265</v>
      </c>
      <c r="M95" s="470"/>
      <c r="N95" s="470"/>
      <c r="O95" s="472">
        <v>100</v>
      </c>
      <c r="P95" s="470"/>
      <c r="Q95" s="470">
        <v>192</v>
      </c>
      <c r="R95" s="470"/>
      <c r="S95" s="466"/>
      <c r="T95" s="470"/>
      <c r="U95" s="470"/>
      <c r="V95" s="470"/>
      <c r="W95" s="470"/>
      <c r="X95" s="470"/>
    </row>
    <row r="96" spans="1:24" ht="23.1" customHeight="1" x14ac:dyDescent="0.7">
      <c r="A96" s="464" t="s">
        <v>482</v>
      </c>
      <c r="B96" s="470"/>
      <c r="C96" s="470">
        <v>55</v>
      </c>
      <c r="D96" s="470" t="s">
        <v>49</v>
      </c>
      <c r="E96" s="466">
        <v>5238</v>
      </c>
      <c r="F96" s="470">
        <v>158</v>
      </c>
      <c r="G96" s="470"/>
      <c r="H96" s="466" t="s">
        <v>444</v>
      </c>
      <c r="I96" s="470">
        <v>6</v>
      </c>
      <c r="J96" s="470"/>
      <c r="K96" s="470">
        <v>36</v>
      </c>
      <c r="L96" s="470">
        <v>2436</v>
      </c>
      <c r="M96" s="470"/>
      <c r="N96" s="470"/>
      <c r="O96" s="472">
        <v>100</v>
      </c>
      <c r="P96" s="470"/>
      <c r="Q96" s="470"/>
      <c r="R96" s="470"/>
      <c r="S96" s="466"/>
      <c r="T96" s="470"/>
      <c r="U96" s="470"/>
      <c r="V96" s="470"/>
      <c r="W96" s="470"/>
      <c r="X96" s="470"/>
    </row>
    <row r="97" spans="1:24" ht="23.1" customHeight="1" x14ac:dyDescent="0.7">
      <c r="A97" s="464"/>
      <c r="B97" s="470"/>
      <c r="C97" s="470"/>
      <c r="D97" s="470"/>
      <c r="E97" s="466"/>
      <c r="F97" s="470"/>
      <c r="G97" s="470"/>
      <c r="H97" s="466"/>
      <c r="I97" s="470"/>
      <c r="J97" s="470"/>
      <c r="K97" s="470"/>
      <c r="L97" s="470"/>
      <c r="M97" s="470"/>
      <c r="N97" s="470"/>
      <c r="O97" s="472"/>
      <c r="P97" s="470"/>
      <c r="Q97" s="470"/>
      <c r="R97" s="470"/>
      <c r="S97" s="466"/>
      <c r="T97" s="470"/>
      <c r="U97" s="470"/>
      <c r="V97" s="470"/>
      <c r="W97" s="470"/>
      <c r="X97" s="470"/>
    </row>
    <row r="98" spans="1:24" ht="23.1" customHeight="1" x14ac:dyDescent="0.7">
      <c r="A98" s="464" t="s">
        <v>483</v>
      </c>
      <c r="B98" s="470">
        <v>193</v>
      </c>
      <c r="C98" s="470">
        <v>56</v>
      </c>
      <c r="D98" s="470" t="s">
        <v>34</v>
      </c>
      <c r="E98" s="466">
        <v>41367</v>
      </c>
      <c r="F98" s="470">
        <v>73</v>
      </c>
      <c r="G98" s="470">
        <v>3464</v>
      </c>
      <c r="H98" s="466" t="s">
        <v>444</v>
      </c>
      <c r="I98" s="470">
        <v>4</v>
      </c>
      <c r="J98" s="470">
        <v>1</v>
      </c>
      <c r="K98" s="470">
        <v>46</v>
      </c>
      <c r="L98" s="470"/>
      <c r="M98" s="470">
        <v>1746</v>
      </c>
      <c r="N98" s="470"/>
      <c r="O98" s="472">
        <v>150</v>
      </c>
      <c r="P98" s="470">
        <v>17</v>
      </c>
      <c r="Q98" s="470">
        <v>193</v>
      </c>
      <c r="R98" s="470" t="s">
        <v>36</v>
      </c>
      <c r="S98" s="466" t="s">
        <v>45</v>
      </c>
      <c r="T98" s="470">
        <v>72</v>
      </c>
      <c r="U98" s="470"/>
      <c r="V98" s="470"/>
      <c r="W98" s="470">
        <v>15</v>
      </c>
      <c r="X98" s="470"/>
    </row>
    <row r="99" spans="1:24" s="483" customFormat="1" ht="23.1" customHeight="1" x14ac:dyDescent="0.7">
      <c r="A99" s="479" t="s">
        <v>483</v>
      </c>
      <c r="B99" s="480"/>
      <c r="C99" s="480"/>
      <c r="D99" s="480"/>
      <c r="E99" s="481"/>
      <c r="F99" s="480"/>
      <c r="G99" s="480"/>
      <c r="H99" s="481"/>
      <c r="I99" s="480"/>
      <c r="J99" s="480"/>
      <c r="K99" s="480"/>
      <c r="L99" s="480"/>
      <c r="M99" s="480"/>
      <c r="N99" s="480"/>
      <c r="O99" s="482">
        <v>150</v>
      </c>
      <c r="P99" s="480"/>
      <c r="Q99" s="480"/>
      <c r="R99" s="480"/>
      <c r="S99" s="481" t="s">
        <v>37</v>
      </c>
      <c r="T99" s="480">
        <v>40</v>
      </c>
      <c r="U99" s="480">
        <v>40</v>
      </c>
      <c r="V99" s="480"/>
      <c r="W99" s="480">
        <v>15</v>
      </c>
      <c r="X99" s="480" t="s">
        <v>132</v>
      </c>
    </row>
    <row r="100" spans="1:24" s="478" customFormat="1" ht="23.1" customHeight="1" x14ac:dyDescent="0.7">
      <c r="A100" s="474"/>
      <c r="B100" s="475"/>
      <c r="C100" s="475"/>
      <c r="D100" s="475"/>
      <c r="E100" s="476"/>
      <c r="F100" s="475"/>
      <c r="G100" s="475"/>
      <c r="H100" s="476"/>
      <c r="I100" s="475"/>
      <c r="J100" s="475"/>
      <c r="K100" s="475"/>
      <c r="L100" s="475"/>
      <c r="M100" s="475"/>
      <c r="N100" s="475"/>
      <c r="O100" s="477"/>
      <c r="P100" s="475"/>
      <c r="Q100" s="475"/>
      <c r="R100" s="475"/>
      <c r="S100" s="476"/>
      <c r="T100" s="475"/>
      <c r="U100" s="475"/>
      <c r="V100" s="475"/>
      <c r="W100" s="475"/>
      <c r="X100" s="475"/>
    </row>
    <row r="101" spans="1:24" ht="23.1" customHeight="1" x14ac:dyDescent="0.7">
      <c r="A101" s="464" t="s">
        <v>485</v>
      </c>
      <c r="B101" s="470"/>
      <c r="C101" s="470">
        <v>57</v>
      </c>
      <c r="D101" s="470" t="s">
        <v>484</v>
      </c>
      <c r="E101" s="466">
        <v>149</v>
      </c>
      <c r="F101" s="470"/>
      <c r="G101" s="470"/>
      <c r="H101" s="466" t="s">
        <v>444</v>
      </c>
      <c r="I101" s="470">
        <v>17</v>
      </c>
      <c r="J101" s="470">
        <v>1</v>
      </c>
      <c r="K101" s="470">
        <v>53</v>
      </c>
      <c r="L101" s="470"/>
      <c r="M101" s="470"/>
      <c r="N101" s="470"/>
      <c r="O101" s="472">
        <v>100</v>
      </c>
      <c r="P101" s="470"/>
      <c r="Q101" s="470"/>
      <c r="R101" s="470"/>
      <c r="S101" s="466"/>
      <c r="T101" s="470"/>
      <c r="U101" s="470"/>
      <c r="V101" s="470"/>
      <c r="W101" s="470"/>
      <c r="X101" s="470"/>
    </row>
    <row r="102" spans="1:24" ht="23.1" customHeight="1" x14ac:dyDescent="0.7">
      <c r="A102" s="464"/>
      <c r="B102" s="470"/>
      <c r="C102" s="470"/>
      <c r="D102" s="470"/>
      <c r="E102" s="466"/>
      <c r="F102" s="470"/>
      <c r="G102" s="470"/>
      <c r="H102" s="466"/>
      <c r="I102" s="470"/>
      <c r="J102" s="470"/>
      <c r="K102" s="470"/>
      <c r="L102" s="470"/>
      <c r="M102" s="470"/>
      <c r="N102" s="470"/>
      <c r="O102" s="472"/>
      <c r="P102" s="470"/>
      <c r="Q102" s="470"/>
      <c r="R102" s="470"/>
      <c r="S102" s="466"/>
      <c r="T102" s="470"/>
      <c r="U102" s="470"/>
      <c r="V102" s="470"/>
      <c r="W102" s="470"/>
      <c r="X102" s="470"/>
    </row>
    <row r="103" spans="1:24" ht="23.1" customHeight="1" x14ac:dyDescent="0.7">
      <c r="A103" s="464" t="s">
        <v>486</v>
      </c>
      <c r="B103" s="470">
        <v>64</v>
      </c>
      <c r="C103" s="470">
        <v>58</v>
      </c>
      <c r="D103" s="470" t="s">
        <v>34</v>
      </c>
      <c r="E103" s="466">
        <v>36785</v>
      </c>
      <c r="F103" s="470">
        <v>2</v>
      </c>
      <c r="G103" s="470">
        <v>1394</v>
      </c>
      <c r="H103" s="466" t="s">
        <v>444</v>
      </c>
      <c r="I103" s="470"/>
      <c r="J103" s="470"/>
      <c r="K103" s="470">
        <v>92</v>
      </c>
      <c r="L103" s="470"/>
      <c r="M103" s="470">
        <v>92</v>
      </c>
      <c r="N103" s="470"/>
      <c r="O103" s="472">
        <v>250</v>
      </c>
      <c r="P103" s="470">
        <v>18</v>
      </c>
      <c r="Q103" s="470">
        <v>64</v>
      </c>
      <c r="R103" s="470" t="s">
        <v>36</v>
      </c>
      <c r="S103" s="466" t="s">
        <v>37</v>
      </c>
      <c r="T103" s="470">
        <v>36</v>
      </c>
      <c r="U103" s="470"/>
      <c r="V103" s="470"/>
      <c r="W103" s="470">
        <v>3</v>
      </c>
      <c r="X103" s="470"/>
    </row>
    <row r="104" spans="1:24" ht="23.1" customHeight="1" x14ac:dyDescent="0.7">
      <c r="A104" s="464"/>
      <c r="B104" s="470"/>
      <c r="C104" s="470"/>
      <c r="D104" s="470"/>
      <c r="E104" s="466"/>
      <c r="F104" s="470"/>
      <c r="G104" s="470"/>
      <c r="H104" s="466"/>
      <c r="I104" s="470"/>
      <c r="J104" s="470"/>
      <c r="K104" s="470"/>
      <c r="L104" s="470"/>
      <c r="M104" s="470"/>
      <c r="N104" s="470"/>
      <c r="O104" s="472"/>
      <c r="P104" s="470"/>
      <c r="Q104" s="470"/>
      <c r="R104" s="470"/>
      <c r="S104" s="466"/>
      <c r="T104" s="470"/>
      <c r="U104" s="470"/>
      <c r="V104" s="470"/>
      <c r="W104" s="470"/>
      <c r="X104" s="470"/>
    </row>
    <row r="105" spans="1:24" ht="23.1" customHeight="1" x14ac:dyDescent="0.7">
      <c r="A105" s="464" t="s">
        <v>487</v>
      </c>
      <c r="B105" s="470">
        <v>120</v>
      </c>
      <c r="C105" s="470">
        <v>59</v>
      </c>
      <c r="D105" s="470" t="s">
        <v>34</v>
      </c>
      <c r="E105" s="466">
        <v>40950</v>
      </c>
      <c r="F105" s="470">
        <v>30</v>
      </c>
      <c r="G105" s="470">
        <v>3360</v>
      </c>
      <c r="H105" s="466" t="s">
        <v>444</v>
      </c>
      <c r="I105" s="470">
        <v>4</v>
      </c>
      <c r="J105" s="470"/>
      <c r="K105" s="470">
        <v>62</v>
      </c>
      <c r="L105" s="470">
        <v>1562</v>
      </c>
      <c r="M105" s="470">
        <v>100</v>
      </c>
      <c r="N105" s="470"/>
      <c r="O105" s="472">
        <v>250</v>
      </c>
      <c r="P105" s="470"/>
      <c r="Q105" s="470">
        <v>120</v>
      </c>
      <c r="R105" s="470" t="s">
        <v>36</v>
      </c>
      <c r="S105" s="466" t="s">
        <v>45</v>
      </c>
      <c r="T105" s="470">
        <v>96</v>
      </c>
      <c r="U105" s="470"/>
      <c r="V105" s="470"/>
      <c r="W105" s="470">
        <v>20</v>
      </c>
      <c r="X105" s="470"/>
    </row>
    <row r="106" spans="1:24" ht="23.1" customHeight="1" x14ac:dyDescent="0.7">
      <c r="A106" s="464" t="s">
        <v>487</v>
      </c>
      <c r="B106" s="470">
        <v>120</v>
      </c>
      <c r="C106" s="470">
        <v>60</v>
      </c>
      <c r="D106" s="470" t="s">
        <v>49</v>
      </c>
      <c r="E106" s="466">
        <v>4067</v>
      </c>
      <c r="F106" s="470">
        <v>37</v>
      </c>
      <c r="G106" s="470"/>
      <c r="H106" s="466" t="s">
        <v>444</v>
      </c>
      <c r="I106" s="470">
        <v>15</v>
      </c>
      <c r="J106" s="470">
        <v>1</v>
      </c>
      <c r="K106" s="470">
        <v>91</v>
      </c>
      <c r="L106" s="470">
        <v>6191</v>
      </c>
      <c r="M106" s="470"/>
      <c r="N106" s="470"/>
      <c r="O106" s="472">
        <v>100</v>
      </c>
      <c r="P106" s="470"/>
      <c r="Q106" s="470">
        <v>120</v>
      </c>
      <c r="R106" s="470"/>
      <c r="S106" s="466"/>
      <c r="T106" s="470"/>
      <c r="U106" s="470"/>
      <c r="V106" s="470"/>
      <c r="W106" s="470"/>
      <c r="X106" s="470"/>
    </row>
    <row r="107" spans="1:24" ht="23.1" customHeight="1" x14ac:dyDescent="0.7">
      <c r="A107" s="464"/>
      <c r="B107" s="470"/>
      <c r="C107" s="470"/>
      <c r="D107" s="470"/>
      <c r="E107" s="466"/>
      <c r="F107" s="470"/>
      <c r="G107" s="470"/>
      <c r="H107" s="466"/>
      <c r="I107" s="470"/>
      <c r="J107" s="470"/>
      <c r="K107" s="470"/>
      <c r="L107" s="470"/>
      <c r="M107" s="470"/>
      <c r="N107" s="470"/>
      <c r="O107" s="472"/>
      <c r="P107" s="470"/>
      <c r="Q107" s="470"/>
      <c r="R107" s="470"/>
      <c r="S107" s="466"/>
      <c r="T107" s="470"/>
      <c r="U107" s="470"/>
      <c r="V107" s="470"/>
      <c r="W107" s="470"/>
      <c r="X107" s="470"/>
    </row>
    <row r="108" spans="1:24" ht="23.1" customHeight="1" x14ac:dyDescent="0.7">
      <c r="A108" s="464" t="s">
        <v>488</v>
      </c>
      <c r="B108" s="470">
        <v>130</v>
      </c>
      <c r="C108" s="470">
        <v>61</v>
      </c>
      <c r="D108" s="470" t="s">
        <v>34</v>
      </c>
      <c r="E108" s="466">
        <v>97998</v>
      </c>
      <c r="F108" s="470">
        <v>4</v>
      </c>
      <c r="G108" s="470">
        <v>7740</v>
      </c>
      <c r="H108" s="466" t="s">
        <v>444</v>
      </c>
      <c r="I108" s="470">
        <v>9</v>
      </c>
      <c r="J108" s="470">
        <v>2</v>
      </c>
      <c r="K108" s="470">
        <v>91</v>
      </c>
      <c r="L108" s="470">
        <v>3891</v>
      </c>
      <c r="M108" s="470"/>
      <c r="N108" s="470"/>
      <c r="O108" s="472">
        <v>100</v>
      </c>
      <c r="P108" s="470"/>
      <c r="Q108" s="470">
        <v>130</v>
      </c>
      <c r="R108" s="470"/>
      <c r="S108" s="466"/>
      <c r="T108" s="470"/>
      <c r="U108" s="470"/>
      <c r="V108" s="470"/>
      <c r="W108" s="470"/>
      <c r="X108" s="470"/>
    </row>
    <row r="109" spans="1:24" ht="23.1" customHeight="1" x14ac:dyDescent="0.7">
      <c r="A109" s="464"/>
      <c r="B109" s="470">
        <v>130</v>
      </c>
      <c r="C109" s="470">
        <v>62</v>
      </c>
      <c r="D109" s="470" t="s">
        <v>34</v>
      </c>
      <c r="E109" s="466">
        <v>74041</v>
      </c>
      <c r="F109" s="470">
        <v>284</v>
      </c>
      <c r="G109" s="470">
        <v>6365</v>
      </c>
      <c r="H109" s="466" t="s">
        <v>489</v>
      </c>
      <c r="I109" s="470">
        <v>2</v>
      </c>
      <c r="J109" s="470">
        <v>3</v>
      </c>
      <c r="K109" s="470">
        <v>13</v>
      </c>
      <c r="L109" s="470">
        <v>1113</v>
      </c>
      <c r="M109" s="470"/>
      <c r="N109" s="470"/>
      <c r="O109" s="472">
        <v>150</v>
      </c>
      <c r="P109" s="470"/>
      <c r="Q109" s="470">
        <v>130</v>
      </c>
      <c r="R109" s="470"/>
      <c r="S109" s="466"/>
      <c r="T109" s="470"/>
      <c r="U109" s="470"/>
      <c r="V109" s="470"/>
      <c r="W109" s="470"/>
      <c r="X109" s="470"/>
    </row>
    <row r="110" spans="1:24" ht="23.1" customHeight="1" x14ac:dyDescent="0.7">
      <c r="A110" s="464"/>
      <c r="B110" s="470">
        <v>130</v>
      </c>
      <c r="C110" s="470">
        <v>63</v>
      </c>
      <c r="D110" s="470" t="s">
        <v>34</v>
      </c>
      <c r="E110" s="466">
        <v>6541</v>
      </c>
      <c r="F110" s="470">
        <v>109</v>
      </c>
      <c r="G110" s="470"/>
      <c r="H110" s="466" t="s">
        <v>490</v>
      </c>
      <c r="I110" s="470">
        <v>4</v>
      </c>
      <c r="J110" s="470">
        <v>3</v>
      </c>
      <c r="K110" s="470">
        <v>46</v>
      </c>
      <c r="L110" s="470"/>
      <c r="M110" s="470"/>
      <c r="N110" s="470"/>
      <c r="O110" s="472">
        <v>150</v>
      </c>
      <c r="P110" s="470"/>
      <c r="Q110" s="470">
        <v>130</v>
      </c>
      <c r="R110" s="470"/>
      <c r="S110" s="466"/>
      <c r="T110" s="470"/>
      <c r="U110" s="470"/>
      <c r="V110" s="470"/>
      <c r="W110" s="470"/>
      <c r="X110" s="470"/>
    </row>
    <row r="111" spans="1:24" ht="23.1" customHeight="1" x14ac:dyDescent="0.7">
      <c r="A111" s="464"/>
      <c r="B111" s="470"/>
      <c r="C111" s="470"/>
      <c r="D111" s="470"/>
      <c r="E111" s="466"/>
      <c r="F111" s="470"/>
      <c r="G111" s="470"/>
      <c r="H111" s="466"/>
      <c r="I111" s="470"/>
      <c r="J111" s="470"/>
      <c r="K111" s="470"/>
      <c r="L111" s="470"/>
      <c r="M111" s="470"/>
      <c r="N111" s="470"/>
      <c r="O111" s="472"/>
      <c r="P111" s="470"/>
      <c r="Q111" s="470"/>
      <c r="R111" s="470"/>
      <c r="S111" s="466"/>
      <c r="T111" s="470"/>
      <c r="U111" s="470"/>
      <c r="V111" s="470"/>
      <c r="W111" s="470"/>
      <c r="X111" s="470"/>
    </row>
    <row r="112" spans="1:24" s="483" customFormat="1" ht="23.1" customHeight="1" x14ac:dyDescent="0.7">
      <c r="A112" s="479" t="s">
        <v>492</v>
      </c>
      <c r="B112" s="480">
        <v>130</v>
      </c>
      <c r="C112" s="480">
        <v>64</v>
      </c>
      <c r="D112" s="480" t="s">
        <v>34</v>
      </c>
      <c r="E112" s="481">
        <v>37419</v>
      </c>
      <c r="F112" s="480">
        <v>10</v>
      </c>
      <c r="G112" s="480">
        <v>1263</v>
      </c>
      <c r="H112" s="481" t="s">
        <v>444</v>
      </c>
      <c r="I112" s="480"/>
      <c r="J112" s="480">
        <v>1</v>
      </c>
      <c r="K112" s="480">
        <v>11</v>
      </c>
      <c r="L112" s="480"/>
      <c r="M112" s="480">
        <v>111</v>
      </c>
      <c r="N112" s="480"/>
      <c r="O112" s="482">
        <v>250</v>
      </c>
      <c r="P112" s="480">
        <v>19</v>
      </c>
      <c r="Q112" s="480">
        <v>130</v>
      </c>
      <c r="R112" s="480" t="s">
        <v>36</v>
      </c>
      <c r="S112" s="481" t="s">
        <v>45</v>
      </c>
      <c r="T112" s="480">
        <v>108</v>
      </c>
      <c r="U112" s="480">
        <v>9</v>
      </c>
      <c r="V112" s="480"/>
      <c r="W112" s="480">
        <v>25</v>
      </c>
      <c r="X112" s="480" t="s">
        <v>491</v>
      </c>
    </row>
    <row r="113" spans="1:24" s="478" customFormat="1" ht="23.1" customHeight="1" x14ac:dyDescent="0.7">
      <c r="A113" s="474"/>
      <c r="B113" s="475"/>
      <c r="C113" s="475"/>
      <c r="D113" s="475"/>
      <c r="E113" s="476"/>
      <c r="F113" s="475"/>
      <c r="G113" s="475"/>
      <c r="H113" s="476"/>
      <c r="I113" s="475"/>
      <c r="J113" s="475"/>
      <c r="K113" s="475"/>
      <c r="L113" s="475"/>
      <c r="M113" s="475"/>
      <c r="N113" s="475"/>
      <c r="O113" s="477"/>
      <c r="P113" s="475"/>
      <c r="Q113" s="475"/>
      <c r="R113" s="475"/>
      <c r="S113" s="476"/>
      <c r="T113" s="475"/>
      <c r="U113" s="475"/>
      <c r="V113" s="475"/>
      <c r="W113" s="475"/>
      <c r="X113" s="475"/>
    </row>
    <row r="114" spans="1:24" ht="23.1" customHeight="1" x14ac:dyDescent="0.7">
      <c r="A114" s="464" t="s">
        <v>493</v>
      </c>
      <c r="B114" s="470">
        <v>233</v>
      </c>
      <c r="C114" s="470">
        <v>65</v>
      </c>
      <c r="D114" s="470" t="s">
        <v>49</v>
      </c>
      <c r="E114" s="466">
        <v>3533</v>
      </c>
      <c r="F114" s="470">
        <v>38</v>
      </c>
      <c r="G114" s="470"/>
      <c r="H114" s="466" t="s">
        <v>444</v>
      </c>
      <c r="I114" s="470">
        <v>11</v>
      </c>
      <c r="J114" s="470">
        <v>3</v>
      </c>
      <c r="K114" s="470">
        <v>26</v>
      </c>
      <c r="L114" s="470">
        <v>4726</v>
      </c>
      <c r="M114" s="470"/>
      <c r="N114" s="470"/>
      <c r="O114" s="472">
        <v>100</v>
      </c>
      <c r="P114" s="470"/>
      <c r="Q114" s="470">
        <v>233</v>
      </c>
      <c r="R114" s="470"/>
      <c r="S114" s="466"/>
      <c r="T114" s="470"/>
      <c r="U114" s="470"/>
      <c r="V114" s="470"/>
      <c r="W114" s="470"/>
      <c r="X114" s="470"/>
    </row>
    <row r="115" spans="1:24" ht="23.1" customHeight="1" x14ac:dyDescent="0.7">
      <c r="A115" s="464"/>
      <c r="B115" s="470"/>
      <c r="C115" s="470"/>
      <c r="D115" s="470"/>
      <c r="E115" s="466"/>
      <c r="F115" s="470"/>
      <c r="G115" s="470"/>
      <c r="H115" s="466"/>
      <c r="I115" s="470"/>
      <c r="J115" s="470"/>
      <c r="K115" s="470"/>
      <c r="L115" s="470"/>
      <c r="M115" s="470"/>
      <c r="N115" s="470"/>
      <c r="O115" s="472"/>
      <c r="P115" s="470"/>
      <c r="Q115" s="470"/>
      <c r="R115" s="470"/>
      <c r="S115" s="466"/>
      <c r="T115" s="470"/>
      <c r="U115" s="470"/>
      <c r="V115" s="470"/>
      <c r="W115" s="470"/>
      <c r="X115" s="470"/>
    </row>
    <row r="116" spans="1:24" ht="23.1" customHeight="1" x14ac:dyDescent="0.7">
      <c r="A116" s="464" t="s">
        <v>494</v>
      </c>
      <c r="B116" s="470">
        <v>133</v>
      </c>
      <c r="C116" s="470">
        <v>66</v>
      </c>
      <c r="D116" s="470" t="s">
        <v>49</v>
      </c>
      <c r="E116" s="466">
        <v>996</v>
      </c>
      <c r="F116" s="470">
        <v>15</v>
      </c>
      <c r="G116" s="470"/>
      <c r="H116" s="466" t="s">
        <v>444</v>
      </c>
      <c r="I116" s="470">
        <v>8</v>
      </c>
      <c r="J116" s="470">
        <v>2</v>
      </c>
      <c r="K116" s="470">
        <v>83</v>
      </c>
      <c r="L116" s="470">
        <v>3483</v>
      </c>
      <c r="M116" s="470"/>
      <c r="N116" s="470"/>
      <c r="O116" s="472">
        <v>100</v>
      </c>
      <c r="P116" s="470"/>
      <c r="Q116" s="470">
        <v>133</v>
      </c>
      <c r="R116" s="470"/>
      <c r="S116" s="466"/>
      <c r="T116" s="470"/>
      <c r="U116" s="470"/>
      <c r="V116" s="470"/>
      <c r="W116" s="470"/>
      <c r="X116" s="470"/>
    </row>
    <row r="117" spans="1:24" ht="23.1" customHeight="1" x14ac:dyDescent="0.7">
      <c r="A117" s="464"/>
      <c r="B117" s="470"/>
      <c r="C117" s="470"/>
      <c r="D117" s="470"/>
      <c r="E117" s="466"/>
      <c r="F117" s="470"/>
      <c r="G117" s="470"/>
      <c r="H117" s="466"/>
      <c r="I117" s="470"/>
      <c r="J117" s="470"/>
      <c r="K117" s="470"/>
      <c r="L117" s="470"/>
      <c r="M117" s="470"/>
      <c r="N117" s="470"/>
      <c r="O117" s="472"/>
      <c r="P117" s="470"/>
      <c r="Q117" s="470"/>
      <c r="R117" s="470"/>
      <c r="S117" s="466"/>
      <c r="T117" s="470"/>
      <c r="U117" s="470"/>
      <c r="V117" s="470"/>
      <c r="W117" s="470"/>
      <c r="X117" s="470"/>
    </row>
    <row r="118" spans="1:24" ht="23.1" customHeight="1" x14ac:dyDescent="0.7">
      <c r="A118" s="464" t="s">
        <v>495</v>
      </c>
      <c r="B118" s="470">
        <v>61</v>
      </c>
      <c r="C118" s="470">
        <v>67</v>
      </c>
      <c r="D118" s="470" t="s">
        <v>34</v>
      </c>
      <c r="E118" s="466">
        <v>41373</v>
      </c>
      <c r="F118" s="470">
        <v>79</v>
      </c>
      <c r="G118" s="470">
        <v>3470</v>
      </c>
      <c r="H118" s="466" t="s">
        <v>444</v>
      </c>
      <c r="I118" s="470"/>
      <c r="J118" s="470">
        <v>2</v>
      </c>
      <c r="K118" s="470">
        <v>75</v>
      </c>
      <c r="L118" s="470">
        <v>275</v>
      </c>
      <c r="M118" s="470"/>
      <c r="N118" s="470"/>
      <c r="O118" s="472">
        <v>150</v>
      </c>
      <c r="P118" s="470"/>
      <c r="Q118" s="470">
        <v>61</v>
      </c>
      <c r="R118" s="470"/>
      <c r="S118" s="466"/>
      <c r="T118" s="470"/>
      <c r="U118" s="470"/>
      <c r="V118" s="470"/>
      <c r="W118" s="470"/>
      <c r="X118" s="470"/>
    </row>
    <row r="119" spans="1:24" ht="23.1" customHeight="1" x14ac:dyDescent="0.7">
      <c r="A119" s="464"/>
      <c r="B119" s="470"/>
      <c r="C119" s="470"/>
      <c r="D119" s="470"/>
      <c r="E119" s="466"/>
      <c r="F119" s="470"/>
      <c r="G119" s="470"/>
      <c r="H119" s="466"/>
      <c r="I119" s="470"/>
      <c r="J119" s="470"/>
      <c r="K119" s="470"/>
      <c r="L119" s="470"/>
      <c r="M119" s="470"/>
      <c r="N119" s="470"/>
      <c r="O119" s="472"/>
      <c r="P119" s="470"/>
      <c r="Q119" s="470"/>
      <c r="R119" s="470"/>
      <c r="S119" s="466"/>
      <c r="T119" s="470"/>
      <c r="U119" s="470"/>
      <c r="V119" s="470"/>
      <c r="W119" s="470"/>
      <c r="X119" s="470"/>
    </row>
    <row r="120" spans="1:24" ht="23.1" customHeight="1" x14ac:dyDescent="0.7">
      <c r="A120" s="464" t="s">
        <v>496</v>
      </c>
      <c r="B120" s="470">
        <v>41</v>
      </c>
      <c r="C120" s="470">
        <v>68</v>
      </c>
      <c r="D120" s="470" t="s">
        <v>49</v>
      </c>
      <c r="E120" s="466">
        <v>2889</v>
      </c>
      <c r="F120" s="470">
        <v>57</v>
      </c>
      <c r="G120" s="470"/>
      <c r="H120" s="466" t="s">
        <v>444</v>
      </c>
      <c r="I120" s="470">
        <v>6</v>
      </c>
      <c r="J120" s="470">
        <v>2</v>
      </c>
      <c r="K120" s="470">
        <v>64</v>
      </c>
      <c r="L120" s="470">
        <v>2664</v>
      </c>
      <c r="M120" s="470"/>
      <c r="N120" s="470"/>
      <c r="O120" s="472">
        <v>150</v>
      </c>
      <c r="P120" s="470"/>
      <c r="Q120" s="470">
        <v>41</v>
      </c>
      <c r="R120" s="470"/>
      <c r="S120" s="466"/>
      <c r="T120" s="470"/>
      <c r="U120" s="470"/>
      <c r="V120" s="470"/>
      <c r="W120" s="470"/>
      <c r="X120" s="470"/>
    </row>
    <row r="121" spans="1:24" ht="23.1" customHeight="1" x14ac:dyDescent="0.7">
      <c r="A121" s="464"/>
      <c r="B121" s="470"/>
      <c r="C121" s="470"/>
      <c r="D121" s="470"/>
      <c r="E121" s="466"/>
      <c r="F121" s="470"/>
      <c r="G121" s="470"/>
      <c r="H121" s="466"/>
      <c r="I121" s="470"/>
      <c r="J121" s="470"/>
      <c r="K121" s="470"/>
      <c r="L121" s="470"/>
      <c r="M121" s="470"/>
      <c r="N121" s="470"/>
      <c r="O121" s="472"/>
      <c r="P121" s="470"/>
      <c r="Q121" s="470"/>
      <c r="R121" s="470"/>
      <c r="S121" s="466"/>
      <c r="T121" s="470"/>
      <c r="U121" s="470"/>
      <c r="V121" s="470"/>
      <c r="W121" s="470"/>
      <c r="X121" s="470"/>
    </row>
    <row r="122" spans="1:24" ht="23.1" customHeight="1" x14ac:dyDescent="0.7">
      <c r="A122" s="464" t="s">
        <v>497</v>
      </c>
      <c r="B122" s="470">
        <v>54</v>
      </c>
      <c r="C122" s="470">
        <v>69</v>
      </c>
      <c r="D122" s="470" t="s">
        <v>34</v>
      </c>
      <c r="E122" s="466">
        <v>38301</v>
      </c>
      <c r="F122" s="470">
        <v>48</v>
      </c>
      <c r="G122" s="470">
        <v>1337</v>
      </c>
      <c r="H122" s="466" t="s">
        <v>444</v>
      </c>
      <c r="I122" s="470"/>
      <c r="J122" s="470">
        <v>1</v>
      </c>
      <c r="K122" s="470">
        <v>86</v>
      </c>
      <c r="L122" s="470"/>
      <c r="M122" s="470">
        <v>186</v>
      </c>
      <c r="N122" s="470"/>
      <c r="O122" s="472">
        <v>250</v>
      </c>
      <c r="P122" s="470">
        <v>20</v>
      </c>
      <c r="Q122" s="470">
        <v>54</v>
      </c>
      <c r="R122" s="470" t="s">
        <v>36</v>
      </c>
      <c r="S122" s="466" t="s">
        <v>45</v>
      </c>
      <c r="T122" s="470">
        <v>90</v>
      </c>
      <c r="U122" s="470"/>
      <c r="V122" s="470"/>
      <c r="W122" s="470">
        <v>30</v>
      </c>
      <c r="X122" s="470"/>
    </row>
    <row r="123" spans="1:24" ht="23.1" customHeight="1" x14ac:dyDescent="0.7">
      <c r="A123" s="464"/>
      <c r="B123" s="470"/>
      <c r="C123" s="470"/>
      <c r="D123" s="470"/>
      <c r="E123" s="466"/>
      <c r="F123" s="470"/>
      <c r="G123" s="470"/>
      <c r="H123" s="466"/>
      <c r="I123" s="470"/>
      <c r="J123" s="470"/>
      <c r="K123" s="470"/>
      <c r="L123" s="470"/>
      <c r="M123" s="470"/>
      <c r="N123" s="470"/>
      <c r="O123" s="472"/>
      <c r="P123" s="470"/>
      <c r="Q123" s="470"/>
      <c r="R123" s="470"/>
      <c r="S123" s="466"/>
      <c r="T123" s="470"/>
      <c r="U123" s="470"/>
      <c r="V123" s="470"/>
      <c r="W123" s="470"/>
      <c r="X123" s="470"/>
    </row>
    <row r="124" spans="1:24" ht="23.1" customHeight="1" x14ac:dyDescent="0.7">
      <c r="A124" s="464" t="s">
        <v>498</v>
      </c>
      <c r="B124" s="470">
        <v>166</v>
      </c>
      <c r="C124" s="470">
        <v>70</v>
      </c>
      <c r="D124" s="470" t="s">
        <v>49</v>
      </c>
      <c r="E124" s="466">
        <v>3667</v>
      </c>
      <c r="F124" s="470">
        <v>95</v>
      </c>
      <c r="G124" s="470"/>
      <c r="H124" s="466" t="s">
        <v>444</v>
      </c>
      <c r="I124" s="470">
        <v>3</v>
      </c>
      <c r="J124" s="470">
        <v>3</v>
      </c>
      <c r="K124" s="470">
        <v>74</v>
      </c>
      <c r="L124" s="470">
        <v>1574</v>
      </c>
      <c r="M124" s="470"/>
      <c r="N124" s="470"/>
      <c r="O124" s="472">
        <v>150</v>
      </c>
      <c r="P124" s="470"/>
      <c r="Q124" s="470">
        <v>166</v>
      </c>
      <c r="R124" s="470"/>
      <c r="S124" s="466"/>
      <c r="T124" s="470"/>
      <c r="U124" s="470"/>
      <c r="V124" s="470"/>
      <c r="W124" s="470"/>
      <c r="X124" s="470"/>
    </row>
    <row r="125" spans="1:24" ht="23.1" customHeight="1" x14ac:dyDescent="0.7">
      <c r="A125" s="464" t="s">
        <v>499</v>
      </c>
      <c r="B125" s="470">
        <v>166</v>
      </c>
      <c r="C125" s="470">
        <v>71</v>
      </c>
      <c r="D125" s="470" t="s">
        <v>49</v>
      </c>
      <c r="E125" s="466">
        <v>4873</v>
      </c>
      <c r="F125" s="470">
        <v>99</v>
      </c>
      <c r="G125" s="470"/>
      <c r="H125" s="466" t="s">
        <v>444</v>
      </c>
      <c r="I125" s="470">
        <v>3</v>
      </c>
      <c r="J125" s="470"/>
      <c r="K125" s="470">
        <v>56</v>
      </c>
      <c r="L125" s="470">
        <v>1256</v>
      </c>
      <c r="M125" s="470"/>
      <c r="N125" s="470"/>
      <c r="O125" s="472">
        <v>150</v>
      </c>
      <c r="P125" s="470"/>
      <c r="Q125" s="470">
        <v>166</v>
      </c>
      <c r="R125" s="470"/>
      <c r="S125" s="466"/>
      <c r="T125" s="470"/>
      <c r="U125" s="470"/>
      <c r="V125" s="470"/>
      <c r="W125" s="470"/>
      <c r="X125" s="470"/>
    </row>
    <row r="126" spans="1:24" ht="23.1" customHeight="1" x14ac:dyDescent="0.7">
      <c r="A126" s="464" t="s">
        <v>500</v>
      </c>
      <c r="B126" s="470"/>
      <c r="C126" s="470">
        <v>72</v>
      </c>
      <c r="D126" s="470" t="s">
        <v>49</v>
      </c>
      <c r="E126" s="466">
        <v>4872</v>
      </c>
      <c r="F126" s="470">
        <v>94</v>
      </c>
      <c r="G126" s="470"/>
      <c r="H126" s="466" t="s">
        <v>444</v>
      </c>
      <c r="I126" s="470">
        <v>6</v>
      </c>
      <c r="J126" s="470">
        <v>2</v>
      </c>
      <c r="K126" s="470">
        <v>86</v>
      </c>
      <c r="L126" s="470">
        <v>2686</v>
      </c>
      <c r="M126" s="470"/>
      <c r="N126" s="470"/>
      <c r="O126" s="472">
        <v>150</v>
      </c>
      <c r="P126" s="470"/>
      <c r="Q126" s="470"/>
      <c r="R126" s="470"/>
      <c r="S126" s="466"/>
      <c r="T126" s="470"/>
      <c r="U126" s="470"/>
      <c r="V126" s="470"/>
      <c r="W126" s="470"/>
      <c r="X126" s="470"/>
    </row>
    <row r="127" spans="1:24" ht="23.1" customHeight="1" x14ac:dyDescent="0.7">
      <c r="A127" s="464"/>
      <c r="B127" s="470"/>
      <c r="C127" s="470"/>
      <c r="D127" s="470"/>
      <c r="E127" s="466"/>
      <c r="F127" s="470"/>
      <c r="G127" s="470"/>
      <c r="H127" s="466"/>
      <c r="I127" s="470"/>
      <c r="J127" s="470"/>
      <c r="K127" s="470"/>
      <c r="L127" s="470"/>
      <c r="M127" s="470"/>
      <c r="N127" s="470"/>
      <c r="O127" s="472"/>
      <c r="P127" s="470"/>
      <c r="Q127" s="470"/>
      <c r="R127" s="470"/>
      <c r="S127" s="466"/>
      <c r="T127" s="470"/>
      <c r="U127" s="470"/>
      <c r="V127" s="470"/>
      <c r="W127" s="470"/>
      <c r="X127" s="470"/>
    </row>
    <row r="128" spans="1:24" ht="23.1" customHeight="1" x14ac:dyDescent="0.7">
      <c r="A128" s="464" t="s">
        <v>501</v>
      </c>
      <c r="B128" s="470">
        <v>14</v>
      </c>
      <c r="C128" s="470">
        <v>73</v>
      </c>
      <c r="D128" s="470" t="s">
        <v>49</v>
      </c>
      <c r="E128" s="466">
        <v>2947</v>
      </c>
      <c r="F128" s="470">
        <v>96</v>
      </c>
      <c r="G128" s="470">
        <v>47</v>
      </c>
      <c r="H128" s="466" t="s">
        <v>444</v>
      </c>
      <c r="I128" s="470">
        <v>4</v>
      </c>
      <c r="J128" s="470">
        <v>1</v>
      </c>
      <c r="K128" s="470">
        <v>85</v>
      </c>
      <c r="L128" s="470">
        <v>1785</v>
      </c>
      <c r="M128" s="470"/>
      <c r="N128" s="470"/>
      <c r="O128" s="472">
        <v>150</v>
      </c>
      <c r="P128" s="470"/>
      <c r="Q128" s="470">
        <v>14</v>
      </c>
      <c r="R128" s="470"/>
      <c r="S128" s="466"/>
      <c r="T128" s="470"/>
      <c r="U128" s="470"/>
      <c r="V128" s="470"/>
      <c r="W128" s="470"/>
      <c r="X128" s="470"/>
    </row>
    <row r="129" spans="1:24" ht="23.1" customHeight="1" x14ac:dyDescent="0.7">
      <c r="A129" s="464" t="s">
        <v>501</v>
      </c>
      <c r="B129" s="470">
        <v>14</v>
      </c>
      <c r="C129" s="470">
        <v>74</v>
      </c>
      <c r="D129" s="470" t="s">
        <v>49</v>
      </c>
      <c r="E129" s="466">
        <v>2946</v>
      </c>
      <c r="F129" s="470">
        <v>91</v>
      </c>
      <c r="G129" s="470">
        <v>46</v>
      </c>
      <c r="H129" s="466" t="s">
        <v>444</v>
      </c>
      <c r="I129" s="470">
        <v>18</v>
      </c>
      <c r="J129" s="470">
        <v>3</v>
      </c>
      <c r="K129" s="470">
        <v>27</v>
      </c>
      <c r="L129" s="470">
        <v>7527</v>
      </c>
      <c r="M129" s="470"/>
      <c r="N129" s="470"/>
      <c r="O129" s="472">
        <v>150</v>
      </c>
      <c r="P129" s="470"/>
      <c r="Q129" s="470">
        <v>14</v>
      </c>
      <c r="R129" s="470"/>
      <c r="S129" s="466"/>
      <c r="T129" s="470"/>
      <c r="U129" s="470"/>
      <c r="V129" s="470"/>
      <c r="W129" s="470"/>
      <c r="X129" s="470"/>
    </row>
    <row r="130" spans="1:24" ht="23.1" customHeight="1" x14ac:dyDescent="0.7">
      <c r="A130" s="464" t="s">
        <v>501</v>
      </c>
      <c r="B130" s="470">
        <v>14</v>
      </c>
      <c r="C130" s="470">
        <v>75</v>
      </c>
      <c r="D130" s="470" t="s">
        <v>47</v>
      </c>
      <c r="E130" s="466">
        <v>1792</v>
      </c>
      <c r="F130" s="470">
        <v>117</v>
      </c>
      <c r="G130" s="470"/>
      <c r="H130" s="466" t="s">
        <v>444</v>
      </c>
      <c r="I130" s="470"/>
      <c r="J130" s="470"/>
      <c r="K130" s="470">
        <v>79</v>
      </c>
      <c r="L130" s="470"/>
      <c r="M130" s="470">
        <v>79</v>
      </c>
      <c r="N130" s="470"/>
      <c r="O130" s="472">
        <v>150</v>
      </c>
      <c r="P130" s="470">
        <v>21</v>
      </c>
      <c r="Q130" s="470">
        <v>14</v>
      </c>
      <c r="R130" s="470" t="s">
        <v>36</v>
      </c>
      <c r="S130" s="466" t="s">
        <v>45</v>
      </c>
      <c r="T130" s="470">
        <v>108</v>
      </c>
      <c r="U130" s="470"/>
      <c r="V130" s="470"/>
      <c r="W130" s="470">
        <v>40</v>
      </c>
      <c r="X130" s="470"/>
    </row>
    <row r="131" spans="1:24" ht="23.1" customHeight="1" x14ac:dyDescent="0.7">
      <c r="A131" s="464"/>
      <c r="B131" s="470"/>
      <c r="C131" s="470"/>
      <c r="D131" s="470"/>
      <c r="E131" s="466"/>
      <c r="F131" s="470"/>
      <c r="G131" s="470"/>
      <c r="H131" s="466"/>
      <c r="I131" s="470"/>
      <c r="J131" s="470"/>
      <c r="K131" s="470"/>
      <c r="L131" s="470"/>
      <c r="M131" s="470"/>
      <c r="N131" s="470"/>
      <c r="O131" s="472"/>
      <c r="P131" s="470"/>
      <c r="Q131" s="470"/>
      <c r="R131" s="470"/>
      <c r="S131" s="466"/>
      <c r="T131" s="470"/>
      <c r="U131" s="470"/>
      <c r="V131" s="470"/>
      <c r="W131" s="470"/>
      <c r="X131" s="470"/>
    </row>
    <row r="132" spans="1:24" ht="23.1" customHeight="1" x14ac:dyDescent="0.7">
      <c r="A132" s="464" t="s">
        <v>502</v>
      </c>
      <c r="B132" s="470">
        <v>14</v>
      </c>
      <c r="C132" s="470">
        <v>76</v>
      </c>
      <c r="D132" s="470" t="s">
        <v>34</v>
      </c>
      <c r="E132" s="466">
        <v>41388</v>
      </c>
      <c r="F132" s="470">
        <v>87</v>
      </c>
      <c r="G132" s="470">
        <v>3485</v>
      </c>
      <c r="H132" s="466" t="s">
        <v>444</v>
      </c>
      <c r="I132" s="470">
        <v>16</v>
      </c>
      <c r="J132" s="470">
        <v>1</v>
      </c>
      <c r="K132" s="470">
        <v>69</v>
      </c>
      <c r="L132" s="470">
        <v>6569</v>
      </c>
      <c r="M132" s="470"/>
      <c r="N132" s="470"/>
      <c r="O132" s="472"/>
      <c r="P132" s="470"/>
      <c r="Q132" s="470">
        <v>14</v>
      </c>
      <c r="R132" s="470"/>
      <c r="S132" s="466"/>
      <c r="T132" s="470"/>
      <c r="U132" s="470"/>
      <c r="V132" s="470"/>
      <c r="W132" s="470"/>
      <c r="X132" s="470"/>
    </row>
    <row r="133" spans="1:24" ht="23.1" customHeight="1" x14ac:dyDescent="0.7">
      <c r="A133" s="464"/>
      <c r="B133" s="470"/>
      <c r="C133" s="470"/>
      <c r="D133" s="470"/>
      <c r="E133" s="466"/>
      <c r="F133" s="470"/>
      <c r="G133" s="470"/>
      <c r="H133" s="466"/>
      <c r="I133" s="470"/>
      <c r="J133" s="470"/>
      <c r="K133" s="470"/>
      <c r="L133" s="470"/>
      <c r="M133" s="470"/>
      <c r="N133" s="470"/>
      <c r="O133" s="472"/>
      <c r="P133" s="470"/>
      <c r="Q133" s="470"/>
      <c r="R133" s="470"/>
      <c r="S133" s="466"/>
      <c r="T133" s="470"/>
      <c r="U133" s="470"/>
      <c r="V133" s="470"/>
      <c r="W133" s="470"/>
      <c r="X133" s="470"/>
    </row>
    <row r="134" spans="1:24" ht="23.1" customHeight="1" x14ac:dyDescent="0.7">
      <c r="A134" s="464" t="s">
        <v>503</v>
      </c>
      <c r="B134" s="470">
        <v>116</v>
      </c>
      <c r="C134" s="470">
        <v>77</v>
      </c>
      <c r="D134" s="470" t="s">
        <v>49</v>
      </c>
      <c r="E134" s="466">
        <v>1070</v>
      </c>
      <c r="F134" s="470">
        <v>39</v>
      </c>
      <c r="G134" s="470">
        <v>70</v>
      </c>
      <c r="H134" s="466" t="s">
        <v>444</v>
      </c>
      <c r="I134" s="470">
        <v>38</v>
      </c>
      <c r="J134" s="470">
        <v>3</v>
      </c>
      <c r="K134" s="470">
        <v>75</v>
      </c>
      <c r="L134" s="470">
        <v>15575</v>
      </c>
      <c r="M134" s="470"/>
      <c r="N134" s="470"/>
      <c r="O134" s="472">
        <v>100</v>
      </c>
      <c r="P134" s="470"/>
      <c r="Q134" s="470">
        <v>116</v>
      </c>
      <c r="R134" s="470"/>
      <c r="S134" s="466"/>
      <c r="T134" s="470"/>
      <c r="U134" s="470"/>
      <c r="V134" s="470"/>
      <c r="W134" s="470"/>
      <c r="X134" s="470"/>
    </row>
    <row r="135" spans="1:24" ht="23.1" customHeight="1" x14ac:dyDescent="0.7">
      <c r="A135" s="464"/>
      <c r="B135" s="470"/>
      <c r="C135" s="470"/>
      <c r="D135" s="470"/>
      <c r="E135" s="466"/>
      <c r="F135" s="470"/>
      <c r="G135" s="470"/>
      <c r="H135" s="466"/>
      <c r="I135" s="470"/>
      <c r="J135" s="470"/>
      <c r="K135" s="470"/>
      <c r="L135" s="470"/>
      <c r="M135" s="470"/>
      <c r="N135" s="470"/>
      <c r="O135" s="472"/>
      <c r="P135" s="470"/>
      <c r="Q135" s="470"/>
      <c r="R135" s="470"/>
      <c r="S135" s="466"/>
      <c r="T135" s="470"/>
      <c r="U135" s="470"/>
      <c r="V135" s="470"/>
      <c r="W135" s="470"/>
      <c r="X135" s="470"/>
    </row>
    <row r="136" spans="1:24" ht="23.1" customHeight="1" x14ac:dyDescent="0.7">
      <c r="A136" s="464" t="s">
        <v>496</v>
      </c>
      <c r="B136" s="470">
        <v>41</v>
      </c>
      <c r="C136" s="470">
        <v>78</v>
      </c>
      <c r="D136" s="470" t="s">
        <v>49</v>
      </c>
      <c r="E136" s="466">
        <v>2882</v>
      </c>
      <c r="F136" s="470">
        <v>44</v>
      </c>
      <c r="G136" s="470"/>
      <c r="H136" s="466" t="s">
        <v>444</v>
      </c>
      <c r="I136" s="470">
        <v>3</v>
      </c>
      <c r="J136" s="470"/>
      <c r="K136" s="470">
        <v>20</v>
      </c>
      <c r="L136" s="470">
        <v>1220</v>
      </c>
      <c r="M136" s="470"/>
      <c r="N136" s="470"/>
      <c r="O136" s="472">
        <v>150</v>
      </c>
      <c r="P136" s="470"/>
      <c r="Q136" s="470">
        <v>41</v>
      </c>
      <c r="R136" s="470"/>
      <c r="S136" s="466"/>
      <c r="T136" s="470"/>
      <c r="U136" s="470"/>
      <c r="V136" s="470"/>
      <c r="W136" s="470"/>
      <c r="X136" s="470"/>
    </row>
    <row r="137" spans="1:24" ht="23.1" customHeight="1" x14ac:dyDescent="0.7">
      <c r="A137" s="464"/>
      <c r="B137" s="470"/>
      <c r="C137" s="470"/>
      <c r="D137" s="470"/>
      <c r="E137" s="466"/>
      <c r="F137" s="470"/>
      <c r="G137" s="470"/>
      <c r="H137" s="466"/>
      <c r="I137" s="470"/>
      <c r="J137" s="470"/>
      <c r="K137" s="470"/>
      <c r="L137" s="470"/>
      <c r="M137" s="470"/>
      <c r="N137" s="470"/>
      <c r="O137" s="472"/>
      <c r="P137" s="470"/>
      <c r="Q137" s="470"/>
      <c r="R137" s="470"/>
      <c r="S137" s="466"/>
      <c r="T137" s="470"/>
      <c r="U137" s="470"/>
      <c r="V137" s="470"/>
      <c r="W137" s="470"/>
      <c r="X137" s="470"/>
    </row>
    <row r="138" spans="1:24" ht="23.1" customHeight="1" x14ac:dyDescent="0.7">
      <c r="A138" s="464" t="s">
        <v>504</v>
      </c>
      <c r="B138" s="470">
        <v>147</v>
      </c>
      <c r="C138" s="470">
        <v>79</v>
      </c>
      <c r="D138" s="470" t="s">
        <v>34</v>
      </c>
      <c r="E138" s="466">
        <v>41302</v>
      </c>
      <c r="F138" s="470">
        <v>112</v>
      </c>
      <c r="G138" s="470">
        <v>3399</v>
      </c>
      <c r="H138" s="466" t="s">
        <v>444</v>
      </c>
      <c r="I138" s="470"/>
      <c r="J138" s="470">
        <v>1</v>
      </c>
      <c r="K138" s="470">
        <v>53</v>
      </c>
      <c r="L138" s="470">
        <v>153</v>
      </c>
      <c r="M138" s="470"/>
      <c r="N138" s="470"/>
      <c r="O138" s="472">
        <v>200</v>
      </c>
      <c r="P138" s="470"/>
      <c r="Q138" s="470">
        <v>147</v>
      </c>
      <c r="R138" s="470"/>
      <c r="S138" s="466"/>
      <c r="T138" s="470"/>
      <c r="U138" s="470"/>
      <c r="V138" s="470"/>
      <c r="W138" s="470"/>
      <c r="X138" s="470"/>
    </row>
    <row r="139" spans="1:24" ht="23.1" customHeight="1" x14ac:dyDescent="0.7">
      <c r="A139" s="464" t="s">
        <v>504</v>
      </c>
      <c r="B139" s="470"/>
      <c r="C139" s="470">
        <v>80</v>
      </c>
      <c r="D139" s="470" t="s">
        <v>34</v>
      </c>
      <c r="E139" s="466">
        <v>95943</v>
      </c>
      <c r="F139" s="470">
        <v>273</v>
      </c>
      <c r="G139" s="470">
        <v>7701</v>
      </c>
      <c r="H139" s="466" t="s">
        <v>444</v>
      </c>
      <c r="I139" s="470">
        <v>6</v>
      </c>
      <c r="J139" s="470">
        <v>2</v>
      </c>
      <c r="K139" s="470">
        <v>48</v>
      </c>
      <c r="L139" s="470">
        <v>2648</v>
      </c>
      <c r="M139" s="470"/>
      <c r="N139" s="470"/>
      <c r="O139" s="472">
        <v>100</v>
      </c>
      <c r="P139" s="470"/>
      <c r="Q139" s="470"/>
      <c r="R139" s="470"/>
      <c r="S139" s="466"/>
      <c r="T139" s="470"/>
      <c r="U139" s="470"/>
      <c r="V139" s="470"/>
      <c r="W139" s="470"/>
      <c r="X139" s="470"/>
    </row>
    <row r="140" spans="1:24" ht="23.1" customHeight="1" x14ac:dyDescent="0.7">
      <c r="A140" s="464" t="s">
        <v>504</v>
      </c>
      <c r="B140" s="470">
        <v>147</v>
      </c>
      <c r="C140" s="470">
        <v>81</v>
      </c>
      <c r="D140" s="470" t="s">
        <v>34</v>
      </c>
      <c r="E140" s="466">
        <v>41502</v>
      </c>
      <c r="F140" s="470">
        <v>70</v>
      </c>
      <c r="G140" s="470">
        <v>3500</v>
      </c>
      <c r="H140" s="466" t="s">
        <v>444</v>
      </c>
      <c r="I140" s="470"/>
      <c r="J140" s="470">
        <v>3</v>
      </c>
      <c r="K140" s="470">
        <v>41</v>
      </c>
      <c r="L140" s="470">
        <v>341</v>
      </c>
      <c r="M140" s="470"/>
      <c r="N140" s="470"/>
      <c r="O140" s="472">
        <v>200</v>
      </c>
      <c r="P140" s="470"/>
      <c r="Q140" s="470">
        <v>147</v>
      </c>
      <c r="R140" s="470"/>
      <c r="S140" s="466"/>
      <c r="T140" s="470"/>
      <c r="U140" s="470"/>
      <c r="V140" s="470"/>
      <c r="W140" s="470"/>
      <c r="X140" s="470"/>
    </row>
    <row r="141" spans="1:24" ht="23.1" customHeight="1" x14ac:dyDescent="0.7">
      <c r="A141" s="464"/>
      <c r="B141" s="470"/>
      <c r="C141" s="470"/>
      <c r="D141" s="470"/>
      <c r="E141" s="466"/>
      <c r="F141" s="470"/>
      <c r="G141" s="470"/>
      <c r="H141" s="466"/>
      <c r="I141" s="470"/>
      <c r="J141" s="470"/>
      <c r="K141" s="470"/>
      <c r="L141" s="470"/>
      <c r="M141" s="470"/>
      <c r="N141" s="470"/>
      <c r="O141" s="472"/>
      <c r="P141" s="470"/>
      <c r="Q141" s="470"/>
      <c r="R141" s="470"/>
      <c r="S141" s="466"/>
      <c r="T141" s="470"/>
      <c r="U141" s="470"/>
      <c r="V141" s="470"/>
      <c r="W141" s="470"/>
      <c r="X141" s="470"/>
    </row>
    <row r="142" spans="1:24" ht="23.1" customHeight="1" x14ac:dyDescent="0.7">
      <c r="A142" s="464" t="s">
        <v>505</v>
      </c>
      <c r="B142" s="470">
        <v>147</v>
      </c>
      <c r="C142" s="470">
        <v>82</v>
      </c>
      <c r="D142" s="470" t="s">
        <v>34</v>
      </c>
      <c r="E142" s="466">
        <v>37404</v>
      </c>
      <c r="F142" s="470">
        <v>33</v>
      </c>
      <c r="G142" s="470">
        <v>1433</v>
      </c>
      <c r="H142" s="466" t="s">
        <v>444</v>
      </c>
      <c r="I142" s="470"/>
      <c r="J142" s="470">
        <v>2</v>
      </c>
      <c r="K142" s="470">
        <v>43</v>
      </c>
      <c r="L142" s="470"/>
      <c r="M142" s="470">
        <v>243</v>
      </c>
      <c r="N142" s="470"/>
      <c r="O142" s="472">
        <v>200</v>
      </c>
      <c r="P142" s="470">
        <v>20</v>
      </c>
      <c r="Q142" s="470">
        <v>147</v>
      </c>
      <c r="R142" s="470" t="s">
        <v>36</v>
      </c>
      <c r="S142" s="466" t="s">
        <v>37</v>
      </c>
      <c r="T142" s="470">
        <v>72</v>
      </c>
      <c r="U142" s="470"/>
      <c r="V142" s="470"/>
      <c r="W142" s="470">
        <v>17</v>
      </c>
      <c r="X142" s="470"/>
    </row>
    <row r="143" spans="1:24" ht="23.1" customHeight="1" x14ac:dyDescent="0.7">
      <c r="A143" s="464" t="s">
        <v>505</v>
      </c>
      <c r="B143" s="470"/>
      <c r="C143" s="470">
        <v>83</v>
      </c>
      <c r="D143" s="470" t="s">
        <v>47</v>
      </c>
      <c r="E143" s="466">
        <v>39</v>
      </c>
      <c r="F143" s="470">
        <v>124</v>
      </c>
      <c r="G143" s="470"/>
      <c r="H143" s="466" t="s">
        <v>444</v>
      </c>
      <c r="I143" s="470">
        <v>5</v>
      </c>
      <c r="J143" s="470">
        <v>2</v>
      </c>
      <c r="K143" s="470">
        <v>44</v>
      </c>
      <c r="L143" s="470">
        <v>2244</v>
      </c>
      <c r="M143" s="470"/>
      <c r="N143" s="470"/>
      <c r="O143" s="472">
        <v>200</v>
      </c>
      <c r="P143" s="470"/>
      <c r="Q143" s="470"/>
      <c r="R143" s="470"/>
      <c r="S143" s="466"/>
      <c r="T143" s="470"/>
      <c r="U143" s="470"/>
      <c r="V143" s="470"/>
      <c r="W143" s="470"/>
      <c r="X143" s="470"/>
    </row>
    <row r="144" spans="1:24" ht="23.1" customHeight="1" x14ac:dyDescent="0.7">
      <c r="A144" s="464"/>
      <c r="B144" s="470"/>
      <c r="C144" s="470"/>
      <c r="D144" s="470"/>
      <c r="E144" s="466"/>
      <c r="F144" s="470"/>
      <c r="G144" s="470"/>
      <c r="H144" s="466"/>
      <c r="I144" s="470"/>
      <c r="J144" s="470"/>
      <c r="K144" s="470"/>
      <c r="L144" s="470"/>
      <c r="M144" s="470"/>
      <c r="N144" s="470"/>
      <c r="O144" s="472"/>
      <c r="P144" s="470"/>
      <c r="Q144" s="470"/>
      <c r="R144" s="470"/>
      <c r="S144" s="466"/>
      <c r="T144" s="470"/>
      <c r="U144" s="470"/>
      <c r="V144" s="470"/>
      <c r="W144" s="470"/>
      <c r="X144" s="470"/>
    </row>
    <row r="145" spans="1:24" s="483" customFormat="1" ht="23.1" customHeight="1" x14ac:dyDescent="0.7">
      <c r="A145" s="479" t="s">
        <v>507</v>
      </c>
      <c r="B145" s="480">
        <v>237</v>
      </c>
      <c r="C145" s="480">
        <v>84</v>
      </c>
      <c r="D145" s="480" t="s">
        <v>34</v>
      </c>
      <c r="E145" s="481">
        <v>110</v>
      </c>
      <c r="F145" s="480">
        <v>7716</v>
      </c>
      <c r="G145" s="480"/>
      <c r="H145" s="481" t="s">
        <v>444</v>
      </c>
      <c r="I145" s="480"/>
      <c r="J145" s="480">
        <v>2</v>
      </c>
      <c r="K145" s="480">
        <v>66</v>
      </c>
      <c r="L145" s="480">
        <v>266</v>
      </c>
      <c r="M145" s="480"/>
      <c r="N145" s="480"/>
      <c r="O145" s="482"/>
      <c r="P145" s="480"/>
      <c r="Q145" s="480">
        <v>237</v>
      </c>
      <c r="R145" s="480" t="s">
        <v>36</v>
      </c>
      <c r="S145" s="481" t="s">
        <v>37</v>
      </c>
      <c r="T145" s="480">
        <v>108</v>
      </c>
      <c r="U145" s="480">
        <v>53.2</v>
      </c>
      <c r="V145" s="480"/>
      <c r="W145" s="480"/>
      <c r="X145" s="480" t="s">
        <v>506</v>
      </c>
    </row>
    <row r="146" spans="1:24" s="478" customFormat="1" ht="23.1" customHeight="1" x14ac:dyDescent="0.7">
      <c r="A146" s="474"/>
      <c r="B146" s="475"/>
      <c r="C146" s="475"/>
      <c r="D146" s="475"/>
      <c r="E146" s="476"/>
      <c r="F146" s="475"/>
      <c r="G146" s="475"/>
      <c r="H146" s="476"/>
      <c r="I146" s="475"/>
      <c r="J146" s="475"/>
      <c r="K146" s="475"/>
      <c r="L146" s="475"/>
      <c r="M146" s="475"/>
      <c r="N146" s="475"/>
      <c r="O146" s="477"/>
      <c r="P146" s="475"/>
      <c r="Q146" s="475"/>
      <c r="R146" s="475"/>
      <c r="S146" s="476"/>
      <c r="T146" s="475"/>
      <c r="U146" s="475"/>
      <c r="V146" s="475"/>
      <c r="W146" s="475"/>
      <c r="X146" s="475"/>
    </row>
    <row r="147" spans="1:24" ht="23.1" customHeight="1" x14ac:dyDescent="0.7">
      <c r="A147" s="464" t="s">
        <v>508</v>
      </c>
      <c r="B147" s="470"/>
      <c r="C147" s="470">
        <v>85</v>
      </c>
      <c r="D147" s="470" t="s">
        <v>34</v>
      </c>
      <c r="E147" s="466">
        <v>37176</v>
      </c>
      <c r="F147" s="470">
        <v>7</v>
      </c>
      <c r="G147" s="470">
        <v>1260</v>
      </c>
      <c r="H147" s="466" t="s">
        <v>444</v>
      </c>
      <c r="I147" s="470"/>
      <c r="J147" s="470"/>
      <c r="K147" s="470">
        <v>97</v>
      </c>
      <c r="L147" s="470">
        <v>97</v>
      </c>
      <c r="M147" s="470"/>
      <c r="N147" s="470"/>
      <c r="O147" s="472">
        <v>250</v>
      </c>
      <c r="P147" s="470"/>
      <c r="Q147" s="470"/>
      <c r="R147" s="470"/>
      <c r="S147" s="466"/>
      <c r="T147" s="470"/>
      <c r="U147" s="470"/>
      <c r="V147" s="470"/>
      <c r="W147" s="470"/>
      <c r="X147" s="470"/>
    </row>
    <row r="148" spans="1:24" ht="23.1" customHeight="1" x14ac:dyDescent="0.7">
      <c r="A148" s="464"/>
      <c r="B148" s="470"/>
      <c r="C148" s="470"/>
      <c r="D148" s="470"/>
      <c r="E148" s="466"/>
      <c r="F148" s="470"/>
      <c r="G148" s="470"/>
      <c r="H148" s="466"/>
      <c r="I148" s="470"/>
      <c r="J148" s="470"/>
      <c r="K148" s="470"/>
      <c r="L148" s="470"/>
      <c r="M148" s="470"/>
      <c r="N148" s="470"/>
      <c r="O148" s="472"/>
      <c r="P148" s="470"/>
      <c r="Q148" s="470"/>
      <c r="R148" s="470"/>
      <c r="S148" s="466"/>
      <c r="T148" s="470"/>
      <c r="U148" s="470"/>
      <c r="V148" s="470"/>
      <c r="W148" s="470"/>
      <c r="X148" s="470"/>
    </row>
    <row r="149" spans="1:24" ht="23.1" customHeight="1" x14ac:dyDescent="0.7">
      <c r="A149" s="464" t="s">
        <v>509</v>
      </c>
      <c r="B149" s="470">
        <v>105</v>
      </c>
      <c r="C149" s="470">
        <v>86</v>
      </c>
      <c r="D149" s="470" t="s">
        <v>34</v>
      </c>
      <c r="E149" s="466">
        <v>36793</v>
      </c>
      <c r="F149" s="470">
        <v>28</v>
      </c>
      <c r="G149" s="470">
        <v>1409</v>
      </c>
      <c r="H149" s="466" t="s">
        <v>444</v>
      </c>
      <c r="I149" s="470"/>
      <c r="J149" s="470"/>
      <c r="K149" s="470">
        <v>93</v>
      </c>
      <c r="L149" s="470"/>
      <c r="M149" s="470">
        <v>93</v>
      </c>
      <c r="N149" s="470"/>
      <c r="O149" s="472">
        <v>250</v>
      </c>
      <c r="P149" s="470">
        <v>21</v>
      </c>
      <c r="Q149" s="470">
        <v>105</v>
      </c>
      <c r="R149" s="470" t="s">
        <v>36</v>
      </c>
      <c r="S149" s="466" t="s">
        <v>45</v>
      </c>
      <c r="T149" s="470">
        <v>54</v>
      </c>
      <c r="U149" s="470"/>
      <c r="V149" s="470"/>
      <c r="W149" s="470">
        <v>35</v>
      </c>
      <c r="X149" s="470"/>
    </row>
    <row r="150" spans="1:24" ht="23.1" customHeight="1" x14ac:dyDescent="0.7">
      <c r="A150" s="464"/>
      <c r="B150" s="470"/>
      <c r="C150" s="470"/>
      <c r="D150" s="470"/>
      <c r="E150" s="466"/>
      <c r="F150" s="470"/>
      <c r="G150" s="470"/>
      <c r="H150" s="466"/>
      <c r="I150" s="470"/>
      <c r="J150" s="470"/>
      <c r="K150" s="470"/>
      <c r="L150" s="470"/>
      <c r="M150" s="470"/>
      <c r="N150" s="470"/>
      <c r="O150" s="472"/>
      <c r="P150" s="470"/>
      <c r="Q150" s="470"/>
      <c r="R150" s="470"/>
      <c r="S150" s="466"/>
      <c r="T150" s="470"/>
      <c r="U150" s="470"/>
      <c r="V150" s="470"/>
      <c r="W150" s="470"/>
      <c r="X150" s="470"/>
    </row>
    <row r="151" spans="1:24" ht="23.1" customHeight="1" x14ac:dyDescent="0.7">
      <c r="A151" s="464" t="s">
        <v>510</v>
      </c>
      <c r="B151" s="470"/>
      <c r="C151" s="470">
        <v>87</v>
      </c>
      <c r="D151" s="470" t="s">
        <v>34</v>
      </c>
      <c r="E151" s="466">
        <v>95736</v>
      </c>
      <c r="F151" s="470">
        <v>295</v>
      </c>
      <c r="G151" s="470">
        <v>6973</v>
      </c>
      <c r="H151" s="466" t="s">
        <v>444</v>
      </c>
      <c r="I151" s="470"/>
      <c r="J151" s="470">
        <v>2</v>
      </c>
      <c r="K151" s="470">
        <v>52</v>
      </c>
      <c r="L151" s="470">
        <v>252</v>
      </c>
      <c r="M151" s="470"/>
      <c r="N151" s="470"/>
      <c r="O151" s="472">
        <v>100</v>
      </c>
      <c r="P151" s="470"/>
      <c r="Q151" s="470"/>
      <c r="R151" s="470"/>
      <c r="S151" s="466"/>
      <c r="T151" s="470"/>
      <c r="U151" s="470"/>
      <c r="V151" s="470"/>
      <c r="W151" s="470"/>
      <c r="X151" s="470"/>
    </row>
    <row r="152" spans="1:24" ht="23.1" customHeight="1" x14ac:dyDescent="0.7">
      <c r="A152" s="464" t="s">
        <v>510</v>
      </c>
      <c r="B152" s="470"/>
      <c r="C152" s="470">
        <v>88</v>
      </c>
      <c r="D152" s="470" t="s">
        <v>34</v>
      </c>
      <c r="E152" s="466">
        <v>95300</v>
      </c>
      <c r="F152" s="470">
        <v>295</v>
      </c>
      <c r="G152" s="470">
        <v>6973</v>
      </c>
      <c r="H152" s="466" t="s">
        <v>444</v>
      </c>
      <c r="I152" s="470">
        <v>5</v>
      </c>
      <c r="J152" s="470">
        <v>1</v>
      </c>
      <c r="K152" s="470">
        <v>27</v>
      </c>
      <c r="L152" s="470">
        <v>2127</v>
      </c>
      <c r="M152" s="470"/>
      <c r="N152" s="470"/>
      <c r="O152" s="472">
        <v>250</v>
      </c>
      <c r="P152" s="470"/>
      <c r="Q152" s="470"/>
      <c r="R152" s="470"/>
      <c r="S152" s="466"/>
      <c r="T152" s="470"/>
      <c r="U152" s="470"/>
      <c r="V152" s="470"/>
      <c r="W152" s="470"/>
      <c r="X152" s="470"/>
    </row>
    <row r="153" spans="1:24" ht="23.1" customHeight="1" x14ac:dyDescent="0.7">
      <c r="A153" s="464"/>
      <c r="B153" s="470"/>
      <c r="C153" s="470"/>
      <c r="D153" s="470"/>
      <c r="E153" s="466"/>
      <c r="F153" s="470"/>
      <c r="G153" s="470"/>
      <c r="H153" s="466"/>
      <c r="I153" s="470"/>
      <c r="J153" s="470"/>
      <c r="K153" s="470"/>
      <c r="L153" s="470"/>
      <c r="M153" s="470"/>
      <c r="N153" s="470"/>
      <c r="O153" s="472"/>
      <c r="P153" s="470"/>
      <c r="Q153" s="470"/>
      <c r="R153" s="470"/>
      <c r="S153" s="466"/>
      <c r="T153" s="470"/>
      <c r="U153" s="470"/>
      <c r="V153" s="470"/>
      <c r="W153" s="470"/>
      <c r="X153" s="470"/>
    </row>
    <row r="154" spans="1:24" ht="23.1" customHeight="1" x14ac:dyDescent="0.7">
      <c r="A154" s="464" t="s">
        <v>511</v>
      </c>
      <c r="B154" s="470">
        <v>91</v>
      </c>
      <c r="C154" s="470">
        <v>89</v>
      </c>
      <c r="D154" s="470" t="s">
        <v>34</v>
      </c>
      <c r="E154" s="466">
        <v>37407</v>
      </c>
      <c r="F154" s="470">
        <v>31</v>
      </c>
      <c r="G154" s="470">
        <v>1432</v>
      </c>
      <c r="H154" s="466" t="s">
        <v>444</v>
      </c>
      <c r="I154" s="470"/>
      <c r="J154" s="470"/>
      <c r="K154" s="470">
        <v>52</v>
      </c>
      <c r="L154" s="470"/>
      <c r="M154" s="470">
        <v>52</v>
      </c>
      <c r="N154" s="470"/>
      <c r="O154" s="472">
        <v>250</v>
      </c>
      <c r="P154" s="470">
        <v>22</v>
      </c>
      <c r="Q154" s="470">
        <v>91</v>
      </c>
      <c r="R154" s="470" t="s">
        <v>36</v>
      </c>
      <c r="S154" s="466" t="s">
        <v>45</v>
      </c>
      <c r="T154" s="470">
        <v>54</v>
      </c>
      <c r="U154" s="470"/>
      <c r="V154" s="470"/>
      <c r="W154" s="470">
        <v>46</v>
      </c>
      <c r="X154" s="470"/>
    </row>
    <row r="155" spans="1:24" ht="23.1" customHeight="1" x14ac:dyDescent="0.7">
      <c r="A155" s="464"/>
      <c r="B155" s="470"/>
      <c r="C155" s="470"/>
      <c r="D155" s="470"/>
      <c r="E155" s="466"/>
      <c r="F155" s="470"/>
      <c r="G155" s="470"/>
      <c r="H155" s="466"/>
      <c r="I155" s="470"/>
      <c r="J155" s="470"/>
      <c r="K155" s="470"/>
      <c r="L155" s="470"/>
      <c r="M155" s="470"/>
      <c r="N155" s="470"/>
      <c r="O155" s="472"/>
      <c r="P155" s="470"/>
      <c r="Q155" s="470"/>
      <c r="R155" s="470"/>
      <c r="S155" s="466"/>
      <c r="T155" s="470"/>
      <c r="U155" s="470"/>
      <c r="V155" s="470"/>
      <c r="W155" s="470"/>
      <c r="X155" s="470"/>
    </row>
    <row r="156" spans="1:24" ht="23.1" customHeight="1" x14ac:dyDescent="0.7">
      <c r="A156" s="464" t="s">
        <v>512</v>
      </c>
      <c r="B156" s="470">
        <v>61</v>
      </c>
      <c r="C156" s="470">
        <v>90</v>
      </c>
      <c r="D156" s="470" t="s">
        <v>49</v>
      </c>
      <c r="E156" s="466">
        <v>950</v>
      </c>
      <c r="F156" s="470">
        <v>7</v>
      </c>
      <c r="G156" s="470"/>
      <c r="H156" s="466" t="s">
        <v>444</v>
      </c>
      <c r="I156" s="470">
        <v>27</v>
      </c>
      <c r="J156" s="470">
        <v>3</v>
      </c>
      <c r="K156" s="470">
        <v>76</v>
      </c>
      <c r="L156" s="470">
        <v>11176</v>
      </c>
      <c r="M156" s="470"/>
      <c r="N156" s="470"/>
      <c r="O156" s="472">
        <v>150</v>
      </c>
      <c r="P156" s="470"/>
      <c r="Q156" s="470">
        <v>61</v>
      </c>
      <c r="R156" s="470"/>
      <c r="S156" s="466"/>
      <c r="T156" s="470"/>
      <c r="U156" s="470"/>
      <c r="V156" s="470"/>
      <c r="W156" s="470"/>
      <c r="X156" s="470"/>
    </row>
    <row r="157" spans="1:24" ht="23.1" customHeight="1" x14ac:dyDescent="0.7">
      <c r="A157" s="464" t="s">
        <v>512</v>
      </c>
      <c r="B157" s="470">
        <v>61</v>
      </c>
      <c r="C157" s="470">
        <v>91</v>
      </c>
      <c r="D157" s="470" t="s">
        <v>34</v>
      </c>
      <c r="E157" s="470">
        <v>36800</v>
      </c>
      <c r="F157" s="470">
        <v>21</v>
      </c>
      <c r="G157" s="470">
        <v>1416</v>
      </c>
      <c r="H157" s="466" t="s">
        <v>444</v>
      </c>
      <c r="I157" s="470"/>
      <c r="J157" s="470"/>
      <c r="K157" s="470">
        <v>97</v>
      </c>
      <c r="L157" s="470"/>
      <c r="M157" s="470">
        <v>97</v>
      </c>
      <c r="N157" s="470"/>
      <c r="O157" s="472">
        <v>200</v>
      </c>
      <c r="P157" s="470">
        <v>23</v>
      </c>
      <c r="Q157" s="470">
        <v>61</v>
      </c>
      <c r="R157" s="470" t="s">
        <v>36</v>
      </c>
      <c r="S157" s="466" t="s">
        <v>64</v>
      </c>
      <c r="T157" s="470">
        <v>54</v>
      </c>
      <c r="U157" s="470"/>
      <c r="V157" s="470"/>
      <c r="W157" s="470">
        <v>26</v>
      </c>
      <c r="X157" s="470"/>
    </row>
    <row r="158" spans="1:24" ht="23.1" customHeight="1" x14ac:dyDescent="0.7">
      <c r="A158" s="464"/>
      <c r="B158" s="470"/>
      <c r="C158" s="470"/>
      <c r="D158" s="470"/>
      <c r="E158" s="470"/>
      <c r="F158" s="470"/>
      <c r="G158" s="470"/>
      <c r="H158" s="466"/>
      <c r="I158" s="470"/>
      <c r="J158" s="470"/>
      <c r="K158" s="470"/>
      <c r="L158" s="470"/>
      <c r="M158" s="470"/>
      <c r="N158" s="470"/>
      <c r="O158" s="472"/>
      <c r="P158" s="470"/>
      <c r="Q158" s="470"/>
      <c r="R158" s="470"/>
      <c r="S158" s="466"/>
      <c r="T158" s="470"/>
      <c r="U158" s="470"/>
      <c r="V158" s="470"/>
      <c r="W158" s="470"/>
      <c r="X158" s="470"/>
    </row>
    <row r="159" spans="1:24" ht="23.1" customHeight="1" x14ac:dyDescent="0.7">
      <c r="A159" s="464" t="s">
        <v>513</v>
      </c>
      <c r="B159" s="470">
        <v>163</v>
      </c>
      <c r="C159" s="470">
        <v>92</v>
      </c>
      <c r="D159" s="470" t="s">
        <v>34</v>
      </c>
      <c r="E159" s="470">
        <v>77248</v>
      </c>
      <c r="F159" s="470">
        <v>43</v>
      </c>
      <c r="G159" s="470">
        <v>6761</v>
      </c>
      <c r="H159" s="466" t="s">
        <v>444</v>
      </c>
      <c r="I159" s="470"/>
      <c r="J159" s="470"/>
      <c r="K159" s="470">
        <v>90</v>
      </c>
      <c r="L159" s="470"/>
      <c r="M159" s="470">
        <v>90</v>
      </c>
      <c r="N159" s="470"/>
      <c r="O159" s="472">
        <v>200</v>
      </c>
      <c r="P159" s="470">
        <v>24</v>
      </c>
      <c r="Q159" s="470">
        <v>163</v>
      </c>
      <c r="R159" s="470" t="s">
        <v>36</v>
      </c>
      <c r="S159" s="466" t="s">
        <v>37</v>
      </c>
      <c r="T159" s="470">
        <v>72</v>
      </c>
      <c r="U159" s="470"/>
      <c r="V159" s="470"/>
      <c r="W159" s="470">
        <v>25</v>
      </c>
      <c r="X159" s="470"/>
    </row>
    <row r="160" spans="1:24" ht="23.1" customHeight="1" x14ac:dyDescent="0.7">
      <c r="A160" s="464"/>
      <c r="B160" s="470"/>
      <c r="C160" s="470"/>
      <c r="D160" s="470"/>
      <c r="E160" s="470"/>
      <c r="F160" s="470"/>
      <c r="G160" s="470"/>
      <c r="H160" s="466"/>
      <c r="I160" s="470"/>
      <c r="J160" s="470"/>
      <c r="K160" s="470"/>
      <c r="L160" s="470"/>
      <c r="M160" s="470"/>
      <c r="N160" s="470"/>
      <c r="O160" s="472"/>
      <c r="P160" s="470"/>
      <c r="Q160" s="470"/>
      <c r="R160" s="470"/>
      <c r="S160" s="466"/>
      <c r="T160" s="470"/>
      <c r="U160" s="470"/>
      <c r="V160" s="470"/>
      <c r="W160" s="470"/>
      <c r="X160" s="470"/>
    </row>
    <row r="161" spans="1:24" ht="23.1" customHeight="1" x14ac:dyDescent="0.7">
      <c r="A161" s="464" t="s">
        <v>514</v>
      </c>
      <c r="B161" s="470">
        <v>166</v>
      </c>
      <c r="C161" s="470">
        <v>93</v>
      </c>
      <c r="D161" s="470" t="s">
        <v>49</v>
      </c>
      <c r="E161" s="470">
        <v>7105</v>
      </c>
      <c r="F161" s="470">
        <v>46</v>
      </c>
      <c r="G161" s="470"/>
      <c r="H161" s="466" t="s">
        <v>444</v>
      </c>
      <c r="I161" s="470">
        <v>1</v>
      </c>
      <c r="J161" s="470">
        <v>3</v>
      </c>
      <c r="K161" s="470">
        <v>14</v>
      </c>
      <c r="L161" s="470">
        <v>714</v>
      </c>
      <c r="M161" s="470"/>
      <c r="N161" s="470"/>
      <c r="O161" s="472">
        <v>150</v>
      </c>
      <c r="P161" s="470"/>
      <c r="Q161" s="470">
        <v>166</v>
      </c>
      <c r="R161" s="470"/>
      <c r="S161" s="466"/>
      <c r="T161" s="470"/>
      <c r="U161" s="470"/>
      <c r="V161" s="470"/>
      <c r="W161" s="470"/>
      <c r="X161" s="470"/>
    </row>
    <row r="162" spans="1:24" ht="23.1" customHeight="1" x14ac:dyDescent="0.7">
      <c r="A162" s="464" t="s">
        <v>514</v>
      </c>
      <c r="B162" s="470"/>
      <c r="C162" s="470">
        <v>94</v>
      </c>
      <c r="D162" s="470" t="s">
        <v>49</v>
      </c>
      <c r="E162" s="470">
        <v>35</v>
      </c>
      <c r="F162" s="470"/>
      <c r="G162" s="470"/>
      <c r="H162" s="466" t="s">
        <v>444</v>
      </c>
      <c r="I162" s="470">
        <v>11</v>
      </c>
      <c r="J162" s="470">
        <v>1</v>
      </c>
      <c r="K162" s="470">
        <v>48</v>
      </c>
      <c r="L162" s="470">
        <v>4548</v>
      </c>
      <c r="M162" s="470"/>
      <c r="N162" s="470"/>
      <c r="O162" s="472">
        <v>100</v>
      </c>
      <c r="P162" s="470"/>
      <c r="Q162" s="470"/>
      <c r="R162" s="470"/>
      <c r="S162" s="466"/>
      <c r="T162" s="470"/>
      <c r="U162" s="470"/>
      <c r="V162" s="470"/>
      <c r="W162" s="470"/>
      <c r="X162" s="470"/>
    </row>
    <row r="163" spans="1:24" ht="23.1" customHeight="1" x14ac:dyDescent="0.7">
      <c r="A163" s="464" t="s">
        <v>514</v>
      </c>
      <c r="B163" s="470">
        <v>166</v>
      </c>
      <c r="C163" s="470">
        <v>95</v>
      </c>
      <c r="D163" s="470" t="s">
        <v>34</v>
      </c>
      <c r="E163" s="470">
        <v>89900</v>
      </c>
      <c r="F163" s="470">
        <v>47</v>
      </c>
      <c r="G163" s="470">
        <v>7326</v>
      </c>
      <c r="H163" s="466" t="s">
        <v>444</v>
      </c>
      <c r="I163" s="470"/>
      <c r="J163" s="470">
        <v>1</v>
      </c>
      <c r="K163" s="470">
        <v>69</v>
      </c>
      <c r="L163" s="470"/>
      <c r="M163" s="470">
        <v>169</v>
      </c>
      <c r="N163" s="470"/>
      <c r="O163" s="472"/>
      <c r="P163" s="470">
        <v>25</v>
      </c>
      <c r="Q163" s="470">
        <v>166</v>
      </c>
      <c r="R163" s="470" t="s">
        <v>36</v>
      </c>
      <c r="S163" s="466" t="s">
        <v>45</v>
      </c>
      <c r="T163" s="470">
        <v>90</v>
      </c>
      <c r="U163" s="470"/>
      <c r="V163" s="470"/>
      <c r="W163" s="470">
        <v>25</v>
      </c>
      <c r="X163" s="470"/>
    </row>
    <row r="164" spans="1:24" ht="23.1" customHeight="1" x14ac:dyDescent="0.7">
      <c r="A164" s="464"/>
      <c r="B164" s="470"/>
      <c r="C164" s="470"/>
      <c r="D164" s="470"/>
      <c r="E164" s="470"/>
      <c r="F164" s="470"/>
      <c r="G164" s="470"/>
      <c r="H164" s="466"/>
      <c r="I164" s="470"/>
      <c r="J164" s="470"/>
      <c r="K164" s="470"/>
      <c r="L164" s="470"/>
      <c r="M164" s="470"/>
      <c r="N164" s="470"/>
      <c r="O164" s="472"/>
      <c r="P164" s="470"/>
      <c r="Q164" s="470"/>
      <c r="R164" s="470"/>
      <c r="S164" s="466"/>
      <c r="T164" s="470"/>
      <c r="U164" s="470"/>
      <c r="V164" s="470"/>
      <c r="W164" s="470"/>
      <c r="X164" s="470"/>
    </row>
    <row r="165" spans="1:24" ht="23.1" customHeight="1" x14ac:dyDescent="0.7">
      <c r="A165" s="464" t="s">
        <v>500</v>
      </c>
      <c r="B165" s="470"/>
      <c r="C165" s="470">
        <v>96</v>
      </c>
      <c r="D165" s="470" t="s">
        <v>49</v>
      </c>
      <c r="E165" s="470">
        <v>4876</v>
      </c>
      <c r="F165" s="470">
        <v>47</v>
      </c>
      <c r="G165" s="470"/>
      <c r="H165" s="466" t="s">
        <v>444</v>
      </c>
      <c r="I165" s="470">
        <v>5</v>
      </c>
      <c r="J165" s="470">
        <v>2</v>
      </c>
      <c r="K165" s="470">
        <v>22</v>
      </c>
      <c r="L165" s="470">
        <v>2222</v>
      </c>
      <c r="M165" s="470"/>
      <c r="N165" s="470"/>
      <c r="O165" s="472">
        <v>150</v>
      </c>
      <c r="P165" s="470"/>
      <c r="Q165" s="470"/>
      <c r="R165" s="470"/>
      <c r="S165" s="466"/>
      <c r="T165" s="470"/>
      <c r="U165" s="470"/>
      <c r="V165" s="470"/>
      <c r="W165" s="470"/>
      <c r="X165" s="470"/>
    </row>
    <row r="166" spans="1:24" ht="23.1" customHeight="1" x14ac:dyDescent="0.7">
      <c r="A166" s="464" t="s">
        <v>500</v>
      </c>
      <c r="B166" s="470"/>
      <c r="C166" s="470">
        <v>97</v>
      </c>
      <c r="D166" s="470" t="s">
        <v>49</v>
      </c>
      <c r="E166" s="470">
        <v>4877</v>
      </c>
      <c r="F166" s="470">
        <v>61</v>
      </c>
      <c r="G166" s="470"/>
      <c r="H166" s="466" t="s">
        <v>444</v>
      </c>
      <c r="I166" s="470">
        <v>3</v>
      </c>
      <c r="J166" s="470">
        <v>1</v>
      </c>
      <c r="K166" s="470">
        <v>19</v>
      </c>
      <c r="L166" s="470">
        <v>1319</v>
      </c>
      <c r="M166" s="470"/>
      <c r="N166" s="470"/>
      <c r="O166" s="472">
        <v>150</v>
      </c>
      <c r="P166" s="470"/>
      <c r="Q166" s="470"/>
      <c r="R166" s="470"/>
      <c r="S166" s="466"/>
      <c r="T166" s="470"/>
      <c r="U166" s="470"/>
      <c r="V166" s="470"/>
      <c r="W166" s="470"/>
      <c r="X166" s="470"/>
    </row>
    <row r="167" spans="1:24" ht="23.1" customHeight="1" x14ac:dyDescent="0.7">
      <c r="A167" s="464"/>
      <c r="B167" s="470"/>
      <c r="C167" s="470"/>
      <c r="D167" s="470"/>
      <c r="E167" s="470"/>
      <c r="F167" s="470"/>
      <c r="G167" s="470"/>
      <c r="H167" s="466"/>
      <c r="I167" s="470"/>
      <c r="J167" s="470"/>
      <c r="K167" s="470"/>
      <c r="L167" s="470"/>
      <c r="M167" s="470"/>
      <c r="N167" s="470"/>
      <c r="O167" s="472"/>
      <c r="P167" s="470"/>
      <c r="Q167" s="470"/>
      <c r="R167" s="470"/>
      <c r="S167" s="466"/>
      <c r="T167" s="470"/>
      <c r="U167" s="470"/>
      <c r="V167" s="470"/>
      <c r="W167" s="470"/>
      <c r="X167" s="470"/>
    </row>
    <row r="168" spans="1:24" ht="23.1" customHeight="1" x14ac:dyDescent="0.7">
      <c r="A168" s="464" t="s">
        <v>515</v>
      </c>
      <c r="B168" s="470">
        <v>29</v>
      </c>
      <c r="C168" s="470">
        <v>98</v>
      </c>
      <c r="D168" s="470" t="s">
        <v>34</v>
      </c>
      <c r="E168" s="470">
        <v>37496</v>
      </c>
      <c r="F168" s="470">
        <v>41</v>
      </c>
      <c r="G168" s="470">
        <v>1370</v>
      </c>
      <c r="H168" s="466" t="s">
        <v>444</v>
      </c>
      <c r="I168" s="470">
        <v>2</v>
      </c>
      <c r="J168" s="470">
        <v>1</v>
      </c>
      <c r="K168" s="470">
        <v>96</v>
      </c>
      <c r="L168" s="470"/>
      <c r="M168" s="470">
        <v>996</v>
      </c>
      <c r="N168" s="470"/>
      <c r="O168" s="472">
        <v>150</v>
      </c>
      <c r="P168" s="470">
        <v>26</v>
      </c>
      <c r="Q168" s="470">
        <v>29</v>
      </c>
      <c r="R168" s="470" t="s">
        <v>36</v>
      </c>
      <c r="S168" s="466" t="s">
        <v>45</v>
      </c>
      <c r="T168" s="470">
        <v>135</v>
      </c>
      <c r="U168" s="470"/>
      <c r="V168" s="470"/>
      <c r="W168" s="470">
        <v>25</v>
      </c>
      <c r="X168" s="470"/>
    </row>
    <row r="169" spans="1:24" ht="23.1" customHeight="1" x14ac:dyDescent="0.7">
      <c r="A169" s="464" t="s">
        <v>515</v>
      </c>
      <c r="B169" s="470">
        <v>29</v>
      </c>
      <c r="C169" s="470">
        <v>99</v>
      </c>
      <c r="D169" s="470" t="s">
        <v>34</v>
      </c>
      <c r="E169" s="470">
        <v>38310</v>
      </c>
      <c r="F169" s="470">
        <v>73</v>
      </c>
      <c r="G169" s="470">
        <v>1355</v>
      </c>
      <c r="H169" s="466" t="s">
        <v>444</v>
      </c>
      <c r="I169" s="470"/>
      <c r="J169" s="470"/>
      <c r="K169" s="470">
        <v>93</v>
      </c>
      <c r="L169" s="470">
        <v>93</v>
      </c>
      <c r="M169" s="470"/>
      <c r="N169" s="470"/>
      <c r="O169" s="472">
        <v>250</v>
      </c>
      <c r="P169" s="470"/>
      <c r="Q169" s="470">
        <v>29</v>
      </c>
      <c r="R169" s="470"/>
      <c r="S169" s="466"/>
      <c r="T169" s="470"/>
      <c r="U169" s="470"/>
      <c r="V169" s="470"/>
      <c r="W169" s="470"/>
      <c r="X169" s="470"/>
    </row>
    <row r="170" spans="1:24" ht="23.1" customHeight="1" x14ac:dyDescent="0.7">
      <c r="A170" s="464" t="s">
        <v>515</v>
      </c>
      <c r="B170" s="470">
        <v>29</v>
      </c>
      <c r="C170" s="470">
        <v>100</v>
      </c>
      <c r="D170" s="470" t="s">
        <v>34</v>
      </c>
      <c r="E170" s="470">
        <v>41989</v>
      </c>
      <c r="F170" s="470">
        <v>129</v>
      </c>
      <c r="G170" s="470">
        <v>3801</v>
      </c>
      <c r="H170" s="466" t="s">
        <v>444</v>
      </c>
      <c r="I170" s="470">
        <v>18</v>
      </c>
      <c r="J170" s="470"/>
      <c r="K170" s="470">
        <v>53</v>
      </c>
      <c r="L170" s="470">
        <v>7253</v>
      </c>
      <c r="M170" s="470"/>
      <c r="N170" s="470"/>
      <c r="O170" s="472">
        <v>150</v>
      </c>
      <c r="P170" s="470"/>
      <c r="Q170" s="470">
        <v>29</v>
      </c>
      <c r="R170" s="470"/>
      <c r="S170" s="466"/>
      <c r="T170" s="470"/>
      <c r="U170" s="470"/>
      <c r="V170" s="470"/>
      <c r="W170" s="470"/>
      <c r="X170" s="470"/>
    </row>
    <row r="171" spans="1:24" ht="23.1" customHeight="1" x14ac:dyDescent="0.7">
      <c r="A171" s="464" t="s">
        <v>515</v>
      </c>
      <c r="B171" s="470">
        <v>29</v>
      </c>
      <c r="C171" s="470">
        <v>101</v>
      </c>
      <c r="D171" s="470" t="s">
        <v>47</v>
      </c>
      <c r="E171" s="470">
        <v>59</v>
      </c>
      <c r="F171" s="470">
        <v>59</v>
      </c>
      <c r="G171" s="470"/>
      <c r="H171" s="466" t="s">
        <v>444</v>
      </c>
      <c r="I171" s="470">
        <v>1</v>
      </c>
      <c r="J171" s="470">
        <v>2</v>
      </c>
      <c r="K171" s="470"/>
      <c r="L171" s="470">
        <v>600</v>
      </c>
      <c r="M171" s="470"/>
      <c r="N171" s="470"/>
      <c r="O171" s="472">
        <v>150</v>
      </c>
      <c r="P171" s="470"/>
      <c r="Q171" s="470">
        <v>29</v>
      </c>
      <c r="R171" s="470"/>
      <c r="S171" s="466"/>
      <c r="T171" s="470"/>
      <c r="U171" s="470"/>
      <c r="V171" s="470"/>
      <c r="W171" s="470"/>
      <c r="X171" s="470"/>
    </row>
    <row r="172" spans="1:24" ht="23.1" customHeight="1" x14ac:dyDescent="0.7">
      <c r="A172" s="464" t="s">
        <v>515</v>
      </c>
      <c r="B172" s="470">
        <v>29</v>
      </c>
      <c r="C172" s="470">
        <v>102</v>
      </c>
      <c r="D172" s="470" t="s">
        <v>49</v>
      </c>
      <c r="E172" s="470">
        <v>5289</v>
      </c>
      <c r="F172" s="470">
        <v>85</v>
      </c>
      <c r="G172" s="470"/>
      <c r="H172" s="466" t="s">
        <v>444</v>
      </c>
      <c r="I172" s="470">
        <v>3</v>
      </c>
      <c r="J172" s="470">
        <v>3</v>
      </c>
      <c r="K172" s="470">
        <v>10</v>
      </c>
      <c r="L172" s="470">
        <v>1510</v>
      </c>
      <c r="M172" s="470"/>
      <c r="N172" s="470"/>
      <c r="O172" s="472">
        <v>150</v>
      </c>
      <c r="P172" s="470"/>
      <c r="Q172" s="470">
        <v>29</v>
      </c>
      <c r="R172" s="470"/>
      <c r="S172" s="466"/>
      <c r="T172" s="470"/>
      <c r="U172" s="470"/>
      <c r="V172" s="470"/>
      <c r="W172" s="470"/>
      <c r="X172" s="470"/>
    </row>
    <row r="173" spans="1:24" ht="23.1" customHeight="1" x14ac:dyDescent="0.7">
      <c r="A173" s="464"/>
      <c r="B173" s="470"/>
      <c r="C173" s="470"/>
      <c r="D173" s="470"/>
      <c r="E173" s="470"/>
      <c r="F173" s="470"/>
      <c r="G173" s="470"/>
      <c r="H173" s="466"/>
      <c r="I173" s="470"/>
      <c r="J173" s="470"/>
      <c r="K173" s="470"/>
      <c r="L173" s="470"/>
      <c r="M173" s="470"/>
      <c r="N173" s="470"/>
      <c r="O173" s="472"/>
      <c r="P173" s="470"/>
      <c r="Q173" s="470"/>
      <c r="R173" s="470"/>
      <c r="S173" s="466"/>
      <c r="T173" s="470"/>
      <c r="U173" s="470"/>
      <c r="V173" s="470"/>
      <c r="W173" s="470"/>
      <c r="X173" s="470"/>
    </row>
    <row r="174" spans="1:24" ht="23.1" customHeight="1" x14ac:dyDescent="0.7">
      <c r="A174" s="464" t="s">
        <v>516</v>
      </c>
      <c r="B174" s="470">
        <v>215</v>
      </c>
      <c r="C174" s="470">
        <v>103</v>
      </c>
      <c r="D174" s="470" t="s">
        <v>49</v>
      </c>
      <c r="E174" s="470">
        <v>6566</v>
      </c>
      <c r="F174" s="470">
        <v>134</v>
      </c>
      <c r="G174" s="470">
        <v>134</v>
      </c>
      <c r="H174" s="466" t="s">
        <v>444</v>
      </c>
      <c r="I174" s="470">
        <v>21</v>
      </c>
      <c r="J174" s="470">
        <v>2</v>
      </c>
      <c r="K174" s="470">
        <v>56</v>
      </c>
      <c r="L174" s="470">
        <v>8656</v>
      </c>
      <c r="M174" s="470"/>
      <c r="N174" s="470"/>
      <c r="O174" s="472">
        <v>125</v>
      </c>
      <c r="P174" s="470"/>
      <c r="Q174" s="470">
        <v>215</v>
      </c>
      <c r="R174" s="470"/>
      <c r="S174" s="466"/>
      <c r="T174" s="470"/>
      <c r="U174" s="470"/>
      <c r="V174" s="470"/>
      <c r="W174" s="470"/>
      <c r="X174" s="470"/>
    </row>
    <row r="175" spans="1:24" ht="23.1" customHeight="1" x14ac:dyDescent="0.7">
      <c r="A175" s="464" t="s">
        <v>516</v>
      </c>
      <c r="B175" s="470"/>
      <c r="C175" s="470">
        <v>104</v>
      </c>
      <c r="D175" s="470" t="s">
        <v>49</v>
      </c>
      <c r="E175" s="470">
        <v>3418</v>
      </c>
      <c r="F175" s="470">
        <v>103</v>
      </c>
      <c r="G175" s="470"/>
      <c r="H175" s="466" t="s">
        <v>444</v>
      </c>
      <c r="I175" s="470">
        <v>2</v>
      </c>
      <c r="J175" s="470">
        <v>3</v>
      </c>
      <c r="K175" s="470">
        <v>77</v>
      </c>
      <c r="L175" s="470">
        <v>1177</v>
      </c>
      <c r="M175" s="470"/>
      <c r="N175" s="470"/>
      <c r="O175" s="472">
        <v>150</v>
      </c>
      <c r="P175" s="470"/>
      <c r="Q175" s="470"/>
      <c r="R175" s="470"/>
      <c r="S175" s="466"/>
      <c r="T175" s="470"/>
      <c r="U175" s="470"/>
      <c r="V175" s="470"/>
      <c r="W175" s="470"/>
      <c r="X175" s="470"/>
    </row>
    <row r="176" spans="1:24" ht="23.1" customHeight="1" x14ac:dyDescent="0.7">
      <c r="A176" s="464"/>
      <c r="B176" s="470"/>
      <c r="C176" s="470"/>
      <c r="D176" s="470"/>
      <c r="E176" s="470"/>
      <c r="F176" s="470"/>
      <c r="G176" s="470"/>
      <c r="H176" s="466"/>
      <c r="I176" s="470"/>
      <c r="J176" s="470"/>
      <c r="K176" s="470"/>
      <c r="L176" s="470"/>
      <c r="M176" s="470"/>
      <c r="N176" s="470"/>
      <c r="O176" s="472"/>
      <c r="P176" s="470"/>
      <c r="Q176" s="470"/>
      <c r="R176" s="470"/>
      <c r="S176" s="466"/>
      <c r="T176" s="470"/>
      <c r="U176" s="470"/>
      <c r="V176" s="470"/>
      <c r="W176" s="470"/>
      <c r="X176" s="470"/>
    </row>
    <row r="177" spans="1:24" ht="23.1" customHeight="1" x14ac:dyDescent="0.7">
      <c r="A177" s="464" t="s">
        <v>517</v>
      </c>
      <c r="B177" s="470">
        <v>160</v>
      </c>
      <c r="C177" s="470">
        <v>105</v>
      </c>
      <c r="D177" s="470" t="s">
        <v>34</v>
      </c>
      <c r="E177" s="470">
        <v>37431</v>
      </c>
      <c r="F177" s="470">
        <v>16</v>
      </c>
      <c r="G177" s="470">
        <v>1275</v>
      </c>
      <c r="H177" s="466" t="s">
        <v>444</v>
      </c>
      <c r="I177" s="470"/>
      <c r="J177" s="470">
        <v>2</v>
      </c>
      <c r="K177" s="470">
        <v>93</v>
      </c>
      <c r="L177" s="470"/>
      <c r="M177" s="470">
        <v>293</v>
      </c>
      <c r="N177" s="470"/>
      <c r="O177" s="472">
        <v>200</v>
      </c>
      <c r="P177" s="470">
        <v>27</v>
      </c>
      <c r="Q177" s="470">
        <v>160</v>
      </c>
      <c r="R177" s="470" t="s">
        <v>36</v>
      </c>
      <c r="S177" s="466" t="s">
        <v>45</v>
      </c>
      <c r="T177" s="470">
        <v>135</v>
      </c>
      <c r="U177" s="470"/>
      <c r="V177" s="470"/>
      <c r="W177" s="470">
        <v>25</v>
      </c>
      <c r="X177" s="470"/>
    </row>
    <row r="178" spans="1:24" ht="23.1" customHeight="1" x14ac:dyDescent="0.7">
      <c r="A178" s="464" t="s">
        <v>517</v>
      </c>
      <c r="B178" s="470"/>
      <c r="C178" s="470">
        <v>106</v>
      </c>
      <c r="D178" s="470" t="s">
        <v>49</v>
      </c>
      <c r="E178" s="470">
        <v>1238</v>
      </c>
      <c r="F178" s="470">
        <v>39</v>
      </c>
      <c r="G178" s="470"/>
      <c r="H178" s="466" t="s">
        <v>444</v>
      </c>
      <c r="I178" s="470">
        <v>16</v>
      </c>
      <c r="J178" s="470">
        <v>1</v>
      </c>
      <c r="K178" s="470">
        <v>25</v>
      </c>
      <c r="L178" s="470">
        <v>6525</v>
      </c>
      <c r="M178" s="470"/>
      <c r="N178" s="470"/>
      <c r="O178" s="472">
        <v>150</v>
      </c>
      <c r="P178" s="470"/>
      <c r="Q178" s="470"/>
      <c r="R178" s="470"/>
      <c r="S178" s="466"/>
      <c r="T178" s="470"/>
      <c r="U178" s="470"/>
      <c r="V178" s="470"/>
      <c r="W178" s="470"/>
      <c r="X178" s="470"/>
    </row>
    <row r="179" spans="1:24" ht="23.1" customHeight="1" x14ac:dyDescent="0.7">
      <c r="A179" s="464"/>
      <c r="B179" s="470"/>
      <c r="C179" s="470"/>
      <c r="D179" s="470"/>
      <c r="E179" s="470"/>
      <c r="F179" s="470"/>
      <c r="G179" s="470"/>
      <c r="H179" s="466"/>
      <c r="I179" s="470"/>
      <c r="J179" s="470"/>
      <c r="K179" s="470"/>
      <c r="L179" s="470"/>
      <c r="M179" s="470"/>
      <c r="N179" s="470"/>
      <c r="O179" s="472"/>
      <c r="P179" s="470"/>
      <c r="Q179" s="470"/>
      <c r="R179" s="470"/>
      <c r="S179" s="466"/>
      <c r="T179" s="470"/>
      <c r="U179" s="470"/>
      <c r="V179" s="470"/>
      <c r="W179" s="470"/>
      <c r="X179" s="470"/>
    </row>
    <row r="180" spans="1:24" ht="23.1" customHeight="1" x14ac:dyDescent="0.7">
      <c r="A180" s="464" t="s">
        <v>518</v>
      </c>
      <c r="B180" s="470">
        <v>15</v>
      </c>
      <c r="C180" s="470">
        <v>107</v>
      </c>
      <c r="D180" s="470" t="s">
        <v>34</v>
      </c>
      <c r="E180" s="470">
        <v>35404</v>
      </c>
      <c r="F180" s="470">
        <v>25</v>
      </c>
      <c r="G180" s="470">
        <v>2480</v>
      </c>
      <c r="H180" s="466" t="s">
        <v>444</v>
      </c>
      <c r="I180" s="470">
        <v>21</v>
      </c>
      <c r="J180" s="470">
        <v>1</v>
      </c>
      <c r="K180" s="470">
        <v>63</v>
      </c>
      <c r="L180" s="470">
        <v>8626</v>
      </c>
      <c r="M180" s="470"/>
      <c r="N180" s="470"/>
      <c r="O180" s="472">
        <v>100</v>
      </c>
      <c r="P180" s="470"/>
      <c r="Q180" s="470">
        <v>15</v>
      </c>
      <c r="R180" s="470"/>
      <c r="S180" s="466"/>
      <c r="T180" s="470"/>
      <c r="U180" s="470"/>
      <c r="V180" s="470"/>
      <c r="W180" s="470"/>
      <c r="X180" s="470"/>
    </row>
    <row r="181" spans="1:24" ht="23.1" customHeight="1" x14ac:dyDescent="0.7">
      <c r="A181" s="464"/>
      <c r="B181" s="470"/>
      <c r="C181" s="470">
        <v>108</v>
      </c>
      <c r="D181" s="470" t="s">
        <v>49</v>
      </c>
      <c r="E181" s="470">
        <v>7099</v>
      </c>
      <c r="F181" s="470">
        <v>82</v>
      </c>
      <c r="G181" s="470"/>
      <c r="H181" s="466" t="s">
        <v>444</v>
      </c>
      <c r="I181" s="470">
        <v>2</v>
      </c>
      <c r="J181" s="470">
        <v>3</v>
      </c>
      <c r="K181" s="470">
        <v>45</v>
      </c>
      <c r="L181" s="470">
        <v>1145</v>
      </c>
      <c r="M181" s="470"/>
      <c r="N181" s="470"/>
      <c r="O181" s="472">
        <v>150</v>
      </c>
      <c r="P181" s="470"/>
      <c r="Q181" s="470"/>
      <c r="R181" s="470"/>
      <c r="S181" s="466"/>
      <c r="T181" s="470"/>
      <c r="U181" s="470"/>
      <c r="V181" s="470"/>
      <c r="W181" s="470"/>
      <c r="X181" s="470"/>
    </row>
    <row r="182" spans="1:24" ht="23.1" customHeight="1" x14ac:dyDescent="0.7">
      <c r="A182" s="464"/>
      <c r="B182" s="470"/>
      <c r="C182" s="470"/>
      <c r="D182" s="470"/>
      <c r="E182" s="470"/>
      <c r="F182" s="470"/>
      <c r="G182" s="470"/>
      <c r="H182" s="466"/>
      <c r="I182" s="470"/>
      <c r="J182" s="470"/>
      <c r="K182" s="470"/>
      <c r="L182" s="470"/>
      <c r="M182" s="470"/>
      <c r="N182" s="470"/>
      <c r="O182" s="472"/>
      <c r="P182" s="470"/>
      <c r="Q182" s="470"/>
      <c r="R182" s="470"/>
      <c r="S182" s="466"/>
      <c r="T182" s="470"/>
      <c r="U182" s="470"/>
      <c r="V182" s="470"/>
      <c r="W182" s="470"/>
      <c r="X182" s="470"/>
    </row>
    <row r="183" spans="1:24" ht="23.1" customHeight="1" x14ac:dyDescent="0.7">
      <c r="A183" s="464" t="s">
        <v>519</v>
      </c>
      <c r="B183" s="470"/>
      <c r="C183" s="470">
        <v>109</v>
      </c>
      <c r="D183" s="470" t="s">
        <v>34</v>
      </c>
      <c r="E183" s="470">
        <v>42216</v>
      </c>
      <c r="F183" s="470">
        <v>118</v>
      </c>
      <c r="G183" s="470">
        <v>3841</v>
      </c>
      <c r="H183" s="466" t="s">
        <v>444</v>
      </c>
      <c r="I183" s="470">
        <v>18</v>
      </c>
      <c r="J183" s="470">
        <v>1</v>
      </c>
      <c r="K183" s="470">
        <v>51</v>
      </c>
      <c r="L183" s="470"/>
      <c r="M183" s="470"/>
      <c r="N183" s="470"/>
      <c r="O183" s="472">
        <v>200</v>
      </c>
      <c r="P183" s="470"/>
      <c r="Q183" s="470"/>
      <c r="R183" s="470"/>
      <c r="S183" s="466"/>
      <c r="T183" s="470"/>
      <c r="U183" s="470"/>
      <c r="V183" s="470"/>
      <c r="W183" s="470"/>
      <c r="X183" s="470"/>
    </row>
    <row r="184" spans="1:24" ht="23.1" customHeight="1" x14ac:dyDescent="0.7">
      <c r="A184" s="464"/>
      <c r="B184" s="470">
        <v>15</v>
      </c>
      <c r="C184" s="470">
        <v>110</v>
      </c>
      <c r="D184" s="470" t="s">
        <v>34</v>
      </c>
      <c r="E184" s="470">
        <v>37477</v>
      </c>
      <c r="F184" s="470">
        <v>56</v>
      </c>
      <c r="G184" s="470">
        <v>1321</v>
      </c>
      <c r="H184" s="466" t="s">
        <v>444</v>
      </c>
      <c r="I184" s="470">
        <v>1</v>
      </c>
      <c r="J184" s="470">
        <v>2</v>
      </c>
      <c r="K184" s="470">
        <v>70</v>
      </c>
      <c r="L184" s="470"/>
      <c r="M184" s="470"/>
      <c r="N184" s="470"/>
      <c r="O184" s="472">
        <v>200</v>
      </c>
      <c r="P184" s="470"/>
      <c r="Q184" s="470">
        <v>15</v>
      </c>
      <c r="R184" s="470" t="s">
        <v>36</v>
      </c>
      <c r="S184" s="466" t="s">
        <v>45</v>
      </c>
      <c r="T184" s="470">
        <v>180</v>
      </c>
      <c r="U184" s="470"/>
      <c r="V184" s="470"/>
      <c r="W184" s="470">
        <v>35</v>
      </c>
      <c r="X184" s="470"/>
    </row>
    <row r="185" spans="1:24" ht="23.1" customHeight="1" x14ac:dyDescent="0.7">
      <c r="A185" s="464" t="s">
        <v>519</v>
      </c>
      <c r="B185" s="470"/>
      <c r="C185" s="470">
        <v>111</v>
      </c>
      <c r="D185" s="470" t="s">
        <v>49</v>
      </c>
      <c r="E185" s="470">
        <v>2939</v>
      </c>
      <c r="F185" s="470">
        <v>77</v>
      </c>
      <c r="G185" s="470"/>
      <c r="H185" s="466" t="s">
        <v>444</v>
      </c>
      <c r="I185" s="470">
        <v>2</v>
      </c>
      <c r="J185" s="470">
        <v>2</v>
      </c>
      <c r="K185" s="470">
        <v>35</v>
      </c>
      <c r="L185" s="470">
        <v>1035</v>
      </c>
      <c r="M185" s="470"/>
      <c r="N185" s="470"/>
      <c r="O185" s="472">
        <v>175</v>
      </c>
      <c r="P185" s="470"/>
      <c r="Q185" s="470"/>
      <c r="R185" s="470"/>
      <c r="S185" s="466"/>
      <c r="T185" s="470"/>
      <c r="U185" s="470"/>
      <c r="V185" s="470"/>
      <c r="W185" s="470"/>
      <c r="X185" s="470"/>
    </row>
    <row r="186" spans="1:24" ht="23.1" customHeight="1" x14ac:dyDescent="0.7">
      <c r="A186" s="464"/>
      <c r="B186" s="470"/>
      <c r="C186" s="470"/>
      <c r="D186" s="470"/>
      <c r="E186" s="470"/>
      <c r="F186" s="470"/>
      <c r="G186" s="470"/>
      <c r="H186" s="466"/>
      <c r="I186" s="470"/>
      <c r="J186" s="470"/>
      <c r="K186" s="470"/>
      <c r="L186" s="470"/>
      <c r="M186" s="470"/>
      <c r="N186" s="470"/>
      <c r="O186" s="472"/>
      <c r="P186" s="470"/>
      <c r="Q186" s="470"/>
      <c r="R186" s="470"/>
      <c r="S186" s="466"/>
      <c r="T186" s="470"/>
      <c r="U186" s="470"/>
      <c r="V186" s="470"/>
      <c r="W186" s="470"/>
      <c r="X186" s="470"/>
    </row>
    <row r="187" spans="1:24" ht="23.1" customHeight="1" x14ac:dyDescent="0.7">
      <c r="A187" s="464" t="s">
        <v>520</v>
      </c>
      <c r="B187" s="470">
        <v>75</v>
      </c>
      <c r="C187" s="470">
        <v>112</v>
      </c>
      <c r="D187" s="470" t="s">
        <v>34</v>
      </c>
      <c r="E187" s="470">
        <v>37479</v>
      </c>
      <c r="F187" s="470">
        <v>83</v>
      </c>
      <c r="G187" s="470">
        <v>1323</v>
      </c>
      <c r="H187" s="466" t="s">
        <v>444</v>
      </c>
      <c r="I187" s="470"/>
      <c r="J187" s="470"/>
      <c r="K187" s="470">
        <v>71</v>
      </c>
      <c r="L187" s="470"/>
      <c r="M187" s="470">
        <v>71</v>
      </c>
      <c r="N187" s="470"/>
      <c r="O187" s="472">
        <v>200</v>
      </c>
      <c r="P187" s="470">
        <v>28</v>
      </c>
      <c r="Q187" s="470">
        <v>75</v>
      </c>
      <c r="R187" s="470" t="s">
        <v>36</v>
      </c>
      <c r="S187" s="466" t="s">
        <v>45</v>
      </c>
      <c r="T187" s="470">
        <v>72</v>
      </c>
      <c r="U187" s="470"/>
      <c r="V187" s="470"/>
      <c r="W187" s="470">
        <v>30</v>
      </c>
      <c r="X187" s="470"/>
    </row>
    <row r="188" spans="1:24" ht="23.1" customHeight="1" x14ac:dyDescent="0.7">
      <c r="A188" s="464" t="s">
        <v>520</v>
      </c>
      <c r="B188" s="470">
        <v>75</v>
      </c>
      <c r="C188" s="470">
        <v>113</v>
      </c>
      <c r="D188" s="470" t="s">
        <v>34</v>
      </c>
      <c r="E188" s="470">
        <v>42217</v>
      </c>
      <c r="F188" s="470">
        <v>119</v>
      </c>
      <c r="G188" s="470">
        <v>3842</v>
      </c>
      <c r="H188" s="466" t="s">
        <v>444</v>
      </c>
      <c r="I188" s="470">
        <v>2</v>
      </c>
      <c r="J188" s="470">
        <v>3</v>
      </c>
      <c r="K188" s="470">
        <v>47</v>
      </c>
      <c r="L188" s="470">
        <v>1147</v>
      </c>
      <c r="M188" s="470"/>
      <c r="N188" s="470"/>
      <c r="O188" s="472">
        <v>100</v>
      </c>
      <c r="P188" s="470"/>
      <c r="Q188" s="470">
        <v>75</v>
      </c>
      <c r="R188" s="470"/>
      <c r="S188" s="466"/>
      <c r="T188" s="470"/>
      <c r="U188" s="470"/>
      <c r="V188" s="470"/>
      <c r="W188" s="470"/>
      <c r="X188" s="470"/>
    </row>
    <row r="189" spans="1:24" ht="23.1" customHeight="1" x14ac:dyDescent="0.7">
      <c r="A189" s="464" t="s">
        <v>520</v>
      </c>
      <c r="B189" s="470">
        <v>75</v>
      </c>
      <c r="C189" s="470">
        <v>114</v>
      </c>
      <c r="D189" s="470" t="s">
        <v>34</v>
      </c>
      <c r="E189" s="470">
        <v>42215</v>
      </c>
      <c r="F189" s="470">
        <v>117</v>
      </c>
      <c r="G189" s="470">
        <v>3840</v>
      </c>
      <c r="H189" s="466" t="s">
        <v>444</v>
      </c>
      <c r="I189" s="470">
        <v>9</v>
      </c>
      <c r="J189" s="470">
        <v>3</v>
      </c>
      <c r="K189" s="470">
        <v>43</v>
      </c>
      <c r="L189" s="470">
        <v>3943</v>
      </c>
      <c r="M189" s="470"/>
      <c r="N189" s="470"/>
      <c r="O189" s="472">
        <v>100</v>
      </c>
      <c r="P189" s="470"/>
      <c r="Q189" s="470">
        <v>75</v>
      </c>
      <c r="R189" s="470"/>
      <c r="S189" s="466"/>
      <c r="T189" s="470"/>
      <c r="U189" s="470"/>
      <c r="V189" s="470"/>
      <c r="W189" s="470"/>
      <c r="X189" s="470"/>
    </row>
    <row r="190" spans="1:24" ht="23.1" customHeight="1" x14ac:dyDescent="0.7">
      <c r="A190" s="464" t="s">
        <v>520</v>
      </c>
      <c r="B190" s="470">
        <v>75</v>
      </c>
      <c r="C190" s="470">
        <v>115</v>
      </c>
      <c r="D190" s="470" t="s">
        <v>34</v>
      </c>
      <c r="E190" s="470">
        <v>40961</v>
      </c>
      <c r="F190" s="470">
        <v>41</v>
      </c>
      <c r="G190" s="470">
        <v>3331</v>
      </c>
      <c r="H190" s="466" t="s">
        <v>444</v>
      </c>
      <c r="I190" s="470">
        <v>7</v>
      </c>
      <c r="J190" s="470">
        <v>1</v>
      </c>
      <c r="K190" s="470">
        <v>44</v>
      </c>
      <c r="L190" s="470">
        <v>2944</v>
      </c>
      <c r="M190" s="470"/>
      <c r="N190" s="470"/>
      <c r="O190" s="472">
        <v>150</v>
      </c>
      <c r="P190" s="470"/>
      <c r="Q190" s="470">
        <v>75</v>
      </c>
      <c r="R190" s="470"/>
      <c r="S190" s="466"/>
      <c r="T190" s="470"/>
      <c r="U190" s="470"/>
      <c r="V190" s="470"/>
      <c r="W190" s="470"/>
      <c r="X190" s="470"/>
    </row>
    <row r="191" spans="1:24" ht="23.1" customHeight="1" x14ac:dyDescent="0.7">
      <c r="A191" s="464" t="s">
        <v>520</v>
      </c>
      <c r="B191" s="470">
        <v>75</v>
      </c>
      <c r="C191" s="470">
        <v>116</v>
      </c>
      <c r="D191" s="470" t="s">
        <v>49</v>
      </c>
      <c r="E191" s="470">
        <v>2853</v>
      </c>
      <c r="F191" s="470">
        <v>8</v>
      </c>
      <c r="G191" s="470"/>
      <c r="H191" s="466" t="s">
        <v>444</v>
      </c>
      <c r="I191" s="470">
        <v>4</v>
      </c>
      <c r="J191" s="470">
        <v>1</v>
      </c>
      <c r="K191" s="470">
        <v>94</v>
      </c>
      <c r="L191" s="470">
        <v>1794</v>
      </c>
      <c r="M191" s="470"/>
      <c r="N191" s="470"/>
      <c r="O191" s="472">
        <v>100</v>
      </c>
      <c r="P191" s="470"/>
      <c r="Q191" s="470">
        <v>75</v>
      </c>
      <c r="R191" s="470"/>
      <c r="S191" s="466"/>
      <c r="T191" s="470"/>
      <c r="U191" s="470"/>
      <c r="V191" s="470"/>
      <c r="W191" s="470"/>
      <c r="X191" s="470"/>
    </row>
    <row r="192" spans="1:24" ht="23.1" customHeight="1" x14ac:dyDescent="0.7">
      <c r="A192" s="464" t="s">
        <v>520</v>
      </c>
      <c r="B192" s="470"/>
      <c r="C192" s="470">
        <v>117</v>
      </c>
      <c r="D192" s="470" t="s">
        <v>49</v>
      </c>
      <c r="E192" s="470">
        <v>2927</v>
      </c>
      <c r="F192" s="470">
        <v>53</v>
      </c>
      <c r="G192" s="470"/>
      <c r="H192" s="466" t="s">
        <v>444</v>
      </c>
      <c r="I192" s="470">
        <v>5</v>
      </c>
      <c r="J192" s="470">
        <v>2</v>
      </c>
      <c r="K192" s="470">
        <v>83</v>
      </c>
      <c r="L192" s="470">
        <v>2283</v>
      </c>
      <c r="M192" s="470"/>
      <c r="N192" s="470"/>
      <c r="O192" s="472">
        <v>150</v>
      </c>
      <c r="P192" s="470"/>
      <c r="Q192" s="470"/>
      <c r="R192" s="470"/>
      <c r="S192" s="466"/>
      <c r="T192" s="470"/>
      <c r="U192" s="470"/>
      <c r="V192" s="470"/>
      <c r="W192" s="470"/>
      <c r="X192" s="470"/>
    </row>
    <row r="193" spans="1:24" ht="23.1" customHeight="1" x14ac:dyDescent="0.7">
      <c r="A193" s="464"/>
      <c r="B193" s="470"/>
      <c r="C193" s="470"/>
      <c r="D193" s="470"/>
      <c r="E193" s="470"/>
      <c r="F193" s="470"/>
      <c r="G193" s="470"/>
      <c r="H193" s="466"/>
      <c r="I193" s="470"/>
      <c r="J193" s="470"/>
      <c r="K193" s="470"/>
      <c r="L193" s="470"/>
      <c r="M193" s="470"/>
      <c r="N193" s="470"/>
      <c r="O193" s="472"/>
      <c r="P193" s="470"/>
      <c r="Q193" s="470"/>
      <c r="R193" s="470"/>
      <c r="S193" s="466"/>
      <c r="T193" s="470"/>
      <c r="U193" s="470"/>
      <c r="V193" s="470"/>
      <c r="W193" s="470"/>
      <c r="X193" s="470"/>
    </row>
    <row r="194" spans="1:24" ht="23.1" customHeight="1" x14ac:dyDescent="0.7">
      <c r="A194" s="464" t="s">
        <v>521</v>
      </c>
      <c r="B194" s="470"/>
      <c r="C194" s="470">
        <v>118</v>
      </c>
      <c r="D194" s="470" t="s">
        <v>34</v>
      </c>
      <c r="E194" s="470">
        <v>42262</v>
      </c>
      <c r="F194" s="470">
        <v>177</v>
      </c>
      <c r="G194" s="470">
        <v>3887</v>
      </c>
      <c r="H194" s="466" t="s">
        <v>444</v>
      </c>
      <c r="I194" s="470">
        <v>9</v>
      </c>
      <c r="J194" s="470">
        <v>3</v>
      </c>
      <c r="K194" s="470">
        <v>56</v>
      </c>
      <c r="L194" s="470">
        <v>3956</v>
      </c>
      <c r="M194" s="470"/>
      <c r="N194" s="470"/>
      <c r="O194" s="472">
        <v>150</v>
      </c>
      <c r="P194" s="470"/>
      <c r="Q194" s="470"/>
      <c r="R194" s="470"/>
      <c r="S194" s="466"/>
      <c r="T194" s="470"/>
      <c r="U194" s="470"/>
      <c r="V194" s="470"/>
      <c r="W194" s="470"/>
      <c r="X194" s="470"/>
    </row>
    <row r="195" spans="1:24" ht="23.1" customHeight="1" x14ac:dyDescent="0.7">
      <c r="A195" s="464" t="s">
        <v>521</v>
      </c>
      <c r="B195" s="470">
        <v>207</v>
      </c>
      <c r="C195" s="470">
        <v>119</v>
      </c>
      <c r="D195" s="470" t="s">
        <v>34</v>
      </c>
      <c r="E195" s="470">
        <v>38315</v>
      </c>
      <c r="F195" s="470">
        <v>93</v>
      </c>
      <c r="G195" s="470">
        <v>1351</v>
      </c>
      <c r="H195" s="466" t="s">
        <v>444</v>
      </c>
      <c r="I195" s="470"/>
      <c r="J195" s="470">
        <v>1</v>
      </c>
      <c r="K195" s="470">
        <v>45</v>
      </c>
      <c r="L195" s="470"/>
      <c r="M195" s="470">
        <v>145</v>
      </c>
      <c r="N195" s="470"/>
      <c r="O195" s="472">
        <v>250</v>
      </c>
      <c r="P195" s="470">
        <v>29</v>
      </c>
      <c r="Q195" s="470">
        <v>207</v>
      </c>
      <c r="R195" s="470" t="s">
        <v>36</v>
      </c>
      <c r="S195" s="466" t="s">
        <v>37</v>
      </c>
      <c r="T195" s="470">
        <v>54</v>
      </c>
      <c r="U195" s="470"/>
      <c r="V195" s="470"/>
      <c r="W195" s="470">
        <v>20</v>
      </c>
      <c r="X195" s="470"/>
    </row>
    <row r="196" spans="1:24" ht="23.1" customHeight="1" x14ac:dyDescent="0.7">
      <c r="A196" s="464" t="s">
        <v>521</v>
      </c>
      <c r="B196" s="470"/>
      <c r="C196" s="470">
        <v>120</v>
      </c>
      <c r="D196" s="470" t="s">
        <v>49</v>
      </c>
      <c r="E196" s="470">
        <v>4869</v>
      </c>
      <c r="F196" s="470">
        <v>7</v>
      </c>
      <c r="G196" s="470"/>
      <c r="H196" s="466" t="s">
        <v>444</v>
      </c>
      <c r="I196" s="470">
        <v>11</v>
      </c>
      <c r="J196" s="470"/>
      <c r="K196" s="470">
        <v>20</v>
      </c>
      <c r="L196" s="470">
        <v>4420</v>
      </c>
      <c r="M196" s="470"/>
      <c r="N196" s="470"/>
      <c r="O196" s="472">
        <v>150</v>
      </c>
      <c r="P196" s="470"/>
      <c r="Q196" s="470"/>
      <c r="R196" s="470"/>
      <c r="S196" s="466"/>
      <c r="T196" s="470"/>
      <c r="U196" s="470"/>
      <c r="V196" s="470"/>
      <c r="W196" s="470"/>
      <c r="X196" s="470"/>
    </row>
    <row r="197" spans="1:24" ht="23.1" customHeight="1" x14ac:dyDescent="0.7">
      <c r="A197" s="464"/>
      <c r="B197" s="470"/>
      <c r="C197" s="470"/>
      <c r="D197" s="470"/>
      <c r="E197" s="470"/>
      <c r="F197" s="470"/>
      <c r="G197" s="470"/>
      <c r="H197" s="466"/>
      <c r="I197" s="470"/>
      <c r="J197" s="470"/>
      <c r="K197" s="470"/>
      <c r="L197" s="470"/>
      <c r="M197" s="470"/>
      <c r="N197" s="470"/>
      <c r="O197" s="472"/>
      <c r="P197" s="470"/>
      <c r="Q197" s="470"/>
      <c r="R197" s="470"/>
      <c r="S197" s="466"/>
      <c r="T197" s="470"/>
      <c r="U197" s="470"/>
      <c r="V197" s="470"/>
      <c r="W197" s="470"/>
      <c r="X197" s="470"/>
    </row>
    <row r="198" spans="1:24" ht="23.1" customHeight="1" x14ac:dyDescent="0.7">
      <c r="A198" s="464" t="s">
        <v>522</v>
      </c>
      <c r="B198" s="470">
        <v>228</v>
      </c>
      <c r="C198" s="470">
        <v>121</v>
      </c>
      <c r="D198" s="470" t="s">
        <v>34</v>
      </c>
      <c r="E198" s="470">
        <v>37493</v>
      </c>
      <c r="F198" s="470">
        <v>17</v>
      </c>
      <c r="G198" s="470">
        <v>1367</v>
      </c>
      <c r="H198" s="466" t="s">
        <v>444</v>
      </c>
      <c r="I198" s="470"/>
      <c r="J198" s="470">
        <v>1</v>
      </c>
      <c r="K198" s="470">
        <v>83</v>
      </c>
      <c r="L198" s="470"/>
      <c r="M198" s="470">
        <v>183</v>
      </c>
      <c r="N198" s="470"/>
      <c r="O198" s="472">
        <v>175</v>
      </c>
      <c r="P198" s="470">
        <v>30</v>
      </c>
      <c r="Q198" s="470">
        <v>228</v>
      </c>
      <c r="R198" s="470" t="s">
        <v>36</v>
      </c>
      <c r="S198" s="466" t="s">
        <v>37</v>
      </c>
      <c r="T198" s="470">
        <v>180</v>
      </c>
      <c r="U198" s="470"/>
      <c r="V198" s="470"/>
      <c r="W198" s="470">
        <v>46</v>
      </c>
      <c r="X198" s="470"/>
    </row>
    <row r="199" spans="1:24" ht="23.1" customHeight="1" x14ac:dyDescent="0.7">
      <c r="A199" s="464"/>
      <c r="B199" s="470"/>
      <c r="C199" s="470"/>
      <c r="D199" s="470"/>
      <c r="E199" s="470"/>
      <c r="F199" s="470"/>
      <c r="G199" s="470"/>
      <c r="H199" s="466"/>
      <c r="I199" s="470"/>
      <c r="J199" s="470"/>
      <c r="K199" s="470"/>
      <c r="L199" s="470"/>
      <c r="M199" s="470"/>
      <c r="N199" s="470"/>
      <c r="O199" s="472"/>
      <c r="P199" s="470"/>
      <c r="Q199" s="470"/>
      <c r="R199" s="470"/>
      <c r="S199" s="466"/>
      <c r="T199" s="470"/>
      <c r="U199" s="470"/>
      <c r="V199" s="470"/>
      <c r="W199" s="470"/>
      <c r="X199" s="470"/>
    </row>
    <row r="200" spans="1:24" ht="23.1" customHeight="1" x14ac:dyDescent="0.7">
      <c r="A200" s="464" t="s">
        <v>523</v>
      </c>
      <c r="B200" s="470">
        <v>73</v>
      </c>
      <c r="C200" s="470">
        <v>122</v>
      </c>
      <c r="D200" s="470" t="s">
        <v>34</v>
      </c>
      <c r="E200" s="470">
        <v>37405</v>
      </c>
      <c r="F200" s="470">
        <v>32</v>
      </c>
      <c r="G200" s="470">
        <v>1430</v>
      </c>
      <c r="H200" s="466" t="s">
        <v>444</v>
      </c>
      <c r="I200" s="470"/>
      <c r="J200" s="470">
        <v>1</v>
      </c>
      <c r="K200" s="470">
        <v>88</v>
      </c>
      <c r="L200" s="470"/>
      <c r="M200" s="470">
        <v>188</v>
      </c>
      <c r="N200" s="470"/>
      <c r="O200" s="472">
        <v>250</v>
      </c>
      <c r="P200" s="470">
        <v>31</v>
      </c>
      <c r="Q200" s="470">
        <v>73</v>
      </c>
      <c r="R200" s="470" t="s">
        <v>36</v>
      </c>
      <c r="S200" s="466" t="s">
        <v>37</v>
      </c>
      <c r="T200" s="470">
        <v>54</v>
      </c>
      <c r="U200" s="470"/>
      <c r="V200" s="470"/>
      <c r="W200" s="470">
        <v>35</v>
      </c>
      <c r="X200" s="470"/>
    </row>
    <row r="201" spans="1:24" ht="23.1" customHeight="1" x14ac:dyDescent="0.7">
      <c r="A201" s="464"/>
      <c r="B201" s="470"/>
      <c r="C201" s="470"/>
      <c r="D201" s="470"/>
      <c r="E201" s="470"/>
      <c r="F201" s="470"/>
      <c r="G201" s="470"/>
      <c r="H201" s="466"/>
      <c r="I201" s="470"/>
      <c r="J201" s="470"/>
      <c r="K201" s="470"/>
      <c r="L201" s="470"/>
      <c r="M201" s="470"/>
      <c r="N201" s="470"/>
      <c r="O201" s="472"/>
      <c r="P201" s="470"/>
      <c r="Q201" s="470"/>
      <c r="R201" s="470"/>
      <c r="S201" s="466"/>
      <c r="T201" s="470"/>
      <c r="U201" s="470"/>
      <c r="V201" s="470"/>
      <c r="W201" s="470"/>
      <c r="X201" s="470"/>
    </row>
    <row r="202" spans="1:24" ht="23.1" customHeight="1" x14ac:dyDescent="0.7">
      <c r="A202" s="464" t="s">
        <v>524</v>
      </c>
      <c r="B202" s="470">
        <v>9</v>
      </c>
      <c r="C202" s="470">
        <v>123</v>
      </c>
      <c r="D202" s="470" t="s">
        <v>34</v>
      </c>
      <c r="E202" s="470">
        <v>74054</v>
      </c>
      <c r="F202" s="470">
        <v>211</v>
      </c>
      <c r="G202" s="470">
        <v>6403</v>
      </c>
      <c r="H202" s="466" t="s">
        <v>444</v>
      </c>
      <c r="I202" s="470">
        <v>3</v>
      </c>
      <c r="J202" s="470">
        <v>2</v>
      </c>
      <c r="K202" s="470">
        <v>39</v>
      </c>
      <c r="L202" s="470">
        <v>1439</v>
      </c>
      <c r="M202" s="470"/>
      <c r="N202" s="470"/>
      <c r="O202" s="472">
        <v>100</v>
      </c>
      <c r="P202" s="470"/>
      <c r="Q202" s="470">
        <v>9</v>
      </c>
      <c r="R202" s="470"/>
      <c r="S202" s="466"/>
      <c r="T202" s="470"/>
      <c r="U202" s="470"/>
      <c r="V202" s="470"/>
      <c r="W202" s="470"/>
      <c r="X202" s="470"/>
    </row>
    <row r="203" spans="1:24" ht="23.1" customHeight="1" x14ac:dyDescent="0.7">
      <c r="A203" s="464" t="s">
        <v>524</v>
      </c>
      <c r="B203" s="470"/>
      <c r="C203" s="470">
        <v>124</v>
      </c>
      <c r="D203" s="470" t="s">
        <v>34</v>
      </c>
      <c r="E203" s="470">
        <v>46533</v>
      </c>
      <c r="F203" s="470">
        <v>199</v>
      </c>
      <c r="G203" s="470">
        <v>4186</v>
      </c>
      <c r="H203" s="466" t="s">
        <v>444</v>
      </c>
      <c r="I203" s="470"/>
      <c r="J203" s="470">
        <v>2</v>
      </c>
      <c r="K203" s="470">
        <v>23</v>
      </c>
      <c r="L203" s="470">
        <v>223</v>
      </c>
      <c r="M203" s="470"/>
      <c r="N203" s="470"/>
      <c r="O203" s="472">
        <v>250</v>
      </c>
      <c r="P203" s="470"/>
      <c r="Q203" s="470"/>
      <c r="R203" s="470"/>
      <c r="S203" s="466"/>
      <c r="T203" s="470"/>
      <c r="U203" s="470"/>
      <c r="V203" s="470"/>
      <c r="W203" s="470"/>
      <c r="X203" s="470"/>
    </row>
    <row r="204" spans="1:24" ht="23.1" customHeight="1" x14ac:dyDescent="0.7">
      <c r="A204" s="464"/>
      <c r="B204" s="470"/>
      <c r="C204" s="470"/>
      <c r="D204" s="470"/>
      <c r="E204" s="470"/>
      <c r="F204" s="470"/>
      <c r="G204" s="470"/>
      <c r="H204" s="466"/>
      <c r="I204" s="470"/>
      <c r="J204" s="470"/>
      <c r="K204" s="470"/>
      <c r="L204" s="470"/>
      <c r="M204" s="470"/>
      <c r="N204" s="470"/>
      <c r="O204" s="472"/>
      <c r="P204" s="470"/>
      <c r="Q204" s="470"/>
      <c r="R204" s="470"/>
      <c r="S204" s="466"/>
      <c r="T204" s="470"/>
      <c r="U204" s="470"/>
      <c r="V204" s="470"/>
      <c r="W204" s="470"/>
      <c r="X204" s="470"/>
    </row>
    <row r="205" spans="1:24" ht="23.1" customHeight="1" x14ac:dyDescent="0.7">
      <c r="A205" s="464" t="s">
        <v>525</v>
      </c>
      <c r="B205" s="470">
        <v>149</v>
      </c>
      <c r="C205" s="470">
        <v>125</v>
      </c>
      <c r="D205" s="470" t="s">
        <v>34</v>
      </c>
      <c r="E205" s="470">
        <v>36784</v>
      </c>
      <c r="F205" s="470">
        <v>1</v>
      </c>
      <c r="G205" s="470">
        <v>1393</v>
      </c>
      <c r="H205" s="466" t="s">
        <v>444</v>
      </c>
      <c r="I205" s="470"/>
      <c r="J205" s="470">
        <v>2</v>
      </c>
      <c r="K205" s="470"/>
      <c r="L205" s="470"/>
      <c r="M205" s="470">
        <v>200</v>
      </c>
      <c r="N205" s="470"/>
      <c r="O205" s="472">
        <v>300</v>
      </c>
      <c r="P205" s="470">
        <v>32</v>
      </c>
      <c r="Q205" s="470">
        <v>149</v>
      </c>
      <c r="R205" s="470" t="s">
        <v>36</v>
      </c>
      <c r="S205" s="466" t="s">
        <v>45</v>
      </c>
      <c r="T205" s="470">
        <v>108</v>
      </c>
      <c r="U205" s="470"/>
      <c r="V205" s="470"/>
      <c r="W205" s="470">
        <v>25</v>
      </c>
      <c r="X205" s="470"/>
    </row>
    <row r="206" spans="1:24" ht="23.1" customHeight="1" x14ac:dyDescent="0.7">
      <c r="A206" s="464"/>
      <c r="B206" s="470"/>
      <c r="C206" s="470"/>
      <c r="D206" s="470"/>
      <c r="E206" s="470"/>
      <c r="F206" s="470"/>
      <c r="G206" s="470"/>
      <c r="H206" s="466"/>
      <c r="I206" s="470"/>
      <c r="J206" s="470"/>
      <c r="K206" s="470"/>
      <c r="L206" s="470"/>
      <c r="M206" s="470"/>
      <c r="N206" s="470"/>
      <c r="O206" s="472"/>
      <c r="P206" s="470"/>
      <c r="Q206" s="470"/>
      <c r="R206" s="470"/>
      <c r="S206" s="466"/>
      <c r="T206" s="470"/>
      <c r="U206" s="470"/>
      <c r="V206" s="470"/>
      <c r="W206" s="470"/>
      <c r="X206" s="470"/>
    </row>
    <row r="207" spans="1:24" ht="23.1" customHeight="1" x14ac:dyDescent="0.7">
      <c r="A207" s="464" t="s">
        <v>523</v>
      </c>
      <c r="B207" s="470">
        <v>73</v>
      </c>
      <c r="C207" s="470">
        <v>126</v>
      </c>
      <c r="D207" s="470"/>
      <c r="E207" s="470" t="s">
        <v>526</v>
      </c>
      <c r="F207" s="470"/>
      <c r="G207" s="470"/>
      <c r="H207" s="466" t="s">
        <v>444</v>
      </c>
      <c r="I207" s="470">
        <v>16</v>
      </c>
      <c r="J207" s="470">
        <v>3</v>
      </c>
      <c r="K207" s="470"/>
      <c r="L207" s="470">
        <v>6700</v>
      </c>
      <c r="M207" s="470"/>
      <c r="N207" s="470"/>
      <c r="O207" s="472">
        <v>100</v>
      </c>
      <c r="P207" s="470"/>
      <c r="Q207" s="470">
        <v>73</v>
      </c>
      <c r="R207" s="470"/>
      <c r="S207" s="466"/>
      <c r="T207" s="470"/>
      <c r="U207" s="470"/>
      <c r="V207" s="470"/>
      <c r="W207" s="470"/>
      <c r="X207" s="470"/>
    </row>
    <row r="208" spans="1:24" ht="23.1" customHeight="1" x14ac:dyDescent="0.7">
      <c r="A208" s="464"/>
      <c r="B208" s="470"/>
      <c r="C208" s="470"/>
      <c r="D208" s="470"/>
      <c r="E208" s="470"/>
      <c r="F208" s="470"/>
      <c r="G208" s="470"/>
      <c r="H208" s="466"/>
      <c r="I208" s="470"/>
      <c r="J208" s="470"/>
      <c r="K208" s="470"/>
      <c r="L208" s="470"/>
      <c r="M208" s="470"/>
      <c r="N208" s="470"/>
      <c r="O208" s="472"/>
      <c r="P208" s="470"/>
      <c r="Q208" s="470"/>
      <c r="R208" s="470"/>
      <c r="S208" s="466"/>
      <c r="T208" s="470"/>
      <c r="U208" s="470"/>
      <c r="V208" s="470"/>
      <c r="W208" s="470"/>
      <c r="X208" s="470"/>
    </row>
    <row r="209" spans="1:24" ht="23.1" customHeight="1" x14ac:dyDescent="0.7">
      <c r="A209" s="464" t="s">
        <v>527</v>
      </c>
      <c r="B209" s="470"/>
      <c r="C209" s="470">
        <v>127</v>
      </c>
      <c r="D209" s="470" t="s">
        <v>34</v>
      </c>
      <c r="E209" s="470">
        <v>26251</v>
      </c>
      <c r="F209" s="470">
        <v>22</v>
      </c>
      <c r="G209" s="470">
        <v>2169</v>
      </c>
      <c r="H209" s="466" t="s">
        <v>444</v>
      </c>
      <c r="I209" s="470">
        <v>4</v>
      </c>
      <c r="J209" s="470">
        <v>3</v>
      </c>
      <c r="K209" s="470">
        <v>23</v>
      </c>
      <c r="L209" s="470">
        <v>1923</v>
      </c>
      <c r="M209" s="470"/>
      <c r="N209" s="470"/>
      <c r="O209" s="472">
        <v>100</v>
      </c>
      <c r="P209" s="470"/>
      <c r="Q209" s="470"/>
      <c r="R209" s="470"/>
      <c r="S209" s="466"/>
      <c r="T209" s="470"/>
      <c r="U209" s="470"/>
      <c r="V209" s="470"/>
      <c r="W209" s="470"/>
      <c r="X209" s="470"/>
    </row>
    <row r="210" spans="1:24" ht="23.1" customHeight="1" x14ac:dyDescent="0.7">
      <c r="A210" s="464" t="s">
        <v>527</v>
      </c>
      <c r="B210" s="470">
        <v>20</v>
      </c>
      <c r="C210" s="470">
        <v>128</v>
      </c>
      <c r="D210" s="470" t="s">
        <v>34</v>
      </c>
      <c r="E210" s="470">
        <v>41501</v>
      </c>
      <c r="F210" s="470">
        <v>72</v>
      </c>
      <c r="G210" s="470">
        <v>3500</v>
      </c>
      <c r="H210" s="466" t="s">
        <v>444</v>
      </c>
      <c r="I210" s="470">
        <v>2</v>
      </c>
      <c r="J210" s="470">
        <v>3</v>
      </c>
      <c r="K210" s="470">
        <v>80</v>
      </c>
      <c r="L210" s="470">
        <v>1180</v>
      </c>
      <c r="M210" s="470"/>
      <c r="N210" s="470"/>
      <c r="O210" s="472">
        <v>200</v>
      </c>
      <c r="P210" s="470"/>
      <c r="Q210" s="470">
        <v>20</v>
      </c>
      <c r="R210" s="470"/>
      <c r="S210" s="466"/>
      <c r="T210" s="470"/>
      <c r="U210" s="470"/>
      <c r="V210" s="470"/>
      <c r="W210" s="470"/>
      <c r="X210" s="470"/>
    </row>
    <row r="211" spans="1:24" ht="23.1" customHeight="1" x14ac:dyDescent="0.7">
      <c r="A211" s="464"/>
      <c r="B211" s="470"/>
      <c r="C211" s="470"/>
      <c r="D211" s="470"/>
      <c r="E211" s="470"/>
      <c r="F211" s="470"/>
      <c r="G211" s="470"/>
      <c r="H211" s="466"/>
      <c r="I211" s="470"/>
      <c r="J211" s="470"/>
      <c r="K211" s="470"/>
      <c r="L211" s="470"/>
      <c r="M211" s="470"/>
      <c r="N211" s="470"/>
      <c r="O211" s="472"/>
      <c r="P211" s="470"/>
      <c r="Q211" s="470"/>
      <c r="R211" s="470"/>
      <c r="S211" s="466"/>
      <c r="T211" s="470"/>
      <c r="U211" s="470"/>
      <c r="V211" s="470"/>
      <c r="W211" s="470"/>
      <c r="X211" s="470"/>
    </row>
    <row r="212" spans="1:24" ht="23.1" customHeight="1" x14ac:dyDescent="0.7">
      <c r="A212" s="464" t="s">
        <v>479</v>
      </c>
      <c r="B212" s="470">
        <v>99</v>
      </c>
      <c r="C212" s="470">
        <v>129</v>
      </c>
      <c r="D212" s="470" t="s">
        <v>34</v>
      </c>
      <c r="E212" s="470">
        <v>38317</v>
      </c>
      <c r="F212" s="470">
        <v>74</v>
      </c>
      <c r="G212" s="470">
        <v>1353</v>
      </c>
      <c r="H212" s="466" t="s">
        <v>444</v>
      </c>
      <c r="I212" s="470"/>
      <c r="J212" s="470">
        <v>1</v>
      </c>
      <c r="K212" s="470">
        <v>85</v>
      </c>
      <c r="L212" s="470"/>
      <c r="M212" s="470">
        <v>185</v>
      </c>
      <c r="N212" s="470"/>
      <c r="O212" s="472">
        <v>200</v>
      </c>
      <c r="P212" s="470">
        <v>33</v>
      </c>
      <c r="Q212" s="470">
        <v>99</v>
      </c>
      <c r="R212" s="470" t="s">
        <v>36</v>
      </c>
      <c r="S212" s="466" t="s">
        <v>64</v>
      </c>
      <c r="T212" s="470">
        <v>60</v>
      </c>
      <c r="U212" s="470"/>
      <c r="V212" s="470"/>
      <c r="W212" s="470">
        <v>12</v>
      </c>
      <c r="X212" s="470"/>
    </row>
    <row r="213" spans="1:24" ht="23.1" customHeight="1" x14ac:dyDescent="0.7">
      <c r="A213" s="464" t="s">
        <v>479</v>
      </c>
      <c r="B213" s="470"/>
      <c r="C213" s="470">
        <v>130</v>
      </c>
      <c r="D213" s="470" t="s">
        <v>49</v>
      </c>
      <c r="E213" s="470">
        <v>6730</v>
      </c>
      <c r="F213" s="470">
        <v>106</v>
      </c>
      <c r="G213" s="470"/>
      <c r="H213" s="466" t="s">
        <v>444</v>
      </c>
      <c r="I213" s="470">
        <v>13</v>
      </c>
      <c r="J213" s="470">
        <v>3</v>
      </c>
      <c r="K213" s="470">
        <v>1</v>
      </c>
      <c r="L213" s="470">
        <v>5501</v>
      </c>
      <c r="M213" s="470"/>
      <c r="N213" s="470"/>
      <c r="O213" s="472">
        <v>100</v>
      </c>
      <c r="P213" s="470"/>
      <c r="Q213" s="470"/>
      <c r="R213" s="470"/>
      <c r="S213" s="466"/>
      <c r="T213" s="470"/>
      <c r="U213" s="470"/>
      <c r="V213" s="470"/>
      <c r="W213" s="470"/>
      <c r="X213" s="470"/>
    </row>
    <row r="214" spans="1:24" ht="23.1" customHeight="1" x14ac:dyDescent="0.7">
      <c r="A214" s="464"/>
      <c r="B214" s="470"/>
      <c r="C214" s="470"/>
      <c r="D214" s="470"/>
      <c r="E214" s="470"/>
      <c r="F214" s="470"/>
      <c r="G214" s="470"/>
      <c r="H214" s="466"/>
      <c r="I214" s="470"/>
      <c r="J214" s="470"/>
      <c r="K214" s="470"/>
      <c r="L214" s="470"/>
      <c r="M214" s="470"/>
      <c r="N214" s="470"/>
      <c r="O214" s="472"/>
      <c r="P214" s="470"/>
      <c r="Q214" s="470"/>
      <c r="R214" s="470"/>
      <c r="S214" s="466"/>
      <c r="T214" s="470"/>
      <c r="U214" s="470"/>
      <c r="V214" s="470"/>
      <c r="W214" s="470"/>
      <c r="X214" s="470"/>
    </row>
    <row r="215" spans="1:24" ht="23.1" customHeight="1" x14ac:dyDescent="0.7">
      <c r="A215" s="464" t="s">
        <v>528</v>
      </c>
      <c r="B215" s="470"/>
      <c r="C215" s="470">
        <v>131</v>
      </c>
      <c r="D215" s="470" t="s">
        <v>34</v>
      </c>
      <c r="E215" s="470">
        <v>35382</v>
      </c>
      <c r="F215" s="470">
        <v>20</v>
      </c>
      <c r="G215" s="470">
        <v>2458</v>
      </c>
      <c r="H215" s="466" t="s">
        <v>444</v>
      </c>
      <c r="I215" s="470">
        <v>5</v>
      </c>
      <c r="J215" s="470">
        <v>1</v>
      </c>
      <c r="K215" s="470">
        <v>26</v>
      </c>
      <c r="L215" s="470">
        <v>2126</v>
      </c>
      <c r="M215" s="470"/>
      <c r="N215" s="470"/>
      <c r="O215" s="472">
        <v>100</v>
      </c>
      <c r="P215" s="470"/>
      <c r="Q215" s="470"/>
      <c r="R215" s="470"/>
      <c r="S215" s="466"/>
      <c r="T215" s="470"/>
      <c r="U215" s="470"/>
      <c r="V215" s="470"/>
      <c r="W215" s="470"/>
      <c r="X215" s="470"/>
    </row>
    <row r="216" spans="1:24" ht="23.1" customHeight="1" x14ac:dyDescent="0.7">
      <c r="A216" s="464" t="s">
        <v>528</v>
      </c>
      <c r="B216" s="470"/>
      <c r="C216" s="470">
        <v>132</v>
      </c>
      <c r="D216" s="470" t="s">
        <v>34</v>
      </c>
      <c r="E216" s="470">
        <v>95737</v>
      </c>
      <c r="F216" s="470">
        <v>107</v>
      </c>
      <c r="G216" s="470">
        <v>7713</v>
      </c>
      <c r="H216" s="466" t="s">
        <v>444</v>
      </c>
      <c r="I216" s="470"/>
      <c r="J216" s="470">
        <v>2</v>
      </c>
      <c r="K216" s="470">
        <v>25</v>
      </c>
      <c r="L216" s="470">
        <v>225</v>
      </c>
      <c r="M216" s="470"/>
      <c r="N216" s="470"/>
      <c r="O216" s="472">
        <v>250</v>
      </c>
      <c r="P216" s="470"/>
      <c r="Q216" s="470"/>
      <c r="R216" s="470"/>
      <c r="S216" s="466"/>
      <c r="T216" s="470"/>
      <c r="U216" s="470"/>
      <c r="V216" s="470"/>
      <c r="W216" s="470"/>
      <c r="X216" s="470"/>
    </row>
    <row r="217" spans="1:24" ht="23.1" customHeight="1" x14ac:dyDescent="0.7">
      <c r="A217" s="464"/>
      <c r="B217" s="470"/>
      <c r="C217" s="470"/>
      <c r="D217" s="470"/>
      <c r="E217" s="470"/>
      <c r="F217" s="470"/>
      <c r="G217" s="470"/>
      <c r="H217" s="466"/>
      <c r="I217" s="470"/>
      <c r="J217" s="470"/>
      <c r="K217" s="470"/>
      <c r="L217" s="470"/>
      <c r="M217" s="470"/>
      <c r="N217" s="470"/>
      <c r="O217" s="472"/>
      <c r="P217" s="470"/>
      <c r="Q217" s="470"/>
      <c r="R217" s="470"/>
      <c r="S217" s="466"/>
      <c r="T217" s="470"/>
      <c r="U217" s="470"/>
      <c r="V217" s="470"/>
      <c r="W217" s="470"/>
      <c r="X217" s="470"/>
    </row>
    <row r="218" spans="1:24" ht="23.1" customHeight="1" x14ac:dyDescent="0.7">
      <c r="A218" s="464" t="s">
        <v>529</v>
      </c>
      <c r="B218" s="470">
        <v>17</v>
      </c>
      <c r="C218" s="470">
        <v>133</v>
      </c>
      <c r="D218" s="470" t="s">
        <v>34</v>
      </c>
      <c r="E218" s="470">
        <v>37482</v>
      </c>
      <c r="F218" s="470">
        <v>80</v>
      </c>
      <c r="G218" s="470">
        <v>1326</v>
      </c>
      <c r="H218" s="466" t="s">
        <v>444</v>
      </c>
      <c r="I218" s="470"/>
      <c r="J218" s="470">
        <v>1</v>
      </c>
      <c r="K218" s="470">
        <v>47</v>
      </c>
      <c r="L218" s="470"/>
      <c r="M218" s="470">
        <v>147</v>
      </c>
      <c r="N218" s="470"/>
      <c r="O218" s="472">
        <v>250</v>
      </c>
      <c r="P218" s="470">
        <v>34</v>
      </c>
      <c r="Q218" s="470">
        <v>17</v>
      </c>
      <c r="R218" s="470" t="s">
        <v>36</v>
      </c>
      <c r="S218" s="466" t="s">
        <v>45</v>
      </c>
      <c r="T218" s="470">
        <v>108</v>
      </c>
      <c r="U218" s="470"/>
      <c r="V218" s="470"/>
      <c r="W218" s="470">
        <v>15</v>
      </c>
      <c r="X218" s="470"/>
    </row>
    <row r="219" spans="1:24" ht="23.1" customHeight="1" x14ac:dyDescent="0.7">
      <c r="A219" s="464" t="s">
        <v>529</v>
      </c>
      <c r="B219" s="470"/>
      <c r="C219" s="470">
        <v>134</v>
      </c>
      <c r="D219" s="470" t="s">
        <v>47</v>
      </c>
      <c r="E219" s="470">
        <v>34</v>
      </c>
      <c r="F219" s="470">
        <v>125</v>
      </c>
      <c r="G219" s="470"/>
      <c r="H219" s="466" t="s">
        <v>444</v>
      </c>
      <c r="I219" s="470">
        <v>5</v>
      </c>
      <c r="J219" s="470">
        <v>1</v>
      </c>
      <c r="K219" s="470">
        <v>98</v>
      </c>
      <c r="L219" s="470">
        <v>2198</v>
      </c>
      <c r="M219" s="470"/>
      <c r="N219" s="470"/>
      <c r="O219" s="472">
        <v>100</v>
      </c>
      <c r="P219" s="470"/>
      <c r="Q219" s="470"/>
      <c r="R219" s="470"/>
      <c r="S219" s="466"/>
      <c r="T219" s="470"/>
      <c r="U219" s="470"/>
      <c r="V219" s="470"/>
      <c r="W219" s="470"/>
      <c r="X219" s="470"/>
    </row>
    <row r="220" spans="1:24" ht="23.1" customHeight="1" x14ac:dyDescent="0.7">
      <c r="A220" s="464"/>
      <c r="B220" s="470"/>
      <c r="C220" s="470"/>
      <c r="D220" s="470"/>
      <c r="E220" s="470"/>
      <c r="F220" s="470"/>
      <c r="G220" s="470"/>
      <c r="H220" s="466"/>
      <c r="I220" s="470"/>
      <c r="J220" s="470"/>
      <c r="K220" s="470"/>
      <c r="L220" s="470"/>
      <c r="M220" s="470"/>
      <c r="N220" s="470"/>
      <c r="O220" s="472"/>
      <c r="P220" s="470"/>
      <c r="Q220" s="470"/>
      <c r="R220" s="470"/>
      <c r="S220" s="466"/>
      <c r="T220" s="470"/>
      <c r="U220" s="470"/>
      <c r="V220" s="470"/>
      <c r="W220" s="470"/>
      <c r="X220" s="470"/>
    </row>
    <row r="221" spans="1:24" ht="23.1" customHeight="1" x14ac:dyDescent="0.7">
      <c r="A221" s="464" t="s">
        <v>530</v>
      </c>
      <c r="B221" s="470"/>
      <c r="C221" s="470">
        <v>135</v>
      </c>
      <c r="D221" s="470" t="s">
        <v>34</v>
      </c>
      <c r="E221" s="470">
        <v>98490</v>
      </c>
      <c r="F221" s="470">
        <v>298</v>
      </c>
      <c r="G221" s="470">
        <v>7693</v>
      </c>
      <c r="H221" s="466" t="s">
        <v>444</v>
      </c>
      <c r="I221" s="470">
        <v>2</v>
      </c>
      <c r="J221" s="470">
        <v>2</v>
      </c>
      <c r="K221" s="470">
        <v>98</v>
      </c>
      <c r="L221" s="470">
        <v>1098</v>
      </c>
      <c r="M221" s="470"/>
      <c r="N221" s="470"/>
      <c r="O221" s="472">
        <v>150</v>
      </c>
      <c r="P221" s="470"/>
      <c r="Q221" s="470"/>
      <c r="R221" s="470"/>
      <c r="S221" s="466"/>
      <c r="T221" s="470"/>
      <c r="U221" s="470"/>
      <c r="V221" s="470"/>
      <c r="W221" s="470"/>
      <c r="X221" s="470"/>
    </row>
    <row r="222" spans="1:24" ht="23.1" customHeight="1" x14ac:dyDescent="0.7">
      <c r="A222" s="464" t="s">
        <v>530</v>
      </c>
      <c r="B222" s="470"/>
      <c r="C222" s="470">
        <v>136</v>
      </c>
      <c r="D222" s="470" t="s">
        <v>34</v>
      </c>
      <c r="E222" s="470">
        <v>98596</v>
      </c>
      <c r="F222" s="470">
        <v>304</v>
      </c>
      <c r="G222" s="470">
        <v>7699</v>
      </c>
      <c r="H222" s="466" t="s">
        <v>444</v>
      </c>
      <c r="I222" s="470"/>
      <c r="J222" s="470">
        <v>1</v>
      </c>
      <c r="K222" s="470">
        <v>8</v>
      </c>
      <c r="L222" s="470">
        <v>108</v>
      </c>
      <c r="M222" s="470"/>
      <c r="N222" s="470"/>
      <c r="O222" s="472">
        <v>150</v>
      </c>
      <c r="P222" s="470"/>
      <c r="Q222" s="470"/>
      <c r="R222" s="470"/>
      <c r="S222" s="466"/>
      <c r="T222" s="470"/>
      <c r="U222" s="470"/>
      <c r="V222" s="470"/>
      <c r="W222" s="470"/>
      <c r="X222" s="470"/>
    </row>
    <row r="223" spans="1:24" ht="23.1" customHeight="1" x14ac:dyDescent="0.7">
      <c r="A223" s="464" t="s">
        <v>530</v>
      </c>
      <c r="B223" s="470">
        <v>33</v>
      </c>
      <c r="C223" s="470">
        <v>137</v>
      </c>
      <c r="D223" s="470" t="s">
        <v>34</v>
      </c>
      <c r="E223" s="470">
        <v>38321</v>
      </c>
      <c r="F223" s="470">
        <v>96</v>
      </c>
      <c r="G223" s="470">
        <v>1357</v>
      </c>
      <c r="H223" s="466" t="s">
        <v>444</v>
      </c>
      <c r="I223" s="470"/>
      <c r="J223" s="470">
        <v>1</v>
      </c>
      <c r="K223" s="470">
        <v>99</v>
      </c>
      <c r="L223" s="470"/>
      <c r="M223" s="470">
        <v>199</v>
      </c>
      <c r="N223" s="470"/>
      <c r="O223" s="472">
        <v>100</v>
      </c>
      <c r="P223" s="470">
        <v>35</v>
      </c>
      <c r="Q223" s="470">
        <v>33</v>
      </c>
      <c r="R223" s="470" t="s">
        <v>36</v>
      </c>
      <c r="S223" s="466" t="s">
        <v>45</v>
      </c>
      <c r="T223" s="470">
        <v>67.5</v>
      </c>
      <c r="U223" s="470"/>
      <c r="V223" s="470"/>
      <c r="W223" s="470">
        <v>20</v>
      </c>
      <c r="X223" s="470"/>
    </row>
    <row r="224" spans="1:24" ht="23.1" customHeight="1" x14ac:dyDescent="0.7">
      <c r="A224" s="464" t="s">
        <v>530</v>
      </c>
      <c r="B224" s="470"/>
      <c r="C224" s="470">
        <v>138</v>
      </c>
      <c r="D224" s="470" t="s">
        <v>49</v>
      </c>
      <c r="E224" s="470">
        <v>2887</v>
      </c>
      <c r="F224" s="470">
        <v>52</v>
      </c>
      <c r="G224" s="470"/>
      <c r="H224" s="466" t="s">
        <v>444</v>
      </c>
      <c r="I224" s="470">
        <v>4</v>
      </c>
      <c r="J224" s="470">
        <v>1</v>
      </c>
      <c r="K224" s="470">
        <v>71</v>
      </c>
      <c r="L224" s="470">
        <v>1771</v>
      </c>
      <c r="M224" s="470"/>
      <c r="N224" s="470"/>
      <c r="O224" s="472">
        <v>150</v>
      </c>
      <c r="P224" s="470"/>
      <c r="Q224" s="470"/>
      <c r="R224" s="470"/>
      <c r="S224" s="466"/>
      <c r="T224" s="470"/>
      <c r="U224" s="470"/>
      <c r="V224" s="470"/>
      <c r="W224" s="470"/>
      <c r="X224" s="470"/>
    </row>
    <row r="225" spans="1:24" ht="23.1" customHeight="1" x14ac:dyDescent="0.7">
      <c r="A225" s="464" t="s">
        <v>530</v>
      </c>
      <c r="B225" s="470"/>
      <c r="C225" s="470">
        <v>139</v>
      </c>
      <c r="D225" s="470" t="s">
        <v>49</v>
      </c>
      <c r="E225" s="470">
        <v>1002</v>
      </c>
      <c r="F225" s="470">
        <v>5</v>
      </c>
      <c r="G225" s="470"/>
      <c r="H225" s="466" t="s">
        <v>444</v>
      </c>
      <c r="I225" s="470">
        <v>17</v>
      </c>
      <c r="J225" s="470">
        <v>3</v>
      </c>
      <c r="K225" s="470">
        <v>97</v>
      </c>
      <c r="L225" s="470">
        <v>7197</v>
      </c>
      <c r="M225" s="470"/>
      <c r="N225" s="470"/>
      <c r="O225" s="472">
        <v>200</v>
      </c>
      <c r="P225" s="470"/>
      <c r="Q225" s="470"/>
      <c r="R225" s="470"/>
      <c r="S225" s="466"/>
      <c r="T225" s="470"/>
      <c r="U225" s="470"/>
      <c r="V225" s="470"/>
      <c r="W225" s="470"/>
      <c r="X225" s="470"/>
    </row>
    <row r="226" spans="1:24" ht="23.1" customHeight="1" x14ac:dyDescent="0.7">
      <c r="A226" s="464"/>
      <c r="B226" s="470"/>
      <c r="C226" s="470"/>
      <c r="D226" s="470"/>
      <c r="E226" s="470"/>
      <c r="F226" s="470"/>
      <c r="G226" s="470"/>
      <c r="H226" s="466"/>
      <c r="I226" s="470"/>
      <c r="J226" s="470"/>
      <c r="K226" s="470"/>
      <c r="L226" s="470"/>
      <c r="M226" s="470"/>
      <c r="N226" s="470"/>
      <c r="O226" s="472"/>
      <c r="P226" s="470"/>
      <c r="Q226" s="470"/>
      <c r="R226" s="470"/>
      <c r="S226" s="466"/>
      <c r="T226" s="470"/>
      <c r="U226" s="470"/>
      <c r="V226" s="470"/>
      <c r="W226" s="470"/>
      <c r="X226" s="470"/>
    </row>
    <row r="227" spans="1:24" ht="23.1" customHeight="1" x14ac:dyDescent="0.7">
      <c r="A227" s="464" t="s">
        <v>531</v>
      </c>
      <c r="B227" s="470">
        <v>156</v>
      </c>
      <c r="C227" s="470">
        <v>140</v>
      </c>
      <c r="D227" s="470" t="s">
        <v>49</v>
      </c>
      <c r="E227" s="470">
        <v>67</v>
      </c>
      <c r="F227" s="470">
        <v>5293</v>
      </c>
      <c r="G227" s="470"/>
      <c r="H227" s="466" t="s">
        <v>444</v>
      </c>
      <c r="I227" s="470">
        <v>4</v>
      </c>
      <c r="J227" s="470">
        <v>1</v>
      </c>
      <c r="K227" s="470">
        <v>56</v>
      </c>
      <c r="L227" s="470">
        <v>1756</v>
      </c>
      <c r="M227" s="470"/>
      <c r="N227" s="470"/>
      <c r="O227" s="472">
        <v>200</v>
      </c>
      <c r="P227" s="470"/>
      <c r="Q227" s="470">
        <v>156</v>
      </c>
      <c r="R227" s="470"/>
      <c r="S227" s="466"/>
      <c r="T227" s="470"/>
      <c r="U227" s="470"/>
      <c r="V227" s="470"/>
      <c r="W227" s="470"/>
      <c r="X227" s="470"/>
    </row>
    <row r="228" spans="1:24" ht="23.1" customHeight="1" x14ac:dyDescent="0.7">
      <c r="A228" s="464" t="s">
        <v>531</v>
      </c>
      <c r="B228" s="470"/>
      <c r="C228" s="470">
        <v>141</v>
      </c>
      <c r="D228" s="470" t="s">
        <v>47</v>
      </c>
      <c r="E228" s="470">
        <v>1606</v>
      </c>
      <c r="F228" s="470"/>
      <c r="G228" s="470"/>
      <c r="H228" s="466" t="s">
        <v>444</v>
      </c>
      <c r="I228" s="470">
        <v>7</v>
      </c>
      <c r="J228" s="470">
        <v>1</v>
      </c>
      <c r="K228" s="470">
        <v>31</v>
      </c>
      <c r="L228" s="470">
        <v>2931</v>
      </c>
      <c r="M228" s="470"/>
      <c r="N228" s="470"/>
      <c r="O228" s="472">
        <v>250</v>
      </c>
      <c r="P228" s="470"/>
      <c r="Q228" s="470"/>
      <c r="R228" s="470"/>
      <c r="S228" s="466"/>
      <c r="T228" s="470"/>
      <c r="U228" s="470"/>
      <c r="V228" s="470"/>
      <c r="W228" s="470"/>
      <c r="X228" s="470"/>
    </row>
    <row r="229" spans="1:24" ht="23.1" customHeight="1" x14ac:dyDescent="0.7">
      <c r="A229" s="464"/>
      <c r="B229" s="470"/>
      <c r="C229" s="470"/>
      <c r="D229" s="470"/>
      <c r="E229" s="470"/>
      <c r="F229" s="470"/>
      <c r="G229" s="470"/>
      <c r="H229" s="466"/>
      <c r="I229" s="470"/>
      <c r="J229" s="470"/>
      <c r="K229" s="470"/>
      <c r="L229" s="470"/>
      <c r="M229" s="470"/>
      <c r="N229" s="470"/>
      <c r="O229" s="472"/>
      <c r="P229" s="470"/>
      <c r="Q229" s="470"/>
      <c r="R229" s="470"/>
      <c r="S229" s="466"/>
      <c r="T229" s="470"/>
      <c r="U229" s="470"/>
      <c r="V229" s="470"/>
      <c r="W229" s="470"/>
      <c r="X229" s="470"/>
    </row>
    <row r="230" spans="1:24" ht="23.1" customHeight="1" x14ac:dyDescent="0.7">
      <c r="A230" s="464" t="s">
        <v>465</v>
      </c>
      <c r="B230" s="470">
        <v>52</v>
      </c>
      <c r="C230" s="470">
        <v>142</v>
      </c>
      <c r="D230" s="470" t="s">
        <v>49</v>
      </c>
      <c r="E230" s="470">
        <v>3575</v>
      </c>
      <c r="F230" s="470">
        <v>36</v>
      </c>
      <c r="G230" s="470"/>
      <c r="H230" s="466" t="s">
        <v>444</v>
      </c>
      <c r="I230" s="470">
        <v>11</v>
      </c>
      <c r="J230" s="470">
        <v>2</v>
      </c>
      <c r="K230" s="470">
        <v>92</v>
      </c>
      <c r="L230" s="470">
        <v>4692</v>
      </c>
      <c r="M230" s="470"/>
      <c r="N230" s="470"/>
      <c r="O230" s="472">
        <v>150</v>
      </c>
      <c r="P230" s="470"/>
      <c r="Q230" s="470">
        <v>52</v>
      </c>
      <c r="R230" s="470"/>
      <c r="S230" s="466"/>
      <c r="T230" s="470"/>
      <c r="U230" s="470"/>
      <c r="V230" s="470"/>
      <c r="W230" s="470"/>
      <c r="X230" s="470"/>
    </row>
    <row r="231" spans="1:24" ht="23.1" customHeight="1" x14ac:dyDescent="0.7">
      <c r="A231" s="464" t="s">
        <v>465</v>
      </c>
      <c r="B231" s="470"/>
      <c r="C231" s="470">
        <v>143</v>
      </c>
      <c r="D231" s="470" t="s">
        <v>49</v>
      </c>
      <c r="E231" s="470">
        <v>2938</v>
      </c>
      <c r="F231" s="470">
        <v>95</v>
      </c>
      <c r="G231" s="470"/>
      <c r="H231" s="466" t="s">
        <v>444</v>
      </c>
      <c r="I231" s="470">
        <v>9</v>
      </c>
      <c r="J231" s="470"/>
      <c r="K231" s="470">
        <v>51</v>
      </c>
      <c r="L231" s="470">
        <v>3651</v>
      </c>
      <c r="M231" s="470"/>
      <c r="N231" s="470"/>
      <c r="O231" s="472">
        <v>250</v>
      </c>
      <c r="P231" s="470"/>
      <c r="Q231" s="470"/>
      <c r="R231" s="470"/>
      <c r="S231" s="466"/>
      <c r="T231" s="470"/>
      <c r="U231" s="470"/>
      <c r="V231" s="470"/>
      <c r="W231" s="470"/>
      <c r="X231" s="470"/>
    </row>
    <row r="232" spans="1:24" ht="23.1" customHeight="1" x14ac:dyDescent="0.7">
      <c r="A232" s="464" t="s">
        <v>465</v>
      </c>
      <c r="B232" s="470"/>
      <c r="C232" s="470">
        <v>144</v>
      </c>
      <c r="D232" s="470" t="s">
        <v>49</v>
      </c>
      <c r="E232" s="470">
        <v>2877</v>
      </c>
      <c r="F232" s="470">
        <v>38</v>
      </c>
      <c r="G232" s="470"/>
      <c r="H232" s="466" t="s">
        <v>444</v>
      </c>
      <c r="I232" s="470">
        <v>2</v>
      </c>
      <c r="J232" s="470"/>
      <c r="K232" s="470">
        <v>75</v>
      </c>
      <c r="L232" s="470">
        <v>475</v>
      </c>
      <c r="M232" s="470"/>
      <c r="N232" s="470"/>
      <c r="O232" s="472">
        <v>250</v>
      </c>
      <c r="P232" s="470"/>
      <c r="Q232" s="470"/>
      <c r="R232" s="470"/>
      <c r="S232" s="466"/>
      <c r="T232" s="470"/>
      <c r="U232" s="470"/>
      <c r="V232" s="470"/>
      <c r="W232" s="470"/>
      <c r="X232" s="470"/>
    </row>
    <row r="233" spans="1:24" ht="23.1" customHeight="1" x14ac:dyDescent="0.7">
      <c r="A233" s="464"/>
      <c r="B233" s="470"/>
      <c r="C233" s="470"/>
      <c r="D233" s="470"/>
      <c r="E233" s="470"/>
      <c r="F233" s="470"/>
      <c r="G233" s="470"/>
      <c r="H233" s="466"/>
      <c r="I233" s="470"/>
      <c r="J233" s="470"/>
      <c r="K233" s="470"/>
      <c r="L233" s="470"/>
      <c r="M233" s="470"/>
      <c r="N233" s="470"/>
      <c r="O233" s="472"/>
      <c r="P233" s="470"/>
      <c r="Q233" s="470"/>
      <c r="R233" s="470"/>
      <c r="S233" s="466"/>
      <c r="T233" s="470"/>
      <c r="U233" s="470"/>
      <c r="V233" s="470"/>
      <c r="W233" s="470"/>
      <c r="X233" s="470"/>
    </row>
    <row r="234" spans="1:24" ht="23.1" customHeight="1" x14ac:dyDescent="0.7">
      <c r="A234" s="464" t="s">
        <v>532</v>
      </c>
      <c r="B234" s="470">
        <v>40</v>
      </c>
      <c r="C234" s="470">
        <v>145</v>
      </c>
      <c r="D234" s="470" t="s">
        <v>49</v>
      </c>
      <c r="E234" s="470">
        <v>2806</v>
      </c>
      <c r="F234" s="470">
        <v>7</v>
      </c>
      <c r="G234" s="470"/>
      <c r="H234" s="466" t="s">
        <v>444</v>
      </c>
      <c r="I234" s="470">
        <v>7</v>
      </c>
      <c r="J234" s="470">
        <v>3</v>
      </c>
      <c r="K234" s="470">
        <v>4</v>
      </c>
      <c r="L234" s="470">
        <v>3104</v>
      </c>
      <c r="M234" s="470"/>
      <c r="N234" s="470"/>
      <c r="O234" s="472">
        <v>100</v>
      </c>
      <c r="P234" s="470"/>
      <c r="Q234" s="470">
        <v>40</v>
      </c>
      <c r="R234" s="470"/>
      <c r="S234" s="466"/>
      <c r="T234" s="470"/>
      <c r="U234" s="470"/>
      <c r="V234" s="470"/>
      <c r="W234" s="470"/>
      <c r="X234" s="470"/>
    </row>
    <row r="235" spans="1:24" ht="23.1" customHeight="1" x14ac:dyDescent="0.7">
      <c r="A235" s="464" t="s">
        <v>532</v>
      </c>
      <c r="B235" s="470"/>
      <c r="C235" s="470">
        <v>146</v>
      </c>
      <c r="D235" s="470" t="s">
        <v>49</v>
      </c>
      <c r="E235" s="470">
        <v>2807</v>
      </c>
      <c r="F235" s="470">
        <v>8</v>
      </c>
      <c r="G235" s="470"/>
      <c r="H235" s="466" t="s">
        <v>444</v>
      </c>
      <c r="I235" s="470">
        <v>7</v>
      </c>
      <c r="J235" s="470">
        <v>2</v>
      </c>
      <c r="K235" s="470">
        <v>58</v>
      </c>
      <c r="L235" s="470">
        <v>3058</v>
      </c>
      <c r="M235" s="470"/>
      <c r="N235" s="470"/>
      <c r="O235" s="472">
        <v>100</v>
      </c>
      <c r="P235" s="470"/>
      <c r="Q235" s="470"/>
      <c r="R235" s="470"/>
      <c r="S235" s="466"/>
      <c r="T235" s="470"/>
      <c r="U235" s="470"/>
      <c r="V235" s="470"/>
      <c r="W235" s="470"/>
      <c r="X235" s="470"/>
    </row>
    <row r="236" spans="1:24" ht="23.1" customHeight="1" x14ac:dyDescent="0.7">
      <c r="A236" s="464"/>
      <c r="B236" s="470"/>
      <c r="C236" s="470"/>
      <c r="D236" s="470"/>
      <c r="E236" s="470"/>
      <c r="F236" s="470"/>
      <c r="G236" s="470"/>
      <c r="H236" s="466"/>
      <c r="I236" s="470"/>
      <c r="J236" s="470"/>
      <c r="K236" s="470"/>
      <c r="L236" s="470"/>
      <c r="M236" s="470"/>
      <c r="N236" s="470"/>
      <c r="O236" s="472"/>
      <c r="P236" s="470"/>
      <c r="Q236" s="470"/>
      <c r="R236" s="470"/>
      <c r="S236" s="466"/>
      <c r="T236" s="470"/>
      <c r="U236" s="470"/>
      <c r="V236" s="470"/>
      <c r="W236" s="470"/>
      <c r="X236" s="470"/>
    </row>
    <row r="237" spans="1:24" s="483" customFormat="1" ht="23.1" customHeight="1" x14ac:dyDescent="0.7">
      <c r="A237" s="479" t="s">
        <v>534</v>
      </c>
      <c r="B237" s="480">
        <v>63</v>
      </c>
      <c r="C237" s="480">
        <v>147</v>
      </c>
      <c r="D237" s="480" t="s">
        <v>34</v>
      </c>
      <c r="E237" s="480">
        <v>38579</v>
      </c>
      <c r="F237" s="480">
        <v>38</v>
      </c>
      <c r="G237" s="480">
        <v>1429</v>
      </c>
      <c r="H237" s="481" t="s">
        <v>444</v>
      </c>
      <c r="I237" s="480">
        <v>1</v>
      </c>
      <c r="J237" s="480">
        <v>2</v>
      </c>
      <c r="K237" s="480">
        <v>98</v>
      </c>
      <c r="L237" s="480"/>
      <c r="M237" s="480">
        <v>698</v>
      </c>
      <c r="N237" s="480"/>
      <c r="O237" s="482">
        <v>300</v>
      </c>
      <c r="P237" s="480">
        <v>35</v>
      </c>
      <c r="Q237" s="480">
        <v>63</v>
      </c>
      <c r="R237" s="480" t="s">
        <v>36</v>
      </c>
      <c r="S237" s="481" t="s">
        <v>37</v>
      </c>
      <c r="T237" s="480">
        <v>176</v>
      </c>
      <c r="U237" s="480">
        <v>18</v>
      </c>
      <c r="V237" s="480"/>
      <c r="W237" s="480">
        <v>3</v>
      </c>
      <c r="X237" s="480" t="s">
        <v>533</v>
      </c>
    </row>
    <row r="238" spans="1:24" ht="23.1" customHeight="1" x14ac:dyDescent="0.7">
      <c r="A238" s="464" t="s">
        <v>534</v>
      </c>
      <c r="B238" s="475">
        <v>63</v>
      </c>
      <c r="C238" s="470">
        <v>148</v>
      </c>
      <c r="D238" s="475" t="s">
        <v>34</v>
      </c>
      <c r="E238" s="470">
        <v>38577</v>
      </c>
      <c r="F238" s="470">
        <v>40</v>
      </c>
      <c r="G238" s="470">
        <v>1424</v>
      </c>
      <c r="H238" s="466" t="s">
        <v>444</v>
      </c>
      <c r="I238" s="470">
        <v>1</v>
      </c>
      <c r="J238" s="470">
        <v>3</v>
      </c>
      <c r="K238" s="470">
        <v>20</v>
      </c>
      <c r="L238" s="470">
        <v>720</v>
      </c>
      <c r="M238" s="470"/>
      <c r="N238" s="470"/>
      <c r="O238" s="472">
        <v>100</v>
      </c>
      <c r="P238" s="470"/>
      <c r="Q238" s="475">
        <v>63</v>
      </c>
      <c r="R238" s="470"/>
      <c r="S238" s="466"/>
      <c r="T238" s="470"/>
      <c r="U238" s="470"/>
      <c r="V238" s="470"/>
      <c r="W238" s="470"/>
      <c r="X238" s="470"/>
    </row>
    <row r="239" spans="1:24" ht="23.1" customHeight="1" x14ac:dyDescent="0.7">
      <c r="A239" s="464" t="s">
        <v>534</v>
      </c>
      <c r="B239" s="475">
        <v>63</v>
      </c>
      <c r="C239" s="470">
        <v>149</v>
      </c>
      <c r="D239" s="470" t="s">
        <v>480</v>
      </c>
      <c r="E239" s="470">
        <v>123</v>
      </c>
      <c r="F239" s="470"/>
      <c r="G239" s="470"/>
      <c r="H239" s="466" t="s">
        <v>444</v>
      </c>
      <c r="I239" s="470">
        <v>33</v>
      </c>
      <c r="J239" s="470">
        <v>2</v>
      </c>
      <c r="K239" s="470"/>
      <c r="L239" s="470">
        <v>13400</v>
      </c>
      <c r="M239" s="470"/>
      <c r="N239" s="470"/>
      <c r="O239" s="472">
        <v>150</v>
      </c>
      <c r="P239" s="470"/>
      <c r="Q239" s="475">
        <v>63</v>
      </c>
      <c r="R239" s="470"/>
      <c r="S239" s="466"/>
      <c r="T239" s="470"/>
      <c r="U239" s="470"/>
      <c r="V239" s="470"/>
      <c r="W239" s="470"/>
      <c r="X239" s="470"/>
    </row>
    <row r="240" spans="1:24" s="478" customFormat="1" ht="23.1" customHeight="1" x14ac:dyDescent="0.7">
      <c r="A240" s="474"/>
      <c r="B240" s="475"/>
      <c r="C240" s="475"/>
      <c r="D240" s="475"/>
      <c r="E240" s="475"/>
      <c r="F240" s="475"/>
      <c r="G240" s="475"/>
      <c r="H240" s="476"/>
      <c r="I240" s="475"/>
      <c r="J240" s="475"/>
      <c r="K240" s="475"/>
      <c r="L240" s="475"/>
      <c r="M240" s="475"/>
      <c r="N240" s="475"/>
      <c r="O240" s="477"/>
      <c r="P240" s="475"/>
      <c r="Q240" s="475"/>
      <c r="R240" s="475"/>
      <c r="S240" s="476"/>
      <c r="T240" s="475"/>
      <c r="U240" s="475"/>
      <c r="V240" s="475"/>
      <c r="W240" s="475"/>
      <c r="X240" s="475"/>
    </row>
    <row r="241" spans="1:24" ht="23.1" customHeight="1" x14ac:dyDescent="0.7">
      <c r="A241" s="464" t="s">
        <v>535</v>
      </c>
      <c r="B241" s="470">
        <v>115</v>
      </c>
      <c r="C241" s="470">
        <v>150</v>
      </c>
      <c r="D241" s="470" t="s">
        <v>49</v>
      </c>
      <c r="E241" s="470">
        <v>4127</v>
      </c>
      <c r="F241" s="470">
        <v>14</v>
      </c>
      <c r="G241" s="470"/>
      <c r="H241" s="466" t="s">
        <v>444</v>
      </c>
      <c r="I241" s="470">
        <v>8</v>
      </c>
      <c r="J241" s="470">
        <v>2</v>
      </c>
      <c r="K241" s="470">
        <v>6</v>
      </c>
      <c r="L241" s="470">
        <v>3406</v>
      </c>
      <c r="M241" s="470"/>
      <c r="N241" s="470"/>
      <c r="O241" s="472">
        <v>100</v>
      </c>
      <c r="P241" s="470"/>
      <c r="Q241" s="470">
        <v>115</v>
      </c>
      <c r="R241" s="470"/>
      <c r="S241" s="466"/>
      <c r="T241" s="470"/>
      <c r="U241" s="470"/>
      <c r="V241" s="470"/>
      <c r="W241" s="470"/>
      <c r="X241" s="470"/>
    </row>
    <row r="242" spans="1:24" ht="23.1" customHeight="1" x14ac:dyDescent="0.7">
      <c r="A242" s="464" t="s">
        <v>535</v>
      </c>
      <c r="B242" s="470"/>
      <c r="C242" s="470">
        <v>151</v>
      </c>
      <c r="D242" s="470" t="s">
        <v>49</v>
      </c>
      <c r="E242" s="470">
        <v>983</v>
      </c>
      <c r="F242" s="470">
        <v>7</v>
      </c>
      <c r="G242" s="470"/>
      <c r="H242" s="466" t="s">
        <v>444</v>
      </c>
      <c r="I242" s="470">
        <v>8</v>
      </c>
      <c r="J242" s="470"/>
      <c r="K242" s="470">
        <v>51</v>
      </c>
      <c r="L242" s="470">
        <v>3251</v>
      </c>
      <c r="M242" s="470"/>
      <c r="N242" s="470"/>
      <c r="O242" s="472">
        <v>200</v>
      </c>
      <c r="P242" s="470"/>
      <c r="Q242" s="470"/>
      <c r="R242" s="470"/>
      <c r="S242" s="466"/>
      <c r="T242" s="470"/>
      <c r="U242" s="470"/>
      <c r="V242" s="470"/>
      <c r="W242" s="470"/>
      <c r="X242" s="470"/>
    </row>
    <row r="243" spans="1:24" ht="23.1" customHeight="1" x14ac:dyDescent="0.7">
      <c r="A243" s="464"/>
      <c r="B243" s="470"/>
      <c r="C243" s="470"/>
      <c r="D243" s="470"/>
      <c r="E243" s="470"/>
      <c r="F243" s="470"/>
      <c r="G243" s="470"/>
      <c r="H243" s="466"/>
      <c r="I243" s="470"/>
      <c r="J243" s="470"/>
      <c r="K243" s="470"/>
      <c r="L243" s="470"/>
      <c r="M243" s="470"/>
      <c r="N243" s="470"/>
      <c r="O243" s="472"/>
      <c r="P243" s="470"/>
      <c r="Q243" s="470"/>
      <c r="R243" s="470"/>
      <c r="S243" s="466"/>
      <c r="T243" s="470"/>
      <c r="U243" s="470"/>
      <c r="V243" s="470"/>
      <c r="W243" s="470"/>
      <c r="X243" s="470"/>
    </row>
    <row r="244" spans="1:24" ht="23.1" customHeight="1" x14ac:dyDescent="0.7">
      <c r="A244" s="464" t="s">
        <v>536</v>
      </c>
      <c r="B244" s="470">
        <v>174</v>
      </c>
      <c r="C244" s="470">
        <v>152</v>
      </c>
      <c r="D244" s="470" t="s">
        <v>34</v>
      </c>
      <c r="E244" s="470">
        <v>35405</v>
      </c>
      <c r="F244" s="470">
        <v>28</v>
      </c>
      <c r="G244" s="470">
        <v>2481</v>
      </c>
      <c r="H244" s="466" t="s">
        <v>444</v>
      </c>
      <c r="I244" s="470">
        <v>11</v>
      </c>
      <c r="J244" s="470">
        <v>2</v>
      </c>
      <c r="K244" s="470">
        <v>39</v>
      </c>
      <c r="L244" s="470">
        <v>4639</v>
      </c>
      <c r="M244" s="470"/>
      <c r="N244" s="470"/>
      <c r="O244" s="472">
        <v>100</v>
      </c>
      <c r="P244" s="470"/>
      <c r="Q244" s="470">
        <v>174</v>
      </c>
      <c r="R244" s="470"/>
      <c r="S244" s="466"/>
      <c r="T244" s="470"/>
      <c r="U244" s="470"/>
      <c r="V244" s="470"/>
      <c r="W244" s="470"/>
      <c r="X244" s="470"/>
    </row>
    <row r="245" spans="1:24" ht="23.1" customHeight="1" x14ac:dyDescent="0.7">
      <c r="A245" s="464" t="s">
        <v>536</v>
      </c>
      <c r="B245" s="470">
        <v>174</v>
      </c>
      <c r="C245" s="470">
        <v>153</v>
      </c>
      <c r="D245" s="470" t="s">
        <v>49</v>
      </c>
      <c r="E245" s="470">
        <v>90</v>
      </c>
      <c r="F245" s="470">
        <v>2945</v>
      </c>
      <c r="G245" s="470"/>
      <c r="H245" s="466" t="s">
        <v>444</v>
      </c>
      <c r="I245" s="470">
        <v>1</v>
      </c>
      <c r="J245" s="470">
        <v>2</v>
      </c>
      <c r="K245" s="470">
        <v>38</v>
      </c>
      <c r="L245" s="470">
        <v>638</v>
      </c>
      <c r="M245" s="470"/>
      <c r="N245" s="470"/>
      <c r="O245" s="472">
        <v>150</v>
      </c>
      <c r="P245" s="470"/>
      <c r="Q245" s="470">
        <v>174</v>
      </c>
      <c r="R245" s="470"/>
      <c r="S245" s="466"/>
      <c r="T245" s="470"/>
      <c r="U245" s="470"/>
      <c r="V245" s="470"/>
      <c r="W245" s="470"/>
      <c r="X245" s="470"/>
    </row>
    <row r="246" spans="1:24" ht="23.1" customHeight="1" x14ac:dyDescent="0.7">
      <c r="A246" s="464" t="s">
        <v>536</v>
      </c>
      <c r="B246" s="470">
        <v>174</v>
      </c>
      <c r="C246" s="470">
        <v>154</v>
      </c>
      <c r="D246" s="470" t="s">
        <v>49</v>
      </c>
      <c r="E246" s="470">
        <v>85</v>
      </c>
      <c r="F246" s="470">
        <v>3665</v>
      </c>
      <c r="G246" s="470"/>
      <c r="H246" s="466" t="s">
        <v>444</v>
      </c>
      <c r="I246" s="470">
        <v>5</v>
      </c>
      <c r="J246" s="470"/>
      <c r="K246" s="470">
        <v>65</v>
      </c>
      <c r="L246" s="470">
        <v>2065</v>
      </c>
      <c r="M246" s="470"/>
      <c r="N246" s="470"/>
      <c r="O246" s="472">
        <v>150</v>
      </c>
      <c r="P246" s="470"/>
      <c r="Q246" s="470">
        <v>174</v>
      </c>
      <c r="R246" s="470"/>
      <c r="S246" s="466"/>
      <c r="T246" s="470"/>
      <c r="U246" s="470"/>
      <c r="V246" s="470"/>
      <c r="W246" s="470"/>
      <c r="X246" s="470"/>
    </row>
    <row r="247" spans="1:24" ht="23.1" customHeight="1" x14ac:dyDescent="0.7">
      <c r="A247" s="464" t="s">
        <v>536</v>
      </c>
      <c r="B247" s="470">
        <v>174</v>
      </c>
      <c r="C247" s="470">
        <v>155</v>
      </c>
      <c r="D247" s="470" t="s">
        <v>49</v>
      </c>
      <c r="E247" s="470">
        <v>38</v>
      </c>
      <c r="F247" s="470">
        <v>7662</v>
      </c>
      <c r="G247" s="470"/>
      <c r="H247" s="466" t="s">
        <v>444</v>
      </c>
      <c r="I247" s="470">
        <v>13</v>
      </c>
      <c r="J247" s="470">
        <v>2</v>
      </c>
      <c r="K247" s="470">
        <v>90</v>
      </c>
      <c r="L247" s="470">
        <v>5490</v>
      </c>
      <c r="M247" s="470"/>
      <c r="N247" s="470"/>
      <c r="O247" s="472">
        <v>100</v>
      </c>
      <c r="P247" s="470"/>
      <c r="Q247" s="470">
        <v>174</v>
      </c>
      <c r="R247" s="470"/>
      <c r="S247" s="466"/>
      <c r="T247" s="470"/>
      <c r="U247" s="470"/>
      <c r="V247" s="470"/>
      <c r="W247" s="470"/>
      <c r="X247" s="470"/>
    </row>
    <row r="248" spans="1:24" ht="23.1" customHeight="1" x14ac:dyDescent="0.7">
      <c r="A248" s="464" t="s">
        <v>536</v>
      </c>
      <c r="B248" s="470">
        <v>174</v>
      </c>
      <c r="C248" s="470">
        <v>156</v>
      </c>
      <c r="D248" s="470" t="s">
        <v>49</v>
      </c>
      <c r="E248" s="470">
        <v>4881</v>
      </c>
      <c r="F248" s="470">
        <v>84</v>
      </c>
      <c r="G248" s="470"/>
      <c r="H248" s="466" t="s">
        <v>444</v>
      </c>
      <c r="I248" s="470">
        <v>6</v>
      </c>
      <c r="J248" s="470"/>
      <c r="K248" s="470">
        <v>60</v>
      </c>
      <c r="L248" s="470">
        <v>2460</v>
      </c>
      <c r="M248" s="470"/>
      <c r="N248" s="470"/>
      <c r="O248" s="472">
        <v>150</v>
      </c>
      <c r="P248" s="470"/>
      <c r="Q248" s="470">
        <v>174</v>
      </c>
      <c r="R248" s="470"/>
      <c r="S248" s="466"/>
      <c r="T248" s="470"/>
      <c r="U248" s="470"/>
      <c r="V248" s="470"/>
      <c r="W248" s="470"/>
      <c r="X248" s="470"/>
    </row>
    <row r="249" spans="1:24" ht="23.1" customHeight="1" x14ac:dyDescent="0.7">
      <c r="A249" s="464" t="s">
        <v>536</v>
      </c>
      <c r="B249" s="470">
        <v>174</v>
      </c>
      <c r="C249" s="470">
        <v>157</v>
      </c>
      <c r="D249" s="791" t="s">
        <v>537</v>
      </c>
      <c r="E249" s="794"/>
      <c r="F249" s="794"/>
      <c r="G249" s="792"/>
      <c r="H249" s="466" t="s">
        <v>444</v>
      </c>
      <c r="I249" s="470">
        <v>13</v>
      </c>
      <c r="J249" s="470">
        <v>2</v>
      </c>
      <c r="K249" s="470">
        <v>90</v>
      </c>
      <c r="L249" s="470">
        <v>5490</v>
      </c>
      <c r="M249" s="470"/>
      <c r="N249" s="470"/>
      <c r="O249" s="472">
        <v>100</v>
      </c>
      <c r="P249" s="470"/>
      <c r="Q249" s="470">
        <v>174</v>
      </c>
      <c r="R249" s="470"/>
      <c r="S249" s="466"/>
      <c r="T249" s="470"/>
      <c r="U249" s="470"/>
      <c r="V249" s="470"/>
      <c r="W249" s="470"/>
      <c r="X249" s="470"/>
    </row>
    <row r="250" spans="1:24" ht="23.1" customHeight="1" x14ac:dyDescent="0.7">
      <c r="A250" s="464"/>
      <c r="B250" s="470"/>
      <c r="C250" s="470"/>
      <c r="D250" s="593"/>
      <c r="E250" s="594"/>
      <c r="F250" s="594"/>
      <c r="G250" s="595"/>
      <c r="H250" s="466"/>
      <c r="I250" s="470"/>
      <c r="J250" s="470"/>
      <c r="K250" s="470"/>
      <c r="L250" s="470"/>
      <c r="M250" s="470"/>
      <c r="N250" s="470"/>
      <c r="O250" s="472"/>
      <c r="P250" s="470"/>
      <c r="Q250" s="470"/>
      <c r="R250" s="470"/>
      <c r="S250" s="466"/>
      <c r="T250" s="470"/>
      <c r="U250" s="470"/>
      <c r="V250" s="470"/>
      <c r="W250" s="470"/>
      <c r="X250" s="470"/>
    </row>
    <row r="251" spans="1:24" ht="23.1" customHeight="1" x14ac:dyDescent="0.7">
      <c r="A251" s="464" t="s">
        <v>538</v>
      </c>
      <c r="B251" s="470">
        <v>181</v>
      </c>
      <c r="C251" s="470">
        <v>158</v>
      </c>
      <c r="D251" s="470" t="s">
        <v>49</v>
      </c>
      <c r="E251" s="470">
        <v>2881</v>
      </c>
      <c r="F251" s="470">
        <v>43</v>
      </c>
      <c r="G251" s="470"/>
      <c r="H251" s="466" t="s">
        <v>444</v>
      </c>
      <c r="I251" s="470"/>
      <c r="J251" s="470">
        <v>1</v>
      </c>
      <c r="K251" s="470">
        <v>28</v>
      </c>
      <c r="L251" s="470">
        <v>128</v>
      </c>
      <c r="M251" s="470"/>
      <c r="N251" s="470"/>
      <c r="O251" s="472">
        <v>200</v>
      </c>
      <c r="P251" s="470"/>
      <c r="Q251" s="470">
        <v>181</v>
      </c>
      <c r="R251" s="470"/>
      <c r="S251" s="466"/>
      <c r="T251" s="470"/>
      <c r="U251" s="470"/>
      <c r="V251" s="470"/>
      <c r="W251" s="470"/>
      <c r="X251" s="470"/>
    </row>
    <row r="252" spans="1:24" ht="23.1" customHeight="1" x14ac:dyDescent="0.7">
      <c r="A252" s="464" t="s">
        <v>538</v>
      </c>
      <c r="B252" s="470">
        <v>181</v>
      </c>
      <c r="C252" s="470">
        <v>159</v>
      </c>
      <c r="D252" s="470" t="s">
        <v>49</v>
      </c>
      <c r="E252" s="470"/>
      <c r="F252" s="470">
        <v>56</v>
      </c>
      <c r="G252" s="470"/>
      <c r="H252" s="466" t="s">
        <v>444</v>
      </c>
      <c r="I252" s="470">
        <v>4</v>
      </c>
      <c r="J252" s="470">
        <v>3</v>
      </c>
      <c r="K252" s="470">
        <v>84</v>
      </c>
      <c r="L252" s="470">
        <v>1984</v>
      </c>
      <c r="M252" s="470"/>
      <c r="N252" s="470"/>
      <c r="O252" s="472">
        <v>200</v>
      </c>
      <c r="P252" s="470"/>
      <c r="Q252" s="470">
        <v>181</v>
      </c>
      <c r="R252" s="470"/>
      <c r="S252" s="466"/>
      <c r="T252" s="470"/>
      <c r="U252" s="470"/>
      <c r="V252" s="470"/>
      <c r="W252" s="470"/>
      <c r="X252" s="470"/>
    </row>
    <row r="253" spans="1:24" ht="23.1" customHeight="1" x14ac:dyDescent="0.7">
      <c r="A253" s="464" t="s">
        <v>538</v>
      </c>
      <c r="B253" s="470">
        <v>181</v>
      </c>
      <c r="C253" s="470">
        <v>160</v>
      </c>
      <c r="D253" s="487">
        <v>37104</v>
      </c>
      <c r="E253" s="487"/>
      <c r="F253" s="470"/>
      <c r="G253" s="470"/>
      <c r="H253" s="466" t="s">
        <v>444</v>
      </c>
      <c r="I253" s="470">
        <v>3</v>
      </c>
      <c r="J253" s="470"/>
      <c r="K253" s="470"/>
      <c r="L253" s="470">
        <v>1200</v>
      </c>
      <c r="M253" s="470"/>
      <c r="N253" s="470"/>
      <c r="O253" s="472">
        <v>100</v>
      </c>
      <c r="P253" s="470"/>
      <c r="Q253" s="470">
        <v>181</v>
      </c>
      <c r="R253" s="470"/>
      <c r="S253" s="466"/>
      <c r="T253" s="470"/>
      <c r="U253" s="470"/>
      <c r="V253" s="470"/>
      <c r="W253" s="470"/>
      <c r="X253" s="470"/>
    </row>
    <row r="254" spans="1:24" s="478" customFormat="1" ht="23.1" customHeight="1" x14ac:dyDescent="0.7">
      <c r="A254" s="474"/>
      <c r="B254" s="475"/>
      <c r="C254" s="475"/>
      <c r="D254" s="475"/>
      <c r="E254" s="475"/>
      <c r="F254" s="475"/>
      <c r="G254" s="475"/>
      <c r="H254" s="476"/>
      <c r="I254" s="475"/>
      <c r="J254" s="475"/>
      <c r="K254" s="475"/>
      <c r="L254" s="475"/>
      <c r="M254" s="475"/>
      <c r="N254" s="475"/>
      <c r="O254" s="477"/>
      <c r="P254" s="475"/>
      <c r="Q254" s="475"/>
      <c r="R254" s="475"/>
      <c r="S254" s="476"/>
      <c r="T254" s="475"/>
      <c r="U254" s="475"/>
      <c r="V254" s="475"/>
      <c r="W254" s="475"/>
      <c r="X254" s="475"/>
    </row>
    <row r="255" spans="1:24" ht="23.1" customHeight="1" x14ac:dyDescent="0.7">
      <c r="A255" s="464" t="s">
        <v>539</v>
      </c>
      <c r="B255" s="470"/>
      <c r="C255" s="470">
        <v>161</v>
      </c>
      <c r="D255" s="470" t="s">
        <v>34</v>
      </c>
      <c r="E255" s="470">
        <v>40947</v>
      </c>
      <c r="F255" s="470">
        <v>27</v>
      </c>
      <c r="G255" s="470">
        <v>3357</v>
      </c>
      <c r="H255" s="466" t="s">
        <v>444</v>
      </c>
      <c r="I255" s="470">
        <v>19</v>
      </c>
      <c r="J255" s="470">
        <v>2</v>
      </c>
      <c r="K255" s="470">
        <v>75</v>
      </c>
      <c r="L255" s="470">
        <v>7875</v>
      </c>
      <c r="M255" s="470"/>
      <c r="N255" s="470"/>
      <c r="O255" s="472">
        <v>150</v>
      </c>
      <c r="P255" s="470"/>
      <c r="Q255" s="470"/>
      <c r="R255" s="470"/>
      <c r="S255" s="466"/>
      <c r="T255" s="470"/>
      <c r="U255" s="470"/>
      <c r="V255" s="470"/>
      <c r="W255" s="470"/>
      <c r="X255" s="470"/>
    </row>
    <row r="256" spans="1:24" ht="23.1" customHeight="1" x14ac:dyDescent="0.7">
      <c r="A256" s="464" t="s">
        <v>539</v>
      </c>
      <c r="B256" s="470">
        <v>34</v>
      </c>
      <c r="C256" s="470">
        <v>162</v>
      </c>
      <c r="D256" s="470" t="s">
        <v>34</v>
      </c>
      <c r="E256" s="470">
        <v>38300</v>
      </c>
      <c r="F256" s="470">
        <v>51</v>
      </c>
      <c r="G256" s="470">
        <v>1336</v>
      </c>
      <c r="H256" s="466" t="s">
        <v>444</v>
      </c>
      <c r="I256" s="470"/>
      <c r="J256" s="470">
        <v>3</v>
      </c>
      <c r="K256" s="470">
        <v>34</v>
      </c>
      <c r="L256" s="470"/>
      <c r="M256" s="470">
        <v>334</v>
      </c>
      <c r="N256" s="470"/>
      <c r="O256" s="472">
        <v>250</v>
      </c>
      <c r="P256" s="470">
        <v>35</v>
      </c>
      <c r="Q256" s="470">
        <v>34</v>
      </c>
      <c r="R256" s="470" t="s">
        <v>36</v>
      </c>
      <c r="S256" s="466" t="s">
        <v>64</v>
      </c>
      <c r="T256" s="470">
        <v>72</v>
      </c>
      <c r="U256" s="470"/>
      <c r="V256" s="470"/>
      <c r="W256" s="470">
        <v>13</v>
      </c>
      <c r="X256" s="470"/>
    </row>
    <row r="257" spans="1:24" ht="23.1" customHeight="1" x14ac:dyDescent="0.7">
      <c r="A257" s="464" t="s">
        <v>539</v>
      </c>
      <c r="B257" s="470"/>
      <c r="C257" s="470">
        <v>163</v>
      </c>
      <c r="D257" s="470" t="s">
        <v>34</v>
      </c>
      <c r="E257" s="470">
        <v>40956</v>
      </c>
      <c r="F257" s="470">
        <v>26</v>
      </c>
      <c r="G257" s="470">
        <v>3356</v>
      </c>
      <c r="H257" s="466" t="s">
        <v>444</v>
      </c>
      <c r="I257" s="470">
        <v>21</v>
      </c>
      <c r="J257" s="470">
        <v>2</v>
      </c>
      <c r="K257" s="470">
        <v>17</v>
      </c>
      <c r="L257" s="470">
        <v>8617</v>
      </c>
      <c r="M257" s="470"/>
      <c r="N257" s="470"/>
      <c r="O257" s="472">
        <v>150</v>
      </c>
      <c r="P257" s="470"/>
      <c r="Q257" s="470"/>
      <c r="R257" s="470"/>
      <c r="S257" s="466"/>
      <c r="T257" s="470"/>
      <c r="U257" s="470"/>
      <c r="V257" s="470"/>
      <c r="W257" s="470"/>
      <c r="X257" s="470"/>
    </row>
    <row r="258" spans="1:24" ht="23.1" customHeight="1" x14ac:dyDescent="0.7">
      <c r="A258" s="464" t="s">
        <v>539</v>
      </c>
      <c r="B258" s="470"/>
      <c r="C258" s="470">
        <v>164</v>
      </c>
      <c r="D258" s="470" t="s">
        <v>49</v>
      </c>
      <c r="E258" s="470">
        <v>5297</v>
      </c>
      <c r="F258" s="470">
        <v>35</v>
      </c>
      <c r="G258" s="470"/>
      <c r="H258" s="466" t="s">
        <v>444</v>
      </c>
      <c r="I258" s="470">
        <v>4</v>
      </c>
      <c r="J258" s="470">
        <v>3</v>
      </c>
      <c r="K258" s="470">
        <v>63</v>
      </c>
      <c r="L258" s="470">
        <v>1963</v>
      </c>
      <c r="M258" s="470"/>
      <c r="N258" s="470"/>
      <c r="O258" s="472">
        <v>100</v>
      </c>
      <c r="P258" s="470"/>
      <c r="Q258" s="470"/>
      <c r="R258" s="470"/>
      <c r="S258" s="466"/>
      <c r="T258" s="470"/>
      <c r="U258" s="470"/>
      <c r="V258" s="470"/>
      <c r="W258" s="470"/>
      <c r="X258" s="470"/>
    </row>
    <row r="259" spans="1:24" ht="23.1" customHeight="1" x14ac:dyDescent="0.7">
      <c r="A259" s="464" t="s">
        <v>539</v>
      </c>
      <c r="B259" s="470"/>
      <c r="C259" s="470">
        <v>165</v>
      </c>
      <c r="D259" s="470" t="s">
        <v>49</v>
      </c>
      <c r="E259" s="470">
        <v>26</v>
      </c>
      <c r="F259" s="470">
        <v>4654</v>
      </c>
      <c r="G259" s="470"/>
      <c r="H259" s="466" t="s">
        <v>444</v>
      </c>
      <c r="I259" s="470">
        <v>4</v>
      </c>
      <c r="J259" s="470">
        <v>3</v>
      </c>
      <c r="K259" s="470">
        <v>63</v>
      </c>
      <c r="L259" s="470">
        <v>1963</v>
      </c>
      <c r="M259" s="470"/>
      <c r="N259" s="470"/>
      <c r="O259" s="472">
        <v>250</v>
      </c>
      <c r="P259" s="470"/>
      <c r="Q259" s="470"/>
      <c r="R259" s="470"/>
      <c r="S259" s="466"/>
      <c r="T259" s="470"/>
      <c r="U259" s="470"/>
      <c r="V259" s="470"/>
      <c r="W259" s="470"/>
      <c r="X259" s="470"/>
    </row>
    <row r="260" spans="1:24" ht="23.1" customHeight="1" x14ac:dyDescent="0.7">
      <c r="A260" s="464"/>
      <c r="B260" s="470"/>
      <c r="C260" s="470"/>
      <c r="D260" s="470"/>
      <c r="E260" s="470"/>
      <c r="F260" s="470"/>
      <c r="G260" s="470"/>
      <c r="H260" s="466"/>
      <c r="I260" s="470"/>
      <c r="J260" s="470"/>
      <c r="K260" s="470"/>
      <c r="L260" s="470"/>
      <c r="M260" s="470"/>
      <c r="N260" s="470"/>
      <c r="O260" s="472"/>
      <c r="P260" s="470"/>
      <c r="Q260" s="470"/>
      <c r="R260" s="470"/>
      <c r="S260" s="466"/>
      <c r="T260" s="470"/>
      <c r="U260" s="470"/>
      <c r="V260" s="470"/>
      <c r="W260" s="470"/>
      <c r="X260" s="470"/>
    </row>
    <row r="261" spans="1:24" ht="23.1" customHeight="1" x14ac:dyDescent="0.7">
      <c r="A261" s="464" t="s">
        <v>540</v>
      </c>
      <c r="B261" s="470">
        <v>87</v>
      </c>
      <c r="C261" s="470">
        <v>166</v>
      </c>
      <c r="D261" s="470" t="s">
        <v>34</v>
      </c>
      <c r="E261" s="470">
        <v>36795</v>
      </c>
      <c r="F261" s="470">
        <v>27</v>
      </c>
      <c r="G261" s="470">
        <v>1411</v>
      </c>
      <c r="H261" s="466" t="s">
        <v>444</v>
      </c>
      <c r="I261" s="470"/>
      <c r="J261" s="470">
        <v>2</v>
      </c>
      <c r="K261" s="470">
        <v>29</v>
      </c>
      <c r="L261" s="470"/>
      <c r="M261" s="470">
        <v>229</v>
      </c>
      <c r="N261" s="470"/>
      <c r="O261" s="472">
        <v>200</v>
      </c>
      <c r="P261" s="470">
        <v>36</v>
      </c>
      <c r="Q261" s="470">
        <v>87</v>
      </c>
      <c r="R261" s="470" t="s">
        <v>36</v>
      </c>
      <c r="S261" s="466" t="s">
        <v>37</v>
      </c>
      <c r="T261" s="470">
        <v>108</v>
      </c>
      <c r="U261" s="470"/>
      <c r="V261" s="470"/>
      <c r="W261" s="470">
        <v>8</v>
      </c>
      <c r="X261" s="470"/>
    </row>
    <row r="262" spans="1:24" ht="23.1" customHeight="1" x14ac:dyDescent="0.7">
      <c r="A262" s="464" t="s">
        <v>540</v>
      </c>
      <c r="B262" s="470"/>
      <c r="C262" s="470">
        <v>167</v>
      </c>
      <c r="D262" s="470" t="s">
        <v>49</v>
      </c>
      <c r="E262" s="470">
        <v>58</v>
      </c>
      <c r="F262" s="470">
        <v>5280</v>
      </c>
      <c r="G262" s="470"/>
      <c r="H262" s="466" t="s">
        <v>444</v>
      </c>
      <c r="I262" s="470">
        <v>6</v>
      </c>
      <c r="J262" s="470">
        <v>2</v>
      </c>
      <c r="K262" s="470">
        <v>46</v>
      </c>
      <c r="L262" s="470">
        <v>2646</v>
      </c>
      <c r="M262" s="470"/>
      <c r="N262" s="470"/>
      <c r="O262" s="472">
        <v>150</v>
      </c>
      <c r="P262" s="470"/>
      <c r="Q262" s="470"/>
      <c r="R262" s="470"/>
      <c r="S262" s="466"/>
      <c r="T262" s="470"/>
      <c r="U262" s="470"/>
      <c r="V262" s="470"/>
      <c r="W262" s="470"/>
      <c r="X262" s="470"/>
    </row>
    <row r="263" spans="1:24" ht="23.1" customHeight="1" x14ac:dyDescent="0.7">
      <c r="A263" s="464" t="s">
        <v>540</v>
      </c>
      <c r="B263" s="470"/>
      <c r="C263" s="470">
        <v>168</v>
      </c>
      <c r="D263" s="470" t="s">
        <v>49</v>
      </c>
      <c r="E263" s="470">
        <v>3807</v>
      </c>
      <c r="F263" s="470">
        <v>3807</v>
      </c>
      <c r="G263" s="470"/>
      <c r="H263" s="466" t="s">
        <v>444</v>
      </c>
      <c r="I263" s="470">
        <v>7</v>
      </c>
      <c r="J263" s="470">
        <v>2</v>
      </c>
      <c r="K263" s="470">
        <v>44</v>
      </c>
      <c r="L263" s="470">
        <v>3044</v>
      </c>
      <c r="M263" s="470"/>
      <c r="N263" s="470"/>
      <c r="O263" s="472">
        <v>100</v>
      </c>
      <c r="P263" s="470"/>
      <c r="Q263" s="470"/>
      <c r="R263" s="470"/>
      <c r="S263" s="466"/>
      <c r="T263" s="470"/>
      <c r="U263" s="470"/>
      <c r="V263" s="470"/>
      <c r="W263" s="470"/>
      <c r="X263" s="470"/>
    </row>
    <row r="264" spans="1:24" ht="23.1" customHeight="1" x14ac:dyDescent="0.7">
      <c r="A264" s="464"/>
      <c r="B264" s="470"/>
      <c r="C264" s="470"/>
      <c r="D264" s="470"/>
      <c r="E264" s="470"/>
      <c r="F264" s="470"/>
      <c r="G264" s="470"/>
      <c r="H264" s="466"/>
      <c r="I264" s="470"/>
      <c r="J264" s="470"/>
      <c r="K264" s="470"/>
      <c r="L264" s="470"/>
      <c r="M264" s="470"/>
      <c r="N264" s="470"/>
      <c r="O264" s="472"/>
      <c r="P264" s="470"/>
      <c r="Q264" s="470"/>
      <c r="R264" s="470"/>
      <c r="S264" s="466"/>
      <c r="T264" s="470"/>
      <c r="U264" s="470"/>
      <c r="V264" s="470"/>
      <c r="W264" s="470"/>
      <c r="X264" s="470"/>
    </row>
    <row r="265" spans="1:24" ht="23.1" customHeight="1" x14ac:dyDescent="0.7">
      <c r="A265" s="464" t="s">
        <v>541</v>
      </c>
      <c r="B265" s="470">
        <v>144</v>
      </c>
      <c r="C265" s="470">
        <v>169</v>
      </c>
      <c r="D265" s="470" t="s">
        <v>34</v>
      </c>
      <c r="E265" s="470">
        <v>38302</v>
      </c>
      <c r="F265" s="470">
        <v>49</v>
      </c>
      <c r="G265" s="470">
        <v>1338</v>
      </c>
      <c r="H265" s="466" t="s">
        <v>444</v>
      </c>
      <c r="I265" s="470"/>
      <c r="J265" s="470">
        <v>1</v>
      </c>
      <c r="K265" s="470">
        <v>77</v>
      </c>
      <c r="L265" s="470"/>
      <c r="M265" s="470">
        <v>177</v>
      </c>
      <c r="N265" s="470"/>
      <c r="O265" s="472">
        <v>200</v>
      </c>
      <c r="P265" s="470">
        <v>37</v>
      </c>
      <c r="Q265" s="470">
        <v>144</v>
      </c>
      <c r="R265" s="470" t="s">
        <v>36</v>
      </c>
      <c r="S265" s="466" t="s">
        <v>45</v>
      </c>
      <c r="T265" s="470">
        <v>108</v>
      </c>
      <c r="U265" s="470"/>
      <c r="V265" s="470"/>
      <c r="W265" s="470">
        <v>30</v>
      </c>
      <c r="X265" s="470"/>
    </row>
    <row r="266" spans="1:24" ht="23.1" customHeight="1" x14ac:dyDescent="0.7">
      <c r="A266" s="464" t="s">
        <v>541</v>
      </c>
      <c r="B266" s="470"/>
      <c r="C266" s="470">
        <v>170</v>
      </c>
      <c r="D266" s="470" t="s">
        <v>34</v>
      </c>
      <c r="E266" s="470">
        <v>37427</v>
      </c>
      <c r="F266" s="470">
        <v>28</v>
      </c>
      <c r="G266" s="470">
        <v>1271</v>
      </c>
      <c r="H266" s="466" t="s">
        <v>444</v>
      </c>
      <c r="I266" s="470"/>
      <c r="J266" s="470"/>
      <c r="K266" s="470">
        <v>94</v>
      </c>
      <c r="L266" s="470">
        <v>94</v>
      </c>
      <c r="M266" s="470"/>
      <c r="N266" s="470"/>
      <c r="O266" s="472">
        <v>100</v>
      </c>
      <c r="P266" s="470"/>
      <c r="Q266" s="470"/>
      <c r="R266" s="470"/>
      <c r="S266" s="466"/>
      <c r="T266" s="470"/>
      <c r="U266" s="470"/>
      <c r="V266" s="470"/>
      <c r="W266" s="470"/>
      <c r="X266" s="470"/>
    </row>
    <row r="267" spans="1:24" ht="23.1" customHeight="1" x14ac:dyDescent="0.7">
      <c r="A267" s="464" t="s">
        <v>541</v>
      </c>
      <c r="B267" s="470"/>
      <c r="C267" s="470">
        <v>171</v>
      </c>
      <c r="D267" s="470" t="s">
        <v>34</v>
      </c>
      <c r="E267" s="470">
        <v>78026</v>
      </c>
      <c r="F267" s="470">
        <v>214</v>
      </c>
      <c r="G267" s="470">
        <v>6350</v>
      </c>
      <c r="H267" s="466" t="s">
        <v>444</v>
      </c>
      <c r="I267" s="470">
        <v>1</v>
      </c>
      <c r="J267" s="470">
        <v>3</v>
      </c>
      <c r="K267" s="470">
        <v>45</v>
      </c>
      <c r="L267" s="470">
        <v>745</v>
      </c>
      <c r="M267" s="470"/>
      <c r="N267" s="470"/>
      <c r="O267" s="472">
        <v>200</v>
      </c>
      <c r="P267" s="470"/>
      <c r="Q267" s="470"/>
      <c r="R267" s="470"/>
      <c r="S267" s="466"/>
      <c r="T267" s="470"/>
      <c r="U267" s="470"/>
      <c r="V267" s="470"/>
      <c r="W267" s="470"/>
      <c r="X267" s="470"/>
    </row>
    <row r="268" spans="1:24" ht="23.1" customHeight="1" x14ac:dyDescent="0.7">
      <c r="A268" s="464" t="s">
        <v>541</v>
      </c>
      <c r="B268" s="470"/>
      <c r="C268" s="470">
        <v>172</v>
      </c>
      <c r="D268" s="470"/>
      <c r="E268" s="470" t="s">
        <v>542</v>
      </c>
      <c r="F268" s="470"/>
      <c r="G268" s="470"/>
      <c r="H268" s="466" t="s">
        <v>444</v>
      </c>
      <c r="I268" s="470">
        <v>22</v>
      </c>
      <c r="J268" s="470">
        <v>2</v>
      </c>
      <c r="K268" s="470">
        <v>77</v>
      </c>
      <c r="L268" s="470">
        <v>9077</v>
      </c>
      <c r="M268" s="470"/>
      <c r="N268" s="470"/>
      <c r="O268" s="472">
        <v>100</v>
      </c>
      <c r="P268" s="470"/>
      <c r="Q268" s="470"/>
      <c r="R268" s="470"/>
      <c r="S268" s="466"/>
      <c r="T268" s="470"/>
      <c r="U268" s="470"/>
      <c r="V268" s="470"/>
      <c r="W268" s="470"/>
      <c r="X268" s="470"/>
    </row>
    <row r="269" spans="1:24" ht="23.1" customHeight="1" x14ac:dyDescent="0.7">
      <c r="A269" s="464"/>
      <c r="B269" s="470"/>
      <c r="C269" s="470"/>
      <c r="D269" s="470"/>
      <c r="E269" s="470"/>
      <c r="F269" s="470"/>
      <c r="G269" s="470"/>
      <c r="H269" s="466"/>
      <c r="I269" s="470"/>
      <c r="J269" s="470"/>
      <c r="K269" s="470"/>
      <c r="L269" s="470"/>
      <c r="M269" s="470"/>
      <c r="N269" s="470"/>
      <c r="O269" s="472"/>
      <c r="P269" s="470"/>
      <c r="Q269" s="470"/>
      <c r="R269" s="470"/>
      <c r="S269" s="466"/>
      <c r="T269" s="470"/>
      <c r="U269" s="470"/>
      <c r="V269" s="470"/>
      <c r="W269" s="470"/>
      <c r="X269" s="470"/>
    </row>
    <row r="270" spans="1:24" ht="23.1" customHeight="1" x14ac:dyDescent="0.7">
      <c r="A270" s="464" t="s">
        <v>543</v>
      </c>
      <c r="B270" s="470">
        <v>171</v>
      </c>
      <c r="C270" s="470">
        <v>173</v>
      </c>
      <c r="D270" s="470" t="s">
        <v>47</v>
      </c>
      <c r="E270" s="470">
        <v>2068</v>
      </c>
      <c r="F270" s="470">
        <v>128</v>
      </c>
      <c r="G270" s="470"/>
      <c r="H270" s="466" t="s">
        <v>444</v>
      </c>
      <c r="I270" s="470">
        <v>7</v>
      </c>
      <c r="J270" s="470">
        <v>1</v>
      </c>
      <c r="K270" s="470">
        <v>31</v>
      </c>
      <c r="L270" s="470">
        <v>2931</v>
      </c>
      <c r="M270" s="470"/>
      <c r="N270" s="470"/>
      <c r="O270" s="472">
        <v>175</v>
      </c>
      <c r="P270" s="470"/>
      <c r="Q270" s="470">
        <v>171</v>
      </c>
      <c r="R270" s="470"/>
      <c r="S270" s="466"/>
      <c r="T270" s="470"/>
      <c r="U270" s="470"/>
      <c r="V270" s="470"/>
      <c r="W270" s="470"/>
      <c r="X270" s="470"/>
    </row>
    <row r="271" spans="1:24" ht="23.1" customHeight="1" x14ac:dyDescent="0.7">
      <c r="A271" s="464" t="s">
        <v>543</v>
      </c>
      <c r="B271" s="470"/>
      <c r="C271" s="470">
        <v>174</v>
      </c>
      <c r="D271" s="470" t="s">
        <v>49</v>
      </c>
      <c r="E271" s="470">
        <v>4095</v>
      </c>
      <c r="F271" s="470">
        <v>151</v>
      </c>
      <c r="G271" s="470"/>
      <c r="H271" s="466" t="s">
        <v>444</v>
      </c>
      <c r="I271" s="470">
        <v>6</v>
      </c>
      <c r="J271" s="470"/>
      <c r="K271" s="470">
        <v>83</v>
      </c>
      <c r="L271" s="470">
        <v>2483</v>
      </c>
      <c r="M271" s="470"/>
      <c r="N271" s="470"/>
      <c r="O271" s="472">
        <v>150</v>
      </c>
      <c r="P271" s="470"/>
      <c r="Q271" s="470"/>
      <c r="R271" s="470"/>
      <c r="S271" s="466"/>
      <c r="T271" s="470"/>
      <c r="U271" s="470"/>
      <c r="V271" s="470"/>
      <c r="W271" s="470"/>
      <c r="X271" s="470"/>
    </row>
    <row r="272" spans="1:24" ht="23.1" customHeight="1" x14ac:dyDescent="0.7">
      <c r="A272" s="464" t="s">
        <v>543</v>
      </c>
      <c r="B272" s="470"/>
      <c r="C272" s="470">
        <v>175</v>
      </c>
      <c r="D272" s="470" t="s">
        <v>49</v>
      </c>
      <c r="E272" s="470">
        <v>4073</v>
      </c>
      <c r="F272" s="470">
        <v>66</v>
      </c>
      <c r="G272" s="470"/>
      <c r="H272" s="466" t="s">
        <v>444</v>
      </c>
      <c r="I272" s="470">
        <v>4</v>
      </c>
      <c r="J272" s="470">
        <v>1</v>
      </c>
      <c r="K272" s="470">
        <v>56</v>
      </c>
      <c r="L272" s="470">
        <v>1756</v>
      </c>
      <c r="M272" s="470"/>
      <c r="N272" s="470"/>
      <c r="O272" s="472">
        <v>150</v>
      </c>
      <c r="P272" s="470"/>
      <c r="Q272" s="470"/>
      <c r="R272" s="470"/>
      <c r="S272" s="466"/>
      <c r="T272" s="470"/>
      <c r="U272" s="470"/>
      <c r="V272" s="470"/>
      <c r="W272" s="470"/>
      <c r="X272" s="470"/>
    </row>
    <row r="273" spans="1:24" ht="23.1" customHeight="1" x14ac:dyDescent="0.7">
      <c r="A273" s="464"/>
      <c r="B273" s="470"/>
      <c r="C273" s="470"/>
      <c r="D273" s="470"/>
      <c r="E273" s="470"/>
      <c r="F273" s="470"/>
      <c r="G273" s="470"/>
      <c r="H273" s="466"/>
      <c r="I273" s="470"/>
      <c r="J273" s="470"/>
      <c r="K273" s="470"/>
      <c r="L273" s="470"/>
      <c r="M273" s="470"/>
      <c r="N273" s="470"/>
      <c r="O273" s="472"/>
      <c r="P273" s="470"/>
      <c r="Q273" s="470"/>
      <c r="R273" s="470"/>
      <c r="S273" s="466"/>
      <c r="T273" s="470"/>
      <c r="U273" s="470"/>
      <c r="V273" s="470"/>
      <c r="W273" s="470"/>
      <c r="X273" s="470"/>
    </row>
    <row r="274" spans="1:24" ht="23.1" customHeight="1" x14ac:dyDescent="0.7">
      <c r="A274" s="464" t="s">
        <v>544</v>
      </c>
      <c r="B274" s="470">
        <v>235</v>
      </c>
      <c r="C274" s="470">
        <v>176</v>
      </c>
      <c r="D274" s="470" t="s">
        <v>34</v>
      </c>
      <c r="E274" s="470">
        <v>85333</v>
      </c>
      <c r="F274" s="470">
        <v>292</v>
      </c>
      <c r="G274" s="470">
        <v>6950</v>
      </c>
      <c r="H274" s="466" t="s">
        <v>444</v>
      </c>
      <c r="I274" s="470">
        <v>11</v>
      </c>
      <c r="J274" s="470">
        <v>2</v>
      </c>
      <c r="K274" s="470">
        <v>39</v>
      </c>
      <c r="L274" s="470">
        <v>4639</v>
      </c>
      <c r="M274" s="470"/>
      <c r="N274" s="470"/>
      <c r="O274" s="472">
        <v>100</v>
      </c>
      <c r="P274" s="470"/>
      <c r="Q274" s="470">
        <v>235</v>
      </c>
      <c r="R274" s="470"/>
      <c r="S274" s="466"/>
      <c r="T274" s="470"/>
      <c r="U274" s="470"/>
      <c r="V274" s="470"/>
      <c r="W274" s="470"/>
      <c r="X274" s="470"/>
    </row>
    <row r="275" spans="1:24" ht="23.1" customHeight="1" x14ac:dyDescent="0.7">
      <c r="A275" s="464" t="s">
        <v>545</v>
      </c>
      <c r="B275" s="470"/>
      <c r="C275" s="470">
        <v>177</v>
      </c>
      <c r="D275" s="470" t="s">
        <v>34</v>
      </c>
      <c r="E275" s="470">
        <v>26286</v>
      </c>
      <c r="F275" s="470">
        <v>17</v>
      </c>
      <c r="G275" s="470">
        <v>2164</v>
      </c>
      <c r="H275" s="466" t="s">
        <v>444</v>
      </c>
      <c r="I275" s="470">
        <v>20</v>
      </c>
      <c r="J275" s="470">
        <v>2</v>
      </c>
      <c r="K275" s="470">
        <v>20</v>
      </c>
      <c r="L275" s="470">
        <v>8320</v>
      </c>
      <c r="M275" s="470"/>
      <c r="N275" s="470"/>
      <c r="O275" s="472">
        <v>100</v>
      </c>
      <c r="P275" s="470"/>
      <c r="Q275" s="470"/>
      <c r="R275" s="470"/>
      <c r="S275" s="466"/>
      <c r="T275" s="470"/>
      <c r="U275" s="470"/>
      <c r="V275" s="470"/>
      <c r="W275" s="470"/>
      <c r="X275" s="470"/>
    </row>
    <row r="276" spans="1:24" ht="23.1" customHeight="1" x14ac:dyDescent="0.7">
      <c r="A276" s="464" t="s">
        <v>545</v>
      </c>
      <c r="B276" s="470"/>
      <c r="C276" s="470">
        <v>178</v>
      </c>
      <c r="D276" s="470" t="s">
        <v>49</v>
      </c>
      <c r="E276" s="470">
        <v>1237</v>
      </c>
      <c r="F276" s="470"/>
      <c r="G276" s="470"/>
      <c r="H276" s="466" t="s">
        <v>444</v>
      </c>
      <c r="I276" s="470">
        <v>29</v>
      </c>
      <c r="J276" s="470">
        <v>2</v>
      </c>
      <c r="K276" s="470">
        <v>17</v>
      </c>
      <c r="L276" s="470">
        <v>11817</v>
      </c>
      <c r="M276" s="470"/>
      <c r="N276" s="470"/>
      <c r="O276" s="472">
        <v>125</v>
      </c>
      <c r="P276" s="470"/>
      <c r="Q276" s="470"/>
      <c r="R276" s="470"/>
      <c r="S276" s="466"/>
      <c r="T276" s="470"/>
      <c r="U276" s="470"/>
      <c r="V276" s="470"/>
      <c r="W276" s="470"/>
      <c r="X276" s="470"/>
    </row>
    <row r="277" spans="1:24" ht="23.1" customHeight="1" x14ac:dyDescent="0.7">
      <c r="A277" s="464" t="s">
        <v>544</v>
      </c>
      <c r="B277" s="470"/>
      <c r="C277" s="470">
        <v>179</v>
      </c>
      <c r="D277" s="470" t="s">
        <v>49</v>
      </c>
      <c r="E277" s="470">
        <v>5623</v>
      </c>
      <c r="F277" s="470">
        <v>1</v>
      </c>
      <c r="G277" s="470"/>
      <c r="H277" s="466" t="s">
        <v>444</v>
      </c>
      <c r="I277" s="470">
        <v>13</v>
      </c>
      <c r="J277" s="470">
        <v>2</v>
      </c>
      <c r="K277" s="470">
        <v>89</v>
      </c>
      <c r="L277" s="470">
        <v>5489</v>
      </c>
      <c r="M277" s="470"/>
      <c r="N277" s="470"/>
      <c r="O277" s="472">
        <v>100</v>
      </c>
      <c r="P277" s="470"/>
      <c r="Q277" s="470"/>
      <c r="R277" s="470"/>
      <c r="S277" s="466"/>
      <c r="T277" s="470"/>
      <c r="U277" s="470"/>
      <c r="V277" s="470"/>
      <c r="W277" s="470"/>
      <c r="X277" s="470"/>
    </row>
    <row r="278" spans="1:24" ht="23.1" customHeight="1" x14ac:dyDescent="0.7">
      <c r="A278" s="464"/>
      <c r="B278" s="470"/>
      <c r="C278" s="470"/>
      <c r="D278" s="470"/>
      <c r="E278" s="470"/>
      <c r="F278" s="470"/>
      <c r="G278" s="470"/>
      <c r="H278" s="466"/>
      <c r="I278" s="470"/>
      <c r="J278" s="470"/>
      <c r="K278" s="470"/>
      <c r="L278" s="470"/>
      <c r="M278" s="470"/>
      <c r="N278" s="470"/>
      <c r="O278" s="472"/>
      <c r="P278" s="470"/>
      <c r="Q278" s="470"/>
      <c r="R278" s="470"/>
      <c r="S278" s="466"/>
      <c r="T278" s="470"/>
      <c r="U278" s="470"/>
      <c r="V278" s="470"/>
      <c r="W278" s="470"/>
      <c r="X278" s="470"/>
    </row>
    <row r="279" spans="1:24" ht="23.1" customHeight="1" x14ac:dyDescent="0.7">
      <c r="A279" s="464" t="s">
        <v>546</v>
      </c>
      <c r="B279" s="470">
        <v>225</v>
      </c>
      <c r="C279" s="470">
        <v>180</v>
      </c>
      <c r="D279" s="470" t="s">
        <v>34</v>
      </c>
      <c r="E279" s="470">
        <v>72415</v>
      </c>
      <c r="F279" s="470">
        <v>174</v>
      </c>
      <c r="G279" s="470">
        <v>6191</v>
      </c>
      <c r="H279" s="466" t="s">
        <v>444</v>
      </c>
      <c r="I279" s="470">
        <v>5</v>
      </c>
      <c r="J279" s="470"/>
      <c r="K279" s="470">
        <v>40</v>
      </c>
      <c r="L279" s="470">
        <v>2040</v>
      </c>
      <c r="M279" s="470"/>
      <c r="N279" s="470"/>
      <c r="O279" s="472">
        <v>150</v>
      </c>
      <c r="P279" s="470"/>
      <c r="Q279" s="470">
        <v>225</v>
      </c>
      <c r="R279" s="470"/>
      <c r="S279" s="466"/>
      <c r="T279" s="470"/>
      <c r="U279" s="470"/>
      <c r="V279" s="470"/>
      <c r="W279" s="470"/>
      <c r="X279" s="470"/>
    </row>
    <row r="280" spans="1:24" ht="23.1" customHeight="1" x14ac:dyDescent="0.7">
      <c r="A280" s="464" t="s">
        <v>547</v>
      </c>
      <c r="B280" s="470"/>
      <c r="C280" s="470">
        <v>181</v>
      </c>
      <c r="D280" s="470" t="s">
        <v>34</v>
      </c>
      <c r="E280" s="470">
        <v>42227</v>
      </c>
      <c r="F280" s="470">
        <v>180</v>
      </c>
      <c r="G280" s="470">
        <v>3852</v>
      </c>
      <c r="H280" s="466" t="s">
        <v>444</v>
      </c>
      <c r="I280" s="470">
        <v>4</v>
      </c>
      <c r="J280" s="470">
        <v>1</v>
      </c>
      <c r="K280" s="470">
        <v>46</v>
      </c>
      <c r="L280" s="470">
        <v>1746</v>
      </c>
      <c r="M280" s="470"/>
      <c r="N280" s="470"/>
      <c r="O280" s="472">
        <v>150</v>
      </c>
      <c r="P280" s="470"/>
      <c r="Q280" s="470"/>
      <c r="R280" s="470"/>
      <c r="S280" s="466"/>
      <c r="T280" s="470"/>
      <c r="U280" s="470"/>
      <c r="V280" s="470"/>
      <c r="W280" s="470"/>
      <c r="X280" s="470"/>
    </row>
    <row r="281" spans="1:24" ht="23.1" customHeight="1" x14ac:dyDescent="0.7">
      <c r="A281" s="464"/>
      <c r="B281" s="470"/>
      <c r="C281" s="470"/>
      <c r="D281" s="470"/>
      <c r="E281" s="470"/>
      <c r="F281" s="470"/>
      <c r="G281" s="470"/>
      <c r="H281" s="466"/>
      <c r="I281" s="470"/>
      <c r="J281" s="470"/>
      <c r="K281" s="470"/>
      <c r="L281" s="470"/>
      <c r="M281" s="470"/>
      <c r="N281" s="470"/>
      <c r="O281" s="472"/>
      <c r="P281" s="470"/>
      <c r="Q281" s="470"/>
      <c r="R281" s="470"/>
      <c r="S281" s="466"/>
      <c r="T281" s="470"/>
      <c r="U281" s="470"/>
      <c r="V281" s="470"/>
      <c r="W281" s="470"/>
      <c r="X281" s="470"/>
    </row>
    <row r="282" spans="1:24" ht="23.1" customHeight="1" x14ac:dyDescent="0.7">
      <c r="A282" s="464" t="s">
        <v>548</v>
      </c>
      <c r="B282" s="470">
        <v>230</v>
      </c>
      <c r="C282" s="470">
        <v>182</v>
      </c>
      <c r="D282" s="470" t="s">
        <v>49</v>
      </c>
      <c r="E282" s="470">
        <v>6549</v>
      </c>
      <c r="F282" s="470">
        <v>136</v>
      </c>
      <c r="G282" s="470"/>
      <c r="H282" s="466" t="s">
        <v>444</v>
      </c>
      <c r="I282" s="470">
        <v>9</v>
      </c>
      <c r="J282" s="470">
        <v>3</v>
      </c>
      <c r="K282" s="470">
        <v>35</v>
      </c>
      <c r="L282" s="470">
        <v>3935</v>
      </c>
      <c r="M282" s="470"/>
      <c r="N282" s="470"/>
      <c r="O282" s="472">
        <v>100</v>
      </c>
      <c r="P282" s="470">
        <v>38</v>
      </c>
      <c r="Q282" s="470">
        <v>230</v>
      </c>
      <c r="R282" s="470" t="s">
        <v>36</v>
      </c>
      <c r="S282" s="466" t="s">
        <v>45</v>
      </c>
      <c r="T282" s="470">
        <v>72</v>
      </c>
      <c r="U282" s="470"/>
      <c r="V282" s="470"/>
      <c r="W282" s="470">
        <v>10</v>
      </c>
      <c r="X282" s="470"/>
    </row>
    <row r="283" spans="1:24" ht="23.1" customHeight="1" x14ac:dyDescent="0.7">
      <c r="A283" s="464"/>
      <c r="B283" s="470"/>
      <c r="C283" s="470"/>
      <c r="D283" s="470"/>
      <c r="E283" s="470"/>
      <c r="F283" s="470"/>
      <c r="G283" s="470"/>
      <c r="H283" s="466"/>
      <c r="I283" s="470"/>
      <c r="J283" s="470"/>
      <c r="K283" s="470"/>
      <c r="L283" s="470"/>
      <c r="M283" s="470"/>
      <c r="N283" s="470"/>
      <c r="O283" s="472"/>
      <c r="P283" s="470"/>
      <c r="Q283" s="470"/>
      <c r="R283" s="470"/>
      <c r="S283" s="466"/>
      <c r="T283" s="470"/>
      <c r="U283" s="470"/>
      <c r="V283" s="470"/>
      <c r="W283" s="470"/>
      <c r="X283" s="470"/>
    </row>
    <row r="284" spans="1:24" ht="23.1" customHeight="1" x14ac:dyDescent="0.7">
      <c r="A284" s="464" t="s">
        <v>549</v>
      </c>
      <c r="B284" s="470">
        <v>95</v>
      </c>
      <c r="C284" s="470">
        <v>183</v>
      </c>
      <c r="D284" s="470" t="s">
        <v>49</v>
      </c>
      <c r="E284" s="470">
        <v>6550</v>
      </c>
      <c r="F284" s="470">
        <v>139</v>
      </c>
      <c r="G284" s="470"/>
      <c r="H284" s="466" t="s">
        <v>444</v>
      </c>
      <c r="I284" s="470">
        <v>6</v>
      </c>
      <c r="J284" s="470">
        <v>1</v>
      </c>
      <c r="K284" s="470">
        <v>8</v>
      </c>
      <c r="L284" s="470">
        <v>2508</v>
      </c>
      <c r="M284" s="470"/>
      <c r="N284" s="470"/>
      <c r="O284" s="472">
        <v>100</v>
      </c>
      <c r="P284" s="470"/>
      <c r="Q284" s="470">
        <v>95</v>
      </c>
      <c r="R284" s="470"/>
      <c r="S284" s="466"/>
      <c r="T284" s="470"/>
      <c r="U284" s="470"/>
      <c r="V284" s="470"/>
      <c r="W284" s="470"/>
      <c r="X284" s="470"/>
    </row>
    <row r="285" spans="1:24" ht="23.1" customHeight="1" x14ac:dyDescent="0.7">
      <c r="A285" s="464"/>
      <c r="B285" s="470"/>
      <c r="C285" s="470"/>
      <c r="D285" s="470"/>
      <c r="E285" s="470"/>
      <c r="F285" s="470"/>
      <c r="G285" s="470"/>
      <c r="H285" s="466"/>
      <c r="I285" s="470"/>
      <c r="J285" s="470"/>
      <c r="K285" s="470"/>
      <c r="L285" s="470"/>
      <c r="M285" s="470"/>
      <c r="N285" s="470"/>
      <c r="O285" s="472"/>
      <c r="P285" s="470"/>
      <c r="Q285" s="470"/>
      <c r="R285" s="470"/>
      <c r="S285" s="466"/>
      <c r="T285" s="470"/>
      <c r="U285" s="470"/>
      <c r="V285" s="470"/>
      <c r="W285" s="470"/>
      <c r="X285" s="470"/>
    </row>
    <row r="286" spans="1:24" ht="23.1" customHeight="1" x14ac:dyDescent="0.7">
      <c r="A286" s="464" t="s">
        <v>550</v>
      </c>
      <c r="B286" s="470">
        <v>68</v>
      </c>
      <c r="C286" s="470">
        <v>184</v>
      </c>
      <c r="D286" s="470" t="s">
        <v>34</v>
      </c>
      <c r="E286" s="470">
        <v>41289</v>
      </c>
      <c r="F286" s="470">
        <v>96</v>
      </c>
      <c r="G286" s="470">
        <v>3487</v>
      </c>
      <c r="H286" s="466" t="s">
        <v>444</v>
      </c>
      <c r="I286" s="470">
        <v>4</v>
      </c>
      <c r="J286" s="470">
        <v>3</v>
      </c>
      <c r="K286" s="470">
        <v>74</v>
      </c>
      <c r="L286" s="470">
        <v>1974</v>
      </c>
      <c r="M286" s="470"/>
      <c r="N286" s="470"/>
      <c r="O286" s="472">
        <v>150</v>
      </c>
      <c r="P286" s="470"/>
      <c r="Q286" s="470">
        <v>68</v>
      </c>
      <c r="R286" s="470"/>
      <c r="S286" s="466"/>
      <c r="T286" s="470"/>
      <c r="U286" s="470"/>
      <c r="V286" s="470"/>
      <c r="W286" s="470"/>
      <c r="X286" s="470"/>
    </row>
    <row r="287" spans="1:24" ht="23.1" customHeight="1" x14ac:dyDescent="0.7">
      <c r="A287" s="464" t="s">
        <v>550</v>
      </c>
      <c r="B287" s="470"/>
      <c r="C287" s="470">
        <v>185</v>
      </c>
      <c r="D287" s="470" t="s">
        <v>34</v>
      </c>
      <c r="E287" s="470">
        <v>74053</v>
      </c>
      <c r="F287" s="470">
        <v>210</v>
      </c>
      <c r="G287" s="470">
        <v>6402</v>
      </c>
      <c r="H287" s="466" t="s">
        <v>444</v>
      </c>
      <c r="I287" s="470">
        <v>3</v>
      </c>
      <c r="J287" s="470">
        <v>3</v>
      </c>
      <c r="K287" s="470">
        <v>33</v>
      </c>
      <c r="L287" s="470">
        <v>1533</v>
      </c>
      <c r="M287" s="470"/>
      <c r="N287" s="470"/>
      <c r="O287" s="472">
        <v>100</v>
      </c>
      <c r="P287" s="470"/>
      <c r="Q287" s="470"/>
      <c r="R287" s="470"/>
      <c r="S287" s="466"/>
      <c r="T287" s="470"/>
      <c r="U287" s="470"/>
      <c r="V287" s="470"/>
      <c r="W287" s="470"/>
      <c r="X287" s="470"/>
    </row>
    <row r="288" spans="1:24" ht="23.1" customHeight="1" x14ac:dyDescent="0.7">
      <c r="A288" s="464" t="s">
        <v>550</v>
      </c>
      <c r="B288" s="470">
        <v>68</v>
      </c>
      <c r="C288" s="470">
        <v>186</v>
      </c>
      <c r="D288" s="470" t="s">
        <v>34</v>
      </c>
      <c r="E288" s="470">
        <v>41298</v>
      </c>
      <c r="F288" s="470">
        <v>103</v>
      </c>
      <c r="G288" s="470">
        <v>3395</v>
      </c>
      <c r="H288" s="466" t="s">
        <v>444</v>
      </c>
      <c r="I288" s="470"/>
      <c r="J288" s="470"/>
      <c r="K288" s="470">
        <v>71</v>
      </c>
      <c r="L288" s="470"/>
      <c r="M288" s="470">
        <v>71</v>
      </c>
      <c r="N288" s="470"/>
      <c r="O288" s="472">
        <v>250</v>
      </c>
      <c r="P288" s="470">
        <v>39</v>
      </c>
      <c r="Q288" s="470">
        <v>68</v>
      </c>
      <c r="R288" s="470" t="s">
        <v>36</v>
      </c>
      <c r="S288" s="466" t="s">
        <v>64</v>
      </c>
      <c r="T288" s="470">
        <v>72</v>
      </c>
      <c r="U288" s="470"/>
      <c r="V288" s="470"/>
      <c r="W288" s="470">
        <v>20</v>
      </c>
      <c r="X288" s="470"/>
    </row>
    <row r="289" spans="1:24" ht="23.1" customHeight="1" x14ac:dyDescent="0.7">
      <c r="A289" s="464"/>
      <c r="B289" s="470"/>
      <c r="C289" s="470"/>
      <c r="D289" s="470"/>
      <c r="E289" s="470"/>
      <c r="F289" s="470"/>
      <c r="G289" s="470"/>
      <c r="H289" s="466"/>
      <c r="I289" s="470"/>
      <c r="J289" s="470"/>
      <c r="K289" s="470"/>
      <c r="L289" s="470"/>
      <c r="M289" s="470"/>
      <c r="N289" s="470"/>
      <c r="O289" s="472"/>
      <c r="P289" s="470"/>
      <c r="Q289" s="470"/>
      <c r="R289" s="470"/>
      <c r="S289" s="466"/>
      <c r="T289" s="470"/>
      <c r="U289" s="470"/>
      <c r="V289" s="470"/>
      <c r="W289" s="470"/>
      <c r="X289" s="470"/>
    </row>
    <row r="290" spans="1:24" ht="23.1" customHeight="1" x14ac:dyDescent="0.7">
      <c r="A290" s="464" t="s">
        <v>551</v>
      </c>
      <c r="B290" s="470"/>
      <c r="C290" s="470">
        <v>187</v>
      </c>
      <c r="D290" s="470" t="s">
        <v>34</v>
      </c>
      <c r="E290" s="470">
        <v>41296</v>
      </c>
      <c r="F290" s="470">
        <v>101</v>
      </c>
      <c r="G290" s="470">
        <v>3393</v>
      </c>
      <c r="H290" s="466" t="s">
        <v>444</v>
      </c>
      <c r="I290" s="470">
        <v>1</v>
      </c>
      <c r="J290" s="470">
        <v>3</v>
      </c>
      <c r="K290" s="470">
        <v>33</v>
      </c>
      <c r="L290" s="470">
        <v>733</v>
      </c>
      <c r="M290" s="470"/>
      <c r="N290" s="470"/>
      <c r="O290" s="472">
        <v>300</v>
      </c>
      <c r="P290" s="470"/>
      <c r="Q290" s="470"/>
      <c r="R290" s="470"/>
      <c r="S290" s="466"/>
      <c r="T290" s="470"/>
      <c r="U290" s="470"/>
      <c r="V290" s="470"/>
      <c r="W290" s="470"/>
      <c r="X290" s="470"/>
    </row>
    <row r="291" spans="1:24" ht="23.1" customHeight="1" x14ac:dyDescent="0.7">
      <c r="A291" s="464" t="s">
        <v>551</v>
      </c>
      <c r="B291" s="470"/>
      <c r="C291" s="470">
        <v>188</v>
      </c>
      <c r="D291" s="470" t="s">
        <v>34</v>
      </c>
      <c r="E291" s="470">
        <v>41383</v>
      </c>
      <c r="F291" s="470">
        <v>95</v>
      </c>
      <c r="G291" s="470">
        <v>3480</v>
      </c>
      <c r="H291" s="466" t="s">
        <v>444</v>
      </c>
      <c r="I291" s="470">
        <v>4</v>
      </c>
      <c r="J291" s="470">
        <v>3</v>
      </c>
      <c r="K291" s="470">
        <v>76</v>
      </c>
      <c r="L291" s="470">
        <v>1976</v>
      </c>
      <c r="M291" s="470"/>
      <c r="N291" s="470"/>
      <c r="O291" s="472">
        <v>150</v>
      </c>
      <c r="P291" s="470"/>
      <c r="Q291" s="470"/>
      <c r="R291" s="470"/>
      <c r="S291" s="466"/>
      <c r="T291" s="470"/>
      <c r="U291" s="470"/>
      <c r="V291" s="470"/>
      <c r="W291" s="470"/>
      <c r="X291" s="470"/>
    </row>
    <row r="292" spans="1:24" ht="23.1" customHeight="1" x14ac:dyDescent="0.7">
      <c r="A292" s="464" t="s">
        <v>552</v>
      </c>
      <c r="B292" s="470"/>
      <c r="C292" s="470">
        <v>189</v>
      </c>
      <c r="D292" s="470" t="s">
        <v>34</v>
      </c>
      <c r="E292" s="470">
        <v>62806</v>
      </c>
      <c r="F292" s="470">
        <v>120</v>
      </c>
      <c r="G292" s="470">
        <v>3831</v>
      </c>
      <c r="H292" s="466" t="s">
        <v>444</v>
      </c>
      <c r="I292" s="470">
        <v>13</v>
      </c>
      <c r="J292" s="470"/>
      <c r="K292" s="470">
        <v>92</v>
      </c>
      <c r="L292" s="470">
        <v>5292</v>
      </c>
      <c r="M292" s="470"/>
      <c r="N292" s="470"/>
      <c r="O292" s="472">
        <v>150</v>
      </c>
      <c r="P292" s="470"/>
      <c r="Q292" s="470"/>
      <c r="R292" s="470"/>
      <c r="S292" s="466"/>
      <c r="T292" s="470"/>
      <c r="U292" s="470"/>
      <c r="V292" s="470"/>
      <c r="W292" s="470"/>
      <c r="X292" s="470"/>
    </row>
    <row r="293" spans="1:24" ht="23.1" customHeight="1" x14ac:dyDescent="0.7">
      <c r="A293" s="464" t="s">
        <v>551</v>
      </c>
      <c r="B293" s="488" t="s">
        <v>553</v>
      </c>
      <c r="C293" s="470">
        <v>190</v>
      </c>
      <c r="D293" s="470" t="s">
        <v>34</v>
      </c>
      <c r="E293" s="470">
        <v>41341</v>
      </c>
      <c r="F293" s="470">
        <v>104</v>
      </c>
      <c r="G293" s="470">
        <v>3438</v>
      </c>
      <c r="H293" s="466" t="s">
        <v>444</v>
      </c>
      <c r="I293" s="470"/>
      <c r="J293" s="470"/>
      <c r="K293" s="470">
        <v>45</v>
      </c>
      <c r="L293" s="470"/>
      <c r="M293" s="470">
        <v>45</v>
      </c>
      <c r="N293" s="470"/>
      <c r="O293" s="472">
        <v>250</v>
      </c>
      <c r="P293" s="470">
        <v>40</v>
      </c>
      <c r="Q293" s="488" t="s">
        <v>553</v>
      </c>
      <c r="R293" s="470" t="s">
        <v>36</v>
      </c>
      <c r="S293" s="466" t="s">
        <v>45</v>
      </c>
      <c r="T293" s="470">
        <v>72</v>
      </c>
      <c r="U293" s="470"/>
      <c r="V293" s="470"/>
      <c r="W293" s="470">
        <v>50</v>
      </c>
      <c r="X293" s="470"/>
    </row>
    <row r="294" spans="1:24" ht="23.1" customHeight="1" x14ac:dyDescent="0.7">
      <c r="A294" s="464" t="s">
        <v>551</v>
      </c>
      <c r="B294" s="470"/>
      <c r="C294" s="470">
        <v>191</v>
      </c>
      <c r="D294" s="470" t="s">
        <v>34</v>
      </c>
      <c r="E294" s="470">
        <v>40948</v>
      </c>
      <c r="F294" s="470">
        <v>28</v>
      </c>
      <c r="G294" s="470">
        <v>3358</v>
      </c>
      <c r="H294" s="466" t="s">
        <v>444</v>
      </c>
      <c r="I294" s="470">
        <v>4</v>
      </c>
      <c r="J294" s="470">
        <v>3</v>
      </c>
      <c r="K294" s="470">
        <v>42</v>
      </c>
      <c r="L294" s="470">
        <v>1942</v>
      </c>
      <c r="M294" s="470"/>
      <c r="N294" s="470"/>
      <c r="O294" s="472">
        <v>100</v>
      </c>
      <c r="P294" s="470"/>
      <c r="Q294" s="470"/>
      <c r="R294" s="470"/>
      <c r="S294" s="466"/>
      <c r="T294" s="470"/>
      <c r="U294" s="470"/>
      <c r="V294" s="470"/>
      <c r="W294" s="470"/>
      <c r="X294" s="470"/>
    </row>
    <row r="295" spans="1:24" ht="23.1" customHeight="1" x14ac:dyDescent="0.7">
      <c r="A295" s="464"/>
      <c r="B295" s="470"/>
      <c r="C295" s="470"/>
      <c r="D295" s="470"/>
      <c r="E295" s="470"/>
      <c r="F295" s="470"/>
      <c r="G295" s="470"/>
      <c r="H295" s="466"/>
      <c r="I295" s="470"/>
      <c r="J295" s="470"/>
      <c r="K295" s="470"/>
      <c r="L295" s="470"/>
      <c r="M295" s="470"/>
      <c r="N295" s="470"/>
      <c r="O295" s="472"/>
      <c r="P295" s="470"/>
      <c r="Q295" s="470"/>
      <c r="R295" s="470"/>
      <c r="S295" s="466"/>
      <c r="T295" s="470"/>
      <c r="U295" s="470"/>
      <c r="V295" s="470"/>
      <c r="W295" s="470"/>
      <c r="X295" s="470"/>
    </row>
    <row r="296" spans="1:24" ht="23.1" customHeight="1" x14ac:dyDescent="0.7">
      <c r="A296" s="464" t="s">
        <v>554</v>
      </c>
      <c r="B296" s="470"/>
      <c r="C296" s="470">
        <v>192</v>
      </c>
      <c r="D296" s="470" t="s">
        <v>34</v>
      </c>
      <c r="E296" s="470">
        <v>41381</v>
      </c>
      <c r="F296" s="470">
        <v>98</v>
      </c>
      <c r="G296" s="470">
        <v>3478</v>
      </c>
      <c r="H296" s="466" t="s">
        <v>444</v>
      </c>
      <c r="I296" s="470">
        <v>6</v>
      </c>
      <c r="J296" s="470">
        <v>1</v>
      </c>
      <c r="K296" s="470">
        <v>35</v>
      </c>
      <c r="L296" s="470">
        <v>2535</v>
      </c>
      <c r="M296" s="470"/>
      <c r="N296" s="470"/>
      <c r="O296" s="472">
        <v>150</v>
      </c>
      <c r="P296" s="470"/>
      <c r="Q296" s="470"/>
      <c r="R296" s="470"/>
      <c r="S296" s="466"/>
      <c r="T296" s="470"/>
      <c r="U296" s="470"/>
      <c r="V296" s="470"/>
      <c r="W296" s="470"/>
      <c r="X296" s="470"/>
    </row>
    <row r="297" spans="1:24" ht="23.1" customHeight="1" x14ac:dyDescent="0.7">
      <c r="A297" s="464"/>
      <c r="B297" s="470"/>
      <c r="C297" s="470"/>
      <c r="D297" s="470"/>
      <c r="E297" s="470"/>
      <c r="F297" s="470"/>
      <c r="G297" s="470"/>
      <c r="H297" s="466"/>
      <c r="I297" s="470"/>
      <c r="J297" s="470"/>
      <c r="K297" s="470"/>
      <c r="L297" s="470"/>
      <c r="M297" s="470"/>
      <c r="N297" s="470"/>
      <c r="O297" s="472"/>
      <c r="P297" s="470"/>
      <c r="Q297" s="470"/>
      <c r="R297" s="470"/>
      <c r="S297" s="466"/>
      <c r="T297" s="470"/>
      <c r="U297" s="470"/>
      <c r="V297" s="470"/>
      <c r="W297" s="470"/>
      <c r="X297" s="470"/>
    </row>
    <row r="298" spans="1:24" ht="23.1" customHeight="1" x14ac:dyDescent="0.7">
      <c r="A298" s="464" t="s">
        <v>552</v>
      </c>
      <c r="B298" s="470"/>
      <c r="C298" s="470">
        <v>193</v>
      </c>
      <c r="D298" s="470" t="s">
        <v>34</v>
      </c>
      <c r="E298" s="470">
        <v>98001</v>
      </c>
      <c r="F298" s="470">
        <v>278</v>
      </c>
      <c r="G298" s="470">
        <v>7876</v>
      </c>
      <c r="H298" s="466" t="s">
        <v>444</v>
      </c>
      <c r="I298" s="470">
        <v>13</v>
      </c>
      <c r="J298" s="470"/>
      <c r="K298" s="470"/>
      <c r="L298" s="470">
        <v>5200</v>
      </c>
      <c r="M298" s="470"/>
      <c r="N298" s="470"/>
      <c r="O298" s="472">
        <v>150</v>
      </c>
      <c r="P298" s="470"/>
      <c r="Q298" s="470"/>
      <c r="R298" s="470"/>
      <c r="S298" s="466"/>
      <c r="T298" s="470"/>
      <c r="U298" s="470"/>
      <c r="V298" s="470"/>
      <c r="W298" s="470"/>
      <c r="X298" s="470"/>
    </row>
    <row r="299" spans="1:24" ht="23.1" customHeight="1" x14ac:dyDescent="0.7">
      <c r="A299" s="464"/>
      <c r="B299" s="470"/>
      <c r="C299" s="470"/>
      <c r="D299" s="470"/>
      <c r="E299" s="470"/>
      <c r="F299" s="470"/>
      <c r="G299" s="470"/>
      <c r="H299" s="466"/>
      <c r="I299" s="470"/>
      <c r="J299" s="470"/>
      <c r="K299" s="470"/>
      <c r="L299" s="470"/>
      <c r="M299" s="470"/>
      <c r="N299" s="470"/>
      <c r="O299" s="472"/>
      <c r="P299" s="470"/>
      <c r="Q299" s="470"/>
      <c r="R299" s="470"/>
      <c r="S299" s="466"/>
      <c r="T299" s="470"/>
      <c r="U299" s="470"/>
      <c r="V299" s="470"/>
      <c r="W299" s="470"/>
      <c r="X299" s="470"/>
    </row>
    <row r="300" spans="1:24" ht="23.1" customHeight="1" x14ac:dyDescent="0.7">
      <c r="A300" s="464" t="s">
        <v>554</v>
      </c>
      <c r="B300" s="470">
        <v>167</v>
      </c>
      <c r="C300" s="470">
        <v>194</v>
      </c>
      <c r="D300" s="470" t="s">
        <v>34</v>
      </c>
      <c r="E300" s="470">
        <v>36866</v>
      </c>
      <c r="F300" s="470">
        <v>1</v>
      </c>
      <c r="G300" s="470">
        <v>1822</v>
      </c>
      <c r="H300" s="466" t="s">
        <v>444</v>
      </c>
      <c r="I300" s="470"/>
      <c r="J300" s="470">
        <v>1</v>
      </c>
      <c r="K300" s="470">
        <v>82</v>
      </c>
      <c r="L300" s="470"/>
      <c r="M300" s="470">
        <v>182</v>
      </c>
      <c r="N300" s="470"/>
      <c r="O300" s="472">
        <v>250</v>
      </c>
      <c r="P300" s="470">
        <v>41</v>
      </c>
      <c r="Q300" s="470">
        <v>167</v>
      </c>
      <c r="R300" s="470" t="s">
        <v>36</v>
      </c>
      <c r="S300" s="466" t="s">
        <v>37</v>
      </c>
      <c r="T300" s="470">
        <v>54</v>
      </c>
      <c r="U300" s="470"/>
      <c r="V300" s="470"/>
      <c r="W300" s="470">
        <v>22</v>
      </c>
      <c r="X300" s="470"/>
    </row>
    <row r="301" spans="1:24" ht="23.1" customHeight="1" x14ac:dyDescent="0.7">
      <c r="A301" s="464"/>
      <c r="B301" s="470"/>
      <c r="C301" s="470"/>
      <c r="D301" s="470"/>
      <c r="E301" s="470"/>
      <c r="F301" s="470"/>
      <c r="G301" s="470"/>
      <c r="H301" s="466"/>
      <c r="I301" s="470"/>
      <c r="J301" s="470"/>
      <c r="K301" s="470"/>
      <c r="L301" s="470"/>
      <c r="M301" s="470"/>
      <c r="N301" s="470"/>
      <c r="O301" s="472"/>
      <c r="P301" s="470"/>
      <c r="Q301" s="470"/>
      <c r="R301" s="470"/>
      <c r="S301" s="466"/>
      <c r="T301" s="470"/>
      <c r="U301" s="470"/>
      <c r="V301" s="470"/>
      <c r="W301" s="470"/>
      <c r="X301" s="470"/>
    </row>
    <row r="302" spans="1:24" s="478" customFormat="1" ht="23.25" customHeight="1" x14ac:dyDescent="0.7">
      <c r="A302" s="474" t="s">
        <v>479</v>
      </c>
      <c r="B302" s="475"/>
      <c r="C302" s="475">
        <v>195</v>
      </c>
      <c r="D302" s="475" t="s">
        <v>34</v>
      </c>
      <c r="E302" s="475">
        <v>38323</v>
      </c>
      <c r="F302" s="475">
        <v>71</v>
      </c>
      <c r="G302" s="475">
        <v>1359</v>
      </c>
      <c r="H302" s="476" t="s">
        <v>444</v>
      </c>
      <c r="I302" s="475"/>
      <c r="J302" s="475">
        <v>1</v>
      </c>
      <c r="K302" s="475">
        <v>26</v>
      </c>
      <c r="L302" s="475">
        <v>126</v>
      </c>
      <c r="M302" s="475"/>
      <c r="N302" s="475"/>
      <c r="O302" s="477">
        <v>250</v>
      </c>
      <c r="P302" s="475"/>
      <c r="Q302" s="475"/>
      <c r="R302" s="475"/>
      <c r="S302" s="476"/>
      <c r="T302" s="475"/>
      <c r="U302" s="475"/>
      <c r="V302" s="475"/>
      <c r="W302" s="475"/>
      <c r="X302" s="475"/>
    </row>
    <row r="303" spans="1:24" s="483" customFormat="1" ht="23.1" customHeight="1" x14ac:dyDescent="0.7">
      <c r="A303" s="479"/>
      <c r="B303" s="480"/>
      <c r="C303" s="480"/>
      <c r="D303" s="480"/>
      <c r="E303" s="480"/>
      <c r="F303" s="480"/>
      <c r="G303" s="480"/>
      <c r="H303" s="481"/>
      <c r="I303" s="480"/>
      <c r="J303" s="480"/>
      <c r="K303" s="480"/>
      <c r="L303" s="480"/>
      <c r="M303" s="480"/>
      <c r="N303" s="480">
        <v>122.5</v>
      </c>
      <c r="O303" s="482">
        <v>250</v>
      </c>
      <c r="P303" s="480"/>
      <c r="Q303" s="480"/>
      <c r="R303" s="480"/>
      <c r="S303" s="481"/>
      <c r="T303" s="480"/>
      <c r="U303" s="480"/>
      <c r="V303" s="480"/>
      <c r="W303" s="480"/>
      <c r="X303" s="480" t="s">
        <v>1212</v>
      </c>
    </row>
    <row r="304" spans="1:24" ht="23.1" customHeight="1" x14ac:dyDescent="0.7">
      <c r="A304" s="464" t="s">
        <v>447</v>
      </c>
      <c r="B304" s="470">
        <v>46</v>
      </c>
      <c r="C304" s="470">
        <v>196</v>
      </c>
      <c r="D304" s="470" t="s">
        <v>34</v>
      </c>
      <c r="E304" s="470">
        <v>38304</v>
      </c>
      <c r="F304" s="470">
        <v>50</v>
      </c>
      <c r="G304" s="470">
        <v>1340</v>
      </c>
      <c r="H304" s="466" t="s">
        <v>444</v>
      </c>
      <c r="I304" s="470"/>
      <c r="J304" s="470">
        <v>1</v>
      </c>
      <c r="K304" s="470">
        <v>97</v>
      </c>
      <c r="L304" s="470"/>
      <c r="M304" s="470">
        <v>197</v>
      </c>
      <c r="N304" s="470"/>
      <c r="O304" s="472">
        <v>100</v>
      </c>
      <c r="P304" s="470">
        <v>42</v>
      </c>
      <c r="Q304" s="470">
        <v>46</v>
      </c>
      <c r="R304" s="470" t="s">
        <v>36</v>
      </c>
      <c r="S304" s="466" t="s">
        <v>45</v>
      </c>
      <c r="T304" s="470">
        <v>48</v>
      </c>
      <c r="U304" s="470"/>
      <c r="V304" s="470"/>
      <c r="W304" s="470">
        <v>50</v>
      </c>
      <c r="X304" s="470"/>
    </row>
    <row r="305" spans="1:24" ht="23.1" customHeight="1" x14ac:dyDescent="0.7">
      <c r="A305" s="464"/>
      <c r="B305" s="470"/>
      <c r="C305" s="470"/>
      <c r="D305" s="470"/>
      <c r="E305" s="470"/>
      <c r="F305" s="470"/>
      <c r="G305" s="470"/>
      <c r="H305" s="466"/>
      <c r="I305" s="470"/>
      <c r="J305" s="470"/>
      <c r="K305" s="470"/>
      <c r="L305" s="470"/>
      <c r="M305" s="470"/>
      <c r="N305" s="470"/>
      <c r="O305" s="472"/>
      <c r="P305" s="470"/>
      <c r="Q305" s="470"/>
      <c r="R305" s="470"/>
      <c r="S305" s="466"/>
      <c r="T305" s="470"/>
      <c r="U305" s="470"/>
      <c r="V305" s="470"/>
      <c r="W305" s="470"/>
      <c r="X305" s="470"/>
    </row>
    <row r="306" spans="1:24" ht="23.1" customHeight="1" x14ac:dyDescent="0.7">
      <c r="A306" s="464" t="s">
        <v>447</v>
      </c>
      <c r="B306" s="470"/>
      <c r="C306" s="470">
        <v>197</v>
      </c>
      <c r="D306" s="470" t="s">
        <v>34</v>
      </c>
      <c r="E306" s="470">
        <v>97997</v>
      </c>
      <c r="F306" s="470">
        <v>3</v>
      </c>
      <c r="G306" s="470">
        <v>7739</v>
      </c>
      <c r="H306" s="466" t="s">
        <v>444</v>
      </c>
      <c r="I306" s="470">
        <v>9</v>
      </c>
      <c r="J306" s="470">
        <v>2</v>
      </c>
      <c r="K306" s="470">
        <v>91</v>
      </c>
      <c r="L306" s="470">
        <v>3891</v>
      </c>
      <c r="M306" s="470"/>
      <c r="N306" s="470"/>
      <c r="O306" s="472">
        <v>100</v>
      </c>
      <c r="P306" s="470"/>
      <c r="Q306" s="470"/>
      <c r="R306" s="470"/>
      <c r="S306" s="466"/>
      <c r="T306" s="470"/>
      <c r="U306" s="470"/>
      <c r="V306" s="470"/>
      <c r="W306" s="470"/>
      <c r="X306" s="470"/>
    </row>
    <row r="307" spans="1:24" ht="23.1" customHeight="1" x14ac:dyDescent="0.7">
      <c r="A307" s="464"/>
      <c r="B307" s="470"/>
      <c r="C307" s="470"/>
      <c r="D307" s="470"/>
      <c r="E307" s="470"/>
      <c r="F307" s="470"/>
      <c r="G307" s="470"/>
      <c r="H307" s="466"/>
      <c r="I307" s="470"/>
      <c r="J307" s="470"/>
      <c r="K307" s="470"/>
      <c r="L307" s="470"/>
      <c r="M307" s="470"/>
      <c r="N307" s="470"/>
      <c r="O307" s="472"/>
      <c r="P307" s="470"/>
      <c r="Q307" s="470"/>
      <c r="R307" s="470"/>
      <c r="S307" s="466"/>
      <c r="T307" s="470"/>
      <c r="U307" s="470"/>
      <c r="V307" s="470"/>
      <c r="W307" s="470"/>
      <c r="X307" s="470"/>
    </row>
    <row r="308" spans="1:24" ht="23.1" customHeight="1" x14ac:dyDescent="0.7">
      <c r="A308" s="464" t="s">
        <v>555</v>
      </c>
      <c r="B308" s="470">
        <v>3</v>
      </c>
      <c r="C308" s="470">
        <v>198</v>
      </c>
      <c r="D308" s="470" t="s">
        <v>34</v>
      </c>
      <c r="E308" s="470">
        <v>38296</v>
      </c>
      <c r="F308" s="470">
        <v>89</v>
      </c>
      <c r="G308" s="470">
        <v>1332</v>
      </c>
      <c r="H308" s="466" t="s">
        <v>444</v>
      </c>
      <c r="I308" s="470"/>
      <c r="J308" s="470">
        <v>2</v>
      </c>
      <c r="K308" s="470">
        <v>42</v>
      </c>
      <c r="L308" s="470"/>
      <c r="M308" s="470">
        <v>242</v>
      </c>
      <c r="N308" s="470"/>
      <c r="O308" s="472">
        <v>100</v>
      </c>
      <c r="P308" s="470">
        <v>43</v>
      </c>
      <c r="Q308" s="470">
        <v>3</v>
      </c>
      <c r="R308" s="470" t="s">
        <v>36</v>
      </c>
      <c r="S308" s="466" t="s">
        <v>45</v>
      </c>
      <c r="T308" s="470">
        <v>54</v>
      </c>
      <c r="U308" s="470"/>
      <c r="V308" s="470"/>
      <c r="W308" s="470">
        <v>62</v>
      </c>
      <c r="X308" s="470"/>
    </row>
    <row r="309" spans="1:24" ht="23.1" customHeight="1" x14ac:dyDescent="0.7">
      <c r="A309" s="464" t="s">
        <v>555</v>
      </c>
      <c r="B309" s="488"/>
      <c r="C309" s="470">
        <v>199</v>
      </c>
      <c r="D309" s="470" t="s">
        <v>34</v>
      </c>
      <c r="E309" s="470">
        <v>84247</v>
      </c>
      <c r="F309" s="470">
        <v>290</v>
      </c>
      <c r="G309" s="470">
        <v>6901</v>
      </c>
      <c r="H309" s="466" t="s">
        <v>444</v>
      </c>
      <c r="I309" s="470">
        <v>2</v>
      </c>
      <c r="J309" s="470"/>
      <c r="K309" s="470">
        <v>64</v>
      </c>
      <c r="L309" s="470">
        <v>864</v>
      </c>
      <c r="M309" s="470"/>
      <c r="N309" s="470"/>
      <c r="O309" s="472"/>
      <c r="P309" s="470"/>
      <c r="Q309" s="488"/>
      <c r="R309" s="470"/>
      <c r="S309" s="466"/>
      <c r="T309" s="470"/>
      <c r="U309" s="470"/>
      <c r="V309" s="470"/>
      <c r="W309" s="470"/>
      <c r="X309" s="470"/>
    </row>
    <row r="310" spans="1:24" ht="23.1" customHeight="1" x14ac:dyDescent="0.7">
      <c r="A310" s="464"/>
      <c r="B310" s="488"/>
      <c r="C310" s="470"/>
      <c r="D310" s="470"/>
      <c r="E310" s="470"/>
      <c r="F310" s="470"/>
      <c r="G310" s="470"/>
      <c r="H310" s="466"/>
      <c r="I310" s="470"/>
      <c r="J310" s="470"/>
      <c r="K310" s="470"/>
      <c r="L310" s="470"/>
      <c r="M310" s="470"/>
      <c r="N310" s="470"/>
      <c r="O310" s="472"/>
      <c r="P310" s="470"/>
      <c r="Q310" s="488"/>
      <c r="R310" s="470"/>
      <c r="S310" s="466"/>
      <c r="T310" s="470"/>
      <c r="U310" s="470"/>
      <c r="V310" s="470"/>
      <c r="W310" s="470"/>
      <c r="X310" s="470"/>
    </row>
    <row r="311" spans="1:24" ht="23.1" customHeight="1" x14ac:dyDescent="0.7">
      <c r="A311" s="464" t="s">
        <v>556</v>
      </c>
      <c r="B311" s="470">
        <v>26</v>
      </c>
      <c r="C311" s="470">
        <v>200</v>
      </c>
      <c r="D311" s="470" t="s">
        <v>34</v>
      </c>
      <c r="E311" s="470">
        <v>37487</v>
      </c>
      <c r="F311" s="470">
        <v>98</v>
      </c>
      <c r="G311" s="470">
        <v>1361</v>
      </c>
      <c r="H311" s="466" t="s">
        <v>444</v>
      </c>
      <c r="I311" s="470">
        <v>1</v>
      </c>
      <c r="J311" s="470">
        <v>1</v>
      </c>
      <c r="K311" s="470">
        <v>55</v>
      </c>
      <c r="L311" s="470"/>
      <c r="M311" s="470">
        <v>555</v>
      </c>
      <c r="N311" s="470"/>
      <c r="O311" s="472">
        <v>100</v>
      </c>
      <c r="P311" s="470">
        <v>44</v>
      </c>
      <c r="Q311" s="470">
        <v>26</v>
      </c>
      <c r="R311" s="470" t="s">
        <v>36</v>
      </c>
      <c r="S311" s="466" t="s">
        <v>45</v>
      </c>
      <c r="T311" s="470">
        <v>63</v>
      </c>
      <c r="U311" s="470"/>
      <c r="V311" s="470"/>
      <c r="W311" s="470">
        <v>20</v>
      </c>
      <c r="X311" s="470"/>
    </row>
    <row r="312" spans="1:24" ht="23.1" customHeight="1" x14ac:dyDescent="0.7">
      <c r="A312" s="464" t="s">
        <v>556</v>
      </c>
      <c r="B312" s="488"/>
      <c r="C312" s="470">
        <v>201</v>
      </c>
      <c r="D312" s="470" t="s">
        <v>34</v>
      </c>
      <c r="E312" s="470">
        <v>42007</v>
      </c>
      <c r="F312" s="470">
        <v>88</v>
      </c>
      <c r="G312" s="470">
        <v>3819</v>
      </c>
      <c r="H312" s="466" t="s">
        <v>444</v>
      </c>
      <c r="I312" s="470">
        <v>23</v>
      </c>
      <c r="J312" s="470">
        <v>2</v>
      </c>
      <c r="K312" s="470">
        <v>27</v>
      </c>
      <c r="L312" s="470">
        <v>9427</v>
      </c>
      <c r="M312" s="470"/>
      <c r="N312" s="470"/>
      <c r="O312" s="472">
        <v>100</v>
      </c>
      <c r="P312" s="470"/>
      <c r="Q312" s="488"/>
      <c r="R312" s="470"/>
      <c r="S312" s="466"/>
      <c r="T312" s="470"/>
      <c r="U312" s="470"/>
      <c r="V312" s="470"/>
      <c r="W312" s="470"/>
      <c r="X312" s="470"/>
    </row>
    <row r="313" spans="1:24" ht="23.1" customHeight="1" x14ac:dyDescent="0.7">
      <c r="A313" s="464" t="s">
        <v>556</v>
      </c>
      <c r="B313" s="470"/>
      <c r="C313" s="470">
        <v>202</v>
      </c>
      <c r="D313" s="470" t="s">
        <v>34</v>
      </c>
      <c r="E313" s="470">
        <v>38307</v>
      </c>
      <c r="F313" s="470">
        <v>66</v>
      </c>
      <c r="G313" s="470">
        <v>1343</v>
      </c>
      <c r="H313" s="466" t="s">
        <v>444</v>
      </c>
      <c r="I313" s="470"/>
      <c r="J313" s="470">
        <v>1</v>
      </c>
      <c r="K313" s="470"/>
      <c r="L313" s="470">
        <v>100</v>
      </c>
      <c r="M313" s="470"/>
      <c r="N313" s="470"/>
      <c r="O313" s="472">
        <v>100</v>
      </c>
      <c r="P313" s="470"/>
      <c r="Q313" s="470"/>
      <c r="R313" s="470"/>
      <c r="S313" s="466"/>
      <c r="T313" s="470"/>
      <c r="U313" s="470"/>
      <c r="V313" s="470"/>
      <c r="W313" s="470"/>
      <c r="X313" s="470"/>
    </row>
    <row r="314" spans="1:24" ht="23.1" customHeight="1" x14ac:dyDescent="0.7">
      <c r="A314" s="464" t="s">
        <v>556</v>
      </c>
      <c r="B314" s="470"/>
      <c r="C314" s="470">
        <v>203</v>
      </c>
      <c r="D314" s="470" t="s">
        <v>49</v>
      </c>
      <c r="E314" s="470">
        <v>2869</v>
      </c>
      <c r="F314" s="470">
        <v>29</v>
      </c>
      <c r="G314" s="470"/>
      <c r="H314" s="466" t="s">
        <v>444</v>
      </c>
      <c r="I314" s="470">
        <v>6</v>
      </c>
      <c r="J314" s="470">
        <v>1</v>
      </c>
      <c r="K314" s="470">
        <v>63</v>
      </c>
      <c r="L314" s="470">
        <v>2563</v>
      </c>
      <c r="M314" s="470"/>
      <c r="N314" s="470"/>
      <c r="O314" s="472">
        <v>150</v>
      </c>
      <c r="P314" s="470"/>
      <c r="Q314" s="470"/>
      <c r="R314" s="470"/>
      <c r="S314" s="466"/>
      <c r="T314" s="470"/>
      <c r="U314" s="470"/>
      <c r="V314" s="470"/>
      <c r="W314" s="470"/>
      <c r="X314" s="470"/>
    </row>
    <row r="315" spans="1:24" ht="23.1" customHeight="1" x14ac:dyDescent="0.7">
      <c r="A315" s="464" t="s">
        <v>556</v>
      </c>
      <c r="B315" s="470"/>
      <c r="C315" s="470">
        <v>204</v>
      </c>
      <c r="D315" s="470" t="s">
        <v>49</v>
      </c>
      <c r="E315" s="470">
        <v>2885</v>
      </c>
      <c r="F315" s="470">
        <v>49</v>
      </c>
      <c r="G315" s="470"/>
      <c r="H315" s="466" t="s">
        <v>444</v>
      </c>
      <c r="I315" s="470">
        <v>12</v>
      </c>
      <c r="J315" s="470">
        <v>1</v>
      </c>
      <c r="K315" s="470">
        <v>62</v>
      </c>
      <c r="L315" s="470">
        <v>4962</v>
      </c>
      <c r="M315" s="470"/>
      <c r="N315" s="470"/>
      <c r="O315" s="472">
        <v>200</v>
      </c>
      <c r="P315" s="470"/>
      <c r="Q315" s="470"/>
      <c r="R315" s="470"/>
      <c r="S315" s="466"/>
      <c r="T315" s="470"/>
      <c r="U315" s="470"/>
      <c r="V315" s="470"/>
      <c r="W315" s="470"/>
      <c r="X315" s="470"/>
    </row>
    <row r="316" spans="1:24" ht="23.1" customHeight="1" x14ac:dyDescent="0.7">
      <c r="A316" s="464"/>
      <c r="B316" s="470"/>
      <c r="C316" s="470"/>
      <c r="D316" s="470"/>
      <c r="E316" s="470"/>
      <c r="F316" s="470"/>
      <c r="G316" s="470"/>
      <c r="H316" s="466"/>
      <c r="I316" s="470"/>
      <c r="J316" s="470"/>
      <c r="K316" s="470"/>
      <c r="L316" s="470"/>
      <c r="M316" s="470"/>
      <c r="N316" s="470"/>
      <c r="O316" s="472"/>
      <c r="P316" s="470"/>
      <c r="Q316" s="470"/>
      <c r="R316" s="470"/>
      <c r="S316" s="466"/>
      <c r="T316" s="470"/>
      <c r="U316" s="470"/>
      <c r="V316" s="470"/>
      <c r="W316" s="470"/>
      <c r="X316" s="470"/>
    </row>
    <row r="317" spans="1:24" ht="23.1" customHeight="1" x14ac:dyDescent="0.7">
      <c r="A317" s="464" t="s">
        <v>557</v>
      </c>
      <c r="B317" s="470">
        <v>124</v>
      </c>
      <c r="C317" s="470">
        <v>205</v>
      </c>
      <c r="D317" s="470" t="s">
        <v>34</v>
      </c>
      <c r="E317" s="470">
        <v>37490</v>
      </c>
      <c r="F317" s="470">
        <v>69</v>
      </c>
      <c r="G317" s="470">
        <v>1364</v>
      </c>
      <c r="H317" s="466" t="s">
        <v>444</v>
      </c>
      <c r="I317" s="470"/>
      <c r="J317" s="470">
        <v>3</v>
      </c>
      <c r="K317" s="470">
        <v>3</v>
      </c>
      <c r="L317" s="470"/>
      <c r="M317" s="470">
        <v>303</v>
      </c>
      <c r="N317" s="470"/>
      <c r="O317" s="472">
        <v>250</v>
      </c>
      <c r="P317" s="470">
        <v>45</v>
      </c>
      <c r="Q317" s="470">
        <v>124</v>
      </c>
      <c r="R317" s="470" t="s">
        <v>36</v>
      </c>
      <c r="S317" s="466" t="s">
        <v>45</v>
      </c>
      <c r="T317" s="470">
        <v>72</v>
      </c>
      <c r="U317" s="470"/>
      <c r="V317" s="470"/>
      <c r="W317" s="470">
        <v>43</v>
      </c>
      <c r="X317" s="470"/>
    </row>
    <row r="318" spans="1:24" ht="23.1" customHeight="1" x14ac:dyDescent="0.7">
      <c r="A318" s="464" t="s">
        <v>557</v>
      </c>
      <c r="B318" s="470"/>
      <c r="C318" s="470">
        <v>206</v>
      </c>
      <c r="D318" s="470" t="s">
        <v>34</v>
      </c>
      <c r="E318" s="470">
        <v>98060</v>
      </c>
      <c r="F318" s="470">
        <v>5</v>
      </c>
      <c r="G318" s="470">
        <v>7475</v>
      </c>
      <c r="H318" s="466" t="s">
        <v>444</v>
      </c>
      <c r="I318" s="470">
        <v>5</v>
      </c>
      <c r="J318" s="470">
        <v>1</v>
      </c>
      <c r="K318" s="470">
        <v>89</v>
      </c>
      <c r="L318" s="470">
        <v>2189</v>
      </c>
      <c r="M318" s="470"/>
      <c r="N318" s="470"/>
      <c r="O318" s="472">
        <v>100</v>
      </c>
      <c r="P318" s="470"/>
      <c r="Q318" s="470"/>
      <c r="R318" s="470"/>
      <c r="S318" s="466"/>
      <c r="T318" s="470"/>
      <c r="U318" s="470"/>
      <c r="V318" s="470"/>
      <c r="W318" s="470"/>
      <c r="X318" s="470"/>
    </row>
    <row r="319" spans="1:24" ht="23.1" customHeight="1" x14ac:dyDescent="0.7">
      <c r="A319" s="464"/>
      <c r="B319" s="470"/>
      <c r="C319" s="470"/>
      <c r="D319" s="470"/>
      <c r="E319" s="470"/>
      <c r="F319" s="470"/>
      <c r="G319" s="470"/>
      <c r="H319" s="466"/>
      <c r="I319" s="470"/>
      <c r="J319" s="470"/>
      <c r="K319" s="470"/>
      <c r="L319" s="470"/>
      <c r="M319" s="470"/>
      <c r="N319" s="470"/>
      <c r="O319" s="472"/>
      <c r="P319" s="470"/>
      <c r="Q319" s="470"/>
      <c r="R319" s="470"/>
      <c r="S319" s="466"/>
      <c r="T319" s="470"/>
      <c r="U319" s="470"/>
      <c r="V319" s="470"/>
      <c r="W319" s="470"/>
      <c r="X319" s="470"/>
    </row>
    <row r="320" spans="1:24" ht="23.1" customHeight="1" x14ac:dyDescent="0.7">
      <c r="A320" s="464" t="s">
        <v>558</v>
      </c>
      <c r="B320" s="470">
        <v>112</v>
      </c>
      <c r="C320" s="470">
        <v>207</v>
      </c>
      <c r="D320" s="470" t="s">
        <v>34</v>
      </c>
      <c r="E320" s="470">
        <v>38314</v>
      </c>
      <c r="F320" s="470">
        <v>35</v>
      </c>
      <c r="G320" s="470">
        <v>1350</v>
      </c>
      <c r="H320" s="466" t="s">
        <v>444</v>
      </c>
      <c r="I320" s="470"/>
      <c r="J320" s="470">
        <v>1</v>
      </c>
      <c r="K320" s="470">
        <v>30</v>
      </c>
      <c r="L320" s="470"/>
      <c r="M320" s="470">
        <v>130</v>
      </c>
      <c r="N320" s="470"/>
      <c r="O320" s="472">
        <v>250</v>
      </c>
      <c r="P320" s="470">
        <v>46</v>
      </c>
      <c r="Q320" s="470">
        <v>112</v>
      </c>
      <c r="R320" s="470" t="s">
        <v>36</v>
      </c>
      <c r="S320" s="466" t="s">
        <v>45</v>
      </c>
      <c r="T320" s="470">
        <v>102</v>
      </c>
      <c r="U320" s="470"/>
      <c r="V320" s="470"/>
      <c r="W320" s="470">
        <v>34</v>
      </c>
      <c r="X320" s="470"/>
    </row>
    <row r="321" spans="1:24" ht="23.1" customHeight="1" x14ac:dyDescent="0.7">
      <c r="A321" s="464" t="s">
        <v>558</v>
      </c>
      <c r="B321" s="470"/>
      <c r="C321" s="470">
        <v>208</v>
      </c>
      <c r="D321" s="470" t="s">
        <v>34</v>
      </c>
      <c r="E321" s="470">
        <v>959</v>
      </c>
      <c r="F321" s="470">
        <v>3</v>
      </c>
      <c r="G321" s="470"/>
      <c r="H321" s="466" t="s">
        <v>444</v>
      </c>
      <c r="I321" s="470">
        <v>31</v>
      </c>
      <c r="J321" s="470">
        <v>2</v>
      </c>
      <c r="K321" s="470">
        <v>76</v>
      </c>
      <c r="L321" s="470">
        <v>12676</v>
      </c>
      <c r="M321" s="470"/>
      <c r="N321" s="470"/>
      <c r="O321" s="472">
        <v>150</v>
      </c>
      <c r="P321" s="470"/>
      <c r="Q321" s="470"/>
      <c r="R321" s="470"/>
      <c r="S321" s="466"/>
      <c r="T321" s="470"/>
      <c r="U321" s="470"/>
      <c r="V321" s="470"/>
      <c r="W321" s="470"/>
      <c r="X321" s="470"/>
    </row>
    <row r="322" spans="1:24" ht="23.1" customHeight="1" x14ac:dyDescent="0.7">
      <c r="A322" s="464" t="s">
        <v>558</v>
      </c>
      <c r="B322" s="470"/>
      <c r="C322" s="470">
        <v>209</v>
      </c>
      <c r="D322" s="470" t="s">
        <v>49</v>
      </c>
      <c r="E322" s="470">
        <v>2866</v>
      </c>
      <c r="F322" s="470">
        <v>24</v>
      </c>
      <c r="G322" s="470"/>
      <c r="H322" s="466" t="s">
        <v>444</v>
      </c>
      <c r="I322" s="470">
        <v>4</v>
      </c>
      <c r="J322" s="470">
        <v>3</v>
      </c>
      <c r="K322" s="470">
        <v>11</v>
      </c>
      <c r="L322" s="470">
        <v>1911</v>
      </c>
      <c r="M322" s="470"/>
      <c r="N322" s="470"/>
      <c r="O322" s="472">
        <v>150</v>
      </c>
      <c r="P322" s="470"/>
      <c r="Q322" s="470"/>
      <c r="R322" s="470"/>
      <c r="S322" s="466"/>
      <c r="T322" s="470"/>
      <c r="U322" s="470"/>
      <c r="V322" s="470"/>
      <c r="W322" s="470"/>
      <c r="X322" s="470"/>
    </row>
    <row r="323" spans="1:24" ht="23.1" customHeight="1" x14ac:dyDescent="0.7">
      <c r="A323" s="464"/>
      <c r="B323" s="470"/>
      <c r="C323" s="470"/>
      <c r="D323" s="470"/>
      <c r="E323" s="470"/>
      <c r="F323" s="470"/>
      <c r="G323" s="470"/>
      <c r="H323" s="466"/>
      <c r="I323" s="470"/>
      <c r="J323" s="470"/>
      <c r="K323" s="470"/>
      <c r="L323" s="470"/>
      <c r="M323" s="470"/>
      <c r="N323" s="470"/>
      <c r="O323" s="472"/>
      <c r="P323" s="470"/>
      <c r="Q323" s="470"/>
      <c r="R323" s="470"/>
      <c r="S323" s="466"/>
      <c r="T323" s="470"/>
      <c r="U323" s="470"/>
      <c r="V323" s="470"/>
      <c r="W323" s="470"/>
      <c r="X323" s="470"/>
    </row>
    <row r="324" spans="1:24" ht="23.1" customHeight="1" x14ac:dyDescent="0.7">
      <c r="A324" s="464" t="s">
        <v>559</v>
      </c>
      <c r="B324" s="470">
        <v>191</v>
      </c>
      <c r="C324" s="470">
        <v>210</v>
      </c>
      <c r="D324" s="470" t="s">
        <v>49</v>
      </c>
      <c r="E324" s="470">
        <v>6548</v>
      </c>
      <c r="F324" s="470">
        <v>135</v>
      </c>
      <c r="G324" s="470"/>
      <c r="H324" s="466" t="s">
        <v>444</v>
      </c>
      <c r="I324" s="470">
        <v>8</v>
      </c>
      <c r="J324" s="470">
        <v>2</v>
      </c>
      <c r="K324" s="470">
        <v>40</v>
      </c>
      <c r="L324" s="470">
        <v>3440</v>
      </c>
      <c r="M324" s="470"/>
      <c r="N324" s="470"/>
      <c r="O324" s="472">
        <v>100</v>
      </c>
      <c r="P324" s="470"/>
      <c r="Q324" s="470">
        <v>191</v>
      </c>
      <c r="R324" s="470"/>
      <c r="S324" s="466"/>
      <c r="T324" s="470"/>
      <c r="U324" s="470"/>
      <c r="V324" s="470"/>
      <c r="W324" s="470"/>
      <c r="X324" s="470"/>
    </row>
    <row r="325" spans="1:24" ht="23.1" customHeight="1" x14ac:dyDescent="0.7">
      <c r="A325" s="464"/>
      <c r="B325" s="470"/>
      <c r="C325" s="470"/>
      <c r="D325" s="470"/>
      <c r="E325" s="470"/>
      <c r="F325" s="470"/>
      <c r="G325" s="470"/>
      <c r="H325" s="466"/>
      <c r="I325" s="470"/>
      <c r="J325" s="470"/>
      <c r="K325" s="470"/>
      <c r="L325" s="470"/>
      <c r="M325" s="470"/>
      <c r="N325" s="470"/>
      <c r="O325" s="472"/>
      <c r="P325" s="470"/>
      <c r="Q325" s="470"/>
      <c r="R325" s="470"/>
      <c r="S325" s="466"/>
      <c r="T325" s="470"/>
      <c r="U325" s="470"/>
      <c r="V325" s="470"/>
      <c r="W325" s="470"/>
      <c r="X325" s="470"/>
    </row>
    <row r="326" spans="1:24" ht="23.1" customHeight="1" x14ac:dyDescent="0.7">
      <c r="A326" s="464" t="s">
        <v>560</v>
      </c>
      <c r="B326" s="470"/>
      <c r="C326" s="470">
        <v>211</v>
      </c>
      <c r="D326" s="470" t="s">
        <v>34</v>
      </c>
      <c r="E326" s="470">
        <v>40949</v>
      </c>
      <c r="F326" s="470">
        <v>29</v>
      </c>
      <c r="G326" s="470">
        <v>3359</v>
      </c>
      <c r="H326" s="466" t="s">
        <v>444</v>
      </c>
      <c r="I326" s="470">
        <v>5</v>
      </c>
      <c r="J326" s="470"/>
      <c r="K326" s="470">
        <v>86</v>
      </c>
      <c r="L326" s="470">
        <v>2086</v>
      </c>
      <c r="M326" s="470"/>
      <c r="N326" s="470"/>
      <c r="O326" s="472">
        <v>100</v>
      </c>
      <c r="P326" s="470"/>
      <c r="Q326" s="470"/>
      <c r="R326" s="470"/>
      <c r="S326" s="466"/>
      <c r="T326" s="470"/>
      <c r="U326" s="470"/>
      <c r="V326" s="470"/>
      <c r="W326" s="470"/>
      <c r="X326" s="470"/>
    </row>
    <row r="327" spans="1:24" ht="23.1" customHeight="1" x14ac:dyDescent="0.7">
      <c r="A327" s="464"/>
      <c r="B327" s="470"/>
      <c r="C327" s="470"/>
      <c r="D327" s="470"/>
      <c r="E327" s="470"/>
      <c r="F327" s="470"/>
      <c r="G327" s="470"/>
      <c r="H327" s="466"/>
      <c r="I327" s="470"/>
      <c r="J327" s="470"/>
      <c r="K327" s="470"/>
      <c r="L327" s="470"/>
      <c r="M327" s="470"/>
      <c r="N327" s="470"/>
      <c r="O327" s="472"/>
      <c r="P327" s="470"/>
      <c r="Q327" s="470"/>
      <c r="R327" s="470"/>
      <c r="S327" s="466"/>
      <c r="T327" s="470"/>
      <c r="U327" s="470"/>
      <c r="V327" s="470"/>
      <c r="W327" s="470"/>
      <c r="X327" s="470"/>
    </row>
    <row r="328" spans="1:24" ht="23.1" customHeight="1" x14ac:dyDescent="0.7">
      <c r="A328" s="464" t="s">
        <v>561</v>
      </c>
      <c r="B328" s="470"/>
      <c r="C328" s="470">
        <v>212</v>
      </c>
      <c r="D328" s="470" t="s">
        <v>34</v>
      </c>
      <c r="E328" s="470">
        <v>75042</v>
      </c>
      <c r="F328" s="470">
        <v>285</v>
      </c>
      <c r="G328" s="470">
        <v>6366</v>
      </c>
      <c r="H328" s="466" t="s">
        <v>444</v>
      </c>
      <c r="I328" s="470">
        <v>7</v>
      </c>
      <c r="J328" s="470">
        <v>1</v>
      </c>
      <c r="K328" s="470">
        <v>90</v>
      </c>
      <c r="L328" s="470">
        <v>2990</v>
      </c>
      <c r="M328" s="470"/>
      <c r="N328" s="470"/>
      <c r="O328" s="472">
        <v>150</v>
      </c>
      <c r="P328" s="470"/>
      <c r="Q328" s="470"/>
      <c r="R328" s="470"/>
      <c r="S328" s="466"/>
      <c r="T328" s="470"/>
      <c r="U328" s="470"/>
      <c r="V328" s="470"/>
      <c r="W328" s="470"/>
      <c r="X328" s="470"/>
    </row>
    <row r="329" spans="1:24" ht="23.1" customHeight="1" x14ac:dyDescent="0.7">
      <c r="A329" s="464"/>
      <c r="B329" s="470"/>
      <c r="C329" s="470"/>
      <c r="D329" s="470"/>
      <c r="E329" s="470"/>
      <c r="F329" s="470"/>
      <c r="G329" s="470"/>
      <c r="H329" s="466"/>
      <c r="I329" s="470"/>
      <c r="J329" s="470"/>
      <c r="K329" s="470"/>
      <c r="L329" s="470"/>
      <c r="M329" s="470"/>
      <c r="N329" s="470"/>
      <c r="O329" s="472"/>
      <c r="P329" s="470"/>
      <c r="Q329" s="470"/>
      <c r="R329" s="470"/>
      <c r="S329" s="466"/>
      <c r="T329" s="470"/>
      <c r="U329" s="470"/>
      <c r="V329" s="470"/>
      <c r="W329" s="470"/>
      <c r="X329" s="470"/>
    </row>
    <row r="330" spans="1:24" ht="23.1" customHeight="1" x14ac:dyDescent="0.7">
      <c r="A330" s="464" t="s">
        <v>562</v>
      </c>
      <c r="B330" s="470">
        <v>127</v>
      </c>
      <c r="C330" s="470">
        <v>213</v>
      </c>
      <c r="D330" s="470" t="s">
        <v>34</v>
      </c>
      <c r="E330" s="470">
        <v>38313</v>
      </c>
      <c r="F330" s="470">
        <v>77</v>
      </c>
      <c r="G330" s="470">
        <v>1349</v>
      </c>
      <c r="H330" s="466" t="s">
        <v>444</v>
      </c>
      <c r="I330" s="470"/>
      <c r="J330" s="470"/>
      <c r="K330" s="470">
        <v>46</v>
      </c>
      <c r="L330" s="470"/>
      <c r="M330" s="470">
        <v>46</v>
      </c>
      <c r="N330" s="470"/>
      <c r="O330" s="472">
        <v>300</v>
      </c>
      <c r="P330" s="470">
        <v>47</v>
      </c>
      <c r="Q330" s="470">
        <v>127</v>
      </c>
      <c r="R330" s="470" t="s">
        <v>36</v>
      </c>
      <c r="S330" s="466" t="s">
        <v>45</v>
      </c>
      <c r="T330" s="470">
        <v>54</v>
      </c>
      <c r="U330" s="470"/>
      <c r="V330" s="470"/>
      <c r="W330" s="470">
        <v>30</v>
      </c>
      <c r="X330" s="470"/>
    </row>
    <row r="331" spans="1:24" ht="23.1" customHeight="1" x14ac:dyDescent="0.7">
      <c r="A331" s="464" t="s">
        <v>562</v>
      </c>
      <c r="B331" s="470"/>
      <c r="C331" s="470">
        <v>214</v>
      </c>
      <c r="D331" s="470" t="s">
        <v>49</v>
      </c>
      <c r="E331" s="470">
        <v>6547</v>
      </c>
      <c r="F331" s="470">
        <v>73</v>
      </c>
      <c r="G331" s="470"/>
      <c r="H331" s="466" t="s">
        <v>444</v>
      </c>
      <c r="I331" s="470">
        <v>14</v>
      </c>
      <c r="J331" s="470">
        <v>1</v>
      </c>
      <c r="K331" s="470">
        <v>30</v>
      </c>
      <c r="L331" s="470">
        <v>5730</v>
      </c>
      <c r="M331" s="470"/>
      <c r="N331" s="470"/>
      <c r="O331" s="472">
        <v>150</v>
      </c>
      <c r="P331" s="470"/>
      <c r="Q331" s="470"/>
      <c r="R331" s="470"/>
      <c r="S331" s="466"/>
      <c r="T331" s="470"/>
      <c r="U331" s="470"/>
      <c r="V331" s="470"/>
      <c r="W331" s="470"/>
      <c r="X331" s="470"/>
    </row>
    <row r="332" spans="1:24" ht="23.1" customHeight="1" x14ac:dyDescent="0.7">
      <c r="A332" s="464" t="s">
        <v>562</v>
      </c>
      <c r="B332" s="470"/>
      <c r="C332" s="470">
        <v>215</v>
      </c>
      <c r="D332" s="470" t="s">
        <v>49</v>
      </c>
      <c r="E332" s="470">
        <v>2861</v>
      </c>
      <c r="F332" s="470">
        <v>16</v>
      </c>
      <c r="G332" s="470"/>
      <c r="H332" s="466" t="s">
        <v>444</v>
      </c>
      <c r="I332" s="470">
        <v>1</v>
      </c>
      <c r="J332" s="470">
        <v>1</v>
      </c>
      <c r="K332" s="470">
        <v>49</v>
      </c>
      <c r="L332" s="470">
        <v>549</v>
      </c>
      <c r="M332" s="470"/>
      <c r="N332" s="470"/>
      <c r="O332" s="472">
        <v>150</v>
      </c>
      <c r="P332" s="470"/>
      <c r="Q332" s="470"/>
      <c r="R332" s="470"/>
      <c r="S332" s="466"/>
      <c r="T332" s="470"/>
      <c r="U332" s="470"/>
      <c r="V332" s="470"/>
      <c r="W332" s="470"/>
      <c r="X332" s="470"/>
    </row>
    <row r="333" spans="1:24" ht="23.1" customHeight="1" x14ac:dyDescent="0.7">
      <c r="A333" s="464"/>
      <c r="B333" s="470"/>
      <c r="C333" s="470"/>
      <c r="D333" s="470"/>
      <c r="E333" s="470"/>
      <c r="F333" s="470"/>
      <c r="G333" s="470"/>
      <c r="H333" s="466"/>
      <c r="I333" s="470"/>
      <c r="J333" s="470"/>
      <c r="K333" s="470"/>
      <c r="L333" s="470"/>
      <c r="M333" s="470"/>
      <c r="N333" s="470"/>
      <c r="O333" s="472"/>
      <c r="P333" s="470"/>
      <c r="Q333" s="470"/>
      <c r="R333" s="470"/>
      <c r="S333" s="466"/>
      <c r="T333" s="470"/>
      <c r="U333" s="470"/>
      <c r="V333" s="470"/>
      <c r="W333" s="470"/>
      <c r="X333" s="470"/>
    </row>
    <row r="334" spans="1:24" ht="23.1" customHeight="1" x14ac:dyDescent="0.7">
      <c r="A334" s="464" t="s">
        <v>563</v>
      </c>
      <c r="B334" s="470">
        <v>77</v>
      </c>
      <c r="C334" s="470">
        <v>216</v>
      </c>
      <c r="D334" s="470" t="s">
        <v>34</v>
      </c>
      <c r="E334" s="470">
        <v>37489</v>
      </c>
      <c r="F334" s="470">
        <v>47</v>
      </c>
      <c r="G334" s="470">
        <v>1363</v>
      </c>
      <c r="H334" s="466" t="s">
        <v>444</v>
      </c>
      <c r="I334" s="470"/>
      <c r="J334" s="470">
        <v>2</v>
      </c>
      <c r="K334" s="470">
        <v>25</v>
      </c>
      <c r="L334" s="470"/>
      <c r="M334" s="470">
        <v>225</v>
      </c>
      <c r="N334" s="470"/>
      <c r="O334" s="472">
        <v>250</v>
      </c>
      <c r="P334" s="470">
        <v>48</v>
      </c>
      <c r="Q334" s="470">
        <v>77</v>
      </c>
      <c r="R334" s="470" t="s">
        <v>36</v>
      </c>
      <c r="S334" s="466" t="s">
        <v>45</v>
      </c>
      <c r="T334" s="470">
        <v>36</v>
      </c>
      <c r="U334" s="470"/>
      <c r="V334" s="470"/>
      <c r="W334" s="470">
        <v>50</v>
      </c>
      <c r="X334" s="470"/>
    </row>
    <row r="335" spans="1:24" ht="23.1" customHeight="1" x14ac:dyDescent="0.7">
      <c r="A335" s="464" t="s">
        <v>563</v>
      </c>
      <c r="B335" s="470"/>
      <c r="C335" s="470">
        <v>217</v>
      </c>
      <c r="D335" s="470" t="s">
        <v>49</v>
      </c>
      <c r="E335" s="470">
        <v>3574</v>
      </c>
      <c r="F335" s="470">
        <v>32</v>
      </c>
      <c r="G335" s="470"/>
      <c r="H335" s="466" t="s">
        <v>444</v>
      </c>
      <c r="I335" s="470">
        <v>3</v>
      </c>
      <c r="J335" s="470">
        <v>1</v>
      </c>
      <c r="K335" s="470">
        <v>18</v>
      </c>
      <c r="L335" s="470">
        <v>1318</v>
      </c>
      <c r="M335" s="470"/>
      <c r="N335" s="470"/>
      <c r="O335" s="472">
        <v>100</v>
      </c>
      <c r="P335" s="470"/>
      <c r="Q335" s="470"/>
      <c r="R335" s="470"/>
      <c r="S335" s="466"/>
      <c r="T335" s="470"/>
      <c r="U335" s="470"/>
      <c r="V335" s="470"/>
      <c r="W335" s="470"/>
      <c r="X335" s="470"/>
    </row>
    <row r="336" spans="1:24" ht="23.1" customHeight="1" x14ac:dyDescent="0.7">
      <c r="A336" s="464" t="s">
        <v>563</v>
      </c>
      <c r="B336" s="470"/>
      <c r="C336" s="470">
        <v>218</v>
      </c>
      <c r="D336" s="470" t="s">
        <v>49</v>
      </c>
      <c r="E336" s="470">
        <v>2948</v>
      </c>
      <c r="F336" s="470">
        <v>100</v>
      </c>
      <c r="G336" s="470"/>
      <c r="H336" s="466" t="s">
        <v>444</v>
      </c>
      <c r="I336" s="470">
        <v>4</v>
      </c>
      <c r="J336" s="470">
        <v>3</v>
      </c>
      <c r="K336" s="470">
        <v>12</v>
      </c>
      <c r="L336" s="470">
        <v>1912</v>
      </c>
      <c r="M336" s="470"/>
      <c r="N336" s="470"/>
      <c r="O336" s="472">
        <v>100</v>
      </c>
      <c r="P336" s="470"/>
      <c r="Q336" s="470"/>
      <c r="R336" s="470"/>
      <c r="S336" s="466"/>
      <c r="T336" s="470"/>
      <c r="U336" s="470"/>
      <c r="V336" s="470"/>
      <c r="W336" s="470"/>
      <c r="X336" s="470"/>
    </row>
    <row r="337" spans="1:24" ht="23.1" customHeight="1" x14ac:dyDescent="0.7">
      <c r="A337" s="464" t="s">
        <v>563</v>
      </c>
      <c r="B337" s="470"/>
      <c r="C337" s="470">
        <v>219</v>
      </c>
      <c r="D337" s="470" t="s">
        <v>49</v>
      </c>
      <c r="E337" s="470">
        <v>3576</v>
      </c>
      <c r="F337" s="470">
        <v>57</v>
      </c>
      <c r="G337" s="470"/>
      <c r="H337" s="466" t="s">
        <v>444</v>
      </c>
      <c r="I337" s="470"/>
      <c r="J337" s="470">
        <v>2</v>
      </c>
      <c r="K337" s="470">
        <v>80</v>
      </c>
      <c r="L337" s="470">
        <v>280</v>
      </c>
      <c r="M337" s="470"/>
      <c r="N337" s="470"/>
      <c r="O337" s="472">
        <v>100</v>
      </c>
      <c r="P337" s="470"/>
      <c r="Q337" s="470"/>
      <c r="R337" s="470"/>
      <c r="S337" s="466"/>
      <c r="T337" s="470"/>
      <c r="U337" s="470"/>
      <c r="V337" s="470"/>
      <c r="W337" s="470"/>
      <c r="X337" s="470"/>
    </row>
    <row r="338" spans="1:24" ht="23.1" customHeight="1" x14ac:dyDescent="0.7">
      <c r="A338" s="464"/>
      <c r="B338" s="470"/>
      <c r="C338" s="470"/>
      <c r="D338" s="470"/>
      <c r="E338" s="470"/>
      <c r="F338" s="470"/>
      <c r="G338" s="470"/>
      <c r="H338" s="466"/>
      <c r="I338" s="470"/>
      <c r="J338" s="470"/>
      <c r="K338" s="470"/>
      <c r="L338" s="470"/>
      <c r="M338" s="470"/>
      <c r="N338" s="470"/>
      <c r="O338" s="472"/>
      <c r="P338" s="470"/>
      <c r="Q338" s="470"/>
      <c r="R338" s="470"/>
      <c r="S338" s="466"/>
      <c r="T338" s="470"/>
      <c r="U338" s="470"/>
      <c r="V338" s="470"/>
      <c r="W338" s="470"/>
      <c r="X338" s="470"/>
    </row>
    <row r="339" spans="1:24" ht="23.1" customHeight="1" x14ac:dyDescent="0.7">
      <c r="A339" s="464" t="s">
        <v>564</v>
      </c>
      <c r="B339" s="470">
        <v>28</v>
      </c>
      <c r="C339" s="470">
        <v>220</v>
      </c>
      <c r="D339" s="470" t="s">
        <v>34</v>
      </c>
      <c r="E339" s="470">
        <v>38318</v>
      </c>
      <c r="F339" s="470">
        <v>95</v>
      </c>
      <c r="G339" s="470">
        <v>1354</v>
      </c>
      <c r="H339" s="466" t="s">
        <v>444</v>
      </c>
      <c r="I339" s="470"/>
      <c r="J339" s="470">
        <v>2</v>
      </c>
      <c r="K339" s="470">
        <v>90</v>
      </c>
      <c r="L339" s="470"/>
      <c r="M339" s="470">
        <v>290</v>
      </c>
      <c r="N339" s="470"/>
      <c r="O339" s="472">
        <v>100</v>
      </c>
      <c r="P339" s="470">
        <v>49</v>
      </c>
      <c r="Q339" s="470">
        <v>28</v>
      </c>
      <c r="R339" s="470" t="s">
        <v>36</v>
      </c>
      <c r="S339" s="466" t="s">
        <v>64</v>
      </c>
      <c r="T339" s="470">
        <v>84</v>
      </c>
      <c r="U339" s="470"/>
      <c r="V339" s="470"/>
      <c r="W339" s="470">
        <v>30</v>
      </c>
      <c r="X339" s="470"/>
    </row>
    <row r="340" spans="1:24" ht="23.1" customHeight="1" x14ac:dyDescent="0.7">
      <c r="A340" s="464" t="s">
        <v>564</v>
      </c>
      <c r="B340" s="470"/>
      <c r="C340" s="470">
        <v>221</v>
      </c>
      <c r="D340" s="470" t="s">
        <v>47</v>
      </c>
      <c r="E340" s="470">
        <v>1589</v>
      </c>
      <c r="F340" s="470">
        <v>72</v>
      </c>
      <c r="G340" s="470"/>
      <c r="H340" s="466" t="s">
        <v>444</v>
      </c>
      <c r="I340" s="470">
        <v>4</v>
      </c>
      <c r="J340" s="470">
        <v>3</v>
      </c>
      <c r="K340" s="470">
        <v>40</v>
      </c>
      <c r="L340" s="470">
        <v>1940</v>
      </c>
      <c r="M340" s="470"/>
      <c r="N340" s="470"/>
      <c r="O340" s="472">
        <v>100</v>
      </c>
      <c r="P340" s="470"/>
      <c r="Q340" s="470"/>
      <c r="R340" s="470"/>
      <c r="S340" s="466"/>
      <c r="T340" s="470"/>
      <c r="U340" s="470"/>
      <c r="V340" s="470"/>
      <c r="W340" s="470"/>
      <c r="X340" s="470"/>
    </row>
    <row r="341" spans="1:24" ht="23.1" customHeight="1" x14ac:dyDescent="0.7">
      <c r="A341" s="464"/>
      <c r="B341" s="470"/>
      <c r="C341" s="470"/>
      <c r="D341" s="470"/>
      <c r="E341" s="470"/>
      <c r="F341" s="470"/>
      <c r="G341" s="470"/>
      <c r="H341" s="466"/>
      <c r="I341" s="470"/>
      <c r="J341" s="470"/>
      <c r="K341" s="470"/>
      <c r="L341" s="470"/>
      <c r="M341" s="470"/>
      <c r="N341" s="470"/>
      <c r="O341" s="472"/>
      <c r="P341" s="470"/>
      <c r="Q341" s="470"/>
      <c r="R341" s="470"/>
      <c r="S341" s="466"/>
      <c r="T341" s="470"/>
      <c r="U341" s="470"/>
      <c r="V341" s="470"/>
      <c r="W341" s="470"/>
      <c r="X341" s="470"/>
    </row>
    <row r="342" spans="1:24" ht="23.1" customHeight="1" x14ac:dyDescent="0.7">
      <c r="A342" s="464" t="s">
        <v>565</v>
      </c>
      <c r="B342" s="470">
        <v>110</v>
      </c>
      <c r="C342" s="470">
        <v>222</v>
      </c>
      <c r="D342" s="470" t="s">
        <v>34</v>
      </c>
      <c r="E342" s="470">
        <v>41300</v>
      </c>
      <c r="F342" s="470">
        <v>106</v>
      </c>
      <c r="G342" s="470">
        <v>3397</v>
      </c>
      <c r="H342" s="466" t="s">
        <v>444</v>
      </c>
      <c r="I342" s="470"/>
      <c r="J342" s="470">
        <v>1</v>
      </c>
      <c r="K342" s="470">
        <v>33</v>
      </c>
      <c r="L342" s="470"/>
      <c r="M342" s="470">
        <v>133</v>
      </c>
      <c r="N342" s="470"/>
      <c r="O342" s="472">
        <v>250</v>
      </c>
      <c r="P342" s="470">
        <v>50</v>
      </c>
      <c r="Q342" s="470">
        <v>110</v>
      </c>
      <c r="R342" s="470" t="s">
        <v>36</v>
      </c>
      <c r="S342" s="466" t="s">
        <v>37</v>
      </c>
      <c r="T342" s="470">
        <v>36</v>
      </c>
      <c r="U342" s="470"/>
      <c r="V342" s="470"/>
      <c r="W342" s="470">
        <v>12</v>
      </c>
      <c r="X342" s="470"/>
    </row>
    <row r="343" spans="1:24" ht="23.1" customHeight="1" x14ac:dyDescent="0.7">
      <c r="A343" s="464"/>
      <c r="B343" s="470"/>
      <c r="C343" s="470"/>
      <c r="D343" s="470"/>
      <c r="E343" s="470"/>
      <c r="F343" s="470"/>
      <c r="G343" s="470"/>
      <c r="H343" s="466"/>
      <c r="I343" s="470"/>
      <c r="J343" s="470"/>
      <c r="K343" s="470"/>
      <c r="L343" s="470"/>
      <c r="M343" s="470"/>
      <c r="N343" s="470"/>
      <c r="O343" s="472"/>
      <c r="P343" s="470"/>
      <c r="Q343" s="470"/>
      <c r="R343" s="470"/>
      <c r="S343" s="466"/>
      <c r="T343" s="470"/>
      <c r="U343" s="470"/>
      <c r="V343" s="470"/>
      <c r="W343" s="470"/>
      <c r="X343" s="470"/>
    </row>
    <row r="344" spans="1:24" ht="23.1" customHeight="1" x14ac:dyDescent="0.7">
      <c r="A344" s="464" t="s">
        <v>566</v>
      </c>
      <c r="B344" s="470"/>
      <c r="C344" s="470">
        <v>223</v>
      </c>
      <c r="D344" s="470" t="s">
        <v>49</v>
      </c>
      <c r="E344" s="470">
        <v>2867</v>
      </c>
      <c r="F344" s="470">
        <v>25</v>
      </c>
      <c r="G344" s="470"/>
      <c r="H344" s="466" t="s">
        <v>444</v>
      </c>
      <c r="I344" s="470">
        <v>2</v>
      </c>
      <c r="J344" s="470">
        <v>2</v>
      </c>
      <c r="K344" s="470">
        <v>4</v>
      </c>
      <c r="L344" s="470">
        <v>1004</v>
      </c>
      <c r="M344" s="470"/>
      <c r="N344" s="470"/>
      <c r="O344" s="472">
        <v>100</v>
      </c>
      <c r="P344" s="470"/>
      <c r="Q344" s="470"/>
      <c r="R344" s="470"/>
      <c r="S344" s="466"/>
      <c r="T344" s="470"/>
      <c r="U344" s="470"/>
      <c r="V344" s="470"/>
      <c r="W344" s="470"/>
      <c r="X344" s="470"/>
    </row>
    <row r="345" spans="1:24" ht="23.1" customHeight="1" x14ac:dyDescent="0.7">
      <c r="A345" s="464"/>
      <c r="B345" s="470"/>
      <c r="C345" s="470"/>
      <c r="D345" s="470"/>
      <c r="E345" s="470"/>
      <c r="F345" s="470"/>
      <c r="G345" s="470"/>
      <c r="H345" s="466"/>
      <c r="I345" s="470"/>
      <c r="J345" s="470"/>
      <c r="K345" s="470"/>
      <c r="L345" s="470"/>
      <c r="M345" s="470"/>
      <c r="N345" s="470"/>
      <c r="O345" s="472"/>
      <c r="P345" s="470"/>
      <c r="Q345" s="470"/>
      <c r="R345" s="470"/>
      <c r="S345" s="466"/>
      <c r="T345" s="470"/>
      <c r="U345" s="470"/>
      <c r="V345" s="470"/>
      <c r="W345" s="470"/>
      <c r="X345" s="470"/>
    </row>
    <row r="346" spans="1:24" ht="23.1" customHeight="1" x14ac:dyDescent="0.7">
      <c r="A346" s="464" t="s">
        <v>567</v>
      </c>
      <c r="B346" s="470"/>
      <c r="C346" s="470">
        <v>224</v>
      </c>
      <c r="D346" s="470" t="s">
        <v>34</v>
      </c>
      <c r="E346" s="470">
        <v>85332</v>
      </c>
      <c r="F346" s="470">
        <v>291</v>
      </c>
      <c r="G346" s="470">
        <v>6949</v>
      </c>
      <c r="H346" s="466" t="s">
        <v>444</v>
      </c>
      <c r="I346" s="470">
        <v>11</v>
      </c>
      <c r="J346" s="470">
        <v>2</v>
      </c>
      <c r="K346" s="470">
        <v>39</v>
      </c>
      <c r="L346" s="470">
        <v>4639</v>
      </c>
      <c r="M346" s="470"/>
      <c r="N346" s="470"/>
      <c r="O346" s="472">
        <v>100</v>
      </c>
      <c r="P346" s="470"/>
      <c r="Q346" s="470"/>
      <c r="R346" s="470"/>
      <c r="S346" s="466"/>
      <c r="T346" s="470"/>
      <c r="U346" s="470"/>
      <c r="V346" s="470"/>
      <c r="W346" s="470"/>
      <c r="X346" s="470"/>
    </row>
    <row r="347" spans="1:24" ht="23.1" customHeight="1" x14ac:dyDescent="0.7">
      <c r="A347" s="464" t="s">
        <v>567</v>
      </c>
      <c r="B347" s="488"/>
      <c r="C347" s="470">
        <v>225</v>
      </c>
      <c r="D347" s="470" t="s">
        <v>49</v>
      </c>
      <c r="E347" s="470">
        <v>6585</v>
      </c>
      <c r="F347" s="470">
        <v>110</v>
      </c>
      <c r="G347" s="470"/>
      <c r="H347" s="466" t="s">
        <v>444</v>
      </c>
      <c r="I347" s="470">
        <v>6</v>
      </c>
      <c r="J347" s="470"/>
      <c r="K347" s="470">
        <v>83</v>
      </c>
      <c r="L347" s="470">
        <v>2483</v>
      </c>
      <c r="M347" s="470"/>
      <c r="N347" s="470"/>
      <c r="O347" s="472">
        <v>100</v>
      </c>
      <c r="P347" s="470"/>
      <c r="Q347" s="488"/>
      <c r="R347" s="470"/>
      <c r="S347" s="466"/>
      <c r="T347" s="470"/>
      <c r="U347" s="470"/>
      <c r="V347" s="470"/>
      <c r="W347" s="470"/>
      <c r="X347" s="470"/>
    </row>
    <row r="348" spans="1:24" ht="23.1" customHeight="1" x14ac:dyDescent="0.7">
      <c r="A348" s="464"/>
      <c r="B348" s="488"/>
      <c r="C348" s="470"/>
      <c r="D348" s="470"/>
      <c r="E348" s="470"/>
      <c r="F348" s="470"/>
      <c r="G348" s="470"/>
      <c r="H348" s="466"/>
      <c r="I348" s="470"/>
      <c r="J348" s="470"/>
      <c r="K348" s="470"/>
      <c r="L348" s="470"/>
      <c r="M348" s="470"/>
      <c r="N348" s="470"/>
      <c r="O348" s="472"/>
      <c r="P348" s="470"/>
      <c r="Q348" s="488"/>
      <c r="R348" s="470"/>
      <c r="S348" s="466"/>
      <c r="T348" s="470"/>
      <c r="U348" s="470"/>
      <c r="V348" s="470"/>
      <c r="W348" s="470"/>
      <c r="X348" s="470"/>
    </row>
    <row r="349" spans="1:24" ht="23.1" customHeight="1" x14ac:dyDescent="0.7">
      <c r="A349" s="464" t="s">
        <v>568</v>
      </c>
      <c r="B349" s="470">
        <v>170</v>
      </c>
      <c r="C349" s="470">
        <v>226</v>
      </c>
      <c r="D349" s="470" t="s">
        <v>34</v>
      </c>
      <c r="E349" s="470">
        <v>38322</v>
      </c>
      <c r="F349" s="470">
        <v>97</v>
      </c>
      <c r="G349" s="470">
        <v>1358</v>
      </c>
      <c r="H349" s="466" t="s">
        <v>444</v>
      </c>
      <c r="I349" s="470"/>
      <c r="J349" s="470">
        <v>2</v>
      </c>
      <c r="K349" s="470">
        <v>69</v>
      </c>
      <c r="L349" s="470"/>
      <c r="M349" s="470">
        <v>269</v>
      </c>
      <c r="N349" s="470"/>
      <c r="O349" s="472">
        <v>250</v>
      </c>
      <c r="P349" s="470">
        <v>51</v>
      </c>
      <c r="Q349" s="470">
        <v>170</v>
      </c>
      <c r="R349" s="470" t="s">
        <v>36</v>
      </c>
      <c r="S349" s="466" t="s">
        <v>45</v>
      </c>
      <c r="T349" s="470">
        <v>90</v>
      </c>
      <c r="U349" s="470"/>
      <c r="V349" s="470"/>
      <c r="W349" s="470">
        <v>17</v>
      </c>
      <c r="X349" s="470"/>
    </row>
    <row r="350" spans="1:24" ht="23.1" customHeight="1" x14ac:dyDescent="0.7">
      <c r="A350" s="464" t="s">
        <v>568</v>
      </c>
      <c r="B350" s="470"/>
      <c r="C350" s="470">
        <v>227</v>
      </c>
      <c r="D350" s="470" t="s">
        <v>34</v>
      </c>
      <c r="E350" s="470">
        <v>42246</v>
      </c>
      <c r="F350" s="470">
        <v>203</v>
      </c>
      <c r="G350" s="470">
        <v>4394</v>
      </c>
      <c r="H350" s="466" t="s">
        <v>444</v>
      </c>
      <c r="I350" s="470">
        <v>13</v>
      </c>
      <c r="J350" s="470"/>
      <c r="K350" s="470">
        <v>49</v>
      </c>
      <c r="L350" s="470">
        <v>5249</v>
      </c>
      <c r="M350" s="470"/>
      <c r="N350" s="470"/>
      <c r="O350" s="472">
        <v>150</v>
      </c>
      <c r="P350" s="470"/>
      <c r="Q350" s="470"/>
      <c r="R350" s="470"/>
      <c r="S350" s="466"/>
      <c r="T350" s="470"/>
      <c r="U350" s="470"/>
      <c r="V350" s="470"/>
      <c r="W350" s="470"/>
      <c r="X350" s="470"/>
    </row>
    <row r="351" spans="1:24" ht="23.1" customHeight="1" x14ac:dyDescent="0.7">
      <c r="A351" s="464" t="s">
        <v>568</v>
      </c>
      <c r="B351" s="470"/>
      <c r="C351" s="470">
        <v>228</v>
      </c>
      <c r="D351" s="470" t="s">
        <v>49</v>
      </c>
      <c r="E351" s="470">
        <v>5624</v>
      </c>
      <c r="F351" s="470">
        <v>36</v>
      </c>
      <c r="G351" s="470"/>
      <c r="H351" s="466" t="s">
        <v>444</v>
      </c>
      <c r="I351" s="470">
        <v>13</v>
      </c>
      <c r="J351" s="470">
        <v>2</v>
      </c>
      <c r="K351" s="470">
        <v>89</v>
      </c>
      <c r="L351" s="470">
        <v>5489</v>
      </c>
      <c r="M351" s="470"/>
      <c r="N351" s="470"/>
      <c r="O351" s="472">
        <v>150</v>
      </c>
      <c r="P351" s="470"/>
      <c r="Q351" s="470"/>
      <c r="R351" s="470"/>
      <c r="S351" s="466"/>
      <c r="T351" s="470"/>
      <c r="U351" s="470"/>
      <c r="V351" s="470"/>
      <c r="W351" s="470"/>
      <c r="X351" s="470"/>
    </row>
    <row r="352" spans="1:24" ht="23.1" customHeight="1" x14ac:dyDescent="0.7">
      <c r="A352" s="464"/>
      <c r="B352" s="470"/>
      <c r="C352" s="470"/>
      <c r="D352" s="470"/>
      <c r="E352" s="470"/>
      <c r="F352" s="470"/>
      <c r="G352" s="470"/>
      <c r="H352" s="466"/>
      <c r="I352" s="470"/>
      <c r="J352" s="470"/>
      <c r="K352" s="470"/>
      <c r="L352" s="470"/>
      <c r="M352" s="470"/>
      <c r="N352" s="470"/>
      <c r="O352" s="472"/>
      <c r="P352" s="470"/>
      <c r="Q352" s="470"/>
      <c r="R352" s="470"/>
      <c r="S352" s="466"/>
      <c r="T352" s="470"/>
      <c r="U352" s="470"/>
      <c r="V352" s="470"/>
      <c r="W352" s="470"/>
      <c r="X352" s="470"/>
    </row>
    <row r="353" spans="1:24" ht="23.1" customHeight="1" x14ac:dyDescent="0.7">
      <c r="A353" s="464" t="s">
        <v>569</v>
      </c>
      <c r="B353" s="470">
        <v>170</v>
      </c>
      <c r="C353" s="470">
        <v>229</v>
      </c>
      <c r="D353" s="470" t="s">
        <v>34</v>
      </c>
      <c r="E353" s="470">
        <v>89758</v>
      </c>
      <c r="F353" s="470">
        <v>246</v>
      </c>
      <c r="G353" s="470">
        <v>7318</v>
      </c>
      <c r="H353" s="466" t="s">
        <v>444</v>
      </c>
      <c r="I353" s="470">
        <v>6</v>
      </c>
      <c r="J353" s="470">
        <v>1</v>
      </c>
      <c r="K353" s="470">
        <v>13</v>
      </c>
      <c r="L353" s="470">
        <v>2513</v>
      </c>
      <c r="M353" s="470"/>
      <c r="N353" s="470"/>
      <c r="O353" s="472">
        <v>150</v>
      </c>
      <c r="P353" s="470"/>
      <c r="Q353" s="470">
        <v>170</v>
      </c>
      <c r="R353" s="470"/>
      <c r="S353" s="466"/>
      <c r="T353" s="470"/>
      <c r="U353" s="470"/>
      <c r="V353" s="470"/>
      <c r="W353" s="470"/>
      <c r="X353" s="470"/>
    </row>
    <row r="354" spans="1:24" ht="23.1" customHeight="1" x14ac:dyDescent="0.7">
      <c r="A354" s="464"/>
      <c r="B354" s="470"/>
      <c r="C354" s="470"/>
      <c r="D354" s="470"/>
      <c r="E354" s="470"/>
      <c r="F354" s="470"/>
      <c r="G354" s="470"/>
      <c r="H354" s="466"/>
      <c r="I354" s="470"/>
      <c r="J354" s="470"/>
      <c r="K354" s="470"/>
      <c r="L354" s="470"/>
      <c r="M354" s="470"/>
      <c r="N354" s="470"/>
      <c r="O354" s="472"/>
      <c r="P354" s="470"/>
      <c r="Q354" s="470"/>
      <c r="R354" s="470"/>
      <c r="S354" s="466"/>
      <c r="T354" s="470"/>
      <c r="U354" s="470"/>
      <c r="V354" s="470"/>
      <c r="W354" s="470"/>
      <c r="X354" s="470"/>
    </row>
    <row r="355" spans="1:24" ht="23.1" customHeight="1" x14ac:dyDescent="0.7">
      <c r="A355" s="464"/>
      <c r="B355" s="470"/>
      <c r="C355" s="470"/>
      <c r="D355" s="470"/>
      <c r="E355" s="470"/>
      <c r="F355" s="470"/>
      <c r="G355" s="470"/>
      <c r="H355" s="466"/>
      <c r="I355" s="470"/>
      <c r="J355" s="470"/>
      <c r="K355" s="470"/>
      <c r="L355" s="470"/>
      <c r="M355" s="470"/>
      <c r="N355" s="470"/>
      <c r="O355" s="472"/>
      <c r="P355" s="470"/>
      <c r="Q355" s="470"/>
      <c r="R355" s="470"/>
      <c r="S355" s="466"/>
      <c r="T355" s="470"/>
      <c r="U355" s="470"/>
      <c r="V355" s="470"/>
      <c r="W355" s="470"/>
      <c r="X355" s="470"/>
    </row>
    <row r="356" spans="1:24" ht="23.1" customHeight="1" x14ac:dyDescent="0.7">
      <c r="A356" s="464" t="s">
        <v>571</v>
      </c>
      <c r="B356" s="470">
        <v>229</v>
      </c>
      <c r="C356" s="470">
        <v>231</v>
      </c>
      <c r="D356" s="470" t="s">
        <v>49</v>
      </c>
      <c r="E356" s="470">
        <v>6559</v>
      </c>
      <c r="F356" s="470">
        <v>12</v>
      </c>
      <c r="G356" s="470"/>
      <c r="H356" s="466" t="s">
        <v>444</v>
      </c>
      <c r="I356" s="470">
        <v>7</v>
      </c>
      <c r="J356" s="470">
        <v>1</v>
      </c>
      <c r="K356" s="470">
        <v>18</v>
      </c>
      <c r="L356" s="470">
        <v>2918</v>
      </c>
      <c r="M356" s="470"/>
      <c r="N356" s="470"/>
      <c r="O356" s="472">
        <v>100</v>
      </c>
      <c r="P356" s="470"/>
      <c r="Q356" s="470">
        <v>229</v>
      </c>
      <c r="R356" s="470"/>
      <c r="S356" s="466"/>
      <c r="T356" s="470"/>
      <c r="U356" s="470"/>
      <c r="V356" s="470"/>
      <c r="W356" s="470"/>
      <c r="X356" s="470"/>
    </row>
    <row r="357" spans="1:24" ht="23.1" customHeight="1" x14ac:dyDescent="0.7">
      <c r="A357" s="464"/>
      <c r="B357" s="470"/>
      <c r="C357" s="470"/>
      <c r="D357" s="470"/>
      <c r="E357" s="470"/>
      <c r="F357" s="470"/>
      <c r="G357" s="470"/>
      <c r="H357" s="466"/>
      <c r="I357" s="470"/>
      <c r="J357" s="470"/>
      <c r="K357" s="470"/>
      <c r="L357" s="470"/>
      <c r="M357" s="470"/>
      <c r="N357" s="470"/>
      <c r="O357" s="472"/>
      <c r="P357" s="470"/>
      <c r="Q357" s="470"/>
      <c r="R357" s="470"/>
      <c r="S357" s="466"/>
      <c r="T357" s="470"/>
      <c r="U357" s="470"/>
      <c r="V357" s="470"/>
      <c r="W357" s="470"/>
      <c r="X357" s="470"/>
    </row>
    <row r="358" spans="1:24" ht="23.1" customHeight="1" x14ac:dyDescent="0.7">
      <c r="A358" s="464" t="s">
        <v>572</v>
      </c>
      <c r="B358" s="470">
        <v>93</v>
      </c>
      <c r="C358" s="470">
        <v>232</v>
      </c>
      <c r="D358" s="470" t="s">
        <v>49</v>
      </c>
      <c r="E358" s="470">
        <v>6560</v>
      </c>
      <c r="F358" s="470">
        <v>10</v>
      </c>
      <c r="G358" s="470"/>
      <c r="H358" s="466" t="s">
        <v>444</v>
      </c>
      <c r="I358" s="470">
        <v>9</v>
      </c>
      <c r="J358" s="470"/>
      <c r="K358" s="470">
        <v>14</v>
      </c>
      <c r="L358" s="470">
        <v>3614</v>
      </c>
      <c r="M358" s="470"/>
      <c r="N358" s="470"/>
      <c r="O358" s="472">
        <v>150</v>
      </c>
      <c r="P358" s="470"/>
      <c r="Q358" s="470">
        <v>93</v>
      </c>
      <c r="R358" s="470"/>
      <c r="S358" s="466"/>
      <c r="T358" s="470"/>
      <c r="U358" s="470"/>
      <c r="V358" s="470"/>
      <c r="W358" s="470"/>
      <c r="X358" s="470"/>
    </row>
    <row r="359" spans="1:24" ht="23.1" customHeight="1" x14ac:dyDescent="0.7">
      <c r="A359" s="464"/>
      <c r="B359" s="470"/>
      <c r="C359" s="470"/>
      <c r="D359" s="470"/>
      <c r="E359" s="470"/>
      <c r="F359" s="470"/>
      <c r="G359" s="470"/>
      <c r="H359" s="466"/>
      <c r="I359" s="470"/>
      <c r="J359" s="470"/>
      <c r="K359" s="470"/>
      <c r="L359" s="470"/>
      <c r="M359" s="470"/>
      <c r="N359" s="470"/>
      <c r="O359" s="472"/>
      <c r="P359" s="470"/>
      <c r="Q359" s="470"/>
      <c r="R359" s="470"/>
      <c r="S359" s="466"/>
      <c r="T359" s="470"/>
      <c r="U359" s="470"/>
      <c r="V359" s="470"/>
      <c r="W359" s="470"/>
      <c r="X359" s="470"/>
    </row>
    <row r="360" spans="1:24" ht="23.1" customHeight="1" x14ac:dyDescent="0.7">
      <c r="A360" s="464" t="s">
        <v>573</v>
      </c>
      <c r="B360" s="470">
        <v>251</v>
      </c>
      <c r="C360" s="470">
        <v>233</v>
      </c>
      <c r="D360" s="470" t="s">
        <v>49</v>
      </c>
      <c r="E360" s="470">
        <v>6577</v>
      </c>
      <c r="F360" s="470">
        <v>80</v>
      </c>
      <c r="G360" s="470"/>
      <c r="H360" s="466" t="s">
        <v>444</v>
      </c>
      <c r="I360" s="470">
        <v>7</v>
      </c>
      <c r="J360" s="470">
        <v>3</v>
      </c>
      <c r="K360" s="470">
        <v>81</v>
      </c>
      <c r="L360" s="470">
        <v>3181</v>
      </c>
      <c r="M360" s="470"/>
      <c r="N360" s="470"/>
      <c r="O360" s="472">
        <v>150</v>
      </c>
      <c r="P360" s="470"/>
      <c r="Q360" s="470">
        <v>251</v>
      </c>
      <c r="R360" s="470"/>
      <c r="S360" s="466"/>
      <c r="T360" s="470"/>
      <c r="U360" s="470"/>
      <c r="V360" s="470"/>
      <c r="W360" s="470"/>
      <c r="X360" s="470"/>
    </row>
    <row r="361" spans="1:24" ht="23.1" customHeight="1" x14ac:dyDescent="0.7">
      <c r="A361" s="464"/>
      <c r="B361" s="470"/>
      <c r="C361" s="470"/>
      <c r="D361" s="470"/>
      <c r="E361" s="470"/>
      <c r="F361" s="470"/>
      <c r="G361" s="470"/>
      <c r="H361" s="466"/>
      <c r="I361" s="470"/>
      <c r="J361" s="470"/>
      <c r="K361" s="470"/>
      <c r="L361" s="470"/>
      <c r="M361" s="470"/>
      <c r="N361" s="470"/>
      <c r="O361" s="472"/>
      <c r="P361" s="470"/>
      <c r="Q361" s="470"/>
      <c r="R361" s="470"/>
      <c r="S361" s="466"/>
      <c r="T361" s="470"/>
      <c r="U361" s="470"/>
      <c r="V361" s="470"/>
      <c r="W361" s="470"/>
      <c r="X361" s="470"/>
    </row>
    <row r="362" spans="1:24" ht="23.1" customHeight="1" x14ac:dyDescent="0.7">
      <c r="A362" s="464" t="s">
        <v>574</v>
      </c>
      <c r="B362" s="470">
        <v>42</v>
      </c>
      <c r="C362" s="470">
        <v>234</v>
      </c>
      <c r="D362" s="470" t="s">
        <v>49</v>
      </c>
      <c r="E362" s="470">
        <v>6573</v>
      </c>
      <c r="F362" s="470">
        <v>81</v>
      </c>
      <c r="G362" s="470"/>
      <c r="H362" s="466" t="s">
        <v>444</v>
      </c>
      <c r="I362" s="470">
        <v>8</v>
      </c>
      <c r="J362" s="470"/>
      <c r="K362" s="470">
        <v>52</v>
      </c>
      <c r="L362" s="470">
        <v>3252</v>
      </c>
      <c r="M362" s="470"/>
      <c r="N362" s="470"/>
      <c r="O362" s="472">
        <v>150</v>
      </c>
      <c r="P362" s="470"/>
      <c r="Q362" s="470">
        <v>42</v>
      </c>
      <c r="R362" s="470"/>
      <c r="S362" s="466"/>
      <c r="T362" s="470"/>
      <c r="U362" s="470"/>
      <c r="V362" s="470"/>
      <c r="W362" s="470"/>
      <c r="X362" s="470"/>
    </row>
    <row r="363" spans="1:24" ht="23.1" customHeight="1" x14ac:dyDescent="0.7">
      <c r="A363" s="464"/>
      <c r="B363" s="470"/>
      <c r="C363" s="470"/>
      <c r="D363" s="470"/>
      <c r="E363" s="470"/>
      <c r="F363" s="470"/>
      <c r="G363" s="470"/>
      <c r="H363" s="466"/>
      <c r="I363" s="470"/>
      <c r="J363" s="470"/>
      <c r="K363" s="470"/>
      <c r="L363" s="470"/>
      <c r="M363" s="470"/>
      <c r="N363" s="470"/>
      <c r="O363" s="472"/>
      <c r="P363" s="470"/>
      <c r="Q363" s="470"/>
      <c r="R363" s="470"/>
      <c r="S363" s="466"/>
      <c r="T363" s="470"/>
      <c r="U363" s="470"/>
      <c r="V363" s="470"/>
      <c r="W363" s="470"/>
      <c r="X363" s="470"/>
    </row>
    <row r="364" spans="1:24" ht="23.1" customHeight="1" x14ac:dyDescent="0.7">
      <c r="A364" s="464" t="s">
        <v>575</v>
      </c>
      <c r="B364" s="470">
        <v>126</v>
      </c>
      <c r="C364" s="470">
        <v>235</v>
      </c>
      <c r="D364" s="470" t="s">
        <v>49</v>
      </c>
      <c r="E364" s="470">
        <v>6570</v>
      </c>
      <c r="F364" s="470">
        <v>9</v>
      </c>
      <c r="G364" s="470"/>
      <c r="H364" s="466" t="s">
        <v>444</v>
      </c>
      <c r="I364" s="470">
        <v>8</v>
      </c>
      <c r="J364" s="470">
        <v>3</v>
      </c>
      <c r="K364" s="470">
        <v>17</v>
      </c>
      <c r="L364" s="470">
        <v>3517</v>
      </c>
      <c r="M364" s="470"/>
      <c r="N364" s="470"/>
      <c r="O364" s="472">
        <v>150</v>
      </c>
      <c r="P364" s="470"/>
      <c r="Q364" s="470">
        <v>126</v>
      </c>
      <c r="R364" s="470"/>
      <c r="S364" s="466"/>
      <c r="T364" s="470"/>
      <c r="U364" s="470"/>
      <c r="V364" s="470"/>
      <c r="W364" s="470"/>
      <c r="X364" s="470"/>
    </row>
    <row r="365" spans="1:24" ht="23.1" customHeight="1" x14ac:dyDescent="0.7">
      <c r="A365" s="464"/>
      <c r="B365" s="470"/>
      <c r="C365" s="470"/>
      <c r="D365" s="470"/>
      <c r="E365" s="470"/>
      <c r="F365" s="470"/>
      <c r="G365" s="470"/>
      <c r="H365" s="466"/>
      <c r="I365" s="470"/>
      <c r="J365" s="470"/>
      <c r="K365" s="470"/>
      <c r="L365" s="470"/>
      <c r="M365" s="470"/>
      <c r="N365" s="470"/>
      <c r="O365" s="472"/>
      <c r="P365" s="470"/>
      <c r="Q365" s="470"/>
      <c r="R365" s="470"/>
      <c r="S365" s="466"/>
      <c r="T365" s="470"/>
      <c r="U365" s="470"/>
      <c r="V365" s="470"/>
      <c r="W365" s="470"/>
      <c r="X365" s="470"/>
    </row>
    <row r="366" spans="1:24" ht="23.1" customHeight="1" x14ac:dyDescent="0.7">
      <c r="A366" s="464" t="s">
        <v>576</v>
      </c>
      <c r="B366" s="470">
        <v>197</v>
      </c>
      <c r="C366" s="470">
        <v>236</v>
      </c>
      <c r="D366" s="470" t="s">
        <v>49</v>
      </c>
      <c r="E366" s="470">
        <v>6733</v>
      </c>
      <c r="F366" s="470">
        <v>103</v>
      </c>
      <c r="G366" s="470"/>
      <c r="H366" s="466" t="s">
        <v>444</v>
      </c>
      <c r="I366" s="470">
        <v>13</v>
      </c>
      <c r="J366" s="470">
        <v>3</v>
      </c>
      <c r="K366" s="470"/>
      <c r="L366" s="470">
        <v>5500</v>
      </c>
      <c r="M366" s="470"/>
      <c r="N366" s="470"/>
      <c r="O366" s="472">
        <v>150</v>
      </c>
      <c r="P366" s="470"/>
      <c r="Q366" s="470">
        <v>197</v>
      </c>
      <c r="R366" s="470"/>
      <c r="S366" s="466"/>
      <c r="T366" s="470"/>
      <c r="U366" s="470"/>
      <c r="V366" s="470"/>
      <c r="W366" s="470"/>
      <c r="X366" s="470"/>
    </row>
    <row r="367" spans="1:24" ht="23.1" customHeight="1" x14ac:dyDescent="0.7">
      <c r="A367" s="464" t="s">
        <v>576</v>
      </c>
      <c r="B367" s="470"/>
      <c r="C367" s="470">
        <v>237</v>
      </c>
      <c r="D367" s="470" t="s">
        <v>49</v>
      </c>
      <c r="E367" s="470">
        <v>6736</v>
      </c>
      <c r="F367" s="470">
        <v>105</v>
      </c>
      <c r="G367" s="470"/>
      <c r="H367" s="466" t="s">
        <v>444</v>
      </c>
      <c r="I367" s="470">
        <v>13</v>
      </c>
      <c r="J367" s="470">
        <v>3</v>
      </c>
      <c r="K367" s="470">
        <v>5</v>
      </c>
      <c r="L367" s="470">
        <v>5505</v>
      </c>
      <c r="M367" s="470"/>
      <c r="N367" s="470"/>
      <c r="O367" s="472">
        <v>100</v>
      </c>
      <c r="P367" s="470"/>
      <c r="Q367" s="470"/>
      <c r="R367" s="470"/>
      <c r="S367" s="466"/>
      <c r="T367" s="470"/>
      <c r="U367" s="470"/>
      <c r="V367" s="470"/>
      <c r="W367" s="470"/>
      <c r="X367" s="470"/>
    </row>
    <row r="368" spans="1:24" ht="23.1" customHeight="1" x14ac:dyDescent="0.7">
      <c r="A368" s="464"/>
      <c r="B368" s="470"/>
      <c r="C368" s="470"/>
      <c r="D368" s="470"/>
      <c r="E368" s="470"/>
      <c r="F368" s="470"/>
      <c r="G368" s="470"/>
      <c r="H368" s="466"/>
      <c r="I368" s="470"/>
      <c r="J368" s="470"/>
      <c r="K368" s="470"/>
      <c r="L368" s="470"/>
      <c r="M368" s="470"/>
      <c r="N368" s="470"/>
      <c r="O368" s="472"/>
      <c r="P368" s="470"/>
      <c r="Q368" s="470"/>
      <c r="R368" s="470"/>
      <c r="S368" s="466"/>
      <c r="T368" s="470"/>
      <c r="U368" s="470"/>
      <c r="V368" s="470"/>
      <c r="W368" s="470"/>
      <c r="X368" s="470"/>
    </row>
    <row r="369" spans="1:24" ht="23.1" customHeight="1" x14ac:dyDescent="0.7">
      <c r="A369" s="464" t="s">
        <v>577</v>
      </c>
      <c r="B369" s="470"/>
      <c r="C369" s="470">
        <v>238</v>
      </c>
      <c r="D369" s="470" t="s">
        <v>34</v>
      </c>
      <c r="E369" s="470">
        <v>81835</v>
      </c>
      <c r="F369" s="470">
        <v>126</v>
      </c>
      <c r="G369" s="470">
        <v>6837</v>
      </c>
      <c r="H369" s="466" t="s">
        <v>444</v>
      </c>
      <c r="I369" s="470">
        <v>8</v>
      </c>
      <c r="J369" s="470"/>
      <c r="K369" s="470">
        <v>48</v>
      </c>
      <c r="L369" s="470">
        <v>3248</v>
      </c>
      <c r="M369" s="470"/>
      <c r="N369" s="470"/>
      <c r="O369" s="472">
        <v>100</v>
      </c>
      <c r="P369" s="470"/>
      <c r="Q369" s="470"/>
      <c r="R369" s="470"/>
      <c r="S369" s="466"/>
      <c r="T369" s="470"/>
      <c r="U369" s="470"/>
      <c r="V369" s="470"/>
      <c r="W369" s="470"/>
      <c r="X369" s="470"/>
    </row>
    <row r="370" spans="1:24" ht="23.1" customHeight="1" x14ac:dyDescent="0.7">
      <c r="A370" s="464" t="s">
        <v>577</v>
      </c>
      <c r="B370" s="470">
        <v>59</v>
      </c>
      <c r="C370" s="470">
        <v>239</v>
      </c>
      <c r="D370" s="470" t="s">
        <v>34</v>
      </c>
      <c r="E370" s="470">
        <v>37484</v>
      </c>
      <c r="F370" s="470">
        <v>78</v>
      </c>
      <c r="G370" s="470">
        <v>1328</v>
      </c>
      <c r="H370" s="466" t="s">
        <v>444</v>
      </c>
      <c r="I370" s="470"/>
      <c r="J370" s="470">
        <v>1</v>
      </c>
      <c r="K370" s="470">
        <v>98</v>
      </c>
      <c r="L370" s="470"/>
      <c r="M370" s="470">
        <v>198</v>
      </c>
      <c r="N370" s="470"/>
      <c r="O370" s="472">
        <v>250</v>
      </c>
      <c r="P370" s="470">
        <v>53</v>
      </c>
      <c r="Q370" s="470">
        <v>59</v>
      </c>
      <c r="R370" s="470" t="s">
        <v>36</v>
      </c>
      <c r="S370" s="466" t="s">
        <v>45</v>
      </c>
      <c r="T370" s="470">
        <v>135</v>
      </c>
      <c r="U370" s="470"/>
      <c r="V370" s="470"/>
      <c r="W370" s="470">
        <v>16</v>
      </c>
      <c r="X370" s="470"/>
    </row>
    <row r="371" spans="1:24" ht="23.1" customHeight="1" x14ac:dyDescent="0.7">
      <c r="A371" s="464" t="s">
        <v>577</v>
      </c>
      <c r="B371" s="470"/>
      <c r="C371" s="470">
        <v>240</v>
      </c>
      <c r="D371" s="470" t="s">
        <v>34</v>
      </c>
      <c r="E371" s="470">
        <v>32111</v>
      </c>
      <c r="F371" s="470">
        <v>310</v>
      </c>
      <c r="G371" s="470">
        <v>7463</v>
      </c>
      <c r="H371" s="466" t="s">
        <v>444</v>
      </c>
      <c r="I371" s="470">
        <v>2</v>
      </c>
      <c r="J371" s="470">
        <v>1</v>
      </c>
      <c r="K371" s="470">
        <v>47</v>
      </c>
      <c r="L371" s="470">
        <v>947</v>
      </c>
      <c r="M371" s="470"/>
      <c r="N371" s="470"/>
      <c r="O371" s="472">
        <v>150</v>
      </c>
      <c r="P371" s="470"/>
      <c r="Q371" s="470"/>
      <c r="R371" s="470"/>
      <c r="S371" s="466"/>
      <c r="T371" s="470"/>
      <c r="U371" s="470"/>
      <c r="V371" s="470"/>
      <c r="W371" s="470"/>
      <c r="X371" s="470"/>
    </row>
    <row r="372" spans="1:24" ht="23.1" customHeight="1" x14ac:dyDescent="0.7">
      <c r="A372" s="464" t="s">
        <v>577</v>
      </c>
      <c r="B372" s="470"/>
      <c r="C372" s="470">
        <v>241</v>
      </c>
      <c r="D372" s="470" t="s">
        <v>34</v>
      </c>
      <c r="E372" s="470">
        <v>42005</v>
      </c>
      <c r="F372" s="470">
        <v>90</v>
      </c>
      <c r="G372" s="470">
        <v>3817</v>
      </c>
      <c r="H372" s="466" t="s">
        <v>444</v>
      </c>
      <c r="I372" s="470">
        <v>2</v>
      </c>
      <c r="J372" s="470"/>
      <c r="K372" s="470">
        <v>6</v>
      </c>
      <c r="L372" s="470">
        <v>406</v>
      </c>
      <c r="M372" s="470"/>
      <c r="N372" s="470"/>
      <c r="O372" s="472">
        <v>250</v>
      </c>
      <c r="P372" s="470"/>
      <c r="Q372" s="470"/>
      <c r="R372" s="470"/>
      <c r="S372" s="466"/>
      <c r="T372" s="470"/>
      <c r="U372" s="470"/>
      <c r="V372" s="470"/>
      <c r="W372" s="470"/>
      <c r="X372" s="470"/>
    </row>
    <row r="373" spans="1:24" ht="23.1" customHeight="1" x14ac:dyDescent="0.7">
      <c r="A373" s="464" t="s">
        <v>578</v>
      </c>
      <c r="B373" s="470">
        <v>153</v>
      </c>
      <c r="C373" s="470">
        <v>242</v>
      </c>
      <c r="D373" s="470" t="s">
        <v>34</v>
      </c>
      <c r="E373" s="470">
        <v>37414</v>
      </c>
      <c r="F373" s="470">
        <v>5</v>
      </c>
      <c r="G373" s="470">
        <v>1258</v>
      </c>
      <c r="H373" s="466" t="s">
        <v>444</v>
      </c>
      <c r="I373" s="470"/>
      <c r="J373" s="470">
        <v>2</v>
      </c>
      <c r="K373" s="470">
        <v>23</v>
      </c>
      <c r="L373" s="470">
        <v>223</v>
      </c>
      <c r="M373" s="470"/>
      <c r="N373" s="470"/>
      <c r="O373" s="472">
        <v>300</v>
      </c>
      <c r="P373" s="470"/>
      <c r="Q373" s="470">
        <v>153</v>
      </c>
      <c r="R373" s="470"/>
      <c r="S373" s="466"/>
      <c r="T373" s="470"/>
      <c r="U373" s="470"/>
      <c r="V373" s="470"/>
      <c r="W373" s="470"/>
      <c r="X373" s="470"/>
    </row>
    <row r="374" spans="1:24" ht="24" customHeight="1" x14ac:dyDescent="0.7">
      <c r="A374" s="464"/>
      <c r="B374" s="470"/>
      <c r="C374" s="470"/>
      <c r="D374" s="470"/>
      <c r="E374" s="470"/>
      <c r="F374" s="470"/>
      <c r="G374" s="470"/>
      <c r="H374" s="466"/>
      <c r="I374" s="470"/>
      <c r="J374" s="470"/>
      <c r="K374" s="470"/>
      <c r="L374" s="470"/>
      <c r="M374" s="470"/>
      <c r="N374" s="470"/>
      <c r="O374" s="472"/>
      <c r="P374" s="470"/>
      <c r="Q374" s="470"/>
      <c r="R374" s="470"/>
      <c r="S374" s="466"/>
      <c r="T374" s="470"/>
      <c r="U374" s="470"/>
      <c r="V374" s="470"/>
      <c r="W374" s="470"/>
      <c r="X374" s="470"/>
    </row>
    <row r="375" spans="1:24" ht="24.75" customHeight="1" x14ac:dyDescent="0.7">
      <c r="A375" s="464" t="s">
        <v>579</v>
      </c>
      <c r="B375" s="470">
        <v>153</v>
      </c>
      <c r="C375" s="470">
        <v>243</v>
      </c>
      <c r="D375" s="470" t="s">
        <v>34</v>
      </c>
      <c r="E375" s="470">
        <v>35384</v>
      </c>
      <c r="F375" s="470">
        <v>4</v>
      </c>
      <c r="G375" s="470">
        <v>2460</v>
      </c>
      <c r="H375" s="466" t="s">
        <v>444</v>
      </c>
      <c r="I375" s="470">
        <v>19</v>
      </c>
      <c r="J375" s="470">
        <v>2</v>
      </c>
      <c r="K375" s="470">
        <v>67</v>
      </c>
      <c r="L375" s="470">
        <v>7867</v>
      </c>
      <c r="M375" s="470"/>
      <c r="N375" s="470"/>
      <c r="O375" s="472">
        <v>100</v>
      </c>
      <c r="P375" s="470"/>
      <c r="Q375" s="470">
        <v>153</v>
      </c>
      <c r="R375" s="470"/>
      <c r="S375" s="466"/>
      <c r="T375" s="470"/>
      <c r="U375" s="470"/>
      <c r="V375" s="470"/>
      <c r="W375" s="470"/>
      <c r="X375" s="470"/>
    </row>
    <row r="376" spans="1:24" ht="24.75" customHeight="1" x14ac:dyDescent="0.7">
      <c r="A376" s="464"/>
      <c r="B376" s="470"/>
      <c r="C376" s="470"/>
      <c r="D376" s="470"/>
      <c r="E376" s="470"/>
      <c r="F376" s="470"/>
      <c r="G376" s="470"/>
      <c r="H376" s="466"/>
      <c r="I376" s="470"/>
      <c r="J376" s="470"/>
      <c r="K376" s="470"/>
      <c r="L376" s="470"/>
      <c r="M376" s="470"/>
      <c r="N376" s="470"/>
      <c r="O376" s="472"/>
      <c r="P376" s="470"/>
      <c r="Q376" s="470"/>
      <c r="R376" s="470"/>
      <c r="S376" s="466"/>
      <c r="T376" s="470"/>
      <c r="U376" s="470"/>
      <c r="V376" s="470"/>
      <c r="W376" s="470"/>
      <c r="X376" s="470"/>
    </row>
    <row r="377" spans="1:24" s="493" customFormat="1" ht="27.75" customHeight="1" x14ac:dyDescent="0.7">
      <c r="A377" s="489" t="s">
        <v>581</v>
      </c>
      <c r="B377" s="490">
        <v>148</v>
      </c>
      <c r="C377" s="470">
        <v>244</v>
      </c>
      <c r="D377" s="490" t="s">
        <v>34</v>
      </c>
      <c r="E377" s="490">
        <v>37463</v>
      </c>
      <c r="F377" s="490">
        <v>44</v>
      </c>
      <c r="G377" s="490">
        <v>1307</v>
      </c>
      <c r="H377" s="592" t="s">
        <v>444</v>
      </c>
      <c r="I377" s="490"/>
      <c r="J377" s="490"/>
      <c r="K377" s="490">
        <v>76</v>
      </c>
      <c r="L377" s="490"/>
      <c r="M377" s="490">
        <v>76</v>
      </c>
      <c r="N377" s="490"/>
      <c r="O377" s="492">
        <v>250</v>
      </c>
      <c r="P377" s="490">
        <v>54</v>
      </c>
      <c r="Q377" s="490">
        <v>148</v>
      </c>
      <c r="R377" s="490" t="s">
        <v>36</v>
      </c>
      <c r="S377" s="592" t="s">
        <v>45</v>
      </c>
      <c r="T377" s="490">
        <v>108</v>
      </c>
      <c r="U377" s="490">
        <v>10.5</v>
      </c>
      <c r="V377" s="490"/>
      <c r="W377" s="490">
        <v>30</v>
      </c>
      <c r="X377" s="490" t="s">
        <v>580</v>
      </c>
    </row>
    <row r="378" spans="1:24" ht="32.25" customHeight="1" x14ac:dyDescent="0.7">
      <c r="A378" s="464" t="s">
        <v>581</v>
      </c>
      <c r="B378" s="470">
        <v>148</v>
      </c>
      <c r="C378" s="470">
        <v>245</v>
      </c>
      <c r="D378" s="470" t="s">
        <v>49</v>
      </c>
      <c r="E378" s="470">
        <v>4679</v>
      </c>
      <c r="F378" s="470">
        <v>80</v>
      </c>
      <c r="G378" s="470"/>
      <c r="H378" s="466" t="s">
        <v>444</v>
      </c>
      <c r="I378" s="470">
        <v>11</v>
      </c>
      <c r="J378" s="470">
        <v>2</v>
      </c>
      <c r="K378" s="470">
        <v>72</v>
      </c>
      <c r="L378" s="470">
        <v>4672</v>
      </c>
      <c r="M378" s="470"/>
      <c r="N378" s="470"/>
      <c r="O378" s="472">
        <v>100</v>
      </c>
      <c r="P378" s="470"/>
      <c r="Q378" s="470">
        <v>148</v>
      </c>
      <c r="R378" s="470"/>
      <c r="S378" s="466"/>
      <c r="T378" s="470"/>
      <c r="U378" s="470"/>
      <c r="V378" s="470"/>
      <c r="W378" s="470"/>
      <c r="X378" s="470"/>
    </row>
    <row r="379" spans="1:24" ht="26.25" customHeight="1" x14ac:dyDescent="0.7">
      <c r="A379" s="464"/>
      <c r="B379" s="470"/>
      <c r="C379" s="470"/>
      <c r="D379" s="470"/>
      <c r="E379" s="470"/>
      <c r="F379" s="470"/>
      <c r="G379" s="470"/>
      <c r="H379" s="466"/>
      <c r="I379" s="470"/>
      <c r="J379" s="470"/>
      <c r="K379" s="470"/>
      <c r="L379" s="470"/>
      <c r="M379" s="470"/>
      <c r="N379" s="470"/>
      <c r="O379" s="472"/>
      <c r="P379" s="470"/>
      <c r="Q379" s="470"/>
      <c r="R379" s="470"/>
      <c r="S379" s="466"/>
      <c r="T379" s="470"/>
      <c r="U379" s="470"/>
      <c r="V379" s="470"/>
      <c r="W379" s="470"/>
      <c r="X379" s="470"/>
    </row>
    <row r="380" spans="1:24" ht="23.1" customHeight="1" x14ac:dyDescent="0.7">
      <c r="A380" s="464" t="s">
        <v>582</v>
      </c>
      <c r="B380" s="470">
        <v>148</v>
      </c>
      <c r="C380" s="470">
        <v>246</v>
      </c>
      <c r="D380" s="470" t="s">
        <v>49</v>
      </c>
      <c r="E380" s="470">
        <v>6565</v>
      </c>
      <c r="F380" s="470">
        <v>5</v>
      </c>
      <c r="G380" s="470"/>
      <c r="H380" s="466" t="s">
        <v>444</v>
      </c>
      <c r="I380" s="470">
        <v>10</v>
      </c>
      <c r="J380" s="470">
        <v>1</v>
      </c>
      <c r="K380" s="470">
        <v>5</v>
      </c>
      <c r="L380" s="470">
        <v>4105</v>
      </c>
      <c r="M380" s="470"/>
      <c r="N380" s="470"/>
      <c r="O380" s="472">
        <v>200</v>
      </c>
      <c r="P380" s="470"/>
      <c r="Q380" s="470">
        <v>148</v>
      </c>
      <c r="R380" s="470"/>
      <c r="S380" s="466"/>
      <c r="T380" s="470"/>
      <c r="U380" s="470"/>
      <c r="V380" s="470"/>
      <c r="W380" s="470"/>
      <c r="X380" s="470"/>
    </row>
    <row r="381" spans="1:24" ht="23.1" customHeight="1" x14ac:dyDescent="0.7">
      <c r="A381" s="464" t="s">
        <v>582</v>
      </c>
      <c r="B381" s="470"/>
      <c r="C381" s="470">
        <v>247</v>
      </c>
      <c r="D381" s="470" t="s">
        <v>49</v>
      </c>
      <c r="E381" s="470">
        <v>6564</v>
      </c>
      <c r="F381" s="470">
        <v>21</v>
      </c>
      <c r="G381" s="470"/>
      <c r="H381" s="466" t="s">
        <v>444</v>
      </c>
      <c r="I381" s="470">
        <v>11</v>
      </c>
      <c r="J381" s="470">
        <v>3</v>
      </c>
      <c r="K381" s="470">
        <v>52</v>
      </c>
      <c r="L381" s="470">
        <v>4752</v>
      </c>
      <c r="M381" s="470"/>
      <c r="N381" s="470"/>
      <c r="O381" s="472">
        <v>150</v>
      </c>
      <c r="P381" s="470"/>
      <c r="Q381" s="470"/>
      <c r="R381" s="470"/>
      <c r="S381" s="470"/>
      <c r="T381" s="470"/>
      <c r="U381" s="470"/>
      <c r="V381" s="470"/>
      <c r="W381" s="470"/>
      <c r="X381" s="470"/>
    </row>
    <row r="382" spans="1:24" ht="23.1" customHeight="1" x14ac:dyDescent="0.7">
      <c r="A382" s="464"/>
      <c r="B382" s="470"/>
      <c r="C382" s="470"/>
      <c r="D382" s="470"/>
      <c r="E382" s="470"/>
      <c r="F382" s="470"/>
      <c r="G382" s="470"/>
      <c r="H382" s="466"/>
      <c r="I382" s="470"/>
      <c r="J382" s="470"/>
      <c r="K382" s="470"/>
      <c r="L382" s="470"/>
      <c r="M382" s="470"/>
      <c r="N382" s="470"/>
      <c r="O382" s="472"/>
      <c r="P382" s="470"/>
      <c r="Q382" s="470"/>
      <c r="R382" s="470"/>
      <c r="S382" s="470"/>
      <c r="T382" s="470"/>
      <c r="U382" s="470"/>
      <c r="V382" s="470"/>
      <c r="W382" s="470"/>
      <c r="X382" s="470"/>
    </row>
    <row r="383" spans="1:24" x14ac:dyDescent="0.7">
      <c r="A383" s="464" t="s">
        <v>583</v>
      </c>
      <c r="B383" s="470">
        <v>162</v>
      </c>
      <c r="C383" s="470">
        <v>248</v>
      </c>
      <c r="D383" s="470" t="s">
        <v>34</v>
      </c>
      <c r="E383" s="470">
        <v>36787</v>
      </c>
      <c r="F383" s="470">
        <v>4</v>
      </c>
      <c r="G383" s="470">
        <v>1396</v>
      </c>
      <c r="H383" s="466" t="s">
        <v>444</v>
      </c>
      <c r="I383" s="470"/>
      <c r="J383" s="470">
        <v>3</v>
      </c>
      <c r="K383" s="470">
        <v>25</v>
      </c>
      <c r="L383" s="470"/>
      <c r="M383" s="470">
        <v>325</v>
      </c>
      <c r="N383" s="470"/>
      <c r="O383" s="472">
        <v>200</v>
      </c>
      <c r="P383" s="470">
        <v>55</v>
      </c>
      <c r="Q383" s="470">
        <v>162</v>
      </c>
      <c r="R383" s="470" t="s">
        <v>36</v>
      </c>
      <c r="S383" s="470" t="s">
        <v>45</v>
      </c>
      <c r="T383" s="470">
        <v>50</v>
      </c>
      <c r="U383" s="470"/>
      <c r="V383" s="470"/>
      <c r="W383" s="470">
        <v>22</v>
      </c>
      <c r="X383" s="470"/>
    </row>
    <row r="384" spans="1:24" x14ac:dyDescent="0.7">
      <c r="A384" s="464" t="s">
        <v>583</v>
      </c>
      <c r="B384" s="470"/>
      <c r="C384" s="470">
        <v>249</v>
      </c>
      <c r="D384" s="470" t="s">
        <v>49</v>
      </c>
      <c r="E384" s="470">
        <v>5629</v>
      </c>
      <c r="F384" s="470">
        <v>113</v>
      </c>
      <c r="G384" s="470"/>
      <c r="H384" s="466" t="s">
        <v>444</v>
      </c>
      <c r="I384" s="470">
        <v>3</v>
      </c>
      <c r="J384" s="470"/>
      <c r="K384" s="470">
        <v>79</v>
      </c>
      <c r="L384" s="470">
        <v>1279</v>
      </c>
      <c r="M384" s="470"/>
      <c r="N384" s="470"/>
      <c r="O384" s="472">
        <v>150</v>
      </c>
      <c r="P384" s="470"/>
      <c r="Q384" s="470"/>
      <c r="R384" s="470"/>
      <c r="S384" s="470"/>
      <c r="T384" s="470"/>
      <c r="U384" s="470"/>
      <c r="V384" s="470"/>
      <c r="W384" s="470"/>
      <c r="X384" s="470"/>
    </row>
    <row r="385" spans="1:24" x14ac:dyDescent="0.7">
      <c r="A385" s="464" t="s">
        <v>583</v>
      </c>
      <c r="B385" s="470"/>
      <c r="C385" s="470">
        <v>250</v>
      </c>
      <c r="D385" s="470" t="s">
        <v>49</v>
      </c>
      <c r="E385" s="470">
        <v>6692</v>
      </c>
      <c r="F385" s="470">
        <v>13</v>
      </c>
      <c r="G385" s="470"/>
      <c r="H385" s="466" t="s">
        <v>444</v>
      </c>
      <c r="I385" s="470">
        <v>11</v>
      </c>
      <c r="J385" s="470">
        <v>2</v>
      </c>
      <c r="K385" s="470">
        <v>95</v>
      </c>
      <c r="L385" s="470">
        <v>4695</v>
      </c>
      <c r="M385" s="470"/>
      <c r="N385" s="470"/>
      <c r="O385" s="472">
        <v>150</v>
      </c>
      <c r="P385" s="470"/>
      <c r="Q385" s="470"/>
      <c r="R385" s="470"/>
      <c r="S385" s="470"/>
      <c r="T385" s="470"/>
      <c r="U385" s="470"/>
      <c r="V385" s="470"/>
      <c r="W385" s="470"/>
      <c r="X385" s="470"/>
    </row>
    <row r="386" spans="1:24" x14ac:dyDescent="0.7">
      <c r="A386" s="464"/>
      <c r="B386" s="470"/>
      <c r="C386" s="470"/>
      <c r="D386" s="470"/>
      <c r="E386" s="470"/>
      <c r="F386" s="470"/>
      <c r="G386" s="470"/>
      <c r="H386" s="466"/>
      <c r="I386" s="470"/>
      <c r="J386" s="470"/>
      <c r="K386" s="470"/>
      <c r="L386" s="470"/>
      <c r="M386" s="470"/>
      <c r="N386" s="470"/>
      <c r="O386" s="472"/>
      <c r="P386" s="470"/>
      <c r="Q386" s="470"/>
      <c r="R386" s="470"/>
      <c r="S386" s="470"/>
      <c r="T386" s="470"/>
      <c r="U386" s="470"/>
      <c r="V386" s="470"/>
      <c r="W386" s="470"/>
      <c r="X386" s="470"/>
    </row>
    <row r="387" spans="1:24" x14ac:dyDescent="0.7">
      <c r="A387" s="464" t="s">
        <v>584</v>
      </c>
      <c r="B387" s="470">
        <v>162</v>
      </c>
      <c r="C387" s="470">
        <v>251</v>
      </c>
      <c r="D387" s="470" t="s">
        <v>34</v>
      </c>
      <c r="E387" s="470">
        <v>40960</v>
      </c>
      <c r="F387" s="470">
        <v>40</v>
      </c>
      <c r="G387" s="470"/>
      <c r="H387" s="466" t="s">
        <v>444</v>
      </c>
      <c r="I387" s="470">
        <v>2</v>
      </c>
      <c r="J387" s="470">
        <v>1</v>
      </c>
      <c r="K387" s="470">
        <v>44</v>
      </c>
      <c r="L387" s="470">
        <v>944</v>
      </c>
      <c r="M387" s="470"/>
      <c r="N387" s="470"/>
      <c r="O387" s="472">
        <v>150</v>
      </c>
      <c r="P387" s="470"/>
      <c r="Q387" s="470">
        <v>162</v>
      </c>
      <c r="R387" s="470"/>
      <c r="S387" s="470"/>
      <c r="T387" s="470"/>
      <c r="U387" s="470"/>
      <c r="V387" s="470"/>
      <c r="W387" s="470"/>
      <c r="X387" s="470"/>
    </row>
    <row r="388" spans="1:24" x14ac:dyDescent="0.7">
      <c r="A388" s="464"/>
      <c r="B388" s="470"/>
      <c r="C388" s="470"/>
      <c r="D388" s="470"/>
      <c r="E388" s="470"/>
      <c r="F388" s="470"/>
      <c r="G388" s="470"/>
      <c r="H388" s="466"/>
      <c r="I388" s="470"/>
      <c r="J388" s="470"/>
      <c r="K388" s="470"/>
      <c r="L388" s="470"/>
      <c r="M388" s="470"/>
      <c r="N388" s="470"/>
      <c r="O388" s="472"/>
      <c r="P388" s="470"/>
      <c r="Q388" s="470"/>
      <c r="R388" s="470"/>
      <c r="S388" s="470"/>
      <c r="T388" s="470"/>
      <c r="U388" s="470"/>
      <c r="V388" s="470"/>
      <c r="W388" s="470"/>
      <c r="X388" s="470"/>
    </row>
    <row r="389" spans="1:24" ht="23.25" customHeight="1" x14ac:dyDescent="0.7">
      <c r="A389" s="464" t="s">
        <v>585</v>
      </c>
      <c r="B389" s="470">
        <v>5</v>
      </c>
      <c r="C389" s="470">
        <v>252</v>
      </c>
      <c r="D389" s="470" t="s">
        <v>49</v>
      </c>
      <c r="E389" s="470">
        <v>4630</v>
      </c>
      <c r="F389" s="470">
        <v>117</v>
      </c>
      <c r="G389" s="470"/>
      <c r="H389" s="466" t="s">
        <v>444</v>
      </c>
      <c r="I389" s="470">
        <v>3</v>
      </c>
      <c r="J389" s="470"/>
      <c r="K389" s="470">
        <v>79</v>
      </c>
      <c r="L389" s="470">
        <v>1279</v>
      </c>
      <c r="M389" s="470"/>
      <c r="N389" s="470"/>
      <c r="O389" s="472">
        <v>200</v>
      </c>
      <c r="P389" s="470"/>
      <c r="Q389" s="470">
        <v>5</v>
      </c>
      <c r="R389" s="470"/>
      <c r="S389" s="470"/>
      <c r="T389" s="470"/>
      <c r="U389" s="470"/>
      <c r="V389" s="470"/>
      <c r="W389" s="470"/>
      <c r="X389" s="470"/>
    </row>
    <row r="390" spans="1:24" ht="23.25" customHeight="1" x14ac:dyDescent="0.7">
      <c r="A390" s="464"/>
      <c r="B390" s="470"/>
      <c r="C390" s="470"/>
      <c r="D390" s="470"/>
      <c r="E390" s="470"/>
      <c r="F390" s="470"/>
      <c r="G390" s="470"/>
      <c r="H390" s="466"/>
      <c r="I390" s="470"/>
      <c r="J390" s="470"/>
      <c r="K390" s="470"/>
      <c r="L390" s="470"/>
      <c r="M390" s="470"/>
      <c r="N390" s="470"/>
      <c r="O390" s="472"/>
      <c r="P390" s="470"/>
      <c r="Q390" s="470"/>
      <c r="R390" s="470"/>
      <c r="S390" s="470"/>
      <c r="T390" s="470"/>
      <c r="U390" s="470"/>
      <c r="V390" s="470"/>
      <c r="W390" s="470"/>
      <c r="X390" s="470"/>
    </row>
    <row r="391" spans="1:24" ht="22.5" customHeight="1" x14ac:dyDescent="0.7">
      <c r="A391" s="464" t="s">
        <v>586</v>
      </c>
      <c r="B391" s="470">
        <v>5</v>
      </c>
      <c r="C391" s="470">
        <v>253</v>
      </c>
      <c r="D391" s="470" t="s">
        <v>49</v>
      </c>
      <c r="E391" s="470">
        <v>5628</v>
      </c>
      <c r="F391" s="470">
        <v>59</v>
      </c>
      <c r="G391" s="470"/>
      <c r="H391" s="466" t="s">
        <v>444</v>
      </c>
      <c r="I391" s="470">
        <v>3</v>
      </c>
      <c r="J391" s="470"/>
      <c r="K391" s="470">
        <v>78</v>
      </c>
      <c r="L391" s="470">
        <v>1278</v>
      </c>
      <c r="M391" s="470"/>
      <c r="N391" s="470"/>
      <c r="O391" s="472">
        <v>150</v>
      </c>
      <c r="P391" s="470"/>
      <c r="Q391" s="470">
        <v>5</v>
      </c>
      <c r="R391" s="470"/>
      <c r="S391" s="470"/>
      <c r="T391" s="470"/>
      <c r="U391" s="470"/>
      <c r="V391" s="470"/>
      <c r="W391" s="470"/>
      <c r="X391" s="470"/>
    </row>
    <row r="392" spans="1:24" ht="22.5" customHeight="1" x14ac:dyDescent="0.7">
      <c r="A392" s="464"/>
      <c r="B392" s="470"/>
      <c r="C392" s="470"/>
      <c r="D392" s="470"/>
      <c r="E392" s="470"/>
      <c r="F392" s="470"/>
      <c r="G392" s="470"/>
      <c r="H392" s="466"/>
      <c r="I392" s="470"/>
      <c r="J392" s="470"/>
      <c r="K392" s="470"/>
      <c r="L392" s="470"/>
      <c r="M392" s="470"/>
      <c r="N392" s="470"/>
      <c r="O392" s="472"/>
      <c r="P392" s="470"/>
      <c r="Q392" s="470"/>
      <c r="R392" s="470"/>
      <c r="S392" s="470"/>
      <c r="T392" s="470"/>
      <c r="U392" s="470"/>
      <c r="V392" s="470"/>
      <c r="W392" s="470"/>
      <c r="X392" s="470"/>
    </row>
    <row r="393" spans="1:24" ht="23.25" customHeight="1" x14ac:dyDescent="0.7">
      <c r="A393" s="464" t="s">
        <v>570</v>
      </c>
      <c r="B393" s="470">
        <v>229</v>
      </c>
      <c r="C393" s="470">
        <v>254</v>
      </c>
      <c r="D393" s="470" t="s">
        <v>49</v>
      </c>
      <c r="E393" s="470">
        <v>6552</v>
      </c>
      <c r="F393" s="470">
        <v>79</v>
      </c>
      <c r="G393" s="470"/>
      <c r="H393" s="466" t="s">
        <v>444</v>
      </c>
      <c r="I393" s="470">
        <v>7</v>
      </c>
      <c r="J393" s="470"/>
      <c r="K393" s="470">
        <v>58</v>
      </c>
      <c r="L393" s="470"/>
      <c r="M393" s="470">
        <v>2858</v>
      </c>
      <c r="N393" s="470"/>
      <c r="O393" s="472">
        <v>200</v>
      </c>
      <c r="P393" s="470">
        <v>56</v>
      </c>
      <c r="Q393" s="470">
        <v>229</v>
      </c>
      <c r="R393" s="470" t="s">
        <v>36</v>
      </c>
      <c r="S393" s="470" t="s">
        <v>37</v>
      </c>
      <c r="T393" s="470">
        <v>42</v>
      </c>
      <c r="U393" s="470"/>
      <c r="V393" s="470"/>
      <c r="W393" s="470">
        <v>3</v>
      </c>
      <c r="X393" s="470"/>
    </row>
    <row r="394" spans="1:24" ht="23.1" customHeight="1" x14ac:dyDescent="0.7">
      <c r="A394" s="464" t="s">
        <v>570</v>
      </c>
      <c r="B394" s="470">
        <v>229</v>
      </c>
      <c r="C394" s="470">
        <v>230</v>
      </c>
      <c r="D394" s="470" t="s">
        <v>34</v>
      </c>
      <c r="E394" s="470">
        <v>37433</v>
      </c>
      <c r="F394" s="470">
        <v>24</v>
      </c>
      <c r="G394" s="470">
        <v>1277</v>
      </c>
      <c r="H394" s="466" t="s">
        <v>444</v>
      </c>
      <c r="I394" s="470">
        <v>2</v>
      </c>
      <c r="J394" s="470">
        <v>1</v>
      </c>
      <c r="K394" s="470">
        <v>53</v>
      </c>
      <c r="L394" s="470"/>
      <c r="M394" s="470">
        <v>953</v>
      </c>
      <c r="N394" s="470"/>
      <c r="O394" s="472">
        <v>150</v>
      </c>
      <c r="P394" s="470">
        <v>52</v>
      </c>
      <c r="Q394" s="470">
        <v>229</v>
      </c>
      <c r="R394" s="470" t="s">
        <v>36</v>
      </c>
      <c r="S394" s="466" t="s">
        <v>37</v>
      </c>
      <c r="T394" s="470">
        <v>36</v>
      </c>
      <c r="U394" s="470"/>
      <c r="V394" s="470"/>
      <c r="W394" s="470">
        <v>3</v>
      </c>
      <c r="X394" s="470"/>
    </row>
    <row r="395" spans="1:24" x14ac:dyDescent="0.7">
      <c r="A395" s="464" t="s">
        <v>587</v>
      </c>
      <c r="B395" s="470">
        <v>137</v>
      </c>
      <c r="C395" s="470">
        <v>255</v>
      </c>
      <c r="D395" s="470" t="s">
        <v>34</v>
      </c>
      <c r="E395" s="470">
        <v>37455</v>
      </c>
      <c r="F395" s="470">
        <v>3</v>
      </c>
      <c r="G395" s="470">
        <v>1299</v>
      </c>
      <c r="H395" s="466" t="s">
        <v>444</v>
      </c>
      <c r="I395" s="470">
        <v>1</v>
      </c>
      <c r="J395" s="470"/>
      <c r="K395" s="470">
        <v>78</v>
      </c>
      <c r="L395" s="470">
        <v>478</v>
      </c>
      <c r="M395" s="470"/>
      <c r="N395" s="470"/>
      <c r="O395" s="472">
        <v>100</v>
      </c>
      <c r="P395" s="470"/>
      <c r="Q395" s="470">
        <v>137</v>
      </c>
      <c r="R395" s="470"/>
      <c r="S395" s="470"/>
      <c r="T395" s="470"/>
      <c r="U395" s="470"/>
      <c r="V395" s="470"/>
      <c r="W395" s="470"/>
      <c r="X395" s="470"/>
    </row>
    <row r="396" spans="1:24" x14ac:dyDescent="0.7">
      <c r="A396" s="464" t="s">
        <v>587</v>
      </c>
      <c r="B396" s="470"/>
      <c r="C396" s="470">
        <v>256</v>
      </c>
      <c r="D396" s="470" t="s">
        <v>47</v>
      </c>
      <c r="E396" s="470"/>
      <c r="F396" s="470"/>
      <c r="G396" s="470"/>
      <c r="H396" s="466" t="s">
        <v>444</v>
      </c>
      <c r="I396" s="470">
        <v>34</v>
      </c>
      <c r="J396" s="470"/>
      <c r="K396" s="470"/>
      <c r="L396" s="470"/>
      <c r="M396" s="470"/>
      <c r="N396" s="470"/>
      <c r="O396" s="472">
        <v>100</v>
      </c>
      <c r="P396" s="470"/>
      <c r="Q396" s="470"/>
      <c r="R396" s="470"/>
      <c r="S396" s="470"/>
      <c r="T396" s="470"/>
      <c r="U396" s="470"/>
      <c r="V396" s="470"/>
      <c r="W396" s="470"/>
      <c r="X396" s="470"/>
    </row>
    <row r="397" spans="1:24" x14ac:dyDescent="0.7">
      <c r="A397" s="464"/>
      <c r="B397" s="470"/>
      <c r="C397" s="470"/>
      <c r="D397" s="470"/>
      <c r="E397" s="470"/>
      <c r="F397" s="470"/>
      <c r="G397" s="470"/>
      <c r="H397" s="466"/>
      <c r="I397" s="470"/>
      <c r="J397" s="470"/>
      <c r="K397" s="470"/>
      <c r="L397" s="470"/>
      <c r="M397" s="470"/>
      <c r="N397" s="470"/>
      <c r="O397" s="472"/>
      <c r="P397" s="470"/>
      <c r="Q397" s="470"/>
      <c r="R397" s="470"/>
      <c r="S397" s="470"/>
      <c r="T397" s="470"/>
      <c r="U397" s="470"/>
      <c r="V397" s="470"/>
      <c r="W397" s="470"/>
      <c r="X397" s="470"/>
    </row>
    <row r="398" spans="1:24" x14ac:dyDescent="0.7">
      <c r="A398" s="464" t="s">
        <v>588</v>
      </c>
      <c r="B398" s="470">
        <v>13</v>
      </c>
      <c r="C398" s="470">
        <v>257</v>
      </c>
      <c r="D398" s="470" t="s">
        <v>34</v>
      </c>
      <c r="E398" s="470">
        <v>41387</v>
      </c>
      <c r="F398" s="470">
        <v>30</v>
      </c>
      <c r="G398" s="470">
        <v>3484</v>
      </c>
      <c r="H398" s="466" t="s">
        <v>444</v>
      </c>
      <c r="I398" s="470">
        <v>2</v>
      </c>
      <c r="J398" s="470"/>
      <c r="K398" s="470">
        <v>81</v>
      </c>
      <c r="L398" s="470">
        <v>881</v>
      </c>
      <c r="M398" s="466"/>
      <c r="N398" s="470"/>
      <c r="O398" s="472">
        <v>250</v>
      </c>
      <c r="P398" s="470"/>
      <c r="Q398" s="470">
        <v>13</v>
      </c>
      <c r="R398" s="470"/>
      <c r="S398" s="470"/>
      <c r="T398" s="470"/>
      <c r="U398" s="470"/>
      <c r="V398" s="470"/>
      <c r="W398" s="470"/>
      <c r="X398" s="470"/>
    </row>
    <row r="399" spans="1:24" x14ac:dyDescent="0.7">
      <c r="A399" s="464"/>
      <c r="B399" s="470"/>
      <c r="C399" s="470"/>
      <c r="D399" s="470"/>
      <c r="E399" s="470"/>
      <c r="F399" s="470"/>
      <c r="G399" s="470"/>
      <c r="H399" s="466"/>
      <c r="I399" s="470"/>
      <c r="J399" s="470"/>
      <c r="K399" s="470"/>
      <c r="L399" s="470"/>
      <c r="M399" s="466"/>
      <c r="N399" s="470"/>
      <c r="O399" s="472"/>
      <c r="P399" s="470"/>
      <c r="Q399" s="470"/>
      <c r="R399" s="470"/>
      <c r="S399" s="470"/>
      <c r="T399" s="470"/>
      <c r="U399" s="470"/>
      <c r="V399" s="470"/>
      <c r="W399" s="470"/>
      <c r="X399" s="470"/>
    </row>
    <row r="400" spans="1:24" x14ac:dyDescent="0.7">
      <c r="A400" s="464" t="s">
        <v>589</v>
      </c>
      <c r="B400" s="470">
        <v>13</v>
      </c>
      <c r="C400" s="470">
        <v>258</v>
      </c>
      <c r="D400" s="470" t="s">
        <v>34</v>
      </c>
      <c r="E400" s="470">
        <v>41386</v>
      </c>
      <c r="F400" s="470">
        <v>91</v>
      </c>
      <c r="G400" s="470">
        <v>3483</v>
      </c>
      <c r="H400" s="466" t="s">
        <v>444</v>
      </c>
      <c r="I400" s="470">
        <v>3</v>
      </c>
      <c r="J400" s="470">
        <v>1</v>
      </c>
      <c r="K400" s="470">
        <v>85</v>
      </c>
      <c r="L400" s="470">
        <v>1385</v>
      </c>
      <c r="M400" s="466"/>
      <c r="N400" s="470"/>
      <c r="O400" s="472">
        <v>175</v>
      </c>
      <c r="P400" s="470"/>
      <c r="Q400" s="470">
        <v>13</v>
      </c>
      <c r="R400" s="470"/>
      <c r="S400" s="470"/>
      <c r="T400" s="470"/>
      <c r="U400" s="470"/>
      <c r="V400" s="470"/>
      <c r="W400" s="470"/>
      <c r="X400" s="470"/>
    </row>
    <row r="401" spans="1:24" x14ac:dyDescent="0.7">
      <c r="A401" s="464" t="s">
        <v>589</v>
      </c>
      <c r="B401" s="470">
        <v>13</v>
      </c>
      <c r="C401" s="470">
        <v>259</v>
      </c>
      <c r="D401" s="470" t="s">
        <v>34</v>
      </c>
      <c r="E401" s="470">
        <v>41389</v>
      </c>
      <c r="F401" s="470">
        <v>88</v>
      </c>
      <c r="G401" s="470">
        <v>3486</v>
      </c>
      <c r="H401" s="466" t="s">
        <v>444</v>
      </c>
      <c r="I401" s="470">
        <v>16</v>
      </c>
      <c r="J401" s="470"/>
      <c r="K401" s="470">
        <v>64</v>
      </c>
      <c r="L401" s="470">
        <v>6464</v>
      </c>
      <c r="M401" s="466"/>
      <c r="N401" s="470"/>
      <c r="O401" s="472">
        <v>100</v>
      </c>
      <c r="P401" s="470"/>
      <c r="Q401" s="470">
        <v>13</v>
      </c>
      <c r="R401" s="470"/>
      <c r="S401" s="470"/>
      <c r="T401" s="470"/>
      <c r="U401" s="470"/>
      <c r="V401" s="470"/>
      <c r="W401" s="470"/>
      <c r="X401" s="470"/>
    </row>
    <row r="402" spans="1:24" x14ac:dyDescent="0.7">
      <c r="A402" s="464"/>
      <c r="B402" s="470"/>
      <c r="C402" s="470"/>
      <c r="D402" s="470"/>
      <c r="E402" s="470"/>
      <c r="F402" s="470"/>
      <c r="G402" s="470"/>
      <c r="H402" s="466"/>
      <c r="I402" s="470"/>
      <c r="J402" s="470"/>
      <c r="K402" s="470"/>
      <c r="L402" s="470"/>
      <c r="M402" s="466"/>
      <c r="N402" s="470"/>
      <c r="O402" s="472"/>
      <c r="P402" s="470"/>
      <c r="Q402" s="470"/>
      <c r="R402" s="470"/>
      <c r="S402" s="470"/>
      <c r="T402" s="470"/>
      <c r="U402" s="470"/>
      <c r="V402" s="470"/>
      <c r="W402" s="470"/>
      <c r="X402" s="470"/>
    </row>
    <row r="403" spans="1:24" x14ac:dyDescent="0.7">
      <c r="A403" s="464" t="s">
        <v>474</v>
      </c>
      <c r="B403" s="470">
        <v>208</v>
      </c>
      <c r="C403" s="470">
        <v>260</v>
      </c>
      <c r="D403" s="470" t="s">
        <v>34</v>
      </c>
      <c r="E403" s="470">
        <v>89874</v>
      </c>
      <c r="F403" s="470">
        <v>248</v>
      </c>
      <c r="G403" s="470">
        <v>7320</v>
      </c>
      <c r="H403" s="466" t="s">
        <v>444</v>
      </c>
      <c r="I403" s="470">
        <v>1</v>
      </c>
      <c r="J403" s="470">
        <v>2</v>
      </c>
      <c r="K403" s="470">
        <v>41</v>
      </c>
      <c r="L403" s="470">
        <v>641</v>
      </c>
      <c r="M403" s="466"/>
      <c r="N403" s="470"/>
      <c r="O403" s="472">
        <v>100</v>
      </c>
      <c r="P403" s="470"/>
      <c r="Q403" s="470">
        <v>208</v>
      </c>
      <c r="R403" s="470"/>
      <c r="S403" s="470"/>
      <c r="T403" s="470"/>
      <c r="U403" s="470"/>
      <c r="V403" s="470"/>
      <c r="W403" s="470"/>
      <c r="X403" s="470"/>
    </row>
    <row r="404" spans="1:24" x14ac:dyDescent="0.7">
      <c r="A404" s="464" t="s">
        <v>474</v>
      </c>
      <c r="B404" s="470">
        <v>208</v>
      </c>
      <c r="C404" s="470">
        <v>261</v>
      </c>
      <c r="D404" s="470" t="s">
        <v>34</v>
      </c>
      <c r="E404" s="470">
        <v>89875</v>
      </c>
      <c r="F404" s="470">
        <v>249</v>
      </c>
      <c r="G404" s="470">
        <v>7321</v>
      </c>
      <c r="H404" s="466" t="s">
        <v>444</v>
      </c>
      <c r="I404" s="470">
        <v>1</v>
      </c>
      <c r="J404" s="470"/>
      <c r="K404" s="470">
        <v>70</v>
      </c>
      <c r="L404" s="470">
        <v>470</v>
      </c>
      <c r="M404" s="470"/>
      <c r="N404" s="470"/>
      <c r="O404" s="472">
        <v>100</v>
      </c>
      <c r="P404" s="470"/>
      <c r="Q404" s="470">
        <v>208</v>
      </c>
      <c r="R404" s="470"/>
      <c r="S404" s="470"/>
      <c r="T404" s="470"/>
      <c r="U404" s="470"/>
      <c r="V404" s="470"/>
      <c r="W404" s="470"/>
      <c r="X404" s="470"/>
    </row>
    <row r="405" spans="1:24" x14ac:dyDescent="0.7">
      <c r="A405" s="464" t="s">
        <v>474</v>
      </c>
      <c r="B405" s="470">
        <v>208</v>
      </c>
      <c r="C405" s="470">
        <v>262</v>
      </c>
      <c r="D405" s="470" t="s">
        <v>34</v>
      </c>
      <c r="E405" s="470">
        <v>89899</v>
      </c>
      <c r="F405" s="470">
        <v>46</v>
      </c>
      <c r="G405" s="470">
        <v>7325</v>
      </c>
      <c r="H405" s="466" t="s">
        <v>444</v>
      </c>
      <c r="I405" s="470"/>
      <c r="J405" s="470">
        <v>1</v>
      </c>
      <c r="K405" s="470">
        <v>35</v>
      </c>
      <c r="L405" s="470"/>
      <c r="M405" s="470">
        <v>135</v>
      </c>
      <c r="N405" s="470"/>
      <c r="O405" s="472">
        <v>300</v>
      </c>
      <c r="P405" s="470">
        <v>57</v>
      </c>
      <c r="Q405" s="470">
        <v>208</v>
      </c>
      <c r="R405" s="470" t="s">
        <v>36</v>
      </c>
      <c r="S405" s="470" t="s">
        <v>37</v>
      </c>
      <c r="T405" s="470">
        <v>30</v>
      </c>
      <c r="U405" s="470"/>
      <c r="V405" s="470"/>
      <c r="W405" s="470"/>
      <c r="X405" s="470"/>
    </row>
    <row r="406" spans="1:24" x14ac:dyDescent="0.7">
      <c r="A406" s="464"/>
      <c r="B406" s="470"/>
      <c r="C406" s="470"/>
      <c r="D406" s="470"/>
      <c r="E406" s="470"/>
      <c r="F406" s="470"/>
      <c r="G406" s="470"/>
      <c r="H406" s="466"/>
      <c r="I406" s="470"/>
      <c r="J406" s="470"/>
      <c r="K406" s="470"/>
      <c r="L406" s="470"/>
      <c r="M406" s="470"/>
      <c r="N406" s="470"/>
      <c r="O406" s="472"/>
      <c r="P406" s="470"/>
      <c r="Q406" s="470"/>
      <c r="R406" s="470"/>
      <c r="S406" s="470"/>
      <c r="T406" s="470"/>
      <c r="U406" s="470"/>
      <c r="V406" s="470"/>
      <c r="W406" s="470"/>
      <c r="X406" s="470"/>
    </row>
    <row r="407" spans="1:24" x14ac:dyDescent="0.7">
      <c r="A407" s="464" t="s">
        <v>590</v>
      </c>
      <c r="B407" s="470">
        <v>194</v>
      </c>
      <c r="C407" s="470">
        <v>263</v>
      </c>
      <c r="D407" s="470" t="s">
        <v>484</v>
      </c>
      <c r="E407" s="470"/>
      <c r="F407" s="470"/>
      <c r="G407" s="470"/>
      <c r="H407" s="466" t="s">
        <v>444</v>
      </c>
      <c r="I407" s="470">
        <v>25</v>
      </c>
      <c r="J407" s="470"/>
      <c r="K407" s="470"/>
      <c r="L407" s="470">
        <v>10000</v>
      </c>
      <c r="M407" s="470"/>
      <c r="N407" s="470"/>
      <c r="O407" s="472">
        <v>150</v>
      </c>
      <c r="P407" s="470"/>
      <c r="Q407" s="470">
        <v>194</v>
      </c>
      <c r="R407" s="470"/>
      <c r="S407" s="470"/>
      <c r="T407" s="470"/>
      <c r="U407" s="470"/>
      <c r="V407" s="470"/>
      <c r="W407" s="470"/>
      <c r="X407" s="470"/>
    </row>
    <row r="408" spans="1:24" x14ac:dyDescent="0.7">
      <c r="A408" s="464" t="s">
        <v>590</v>
      </c>
      <c r="B408" s="470">
        <v>194</v>
      </c>
      <c r="C408" s="470">
        <v>264</v>
      </c>
      <c r="D408" s="470" t="s">
        <v>49</v>
      </c>
      <c r="E408" s="470">
        <v>4868</v>
      </c>
      <c r="F408" s="470">
        <v>82</v>
      </c>
      <c r="G408" s="470"/>
      <c r="H408" s="466" t="s">
        <v>444</v>
      </c>
      <c r="I408" s="470">
        <v>5</v>
      </c>
      <c r="J408" s="470">
        <v>1</v>
      </c>
      <c r="K408" s="470">
        <v>82</v>
      </c>
      <c r="L408" s="470">
        <v>2182</v>
      </c>
      <c r="M408" s="470"/>
      <c r="N408" s="470"/>
      <c r="O408" s="472">
        <v>150</v>
      </c>
      <c r="P408" s="470"/>
      <c r="Q408" s="470">
        <v>194</v>
      </c>
      <c r="R408" s="470"/>
      <c r="S408" s="470"/>
      <c r="T408" s="470"/>
      <c r="U408" s="470"/>
      <c r="V408" s="470"/>
      <c r="W408" s="470"/>
      <c r="X408" s="470"/>
    </row>
    <row r="409" spans="1:24" x14ac:dyDescent="0.7">
      <c r="A409" s="464"/>
      <c r="B409" s="470"/>
      <c r="C409" s="470"/>
      <c r="D409" s="470"/>
      <c r="E409" s="470"/>
      <c r="F409" s="470"/>
      <c r="G409" s="470"/>
      <c r="H409" s="466"/>
      <c r="I409" s="470"/>
      <c r="J409" s="470"/>
      <c r="K409" s="470"/>
      <c r="L409" s="470"/>
      <c r="M409" s="470"/>
      <c r="N409" s="470"/>
      <c r="O409" s="472"/>
      <c r="P409" s="470"/>
      <c r="Q409" s="470"/>
      <c r="R409" s="470"/>
      <c r="S409" s="470"/>
      <c r="T409" s="470"/>
      <c r="U409" s="470"/>
      <c r="V409" s="470"/>
      <c r="W409" s="470"/>
      <c r="X409" s="470"/>
    </row>
    <row r="410" spans="1:24" x14ac:dyDescent="0.7">
      <c r="A410" s="464" t="s">
        <v>475</v>
      </c>
      <c r="B410" s="470">
        <v>41</v>
      </c>
      <c r="C410" s="470">
        <v>265</v>
      </c>
      <c r="D410" s="470" t="s">
        <v>49</v>
      </c>
      <c r="E410" s="470">
        <v>1064</v>
      </c>
      <c r="F410" s="470">
        <v>19</v>
      </c>
      <c r="G410" s="470"/>
      <c r="H410" s="466" t="s">
        <v>444</v>
      </c>
      <c r="I410" s="470">
        <v>13</v>
      </c>
      <c r="J410" s="470"/>
      <c r="K410" s="470">
        <v>30</v>
      </c>
      <c r="L410" s="470">
        <v>5230</v>
      </c>
      <c r="M410" s="470"/>
      <c r="N410" s="470"/>
      <c r="O410" s="472">
        <v>150</v>
      </c>
      <c r="P410" s="470"/>
      <c r="Q410" s="470">
        <v>41</v>
      </c>
      <c r="R410" s="470"/>
      <c r="S410" s="470"/>
      <c r="T410" s="470"/>
      <c r="U410" s="470"/>
      <c r="V410" s="470"/>
      <c r="W410" s="470"/>
      <c r="X410" s="470"/>
    </row>
    <row r="411" spans="1:24" x14ac:dyDescent="0.7">
      <c r="A411" s="464"/>
      <c r="B411" s="470"/>
      <c r="C411" s="470"/>
      <c r="D411" s="470"/>
      <c r="E411" s="470"/>
      <c r="F411" s="470"/>
      <c r="G411" s="470"/>
      <c r="H411" s="466"/>
      <c r="I411" s="470"/>
      <c r="J411" s="470"/>
      <c r="K411" s="470"/>
      <c r="L411" s="470"/>
      <c r="M411" s="470"/>
      <c r="N411" s="470"/>
      <c r="O411" s="472"/>
      <c r="P411" s="470"/>
      <c r="Q411" s="470"/>
      <c r="R411" s="470"/>
      <c r="S411" s="470"/>
      <c r="T411" s="470"/>
      <c r="U411" s="470"/>
      <c r="V411" s="470"/>
      <c r="W411" s="470"/>
      <c r="X411" s="470"/>
    </row>
    <row r="412" spans="1:24" x14ac:dyDescent="0.7">
      <c r="A412" s="464" t="s">
        <v>591</v>
      </c>
      <c r="B412" s="470">
        <v>171</v>
      </c>
      <c r="C412" s="470">
        <v>266</v>
      </c>
      <c r="D412" s="470" t="s">
        <v>47</v>
      </c>
      <c r="E412" s="470">
        <v>1606</v>
      </c>
      <c r="F412" s="470">
        <v>130</v>
      </c>
      <c r="G412" s="470"/>
      <c r="H412" s="466" t="s">
        <v>444</v>
      </c>
      <c r="I412" s="470">
        <v>7</v>
      </c>
      <c r="J412" s="470">
        <v>1</v>
      </c>
      <c r="K412" s="470">
        <v>30</v>
      </c>
      <c r="L412" s="470">
        <v>2930</v>
      </c>
      <c r="M412" s="470"/>
      <c r="N412" s="470"/>
      <c r="O412" s="472">
        <v>200</v>
      </c>
      <c r="P412" s="470"/>
      <c r="Q412" s="470">
        <v>171</v>
      </c>
      <c r="R412" s="470"/>
      <c r="S412" s="470"/>
      <c r="T412" s="470"/>
      <c r="U412" s="470"/>
      <c r="V412" s="470"/>
      <c r="W412" s="470"/>
      <c r="X412" s="470"/>
    </row>
    <row r="413" spans="1:24" x14ac:dyDescent="0.7">
      <c r="A413" s="464"/>
      <c r="B413" s="470"/>
      <c r="C413" s="470"/>
      <c r="D413" s="470"/>
      <c r="E413" s="470"/>
      <c r="F413" s="470"/>
      <c r="G413" s="470"/>
      <c r="H413" s="466"/>
      <c r="I413" s="470"/>
      <c r="J413" s="470"/>
      <c r="K413" s="470"/>
      <c r="L413" s="470"/>
      <c r="M413" s="470"/>
      <c r="N413" s="470"/>
      <c r="O413" s="472"/>
      <c r="P413" s="470"/>
      <c r="Q413" s="470"/>
      <c r="R413" s="470"/>
      <c r="S413" s="470"/>
      <c r="T413" s="470"/>
      <c r="U413" s="470"/>
      <c r="V413" s="470"/>
      <c r="W413" s="470"/>
      <c r="X413" s="470"/>
    </row>
    <row r="414" spans="1:24" x14ac:dyDescent="0.7">
      <c r="A414" s="464" t="s">
        <v>591</v>
      </c>
      <c r="B414" s="470">
        <v>171</v>
      </c>
      <c r="C414" s="470">
        <v>267</v>
      </c>
      <c r="D414" s="470" t="s">
        <v>34</v>
      </c>
      <c r="E414" s="470">
        <v>37503</v>
      </c>
      <c r="F414" s="470">
        <v>36</v>
      </c>
      <c r="G414" s="470">
        <v>1377</v>
      </c>
      <c r="H414" s="466" t="s">
        <v>444</v>
      </c>
      <c r="I414" s="470"/>
      <c r="J414" s="470"/>
      <c r="K414" s="470">
        <v>81</v>
      </c>
      <c r="L414" s="470"/>
      <c r="M414" s="470">
        <v>81</v>
      </c>
      <c r="N414" s="470"/>
      <c r="O414" s="472">
        <v>250</v>
      </c>
      <c r="P414" s="470">
        <v>58</v>
      </c>
      <c r="Q414" s="470">
        <v>171</v>
      </c>
      <c r="R414" s="470" t="s">
        <v>36</v>
      </c>
      <c r="S414" s="470" t="s">
        <v>45</v>
      </c>
      <c r="T414" s="470">
        <v>65</v>
      </c>
      <c r="U414" s="470"/>
      <c r="V414" s="470"/>
      <c r="W414" s="470">
        <v>23</v>
      </c>
      <c r="X414" s="470"/>
    </row>
    <row r="415" spans="1:24" x14ac:dyDescent="0.7">
      <c r="A415" s="464" t="s">
        <v>591</v>
      </c>
      <c r="B415" s="470"/>
      <c r="C415" s="470">
        <v>268</v>
      </c>
      <c r="D415" s="470" t="s">
        <v>49</v>
      </c>
      <c r="E415" s="470">
        <v>3805</v>
      </c>
      <c r="F415" s="470">
        <v>65</v>
      </c>
      <c r="G415" s="470"/>
      <c r="H415" s="466" t="s">
        <v>444</v>
      </c>
      <c r="I415" s="470">
        <v>4</v>
      </c>
      <c r="J415" s="470">
        <v>1</v>
      </c>
      <c r="K415" s="470">
        <v>56</v>
      </c>
      <c r="L415" s="470">
        <v>1756</v>
      </c>
      <c r="M415" s="470"/>
      <c r="N415" s="470"/>
      <c r="O415" s="472">
        <v>150</v>
      </c>
      <c r="P415" s="470"/>
      <c r="Q415" s="470"/>
      <c r="R415" s="470"/>
      <c r="S415" s="470"/>
      <c r="T415" s="470"/>
      <c r="U415" s="470"/>
      <c r="V415" s="470"/>
      <c r="W415" s="470"/>
      <c r="X415" s="470"/>
    </row>
    <row r="416" spans="1:24" x14ac:dyDescent="0.7">
      <c r="A416" s="464" t="s">
        <v>591</v>
      </c>
      <c r="B416" s="470"/>
      <c r="C416" s="470">
        <v>269</v>
      </c>
      <c r="D416" s="470" t="s">
        <v>49</v>
      </c>
      <c r="E416" s="470">
        <v>4294</v>
      </c>
      <c r="F416" s="470">
        <v>110</v>
      </c>
      <c r="G416" s="470"/>
      <c r="H416" s="466" t="s">
        <v>444</v>
      </c>
      <c r="I416" s="470">
        <v>3</v>
      </c>
      <c r="J416" s="470">
        <v>1</v>
      </c>
      <c r="K416" s="470">
        <v>4</v>
      </c>
      <c r="L416" s="470">
        <v>1304</v>
      </c>
      <c r="M416" s="470"/>
      <c r="N416" s="470"/>
      <c r="O416" s="472">
        <v>100</v>
      </c>
      <c r="P416" s="470"/>
      <c r="Q416" s="470"/>
      <c r="R416" s="470"/>
      <c r="S416" s="470"/>
      <c r="T416" s="470"/>
      <c r="U416" s="470"/>
      <c r="V416" s="470"/>
      <c r="W416" s="470"/>
      <c r="X416" s="470"/>
    </row>
    <row r="417" spans="1:24" x14ac:dyDescent="0.7">
      <c r="A417" s="464"/>
      <c r="B417" s="470"/>
      <c r="C417" s="470"/>
      <c r="D417" s="470"/>
      <c r="E417" s="470"/>
      <c r="F417" s="470"/>
      <c r="G417" s="470"/>
      <c r="H417" s="466"/>
      <c r="I417" s="470"/>
      <c r="J417" s="470"/>
      <c r="K417" s="470"/>
      <c r="L417" s="470"/>
      <c r="M417" s="470"/>
      <c r="N417" s="470"/>
      <c r="O417" s="472"/>
      <c r="P417" s="470"/>
      <c r="Q417" s="470"/>
      <c r="R417" s="470"/>
      <c r="S417" s="470"/>
      <c r="T417" s="470"/>
      <c r="U417" s="470"/>
      <c r="V417" s="470"/>
      <c r="W417" s="470"/>
      <c r="X417" s="470"/>
    </row>
    <row r="418" spans="1:24" x14ac:dyDescent="0.7">
      <c r="A418" s="464" t="s">
        <v>592</v>
      </c>
      <c r="B418" s="470">
        <v>246</v>
      </c>
      <c r="C418" s="470">
        <v>270</v>
      </c>
      <c r="D418" s="470" t="s">
        <v>34</v>
      </c>
      <c r="E418" s="470">
        <v>74158</v>
      </c>
      <c r="F418" s="470">
        <v>228</v>
      </c>
      <c r="G418" s="470">
        <v>6407</v>
      </c>
      <c r="H418" s="466" t="s">
        <v>444</v>
      </c>
      <c r="I418" s="470">
        <v>5</v>
      </c>
      <c r="J418" s="470"/>
      <c r="K418" s="470">
        <v>76</v>
      </c>
      <c r="L418" s="470">
        <v>2076</v>
      </c>
      <c r="M418" s="470"/>
      <c r="N418" s="470"/>
      <c r="O418" s="472">
        <v>250</v>
      </c>
      <c r="P418" s="470"/>
      <c r="Q418" s="470">
        <v>246</v>
      </c>
      <c r="R418" s="470"/>
      <c r="S418" s="470"/>
      <c r="T418" s="470"/>
      <c r="U418" s="470"/>
      <c r="V418" s="470"/>
      <c r="W418" s="470"/>
      <c r="X418" s="470"/>
    </row>
    <row r="419" spans="1:24" x14ac:dyDescent="0.7">
      <c r="A419" s="464"/>
      <c r="B419" s="470"/>
      <c r="C419" s="470"/>
      <c r="D419" s="470"/>
      <c r="E419" s="470"/>
      <c r="F419" s="470"/>
      <c r="G419" s="470"/>
      <c r="H419" s="466"/>
      <c r="I419" s="470"/>
      <c r="J419" s="470"/>
      <c r="K419" s="470"/>
      <c r="L419" s="470"/>
      <c r="M419" s="470"/>
      <c r="N419" s="470"/>
      <c r="O419" s="472"/>
      <c r="P419" s="470"/>
      <c r="Q419" s="470"/>
      <c r="R419" s="470"/>
      <c r="S419" s="470"/>
      <c r="T419" s="470"/>
      <c r="U419" s="470"/>
      <c r="V419" s="470"/>
      <c r="W419" s="470"/>
      <c r="X419" s="470"/>
    </row>
    <row r="420" spans="1:24" x14ac:dyDescent="0.7">
      <c r="A420" s="464" t="s">
        <v>593</v>
      </c>
      <c r="B420" s="470">
        <v>238</v>
      </c>
      <c r="C420" s="470">
        <v>271</v>
      </c>
      <c r="D420" s="470" t="s">
        <v>34</v>
      </c>
      <c r="E420" s="470">
        <v>84180</v>
      </c>
      <c r="F420" s="470">
        <v>42</v>
      </c>
      <c r="G420" s="470">
        <v>6892</v>
      </c>
      <c r="H420" s="466" t="s">
        <v>444</v>
      </c>
      <c r="I420" s="470"/>
      <c r="J420" s="470">
        <v>1</v>
      </c>
      <c r="K420" s="470"/>
      <c r="L420" s="470"/>
      <c r="M420" s="470">
        <v>100</v>
      </c>
      <c r="N420" s="470"/>
      <c r="O420" s="472">
        <v>300</v>
      </c>
      <c r="P420" s="470">
        <v>59</v>
      </c>
      <c r="Q420" s="470">
        <v>238</v>
      </c>
      <c r="R420" s="470"/>
      <c r="S420" s="470"/>
      <c r="T420" s="470"/>
      <c r="U420" s="470"/>
      <c r="V420" s="470"/>
      <c r="W420" s="470"/>
      <c r="X420" s="470"/>
    </row>
    <row r="421" spans="1:24" x14ac:dyDescent="0.7">
      <c r="A421" s="464" t="s">
        <v>593</v>
      </c>
      <c r="B421" s="470">
        <v>238</v>
      </c>
      <c r="C421" s="470">
        <v>272</v>
      </c>
      <c r="D421" s="470" t="s">
        <v>34</v>
      </c>
      <c r="E421" s="470">
        <v>36794</v>
      </c>
      <c r="F421" s="470">
        <v>29</v>
      </c>
      <c r="G421" s="470">
        <v>1410</v>
      </c>
      <c r="H421" s="466" t="s">
        <v>444</v>
      </c>
      <c r="I421" s="470"/>
      <c r="J421" s="470">
        <v>3</v>
      </c>
      <c r="K421" s="470">
        <v>52</v>
      </c>
      <c r="L421" s="470"/>
      <c r="M421" s="470">
        <v>352</v>
      </c>
      <c r="N421" s="470"/>
      <c r="O421" s="472">
        <v>300</v>
      </c>
      <c r="P421" s="470">
        <v>60</v>
      </c>
      <c r="Q421" s="470">
        <v>238</v>
      </c>
      <c r="R421" s="470"/>
      <c r="S421" s="470"/>
      <c r="T421" s="470"/>
      <c r="U421" s="470"/>
      <c r="V421" s="470"/>
      <c r="W421" s="470"/>
      <c r="X421" s="470"/>
    </row>
    <row r="422" spans="1:24" x14ac:dyDescent="0.7">
      <c r="A422" s="464" t="s">
        <v>593</v>
      </c>
      <c r="B422" s="470">
        <v>238</v>
      </c>
      <c r="C422" s="470">
        <v>273</v>
      </c>
      <c r="D422" s="470" t="s">
        <v>34</v>
      </c>
      <c r="E422" s="470">
        <v>84179</v>
      </c>
      <c r="F422" s="470">
        <v>41</v>
      </c>
      <c r="G422" s="470">
        <v>6891</v>
      </c>
      <c r="H422" s="466" t="s">
        <v>444</v>
      </c>
      <c r="I422" s="470"/>
      <c r="J422" s="470">
        <v>1</v>
      </c>
      <c r="K422" s="470"/>
      <c r="L422" s="470"/>
      <c r="M422" s="470">
        <v>100</v>
      </c>
      <c r="N422" s="470"/>
      <c r="O422" s="472">
        <v>300</v>
      </c>
      <c r="P422" s="470">
        <v>61</v>
      </c>
      <c r="Q422" s="470">
        <v>238</v>
      </c>
      <c r="R422" s="470" t="s">
        <v>36</v>
      </c>
      <c r="S422" s="470" t="s">
        <v>37</v>
      </c>
      <c r="T422" s="470">
        <v>144</v>
      </c>
      <c r="U422" s="470"/>
      <c r="V422" s="470"/>
      <c r="W422" s="470">
        <v>10</v>
      </c>
      <c r="X422" s="470"/>
    </row>
    <row r="423" spans="1:24" x14ac:dyDescent="0.7">
      <c r="A423" s="464"/>
      <c r="B423" s="470"/>
      <c r="C423" s="470"/>
      <c r="D423" s="470"/>
      <c r="E423" s="470"/>
      <c r="F423" s="470"/>
      <c r="G423" s="470"/>
      <c r="H423" s="466"/>
      <c r="I423" s="470"/>
      <c r="J423" s="470"/>
      <c r="K423" s="470"/>
      <c r="L423" s="470"/>
      <c r="M423" s="470"/>
      <c r="N423" s="470"/>
      <c r="O423" s="472"/>
      <c r="P423" s="470"/>
      <c r="Q423" s="470"/>
      <c r="R423" s="470"/>
      <c r="S423" s="470"/>
      <c r="T423" s="470"/>
      <c r="U423" s="470"/>
      <c r="V423" s="470"/>
      <c r="W423" s="470"/>
      <c r="X423" s="470"/>
    </row>
    <row r="424" spans="1:24" x14ac:dyDescent="0.7">
      <c r="A424" s="464" t="s">
        <v>594</v>
      </c>
      <c r="B424" s="470">
        <v>43</v>
      </c>
      <c r="C424" s="470">
        <v>274</v>
      </c>
      <c r="D424" s="470" t="s">
        <v>34</v>
      </c>
      <c r="E424" s="470">
        <v>41990</v>
      </c>
      <c r="F424" s="470">
        <v>128</v>
      </c>
      <c r="G424" s="470">
        <v>3802</v>
      </c>
      <c r="H424" s="466" t="s">
        <v>444</v>
      </c>
      <c r="I424" s="470">
        <v>12</v>
      </c>
      <c r="J424" s="470">
        <v>3</v>
      </c>
      <c r="K424" s="470">
        <v>35</v>
      </c>
      <c r="L424" s="470">
        <v>5135</v>
      </c>
      <c r="M424" s="470"/>
      <c r="N424" s="470"/>
      <c r="O424" s="472">
        <v>100</v>
      </c>
      <c r="P424" s="470"/>
      <c r="Q424" s="470">
        <v>43</v>
      </c>
      <c r="R424" s="470"/>
      <c r="S424" s="470"/>
      <c r="T424" s="470"/>
      <c r="U424" s="470"/>
      <c r="V424" s="470"/>
      <c r="W424" s="470"/>
      <c r="X424" s="470"/>
    </row>
    <row r="425" spans="1:24" x14ac:dyDescent="0.7">
      <c r="A425" s="464"/>
      <c r="B425" s="470"/>
      <c r="C425" s="470"/>
      <c r="D425" s="470"/>
      <c r="E425" s="470"/>
      <c r="F425" s="470"/>
      <c r="G425" s="470"/>
      <c r="H425" s="466"/>
      <c r="I425" s="470"/>
      <c r="J425" s="470"/>
      <c r="K425" s="470"/>
      <c r="L425" s="470"/>
      <c r="M425" s="470"/>
      <c r="N425" s="470"/>
      <c r="O425" s="472"/>
      <c r="P425" s="470"/>
      <c r="Q425" s="470"/>
      <c r="R425" s="470"/>
      <c r="S425" s="470"/>
      <c r="T425" s="470"/>
      <c r="U425" s="470"/>
      <c r="V425" s="470"/>
      <c r="W425" s="470"/>
      <c r="X425" s="470"/>
    </row>
    <row r="426" spans="1:24" x14ac:dyDescent="0.7">
      <c r="A426" s="464" t="s">
        <v>595</v>
      </c>
      <c r="B426" s="470"/>
      <c r="C426" s="470">
        <v>275</v>
      </c>
      <c r="D426" s="470" t="s">
        <v>49</v>
      </c>
      <c r="E426" s="470">
        <v>6584</v>
      </c>
      <c r="F426" s="470">
        <v>137</v>
      </c>
      <c r="G426" s="470"/>
      <c r="H426" s="466" t="s">
        <v>444</v>
      </c>
      <c r="I426" s="470">
        <v>10</v>
      </c>
      <c r="J426" s="470">
        <v>3</v>
      </c>
      <c r="K426" s="470">
        <v>67</v>
      </c>
      <c r="L426" s="470">
        <v>4367</v>
      </c>
      <c r="M426" s="470"/>
      <c r="N426" s="470"/>
      <c r="O426" s="472">
        <v>150</v>
      </c>
      <c r="P426" s="470"/>
      <c r="Q426" s="470"/>
      <c r="R426" s="470"/>
      <c r="S426" s="470"/>
      <c r="T426" s="470"/>
      <c r="U426" s="470"/>
      <c r="V426" s="470"/>
      <c r="W426" s="470"/>
      <c r="X426" s="470"/>
    </row>
    <row r="427" spans="1:24" x14ac:dyDescent="0.7">
      <c r="A427" s="464"/>
      <c r="B427" s="470"/>
      <c r="C427" s="470"/>
      <c r="D427" s="470"/>
      <c r="E427" s="470"/>
      <c r="F427" s="470"/>
      <c r="G427" s="470"/>
      <c r="H427" s="466"/>
      <c r="I427" s="470"/>
      <c r="J427" s="470"/>
      <c r="K427" s="470"/>
      <c r="L427" s="470"/>
      <c r="M427" s="470"/>
      <c r="N427" s="470"/>
      <c r="O427" s="472"/>
      <c r="P427" s="470"/>
      <c r="Q427" s="470"/>
      <c r="R427" s="470"/>
      <c r="S427" s="470"/>
      <c r="T427" s="470"/>
      <c r="U427" s="470"/>
      <c r="V427" s="470"/>
      <c r="W427" s="470"/>
      <c r="X427" s="470"/>
    </row>
    <row r="428" spans="1:24" x14ac:dyDescent="0.7">
      <c r="A428" s="464" t="s">
        <v>596</v>
      </c>
      <c r="B428" s="470"/>
      <c r="C428" s="470">
        <v>276</v>
      </c>
      <c r="D428" s="470" t="s">
        <v>49</v>
      </c>
      <c r="E428" s="470">
        <v>6545</v>
      </c>
      <c r="F428" s="470">
        <v>71</v>
      </c>
      <c r="G428" s="470"/>
      <c r="H428" s="466" t="s">
        <v>444</v>
      </c>
      <c r="I428" s="470">
        <v>2</v>
      </c>
      <c r="J428" s="470">
        <v>2</v>
      </c>
      <c r="K428" s="470">
        <v>85</v>
      </c>
      <c r="L428" s="470">
        <v>1085</v>
      </c>
      <c r="M428" s="470"/>
      <c r="N428" s="470"/>
      <c r="O428" s="472">
        <v>150</v>
      </c>
      <c r="P428" s="470"/>
      <c r="Q428" s="470"/>
      <c r="R428" s="470"/>
      <c r="S428" s="470"/>
      <c r="T428" s="470"/>
      <c r="U428" s="470"/>
      <c r="V428" s="470"/>
      <c r="W428" s="470"/>
      <c r="X428" s="470"/>
    </row>
    <row r="429" spans="1:24" x14ac:dyDescent="0.7">
      <c r="A429" s="464" t="s">
        <v>596</v>
      </c>
      <c r="B429" s="470">
        <v>25</v>
      </c>
      <c r="C429" s="470">
        <v>277</v>
      </c>
      <c r="D429" s="470" t="s">
        <v>34</v>
      </c>
      <c r="E429" s="470">
        <v>37556</v>
      </c>
      <c r="F429" s="470">
        <v>6</v>
      </c>
      <c r="G429" s="470">
        <v>1300</v>
      </c>
      <c r="H429" s="466" t="s">
        <v>444</v>
      </c>
      <c r="I429" s="470"/>
      <c r="J429" s="470">
        <v>2</v>
      </c>
      <c r="K429" s="470">
        <v>36</v>
      </c>
      <c r="L429" s="470"/>
      <c r="M429" s="470">
        <v>236</v>
      </c>
      <c r="N429" s="470"/>
      <c r="O429" s="472">
        <v>250</v>
      </c>
      <c r="P429" s="470">
        <v>62</v>
      </c>
      <c r="Q429" s="470">
        <v>25</v>
      </c>
      <c r="R429" s="470" t="s">
        <v>36</v>
      </c>
      <c r="S429" s="470" t="s">
        <v>45</v>
      </c>
      <c r="T429" s="470"/>
      <c r="U429" s="470"/>
      <c r="V429" s="470"/>
      <c r="W429" s="470">
        <v>37</v>
      </c>
      <c r="X429" s="470"/>
    </row>
    <row r="430" spans="1:24" x14ac:dyDescent="0.7">
      <c r="A430" s="464"/>
      <c r="B430" s="470"/>
      <c r="C430" s="470"/>
      <c r="D430" s="470"/>
      <c r="E430" s="470"/>
      <c r="F430" s="470"/>
      <c r="G430" s="470"/>
      <c r="H430" s="466"/>
      <c r="I430" s="470"/>
      <c r="J430" s="470"/>
      <c r="K430" s="470"/>
      <c r="L430" s="470"/>
      <c r="M430" s="470"/>
      <c r="N430" s="470"/>
      <c r="O430" s="472"/>
      <c r="P430" s="470"/>
      <c r="Q430" s="470"/>
      <c r="R430" s="470"/>
      <c r="S430" s="470"/>
      <c r="T430" s="470"/>
      <c r="U430" s="470"/>
      <c r="V430" s="470"/>
      <c r="W430" s="470"/>
      <c r="X430" s="470"/>
    </row>
    <row r="431" spans="1:24" x14ac:dyDescent="0.7">
      <c r="A431" s="464" t="s">
        <v>597</v>
      </c>
      <c r="B431" s="470">
        <v>25</v>
      </c>
      <c r="C431" s="470">
        <v>278</v>
      </c>
      <c r="D431" s="470" t="s">
        <v>49</v>
      </c>
      <c r="E431" s="470">
        <v>6544</v>
      </c>
      <c r="F431" s="470">
        <v>70</v>
      </c>
      <c r="G431" s="470"/>
      <c r="H431" s="466" t="s">
        <v>444</v>
      </c>
      <c r="I431" s="470">
        <v>3</v>
      </c>
      <c r="J431" s="470">
        <v>3</v>
      </c>
      <c r="K431" s="470">
        <v>38</v>
      </c>
      <c r="L431" s="470">
        <v>1538</v>
      </c>
      <c r="M431" s="470"/>
      <c r="N431" s="470"/>
      <c r="O431" s="472">
        <v>150</v>
      </c>
      <c r="P431" s="470"/>
      <c r="Q431" s="470">
        <v>25</v>
      </c>
      <c r="R431" s="470"/>
      <c r="S431" s="470"/>
      <c r="T431" s="470"/>
      <c r="U431" s="470"/>
      <c r="V431" s="470"/>
      <c r="W431" s="470"/>
      <c r="X431" s="470"/>
    </row>
    <row r="432" spans="1:24" x14ac:dyDescent="0.7">
      <c r="A432" s="464"/>
      <c r="B432" s="470"/>
      <c r="C432" s="470"/>
      <c r="D432" s="470"/>
      <c r="E432" s="470"/>
      <c r="F432" s="470"/>
      <c r="G432" s="470"/>
      <c r="H432" s="466"/>
      <c r="I432" s="470"/>
      <c r="J432" s="470"/>
      <c r="K432" s="470"/>
      <c r="L432" s="470"/>
      <c r="M432" s="470"/>
      <c r="N432" s="470"/>
      <c r="O432" s="472"/>
      <c r="P432" s="470"/>
      <c r="Q432" s="470"/>
      <c r="R432" s="470"/>
      <c r="S432" s="470"/>
      <c r="T432" s="470"/>
      <c r="U432" s="470"/>
      <c r="V432" s="470"/>
      <c r="W432" s="470"/>
      <c r="X432" s="470"/>
    </row>
    <row r="433" spans="1:24" x14ac:dyDescent="0.7">
      <c r="A433" s="464" t="s">
        <v>598</v>
      </c>
      <c r="B433" s="470">
        <v>134</v>
      </c>
      <c r="C433" s="470">
        <v>279</v>
      </c>
      <c r="D433" s="470" t="s">
        <v>34</v>
      </c>
      <c r="E433" s="470">
        <v>37514</v>
      </c>
      <c r="F433" s="470">
        <v>32</v>
      </c>
      <c r="G433" s="470">
        <v>1388</v>
      </c>
      <c r="H433" s="466" t="s">
        <v>444</v>
      </c>
      <c r="I433" s="470"/>
      <c r="J433" s="470"/>
      <c r="K433" s="470">
        <v>43</v>
      </c>
      <c r="L433" s="470"/>
      <c r="M433" s="470">
        <v>43</v>
      </c>
      <c r="N433" s="470"/>
      <c r="O433" s="472">
        <v>250</v>
      </c>
      <c r="P433" s="470">
        <v>63</v>
      </c>
      <c r="Q433" s="470">
        <v>134</v>
      </c>
      <c r="R433" s="470" t="s">
        <v>36</v>
      </c>
      <c r="S433" s="470" t="s">
        <v>45</v>
      </c>
      <c r="T433" s="470"/>
      <c r="U433" s="470"/>
      <c r="V433" s="470"/>
      <c r="W433" s="470">
        <v>20</v>
      </c>
      <c r="X433" s="470"/>
    </row>
    <row r="434" spans="1:24" x14ac:dyDescent="0.7">
      <c r="A434" s="464" t="s">
        <v>598</v>
      </c>
      <c r="B434" s="470"/>
      <c r="C434" s="470">
        <v>280</v>
      </c>
      <c r="D434" s="470" t="s">
        <v>49</v>
      </c>
      <c r="E434" s="470">
        <v>945</v>
      </c>
      <c r="F434" s="470">
        <v>2</v>
      </c>
      <c r="G434" s="470"/>
      <c r="H434" s="466" t="s">
        <v>444</v>
      </c>
      <c r="I434" s="470">
        <v>5</v>
      </c>
      <c r="J434" s="470">
        <v>1</v>
      </c>
      <c r="K434" s="470">
        <v>75</v>
      </c>
      <c r="L434" s="470">
        <v>2175</v>
      </c>
      <c r="M434" s="470"/>
      <c r="N434" s="470"/>
      <c r="O434" s="472">
        <v>100</v>
      </c>
      <c r="P434" s="470"/>
      <c r="Q434" s="470"/>
      <c r="R434" s="470"/>
      <c r="S434" s="470"/>
      <c r="T434" s="470"/>
      <c r="U434" s="470"/>
      <c r="V434" s="470"/>
      <c r="W434" s="470"/>
      <c r="X434" s="470"/>
    </row>
    <row r="435" spans="1:24" x14ac:dyDescent="0.7">
      <c r="A435" s="464"/>
      <c r="B435" s="470"/>
      <c r="C435" s="470"/>
      <c r="D435" s="470"/>
      <c r="E435" s="470"/>
      <c r="F435" s="470"/>
      <c r="G435" s="470"/>
      <c r="H435" s="466"/>
      <c r="I435" s="470"/>
      <c r="J435" s="470"/>
      <c r="K435" s="470"/>
      <c r="L435" s="470"/>
      <c r="M435" s="470"/>
      <c r="N435" s="470"/>
      <c r="O435" s="472"/>
      <c r="P435" s="470"/>
      <c r="Q435" s="470"/>
      <c r="R435" s="470"/>
      <c r="S435" s="470"/>
      <c r="T435" s="470"/>
      <c r="U435" s="470"/>
      <c r="V435" s="470"/>
      <c r="W435" s="470"/>
      <c r="X435" s="470"/>
    </row>
    <row r="436" spans="1:24" x14ac:dyDescent="0.7">
      <c r="A436" s="464" t="s">
        <v>599</v>
      </c>
      <c r="B436" s="470">
        <v>37</v>
      </c>
      <c r="C436" s="470">
        <v>281</v>
      </c>
      <c r="D436" s="470" t="s">
        <v>34</v>
      </c>
      <c r="E436" s="470">
        <v>37501</v>
      </c>
      <c r="F436" s="470">
        <v>27</v>
      </c>
      <c r="G436" s="470">
        <v>1375</v>
      </c>
      <c r="H436" s="466" t="s">
        <v>444</v>
      </c>
      <c r="I436" s="470"/>
      <c r="J436" s="470"/>
      <c r="K436" s="470">
        <v>84</v>
      </c>
      <c r="L436" s="470"/>
      <c r="M436" s="470">
        <v>84</v>
      </c>
      <c r="N436" s="470"/>
      <c r="O436" s="472">
        <v>250</v>
      </c>
      <c r="P436" s="470">
        <v>64</v>
      </c>
      <c r="Q436" s="470">
        <v>37</v>
      </c>
      <c r="R436" s="470" t="s">
        <v>36</v>
      </c>
      <c r="S436" s="470" t="s">
        <v>64</v>
      </c>
      <c r="T436" s="470">
        <v>60</v>
      </c>
      <c r="U436" s="470"/>
      <c r="V436" s="470"/>
      <c r="W436" s="470">
        <v>6</v>
      </c>
      <c r="X436" s="470"/>
    </row>
    <row r="437" spans="1:24" x14ac:dyDescent="0.7">
      <c r="A437" s="464" t="s">
        <v>599</v>
      </c>
      <c r="B437" s="470"/>
      <c r="C437" s="470">
        <v>282</v>
      </c>
      <c r="D437" s="470" t="s">
        <v>47</v>
      </c>
      <c r="E437" s="470">
        <v>1606</v>
      </c>
      <c r="F437" s="470"/>
      <c r="G437" s="470"/>
      <c r="H437" s="466" t="s">
        <v>444</v>
      </c>
      <c r="I437" s="470">
        <v>7</v>
      </c>
      <c r="J437" s="470">
        <v>1</v>
      </c>
      <c r="K437" s="470">
        <v>32</v>
      </c>
      <c r="L437" s="470">
        <v>2932</v>
      </c>
      <c r="M437" s="470"/>
      <c r="N437" s="470"/>
      <c r="O437" s="472">
        <v>200</v>
      </c>
      <c r="P437" s="470"/>
      <c r="Q437" s="470"/>
      <c r="R437" s="470"/>
      <c r="S437" s="470"/>
      <c r="T437" s="470"/>
      <c r="U437" s="470"/>
      <c r="V437" s="470"/>
      <c r="W437" s="470"/>
      <c r="X437" s="470"/>
    </row>
    <row r="438" spans="1:24" x14ac:dyDescent="0.7">
      <c r="A438" s="464" t="s">
        <v>599</v>
      </c>
      <c r="B438" s="470"/>
      <c r="C438" s="470">
        <v>283</v>
      </c>
      <c r="D438" s="470" t="s">
        <v>49</v>
      </c>
      <c r="E438" s="470">
        <v>5292</v>
      </c>
      <c r="F438" s="470">
        <v>63</v>
      </c>
      <c r="G438" s="470"/>
      <c r="H438" s="466" t="s">
        <v>444</v>
      </c>
      <c r="I438" s="470">
        <v>4</v>
      </c>
      <c r="J438" s="470">
        <v>1</v>
      </c>
      <c r="K438" s="470">
        <v>55</v>
      </c>
      <c r="L438" s="470">
        <v>1755</v>
      </c>
      <c r="M438" s="470"/>
      <c r="N438" s="470"/>
      <c r="O438" s="472">
        <v>150</v>
      </c>
      <c r="P438" s="470"/>
      <c r="Q438" s="470"/>
      <c r="R438" s="470"/>
      <c r="S438" s="470"/>
      <c r="T438" s="470"/>
      <c r="U438" s="470"/>
      <c r="V438" s="470"/>
      <c r="W438" s="470"/>
      <c r="X438" s="470"/>
    </row>
    <row r="439" spans="1:24" x14ac:dyDescent="0.7">
      <c r="A439" s="464"/>
      <c r="B439" s="470"/>
      <c r="C439" s="470"/>
      <c r="D439" s="470"/>
      <c r="E439" s="470"/>
      <c r="F439" s="470"/>
      <c r="G439" s="470"/>
      <c r="H439" s="466"/>
      <c r="I439" s="470"/>
      <c r="J439" s="470"/>
      <c r="K439" s="470"/>
      <c r="L439" s="470"/>
      <c r="M439" s="470"/>
      <c r="N439" s="470"/>
      <c r="O439" s="472"/>
      <c r="P439" s="470"/>
      <c r="Q439" s="470"/>
      <c r="R439" s="470"/>
      <c r="S439" s="470"/>
      <c r="T439" s="470"/>
      <c r="U439" s="470"/>
      <c r="V439" s="470"/>
      <c r="W439" s="470"/>
      <c r="X439" s="470"/>
    </row>
    <row r="440" spans="1:24" x14ac:dyDescent="0.7">
      <c r="A440" s="464" t="s">
        <v>600</v>
      </c>
      <c r="B440" s="470">
        <v>32</v>
      </c>
      <c r="C440" s="470">
        <v>284</v>
      </c>
      <c r="D440" s="470" t="s">
        <v>34</v>
      </c>
      <c r="E440" s="470">
        <v>42000</v>
      </c>
      <c r="F440" s="470">
        <v>102</v>
      </c>
      <c r="G440" s="470">
        <v>3812</v>
      </c>
      <c r="H440" s="466" t="s">
        <v>444</v>
      </c>
      <c r="I440" s="470">
        <v>8</v>
      </c>
      <c r="J440" s="470">
        <v>2</v>
      </c>
      <c r="K440" s="470">
        <v>69</v>
      </c>
      <c r="L440" s="470">
        <v>3469</v>
      </c>
      <c r="M440" s="470"/>
      <c r="N440" s="470"/>
      <c r="O440" s="472">
        <v>250</v>
      </c>
      <c r="P440" s="470"/>
      <c r="Q440" s="470">
        <v>32</v>
      </c>
      <c r="R440" s="470"/>
      <c r="S440" s="470"/>
      <c r="T440" s="470"/>
      <c r="U440" s="470"/>
      <c r="V440" s="470"/>
      <c r="W440" s="470"/>
      <c r="X440" s="470"/>
    </row>
    <row r="441" spans="1:24" x14ac:dyDescent="0.7">
      <c r="A441" s="464" t="s">
        <v>600</v>
      </c>
      <c r="B441" s="470">
        <v>32</v>
      </c>
      <c r="C441" s="470">
        <v>285</v>
      </c>
      <c r="D441" s="470" t="s">
        <v>34</v>
      </c>
      <c r="E441" s="470">
        <v>36796</v>
      </c>
      <c r="F441" s="470">
        <v>25</v>
      </c>
      <c r="G441" s="470">
        <v>1412</v>
      </c>
      <c r="H441" s="466" t="s">
        <v>444</v>
      </c>
      <c r="I441" s="470"/>
      <c r="J441" s="470"/>
      <c r="K441" s="470">
        <v>96</v>
      </c>
      <c r="L441" s="470"/>
      <c r="M441" s="470">
        <v>96</v>
      </c>
      <c r="N441" s="470"/>
      <c r="O441" s="472">
        <v>250</v>
      </c>
      <c r="P441" s="470">
        <v>65</v>
      </c>
      <c r="Q441" s="470">
        <v>32</v>
      </c>
      <c r="R441" s="470" t="s">
        <v>36</v>
      </c>
      <c r="S441" s="470" t="s">
        <v>45</v>
      </c>
      <c r="T441" s="470">
        <v>72</v>
      </c>
      <c r="U441" s="470"/>
      <c r="V441" s="470"/>
      <c r="W441" s="470">
        <v>22</v>
      </c>
      <c r="X441" s="470"/>
    </row>
    <row r="442" spans="1:24" x14ac:dyDescent="0.7">
      <c r="A442" s="464"/>
      <c r="B442" s="470"/>
      <c r="C442" s="470"/>
      <c r="D442" s="470"/>
      <c r="E442" s="470"/>
      <c r="F442" s="470"/>
      <c r="G442" s="470"/>
      <c r="H442" s="466"/>
      <c r="I442" s="470"/>
      <c r="J442" s="470"/>
      <c r="K442" s="470"/>
      <c r="L442" s="470"/>
      <c r="M442" s="470"/>
      <c r="N442" s="470"/>
      <c r="O442" s="472"/>
      <c r="P442" s="470"/>
      <c r="Q442" s="470"/>
      <c r="R442" s="470"/>
      <c r="S442" s="470"/>
      <c r="T442" s="470"/>
      <c r="U442" s="470"/>
      <c r="V442" s="470"/>
      <c r="W442" s="470"/>
      <c r="X442" s="470"/>
    </row>
    <row r="443" spans="1:24" x14ac:dyDescent="0.7">
      <c r="A443" s="464" t="s">
        <v>601</v>
      </c>
      <c r="B443" s="470"/>
      <c r="C443" s="470">
        <v>286</v>
      </c>
      <c r="D443" s="470" t="s">
        <v>34</v>
      </c>
      <c r="E443" s="470">
        <v>42225</v>
      </c>
      <c r="F443" s="470"/>
      <c r="G443" s="470">
        <v>3850</v>
      </c>
      <c r="H443" s="466" t="s">
        <v>444</v>
      </c>
      <c r="I443" s="470">
        <v>4</v>
      </c>
      <c r="J443" s="470">
        <v>1</v>
      </c>
      <c r="K443" s="470">
        <v>85</v>
      </c>
      <c r="L443" s="470">
        <v>1785</v>
      </c>
      <c r="M443" s="470"/>
      <c r="N443" s="470"/>
      <c r="O443" s="472">
        <v>100</v>
      </c>
      <c r="P443" s="470"/>
      <c r="Q443" s="470"/>
      <c r="R443" s="470"/>
      <c r="S443" s="470"/>
      <c r="T443" s="470"/>
      <c r="U443" s="470"/>
      <c r="V443" s="470"/>
      <c r="W443" s="470"/>
      <c r="X443" s="470"/>
    </row>
    <row r="444" spans="1:24" x14ac:dyDescent="0.7">
      <c r="A444" s="464"/>
      <c r="B444" s="470"/>
      <c r="C444" s="470"/>
      <c r="D444" s="470"/>
      <c r="E444" s="470"/>
      <c r="F444" s="470"/>
      <c r="G444" s="470"/>
      <c r="H444" s="466"/>
      <c r="I444" s="470"/>
      <c r="J444" s="470"/>
      <c r="K444" s="470"/>
      <c r="L444" s="470"/>
      <c r="M444" s="470"/>
      <c r="N444" s="470"/>
      <c r="O444" s="472"/>
      <c r="P444" s="470"/>
      <c r="Q444" s="470"/>
      <c r="R444" s="470"/>
      <c r="S444" s="470"/>
      <c r="T444" s="470"/>
      <c r="U444" s="470"/>
      <c r="V444" s="470"/>
      <c r="W444" s="470"/>
      <c r="X444" s="470"/>
    </row>
    <row r="445" spans="1:24" x14ac:dyDescent="0.7">
      <c r="A445" s="464" t="s">
        <v>494</v>
      </c>
      <c r="B445" s="470">
        <v>233</v>
      </c>
      <c r="C445" s="470">
        <v>287</v>
      </c>
      <c r="D445" s="470" t="s">
        <v>47</v>
      </c>
      <c r="E445" s="470">
        <v>1832</v>
      </c>
      <c r="F445" s="470">
        <v>111</v>
      </c>
      <c r="G445" s="470"/>
      <c r="H445" s="466" t="s">
        <v>444</v>
      </c>
      <c r="I445" s="470"/>
      <c r="J445" s="470">
        <v>1</v>
      </c>
      <c r="K445" s="470">
        <v>64</v>
      </c>
      <c r="L445" s="470"/>
      <c r="M445" s="470">
        <v>164</v>
      </c>
      <c r="N445" s="470"/>
      <c r="O445" s="472">
        <v>250</v>
      </c>
      <c r="P445" s="470">
        <v>66</v>
      </c>
      <c r="Q445" s="470">
        <v>233</v>
      </c>
      <c r="R445" s="470" t="s">
        <v>36</v>
      </c>
      <c r="S445" s="470" t="s">
        <v>37</v>
      </c>
      <c r="T445" s="470">
        <v>72</v>
      </c>
      <c r="U445" s="470"/>
      <c r="V445" s="470"/>
      <c r="W445" s="470">
        <v>20</v>
      </c>
      <c r="X445" s="470"/>
    </row>
    <row r="446" spans="1:24" x14ac:dyDescent="0.7">
      <c r="A446" s="464"/>
      <c r="B446" s="470"/>
      <c r="C446" s="470"/>
      <c r="D446" s="470"/>
      <c r="E446" s="470"/>
      <c r="F446" s="470"/>
      <c r="G446" s="470"/>
      <c r="H446" s="466"/>
      <c r="I446" s="470"/>
      <c r="J446" s="470"/>
      <c r="K446" s="470"/>
      <c r="L446" s="470"/>
      <c r="M446" s="470"/>
      <c r="N446" s="470"/>
      <c r="O446" s="472"/>
      <c r="P446" s="470"/>
      <c r="Q446" s="470"/>
      <c r="R446" s="470"/>
      <c r="S446" s="470"/>
      <c r="T446" s="470"/>
      <c r="U446" s="470"/>
      <c r="V446" s="470"/>
      <c r="W446" s="470"/>
      <c r="X446" s="470"/>
    </row>
    <row r="447" spans="1:24" x14ac:dyDescent="0.7">
      <c r="A447" s="464" t="s">
        <v>602</v>
      </c>
      <c r="B447" s="470">
        <v>141</v>
      </c>
      <c r="C447" s="470">
        <v>288</v>
      </c>
      <c r="D447" s="470" t="s">
        <v>34</v>
      </c>
      <c r="E447" s="470">
        <v>98493</v>
      </c>
      <c r="F447" s="470">
        <v>301</v>
      </c>
      <c r="G447" s="470">
        <v>7696</v>
      </c>
      <c r="H447" s="466" t="s">
        <v>444</v>
      </c>
      <c r="I447" s="470">
        <v>2</v>
      </c>
      <c r="J447" s="470">
        <v>3</v>
      </c>
      <c r="K447" s="470">
        <v>83</v>
      </c>
      <c r="L447" s="470">
        <v>1183</v>
      </c>
      <c r="M447" s="470"/>
      <c r="N447" s="470"/>
      <c r="O447" s="472">
        <v>150</v>
      </c>
      <c r="P447" s="470"/>
      <c r="Q447" s="470">
        <v>141</v>
      </c>
      <c r="R447" s="470"/>
      <c r="S447" s="470"/>
      <c r="T447" s="470"/>
      <c r="U447" s="470"/>
      <c r="V447" s="470"/>
      <c r="W447" s="470"/>
      <c r="X447" s="470"/>
    </row>
    <row r="448" spans="1:24" x14ac:dyDescent="0.7">
      <c r="A448" s="464"/>
      <c r="B448" s="470"/>
      <c r="C448" s="470"/>
      <c r="D448" s="470"/>
      <c r="E448" s="470"/>
      <c r="F448" s="470"/>
      <c r="G448" s="470"/>
      <c r="H448" s="466"/>
      <c r="I448" s="470"/>
      <c r="J448" s="470"/>
      <c r="K448" s="470"/>
      <c r="L448" s="470"/>
      <c r="M448" s="470"/>
      <c r="N448" s="470"/>
      <c r="O448" s="472"/>
      <c r="P448" s="470"/>
      <c r="Q448" s="470"/>
      <c r="R448" s="470"/>
      <c r="S448" s="470"/>
      <c r="T448" s="470"/>
      <c r="U448" s="470"/>
      <c r="V448" s="470"/>
      <c r="W448" s="470"/>
      <c r="X448" s="470"/>
    </row>
    <row r="449" spans="1:24" x14ac:dyDescent="0.7">
      <c r="A449" s="464" t="s">
        <v>603</v>
      </c>
      <c r="B449" s="470">
        <v>122</v>
      </c>
      <c r="C449" s="470">
        <v>289</v>
      </c>
      <c r="D449" s="470" t="s">
        <v>34</v>
      </c>
      <c r="E449" s="470">
        <v>42220</v>
      </c>
      <c r="F449" s="470">
        <v>185</v>
      </c>
      <c r="G449" s="470">
        <v>3845</v>
      </c>
      <c r="H449" s="466" t="s">
        <v>444</v>
      </c>
      <c r="I449" s="470">
        <v>4</v>
      </c>
      <c r="J449" s="470"/>
      <c r="K449" s="470">
        <v>16</v>
      </c>
      <c r="L449" s="470"/>
      <c r="M449" s="470">
        <v>1616</v>
      </c>
      <c r="N449" s="470"/>
      <c r="O449" s="472">
        <v>150</v>
      </c>
      <c r="P449" s="470">
        <v>67</v>
      </c>
      <c r="Q449" s="470">
        <v>122</v>
      </c>
      <c r="R449" s="470" t="s">
        <v>36</v>
      </c>
      <c r="S449" s="470" t="s">
        <v>37</v>
      </c>
      <c r="T449" s="470">
        <v>54</v>
      </c>
      <c r="U449" s="470"/>
      <c r="V449" s="470"/>
      <c r="W449" s="470">
        <v>25</v>
      </c>
      <c r="X449" s="470"/>
    </row>
    <row r="450" spans="1:24" x14ac:dyDescent="0.7">
      <c r="A450" s="464"/>
      <c r="B450" s="470"/>
      <c r="C450" s="470"/>
      <c r="D450" s="470"/>
      <c r="E450" s="470"/>
      <c r="F450" s="470"/>
      <c r="G450" s="470"/>
      <c r="H450" s="466"/>
      <c r="I450" s="470"/>
      <c r="J450" s="470"/>
      <c r="K450" s="470"/>
      <c r="L450" s="470"/>
      <c r="M450" s="470"/>
      <c r="N450" s="470"/>
      <c r="O450" s="472"/>
      <c r="P450" s="470"/>
      <c r="Q450" s="470"/>
      <c r="R450" s="470"/>
      <c r="S450" s="470"/>
      <c r="T450" s="470"/>
      <c r="U450" s="470"/>
      <c r="V450" s="470"/>
      <c r="W450" s="470"/>
      <c r="X450" s="470"/>
    </row>
    <row r="451" spans="1:24" x14ac:dyDescent="0.7">
      <c r="A451" s="464" t="s">
        <v>604</v>
      </c>
      <c r="B451" s="470"/>
      <c r="C451" s="470">
        <v>290</v>
      </c>
      <c r="D451" s="470" t="s">
        <v>34</v>
      </c>
      <c r="E451" s="470">
        <v>42220</v>
      </c>
      <c r="F451" s="470">
        <v>185</v>
      </c>
      <c r="G451" s="470">
        <v>3845</v>
      </c>
      <c r="H451" s="466" t="s">
        <v>444</v>
      </c>
      <c r="I451" s="470">
        <v>4</v>
      </c>
      <c r="J451" s="470"/>
      <c r="K451" s="470">
        <v>16</v>
      </c>
      <c r="L451" s="470">
        <v>1616</v>
      </c>
      <c r="M451" s="470"/>
      <c r="N451" s="470"/>
      <c r="O451" s="472">
        <v>150</v>
      </c>
      <c r="P451" s="470"/>
      <c r="Q451" s="470"/>
      <c r="R451" s="470"/>
      <c r="S451" s="470"/>
      <c r="T451" s="470"/>
      <c r="U451" s="470"/>
      <c r="V451" s="470"/>
      <c r="W451" s="470"/>
      <c r="X451" s="470"/>
    </row>
    <row r="452" spans="1:24" x14ac:dyDescent="0.7">
      <c r="A452" s="464" t="s">
        <v>604</v>
      </c>
      <c r="B452" s="470"/>
      <c r="C452" s="470">
        <v>291</v>
      </c>
      <c r="D452" s="470" t="s">
        <v>34</v>
      </c>
      <c r="E452" s="470">
        <v>42236</v>
      </c>
      <c r="F452" s="470">
        <v>191</v>
      </c>
      <c r="G452" s="470">
        <v>3861</v>
      </c>
      <c r="H452" s="466" t="s">
        <v>444</v>
      </c>
      <c r="I452" s="470"/>
      <c r="J452" s="470">
        <v>1</v>
      </c>
      <c r="K452" s="470">
        <v>94</v>
      </c>
      <c r="L452" s="470">
        <v>194</v>
      </c>
      <c r="M452" s="470"/>
      <c r="N452" s="470"/>
      <c r="O452" s="472">
        <v>250</v>
      </c>
      <c r="P452" s="470"/>
      <c r="Q452" s="470"/>
      <c r="R452" s="470"/>
      <c r="S452" s="470"/>
      <c r="T452" s="470"/>
      <c r="U452" s="470"/>
      <c r="V452" s="470"/>
      <c r="W452" s="470"/>
      <c r="X452" s="470"/>
    </row>
    <row r="453" spans="1:24" x14ac:dyDescent="0.7">
      <c r="A453" s="464"/>
      <c r="B453" s="470"/>
      <c r="C453" s="470"/>
      <c r="D453" s="470"/>
      <c r="E453" s="470"/>
      <c r="F453" s="470"/>
      <c r="G453" s="470"/>
      <c r="H453" s="466"/>
      <c r="I453" s="470"/>
      <c r="J453" s="470"/>
      <c r="K453" s="470"/>
      <c r="L453" s="470"/>
      <c r="M453" s="470"/>
      <c r="N453" s="470"/>
      <c r="O453" s="472"/>
      <c r="P453" s="470"/>
      <c r="Q453" s="470"/>
      <c r="R453" s="470"/>
      <c r="S453" s="470"/>
      <c r="T453" s="470"/>
      <c r="U453" s="470"/>
      <c r="V453" s="470"/>
      <c r="W453" s="470"/>
      <c r="X453" s="470"/>
    </row>
    <row r="454" spans="1:24" x14ac:dyDescent="0.7">
      <c r="A454" s="464" t="s">
        <v>601</v>
      </c>
      <c r="B454" s="470">
        <v>187</v>
      </c>
      <c r="C454" s="470">
        <v>292</v>
      </c>
      <c r="D454" s="470" t="s">
        <v>34</v>
      </c>
      <c r="E454" s="470">
        <v>91249</v>
      </c>
      <c r="F454" s="470">
        <v>101</v>
      </c>
      <c r="G454" s="470">
        <v>7383</v>
      </c>
      <c r="H454" s="466" t="s">
        <v>444</v>
      </c>
      <c r="I454" s="470"/>
      <c r="J454" s="470"/>
      <c r="K454" s="470">
        <v>84</v>
      </c>
      <c r="L454" s="470"/>
      <c r="M454" s="470">
        <v>84</v>
      </c>
      <c r="N454" s="470"/>
      <c r="O454" s="472">
        <v>300</v>
      </c>
      <c r="P454" s="470">
        <v>68</v>
      </c>
      <c r="Q454" s="470">
        <v>187</v>
      </c>
      <c r="R454" s="470" t="s">
        <v>36</v>
      </c>
      <c r="S454" s="470" t="s">
        <v>37</v>
      </c>
      <c r="T454" s="470">
        <v>108</v>
      </c>
      <c r="U454" s="470"/>
      <c r="V454" s="470"/>
      <c r="W454" s="470">
        <v>20</v>
      </c>
      <c r="X454" s="470"/>
    </row>
    <row r="455" spans="1:24" x14ac:dyDescent="0.7">
      <c r="A455" s="464" t="s">
        <v>601</v>
      </c>
      <c r="B455" s="470"/>
      <c r="C455" s="470">
        <v>293</v>
      </c>
      <c r="D455" s="470" t="s">
        <v>34</v>
      </c>
      <c r="E455" s="470">
        <v>42229</v>
      </c>
      <c r="F455" s="470">
        <v>182</v>
      </c>
      <c r="G455" s="470">
        <v>3854</v>
      </c>
      <c r="H455" s="466" t="s">
        <v>444</v>
      </c>
      <c r="I455" s="470">
        <v>4</v>
      </c>
      <c r="J455" s="470"/>
      <c r="K455" s="470">
        <v>28</v>
      </c>
      <c r="L455" s="470">
        <v>1628</v>
      </c>
      <c r="M455" s="470"/>
      <c r="N455" s="470"/>
      <c r="O455" s="472">
        <v>150</v>
      </c>
      <c r="P455" s="471"/>
      <c r="Q455" s="470"/>
      <c r="R455" s="470"/>
      <c r="S455" s="470"/>
      <c r="T455" s="470"/>
      <c r="U455" s="470"/>
      <c r="V455" s="470"/>
      <c r="W455" s="470"/>
      <c r="X455" s="470"/>
    </row>
    <row r="456" spans="1:24" x14ac:dyDescent="0.7">
      <c r="A456" s="464" t="s">
        <v>601</v>
      </c>
      <c r="B456" s="470"/>
      <c r="C456" s="470">
        <v>294</v>
      </c>
      <c r="D456" s="470" t="s">
        <v>34</v>
      </c>
      <c r="E456" s="470">
        <v>42218</v>
      </c>
      <c r="F456" s="470">
        <v>183</v>
      </c>
      <c r="G456" s="470">
        <v>3843</v>
      </c>
      <c r="H456" s="466" t="s">
        <v>444</v>
      </c>
      <c r="I456" s="470">
        <v>4</v>
      </c>
      <c r="J456" s="470"/>
      <c r="K456" s="470">
        <v>16</v>
      </c>
      <c r="L456" s="470">
        <v>1616</v>
      </c>
      <c r="M456" s="470"/>
      <c r="N456" s="470"/>
      <c r="O456" s="472">
        <v>150</v>
      </c>
      <c r="P456" s="471"/>
      <c r="Q456" s="470"/>
      <c r="R456" s="470"/>
      <c r="S456" s="470"/>
      <c r="T456" s="470"/>
      <c r="U456" s="470"/>
      <c r="V456" s="470"/>
      <c r="W456" s="470"/>
      <c r="X456" s="470"/>
    </row>
    <row r="457" spans="1:24" x14ac:dyDescent="0.7">
      <c r="A457" s="464" t="s">
        <v>601</v>
      </c>
      <c r="B457" s="470">
        <v>187</v>
      </c>
      <c r="C457" s="470">
        <v>295</v>
      </c>
      <c r="D457" s="470" t="s">
        <v>34</v>
      </c>
      <c r="E457" s="470">
        <v>37472</v>
      </c>
      <c r="F457" s="470">
        <v>52</v>
      </c>
      <c r="G457" s="470">
        <v>1316</v>
      </c>
      <c r="H457" s="466" t="s">
        <v>444</v>
      </c>
      <c r="I457" s="470"/>
      <c r="J457" s="470">
        <v>3</v>
      </c>
      <c r="K457" s="470">
        <v>1</v>
      </c>
      <c r="L457" s="470"/>
      <c r="M457" s="470">
        <v>301</v>
      </c>
      <c r="N457" s="470"/>
      <c r="O457" s="472">
        <v>300</v>
      </c>
      <c r="P457" s="470">
        <v>72</v>
      </c>
      <c r="Q457" s="470">
        <v>187</v>
      </c>
      <c r="R457" s="470" t="s">
        <v>36</v>
      </c>
      <c r="S457" s="470" t="s">
        <v>37</v>
      </c>
      <c r="T457" s="470">
        <v>144</v>
      </c>
      <c r="U457" s="470"/>
      <c r="V457" s="470"/>
      <c r="W457" s="470">
        <v>17</v>
      </c>
      <c r="X457" s="470"/>
    </row>
    <row r="458" spans="1:24" x14ac:dyDescent="0.7">
      <c r="A458" s="464" t="s">
        <v>601</v>
      </c>
      <c r="B458" s="470"/>
      <c r="C458" s="470">
        <v>296</v>
      </c>
      <c r="D458" s="470" t="s">
        <v>34</v>
      </c>
      <c r="E458" s="470">
        <v>42234</v>
      </c>
      <c r="F458" s="470">
        <v>193</v>
      </c>
      <c r="G458" s="470">
        <v>3859</v>
      </c>
      <c r="H458" s="466" t="s">
        <v>444</v>
      </c>
      <c r="I458" s="470"/>
      <c r="J458" s="470">
        <v>1</v>
      </c>
      <c r="K458" s="470">
        <v>44</v>
      </c>
      <c r="L458" s="470">
        <v>144</v>
      </c>
      <c r="M458" s="470"/>
      <c r="N458" s="470"/>
      <c r="O458" s="472">
        <v>250</v>
      </c>
      <c r="P458" s="470"/>
      <c r="Q458" s="470"/>
      <c r="R458" s="470"/>
      <c r="S458" s="470"/>
      <c r="T458" s="470"/>
      <c r="U458" s="470"/>
      <c r="V458" s="470"/>
      <c r="W458" s="470"/>
      <c r="X458" s="470"/>
    </row>
    <row r="459" spans="1:24" x14ac:dyDescent="0.7">
      <c r="A459" s="464"/>
      <c r="B459" s="470"/>
      <c r="C459" s="470">
        <v>297</v>
      </c>
      <c r="D459" s="470" t="s">
        <v>34</v>
      </c>
      <c r="E459" s="470">
        <v>91250</v>
      </c>
      <c r="F459" s="470">
        <v>102</v>
      </c>
      <c r="G459" s="470">
        <v>7384</v>
      </c>
      <c r="H459" s="466" t="s">
        <v>444</v>
      </c>
      <c r="I459" s="470"/>
      <c r="J459" s="470"/>
      <c r="K459" s="470">
        <v>85</v>
      </c>
      <c r="L459" s="470"/>
      <c r="M459" s="470"/>
      <c r="N459" s="470"/>
      <c r="O459" s="472">
        <v>250</v>
      </c>
      <c r="P459" s="470"/>
      <c r="Q459" s="470"/>
      <c r="R459" s="470"/>
      <c r="S459" s="470"/>
      <c r="T459" s="470"/>
      <c r="U459" s="470"/>
      <c r="V459" s="470"/>
      <c r="W459" s="470"/>
      <c r="X459" s="470" t="s">
        <v>605</v>
      </c>
    </row>
    <row r="460" spans="1:24" x14ac:dyDescent="0.7">
      <c r="A460" s="464"/>
      <c r="B460" s="470"/>
      <c r="C460" s="470">
        <v>298</v>
      </c>
      <c r="D460" s="470" t="s">
        <v>34</v>
      </c>
      <c r="E460" s="470">
        <v>42233</v>
      </c>
      <c r="F460" s="470">
        <v>194</v>
      </c>
      <c r="G460" s="470">
        <v>7858</v>
      </c>
      <c r="H460" s="466" t="s">
        <v>444</v>
      </c>
      <c r="I460" s="470"/>
      <c r="J460" s="470">
        <v>1</v>
      </c>
      <c r="K460" s="470">
        <v>34</v>
      </c>
      <c r="L460" s="470">
        <v>134</v>
      </c>
      <c r="M460" s="470"/>
      <c r="N460" s="470"/>
      <c r="O460" s="472">
        <v>250</v>
      </c>
      <c r="P460" s="470"/>
      <c r="Q460" s="470"/>
      <c r="R460" s="470"/>
      <c r="S460" s="470"/>
      <c r="T460" s="470"/>
      <c r="U460" s="470"/>
      <c r="V460" s="470"/>
      <c r="W460" s="470"/>
      <c r="X460" s="470"/>
    </row>
    <row r="461" spans="1:24" x14ac:dyDescent="0.7">
      <c r="A461" s="464" t="s">
        <v>601</v>
      </c>
      <c r="B461" s="470"/>
      <c r="C461" s="470">
        <v>299</v>
      </c>
      <c r="D461" s="470" t="s">
        <v>49</v>
      </c>
      <c r="E461" s="470" t="s">
        <v>606</v>
      </c>
      <c r="F461" s="470"/>
      <c r="G461" s="470"/>
      <c r="H461" s="466" t="s">
        <v>444</v>
      </c>
      <c r="I461" s="470">
        <v>2</v>
      </c>
      <c r="J461" s="470"/>
      <c r="K461" s="470">
        <v>8</v>
      </c>
      <c r="L461" s="470">
        <v>808</v>
      </c>
      <c r="M461" s="470"/>
      <c r="N461" s="470"/>
      <c r="O461" s="472">
        <v>250</v>
      </c>
      <c r="P461" s="470"/>
      <c r="Q461" s="470"/>
      <c r="R461" s="470"/>
      <c r="S461" s="470"/>
      <c r="T461" s="470"/>
      <c r="U461" s="470"/>
      <c r="V461" s="470"/>
      <c r="W461" s="470"/>
      <c r="X461" s="470"/>
    </row>
    <row r="462" spans="1:24" x14ac:dyDescent="0.7">
      <c r="A462" s="464" t="s">
        <v>601</v>
      </c>
      <c r="B462" s="470"/>
      <c r="C462" s="470">
        <v>300</v>
      </c>
      <c r="D462" s="470" t="s">
        <v>49</v>
      </c>
      <c r="E462" s="470">
        <v>5336</v>
      </c>
      <c r="F462" s="470">
        <v>21</v>
      </c>
      <c r="G462" s="470" t="s">
        <v>836</v>
      </c>
      <c r="H462" s="466" t="s">
        <v>444</v>
      </c>
      <c r="I462" s="470">
        <v>5</v>
      </c>
      <c r="J462" s="470">
        <v>3</v>
      </c>
      <c r="K462" s="470">
        <v>77</v>
      </c>
      <c r="L462" s="470">
        <v>2377</v>
      </c>
      <c r="M462" s="470"/>
      <c r="N462" s="470"/>
      <c r="O462" s="472">
        <v>200</v>
      </c>
      <c r="P462" s="470"/>
      <c r="Q462" s="470"/>
      <c r="R462" s="470"/>
      <c r="S462" s="470"/>
      <c r="T462" s="470"/>
      <c r="U462" s="470"/>
      <c r="V462" s="470"/>
      <c r="W462" s="470"/>
      <c r="X462" s="470"/>
    </row>
    <row r="463" spans="1:24" s="478" customFormat="1" x14ac:dyDescent="0.7">
      <c r="A463" s="474"/>
      <c r="B463" s="475"/>
      <c r="C463" s="475">
        <v>301</v>
      </c>
      <c r="D463" s="475" t="s">
        <v>49</v>
      </c>
      <c r="E463" s="475">
        <v>935</v>
      </c>
      <c r="F463" s="475">
        <v>14</v>
      </c>
      <c r="G463" s="475"/>
      <c r="H463" s="476" t="s">
        <v>444</v>
      </c>
      <c r="I463" s="475">
        <v>22</v>
      </c>
      <c r="J463" s="475">
        <v>1</v>
      </c>
      <c r="K463" s="475">
        <v>59</v>
      </c>
      <c r="L463" s="475"/>
      <c r="M463" s="475"/>
      <c r="N463" s="475"/>
      <c r="O463" s="477">
        <v>100</v>
      </c>
      <c r="P463" s="475"/>
      <c r="Q463" s="475"/>
      <c r="R463" s="475"/>
      <c r="S463" s="475"/>
      <c r="T463" s="475"/>
      <c r="U463" s="475"/>
      <c r="V463" s="475"/>
      <c r="W463" s="475"/>
      <c r="X463" s="475"/>
    </row>
    <row r="464" spans="1:24" s="478" customFormat="1" x14ac:dyDescent="0.7">
      <c r="A464" s="474"/>
      <c r="B464" s="475"/>
      <c r="C464" s="475"/>
      <c r="D464" s="475"/>
      <c r="E464" s="475"/>
      <c r="F464" s="475"/>
      <c r="G464" s="475"/>
      <c r="H464" s="476"/>
      <c r="I464" s="475"/>
      <c r="J464" s="475"/>
      <c r="K464" s="475"/>
      <c r="L464" s="475"/>
      <c r="M464" s="475"/>
      <c r="N464" s="475"/>
      <c r="O464" s="477"/>
      <c r="P464" s="475"/>
      <c r="Q464" s="475"/>
      <c r="R464" s="475"/>
      <c r="S464" s="475"/>
      <c r="T464" s="475"/>
      <c r="U464" s="475"/>
      <c r="V464" s="475"/>
      <c r="W464" s="475"/>
      <c r="X464" s="475"/>
    </row>
    <row r="465" spans="1:24" x14ac:dyDescent="0.7">
      <c r="A465" s="464" t="s">
        <v>607</v>
      </c>
      <c r="B465" s="470">
        <v>180</v>
      </c>
      <c r="C465" s="470">
        <v>302</v>
      </c>
      <c r="D465" s="470" t="s">
        <v>34</v>
      </c>
      <c r="E465" s="470">
        <v>98492</v>
      </c>
      <c r="F465" s="470">
        <v>300</v>
      </c>
      <c r="G465" s="470">
        <v>7695</v>
      </c>
      <c r="H465" s="466" t="s">
        <v>444</v>
      </c>
      <c r="I465" s="470">
        <v>2</v>
      </c>
      <c r="J465" s="470">
        <v>3</v>
      </c>
      <c r="K465" s="470">
        <v>47</v>
      </c>
      <c r="L465" s="470">
        <v>1147</v>
      </c>
      <c r="M465" s="470"/>
      <c r="N465" s="470"/>
      <c r="O465" s="472">
        <v>150</v>
      </c>
      <c r="P465" s="470"/>
      <c r="Q465" s="470">
        <v>180</v>
      </c>
      <c r="R465" s="470"/>
      <c r="S465" s="470"/>
      <c r="T465" s="470"/>
      <c r="U465" s="470"/>
      <c r="V465" s="470"/>
      <c r="W465" s="470"/>
      <c r="X465" s="470"/>
    </row>
    <row r="466" spans="1:24" x14ac:dyDescent="0.7">
      <c r="A466" s="464"/>
      <c r="B466" s="470"/>
      <c r="C466" s="470"/>
      <c r="D466" s="470"/>
      <c r="E466" s="470"/>
      <c r="F466" s="470"/>
      <c r="G466" s="470"/>
      <c r="H466" s="466"/>
      <c r="I466" s="470"/>
      <c r="J466" s="470"/>
      <c r="K466" s="470"/>
      <c r="L466" s="470"/>
      <c r="M466" s="470"/>
      <c r="N466" s="470"/>
      <c r="O466" s="472"/>
      <c r="P466" s="470"/>
      <c r="Q466" s="470"/>
      <c r="R466" s="470"/>
      <c r="S466" s="470"/>
      <c r="T466" s="470"/>
      <c r="U466" s="470"/>
      <c r="V466" s="470"/>
      <c r="W466" s="470"/>
      <c r="X466" s="470"/>
    </row>
    <row r="467" spans="1:24" x14ac:dyDescent="0.7">
      <c r="A467" s="464" t="s">
        <v>608</v>
      </c>
      <c r="B467" s="470">
        <v>52</v>
      </c>
      <c r="C467" s="470">
        <v>303</v>
      </c>
      <c r="D467" s="470" t="s">
        <v>34</v>
      </c>
      <c r="E467" s="470">
        <v>37436</v>
      </c>
      <c r="F467" s="470">
        <v>34</v>
      </c>
      <c r="G467" s="470">
        <v>1280</v>
      </c>
      <c r="H467" s="466" t="s">
        <v>444</v>
      </c>
      <c r="I467" s="470"/>
      <c r="J467" s="470"/>
      <c r="K467" s="470">
        <v>49</v>
      </c>
      <c r="L467" s="470"/>
      <c r="M467" s="470">
        <v>49</v>
      </c>
      <c r="N467" s="470"/>
      <c r="O467" s="472">
        <v>100</v>
      </c>
      <c r="P467" s="470">
        <v>69</v>
      </c>
      <c r="Q467" s="470">
        <v>52</v>
      </c>
      <c r="R467" s="470" t="s">
        <v>36</v>
      </c>
      <c r="S467" s="470" t="s">
        <v>64</v>
      </c>
      <c r="T467" s="470"/>
      <c r="U467" s="470"/>
      <c r="V467" s="470"/>
      <c r="W467" s="470">
        <v>34</v>
      </c>
      <c r="X467" s="470"/>
    </row>
    <row r="468" spans="1:24" x14ac:dyDescent="0.7">
      <c r="A468" s="464" t="s">
        <v>608</v>
      </c>
      <c r="B468" s="470"/>
      <c r="C468" s="470">
        <v>304</v>
      </c>
      <c r="D468" s="470" t="s">
        <v>47</v>
      </c>
      <c r="E468" s="470">
        <v>439</v>
      </c>
      <c r="F468" s="791" t="s">
        <v>609</v>
      </c>
      <c r="G468" s="792"/>
      <c r="H468" s="466" t="s">
        <v>444</v>
      </c>
      <c r="I468" s="470">
        <v>16</v>
      </c>
      <c r="J468" s="470">
        <v>2</v>
      </c>
      <c r="K468" s="470">
        <v>85</v>
      </c>
      <c r="L468" s="470">
        <v>6685</v>
      </c>
      <c r="M468" s="470"/>
      <c r="N468" s="470"/>
      <c r="O468" s="472">
        <v>100</v>
      </c>
      <c r="P468" s="470"/>
      <c r="Q468" s="470"/>
      <c r="R468" s="470"/>
      <c r="S468" s="470"/>
      <c r="T468" s="470"/>
      <c r="U468" s="470"/>
      <c r="V468" s="470"/>
      <c r="W468" s="470"/>
      <c r="X468" s="470"/>
    </row>
    <row r="469" spans="1:24" x14ac:dyDescent="0.7">
      <c r="A469" s="464"/>
      <c r="B469" s="470"/>
      <c r="C469" s="470"/>
      <c r="D469" s="470"/>
      <c r="E469" s="470"/>
      <c r="F469" s="470"/>
      <c r="G469" s="470"/>
      <c r="H469" s="466"/>
      <c r="I469" s="470"/>
      <c r="J469" s="470"/>
      <c r="K469" s="470"/>
      <c r="L469" s="470"/>
      <c r="M469" s="470"/>
      <c r="N469" s="470"/>
      <c r="O469" s="472"/>
      <c r="P469" s="470"/>
      <c r="Q469" s="470"/>
      <c r="R469" s="470"/>
      <c r="S469" s="470"/>
      <c r="T469" s="470"/>
      <c r="U469" s="470"/>
      <c r="V469" s="470"/>
      <c r="W469" s="470"/>
      <c r="X469" s="470"/>
    </row>
    <row r="470" spans="1:24" x14ac:dyDescent="0.7">
      <c r="A470" s="464" t="s">
        <v>610</v>
      </c>
      <c r="B470" s="470"/>
      <c r="C470" s="470">
        <v>305</v>
      </c>
      <c r="D470" s="470" t="s">
        <v>34</v>
      </c>
      <c r="E470" s="470">
        <v>35383</v>
      </c>
      <c r="F470" s="470">
        <v>3</v>
      </c>
      <c r="G470" s="470">
        <v>2459</v>
      </c>
      <c r="H470" s="466" t="s">
        <v>444</v>
      </c>
      <c r="I470" s="470">
        <v>8</v>
      </c>
      <c r="J470" s="470">
        <v>2</v>
      </c>
      <c r="K470" s="470"/>
      <c r="L470" s="470">
        <v>3400</v>
      </c>
      <c r="M470" s="470"/>
      <c r="N470" s="470"/>
      <c r="O470" s="472">
        <v>100</v>
      </c>
      <c r="P470" s="470"/>
      <c r="Q470" s="470"/>
      <c r="R470" s="470"/>
      <c r="S470" s="470"/>
      <c r="T470" s="470"/>
      <c r="U470" s="470"/>
      <c r="V470" s="470"/>
      <c r="W470" s="470"/>
      <c r="X470" s="470"/>
    </row>
    <row r="471" spans="1:24" x14ac:dyDescent="0.7">
      <c r="A471" s="464" t="s">
        <v>610</v>
      </c>
      <c r="B471" s="470">
        <v>186</v>
      </c>
      <c r="C471" s="470">
        <v>306</v>
      </c>
      <c r="D471" s="470" t="s">
        <v>34</v>
      </c>
      <c r="E471" s="470">
        <v>74056</v>
      </c>
      <c r="F471" s="470">
        <v>226</v>
      </c>
      <c r="G471" s="470">
        <v>6415</v>
      </c>
      <c r="H471" s="466" t="s">
        <v>444</v>
      </c>
      <c r="I471" s="470">
        <v>6</v>
      </c>
      <c r="J471" s="470">
        <v>3</v>
      </c>
      <c r="K471" s="470">
        <v>56</v>
      </c>
      <c r="L471" s="470">
        <v>2456</v>
      </c>
      <c r="M471" s="470">
        <v>300</v>
      </c>
      <c r="N471" s="470"/>
      <c r="O471" s="472">
        <v>150</v>
      </c>
      <c r="P471" s="470">
        <v>70</v>
      </c>
      <c r="Q471" s="470">
        <v>186</v>
      </c>
      <c r="R471" s="470" t="s">
        <v>36</v>
      </c>
      <c r="S471" s="470" t="s">
        <v>45</v>
      </c>
      <c r="T471" s="470">
        <v>160</v>
      </c>
      <c r="U471" s="470"/>
      <c r="V471" s="470"/>
      <c r="W471" s="470">
        <v>22</v>
      </c>
      <c r="X471" s="470"/>
    </row>
    <row r="472" spans="1:24" x14ac:dyDescent="0.7">
      <c r="A472" s="464" t="s">
        <v>610</v>
      </c>
      <c r="B472" s="470"/>
      <c r="C472" s="470">
        <v>307</v>
      </c>
      <c r="D472" s="470" t="s">
        <v>49</v>
      </c>
      <c r="E472" s="470">
        <v>960</v>
      </c>
      <c r="F472" s="470">
        <v>4</v>
      </c>
      <c r="G472" s="470"/>
      <c r="H472" s="466" t="s">
        <v>444</v>
      </c>
      <c r="I472" s="470">
        <v>19</v>
      </c>
      <c r="J472" s="470"/>
      <c r="K472" s="470">
        <v>16</v>
      </c>
      <c r="L472" s="470">
        <v>7616</v>
      </c>
      <c r="M472" s="470"/>
      <c r="N472" s="470"/>
      <c r="O472" s="472">
        <v>150</v>
      </c>
      <c r="P472" s="470"/>
      <c r="Q472" s="470"/>
      <c r="R472" s="470"/>
      <c r="S472" s="470"/>
      <c r="T472" s="470"/>
      <c r="U472" s="470"/>
      <c r="V472" s="470"/>
      <c r="W472" s="470"/>
      <c r="X472" s="470"/>
    </row>
    <row r="473" spans="1:24" x14ac:dyDescent="0.7">
      <c r="A473" s="464"/>
      <c r="B473" s="470"/>
      <c r="C473" s="470"/>
      <c r="D473" s="470"/>
      <c r="E473" s="470"/>
      <c r="F473" s="470"/>
      <c r="G473" s="470"/>
      <c r="H473" s="466"/>
      <c r="I473" s="470"/>
      <c r="J473" s="470"/>
      <c r="K473" s="470"/>
      <c r="L473" s="470"/>
      <c r="M473" s="470"/>
      <c r="N473" s="470"/>
      <c r="O473" s="472"/>
      <c r="P473" s="470"/>
      <c r="Q473" s="470"/>
      <c r="R473" s="470"/>
      <c r="S473" s="470"/>
      <c r="T473" s="470"/>
      <c r="U473" s="470"/>
      <c r="V473" s="470"/>
      <c r="W473" s="470"/>
      <c r="X473" s="470"/>
    </row>
    <row r="474" spans="1:24" x14ac:dyDescent="0.7">
      <c r="A474" s="464" t="s">
        <v>611</v>
      </c>
      <c r="B474" s="470">
        <v>86</v>
      </c>
      <c r="C474" s="470">
        <v>308</v>
      </c>
      <c r="D474" s="470" t="s">
        <v>47</v>
      </c>
      <c r="E474" s="470">
        <v>1679</v>
      </c>
      <c r="F474" s="470">
        <v>100</v>
      </c>
      <c r="G474" s="470"/>
      <c r="H474" s="466"/>
      <c r="I474" s="470"/>
      <c r="J474" s="470"/>
      <c r="K474" s="470">
        <v>65</v>
      </c>
      <c r="L474" s="470"/>
      <c r="M474" s="470">
        <v>65</v>
      </c>
      <c r="N474" s="470"/>
      <c r="O474" s="472">
        <v>200</v>
      </c>
      <c r="P474" s="470"/>
      <c r="Q474" s="470">
        <v>86</v>
      </c>
      <c r="R474" s="470" t="s">
        <v>36</v>
      </c>
      <c r="S474" s="470" t="s">
        <v>64</v>
      </c>
      <c r="T474" s="470">
        <v>108</v>
      </c>
      <c r="U474" s="470"/>
      <c r="V474" s="470"/>
      <c r="W474" s="470">
        <v>40</v>
      </c>
      <c r="X474" s="470"/>
    </row>
    <row r="475" spans="1:24" x14ac:dyDescent="0.7">
      <c r="A475" s="464" t="s">
        <v>611</v>
      </c>
      <c r="B475" s="470">
        <v>86</v>
      </c>
      <c r="C475" s="470">
        <v>309</v>
      </c>
      <c r="D475" s="470" t="s">
        <v>49</v>
      </c>
      <c r="E475" s="470">
        <v>1230</v>
      </c>
      <c r="F475" s="470"/>
      <c r="G475" s="470"/>
      <c r="H475" s="466" t="s">
        <v>444</v>
      </c>
      <c r="I475" s="470">
        <v>8</v>
      </c>
      <c r="J475" s="470">
        <v>1</v>
      </c>
      <c r="K475" s="470">
        <v>48</v>
      </c>
      <c r="L475" s="470">
        <v>3348</v>
      </c>
      <c r="M475" s="470"/>
      <c r="N475" s="470"/>
      <c r="O475" s="472">
        <v>100</v>
      </c>
      <c r="P475" s="470"/>
      <c r="Q475" s="470"/>
      <c r="R475" s="470"/>
      <c r="S475" s="470"/>
      <c r="T475" s="470"/>
      <c r="U475" s="470"/>
      <c r="V475" s="470"/>
      <c r="W475" s="470"/>
      <c r="X475" s="470"/>
    </row>
    <row r="476" spans="1:24" x14ac:dyDescent="0.7">
      <c r="A476" s="464"/>
      <c r="B476" s="470"/>
      <c r="C476" s="470"/>
      <c r="D476" s="470"/>
      <c r="E476" s="470"/>
      <c r="F476" s="470"/>
      <c r="G476" s="470"/>
      <c r="H476" s="466"/>
      <c r="I476" s="470"/>
      <c r="J476" s="470"/>
      <c r="K476" s="470"/>
      <c r="L476" s="470"/>
      <c r="M476" s="470"/>
      <c r="N476" s="470"/>
      <c r="O476" s="472"/>
      <c r="P476" s="470"/>
      <c r="Q476" s="470"/>
      <c r="R476" s="470"/>
      <c r="S476" s="470"/>
      <c r="T476" s="470"/>
      <c r="U476" s="470"/>
      <c r="V476" s="470"/>
      <c r="W476" s="470"/>
      <c r="X476" s="470"/>
    </row>
    <row r="477" spans="1:24" s="478" customFormat="1" x14ac:dyDescent="0.7">
      <c r="A477" s="478" t="s">
        <v>463</v>
      </c>
      <c r="B477" s="475">
        <v>129</v>
      </c>
      <c r="C477" s="475">
        <v>310</v>
      </c>
      <c r="D477" s="475" t="s">
        <v>34</v>
      </c>
      <c r="E477" s="475">
        <v>38305</v>
      </c>
      <c r="F477" s="475">
        <v>61</v>
      </c>
      <c r="G477" s="475">
        <v>1341</v>
      </c>
      <c r="H477" s="476" t="s">
        <v>444</v>
      </c>
      <c r="I477" s="475"/>
      <c r="J477" s="475">
        <v>1</v>
      </c>
      <c r="K477" s="475">
        <v>33</v>
      </c>
      <c r="L477" s="475"/>
      <c r="M477" s="475">
        <v>133</v>
      </c>
      <c r="N477" s="475"/>
      <c r="O477" s="477">
        <v>300</v>
      </c>
      <c r="P477" s="475">
        <v>70</v>
      </c>
      <c r="Q477" s="475">
        <v>129</v>
      </c>
      <c r="R477" s="475" t="s">
        <v>36</v>
      </c>
      <c r="S477" s="475" t="s">
        <v>64</v>
      </c>
      <c r="T477" s="475">
        <v>72</v>
      </c>
      <c r="U477" s="475"/>
      <c r="V477" s="475"/>
      <c r="W477" s="475">
        <v>50</v>
      </c>
      <c r="X477" s="475"/>
    </row>
    <row r="478" spans="1:24" s="478" customFormat="1" x14ac:dyDescent="0.7">
      <c r="A478" s="478" t="s">
        <v>463</v>
      </c>
      <c r="B478" s="475">
        <v>129</v>
      </c>
      <c r="C478" s="475">
        <v>310</v>
      </c>
      <c r="D478" s="475" t="s">
        <v>49</v>
      </c>
      <c r="E478" s="475">
        <v>2871</v>
      </c>
      <c r="F478" s="475">
        <v>31</v>
      </c>
      <c r="G478" s="475"/>
      <c r="H478" s="476" t="s">
        <v>444</v>
      </c>
      <c r="I478" s="475">
        <v>1</v>
      </c>
      <c r="J478" s="475">
        <v>2</v>
      </c>
      <c r="K478" s="475">
        <v>29</v>
      </c>
      <c r="L478" s="475">
        <v>629</v>
      </c>
      <c r="M478" s="475"/>
      <c r="N478" s="475"/>
      <c r="O478" s="477">
        <v>150</v>
      </c>
      <c r="P478" s="475"/>
      <c r="Q478" s="475"/>
      <c r="R478" s="475"/>
      <c r="S478" s="475"/>
      <c r="T478" s="475"/>
      <c r="U478" s="475"/>
      <c r="V478" s="475"/>
      <c r="W478" s="475"/>
      <c r="X478" s="475"/>
    </row>
    <row r="479" spans="1:24" s="478" customFormat="1" x14ac:dyDescent="0.7">
      <c r="A479" s="478" t="s">
        <v>463</v>
      </c>
      <c r="B479" s="475"/>
      <c r="C479" s="475">
        <v>310</v>
      </c>
      <c r="D479" s="475" t="s">
        <v>49</v>
      </c>
      <c r="E479" s="475">
        <v>4655</v>
      </c>
      <c r="F479" s="475">
        <v>51</v>
      </c>
      <c r="G479" s="475"/>
      <c r="H479" s="476" t="s">
        <v>444</v>
      </c>
      <c r="I479" s="475">
        <v>1</v>
      </c>
      <c r="J479" s="475">
        <v>2</v>
      </c>
      <c r="K479" s="475">
        <v>29</v>
      </c>
      <c r="L479" s="475">
        <v>629</v>
      </c>
      <c r="M479" s="475"/>
      <c r="N479" s="475"/>
      <c r="O479" s="477">
        <v>150</v>
      </c>
      <c r="P479" s="475"/>
      <c r="Q479" s="475"/>
      <c r="R479" s="475"/>
      <c r="S479" s="475"/>
      <c r="T479" s="475"/>
      <c r="U479" s="475"/>
      <c r="V479" s="475"/>
      <c r="W479" s="475"/>
      <c r="X479" s="475"/>
    </row>
    <row r="480" spans="1:24" s="478" customFormat="1" x14ac:dyDescent="0.7">
      <c r="A480" s="478" t="s">
        <v>463</v>
      </c>
      <c r="B480" s="475"/>
      <c r="C480" s="475">
        <v>310</v>
      </c>
      <c r="D480" s="475" t="s">
        <v>49</v>
      </c>
      <c r="E480" s="475">
        <v>7104</v>
      </c>
      <c r="F480" s="475">
        <v>85</v>
      </c>
      <c r="G480" s="475"/>
      <c r="H480" s="476" t="s">
        <v>444</v>
      </c>
      <c r="I480" s="475"/>
      <c r="J480" s="475">
        <v>3</v>
      </c>
      <c r="K480" s="475">
        <v>40</v>
      </c>
      <c r="L480" s="475">
        <v>340</v>
      </c>
      <c r="M480" s="475"/>
      <c r="N480" s="475"/>
      <c r="O480" s="477">
        <v>100</v>
      </c>
      <c r="P480" s="475"/>
      <c r="Q480" s="475"/>
      <c r="R480" s="475"/>
      <c r="S480" s="475"/>
      <c r="T480" s="475"/>
      <c r="U480" s="475"/>
      <c r="V480" s="475"/>
      <c r="W480" s="475"/>
      <c r="X480" s="475"/>
    </row>
    <row r="481" spans="1:24" x14ac:dyDescent="0.7">
      <c r="A481" s="459"/>
      <c r="B481" s="470"/>
      <c r="C481" s="470"/>
      <c r="D481" s="470"/>
      <c r="E481" s="470"/>
      <c r="F481" s="470"/>
      <c r="G481" s="470"/>
      <c r="H481" s="466"/>
      <c r="I481" s="470"/>
      <c r="J481" s="470"/>
      <c r="K481" s="470"/>
      <c r="L481" s="470"/>
      <c r="M481" s="470"/>
      <c r="N481" s="470"/>
      <c r="O481" s="472"/>
      <c r="P481" s="470"/>
      <c r="Q481" s="470"/>
      <c r="R481" s="470"/>
      <c r="S481" s="470"/>
      <c r="T481" s="470"/>
      <c r="U481" s="470"/>
      <c r="V481" s="470"/>
      <c r="W481" s="470"/>
      <c r="X481" s="470"/>
    </row>
    <row r="482" spans="1:24" x14ac:dyDescent="0.7">
      <c r="A482" s="464" t="s">
        <v>612</v>
      </c>
      <c r="B482" s="470">
        <v>5</v>
      </c>
      <c r="C482" s="470">
        <v>311</v>
      </c>
      <c r="D482" s="470" t="s">
        <v>34</v>
      </c>
      <c r="E482" s="470">
        <v>37475</v>
      </c>
      <c r="F482" s="470">
        <v>60</v>
      </c>
      <c r="G482" s="470">
        <v>1319</v>
      </c>
      <c r="H482" s="466" t="s">
        <v>444</v>
      </c>
      <c r="I482" s="470"/>
      <c r="J482" s="470"/>
      <c r="K482" s="470">
        <v>77</v>
      </c>
      <c r="L482" s="470"/>
      <c r="M482" s="470">
        <v>77</v>
      </c>
      <c r="N482" s="470"/>
      <c r="O482" s="472">
        <v>300</v>
      </c>
      <c r="P482" s="470">
        <v>71</v>
      </c>
      <c r="Q482" s="470">
        <v>5</v>
      </c>
      <c r="R482" s="470" t="s">
        <v>36</v>
      </c>
      <c r="S482" s="470" t="s">
        <v>64</v>
      </c>
      <c r="T482" s="470">
        <v>54</v>
      </c>
      <c r="U482" s="470"/>
      <c r="V482" s="470"/>
      <c r="W482" s="470">
        <v>20</v>
      </c>
      <c r="X482" s="470"/>
    </row>
    <row r="483" spans="1:24" x14ac:dyDescent="0.7">
      <c r="A483" s="464" t="s">
        <v>612</v>
      </c>
      <c r="B483" s="470"/>
      <c r="C483" s="470">
        <v>312</v>
      </c>
      <c r="D483" s="470" t="s">
        <v>484</v>
      </c>
      <c r="E483" s="470">
        <v>130</v>
      </c>
      <c r="F483" s="470">
        <v>4</v>
      </c>
      <c r="G483" s="470"/>
      <c r="H483" s="466" t="s">
        <v>444</v>
      </c>
      <c r="I483" s="470">
        <v>24</v>
      </c>
      <c r="J483" s="470">
        <v>1</v>
      </c>
      <c r="K483" s="470"/>
      <c r="L483" s="470">
        <v>9700</v>
      </c>
      <c r="M483" s="470"/>
      <c r="N483" s="470"/>
      <c r="O483" s="472">
        <v>100</v>
      </c>
      <c r="P483" s="470"/>
      <c r="Q483" s="470"/>
      <c r="R483" s="470"/>
      <c r="S483" s="470"/>
      <c r="T483" s="470"/>
      <c r="U483" s="470"/>
      <c r="V483" s="470"/>
      <c r="W483" s="470"/>
      <c r="X483" s="470"/>
    </row>
    <row r="484" spans="1:24" x14ac:dyDescent="0.7">
      <c r="A484" s="464"/>
      <c r="B484" s="470"/>
      <c r="C484" s="470"/>
      <c r="D484" s="470"/>
      <c r="E484" s="470"/>
      <c r="F484" s="470"/>
      <c r="G484" s="470"/>
      <c r="H484" s="466"/>
      <c r="I484" s="470"/>
      <c r="J484" s="470"/>
      <c r="K484" s="470"/>
      <c r="L484" s="470"/>
      <c r="M484" s="470"/>
      <c r="N484" s="470"/>
      <c r="O484" s="472"/>
      <c r="P484" s="470"/>
      <c r="Q484" s="470"/>
      <c r="R484" s="470"/>
      <c r="S484" s="470"/>
      <c r="T484" s="470"/>
      <c r="U484" s="470"/>
      <c r="V484" s="470"/>
      <c r="W484" s="470"/>
      <c r="X484" s="470"/>
    </row>
    <row r="485" spans="1:24" x14ac:dyDescent="0.7">
      <c r="A485" s="464" t="s">
        <v>586</v>
      </c>
      <c r="B485" s="470">
        <v>5</v>
      </c>
      <c r="C485" s="470">
        <v>313</v>
      </c>
      <c r="D485" s="470" t="s">
        <v>49</v>
      </c>
      <c r="E485" s="470">
        <v>5628</v>
      </c>
      <c r="F485" s="470">
        <v>59</v>
      </c>
      <c r="G485" s="470"/>
      <c r="H485" s="466" t="s">
        <v>444</v>
      </c>
      <c r="I485" s="470">
        <v>3</v>
      </c>
      <c r="J485" s="470"/>
      <c r="K485" s="470">
        <v>78</v>
      </c>
      <c r="L485" s="470">
        <v>1278</v>
      </c>
      <c r="M485" s="470"/>
      <c r="N485" s="470"/>
      <c r="O485" s="472">
        <v>150</v>
      </c>
      <c r="P485" s="470"/>
      <c r="Q485" s="470">
        <v>5</v>
      </c>
      <c r="R485" s="470"/>
      <c r="S485" s="470"/>
      <c r="T485" s="470"/>
      <c r="U485" s="470"/>
      <c r="V485" s="470"/>
      <c r="W485" s="470"/>
      <c r="X485" s="470"/>
    </row>
    <row r="486" spans="1:24" x14ac:dyDescent="0.7">
      <c r="A486" s="464" t="s">
        <v>586</v>
      </c>
      <c r="B486" s="470">
        <v>5</v>
      </c>
      <c r="C486" s="470">
        <v>314</v>
      </c>
      <c r="D486" s="470" t="s">
        <v>49</v>
      </c>
      <c r="E486" s="470">
        <v>5631</v>
      </c>
      <c r="F486" s="470">
        <v>21</v>
      </c>
      <c r="G486" s="470"/>
      <c r="H486" s="466" t="s">
        <v>444</v>
      </c>
      <c r="I486" s="470">
        <v>19</v>
      </c>
      <c r="J486" s="470">
        <v>1</v>
      </c>
      <c r="K486" s="470">
        <v>24</v>
      </c>
      <c r="L486" s="470">
        <v>7724</v>
      </c>
      <c r="M486" s="470"/>
      <c r="N486" s="470"/>
      <c r="O486" s="472">
        <v>150</v>
      </c>
      <c r="P486" s="470"/>
      <c r="Q486" s="470">
        <v>5</v>
      </c>
      <c r="R486" s="470"/>
      <c r="S486" s="470"/>
      <c r="T486" s="470"/>
      <c r="U486" s="470"/>
      <c r="V486" s="470"/>
      <c r="W486" s="470"/>
      <c r="X486" s="470"/>
    </row>
    <row r="487" spans="1:24" x14ac:dyDescent="0.7">
      <c r="A487" s="464"/>
      <c r="B487" s="470"/>
      <c r="C487" s="470"/>
      <c r="D487" s="470"/>
      <c r="E487" s="470"/>
      <c r="F487" s="470"/>
      <c r="G487" s="470"/>
      <c r="H487" s="466"/>
      <c r="I487" s="470"/>
      <c r="J487" s="470"/>
      <c r="K487" s="470"/>
      <c r="L487" s="470"/>
      <c r="M487" s="470"/>
      <c r="N487" s="470"/>
      <c r="O487" s="472"/>
      <c r="P487" s="470"/>
      <c r="Q487" s="470"/>
      <c r="R487" s="470"/>
      <c r="S487" s="470"/>
      <c r="T487" s="470"/>
      <c r="U487" s="470"/>
      <c r="V487" s="470"/>
      <c r="W487" s="470"/>
      <c r="X487" s="470"/>
    </row>
    <row r="488" spans="1:24" x14ac:dyDescent="0.7">
      <c r="A488" s="464" t="s">
        <v>613</v>
      </c>
      <c r="B488" s="470">
        <v>155</v>
      </c>
      <c r="C488" s="470">
        <v>315</v>
      </c>
      <c r="D488" s="470" t="s">
        <v>47</v>
      </c>
      <c r="E488" s="470">
        <v>2073</v>
      </c>
      <c r="F488" s="470"/>
      <c r="G488" s="470"/>
      <c r="H488" s="466" t="s">
        <v>444</v>
      </c>
      <c r="I488" s="470">
        <v>7</v>
      </c>
      <c r="J488" s="470">
        <v>1</v>
      </c>
      <c r="K488" s="470">
        <v>31</v>
      </c>
      <c r="L488" s="470">
        <v>2931</v>
      </c>
      <c r="M488" s="470"/>
      <c r="N488" s="470"/>
      <c r="O488" s="472">
        <v>200</v>
      </c>
      <c r="P488" s="470"/>
      <c r="Q488" s="470">
        <v>155</v>
      </c>
      <c r="R488" s="470"/>
      <c r="S488" s="470"/>
      <c r="T488" s="470"/>
      <c r="U488" s="470"/>
      <c r="V488" s="470"/>
      <c r="W488" s="470"/>
      <c r="X488" s="470"/>
    </row>
    <row r="489" spans="1:24" x14ac:dyDescent="0.7">
      <c r="A489" s="464" t="s">
        <v>613</v>
      </c>
      <c r="B489" s="470">
        <v>155</v>
      </c>
      <c r="C489" s="470">
        <v>316</v>
      </c>
      <c r="D489" s="470" t="s">
        <v>49</v>
      </c>
      <c r="E489" s="470">
        <v>6793</v>
      </c>
      <c r="F489" s="470">
        <v>156</v>
      </c>
      <c r="G489" s="470"/>
      <c r="H489" s="466" t="s">
        <v>444</v>
      </c>
      <c r="I489" s="470">
        <v>4</v>
      </c>
      <c r="J489" s="470"/>
      <c r="K489" s="470">
        <v>21</v>
      </c>
      <c r="L489" s="470">
        <v>1621</v>
      </c>
      <c r="M489" s="470"/>
      <c r="N489" s="470"/>
      <c r="O489" s="472">
        <v>100</v>
      </c>
      <c r="P489" s="470"/>
      <c r="Q489" s="470">
        <v>155</v>
      </c>
      <c r="R489" s="470"/>
      <c r="S489" s="470"/>
      <c r="T489" s="470"/>
      <c r="U489" s="470"/>
      <c r="V489" s="470"/>
      <c r="W489" s="470"/>
      <c r="X489" s="470"/>
    </row>
    <row r="490" spans="1:24" x14ac:dyDescent="0.7">
      <c r="A490" s="464"/>
      <c r="B490" s="470"/>
      <c r="C490" s="470"/>
      <c r="D490" s="470"/>
      <c r="E490" s="470"/>
      <c r="F490" s="470"/>
      <c r="G490" s="470"/>
      <c r="H490" s="466"/>
      <c r="I490" s="470"/>
      <c r="J490" s="470"/>
      <c r="K490" s="470"/>
      <c r="L490" s="470"/>
      <c r="M490" s="470"/>
      <c r="N490" s="470"/>
      <c r="O490" s="472"/>
      <c r="P490" s="470"/>
      <c r="Q490" s="470"/>
      <c r="R490" s="470"/>
      <c r="S490" s="470"/>
      <c r="T490" s="470"/>
      <c r="U490" s="470"/>
      <c r="V490" s="470"/>
      <c r="W490" s="470"/>
      <c r="X490" s="470"/>
    </row>
    <row r="491" spans="1:24" x14ac:dyDescent="0.7">
      <c r="A491" s="464" t="s">
        <v>614</v>
      </c>
      <c r="B491" s="470">
        <v>155</v>
      </c>
      <c r="C491" s="470">
        <v>317</v>
      </c>
      <c r="D491" s="470" t="s">
        <v>49</v>
      </c>
      <c r="E491" s="470">
        <v>3570</v>
      </c>
      <c r="F491" s="470">
        <v>4</v>
      </c>
      <c r="G491" s="470"/>
      <c r="H491" s="466" t="s">
        <v>444</v>
      </c>
      <c r="I491" s="470">
        <v>41</v>
      </c>
      <c r="J491" s="470">
        <v>2</v>
      </c>
      <c r="K491" s="470">
        <v>8</v>
      </c>
      <c r="L491" s="470">
        <v>16608</v>
      </c>
      <c r="M491" s="470"/>
      <c r="N491" s="470"/>
      <c r="O491" s="472">
        <v>200</v>
      </c>
      <c r="P491" s="470"/>
      <c r="Q491" s="470">
        <v>155</v>
      </c>
      <c r="R491" s="470"/>
      <c r="S491" s="470"/>
      <c r="T491" s="470"/>
      <c r="U491" s="470"/>
      <c r="V491" s="470"/>
      <c r="W491" s="470"/>
      <c r="X491" s="470"/>
    </row>
    <row r="492" spans="1:24" x14ac:dyDescent="0.7">
      <c r="A492" s="464"/>
      <c r="B492" s="470"/>
      <c r="C492" s="470"/>
      <c r="D492" s="470"/>
      <c r="E492" s="470"/>
      <c r="F492" s="470"/>
      <c r="G492" s="470"/>
      <c r="H492" s="466"/>
      <c r="I492" s="470"/>
      <c r="J492" s="470"/>
      <c r="K492" s="470"/>
      <c r="L492" s="470"/>
      <c r="M492" s="470"/>
      <c r="N492" s="470"/>
      <c r="O492" s="472"/>
      <c r="P492" s="470"/>
      <c r="Q492" s="470"/>
      <c r="R492" s="470"/>
      <c r="S492" s="470"/>
      <c r="T492" s="470"/>
      <c r="U492" s="470"/>
      <c r="V492" s="470"/>
      <c r="W492" s="470"/>
      <c r="X492" s="470"/>
    </row>
    <row r="493" spans="1:24" x14ac:dyDescent="0.7">
      <c r="A493" s="464" t="s">
        <v>615</v>
      </c>
      <c r="B493" s="470">
        <v>161</v>
      </c>
      <c r="C493" s="470">
        <v>318</v>
      </c>
      <c r="D493" s="470" t="s">
        <v>34</v>
      </c>
      <c r="E493" s="470">
        <v>35381</v>
      </c>
      <c r="F493" s="470">
        <v>1</v>
      </c>
      <c r="G493" s="470">
        <v>2457</v>
      </c>
      <c r="H493" s="466" t="s">
        <v>444</v>
      </c>
      <c r="I493" s="470">
        <v>9</v>
      </c>
      <c r="J493" s="470"/>
      <c r="K493" s="470">
        <v>86</v>
      </c>
      <c r="L493" s="470">
        <v>3686</v>
      </c>
      <c r="M493" s="470"/>
      <c r="N493" s="470"/>
      <c r="O493" s="472">
        <v>100</v>
      </c>
      <c r="P493" s="470"/>
      <c r="Q493" s="470">
        <v>161</v>
      </c>
      <c r="R493" s="470"/>
      <c r="S493" s="470"/>
      <c r="T493" s="470"/>
      <c r="U493" s="470"/>
      <c r="V493" s="470"/>
      <c r="W493" s="470"/>
      <c r="X493" s="470"/>
    </row>
    <row r="494" spans="1:24" x14ac:dyDescent="0.7">
      <c r="A494" s="464" t="s">
        <v>615</v>
      </c>
      <c r="B494" s="470">
        <v>161</v>
      </c>
      <c r="C494" s="470">
        <v>319</v>
      </c>
      <c r="D494" s="470" t="s">
        <v>34</v>
      </c>
      <c r="E494" s="470">
        <v>95741</v>
      </c>
      <c r="F494" s="470">
        <v>111</v>
      </c>
      <c r="G494" s="470">
        <v>7717</v>
      </c>
      <c r="H494" s="466" t="s">
        <v>444</v>
      </c>
      <c r="I494" s="470"/>
      <c r="J494" s="470">
        <v>2</v>
      </c>
      <c r="K494" s="470">
        <v>98</v>
      </c>
      <c r="L494" s="470"/>
      <c r="M494" s="470">
        <v>298</v>
      </c>
      <c r="N494" s="470"/>
      <c r="O494" s="472">
        <v>250</v>
      </c>
      <c r="P494" s="470">
        <v>73</v>
      </c>
      <c r="Q494" s="470">
        <v>161</v>
      </c>
      <c r="R494" s="470" t="s">
        <v>36</v>
      </c>
      <c r="S494" s="470" t="s">
        <v>45</v>
      </c>
      <c r="T494" s="470">
        <v>108</v>
      </c>
      <c r="U494" s="470"/>
      <c r="V494" s="470"/>
      <c r="W494" s="470">
        <v>23</v>
      </c>
      <c r="X494" s="470"/>
    </row>
    <row r="495" spans="1:24" x14ac:dyDescent="0.7">
      <c r="A495" s="464"/>
      <c r="B495" s="470"/>
      <c r="C495" s="470"/>
      <c r="D495" s="470"/>
      <c r="E495" s="470"/>
      <c r="F495" s="470"/>
      <c r="G495" s="470"/>
      <c r="H495" s="466"/>
      <c r="I495" s="470"/>
      <c r="J495" s="470"/>
      <c r="K495" s="470"/>
      <c r="L495" s="470"/>
      <c r="M495" s="470"/>
      <c r="N495" s="470"/>
      <c r="O495" s="472"/>
      <c r="P495" s="470"/>
      <c r="Q495" s="470"/>
      <c r="R495" s="470"/>
      <c r="S495" s="470"/>
      <c r="T495" s="470"/>
      <c r="U495" s="470"/>
      <c r="V495" s="470"/>
      <c r="W495" s="470"/>
      <c r="X495" s="470"/>
    </row>
    <row r="496" spans="1:24" x14ac:dyDescent="0.7">
      <c r="A496" s="464" t="s">
        <v>616</v>
      </c>
      <c r="B496" s="470">
        <v>179</v>
      </c>
      <c r="C496" s="470">
        <v>320</v>
      </c>
      <c r="D496" s="470" t="s">
        <v>34</v>
      </c>
      <c r="E496" s="470">
        <v>74046</v>
      </c>
      <c r="F496" s="470">
        <v>223</v>
      </c>
      <c r="G496" s="470">
        <v>6312</v>
      </c>
      <c r="H496" s="466" t="s">
        <v>444</v>
      </c>
      <c r="I496" s="470">
        <v>4</v>
      </c>
      <c r="J496" s="470"/>
      <c r="K496" s="470">
        <v>25</v>
      </c>
      <c r="L496" s="470">
        <v>1625</v>
      </c>
      <c r="M496" s="470"/>
      <c r="N496" s="470"/>
      <c r="O496" s="472">
        <v>100</v>
      </c>
      <c r="P496" s="470"/>
      <c r="Q496" s="470">
        <v>179</v>
      </c>
      <c r="R496" s="470"/>
      <c r="S496" s="470"/>
      <c r="T496" s="470"/>
      <c r="U496" s="470"/>
      <c r="V496" s="470"/>
      <c r="W496" s="470"/>
      <c r="X496" s="470"/>
    </row>
    <row r="497" spans="1:24" x14ac:dyDescent="0.7">
      <c r="A497" s="464" t="s">
        <v>616</v>
      </c>
      <c r="B497" s="470">
        <v>179</v>
      </c>
      <c r="C497" s="470">
        <v>321</v>
      </c>
      <c r="D497" s="470" t="s">
        <v>34</v>
      </c>
      <c r="E497" s="470">
        <v>36781</v>
      </c>
      <c r="F497" s="470">
        <v>34</v>
      </c>
      <c r="G497" s="470">
        <v>1390</v>
      </c>
      <c r="H497" s="466" t="s">
        <v>444</v>
      </c>
      <c r="I497" s="470">
        <v>1</v>
      </c>
      <c r="J497" s="470"/>
      <c r="K497" s="470">
        <v>92</v>
      </c>
      <c r="L497" s="470"/>
      <c r="M497" s="470">
        <v>492</v>
      </c>
      <c r="N497" s="470"/>
      <c r="O497" s="472">
        <v>321</v>
      </c>
      <c r="P497" s="470">
        <v>74</v>
      </c>
      <c r="Q497" s="470">
        <v>179</v>
      </c>
      <c r="R497" s="470" t="s">
        <v>36</v>
      </c>
      <c r="S497" s="470" t="s">
        <v>45</v>
      </c>
      <c r="T497" s="470">
        <v>108</v>
      </c>
      <c r="U497" s="470"/>
      <c r="V497" s="470"/>
      <c r="W497" s="470">
        <v>26</v>
      </c>
      <c r="X497" s="470"/>
    </row>
    <row r="498" spans="1:24" x14ac:dyDescent="0.7">
      <c r="A498" s="464"/>
      <c r="B498" s="470">
        <v>48</v>
      </c>
      <c r="C498" s="470"/>
      <c r="D498" s="470"/>
      <c r="E498" s="470"/>
      <c r="F498" s="470"/>
      <c r="G498" s="470"/>
      <c r="H498" s="466"/>
      <c r="I498" s="470"/>
      <c r="J498" s="470"/>
      <c r="K498" s="470"/>
      <c r="L498" s="470"/>
      <c r="M498" s="470"/>
      <c r="N498" s="470"/>
      <c r="O498" s="472"/>
      <c r="P498" s="470"/>
      <c r="Q498" s="470">
        <v>48</v>
      </c>
      <c r="R498" s="470" t="s">
        <v>36</v>
      </c>
      <c r="S498" s="470" t="s">
        <v>64</v>
      </c>
      <c r="T498" s="470">
        <v>36</v>
      </c>
      <c r="U498" s="470"/>
      <c r="V498" s="470"/>
      <c r="W498" s="470">
        <v>50</v>
      </c>
      <c r="X498" s="470"/>
    </row>
    <row r="499" spans="1:24" x14ac:dyDescent="0.7">
      <c r="A499" s="464" t="s">
        <v>616</v>
      </c>
      <c r="B499" s="470">
        <v>179</v>
      </c>
      <c r="C499" s="470">
        <v>322</v>
      </c>
      <c r="D499" s="470" t="s">
        <v>49</v>
      </c>
      <c r="E499" s="470">
        <v>946</v>
      </c>
      <c r="F499" s="470">
        <v>3</v>
      </c>
      <c r="G499" s="470"/>
      <c r="H499" s="466" t="s">
        <v>444</v>
      </c>
      <c r="I499" s="470">
        <v>6</v>
      </c>
      <c r="J499" s="470">
        <v>1</v>
      </c>
      <c r="K499" s="470">
        <v>55</v>
      </c>
      <c r="L499" s="470">
        <v>2555</v>
      </c>
      <c r="M499" s="470"/>
      <c r="N499" s="470"/>
      <c r="O499" s="472">
        <v>150</v>
      </c>
      <c r="P499" s="470"/>
      <c r="Q499" s="470">
        <v>179</v>
      </c>
      <c r="R499" s="470"/>
      <c r="S499" s="470"/>
      <c r="T499" s="470"/>
      <c r="U499" s="470"/>
      <c r="V499" s="470"/>
      <c r="W499" s="470"/>
      <c r="X499" s="470"/>
    </row>
    <row r="500" spans="1:24" x14ac:dyDescent="0.7">
      <c r="A500" s="464" t="s">
        <v>616</v>
      </c>
      <c r="B500" s="470">
        <v>179</v>
      </c>
      <c r="C500" s="470">
        <v>323</v>
      </c>
      <c r="D500" s="470" t="s">
        <v>49</v>
      </c>
      <c r="E500" s="470">
        <v>5645</v>
      </c>
      <c r="F500" s="470">
        <v>104</v>
      </c>
      <c r="G500" s="470"/>
      <c r="H500" s="466" t="s">
        <v>444</v>
      </c>
      <c r="I500" s="470">
        <v>20</v>
      </c>
      <c r="J500" s="470">
        <v>3</v>
      </c>
      <c r="K500" s="470">
        <v>12</v>
      </c>
      <c r="L500" s="470">
        <v>8312</v>
      </c>
      <c r="M500" s="470"/>
      <c r="N500" s="470"/>
      <c r="O500" s="472">
        <v>100</v>
      </c>
      <c r="P500" s="470"/>
      <c r="Q500" s="470">
        <v>179</v>
      </c>
      <c r="R500" s="470"/>
      <c r="S500" s="470"/>
      <c r="T500" s="470"/>
      <c r="U500" s="470"/>
      <c r="V500" s="470"/>
      <c r="W500" s="470"/>
      <c r="X500" s="470"/>
    </row>
    <row r="501" spans="1:24" x14ac:dyDescent="0.7">
      <c r="A501" s="464"/>
      <c r="B501" s="470"/>
      <c r="C501" s="470"/>
      <c r="D501" s="470"/>
      <c r="E501" s="470"/>
      <c r="F501" s="470"/>
      <c r="G501" s="470"/>
      <c r="H501" s="466"/>
      <c r="I501" s="470"/>
      <c r="J501" s="470"/>
      <c r="K501" s="470"/>
      <c r="L501" s="470"/>
      <c r="M501" s="470"/>
      <c r="N501" s="470"/>
      <c r="O501" s="472"/>
      <c r="P501" s="470"/>
      <c r="Q501" s="470"/>
      <c r="R501" s="470"/>
      <c r="S501" s="470"/>
      <c r="T501" s="470"/>
      <c r="U501" s="470"/>
      <c r="V501" s="470"/>
      <c r="W501" s="470"/>
      <c r="X501" s="470"/>
    </row>
    <row r="502" spans="1:24" x14ac:dyDescent="0.7">
      <c r="A502" s="464" t="s">
        <v>618</v>
      </c>
      <c r="B502" s="470"/>
      <c r="C502" s="470">
        <v>324</v>
      </c>
      <c r="D502" s="470" t="s">
        <v>49</v>
      </c>
      <c r="E502" s="470">
        <v>2854</v>
      </c>
      <c r="F502" s="470">
        <v>1</v>
      </c>
      <c r="G502" s="470"/>
      <c r="H502" s="466" t="s">
        <v>444</v>
      </c>
      <c r="I502" s="470">
        <v>5</v>
      </c>
      <c r="J502" s="470">
        <v>3</v>
      </c>
      <c r="K502" s="470">
        <v>80</v>
      </c>
      <c r="L502" s="470">
        <v>2380</v>
      </c>
      <c r="M502" s="470"/>
      <c r="N502" s="470"/>
      <c r="O502" s="472">
        <v>300</v>
      </c>
      <c r="P502" s="470"/>
      <c r="Q502" s="470"/>
      <c r="R502" s="470"/>
      <c r="S502" s="470"/>
      <c r="T502" s="470"/>
      <c r="U502" s="470"/>
      <c r="V502" s="470"/>
      <c r="W502" s="470"/>
      <c r="X502" s="470"/>
    </row>
    <row r="503" spans="1:24" x14ac:dyDescent="0.7">
      <c r="A503" s="464"/>
      <c r="B503" s="470"/>
      <c r="C503" s="470"/>
      <c r="D503" s="470"/>
      <c r="E503" s="470"/>
      <c r="F503" s="470"/>
      <c r="G503" s="470"/>
      <c r="H503" s="466"/>
      <c r="I503" s="470"/>
      <c r="J503" s="470"/>
      <c r="K503" s="470"/>
      <c r="L503" s="470"/>
      <c r="M503" s="470"/>
      <c r="N503" s="470"/>
      <c r="O503" s="472"/>
      <c r="P503" s="470"/>
      <c r="Q503" s="470"/>
      <c r="R503" s="470"/>
      <c r="S503" s="470"/>
      <c r="T503" s="470"/>
      <c r="U503" s="470"/>
      <c r="V503" s="470"/>
      <c r="W503" s="470"/>
      <c r="X503" s="470"/>
    </row>
    <row r="504" spans="1:24" x14ac:dyDescent="0.7">
      <c r="A504" s="464" t="s">
        <v>614</v>
      </c>
      <c r="B504" s="470">
        <v>155</v>
      </c>
      <c r="C504" s="470">
        <v>325</v>
      </c>
      <c r="D504" s="470" t="s">
        <v>34</v>
      </c>
      <c r="E504" s="470">
        <v>37432</v>
      </c>
      <c r="F504" s="470">
        <v>23</v>
      </c>
      <c r="G504" s="470">
        <v>1276</v>
      </c>
      <c r="H504" s="466" t="s">
        <v>444</v>
      </c>
      <c r="I504" s="470">
        <v>1</v>
      </c>
      <c r="J504" s="470"/>
      <c r="K504" s="470">
        <v>36</v>
      </c>
      <c r="L504" s="470"/>
      <c r="M504" s="470">
        <v>436</v>
      </c>
      <c r="N504" s="470"/>
      <c r="O504" s="472">
        <v>250</v>
      </c>
      <c r="P504" s="470">
        <v>75</v>
      </c>
      <c r="Q504" s="470">
        <v>155</v>
      </c>
      <c r="R504" s="470" t="s">
        <v>36</v>
      </c>
      <c r="S504" s="470" t="s">
        <v>64</v>
      </c>
      <c r="T504" s="470"/>
      <c r="U504" s="470"/>
      <c r="V504" s="470"/>
      <c r="W504" s="470">
        <v>18</v>
      </c>
      <c r="X504" s="470"/>
    </row>
    <row r="505" spans="1:24" x14ac:dyDescent="0.7">
      <c r="A505" s="464"/>
      <c r="B505" s="470"/>
      <c r="C505" s="470"/>
      <c r="D505" s="470"/>
      <c r="E505" s="470"/>
      <c r="F505" s="470"/>
      <c r="G505" s="470"/>
      <c r="H505" s="466"/>
      <c r="I505" s="470"/>
      <c r="J505" s="470"/>
      <c r="K505" s="470"/>
      <c r="L505" s="470"/>
      <c r="M505" s="470"/>
      <c r="N505" s="470"/>
      <c r="O505" s="472"/>
      <c r="P505" s="470"/>
      <c r="Q505" s="470"/>
      <c r="R505" s="470"/>
      <c r="S505" s="470"/>
      <c r="T505" s="470"/>
      <c r="U505" s="470"/>
      <c r="V505" s="470"/>
      <c r="W505" s="470"/>
      <c r="X505" s="470"/>
    </row>
    <row r="506" spans="1:24" x14ac:dyDescent="0.7">
      <c r="A506" s="464" t="s">
        <v>619</v>
      </c>
      <c r="B506" s="470">
        <v>135</v>
      </c>
      <c r="C506" s="470">
        <v>326</v>
      </c>
      <c r="D506" s="470" t="s">
        <v>49</v>
      </c>
      <c r="E506" s="470">
        <v>1236</v>
      </c>
      <c r="F506" s="470">
        <v>34</v>
      </c>
      <c r="G506" s="470"/>
      <c r="H506" s="466" t="s">
        <v>444</v>
      </c>
      <c r="I506" s="470">
        <v>41</v>
      </c>
      <c r="J506" s="470">
        <v>2</v>
      </c>
      <c r="K506" s="470">
        <v>7</v>
      </c>
      <c r="L506" s="470">
        <v>16607</v>
      </c>
      <c r="M506" s="470"/>
      <c r="N506" s="470"/>
      <c r="O506" s="472">
        <v>150</v>
      </c>
      <c r="P506" s="470"/>
      <c r="Q506" s="470">
        <v>135</v>
      </c>
      <c r="R506" s="470"/>
      <c r="S506" s="470"/>
      <c r="T506" s="470"/>
      <c r="U506" s="470"/>
      <c r="V506" s="470"/>
      <c r="W506" s="470"/>
      <c r="X506" s="470"/>
    </row>
    <row r="507" spans="1:24" x14ac:dyDescent="0.7">
      <c r="A507" s="464"/>
      <c r="B507" s="470"/>
      <c r="C507" s="470"/>
      <c r="D507" s="470"/>
      <c r="E507" s="470"/>
      <c r="F507" s="470"/>
      <c r="G507" s="470"/>
      <c r="H507" s="466"/>
      <c r="I507" s="470"/>
      <c r="J507" s="470"/>
      <c r="K507" s="470"/>
      <c r="L507" s="470"/>
      <c r="M507" s="470"/>
      <c r="N507" s="470"/>
      <c r="O507" s="472"/>
      <c r="P507" s="470"/>
      <c r="Q507" s="470"/>
      <c r="R507" s="470"/>
      <c r="S507" s="470"/>
      <c r="T507" s="470"/>
      <c r="U507" s="470"/>
      <c r="V507" s="470"/>
      <c r="W507" s="470"/>
      <c r="X507" s="470"/>
    </row>
    <row r="508" spans="1:24" x14ac:dyDescent="0.7">
      <c r="A508" s="464" t="s">
        <v>620</v>
      </c>
      <c r="B508" s="470">
        <v>172</v>
      </c>
      <c r="C508" s="470">
        <v>327</v>
      </c>
      <c r="D508" s="470" t="s">
        <v>34</v>
      </c>
      <c r="E508" s="470">
        <v>37418</v>
      </c>
      <c r="F508" s="470">
        <v>9</v>
      </c>
      <c r="G508" s="470">
        <v>1262</v>
      </c>
      <c r="H508" s="466" t="s">
        <v>444</v>
      </c>
      <c r="I508" s="470"/>
      <c r="J508" s="470">
        <v>1</v>
      </c>
      <c r="K508" s="470">
        <v>69</v>
      </c>
      <c r="L508" s="470"/>
      <c r="M508" s="470">
        <v>169</v>
      </c>
      <c r="N508" s="470"/>
      <c r="O508" s="472">
        <v>300</v>
      </c>
      <c r="P508" s="470">
        <v>76</v>
      </c>
      <c r="Q508" s="470">
        <v>172</v>
      </c>
      <c r="R508" s="470" t="s">
        <v>36</v>
      </c>
      <c r="S508" s="470" t="s">
        <v>45</v>
      </c>
      <c r="T508" s="470">
        <v>108</v>
      </c>
      <c r="U508" s="470"/>
      <c r="V508" s="470"/>
      <c r="W508" s="470">
        <v>22</v>
      </c>
      <c r="X508" s="470"/>
    </row>
    <row r="509" spans="1:24" x14ac:dyDescent="0.7">
      <c r="A509" s="464"/>
      <c r="B509" s="470"/>
      <c r="C509" s="470"/>
      <c r="D509" s="470"/>
      <c r="E509" s="470"/>
      <c r="F509" s="470"/>
      <c r="G509" s="470"/>
      <c r="H509" s="466"/>
      <c r="I509" s="470"/>
      <c r="J509" s="470"/>
      <c r="K509" s="470"/>
      <c r="L509" s="470"/>
      <c r="M509" s="470"/>
      <c r="N509" s="470"/>
      <c r="O509" s="472"/>
      <c r="P509" s="470"/>
      <c r="Q509" s="470"/>
      <c r="R509" s="470"/>
      <c r="S509" s="470"/>
      <c r="T509" s="470"/>
      <c r="U509" s="470"/>
      <c r="V509" s="470"/>
      <c r="W509" s="470"/>
      <c r="X509" s="470"/>
    </row>
    <row r="510" spans="1:24" x14ac:dyDescent="0.7">
      <c r="A510" s="464" t="s">
        <v>621</v>
      </c>
      <c r="B510" s="470">
        <v>49</v>
      </c>
      <c r="C510" s="470">
        <v>328</v>
      </c>
      <c r="D510" s="470" t="s">
        <v>34</v>
      </c>
      <c r="E510" s="470">
        <v>42219</v>
      </c>
      <c r="F510" s="470">
        <v>184</v>
      </c>
      <c r="G510" s="470"/>
      <c r="H510" s="466" t="s">
        <v>444</v>
      </c>
      <c r="I510" s="470">
        <v>4</v>
      </c>
      <c r="J510" s="470"/>
      <c r="K510" s="470">
        <v>60</v>
      </c>
      <c r="L510" s="470">
        <v>1660</v>
      </c>
      <c r="M510" s="470"/>
      <c r="N510" s="470"/>
      <c r="O510" s="472">
        <v>150</v>
      </c>
      <c r="P510" s="470"/>
      <c r="Q510" s="470">
        <v>49</v>
      </c>
      <c r="R510" s="470"/>
      <c r="S510" s="470"/>
      <c r="T510" s="470"/>
      <c r="U510" s="470"/>
      <c r="V510" s="470"/>
      <c r="W510" s="470"/>
      <c r="X510" s="470"/>
    </row>
    <row r="511" spans="1:24" x14ac:dyDescent="0.7">
      <c r="A511" s="464"/>
      <c r="B511" s="470"/>
      <c r="C511" s="470"/>
      <c r="D511" s="470"/>
      <c r="E511" s="470"/>
      <c r="F511" s="470"/>
      <c r="G511" s="470"/>
      <c r="H511" s="466"/>
      <c r="I511" s="470"/>
      <c r="J511" s="470"/>
      <c r="K511" s="470"/>
      <c r="L511" s="470"/>
      <c r="M511" s="470"/>
      <c r="N511" s="470"/>
      <c r="O511" s="472"/>
      <c r="P511" s="470"/>
      <c r="Q511" s="470"/>
      <c r="R511" s="470"/>
      <c r="S511" s="470"/>
      <c r="T511" s="470"/>
      <c r="U511" s="470"/>
      <c r="V511" s="470"/>
      <c r="W511" s="470"/>
      <c r="X511" s="470"/>
    </row>
    <row r="512" spans="1:24" x14ac:dyDescent="0.7">
      <c r="A512" s="464" t="s">
        <v>622</v>
      </c>
      <c r="B512" s="470">
        <v>224</v>
      </c>
      <c r="C512" s="470">
        <v>329</v>
      </c>
      <c r="D512" s="470" t="s">
        <v>34</v>
      </c>
      <c r="E512" s="470">
        <v>42228</v>
      </c>
      <c r="F512" s="470">
        <v>181</v>
      </c>
      <c r="G512" s="470"/>
      <c r="H512" s="466" t="s">
        <v>444</v>
      </c>
      <c r="I512" s="470">
        <v>4</v>
      </c>
      <c r="J512" s="470"/>
      <c r="K512" s="470">
        <v>31</v>
      </c>
      <c r="L512" s="470">
        <v>1631</v>
      </c>
      <c r="N512" s="470"/>
      <c r="O512" s="472">
        <v>150</v>
      </c>
      <c r="P512" s="470"/>
      <c r="Q512" s="470">
        <v>224</v>
      </c>
      <c r="R512" s="470"/>
      <c r="S512" s="470"/>
      <c r="T512" s="470"/>
      <c r="U512" s="470"/>
      <c r="V512" s="470"/>
      <c r="W512" s="470"/>
      <c r="X512" s="470"/>
    </row>
    <row r="513" spans="1:24" x14ac:dyDescent="0.7">
      <c r="A513" s="464"/>
      <c r="B513" s="470"/>
      <c r="C513" s="470"/>
      <c r="D513" s="470"/>
      <c r="E513" s="470"/>
      <c r="F513" s="470"/>
      <c r="G513" s="470"/>
      <c r="H513" s="466"/>
      <c r="I513" s="470"/>
      <c r="J513" s="470"/>
      <c r="K513" s="470"/>
      <c r="L513" s="470"/>
      <c r="N513" s="470"/>
      <c r="O513" s="472"/>
      <c r="P513" s="470"/>
      <c r="Q513" s="470"/>
      <c r="R513" s="470"/>
      <c r="S513" s="470"/>
      <c r="T513" s="470"/>
      <c r="U513" s="470"/>
      <c r="V513" s="470"/>
      <c r="W513" s="470"/>
      <c r="X513" s="470"/>
    </row>
    <row r="514" spans="1:24" x14ac:dyDescent="0.7">
      <c r="A514" s="464" t="s">
        <v>623</v>
      </c>
      <c r="B514" s="470">
        <v>109</v>
      </c>
      <c r="C514" s="470">
        <v>330</v>
      </c>
      <c r="D514" s="470" t="s">
        <v>34</v>
      </c>
      <c r="E514" s="470">
        <v>36790</v>
      </c>
      <c r="F514" s="470">
        <v>7</v>
      </c>
      <c r="G514" s="470">
        <v>1399</v>
      </c>
      <c r="H514" s="466" t="s">
        <v>444</v>
      </c>
      <c r="I514" s="470">
        <v>2</v>
      </c>
      <c r="J514" s="470"/>
      <c r="K514" s="470">
        <v>9</v>
      </c>
      <c r="L514" s="470"/>
      <c r="M514" s="470">
        <v>809</v>
      </c>
      <c r="N514" s="470"/>
      <c r="O514" s="472">
        <v>250</v>
      </c>
      <c r="P514" s="470">
        <v>77</v>
      </c>
      <c r="Q514" s="470">
        <v>109</v>
      </c>
      <c r="R514" s="470" t="s">
        <v>36</v>
      </c>
      <c r="S514" s="470" t="s">
        <v>45</v>
      </c>
      <c r="T514" s="470">
        <v>65</v>
      </c>
      <c r="U514" s="470"/>
      <c r="V514" s="470"/>
      <c r="W514" s="470">
        <v>40</v>
      </c>
      <c r="X514" s="470"/>
    </row>
    <row r="515" spans="1:24" x14ac:dyDescent="0.7">
      <c r="A515" s="464" t="s">
        <v>623</v>
      </c>
      <c r="B515" s="470">
        <v>109</v>
      </c>
      <c r="C515" s="470">
        <v>331</v>
      </c>
      <c r="D515" s="470" t="s">
        <v>49</v>
      </c>
      <c r="E515" s="470">
        <v>3662</v>
      </c>
      <c r="F515" s="470">
        <v>41</v>
      </c>
      <c r="G515" s="470"/>
      <c r="H515" s="466"/>
      <c r="I515" s="470">
        <v>18</v>
      </c>
      <c r="J515" s="470">
        <v>1</v>
      </c>
      <c r="K515" s="470">
        <v>72</v>
      </c>
      <c r="L515" s="470"/>
      <c r="M515" s="470">
        <v>7372</v>
      </c>
      <c r="N515" s="470"/>
      <c r="O515" s="472"/>
      <c r="P515" s="470"/>
      <c r="Q515" s="470">
        <v>109</v>
      </c>
      <c r="R515" s="470"/>
      <c r="S515" s="470"/>
      <c r="T515" s="470"/>
      <c r="U515" s="470"/>
      <c r="V515" s="470"/>
      <c r="W515" s="470"/>
      <c r="X515" s="470"/>
    </row>
    <row r="516" spans="1:24" x14ac:dyDescent="0.7">
      <c r="A516" s="464"/>
      <c r="B516" s="470"/>
      <c r="C516" s="470"/>
      <c r="D516" s="470"/>
      <c r="E516" s="470"/>
      <c r="F516" s="470"/>
      <c r="G516" s="470"/>
      <c r="H516" s="466"/>
      <c r="I516" s="470"/>
      <c r="J516" s="470"/>
      <c r="K516" s="470"/>
      <c r="L516" s="470"/>
      <c r="M516" s="470"/>
      <c r="N516" s="470"/>
      <c r="O516" s="472"/>
      <c r="P516" s="470"/>
      <c r="Q516" s="470"/>
      <c r="R516" s="470"/>
      <c r="S516" s="470"/>
      <c r="T516" s="470"/>
      <c r="U516" s="470"/>
      <c r="V516" s="470"/>
      <c r="W516" s="470"/>
      <c r="X516" s="470"/>
    </row>
    <row r="517" spans="1:24" x14ac:dyDescent="0.7">
      <c r="A517" s="464" t="s">
        <v>447</v>
      </c>
      <c r="B517" s="470">
        <v>46</v>
      </c>
      <c r="C517" s="470">
        <v>332</v>
      </c>
      <c r="D517" s="470" t="s">
        <v>34</v>
      </c>
      <c r="E517" s="470">
        <v>97996</v>
      </c>
      <c r="F517" s="470">
        <v>2</v>
      </c>
      <c r="G517" s="470">
        <v>7738</v>
      </c>
      <c r="H517" s="466" t="s">
        <v>444</v>
      </c>
      <c r="I517" s="470">
        <v>9</v>
      </c>
      <c r="J517" s="470">
        <v>2</v>
      </c>
      <c r="K517" s="470">
        <v>91</v>
      </c>
      <c r="L517" s="470">
        <v>3891</v>
      </c>
      <c r="M517" s="470"/>
      <c r="N517" s="470"/>
      <c r="O517" s="472">
        <v>100</v>
      </c>
      <c r="P517" s="470"/>
      <c r="Q517" s="470">
        <v>46</v>
      </c>
      <c r="R517" s="470"/>
      <c r="S517" s="470"/>
      <c r="T517" s="470"/>
      <c r="U517" s="470"/>
      <c r="V517" s="470"/>
      <c r="W517" s="470"/>
      <c r="X517" s="470"/>
    </row>
    <row r="518" spans="1:24" x14ac:dyDescent="0.7">
      <c r="A518" s="464" t="s">
        <v>447</v>
      </c>
      <c r="B518" s="470">
        <v>46</v>
      </c>
      <c r="C518" s="470">
        <v>333</v>
      </c>
      <c r="D518" s="470" t="s">
        <v>49</v>
      </c>
      <c r="E518" s="470">
        <v>7100</v>
      </c>
      <c r="F518" s="470">
        <v>83</v>
      </c>
      <c r="G518" s="470"/>
      <c r="H518" s="466" t="s">
        <v>444</v>
      </c>
      <c r="I518" s="470">
        <v>3</v>
      </c>
      <c r="J518" s="470"/>
      <c r="K518" s="470">
        <v>20</v>
      </c>
      <c r="L518" s="470">
        <v>1220</v>
      </c>
      <c r="M518" s="470"/>
      <c r="N518" s="470"/>
      <c r="O518" s="472">
        <v>100</v>
      </c>
      <c r="P518" s="470"/>
      <c r="Q518" s="470">
        <v>46</v>
      </c>
      <c r="R518" s="470"/>
      <c r="S518" s="470"/>
      <c r="T518" s="470"/>
      <c r="U518" s="470"/>
      <c r="V518" s="470"/>
      <c r="W518" s="470"/>
      <c r="X518" s="470"/>
    </row>
    <row r="519" spans="1:24" x14ac:dyDescent="0.7">
      <c r="A519" s="464"/>
      <c r="B519" s="470"/>
      <c r="C519" s="470"/>
      <c r="D519" s="470"/>
      <c r="E519" s="470"/>
      <c r="F519" s="470"/>
      <c r="G519" s="470"/>
      <c r="H519" s="466"/>
      <c r="I519" s="470"/>
      <c r="J519" s="470"/>
      <c r="K519" s="470"/>
      <c r="L519" s="470"/>
      <c r="M519" s="470"/>
      <c r="N519" s="470"/>
      <c r="O519" s="472"/>
      <c r="P519" s="470"/>
      <c r="Q519" s="470"/>
      <c r="R519" s="470"/>
      <c r="S519" s="470"/>
      <c r="T519" s="470"/>
      <c r="U519" s="470"/>
      <c r="V519" s="470"/>
      <c r="W519" s="470"/>
      <c r="X519" s="470"/>
    </row>
    <row r="520" spans="1:24" x14ac:dyDescent="0.7">
      <c r="A520" s="464" t="s">
        <v>624</v>
      </c>
      <c r="B520" s="470">
        <v>46</v>
      </c>
      <c r="C520" s="470">
        <v>334</v>
      </c>
      <c r="D520" s="470" t="s">
        <v>49</v>
      </c>
      <c r="E520" s="470">
        <v>3397</v>
      </c>
      <c r="F520" s="470">
        <v>14</v>
      </c>
      <c r="G520" s="470"/>
      <c r="H520" s="466" t="s">
        <v>444</v>
      </c>
      <c r="I520" s="470">
        <v>7</v>
      </c>
      <c r="J520" s="470">
        <v>2</v>
      </c>
      <c r="K520" s="470">
        <v>49</v>
      </c>
      <c r="L520" s="470">
        <v>3049</v>
      </c>
      <c r="M520" s="470"/>
      <c r="N520" s="470"/>
      <c r="O520" s="472">
        <v>150</v>
      </c>
      <c r="P520" s="470"/>
      <c r="Q520" s="470">
        <v>46</v>
      </c>
      <c r="R520" s="470"/>
      <c r="S520" s="470"/>
      <c r="T520" s="470"/>
      <c r="U520" s="470"/>
      <c r="V520" s="470"/>
      <c r="W520" s="470"/>
      <c r="X520" s="470"/>
    </row>
    <row r="521" spans="1:24" x14ac:dyDescent="0.7">
      <c r="A521" s="464" t="s">
        <v>624</v>
      </c>
      <c r="B521" s="470"/>
      <c r="C521" s="470">
        <v>335</v>
      </c>
      <c r="D521" s="470" t="s">
        <v>49</v>
      </c>
      <c r="E521" s="470">
        <v>4651</v>
      </c>
      <c r="F521" s="470">
        <v>13</v>
      </c>
      <c r="G521" s="470"/>
      <c r="H521" s="466" t="s">
        <v>444</v>
      </c>
      <c r="I521" s="470">
        <v>1</v>
      </c>
      <c r="J521" s="470">
        <v>2</v>
      </c>
      <c r="K521" s="470">
        <v>40</v>
      </c>
      <c r="L521" s="470">
        <v>640</v>
      </c>
      <c r="M521" s="470"/>
      <c r="N521" s="470"/>
      <c r="O521" s="472">
        <v>100</v>
      </c>
      <c r="P521" s="470"/>
      <c r="Q521" s="470"/>
      <c r="R521" s="470"/>
      <c r="S521" s="470"/>
      <c r="T521" s="470"/>
      <c r="U521" s="470"/>
      <c r="V521" s="470"/>
      <c r="W521" s="470"/>
      <c r="X521" s="470"/>
    </row>
    <row r="522" spans="1:24" x14ac:dyDescent="0.7">
      <c r="A522" s="464"/>
      <c r="B522" s="470"/>
      <c r="C522" s="470"/>
      <c r="D522" s="470"/>
      <c r="E522" s="470"/>
      <c r="F522" s="470"/>
      <c r="G522" s="470"/>
      <c r="H522" s="466"/>
      <c r="I522" s="470"/>
      <c r="J522" s="470"/>
      <c r="K522" s="470"/>
      <c r="L522" s="470"/>
      <c r="M522" s="470"/>
      <c r="N522" s="470"/>
      <c r="O522" s="472"/>
      <c r="P522" s="470"/>
      <c r="Q522" s="470"/>
      <c r="R522" s="470"/>
      <c r="S522" s="470"/>
      <c r="T522" s="470"/>
      <c r="U522" s="470"/>
      <c r="V522" s="470"/>
      <c r="W522" s="470"/>
      <c r="X522" s="470"/>
    </row>
    <row r="523" spans="1:24" x14ac:dyDescent="0.7">
      <c r="A523" s="464" t="s">
        <v>625</v>
      </c>
      <c r="B523" s="470">
        <v>18</v>
      </c>
      <c r="C523" s="470">
        <v>336</v>
      </c>
      <c r="D523" s="470" t="s">
        <v>34</v>
      </c>
      <c r="E523" s="470">
        <v>37422</v>
      </c>
      <c r="F523" s="470">
        <v>13</v>
      </c>
      <c r="G523" s="470">
        <v>1266</v>
      </c>
      <c r="H523" s="466" t="s">
        <v>444</v>
      </c>
      <c r="I523" s="470">
        <v>1</v>
      </c>
      <c r="J523" s="470"/>
      <c r="K523" s="470">
        <v>94</v>
      </c>
      <c r="L523" s="470"/>
      <c r="M523" s="470">
        <v>194</v>
      </c>
      <c r="N523" s="470"/>
      <c r="O523" s="472">
        <v>100</v>
      </c>
      <c r="P523" s="470"/>
      <c r="Q523" s="470">
        <v>18</v>
      </c>
      <c r="R523" s="470"/>
      <c r="S523" s="470"/>
      <c r="T523" s="470"/>
      <c r="U523" s="470"/>
      <c r="V523" s="470"/>
      <c r="W523" s="470"/>
      <c r="X523" s="470"/>
    </row>
    <row r="524" spans="1:24" x14ac:dyDescent="0.7">
      <c r="A524" s="464"/>
      <c r="B524" s="470">
        <v>196</v>
      </c>
      <c r="C524" s="470"/>
      <c r="D524" s="470"/>
      <c r="E524" s="470"/>
      <c r="F524" s="470"/>
      <c r="G524" s="470"/>
      <c r="H524" s="466"/>
      <c r="I524" s="470"/>
      <c r="J524" s="470"/>
      <c r="K524" s="470"/>
      <c r="L524" s="470"/>
      <c r="M524" s="470"/>
      <c r="N524" s="470"/>
      <c r="O524" s="472"/>
      <c r="P524" s="470"/>
      <c r="Q524" s="470">
        <v>196</v>
      </c>
      <c r="R524" s="470" t="s">
        <v>36</v>
      </c>
      <c r="S524" s="470" t="s">
        <v>37</v>
      </c>
      <c r="T524" s="470">
        <v>36</v>
      </c>
      <c r="U524" s="470"/>
      <c r="V524" s="470"/>
      <c r="W524" s="470">
        <v>10</v>
      </c>
      <c r="X524" s="470"/>
    </row>
    <row r="525" spans="1:24" x14ac:dyDescent="0.7">
      <c r="A525" s="464" t="s">
        <v>625</v>
      </c>
      <c r="B525" s="470"/>
      <c r="C525" s="470">
        <v>337</v>
      </c>
      <c r="D525" s="470" t="s">
        <v>34</v>
      </c>
      <c r="E525" s="470">
        <v>35385</v>
      </c>
      <c r="F525" s="470">
        <v>5</v>
      </c>
      <c r="G525" s="470">
        <v>2461</v>
      </c>
      <c r="H525" s="466" t="s">
        <v>444</v>
      </c>
      <c r="I525" s="470">
        <v>8</v>
      </c>
      <c r="J525" s="470">
        <v>3</v>
      </c>
      <c r="K525" s="470">
        <v>23</v>
      </c>
      <c r="L525" s="470">
        <v>3523</v>
      </c>
      <c r="M525" s="470"/>
      <c r="N525" s="470"/>
      <c r="O525" s="472">
        <v>100</v>
      </c>
      <c r="P525" s="470"/>
      <c r="Q525" s="470"/>
      <c r="R525" s="470"/>
      <c r="S525" s="470"/>
      <c r="T525" s="470"/>
      <c r="U525" s="470"/>
      <c r="V525" s="470"/>
      <c r="W525" s="470"/>
      <c r="X525" s="470"/>
    </row>
    <row r="526" spans="1:24" x14ac:dyDescent="0.7">
      <c r="A526" s="464"/>
      <c r="B526" s="470"/>
      <c r="C526" s="470"/>
      <c r="D526" s="470"/>
      <c r="E526" s="470"/>
      <c r="F526" s="470"/>
      <c r="G526" s="470"/>
      <c r="H526" s="466"/>
      <c r="I526" s="470"/>
      <c r="J526" s="470"/>
      <c r="K526" s="470"/>
      <c r="L526" s="470"/>
      <c r="M526" s="470"/>
      <c r="N526" s="470"/>
      <c r="O526" s="472"/>
      <c r="P526" s="470"/>
      <c r="Q526" s="470"/>
      <c r="R526" s="470"/>
      <c r="S526" s="470"/>
      <c r="T526" s="470"/>
      <c r="U526" s="470"/>
      <c r="V526" s="470"/>
      <c r="W526" s="470"/>
      <c r="X526" s="470"/>
    </row>
    <row r="527" spans="1:24" x14ac:dyDescent="0.7">
      <c r="A527" s="464" t="s">
        <v>626</v>
      </c>
      <c r="B527" s="470">
        <v>254</v>
      </c>
      <c r="C527" s="470">
        <v>338</v>
      </c>
      <c r="D527" s="470" t="s">
        <v>34</v>
      </c>
      <c r="E527" s="470">
        <v>95738</v>
      </c>
      <c r="F527" s="470">
        <v>108</v>
      </c>
      <c r="G527" s="470">
        <v>7714</v>
      </c>
      <c r="H527" s="466" t="s">
        <v>444</v>
      </c>
      <c r="I527" s="470">
        <v>1</v>
      </c>
      <c r="J527" s="470"/>
      <c r="K527" s="470">
        <v>91</v>
      </c>
      <c r="L527" s="470">
        <v>491</v>
      </c>
      <c r="M527" s="470"/>
      <c r="N527" s="470"/>
      <c r="O527" s="472">
        <v>300</v>
      </c>
      <c r="P527" s="470"/>
      <c r="Q527" s="470">
        <v>254</v>
      </c>
      <c r="R527" s="470"/>
      <c r="S527" s="470"/>
      <c r="T527" s="470"/>
      <c r="U527" s="470"/>
      <c r="V527" s="470"/>
      <c r="W527" s="470"/>
      <c r="X527" s="470"/>
    </row>
    <row r="528" spans="1:24" x14ac:dyDescent="0.7">
      <c r="A528" s="464"/>
      <c r="B528" s="470"/>
      <c r="C528" s="470"/>
      <c r="D528" s="470"/>
      <c r="E528" s="470"/>
      <c r="F528" s="470"/>
      <c r="G528" s="470"/>
      <c r="H528" s="466"/>
      <c r="I528" s="470"/>
      <c r="J528" s="470"/>
      <c r="K528" s="470"/>
      <c r="L528" s="470"/>
      <c r="M528" s="470"/>
      <c r="N528" s="470"/>
      <c r="O528" s="472"/>
      <c r="P528" s="470"/>
      <c r="Q528" s="470"/>
      <c r="R528" s="470"/>
      <c r="S528" s="470"/>
      <c r="T528" s="470"/>
      <c r="U528" s="470"/>
      <c r="V528" s="470"/>
      <c r="W528" s="470"/>
      <c r="X528" s="470"/>
    </row>
    <row r="529" spans="1:24" x14ac:dyDescent="0.7">
      <c r="A529" s="464" t="s">
        <v>627</v>
      </c>
      <c r="B529" s="470">
        <v>18</v>
      </c>
      <c r="C529" s="470">
        <v>339</v>
      </c>
      <c r="D529" s="470" t="s">
        <v>49</v>
      </c>
      <c r="E529" s="470">
        <v>1226</v>
      </c>
      <c r="F529" s="470">
        <v>19</v>
      </c>
      <c r="G529" s="470"/>
      <c r="H529" s="466" t="s">
        <v>444</v>
      </c>
      <c r="I529" s="470">
        <v>21</v>
      </c>
      <c r="J529" s="470">
        <v>1</v>
      </c>
      <c r="K529" s="470">
        <v>34</v>
      </c>
      <c r="L529" s="470">
        <v>8534</v>
      </c>
      <c r="M529" s="470"/>
      <c r="N529" s="470"/>
      <c r="O529" s="472">
        <v>100</v>
      </c>
      <c r="P529" s="470"/>
      <c r="Q529" s="470">
        <v>18</v>
      </c>
      <c r="R529" s="470"/>
      <c r="S529" s="470"/>
      <c r="T529" s="470"/>
      <c r="U529" s="470"/>
      <c r="V529" s="470"/>
      <c r="W529" s="470"/>
      <c r="X529" s="470"/>
    </row>
    <row r="530" spans="1:24" x14ac:dyDescent="0.7">
      <c r="A530" s="464"/>
      <c r="B530" s="470"/>
      <c r="C530" s="470"/>
      <c r="D530" s="470"/>
      <c r="E530" s="470"/>
      <c r="F530" s="470"/>
      <c r="G530" s="470"/>
      <c r="H530" s="466"/>
      <c r="I530" s="470"/>
      <c r="J530" s="470"/>
      <c r="K530" s="470"/>
      <c r="L530" s="470"/>
      <c r="M530" s="470"/>
      <c r="N530" s="470"/>
      <c r="O530" s="472"/>
      <c r="P530" s="470"/>
      <c r="Q530" s="470"/>
      <c r="R530" s="470"/>
      <c r="S530" s="470"/>
      <c r="T530" s="470"/>
      <c r="U530" s="470"/>
      <c r="V530" s="470"/>
      <c r="W530" s="470"/>
      <c r="X530" s="470"/>
    </row>
    <row r="531" spans="1:24" x14ac:dyDescent="0.7">
      <c r="A531" s="464" t="s">
        <v>628</v>
      </c>
      <c r="B531" s="470">
        <v>18</v>
      </c>
      <c r="C531" s="470">
        <v>340</v>
      </c>
      <c r="D531" s="470" t="s">
        <v>34</v>
      </c>
      <c r="E531" s="470">
        <v>94645</v>
      </c>
      <c r="F531" s="470">
        <v>104</v>
      </c>
      <c r="G531" s="470">
        <v>7643</v>
      </c>
      <c r="H531" s="466" t="s">
        <v>444</v>
      </c>
      <c r="I531" s="470"/>
      <c r="J531" s="470"/>
      <c r="K531" s="470">
        <v>17</v>
      </c>
      <c r="L531" s="470">
        <v>17</v>
      </c>
      <c r="M531" s="470"/>
      <c r="N531" s="470"/>
      <c r="O531" s="472">
        <v>150</v>
      </c>
      <c r="P531" s="470"/>
      <c r="Q531" s="470">
        <v>18</v>
      </c>
      <c r="R531" s="470"/>
      <c r="S531" s="470"/>
      <c r="T531" s="470"/>
      <c r="U531" s="470"/>
      <c r="V531" s="470"/>
      <c r="W531" s="470"/>
      <c r="X531" s="470"/>
    </row>
    <row r="532" spans="1:24" x14ac:dyDescent="0.7">
      <c r="A532" s="464" t="s">
        <v>628</v>
      </c>
      <c r="B532" s="470"/>
      <c r="C532" s="470">
        <v>341</v>
      </c>
      <c r="D532" s="470" t="s">
        <v>34</v>
      </c>
      <c r="E532" s="470">
        <v>37424</v>
      </c>
      <c r="F532" s="470">
        <v>31</v>
      </c>
      <c r="G532" s="470">
        <v>1268</v>
      </c>
      <c r="H532" s="466" t="s">
        <v>444</v>
      </c>
      <c r="I532" s="470"/>
      <c r="J532" s="470">
        <v>1</v>
      </c>
      <c r="K532" s="470">
        <v>17</v>
      </c>
      <c r="L532" s="470">
        <v>117</v>
      </c>
      <c r="M532" s="470"/>
      <c r="N532" s="470"/>
      <c r="O532" s="472">
        <v>250</v>
      </c>
      <c r="P532" s="470"/>
      <c r="Q532" s="470"/>
      <c r="R532" s="470"/>
      <c r="S532" s="470"/>
      <c r="T532" s="470"/>
      <c r="U532" s="470"/>
      <c r="V532" s="470"/>
      <c r="W532" s="470"/>
      <c r="X532" s="470"/>
    </row>
    <row r="533" spans="1:24" x14ac:dyDescent="0.7">
      <c r="A533" s="464"/>
      <c r="B533" s="470"/>
      <c r="C533" s="470"/>
      <c r="D533" s="470"/>
      <c r="E533" s="470"/>
      <c r="F533" s="470"/>
      <c r="G533" s="470"/>
      <c r="H533" s="466"/>
      <c r="I533" s="470"/>
      <c r="J533" s="470"/>
      <c r="K533" s="470"/>
      <c r="L533" s="470"/>
      <c r="M533" s="470"/>
      <c r="N533" s="470"/>
      <c r="O533" s="472"/>
      <c r="P533" s="470"/>
      <c r="Q533" s="470"/>
      <c r="R533" s="470"/>
      <c r="S533" s="470"/>
      <c r="T533" s="470"/>
      <c r="U533" s="470"/>
      <c r="V533" s="470"/>
      <c r="W533" s="470"/>
      <c r="X533" s="470"/>
    </row>
    <row r="534" spans="1:24" x14ac:dyDescent="0.7">
      <c r="A534" s="464" t="s">
        <v>629</v>
      </c>
      <c r="B534" s="470">
        <v>35</v>
      </c>
      <c r="C534" s="470">
        <v>342</v>
      </c>
      <c r="D534" s="470" t="s">
        <v>34</v>
      </c>
      <c r="E534" s="470">
        <v>37469</v>
      </c>
      <c r="F534" s="470">
        <v>55</v>
      </c>
      <c r="G534" s="470">
        <v>1313</v>
      </c>
      <c r="H534" s="466" t="s">
        <v>444</v>
      </c>
      <c r="I534" s="470">
        <v>1</v>
      </c>
      <c r="J534" s="470">
        <v>3</v>
      </c>
      <c r="K534" s="470">
        <v>44</v>
      </c>
      <c r="L534" s="470"/>
      <c r="M534" s="470">
        <v>744</v>
      </c>
      <c r="N534" s="470"/>
      <c r="O534" s="472">
        <v>250</v>
      </c>
      <c r="P534" s="470">
        <v>78</v>
      </c>
      <c r="Q534" s="470">
        <v>35</v>
      </c>
      <c r="R534" s="470" t="s">
        <v>36</v>
      </c>
      <c r="S534" s="470" t="s">
        <v>45</v>
      </c>
      <c r="T534" s="470">
        <v>162</v>
      </c>
      <c r="U534" s="470"/>
      <c r="V534" s="470"/>
      <c r="W534" s="470">
        <v>27</v>
      </c>
      <c r="X534" s="470"/>
    </row>
    <row r="535" spans="1:24" x14ac:dyDescent="0.7">
      <c r="A535" s="464" t="s">
        <v>629</v>
      </c>
      <c r="B535" s="470"/>
      <c r="C535" s="470">
        <v>343</v>
      </c>
      <c r="D535" s="470" t="s">
        <v>34</v>
      </c>
      <c r="E535" s="470">
        <v>41997</v>
      </c>
      <c r="F535" s="470">
        <v>105</v>
      </c>
      <c r="G535" s="470">
        <v>3809</v>
      </c>
      <c r="H535" s="466" t="s">
        <v>444</v>
      </c>
      <c r="I535" s="470">
        <v>10</v>
      </c>
      <c r="J535" s="470">
        <v>3</v>
      </c>
      <c r="K535" s="470">
        <v>7</v>
      </c>
      <c r="L535" s="470">
        <v>4307</v>
      </c>
      <c r="M535" s="470"/>
      <c r="N535" s="470"/>
      <c r="O535" s="472">
        <v>100</v>
      </c>
      <c r="P535" s="470"/>
      <c r="Q535" s="470"/>
      <c r="R535" s="470"/>
      <c r="S535" s="470"/>
      <c r="T535" s="470"/>
      <c r="U535" s="470"/>
      <c r="V535" s="470"/>
      <c r="W535" s="470"/>
      <c r="X535" s="470"/>
    </row>
    <row r="536" spans="1:24" x14ac:dyDescent="0.7">
      <c r="A536" s="464"/>
      <c r="B536" s="470"/>
      <c r="C536" s="470"/>
      <c r="D536" s="470"/>
      <c r="E536" s="470"/>
      <c r="F536" s="470"/>
      <c r="G536" s="470"/>
      <c r="H536" s="466"/>
      <c r="I536" s="470"/>
      <c r="J536" s="470"/>
      <c r="K536" s="470"/>
      <c r="L536" s="470"/>
      <c r="M536" s="470"/>
      <c r="N536" s="470"/>
      <c r="O536" s="472"/>
      <c r="P536" s="470"/>
      <c r="Q536" s="470"/>
      <c r="R536" s="470"/>
      <c r="S536" s="470"/>
      <c r="T536" s="470"/>
      <c r="U536" s="470"/>
      <c r="V536" s="470"/>
      <c r="W536" s="470"/>
      <c r="X536" s="470"/>
    </row>
    <row r="537" spans="1:24" x14ac:dyDescent="0.7">
      <c r="A537" s="464"/>
      <c r="B537" s="470"/>
      <c r="C537" s="470"/>
      <c r="D537" s="470"/>
      <c r="E537" s="470"/>
      <c r="F537" s="470"/>
      <c r="G537" s="470"/>
      <c r="H537" s="466"/>
      <c r="I537" s="470"/>
      <c r="J537" s="470"/>
      <c r="K537" s="470"/>
      <c r="L537" s="470"/>
      <c r="M537" s="470"/>
      <c r="N537" s="470"/>
      <c r="O537" s="472"/>
      <c r="P537" s="470"/>
      <c r="Q537" s="470"/>
      <c r="R537" s="470"/>
      <c r="S537" s="470"/>
      <c r="T537" s="470"/>
      <c r="U537" s="470"/>
      <c r="V537" s="470"/>
      <c r="W537" s="470"/>
      <c r="X537" s="470"/>
    </row>
    <row r="538" spans="1:24" x14ac:dyDescent="0.7">
      <c r="A538" s="464" t="s">
        <v>630</v>
      </c>
      <c r="B538" s="470">
        <v>35</v>
      </c>
      <c r="C538" s="470">
        <v>344</v>
      </c>
      <c r="D538" s="470" t="s">
        <v>34</v>
      </c>
      <c r="E538" s="470">
        <v>47227</v>
      </c>
      <c r="F538" s="470">
        <v>161</v>
      </c>
      <c r="G538" s="470">
        <v>3663</v>
      </c>
      <c r="H538" s="466" t="s">
        <v>444</v>
      </c>
      <c r="I538" s="470">
        <v>14</v>
      </c>
      <c r="J538" s="470">
        <v>1</v>
      </c>
      <c r="K538" s="470">
        <v>1</v>
      </c>
      <c r="L538" s="470">
        <v>5701</v>
      </c>
      <c r="M538" s="470"/>
      <c r="N538" s="470"/>
      <c r="O538" s="472">
        <v>100</v>
      </c>
      <c r="P538" s="470"/>
      <c r="Q538" s="470">
        <v>35</v>
      </c>
      <c r="R538" s="470"/>
      <c r="S538" s="470"/>
      <c r="T538" s="470"/>
      <c r="U538" s="470"/>
      <c r="V538" s="470"/>
      <c r="W538" s="470"/>
      <c r="X538" s="470"/>
    </row>
    <row r="539" spans="1:24" x14ac:dyDescent="0.7">
      <c r="A539" s="464"/>
      <c r="B539" s="470"/>
      <c r="C539" s="470"/>
      <c r="D539" s="470"/>
      <c r="E539" s="470"/>
      <c r="F539" s="470"/>
      <c r="G539" s="470"/>
      <c r="H539" s="466"/>
      <c r="I539" s="470"/>
      <c r="J539" s="470"/>
      <c r="K539" s="470"/>
      <c r="L539" s="470"/>
      <c r="M539" s="470"/>
      <c r="N539" s="470"/>
      <c r="O539" s="472"/>
      <c r="P539" s="470"/>
      <c r="Q539" s="470"/>
      <c r="R539" s="470"/>
      <c r="S539" s="470"/>
      <c r="T539" s="470"/>
      <c r="U539" s="470"/>
      <c r="V539" s="470"/>
      <c r="W539" s="470"/>
      <c r="X539" s="470"/>
    </row>
    <row r="540" spans="1:24" x14ac:dyDescent="0.7">
      <c r="A540" s="464" t="s">
        <v>631</v>
      </c>
      <c r="B540" s="470">
        <v>119</v>
      </c>
      <c r="C540" s="470">
        <v>345</v>
      </c>
      <c r="D540" s="470" t="s">
        <v>34</v>
      </c>
      <c r="E540" s="470">
        <v>37483</v>
      </c>
      <c r="F540" s="470">
        <v>79</v>
      </c>
      <c r="G540" s="470">
        <v>1327</v>
      </c>
      <c r="H540" s="466" t="s">
        <v>444</v>
      </c>
      <c r="I540" s="470"/>
      <c r="J540" s="470"/>
      <c r="K540" s="470">
        <v>99</v>
      </c>
      <c r="L540" s="470"/>
      <c r="M540" s="470">
        <v>99</v>
      </c>
      <c r="N540" s="470"/>
      <c r="O540" s="472">
        <v>250</v>
      </c>
      <c r="P540" s="470">
        <v>79</v>
      </c>
      <c r="Q540" s="470">
        <v>119</v>
      </c>
      <c r="R540" s="470" t="s">
        <v>36</v>
      </c>
      <c r="S540" s="470" t="s">
        <v>45</v>
      </c>
      <c r="T540" s="470">
        <v>80</v>
      </c>
      <c r="U540" s="470"/>
      <c r="V540" s="470"/>
      <c r="W540" s="470">
        <v>20</v>
      </c>
      <c r="X540" s="470"/>
    </row>
    <row r="541" spans="1:24" x14ac:dyDescent="0.7">
      <c r="A541" s="464" t="s">
        <v>631</v>
      </c>
      <c r="B541" s="470">
        <v>119</v>
      </c>
      <c r="C541" s="470">
        <v>346</v>
      </c>
      <c r="D541" s="470" t="s">
        <v>49</v>
      </c>
      <c r="E541" s="470">
        <v>1066</v>
      </c>
      <c r="F541" s="470">
        <v>22</v>
      </c>
      <c r="G541" s="470"/>
      <c r="H541" s="466" t="s">
        <v>444</v>
      </c>
      <c r="I541" s="470">
        <v>11</v>
      </c>
      <c r="J541" s="470"/>
      <c r="K541" s="470">
        <v>11</v>
      </c>
      <c r="L541" s="470">
        <v>4411</v>
      </c>
      <c r="M541" s="470"/>
      <c r="N541" s="470"/>
      <c r="O541" s="472">
        <v>150</v>
      </c>
      <c r="P541" s="470"/>
      <c r="Q541" s="470">
        <v>119</v>
      </c>
      <c r="R541" s="470"/>
      <c r="S541" s="470"/>
      <c r="T541" s="470"/>
      <c r="U541" s="470"/>
      <c r="V541" s="470"/>
      <c r="W541" s="470"/>
      <c r="X541" s="470"/>
    </row>
    <row r="542" spans="1:24" x14ac:dyDescent="0.7">
      <c r="A542" s="464" t="s">
        <v>631</v>
      </c>
      <c r="B542" s="470"/>
      <c r="C542" s="470">
        <v>347</v>
      </c>
      <c r="D542" s="470" t="s">
        <v>49</v>
      </c>
      <c r="E542" s="470">
        <v>1003</v>
      </c>
      <c r="F542" s="470">
        <v>6</v>
      </c>
      <c r="G542" s="470"/>
      <c r="H542" s="466" t="s">
        <v>444</v>
      </c>
      <c r="I542" s="470">
        <v>17</v>
      </c>
      <c r="J542" s="470">
        <v>1</v>
      </c>
      <c r="K542" s="470">
        <v>75</v>
      </c>
      <c r="L542" s="470">
        <v>6975</v>
      </c>
      <c r="M542" s="470"/>
      <c r="N542" s="470"/>
      <c r="O542" s="472">
        <v>150</v>
      </c>
      <c r="P542" s="470"/>
      <c r="Q542" s="470"/>
      <c r="R542" s="470"/>
      <c r="S542" s="470"/>
      <c r="T542" s="470"/>
      <c r="U542" s="470"/>
      <c r="V542" s="470"/>
      <c r="W542" s="470"/>
      <c r="X542" s="470"/>
    </row>
    <row r="543" spans="1:24" x14ac:dyDescent="0.7">
      <c r="A543" s="464"/>
      <c r="B543" s="470"/>
      <c r="C543" s="470"/>
      <c r="D543" s="470"/>
      <c r="E543" s="470"/>
      <c r="F543" s="470"/>
      <c r="G543" s="470"/>
      <c r="H543" s="466"/>
      <c r="I543" s="470"/>
      <c r="J543" s="470"/>
      <c r="K543" s="470"/>
      <c r="L543" s="470"/>
      <c r="M543" s="470"/>
      <c r="N543" s="470"/>
      <c r="O543" s="472"/>
      <c r="P543" s="470"/>
      <c r="Q543" s="470"/>
      <c r="R543" s="470"/>
      <c r="S543" s="470"/>
      <c r="T543" s="470"/>
      <c r="U543" s="470"/>
      <c r="V543" s="470"/>
      <c r="W543" s="470"/>
      <c r="X543" s="470"/>
    </row>
    <row r="544" spans="1:24" x14ac:dyDescent="0.7">
      <c r="A544" s="464" t="s">
        <v>632</v>
      </c>
      <c r="B544" s="470">
        <v>109</v>
      </c>
      <c r="C544" s="470">
        <v>348</v>
      </c>
      <c r="D544" s="470" t="s">
        <v>34</v>
      </c>
      <c r="E544" s="470">
        <v>90388</v>
      </c>
      <c r="F544" s="470">
        <v>48</v>
      </c>
      <c r="G544" s="470">
        <v>7349</v>
      </c>
      <c r="H544" s="466" t="s">
        <v>444</v>
      </c>
      <c r="I544" s="470"/>
      <c r="J544" s="470"/>
      <c r="K544" s="470">
        <v>33</v>
      </c>
      <c r="L544" s="470">
        <v>33</v>
      </c>
      <c r="M544" s="470"/>
      <c r="N544" s="470"/>
      <c r="O544" s="472">
        <v>300</v>
      </c>
      <c r="P544" s="470"/>
      <c r="Q544" s="470">
        <v>109</v>
      </c>
      <c r="R544" s="470"/>
      <c r="S544" s="470"/>
      <c r="T544" s="470"/>
      <c r="U544" s="470"/>
      <c r="V544" s="470"/>
      <c r="W544" s="470"/>
      <c r="X544" s="470"/>
    </row>
    <row r="545" spans="1:24" x14ac:dyDescent="0.7">
      <c r="A545" s="464"/>
      <c r="B545" s="470"/>
      <c r="C545" s="470">
        <v>349</v>
      </c>
      <c r="D545" s="470" t="s">
        <v>49</v>
      </c>
      <c r="E545" s="470">
        <v>2874</v>
      </c>
      <c r="F545" s="470">
        <v>34</v>
      </c>
      <c r="G545" s="470"/>
      <c r="H545" s="466"/>
      <c r="I545" s="470">
        <v>6</v>
      </c>
      <c r="J545" s="470">
        <v>2</v>
      </c>
      <c r="K545" s="470">
        <v>7</v>
      </c>
      <c r="L545" s="470"/>
      <c r="M545" s="470">
        <v>3007</v>
      </c>
      <c r="N545" s="470"/>
      <c r="O545" s="472">
        <v>150</v>
      </c>
      <c r="P545" s="470"/>
      <c r="Q545" s="470"/>
      <c r="R545" s="470"/>
      <c r="S545" s="470"/>
      <c r="T545" s="470"/>
      <c r="U545" s="470"/>
      <c r="V545" s="470"/>
      <c r="W545" s="470"/>
      <c r="X545" s="470"/>
    </row>
    <row r="546" spans="1:24" x14ac:dyDescent="0.7">
      <c r="A546" s="464"/>
      <c r="B546" s="470"/>
      <c r="C546" s="470"/>
      <c r="D546" s="470"/>
      <c r="E546" s="470"/>
      <c r="F546" s="470"/>
      <c r="G546" s="470"/>
      <c r="H546" s="466"/>
      <c r="I546" s="470"/>
      <c r="J546" s="470"/>
      <c r="K546" s="470"/>
      <c r="L546" s="470"/>
      <c r="M546" s="470"/>
      <c r="N546" s="470"/>
      <c r="O546" s="472"/>
      <c r="P546" s="470"/>
      <c r="Q546" s="470"/>
      <c r="R546" s="470"/>
      <c r="S546" s="470"/>
      <c r="T546" s="470"/>
      <c r="U546" s="470"/>
      <c r="V546" s="470"/>
      <c r="W546" s="470"/>
      <c r="X546" s="470"/>
    </row>
    <row r="547" spans="1:24" x14ac:dyDescent="0.7">
      <c r="A547" s="464" t="s">
        <v>633</v>
      </c>
      <c r="B547" s="470">
        <v>109</v>
      </c>
      <c r="C547" s="470">
        <v>350</v>
      </c>
      <c r="D547" s="470" t="s">
        <v>34</v>
      </c>
      <c r="E547" s="470">
        <v>42987</v>
      </c>
      <c r="F547" s="470">
        <v>131</v>
      </c>
      <c r="G547" s="470">
        <v>3799</v>
      </c>
      <c r="H547" s="466" t="s">
        <v>444</v>
      </c>
      <c r="I547" s="470">
        <v>31</v>
      </c>
      <c r="J547" s="470">
        <v>1</v>
      </c>
      <c r="K547" s="470">
        <v>86</v>
      </c>
      <c r="L547" s="470">
        <v>12586</v>
      </c>
      <c r="M547" s="470"/>
      <c r="N547" s="470"/>
      <c r="O547" s="472">
        <v>150</v>
      </c>
      <c r="P547" s="470"/>
      <c r="Q547" s="470">
        <v>109</v>
      </c>
      <c r="R547" s="470"/>
      <c r="S547" s="470"/>
      <c r="T547" s="470"/>
      <c r="U547" s="470"/>
      <c r="V547" s="470"/>
      <c r="W547" s="470"/>
      <c r="X547" s="470"/>
    </row>
    <row r="548" spans="1:24" x14ac:dyDescent="0.7">
      <c r="C548" s="470">
        <v>351</v>
      </c>
      <c r="D548" s="470" t="s">
        <v>49</v>
      </c>
      <c r="E548" s="473">
        <v>2875</v>
      </c>
      <c r="F548" s="473">
        <v>35</v>
      </c>
      <c r="H548" s="466"/>
      <c r="I548" s="459">
        <v>6</v>
      </c>
      <c r="J548" s="459">
        <v>1</v>
      </c>
      <c r="K548" s="459">
        <v>47</v>
      </c>
      <c r="L548" s="459">
        <v>2547</v>
      </c>
      <c r="O548" s="495">
        <v>150</v>
      </c>
    </row>
    <row r="549" spans="1:24" x14ac:dyDescent="0.7">
      <c r="C549" s="470"/>
      <c r="D549" s="470"/>
      <c r="H549" s="466"/>
    </row>
    <row r="550" spans="1:24" s="493" customFormat="1" x14ac:dyDescent="0.7">
      <c r="A550" s="489" t="s">
        <v>634</v>
      </c>
      <c r="B550" s="490">
        <v>78</v>
      </c>
      <c r="C550" s="470">
        <v>352</v>
      </c>
      <c r="D550" s="490" t="s">
        <v>34</v>
      </c>
      <c r="E550" s="490">
        <v>37474</v>
      </c>
      <c r="F550" s="490">
        <v>59</v>
      </c>
      <c r="G550" s="490">
        <v>1318</v>
      </c>
      <c r="H550" s="592" t="s">
        <v>444</v>
      </c>
      <c r="I550" s="490"/>
      <c r="J550" s="490">
        <v>1</v>
      </c>
      <c r="K550" s="490">
        <v>9</v>
      </c>
      <c r="L550" s="490"/>
      <c r="M550" s="490">
        <v>109</v>
      </c>
      <c r="N550" s="490"/>
      <c r="O550" s="492">
        <v>300</v>
      </c>
      <c r="P550" s="490">
        <v>80</v>
      </c>
      <c r="Q550" s="490">
        <v>78</v>
      </c>
      <c r="R550" s="490" t="s">
        <v>36</v>
      </c>
      <c r="S550" s="490" t="s">
        <v>37</v>
      </c>
      <c r="T550" s="490">
        <v>96</v>
      </c>
      <c r="U550" s="490">
        <v>36</v>
      </c>
      <c r="V550" s="490"/>
      <c r="W550" s="490">
        <v>2</v>
      </c>
      <c r="X550" s="490"/>
    </row>
    <row r="551" spans="1:24" s="493" customFormat="1" x14ac:dyDescent="0.7">
      <c r="A551" s="489"/>
      <c r="B551" s="475"/>
      <c r="C551" s="475"/>
      <c r="D551" s="475"/>
      <c r="E551" s="475"/>
      <c r="F551" s="475"/>
      <c r="G551" s="475"/>
      <c r="H551" s="476"/>
      <c r="I551" s="475"/>
      <c r="J551" s="475"/>
      <c r="K551" s="475"/>
      <c r="L551" s="475"/>
      <c r="M551" s="475"/>
      <c r="N551" s="475"/>
      <c r="O551" s="477"/>
      <c r="P551" s="475"/>
      <c r="Q551" s="475"/>
      <c r="R551" s="490" t="s">
        <v>36</v>
      </c>
      <c r="S551" s="490" t="s">
        <v>37</v>
      </c>
      <c r="T551" s="490">
        <v>36</v>
      </c>
      <c r="U551" s="490"/>
      <c r="V551" s="490"/>
      <c r="W551" s="490">
        <v>5</v>
      </c>
      <c r="X551" s="490"/>
    </row>
    <row r="552" spans="1:24" x14ac:dyDescent="0.7">
      <c r="A552" s="464" t="s">
        <v>634</v>
      </c>
      <c r="B552" s="470">
        <v>78</v>
      </c>
      <c r="C552" s="470">
        <v>353</v>
      </c>
      <c r="D552" s="470" t="s">
        <v>461</v>
      </c>
      <c r="E552" s="470">
        <v>110</v>
      </c>
      <c r="F552" s="470"/>
      <c r="G552" s="470"/>
      <c r="H552" s="466" t="s">
        <v>444</v>
      </c>
      <c r="I552" s="470">
        <v>20</v>
      </c>
      <c r="J552" s="470"/>
      <c r="K552" s="470"/>
      <c r="L552" s="470">
        <v>8000</v>
      </c>
      <c r="M552" s="470"/>
      <c r="N552" s="470"/>
      <c r="O552" s="472">
        <v>100</v>
      </c>
      <c r="P552" s="470"/>
      <c r="Q552" s="470">
        <v>78</v>
      </c>
      <c r="R552" s="470"/>
      <c r="S552" s="470"/>
      <c r="T552" s="470"/>
      <c r="U552" s="470"/>
      <c r="V552" s="470"/>
      <c r="W552" s="470"/>
      <c r="X552" s="470"/>
    </row>
    <row r="553" spans="1:24" s="478" customFormat="1" x14ac:dyDescent="0.7">
      <c r="A553" s="474"/>
      <c r="B553" s="475"/>
      <c r="C553" s="475"/>
      <c r="D553" s="475"/>
      <c r="E553" s="475"/>
      <c r="F553" s="475"/>
      <c r="G553" s="475"/>
      <c r="H553" s="476"/>
      <c r="I553" s="475"/>
      <c r="J553" s="475"/>
      <c r="K553" s="475"/>
      <c r="L553" s="475"/>
      <c r="M553" s="475"/>
      <c r="N553" s="475"/>
      <c r="O553" s="477"/>
      <c r="P553" s="475"/>
      <c r="Q553" s="475"/>
      <c r="R553" s="475"/>
      <c r="S553" s="475"/>
      <c r="T553" s="475"/>
      <c r="U553" s="475"/>
      <c r="V553" s="475"/>
      <c r="W553" s="475"/>
      <c r="X553" s="475"/>
    </row>
    <row r="554" spans="1:24" x14ac:dyDescent="0.7">
      <c r="A554" s="464" t="s">
        <v>635</v>
      </c>
      <c r="B554" s="470">
        <v>171</v>
      </c>
      <c r="C554" s="470">
        <v>354</v>
      </c>
      <c r="D554" s="470" t="s">
        <v>34</v>
      </c>
      <c r="E554" s="470">
        <v>37437</v>
      </c>
      <c r="F554" s="470">
        <v>33</v>
      </c>
      <c r="G554" s="470">
        <v>1281</v>
      </c>
      <c r="H554" s="466" t="s">
        <v>444</v>
      </c>
      <c r="I554" s="470"/>
      <c r="J554" s="470">
        <v>1</v>
      </c>
      <c r="K554" s="470">
        <v>33</v>
      </c>
      <c r="L554" s="470"/>
      <c r="M554" s="470">
        <v>133</v>
      </c>
      <c r="N554" s="470"/>
      <c r="O554" s="472">
        <v>100</v>
      </c>
      <c r="P554" s="470">
        <v>81</v>
      </c>
      <c r="Q554" s="470">
        <v>171</v>
      </c>
      <c r="R554" s="470" t="s">
        <v>36</v>
      </c>
      <c r="S554" s="470" t="s">
        <v>37</v>
      </c>
      <c r="T554" s="470">
        <v>36</v>
      </c>
      <c r="U554" s="470"/>
      <c r="V554" s="470"/>
      <c r="W554" s="470">
        <v>23</v>
      </c>
      <c r="X554" s="470"/>
    </row>
    <row r="555" spans="1:24" x14ac:dyDescent="0.7">
      <c r="A555" s="464" t="s">
        <v>635</v>
      </c>
      <c r="B555" s="470">
        <v>171</v>
      </c>
      <c r="C555" s="470">
        <v>355</v>
      </c>
      <c r="D555" s="470" t="s">
        <v>34</v>
      </c>
      <c r="E555" s="470">
        <v>36799</v>
      </c>
      <c r="F555" s="470">
        <v>23</v>
      </c>
      <c r="G555" s="470">
        <v>1425</v>
      </c>
      <c r="H555" s="466" t="s">
        <v>444</v>
      </c>
      <c r="I555" s="470"/>
      <c r="J555" s="470"/>
      <c r="K555" s="470">
        <v>93</v>
      </c>
      <c r="L555" s="470"/>
      <c r="M555" s="470">
        <v>93</v>
      </c>
      <c r="N555" s="470"/>
      <c r="O555" s="472">
        <v>250</v>
      </c>
      <c r="P555" s="470">
        <v>82</v>
      </c>
      <c r="Q555" s="470">
        <v>171</v>
      </c>
      <c r="R555" s="470" t="s">
        <v>36</v>
      </c>
      <c r="S555" s="470" t="s">
        <v>45</v>
      </c>
      <c r="T555" s="470">
        <v>72</v>
      </c>
      <c r="U555" s="470"/>
      <c r="V555" s="470"/>
      <c r="W555" s="470">
        <v>20</v>
      </c>
      <c r="X555" s="470"/>
    </row>
    <row r="556" spans="1:24" x14ac:dyDescent="0.7">
      <c r="A556" s="464" t="s">
        <v>635</v>
      </c>
      <c r="B556" s="470"/>
      <c r="C556" s="470">
        <v>356</v>
      </c>
      <c r="D556" s="470" t="s">
        <v>34</v>
      </c>
      <c r="E556" s="470">
        <v>36801</v>
      </c>
      <c r="F556" s="470">
        <v>22</v>
      </c>
      <c r="G556" s="470">
        <v>1417</v>
      </c>
      <c r="H556" s="466" t="s">
        <v>444</v>
      </c>
      <c r="I556" s="470"/>
      <c r="J556" s="470"/>
      <c r="K556" s="470">
        <v>91</v>
      </c>
      <c r="L556" s="470">
        <v>91</v>
      </c>
      <c r="M556" s="470"/>
      <c r="N556" s="470"/>
      <c r="O556" s="472">
        <v>250</v>
      </c>
      <c r="P556" s="470"/>
      <c r="Q556" s="470"/>
      <c r="R556" s="470"/>
      <c r="S556" s="470"/>
      <c r="T556" s="470"/>
      <c r="U556" s="470"/>
      <c r="V556" s="470"/>
      <c r="W556" s="470"/>
      <c r="X556" s="470"/>
    </row>
    <row r="557" spans="1:24" x14ac:dyDescent="0.7">
      <c r="A557" s="464" t="s">
        <v>635</v>
      </c>
      <c r="B557" s="470"/>
      <c r="C557" s="470">
        <v>357</v>
      </c>
      <c r="D557" s="470" t="s">
        <v>49</v>
      </c>
      <c r="E557" s="470">
        <v>6559</v>
      </c>
      <c r="F557" s="470">
        <v>22</v>
      </c>
      <c r="G557" s="470"/>
      <c r="H557" s="466" t="s">
        <v>444</v>
      </c>
      <c r="I557" s="470">
        <v>8</v>
      </c>
      <c r="J557" s="470">
        <v>1</v>
      </c>
      <c r="K557" s="470">
        <v>2</v>
      </c>
      <c r="L557" s="470">
        <v>3302</v>
      </c>
      <c r="M557" s="470"/>
      <c r="N557" s="470"/>
      <c r="O557" s="472">
        <v>150</v>
      </c>
      <c r="P557" s="470"/>
      <c r="Q557" s="470"/>
      <c r="R557" s="470"/>
      <c r="S557" s="470"/>
      <c r="T557" s="470"/>
      <c r="U557" s="470"/>
      <c r="V557" s="470"/>
      <c r="W557" s="470"/>
      <c r="X557" s="470"/>
    </row>
    <row r="558" spans="1:24" x14ac:dyDescent="0.7">
      <c r="A558" s="464"/>
      <c r="B558" s="470"/>
      <c r="C558" s="470"/>
      <c r="D558" s="470"/>
      <c r="E558" s="470"/>
      <c r="F558" s="470"/>
      <c r="G558" s="470"/>
      <c r="H558" s="466"/>
      <c r="I558" s="470"/>
      <c r="J558" s="470"/>
      <c r="K558" s="470"/>
      <c r="L558" s="470"/>
      <c r="M558" s="470"/>
      <c r="N558" s="470"/>
      <c r="O558" s="472"/>
      <c r="P558" s="470"/>
      <c r="Q558" s="470"/>
      <c r="R558" s="470"/>
      <c r="S558" s="470"/>
      <c r="T558" s="470"/>
      <c r="U558" s="470"/>
      <c r="V558" s="470"/>
      <c r="W558" s="470"/>
      <c r="X558" s="470"/>
    </row>
    <row r="559" spans="1:24" x14ac:dyDescent="0.7">
      <c r="A559" s="464" t="s">
        <v>636</v>
      </c>
      <c r="B559" s="470">
        <v>192</v>
      </c>
      <c r="C559" s="470">
        <v>358</v>
      </c>
      <c r="D559" s="470" t="s">
        <v>34</v>
      </c>
      <c r="E559" s="470">
        <v>61219</v>
      </c>
      <c r="F559" s="470">
        <v>200</v>
      </c>
      <c r="G559" s="470">
        <v>5575</v>
      </c>
      <c r="H559" s="466" t="s">
        <v>444</v>
      </c>
      <c r="I559" s="470">
        <v>4</v>
      </c>
      <c r="J559" s="470">
        <v>3</v>
      </c>
      <c r="K559" s="470">
        <v>96</v>
      </c>
      <c r="L559" s="470">
        <v>1996</v>
      </c>
      <c r="M559" s="470"/>
      <c r="N559" s="470"/>
      <c r="O559" s="472">
        <v>200</v>
      </c>
      <c r="P559" s="470"/>
      <c r="Q559" s="470">
        <v>192</v>
      </c>
      <c r="R559" s="470"/>
      <c r="S559" s="470"/>
      <c r="T559" s="470"/>
      <c r="U559" s="470"/>
      <c r="V559" s="470"/>
      <c r="W559" s="470"/>
      <c r="X559" s="470"/>
    </row>
    <row r="560" spans="1:24" x14ac:dyDescent="0.7">
      <c r="A560" s="464" t="s">
        <v>636</v>
      </c>
      <c r="B560" s="470">
        <v>192</v>
      </c>
      <c r="C560" s="470">
        <v>359</v>
      </c>
      <c r="D560" s="470" t="s">
        <v>34</v>
      </c>
      <c r="E560" s="470">
        <v>61218</v>
      </c>
      <c r="F560" s="470">
        <v>199</v>
      </c>
      <c r="G560" s="470">
        <v>5574</v>
      </c>
      <c r="H560" s="466" t="s">
        <v>444</v>
      </c>
      <c r="I560" s="470">
        <v>4</v>
      </c>
      <c r="J560" s="470">
        <v>3</v>
      </c>
      <c r="K560" s="470">
        <v>96</v>
      </c>
      <c r="L560" s="470">
        <v>1996</v>
      </c>
      <c r="M560" s="470"/>
      <c r="N560" s="470"/>
      <c r="O560" s="472">
        <v>200</v>
      </c>
      <c r="P560" s="470"/>
      <c r="Q560" s="470">
        <v>192</v>
      </c>
      <c r="R560" s="470"/>
      <c r="S560" s="470"/>
      <c r="T560" s="470"/>
      <c r="U560" s="470"/>
      <c r="V560" s="470"/>
      <c r="W560" s="470"/>
      <c r="X560" s="470"/>
    </row>
    <row r="561" spans="1:24" x14ac:dyDescent="0.7">
      <c r="A561" s="464"/>
      <c r="B561" s="470"/>
      <c r="C561" s="470"/>
      <c r="D561" s="470"/>
      <c r="E561" s="470"/>
      <c r="F561" s="470"/>
      <c r="G561" s="470"/>
      <c r="H561" s="466"/>
      <c r="I561" s="470"/>
      <c r="J561" s="470"/>
      <c r="K561" s="470"/>
      <c r="L561" s="470"/>
      <c r="M561" s="470"/>
      <c r="N561" s="470"/>
      <c r="O561" s="472"/>
      <c r="P561" s="470"/>
      <c r="Q561" s="470"/>
      <c r="R561" s="470"/>
      <c r="S561" s="470"/>
      <c r="T561" s="470"/>
      <c r="U561" s="470"/>
      <c r="V561" s="470"/>
      <c r="W561" s="470"/>
      <c r="X561" s="470"/>
    </row>
    <row r="562" spans="1:24" x14ac:dyDescent="0.7">
      <c r="A562" s="464" t="s">
        <v>637</v>
      </c>
      <c r="B562" s="470">
        <v>192</v>
      </c>
      <c r="C562" s="470">
        <v>360</v>
      </c>
      <c r="D562" s="470" t="s">
        <v>49</v>
      </c>
      <c r="E562" s="470">
        <v>2891</v>
      </c>
      <c r="F562" s="470">
        <v>60</v>
      </c>
      <c r="G562" s="470"/>
      <c r="H562" s="466" t="s">
        <v>444</v>
      </c>
      <c r="I562" s="470">
        <v>1</v>
      </c>
      <c r="J562" s="470"/>
      <c r="K562" s="470">
        <v>77</v>
      </c>
      <c r="L562" s="470"/>
      <c r="M562" s="470">
        <v>477</v>
      </c>
      <c r="N562" s="470"/>
      <c r="O562" s="472">
        <v>150</v>
      </c>
      <c r="P562" s="470">
        <v>83</v>
      </c>
      <c r="Q562" s="470">
        <v>192</v>
      </c>
      <c r="R562" s="470" t="s">
        <v>36</v>
      </c>
      <c r="S562" s="470" t="s">
        <v>37</v>
      </c>
      <c r="T562" s="470">
        <v>54</v>
      </c>
      <c r="U562" s="470"/>
      <c r="V562" s="470"/>
      <c r="W562" s="470">
        <v>17</v>
      </c>
      <c r="X562" s="470"/>
    </row>
    <row r="563" spans="1:24" x14ac:dyDescent="0.7">
      <c r="A563" s="464"/>
      <c r="B563" s="470"/>
      <c r="C563" s="470"/>
      <c r="D563" s="470"/>
      <c r="E563" s="470"/>
      <c r="F563" s="470"/>
      <c r="G563" s="470"/>
      <c r="H563" s="466"/>
      <c r="I563" s="470"/>
      <c r="J563" s="470"/>
      <c r="K563" s="470"/>
      <c r="L563" s="470"/>
      <c r="M563" s="470"/>
      <c r="N563" s="470"/>
      <c r="O563" s="472"/>
      <c r="P563" s="470"/>
      <c r="Q563" s="470"/>
      <c r="R563" s="470"/>
      <c r="S563" s="470"/>
      <c r="T563" s="470"/>
      <c r="U563" s="470"/>
      <c r="V563" s="470"/>
      <c r="W563" s="470"/>
      <c r="X563" s="470"/>
    </row>
    <row r="564" spans="1:24" x14ac:dyDescent="0.7">
      <c r="A564" s="464" t="s">
        <v>639</v>
      </c>
      <c r="B564" s="470">
        <v>66</v>
      </c>
      <c r="C564" s="470">
        <v>361</v>
      </c>
      <c r="D564" s="470" t="s">
        <v>34</v>
      </c>
      <c r="E564" s="470">
        <v>32412</v>
      </c>
      <c r="F564" s="470">
        <v>3</v>
      </c>
      <c r="G564" s="470">
        <v>1256</v>
      </c>
      <c r="H564" s="466" t="s">
        <v>444</v>
      </c>
      <c r="I564" s="470"/>
      <c r="J564" s="470">
        <v>1</v>
      </c>
      <c r="K564" s="470">
        <v>94</v>
      </c>
      <c r="L564" s="470">
        <v>194</v>
      </c>
      <c r="M564" s="470"/>
      <c r="N564" s="470"/>
      <c r="O564" s="472">
        <v>300</v>
      </c>
      <c r="P564" s="470">
        <v>84</v>
      </c>
      <c r="Q564" s="470">
        <v>66</v>
      </c>
      <c r="R564" s="470" t="s">
        <v>36</v>
      </c>
      <c r="S564" s="470" t="s">
        <v>45</v>
      </c>
      <c r="T564" s="470">
        <v>72</v>
      </c>
      <c r="U564" s="470"/>
      <c r="V564" s="470"/>
      <c r="W564" s="470">
        <v>17</v>
      </c>
      <c r="X564" s="464" t="s">
        <v>638</v>
      </c>
    </row>
    <row r="565" spans="1:24" x14ac:dyDescent="0.7">
      <c r="A565" s="464" t="s">
        <v>638</v>
      </c>
      <c r="B565" s="470" t="s">
        <v>640</v>
      </c>
      <c r="C565" s="470"/>
      <c r="D565" s="470"/>
      <c r="E565" s="470"/>
      <c r="F565" s="470"/>
      <c r="G565" s="470"/>
      <c r="H565" s="466"/>
      <c r="I565" s="470"/>
      <c r="J565" s="470"/>
      <c r="K565" s="470"/>
      <c r="L565" s="470"/>
      <c r="M565" s="470"/>
      <c r="N565" s="470"/>
      <c r="O565" s="472"/>
      <c r="P565" s="470"/>
      <c r="Q565" s="470" t="s">
        <v>640</v>
      </c>
      <c r="R565" s="470" t="s">
        <v>36</v>
      </c>
      <c r="S565" s="470" t="s">
        <v>37</v>
      </c>
      <c r="T565" s="470">
        <v>36</v>
      </c>
      <c r="U565" s="470"/>
      <c r="V565" s="470"/>
      <c r="W565" s="470">
        <v>2</v>
      </c>
      <c r="X565" s="464"/>
    </row>
    <row r="566" spans="1:24" x14ac:dyDescent="0.7">
      <c r="A566" s="464" t="s">
        <v>639</v>
      </c>
      <c r="B566" s="470">
        <v>66</v>
      </c>
      <c r="C566" s="470">
        <v>362</v>
      </c>
      <c r="D566" s="470" t="s">
        <v>49</v>
      </c>
      <c r="E566" s="470">
        <v>4067</v>
      </c>
      <c r="F566" s="470">
        <v>9</v>
      </c>
      <c r="G566" s="470"/>
      <c r="H566" s="466" t="s">
        <v>444</v>
      </c>
      <c r="I566" s="470">
        <v>12</v>
      </c>
      <c r="J566" s="470"/>
      <c r="K566" s="470">
        <v>36</v>
      </c>
      <c r="L566" s="470">
        <v>4836</v>
      </c>
      <c r="M566" s="470"/>
      <c r="N566" s="470"/>
      <c r="O566" s="472">
        <v>100</v>
      </c>
      <c r="P566" s="470"/>
      <c r="Q566" s="470">
        <v>66</v>
      </c>
      <c r="R566" s="470"/>
      <c r="S566" s="470"/>
      <c r="T566" s="470"/>
      <c r="U566" s="470"/>
      <c r="V566" s="470"/>
      <c r="W566" s="470"/>
      <c r="X566" s="470"/>
    </row>
    <row r="567" spans="1:24" x14ac:dyDescent="0.7">
      <c r="A567" s="464"/>
      <c r="B567" s="470"/>
      <c r="C567" s="470"/>
      <c r="D567" s="470"/>
      <c r="E567" s="470"/>
      <c r="F567" s="470"/>
      <c r="G567" s="470"/>
      <c r="H567" s="466"/>
      <c r="I567" s="470"/>
      <c r="J567" s="470"/>
      <c r="K567" s="470"/>
      <c r="L567" s="470"/>
      <c r="M567" s="470"/>
      <c r="N567" s="470"/>
      <c r="O567" s="472"/>
      <c r="P567" s="470"/>
      <c r="Q567" s="470"/>
      <c r="R567" s="470"/>
      <c r="S567" s="470"/>
      <c r="T567" s="470"/>
      <c r="U567" s="470"/>
      <c r="V567" s="470"/>
      <c r="W567" s="470"/>
      <c r="X567" s="470"/>
    </row>
    <row r="568" spans="1:24" x14ac:dyDescent="0.7">
      <c r="A568" s="464" t="s">
        <v>638</v>
      </c>
      <c r="B568" s="470">
        <v>66</v>
      </c>
      <c r="C568" s="470">
        <v>363</v>
      </c>
      <c r="D568" s="470" t="s">
        <v>34</v>
      </c>
      <c r="E568" s="470">
        <v>26249</v>
      </c>
      <c r="F568" s="470">
        <v>19</v>
      </c>
      <c r="G568" s="470">
        <v>2166</v>
      </c>
      <c r="H568" s="466" t="s">
        <v>444</v>
      </c>
      <c r="I568" s="470">
        <v>9</v>
      </c>
      <c r="J568" s="470"/>
      <c r="K568" s="470">
        <v>90</v>
      </c>
      <c r="L568" s="470">
        <v>3690</v>
      </c>
      <c r="M568" s="470"/>
      <c r="N568" s="470"/>
      <c r="O568" s="472">
        <v>100</v>
      </c>
      <c r="P568" s="470"/>
      <c r="Q568" s="470">
        <v>66</v>
      </c>
      <c r="R568" s="470"/>
      <c r="S568" s="470"/>
      <c r="T568" s="470"/>
      <c r="U568" s="470"/>
      <c r="V568" s="470"/>
      <c r="W568" s="470"/>
      <c r="X568" s="470"/>
    </row>
    <row r="569" spans="1:24" x14ac:dyDescent="0.7">
      <c r="A569" s="464" t="s">
        <v>638</v>
      </c>
      <c r="B569" s="470"/>
      <c r="C569" s="470">
        <v>364</v>
      </c>
      <c r="D569" s="470" t="s">
        <v>34</v>
      </c>
      <c r="E569" s="470">
        <v>26249</v>
      </c>
      <c r="F569" s="470">
        <v>20</v>
      </c>
      <c r="G569" s="470">
        <v>2167</v>
      </c>
      <c r="H569" s="466" t="s">
        <v>444</v>
      </c>
      <c r="I569" s="470">
        <v>5</v>
      </c>
      <c r="J569" s="470">
        <v>1</v>
      </c>
      <c r="K569" s="470">
        <v>85</v>
      </c>
      <c r="L569" s="470">
        <v>2185</v>
      </c>
      <c r="M569" s="470"/>
      <c r="N569" s="470"/>
      <c r="O569" s="472">
        <v>100</v>
      </c>
      <c r="P569" s="470"/>
      <c r="Q569" s="470"/>
      <c r="R569" s="470"/>
      <c r="S569" s="470"/>
      <c r="T569" s="470"/>
      <c r="U569" s="470"/>
      <c r="V569" s="470"/>
      <c r="W569" s="470"/>
      <c r="X569" s="470"/>
    </row>
    <row r="570" spans="1:24" x14ac:dyDescent="0.7">
      <c r="A570" s="464" t="s">
        <v>638</v>
      </c>
      <c r="B570" s="470"/>
      <c r="C570" s="470">
        <v>365</v>
      </c>
      <c r="D570" s="470" t="s">
        <v>49</v>
      </c>
      <c r="E570" s="470">
        <v>6561</v>
      </c>
      <c r="F570" s="470">
        <v>8</v>
      </c>
      <c r="G570" s="470"/>
      <c r="H570" s="466" t="s">
        <v>444</v>
      </c>
      <c r="I570" s="470">
        <v>21</v>
      </c>
      <c r="J570" s="470">
        <v>2</v>
      </c>
      <c r="K570" s="470">
        <v>49</v>
      </c>
      <c r="L570" s="470">
        <v>8649</v>
      </c>
      <c r="M570" s="470"/>
      <c r="N570" s="470"/>
      <c r="O570" s="472">
        <v>200</v>
      </c>
      <c r="P570" s="470"/>
      <c r="Q570" s="470"/>
      <c r="R570" s="470"/>
      <c r="S570" s="470"/>
      <c r="T570" s="470"/>
      <c r="U570" s="470"/>
      <c r="V570" s="470"/>
      <c r="W570" s="470"/>
      <c r="X570" s="470"/>
    </row>
    <row r="571" spans="1:24" x14ac:dyDescent="0.7">
      <c r="A571" s="464" t="s">
        <v>638</v>
      </c>
      <c r="B571" s="470"/>
      <c r="C571" s="470">
        <v>366</v>
      </c>
      <c r="D571" s="470" t="s">
        <v>49</v>
      </c>
      <c r="E571" s="470">
        <v>2868</v>
      </c>
      <c r="F571" s="470">
        <v>27</v>
      </c>
      <c r="G571" s="470"/>
      <c r="H571" s="466" t="s">
        <v>444</v>
      </c>
      <c r="I571" s="470">
        <v>3</v>
      </c>
      <c r="J571" s="470">
        <v>3</v>
      </c>
      <c r="K571" s="470">
        <v>36</v>
      </c>
      <c r="L571" s="470">
        <v>1536</v>
      </c>
      <c r="M571" s="470"/>
      <c r="N571" s="470"/>
      <c r="O571" s="472">
        <v>300</v>
      </c>
      <c r="P571" s="470"/>
      <c r="Q571" s="470"/>
      <c r="R571" s="470"/>
      <c r="S571" s="470"/>
      <c r="T571" s="470"/>
      <c r="U571" s="470"/>
      <c r="V571" s="470"/>
      <c r="W571" s="470"/>
      <c r="X571" s="470"/>
    </row>
    <row r="572" spans="1:24" x14ac:dyDescent="0.7">
      <c r="A572" s="464"/>
      <c r="B572" s="470"/>
      <c r="C572" s="470"/>
      <c r="D572" s="470"/>
      <c r="E572" s="470"/>
      <c r="F572" s="470"/>
      <c r="G572" s="470"/>
      <c r="H572" s="466"/>
      <c r="I572" s="470"/>
      <c r="J572" s="470"/>
      <c r="K572" s="470"/>
      <c r="L572" s="470"/>
      <c r="M572" s="470"/>
      <c r="N572" s="470"/>
      <c r="O572" s="472"/>
      <c r="P572" s="470"/>
      <c r="Q572" s="470"/>
      <c r="R572" s="470"/>
      <c r="S572" s="470"/>
      <c r="T572" s="470"/>
      <c r="U572" s="470"/>
      <c r="V572" s="470"/>
      <c r="W572" s="470"/>
      <c r="X572" s="470"/>
    </row>
    <row r="573" spans="1:24" x14ac:dyDescent="0.7">
      <c r="A573" s="464" t="s">
        <v>641</v>
      </c>
      <c r="B573" s="470"/>
      <c r="C573" s="470">
        <v>367</v>
      </c>
      <c r="D573" s="470" t="s">
        <v>34</v>
      </c>
      <c r="E573" s="470">
        <v>37445</v>
      </c>
      <c r="F573" s="470">
        <v>17</v>
      </c>
      <c r="G573" s="470">
        <v>1289</v>
      </c>
      <c r="H573" s="466" t="s">
        <v>444</v>
      </c>
      <c r="I573" s="470"/>
      <c r="J573" s="470">
        <v>2</v>
      </c>
      <c r="K573" s="470">
        <v>19</v>
      </c>
      <c r="L573" s="470">
        <v>219</v>
      </c>
      <c r="M573" s="470"/>
      <c r="N573" s="470"/>
      <c r="O573" s="472">
        <v>250</v>
      </c>
      <c r="P573" s="470"/>
      <c r="Q573" s="470"/>
      <c r="R573" s="470"/>
      <c r="S573" s="470"/>
      <c r="T573" s="470"/>
      <c r="U573" s="470"/>
      <c r="V573" s="470"/>
      <c r="W573" s="470"/>
      <c r="X573" s="470"/>
    </row>
    <row r="574" spans="1:24" x14ac:dyDescent="0.7">
      <c r="A574" s="464" t="s">
        <v>641</v>
      </c>
      <c r="B574" s="470"/>
      <c r="C574" s="470">
        <v>368</v>
      </c>
      <c r="D574" s="470" t="s">
        <v>34</v>
      </c>
      <c r="E574" s="470">
        <v>74247</v>
      </c>
      <c r="F574" s="470">
        <v>289</v>
      </c>
      <c r="G574" s="470">
        <v>6524</v>
      </c>
      <c r="H574" s="466" t="s">
        <v>444</v>
      </c>
      <c r="I574" s="470">
        <v>25</v>
      </c>
      <c r="J574" s="470">
        <v>3</v>
      </c>
      <c r="K574" s="470">
        <v>34</v>
      </c>
      <c r="L574" s="470">
        <v>10334</v>
      </c>
      <c r="M574" s="470"/>
      <c r="N574" s="470"/>
      <c r="O574" s="472">
        <v>100</v>
      </c>
      <c r="P574" s="470"/>
      <c r="Q574" s="470"/>
      <c r="R574" s="470"/>
      <c r="S574" s="470"/>
      <c r="T574" s="470"/>
      <c r="U574" s="470"/>
      <c r="V574" s="470"/>
      <c r="W574" s="470"/>
      <c r="X574" s="470"/>
    </row>
    <row r="575" spans="1:24" x14ac:dyDescent="0.7">
      <c r="A575" s="464" t="s">
        <v>641</v>
      </c>
      <c r="B575" s="470">
        <v>151</v>
      </c>
      <c r="C575" s="470">
        <v>369</v>
      </c>
      <c r="D575" s="470" t="s">
        <v>34</v>
      </c>
      <c r="E575" s="470">
        <v>34308</v>
      </c>
      <c r="F575" s="470">
        <v>67</v>
      </c>
      <c r="G575" s="470">
        <v>1344</v>
      </c>
      <c r="H575" s="466" t="s">
        <v>444</v>
      </c>
      <c r="I575" s="470"/>
      <c r="J575" s="470">
        <v>1</v>
      </c>
      <c r="K575" s="470">
        <v>67</v>
      </c>
      <c r="L575" s="470"/>
      <c r="M575" s="470">
        <v>167</v>
      </c>
      <c r="N575" s="470"/>
      <c r="O575" s="472">
        <v>250</v>
      </c>
      <c r="P575" s="470">
        <v>85</v>
      </c>
      <c r="Q575" s="470">
        <v>151</v>
      </c>
      <c r="R575" s="470" t="s">
        <v>36</v>
      </c>
      <c r="S575" s="470" t="s">
        <v>45</v>
      </c>
      <c r="T575" s="470">
        <v>72</v>
      </c>
      <c r="U575" s="470"/>
      <c r="V575" s="470"/>
      <c r="W575" s="470">
        <v>35</v>
      </c>
      <c r="X575" s="470"/>
    </row>
    <row r="576" spans="1:24" x14ac:dyDescent="0.7">
      <c r="A576" s="464" t="s">
        <v>641</v>
      </c>
      <c r="B576" s="470"/>
      <c r="C576" s="470">
        <v>370</v>
      </c>
      <c r="D576" s="470" t="s">
        <v>49</v>
      </c>
      <c r="E576" s="470">
        <v>3419</v>
      </c>
      <c r="F576" s="470">
        <v>104</v>
      </c>
      <c r="G576" s="470"/>
      <c r="H576" s="466" t="s">
        <v>444</v>
      </c>
      <c r="I576" s="470">
        <v>2</v>
      </c>
      <c r="J576" s="470">
        <v>3</v>
      </c>
      <c r="K576" s="470">
        <v>98</v>
      </c>
      <c r="L576" s="470">
        <v>1198</v>
      </c>
      <c r="M576" s="470"/>
      <c r="N576" s="470"/>
      <c r="O576" s="472">
        <v>150</v>
      </c>
      <c r="P576" s="470"/>
      <c r="Q576" s="470"/>
      <c r="R576" s="470"/>
      <c r="S576" s="470"/>
      <c r="T576" s="470"/>
      <c r="U576" s="470"/>
      <c r="V576" s="470"/>
      <c r="W576" s="470"/>
      <c r="X576" s="470"/>
    </row>
    <row r="577" spans="1:24" x14ac:dyDescent="0.7">
      <c r="A577" s="464" t="s">
        <v>641</v>
      </c>
      <c r="B577" s="470"/>
      <c r="C577" s="470">
        <v>371</v>
      </c>
      <c r="D577" s="470" t="s">
        <v>49</v>
      </c>
      <c r="E577" s="470">
        <v>6578</v>
      </c>
      <c r="F577" s="470">
        <v>131</v>
      </c>
      <c r="G577" s="471"/>
      <c r="H577" s="466" t="s">
        <v>444</v>
      </c>
      <c r="I577" s="470">
        <v>1</v>
      </c>
      <c r="J577" s="470">
        <v>2</v>
      </c>
      <c r="K577" s="470">
        <v>70</v>
      </c>
      <c r="L577" s="470">
        <v>670</v>
      </c>
      <c r="M577" s="470"/>
      <c r="N577" s="470"/>
      <c r="O577" s="472">
        <v>150</v>
      </c>
      <c r="P577" s="470"/>
      <c r="Q577" s="470"/>
      <c r="R577" s="470"/>
      <c r="S577" s="470"/>
      <c r="T577" s="470"/>
      <c r="U577" s="470"/>
      <c r="V577" s="470"/>
      <c r="W577" s="470"/>
      <c r="X577" s="470"/>
    </row>
    <row r="578" spans="1:24" x14ac:dyDescent="0.7">
      <c r="A578" s="464"/>
      <c r="B578" s="470"/>
      <c r="C578" s="470"/>
      <c r="D578" s="470"/>
      <c r="E578" s="470"/>
      <c r="F578" s="470"/>
      <c r="G578" s="471"/>
      <c r="H578" s="466"/>
      <c r="I578" s="470"/>
      <c r="J578" s="470"/>
      <c r="K578" s="470"/>
      <c r="L578" s="470"/>
      <c r="M578" s="470"/>
      <c r="N578" s="470"/>
      <c r="O578" s="472"/>
      <c r="P578" s="470"/>
      <c r="Q578" s="470"/>
      <c r="R578" s="470"/>
      <c r="S578" s="470"/>
      <c r="T578" s="470"/>
      <c r="U578" s="470"/>
      <c r="V578" s="470"/>
      <c r="W578" s="470"/>
      <c r="X578" s="470"/>
    </row>
    <row r="579" spans="1:24" x14ac:dyDescent="0.7">
      <c r="A579" s="464" t="s">
        <v>594</v>
      </c>
      <c r="B579" s="470">
        <v>219</v>
      </c>
      <c r="C579" s="470">
        <v>372</v>
      </c>
      <c r="D579" s="470" t="s">
        <v>34</v>
      </c>
      <c r="E579" s="470">
        <v>89898</v>
      </c>
      <c r="F579" s="470">
        <v>45</v>
      </c>
      <c r="G579" s="470">
        <v>7924</v>
      </c>
      <c r="H579" s="466" t="s">
        <v>444</v>
      </c>
      <c r="I579" s="470"/>
      <c r="J579" s="470">
        <v>1</v>
      </c>
      <c r="K579" s="470">
        <v>24</v>
      </c>
      <c r="L579" s="470"/>
      <c r="M579" s="470">
        <v>124</v>
      </c>
      <c r="N579" s="470"/>
      <c r="O579" s="472">
        <v>300</v>
      </c>
      <c r="P579" s="470">
        <v>86</v>
      </c>
      <c r="Q579" s="470">
        <v>219</v>
      </c>
      <c r="R579" s="470" t="s">
        <v>36</v>
      </c>
      <c r="S579" s="470" t="s">
        <v>45</v>
      </c>
      <c r="T579" s="470">
        <v>72</v>
      </c>
      <c r="U579" s="470"/>
      <c r="V579" s="470"/>
      <c r="W579" s="470">
        <v>17</v>
      </c>
      <c r="X579" s="470"/>
    </row>
    <row r="580" spans="1:24" x14ac:dyDescent="0.7">
      <c r="A580" s="464"/>
      <c r="B580" s="470"/>
      <c r="C580" s="470"/>
      <c r="D580" s="470"/>
      <c r="E580" s="470"/>
      <c r="F580" s="470"/>
      <c r="G580" s="470"/>
      <c r="H580" s="466"/>
      <c r="I580" s="470"/>
      <c r="J580" s="470"/>
      <c r="K580" s="470"/>
      <c r="L580" s="470"/>
      <c r="M580" s="470"/>
      <c r="N580" s="470"/>
      <c r="O580" s="472"/>
      <c r="P580" s="470"/>
      <c r="Q580" s="470"/>
      <c r="R580" s="470"/>
      <c r="S580" s="470"/>
      <c r="T580" s="470"/>
      <c r="U580" s="470"/>
      <c r="V580" s="470"/>
      <c r="W580" s="470"/>
      <c r="X580" s="470"/>
    </row>
    <row r="581" spans="1:24" x14ac:dyDescent="0.7">
      <c r="A581" s="464" t="s">
        <v>642</v>
      </c>
      <c r="B581" s="470">
        <v>219</v>
      </c>
      <c r="C581" s="470">
        <v>373</v>
      </c>
      <c r="D581" s="470" t="s">
        <v>34</v>
      </c>
      <c r="E581" s="470">
        <v>89876</v>
      </c>
      <c r="F581" s="470">
        <v>251</v>
      </c>
      <c r="G581" s="470">
        <v>7323</v>
      </c>
      <c r="H581" s="466" t="s">
        <v>444</v>
      </c>
      <c r="I581" s="470">
        <v>1</v>
      </c>
      <c r="J581" s="470"/>
      <c r="K581" s="470">
        <v>49</v>
      </c>
      <c r="L581" s="470">
        <v>449</v>
      </c>
      <c r="M581" s="470"/>
      <c r="N581" s="470"/>
      <c r="O581" s="472">
        <v>100</v>
      </c>
      <c r="P581" s="470"/>
      <c r="Q581" s="470">
        <v>219</v>
      </c>
      <c r="R581" s="470"/>
      <c r="S581" s="470"/>
      <c r="T581" s="470"/>
      <c r="U581" s="470"/>
      <c r="V581" s="470"/>
      <c r="W581" s="470"/>
      <c r="X581" s="470"/>
    </row>
    <row r="582" spans="1:24" x14ac:dyDescent="0.7">
      <c r="A582" s="464" t="s">
        <v>642</v>
      </c>
      <c r="B582" s="470"/>
      <c r="C582" s="470">
        <v>374</v>
      </c>
      <c r="D582" s="470" t="s">
        <v>49</v>
      </c>
      <c r="E582" s="470"/>
      <c r="F582" s="470">
        <v>90</v>
      </c>
      <c r="G582" s="470"/>
      <c r="H582" s="466" t="s">
        <v>444</v>
      </c>
      <c r="I582" s="470">
        <v>11</v>
      </c>
      <c r="J582" s="470">
        <v>1</v>
      </c>
      <c r="K582" s="470">
        <v>38</v>
      </c>
      <c r="L582" s="470">
        <v>4538</v>
      </c>
      <c r="M582" s="470"/>
      <c r="N582" s="470"/>
      <c r="O582" s="472">
        <v>100</v>
      </c>
      <c r="P582" s="470"/>
      <c r="Q582" s="470"/>
      <c r="R582" s="470"/>
      <c r="S582" s="470"/>
      <c r="T582" s="470"/>
      <c r="U582" s="470"/>
      <c r="V582" s="470"/>
      <c r="W582" s="470"/>
      <c r="X582" s="470"/>
    </row>
    <row r="583" spans="1:24" x14ac:dyDescent="0.7">
      <c r="A583" s="464"/>
      <c r="B583" s="470"/>
      <c r="C583" s="470"/>
      <c r="D583" s="470"/>
      <c r="E583" s="470"/>
      <c r="F583" s="470"/>
      <c r="G583" s="470"/>
      <c r="H583" s="466"/>
      <c r="I583" s="470"/>
      <c r="J583" s="470"/>
      <c r="K583" s="470"/>
      <c r="L583" s="470"/>
      <c r="M583" s="470"/>
      <c r="N583" s="470"/>
      <c r="O583" s="472"/>
      <c r="P583" s="470"/>
      <c r="Q583" s="470"/>
      <c r="R583" s="470"/>
      <c r="S583" s="470"/>
      <c r="T583" s="470"/>
      <c r="U583" s="470"/>
      <c r="V583" s="470"/>
      <c r="W583" s="470"/>
      <c r="X583" s="470"/>
    </row>
    <row r="584" spans="1:24" x14ac:dyDescent="0.7">
      <c r="A584" s="464" t="s">
        <v>643</v>
      </c>
      <c r="B584" s="470">
        <v>2</v>
      </c>
      <c r="C584" s="470">
        <v>375</v>
      </c>
      <c r="D584" s="470" t="s">
        <v>34</v>
      </c>
      <c r="E584" s="470">
        <v>42254</v>
      </c>
      <c r="F584" s="470">
        <v>6</v>
      </c>
      <c r="G584" s="470">
        <v>3879</v>
      </c>
      <c r="H584" s="466" t="s">
        <v>444</v>
      </c>
      <c r="I584" s="470">
        <v>8</v>
      </c>
      <c r="J584" s="470">
        <v>2</v>
      </c>
      <c r="K584" s="470">
        <v>16</v>
      </c>
      <c r="L584" s="470"/>
      <c r="M584" s="470">
        <v>3416</v>
      </c>
      <c r="N584" s="470"/>
      <c r="O584" s="472">
        <v>150</v>
      </c>
      <c r="P584" s="470">
        <v>67</v>
      </c>
      <c r="Q584" s="470">
        <v>2</v>
      </c>
      <c r="R584" s="470" t="s">
        <v>36</v>
      </c>
      <c r="S584" s="470" t="s">
        <v>45</v>
      </c>
      <c r="T584" s="470">
        <v>108</v>
      </c>
      <c r="U584" s="470"/>
      <c r="V584" s="470"/>
      <c r="W584" s="470">
        <v>27</v>
      </c>
      <c r="X584" s="470"/>
    </row>
    <row r="585" spans="1:24" x14ac:dyDescent="0.7">
      <c r="A585" s="464"/>
      <c r="B585" s="470"/>
      <c r="C585" s="470"/>
      <c r="D585" s="470"/>
      <c r="E585" s="470"/>
      <c r="F585" s="470"/>
      <c r="G585" s="470"/>
      <c r="H585" s="466"/>
      <c r="I585" s="470"/>
      <c r="J585" s="470"/>
      <c r="K585" s="470"/>
      <c r="L585" s="470"/>
      <c r="M585" s="470"/>
      <c r="N585" s="470"/>
      <c r="O585" s="472"/>
      <c r="P585" s="470"/>
      <c r="Q585" s="470"/>
      <c r="R585" s="470"/>
      <c r="S585" s="470"/>
      <c r="T585" s="470"/>
      <c r="U585" s="470"/>
      <c r="V585" s="470"/>
      <c r="W585" s="470"/>
      <c r="X585" s="470"/>
    </row>
    <row r="586" spans="1:24" x14ac:dyDescent="0.7">
      <c r="A586" s="464" t="s">
        <v>644</v>
      </c>
      <c r="B586" s="470"/>
      <c r="C586" s="470">
        <v>376</v>
      </c>
      <c r="D586" s="470" t="s">
        <v>49</v>
      </c>
      <c r="E586" s="470">
        <v>5288</v>
      </c>
      <c r="F586" s="470">
        <v>5</v>
      </c>
      <c r="G586" s="470"/>
      <c r="H586" s="466" t="s">
        <v>444</v>
      </c>
      <c r="I586" s="470">
        <v>1</v>
      </c>
      <c r="J586" s="470">
        <v>1</v>
      </c>
      <c r="K586" s="470">
        <v>15</v>
      </c>
      <c r="L586" s="470">
        <v>515</v>
      </c>
      <c r="M586" s="470"/>
      <c r="N586" s="470"/>
      <c r="O586" s="472">
        <v>150</v>
      </c>
      <c r="P586" s="470"/>
      <c r="Q586" s="470"/>
      <c r="R586" s="470"/>
      <c r="S586" s="470"/>
      <c r="T586" s="470"/>
      <c r="U586" s="470"/>
      <c r="V586" s="470"/>
      <c r="W586" s="470"/>
      <c r="X586" s="470"/>
    </row>
    <row r="587" spans="1:24" x14ac:dyDescent="0.7">
      <c r="A587" s="464" t="s">
        <v>644</v>
      </c>
      <c r="B587" s="470"/>
      <c r="C587" s="470">
        <v>377</v>
      </c>
      <c r="D587" s="470" t="s">
        <v>49</v>
      </c>
      <c r="E587" s="470">
        <v>3809</v>
      </c>
      <c r="F587" s="470">
        <v>87</v>
      </c>
      <c r="G587" s="470"/>
      <c r="H587" s="466" t="s">
        <v>444</v>
      </c>
      <c r="I587" s="470">
        <v>7</v>
      </c>
      <c r="J587" s="470"/>
      <c r="K587" s="470">
        <v>35</v>
      </c>
      <c r="L587" s="470">
        <v>2835</v>
      </c>
      <c r="M587" s="470"/>
      <c r="N587" s="470"/>
      <c r="O587" s="472">
        <v>100</v>
      </c>
      <c r="P587" s="470"/>
      <c r="Q587" s="470"/>
      <c r="R587" s="470"/>
      <c r="S587" s="470"/>
      <c r="T587" s="470"/>
      <c r="U587" s="470"/>
      <c r="V587" s="470"/>
      <c r="W587" s="470"/>
      <c r="X587" s="470"/>
    </row>
    <row r="588" spans="1:24" x14ac:dyDescent="0.7">
      <c r="A588" s="464"/>
      <c r="B588" s="470"/>
      <c r="C588" s="470"/>
      <c r="D588" s="470"/>
      <c r="E588" s="470"/>
      <c r="F588" s="470"/>
      <c r="G588" s="470"/>
      <c r="H588" s="466"/>
      <c r="I588" s="470"/>
      <c r="J588" s="470"/>
      <c r="K588" s="470"/>
      <c r="L588" s="470"/>
      <c r="M588" s="470"/>
      <c r="N588" s="470"/>
      <c r="O588" s="472"/>
      <c r="P588" s="470"/>
      <c r="Q588" s="470"/>
      <c r="R588" s="470"/>
      <c r="S588" s="470"/>
      <c r="T588" s="470"/>
      <c r="U588" s="470"/>
      <c r="V588" s="470"/>
      <c r="W588" s="470"/>
      <c r="X588" s="470"/>
    </row>
    <row r="589" spans="1:24" x14ac:dyDescent="0.7">
      <c r="A589" s="464" t="s">
        <v>511</v>
      </c>
      <c r="B589" s="470">
        <v>91</v>
      </c>
      <c r="C589" s="470">
        <v>378</v>
      </c>
      <c r="D589" s="470" t="s">
        <v>34</v>
      </c>
      <c r="E589" s="470">
        <v>36810</v>
      </c>
      <c r="F589" s="470">
        <v>35</v>
      </c>
      <c r="G589" s="470">
        <v>1428</v>
      </c>
      <c r="H589" s="466" t="s">
        <v>444</v>
      </c>
      <c r="I589" s="470"/>
      <c r="J589" s="470">
        <v>1</v>
      </c>
      <c r="K589" s="470"/>
      <c r="L589" s="470"/>
      <c r="M589" s="470">
        <v>100</v>
      </c>
      <c r="N589" s="470"/>
      <c r="O589" s="472">
        <v>300</v>
      </c>
      <c r="P589" s="470">
        <v>68</v>
      </c>
      <c r="Q589" s="470">
        <v>91</v>
      </c>
      <c r="R589" s="470" t="s">
        <v>36</v>
      </c>
      <c r="S589" s="470" t="s">
        <v>37</v>
      </c>
      <c r="T589" s="470">
        <v>36</v>
      </c>
      <c r="U589" s="470"/>
      <c r="V589" s="470"/>
      <c r="W589" s="470">
        <v>3</v>
      </c>
      <c r="X589" s="470"/>
    </row>
    <row r="590" spans="1:24" x14ac:dyDescent="0.7">
      <c r="A590" s="464" t="s">
        <v>511</v>
      </c>
      <c r="B590" s="470"/>
      <c r="C590" s="470">
        <v>379</v>
      </c>
      <c r="D590" s="470" t="s">
        <v>34</v>
      </c>
      <c r="E590" s="470"/>
      <c r="F590" s="470">
        <v>24</v>
      </c>
      <c r="G590" s="470">
        <v>1571</v>
      </c>
      <c r="H590" s="466" t="s">
        <v>444</v>
      </c>
      <c r="I590" s="470">
        <v>9</v>
      </c>
      <c r="J590" s="470">
        <v>3</v>
      </c>
      <c r="K590" s="470">
        <v>40</v>
      </c>
      <c r="L590" s="470">
        <v>3940</v>
      </c>
      <c r="M590" s="470"/>
      <c r="N590" s="470"/>
      <c r="O590" s="472">
        <v>150</v>
      </c>
      <c r="P590" s="470"/>
      <c r="Q590" s="470"/>
      <c r="R590" s="470"/>
      <c r="S590" s="470"/>
      <c r="T590" s="470"/>
      <c r="U590" s="470"/>
      <c r="V590" s="470"/>
      <c r="W590" s="470"/>
      <c r="X590" s="470"/>
    </row>
    <row r="591" spans="1:24" x14ac:dyDescent="0.7">
      <c r="A591" s="464"/>
      <c r="B591" s="470"/>
      <c r="C591" s="470"/>
      <c r="D591" s="470"/>
      <c r="E591" s="470"/>
      <c r="F591" s="470"/>
      <c r="G591" s="470"/>
      <c r="H591" s="466"/>
      <c r="I591" s="470"/>
      <c r="J591" s="470"/>
      <c r="K591" s="470"/>
      <c r="L591" s="470"/>
      <c r="M591" s="470"/>
      <c r="N591" s="470"/>
      <c r="O591" s="472"/>
      <c r="P591" s="470"/>
      <c r="Q591" s="470"/>
      <c r="R591" s="470"/>
      <c r="S591" s="470"/>
      <c r="T591" s="470"/>
      <c r="U591" s="470"/>
      <c r="V591" s="470"/>
      <c r="W591" s="470"/>
      <c r="X591" s="470"/>
    </row>
    <row r="592" spans="1:24" x14ac:dyDescent="0.7">
      <c r="A592" s="464" t="s">
        <v>645</v>
      </c>
      <c r="B592" s="470"/>
      <c r="C592" s="470">
        <v>380</v>
      </c>
      <c r="D592" s="470" t="s">
        <v>34</v>
      </c>
      <c r="E592" s="470">
        <v>67226</v>
      </c>
      <c r="F592" s="470">
        <v>160</v>
      </c>
      <c r="G592" s="470">
        <v>3662</v>
      </c>
      <c r="H592" s="466" t="s">
        <v>444</v>
      </c>
      <c r="I592" s="470">
        <v>15</v>
      </c>
      <c r="J592" s="470">
        <v>1</v>
      </c>
      <c r="K592" s="470">
        <v>37</v>
      </c>
      <c r="L592" s="470">
        <v>6137</v>
      </c>
      <c r="M592" s="470"/>
      <c r="N592" s="470"/>
      <c r="O592" s="472">
        <v>100</v>
      </c>
      <c r="P592" s="470"/>
      <c r="Q592" s="470"/>
      <c r="R592" s="470"/>
      <c r="S592" s="470"/>
      <c r="T592" s="470"/>
      <c r="U592" s="470"/>
      <c r="V592" s="470"/>
      <c r="W592" s="470"/>
      <c r="X592" s="470"/>
    </row>
    <row r="593" spans="1:24" x14ac:dyDescent="0.7">
      <c r="A593" s="464"/>
      <c r="B593" s="470"/>
      <c r="C593" s="470"/>
      <c r="D593" s="470"/>
      <c r="E593" s="470"/>
      <c r="F593" s="470"/>
      <c r="G593" s="470"/>
      <c r="H593" s="466"/>
      <c r="I593" s="470"/>
      <c r="J593" s="470"/>
      <c r="K593" s="470"/>
      <c r="L593" s="470"/>
      <c r="M593" s="470"/>
      <c r="N593" s="470"/>
      <c r="O593" s="472"/>
      <c r="P593" s="470"/>
      <c r="Q593" s="470"/>
      <c r="R593" s="470"/>
      <c r="S593" s="470"/>
      <c r="T593" s="470"/>
      <c r="U593" s="470"/>
      <c r="V593" s="470"/>
      <c r="W593" s="470"/>
      <c r="X593" s="470"/>
    </row>
    <row r="594" spans="1:24" x14ac:dyDescent="0.7">
      <c r="A594" s="464" t="s">
        <v>646</v>
      </c>
      <c r="B594" s="470"/>
      <c r="C594" s="470">
        <v>381</v>
      </c>
      <c r="D594" s="470" t="s">
        <v>49</v>
      </c>
      <c r="E594" s="470">
        <v>2971</v>
      </c>
      <c r="F594" s="470">
        <v>56</v>
      </c>
      <c r="G594" s="470"/>
      <c r="H594" s="466" t="s">
        <v>444</v>
      </c>
      <c r="I594" s="470"/>
      <c r="J594" s="470">
        <v>1</v>
      </c>
      <c r="K594" s="470">
        <v>87</v>
      </c>
      <c r="L594" s="470">
        <v>187</v>
      </c>
      <c r="M594" s="470"/>
      <c r="N594" s="470"/>
      <c r="O594" s="472">
        <v>150</v>
      </c>
      <c r="P594" s="470"/>
      <c r="Q594" s="470"/>
      <c r="R594" s="470"/>
      <c r="S594" s="470"/>
      <c r="T594" s="470"/>
      <c r="U594" s="470"/>
      <c r="V594" s="470"/>
      <c r="W594" s="470"/>
      <c r="X594" s="470"/>
    </row>
    <row r="595" spans="1:24" x14ac:dyDescent="0.7">
      <c r="A595" s="464" t="s">
        <v>646</v>
      </c>
      <c r="B595" s="470"/>
      <c r="C595" s="470">
        <v>382</v>
      </c>
      <c r="D595" s="470" t="s">
        <v>49</v>
      </c>
      <c r="E595" s="470">
        <v>2966</v>
      </c>
      <c r="F595" s="470">
        <v>50</v>
      </c>
      <c r="G595" s="470"/>
      <c r="H595" s="466" t="s">
        <v>444</v>
      </c>
      <c r="I595" s="470">
        <v>5</v>
      </c>
      <c r="J595" s="470">
        <v>1</v>
      </c>
      <c r="K595" s="470">
        <v>60</v>
      </c>
      <c r="L595" s="470">
        <v>2160</v>
      </c>
      <c r="M595" s="470"/>
      <c r="N595" s="470"/>
      <c r="O595" s="472">
        <v>150</v>
      </c>
      <c r="P595" s="470"/>
      <c r="Q595" s="470"/>
      <c r="R595" s="470"/>
      <c r="S595" s="470"/>
      <c r="T595" s="470"/>
      <c r="U595" s="470"/>
      <c r="V595" s="470"/>
      <c r="W595" s="470"/>
      <c r="X595" s="470"/>
    </row>
    <row r="596" spans="1:24" x14ac:dyDescent="0.7">
      <c r="A596" s="464"/>
      <c r="B596" s="470"/>
      <c r="C596" s="470"/>
      <c r="D596" s="470"/>
      <c r="E596" s="470"/>
      <c r="F596" s="470"/>
      <c r="G596" s="470"/>
      <c r="H596" s="466"/>
      <c r="I596" s="470"/>
      <c r="J596" s="470"/>
      <c r="K596" s="470"/>
      <c r="L596" s="470"/>
      <c r="M596" s="470"/>
      <c r="N596" s="470"/>
      <c r="O596" s="472"/>
      <c r="P596" s="470"/>
      <c r="Q596" s="470"/>
      <c r="R596" s="470"/>
      <c r="S596" s="470"/>
      <c r="T596" s="470"/>
      <c r="U596" s="470"/>
      <c r="V596" s="470"/>
      <c r="W596" s="470"/>
      <c r="X596" s="470"/>
    </row>
    <row r="597" spans="1:24" x14ac:dyDescent="0.7">
      <c r="A597" s="464" t="s">
        <v>647</v>
      </c>
      <c r="B597" s="470"/>
      <c r="C597" s="470">
        <v>383</v>
      </c>
      <c r="D597" s="470" t="s">
        <v>34</v>
      </c>
      <c r="E597" s="470">
        <v>97330</v>
      </c>
      <c r="F597" s="470">
        <v>751</v>
      </c>
      <c r="G597" s="470">
        <v>7832</v>
      </c>
      <c r="H597" s="466" t="s">
        <v>444</v>
      </c>
      <c r="I597" s="470"/>
      <c r="J597" s="470">
        <v>1</v>
      </c>
      <c r="K597" s="470">
        <v>37</v>
      </c>
      <c r="L597" s="470">
        <v>137</v>
      </c>
      <c r="M597" s="470"/>
      <c r="N597" s="470"/>
      <c r="O597" s="472">
        <v>150</v>
      </c>
      <c r="P597" s="470"/>
      <c r="Q597" s="470"/>
      <c r="R597" s="470"/>
      <c r="S597" s="470"/>
      <c r="T597" s="470"/>
      <c r="U597" s="470"/>
      <c r="V597" s="470"/>
      <c r="W597" s="470"/>
      <c r="X597" s="470"/>
    </row>
    <row r="598" spans="1:24" x14ac:dyDescent="0.7">
      <c r="A598" s="464" t="s">
        <v>647</v>
      </c>
      <c r="B598" s="470"/>
      <c r="C598" s="470">
        <v>384</v>
      </c>
      <c r="D598" s="470" t="s">
        <v>34</v>
      </c>
      <c r="E598" s="470">
        <v>21608</v>
      </c>
      <c r="F598" s="470">
        <v>66</v>
      </c>
      <c r="G598" s="470">
        <v>1200</v>
      </c>
      <c r="H598" s="466" t="s">
        <v>444</v>
      </c>
      <c r="I598" s="470">
        <v>19</v>
      </c>
      <c r="J598" s="470"/>
      <c r="K598" s="470">
        <v>70</v>
      </c>
      <c r="L598" s="470">
        <v>7670</v>
      </c>
      <c r="M598" s="470"/>
      <c r="N598" s="470"/>
      <c r="O598" s="472">
        <v>150</v>
      </c>
      <c r="P598" s="470"/>
      <c r="Q598" s="470"/>
      <c r="R598" s="470"/>
      <c r="S598" s="470"/>
      <c r="T598" s="470"/>
      <c r="U598" s="470"/>
      <c r="V598" s="470"/>
      <c r="W598" s="470"/>
      <c r="X598" s="470"/>
    </row>
    <row r="599" spans="1:24" x14ac:dyDescent="0.7">
      <c r="A599" s="464"/>
      <c r="B599" s="470"/>
      <c r="C599" s="470"/>
      <c r="D599" s="470"/>
      <c r="E599" s="470"/>
      <c r="F599" s="470"/>
      <c r="G599" s="470"/>
      <c r="H599" s="466"/>
      <c r="I599" s="470"/>
      <c r="J599" s="470"/>
      <c r="K599" s="470"/>
      <c r="L599" s="470"/>
      <c r="M599" s="470"/>
      <c r="N599" s="470"/>
      <c r="O599" s="472"/>
      <c r="P599" s="470"/>
      <c r="Q599" s="470"/>
      <c r="R599" s="470"/>
      <c r="S599" s="470"/>
      <c r="T599" s="470"/>
      <c r="U599" s="470"/>
      <c r="V599" s="470"/>
      <c r="W599" s="470"/>
      <c r="X599" s="470"/>
    </row>
    <row r="600" spans="1:24" x14ac:dyDescent="0.7">
      <c r="A600" s="464" t="s">
        <v>648</v>
      </c>
      <c r="B600" s="470">
        <v>94</v>
      </c>
      <c r="C600" s="470">
        <v>385</v>
      </c>
      <c r="D600" s="470" t="s">
        <v>49</v>
      </c>
      <c r="E600" s="470">
        <v>4125</v>
      </c>
      <c r="F600" s="470">
        <v>12</v>
      </c>
      <c r="G600" s="470"/>
      <c r="H600" s="466" t="s">
        <v>444</v>
      </c>
      <c r="I600" s="470">
        <v>9</v>
      </c>
      <c r="J600" s="470">
        <v>3</v>
      </c>
      <c r="K600" s="470">
        <v>57</v>
      </c>
      <c r="L600" s="470">
        <v>3557</v>
      </c>
      <c r="M600" s="470"/>
      <c r="N600" s="470"/>
      <c r="O600" s="472"/>
      <c r="P600" s="470"/>
      <c r="Q600" s="470">
        <v>94</v>
      </c>
      <c r="R600" s="470"/>
      <c r="S600" s="470"/>
      <c r="T600" s="470"/>
      <c r="U600" s="470"/>
      <c r="V600" s="470"/>
      <c r="W600" s="470"/>
      <c r="X600" s="470"/>
    </row>
    <row r="601" spans="1:24" x14ac:dyDescent="0.7">
      <c r="A601" s="464"/>
      <c r="B601" s="470"/>
      <c r="C601" s="470"/>
      <c r="D601" s="470"/>
      <c r="E601" s="470"/>
      <c r="F601" s="470"/>
      <c r="G601" s="470"/>
      <c r="H601" s="466"/>
      <c r="I601" s="470"/>
      <c r="J601" s="470"/>
      <c r="K601" s="470"/>
      <c r="L601" s="470"/>
      <c r="M601" s="470"/>
      <c r="N601" s="470"/>
      <c r="O601" s="472"/>
      <c r="P601" s="470"/>
      <c r="Q601" s="470"/>
      <c r="R601" s="470"/>
      <c r="S601" s="470"/>
      <c r="T601" s="470"/>
      <c r="U601" s="470"/>
      <c r="V601" s="470"/>
      <c r="W601" s="470"/>
      <c r="X601" s="470"/>
    </row>
    <row r="602" spans="1:24" s="493" customFormat="1" x14ac:dyDescent="0.7">
      <c r="A602" s="489" t="s">
        <v>650</v>
      </c>
      <c r="B602" s="490"/>
      <c r="C602" s="490">
        <v>386</v>
      </c>
      <c r="D602" s="490"/>
      <c r="E602" s="490" t="s">
        <v>416</v>
      </c>
      <c r="F602" s="490"/>
      <c r="G602" s="490"/>
      <c r="H602" s="592" t="s">
        <v>444</v>
      </c>
      <c r="I602" s="490"/>
      <c r="J602" s="490"/>
      <c r="K602" s="490"/>
      <c r="L602" s="490"/>
      <c r="M602" s="490"/>
      <c r="N602" s="490"/>
      <c r="O602" s="492">
        <v>300</v>
      </c>
      <c r="P602" s="490">
        <v>69</v>
      </c>
      <c r="Q602" s="490"/>
      <c r="R602" s="490" t="s">
        <v>36</v>
      </c>
      <c r="S602" s="490" t="s">
        <v>37</v>
      </c>
      <c r="T602" s="490">
        <v>35</v>
      </c>
      <c r="U602" s="490">
        <v>35</v>
      </c>
      <c r="V602" s="490"/>
      <c r="W602" s="490"/>
      <c r="X602" s="490" t="s">
        <v>649</v>
      </c>
    </row>
    <row r="603" spans="1:24" x14ac:dyDescent="0.7">
      <c r="A603" s="464"/>
      <c r="B603" s="470"/>
      <c r="C603" s="470"/>
      <c r="D603" s="470"/>
      <c r="E603" s="470"/>
      <c r="F603" s="470"/>
      <c r="G603" s="470"/>
      <c r="H603" s="470"/>
      <c r="I603" s="470"/>
      <c r="J603" s="470"/>
      <c r="K603" s="470"/>
      <c r="L603" s="470"/>
      <c r="M603" s="470"/>
      <c r="N603" s="470"/>
      <c r="O603" s="472"/>
      <c r="P603" s="470"/>
      <c r="Q603" s="470"/>
      <c r="R603" s="470"/>
      <c r="S603" s="470"/>
      <c r="T603" s="470"/>
      <c r="U603" s="470"/>
      <c r="V603" s="470"/>
      <c r="W603" s="470"/>
      <c r="X603" s="470"/>
    </row>
    <row r="604" spans="1:24" s="493" customFormat="1" x14ac:dyDescent="0.7">
      <c r="A604" s="489" t="s">
        <v>538</v>
      </c>
      <c r="B604" s="490">
        <v>150</v>
      </c>
      <c r="C604" s="490">
        <v>387</v>
      </c>
      <c r="D604" s="490" t="s">
        <v>34</v>
      </c>
      <c r="E604" s="490">
        <v>37459</v>
      </c>
      <c r="F604" s="490">
        <v>13</v>
      </c>
      <c r="G604" s="490">
        <v>1303</v>
      </c>
      <c r="H604" s="592" t="s">
        <v>444</v>
      </c>
      <c r="I604" s="490"/>
      <c r="J604" s="490">
        <v>1</v>
      </c>
      <c r="K604" s="490">
        <v>69</v>
      </c>
      <c r="L604" s="490"/>
      <c r="M604" s="490">
        <v>169</v>
      </c>
      <c r="N604" s="490"/>
      <c r="O604" s="492">
        <v>250</v>
      </c>
      <c r="P604" s="490">
        <v>70</v>
      </c>
      <c r="Q604" s="490">
        <v>150</v>
      </c>
      <c r="R604" s="490" t="s">
        <v>36</v>
      </c>
      <c r="S604" s="490" t="s">
        <v>45</v>
      </c>
      <c r="T604" s="490">
        <v>108</v>
      </c>
      <c r="U604" s="490">
        <v>32.799999999999997</v>
      </c>
      <c r="V604" s="490"/>
      <c r="W604" s="490"/>
      <c r="X604" s="490" t="s">
        <v>651</v>
      </c>
    </row>
    <row r="605" spans="1:24" x14ac:dyDescent="0.7">
      <c r="A605" s="464"/>
      <c r="B605" s="470"/>
      <c r="C605" s="470"/>
      <c r="D605" s="470"/>
      <c r="E605" s="470"/>
      <c r="F605" s="470"/>
      <c r="G605" s="470"/>
      <c r="H605" s="470"/>
      <c r="I605" s="470"/>
      <c r="J605" s="470"/>
      <c r="K605" s="470"/>
      <c r="L605" s="470"/>
      <c r="M605" s="470"/>
      <c r="N605" s="470"/>
      <c r="O605" s="472"/>
      <c r="P605" s="470"/>
      <c r="Q605" s="470"/>
      <c r="R605" s="470"/>
      <c r="S605" s="470"/>
      <c r="T605" s="470"/>
      <c r="U605" s="470"/>
      <c r="V605" s="470"/>
      <c r="W605" s="470"/>
      <c r="X605" s="470"/>
    </row>
    <row r="606" spans="1:24" x14ac:dyDescent="0.7">
      <c r="A606" s="464" t="s">
        <v>652</v>
      </c>
      <c r="B606" s="470"/>
      <c r="C606" s="470">
        <v>388</v>
      </c>
      <c r="D606" s="470" t="s">
        <v>49</v>
      </c>
      <c r="E606" s="470">
        <v>4128</v>
      </c>
      <c r="F606" s="470">
        <v>15</v>
      </c>
      <c r="G606" s="470"/>
      <c r="H606" s="466" t="s">
        <v>444</v>
      </c>
      <c r="I606" s="470">
        <v>15</v>
      </c>
      <c r="J606" s="470"/>
      <c r="K606" s="470">
        <v>45</v>
      </c>
      <c r="L606" s="470">
        <v>6045</v>
      </c>
      <c r="M606" s="470"/>
      <c r="N606" s="470"/>
      <c r="O606" s="472">
        <v>100</v>
      </c>
      <c r="P606" s="470"/>
      <c r="Q606" s="470"/>
      <c r="R606" s="470"/>
      <c r="S606" s="470"/>
      <c r="T606" s="470"/>
      <c r="U606" s="470"/>
      <c r="V606" s="470"/>
      <c r="W606" s="470"/>
      <c r="X606" s="470"/>
    </row>
    <row r="607" spans="1:24" x14ac:dyDescent="0.7">
      <c r="A607" s="464"/>
      <c r="B607" s="470"/>
      <c r="C607" s="470"/>
      <c r="D607" s="470"/>
      <c r="E607" s="470"/>
      <c r="F607" s="470"/>
      <c r="G607" s="470"/>
      <c r="H607" s="470"/>
      <c r="I607" s="470"/>
      <c r="J607" s="470"/>
      <c r="K607" s="470"/>
      <c r="L607" s="470"/>
      <c r="M607" s="470"/>
      <c r="N607" s="470"/>
      <c r="O607" s="472"/>
      <c r="P607" s="470"/>
      <c r="Q607" s="470"/>
      <c r="R607" s="470"/>
      <c r="S607" s="470"/>
      <c r="T607" s="470"/>
      <c r="U607" s="470"/>
      <c r="V607" s="470"/>
      <c r="W607" s="470"/>
      <c r="X607" s="470"/>
    </row>
    <row r="608" spans="1:24" x14ac:dyDescent="0.7">
      <c r="A608" s="464" t="s">
        <v>654</v>
      </c>
      <c r="B608" s="470"/>
      <c r="C608" s="470">
        <v>389</v>
      </c>
      <c r="D608" s="470" t="s">
        <v>34</v>
      </c>
      <c r="E608" s="470">
        <v>74057</v>
      </c>
      <c r="F608" s="470">
        <v>227</v>
      </c>
      <c r="G608" s="470">
        <v>6406</v>
      </c>
      <c r="H608" s="470" t="s">
        <v>444</v>
      </c>
      <c r="I608" s="470">
        <v>3</v>
      </c>
      <c r="J608" s="470">
        <v>3</v>
      </c>
      <c r="K608" s="470">
        <v>94</v>
      </c>
      <c r="L608" s="470">
        <v>1594</v>
      </c>
      <c r="M608" s="470"/>
      <c r="N608" s="470"/>
      <c r="O608" s="472">
        <v>100</v>
      </c>
      <c r="P608" s="470"/>
      <c r="Q608" s="470"/>
      <c r="R608" s="470"/>
      <c r="S608" s="470"/>
      <c r="T608" s="470"/>
      <c r="U608" s="470"/>
      <c r="V608" s="470"/>
      <c r="W608" s="470"/>
      <c r="X608" s="470" t="s">
        <v>653</v>
      </c>
    </row>
    <row r="609" spans="1:24" x14ac:dyDescent="0.7">
      <c r="A609" s="464"/>
      <c r="B609" s="470"/>
      <c r="C609" s="470">
        <v>390</v>
      </c>
      <c r="D609" s="470" t="s">
        <v>34</v>
      </c>
      <c r="E609" s="470">
        <v>43139</v>
      </c>
      <c r="F609" s="470">
        <v>5</v>
      </c>
      <c r="G609" s="470">
        <v>3028</v>
      </c>
      <c r="H609" s="470" t="s">
        <v>444</v>
      </c>
      <c r="I609" s="470">
        <v>14</v>
      </c>
      <c r="J609" s="470"/>
      <c r="K609" s="470">
        <v>70</v>
      </c>
      <c r="L609" s="470">
        <v>5670</v>
      </c>
      <c r="M609" s="470"/>
      <c r="N609" s="470"/>
      <c r="O609" s="472">
        <v>250</v>
      </c>
      <c r="P609" s="470"/>
      <c r="Q609" s="470"/>
      <c r="R609" s="470"/>
      <c r="S609" s="470"/>
      <c r="T609" s="470"/>
      <c r="U609" s="470"/>
      <c r="V609" s="470"/>
      <c r="W609" s="470"/>
      <c r="X609" s="470"/>
    </row>
    <row r="610" spans="1:24" x14ac:dyDescent="0.7">
      <c r="A610" s="464"/>
      <c r="B610" s="470"/>
      <c r="C610" s="470"/>
      <c r="D610" s="470"/>
      <c r="E610" s="470"/>
      <c r="F610" s="470"/>
      <c r="G610" s="470"/>
      <c r="H610" s="470"/>
      <c r="I610" s="470"/>
      <c r="J610" s="470"/>
      <c r="K610" s="470"/>
      <c r="L610" s="470"/>
      <c r="M610" s="470"/>
      <c r="N610" s="470"/>
      <c r="O610" s="472"/>
      <c r="P610" s="470"/>
      <c r="Q610" s="470"/>
      <c r="R610" s="470"/>
      <c r="S610" s="470"/>
      <c r="T610" s="470"/>
      <c r="U610" s="470"/>
      <c r="V610" s="470"/>
      <c r="W610" s="470"/>
      <c r="X610" s="470"/>
    </row>
    <row r="611" spans="1:24" x14ac:dyDescent="0.7">
      <c r="A611" s="464" t="s">
        <v>655</v>
      </c>
      <c r="B611" s="470"/>
      <c r="C611" s="470">
        <v>390</v>
      </c>
      <c r="D611" s="470" t="s">
        <v>34</v>
      </c>
      <c r="E611" s="470">
        <v>42255</v>
      </c>
      <c r="F611" s="470">
        <v>5</v>
      </c>
      <c r="G611" s="470">
        <v>3880</v>
      </c>
      <c r="H611" s="470" t="s">
        <v>444</v>
      </c>
      <c r="I611" s="470">
        <v>8</v>
      </c>
      <c r="J611" s="470"/>
      <c r="K611" s="470">
        <v>51</v>
      </c>
      <c r="L611" s="470">
        <v>3251</v>
      </c>
      <c r="M611" s="470"/>
      <c r="N611" s="470"/>
      <c r="O611" s="472">
        <v>100</v>
      </c>
      <c r="P611" s="470"/>
      <c r="Q611" s="470"/>
      <c r="R611" s="470"/>
      <c r="S611" s="470"/>
      <c r="T611" s="470"/>
      <c r="U611" s="470"/>
      <c r="V611" s="470"/>
      <c r="W611" s="470"/>
      <c r="X611" s="470" t="s">
        <v>653</v>
      </c>
    </row>
    <row r="612" spans="1:24" x14ac:dyDescent="0.7">
      <c r="A612" s="464"/>
      <c r="B612" s="470"/>
      <c r="C612" s="470">
        <v>391</v>
      </c>
      <c r="D612" s="470" t="s">
        <v>34</v>
      </c>
      <c r="E612" s="470">
        <v>92110</v>
      </c>
      <c r="F612" s="470">
        <v>309</v>
      </c>
      <c r="G612" s="470">
        <v>7462</v>
      </c>
      <c r="H612" s="470" t="s">
        <v>444</v>
      </c>
      <c r="I612" s="470">
        <v>2</v>
      </c>
      <c r="J612" s="470">
        <v>1</v>
      </c>
      <c r="K612" s="470">
        <v>47</v>
      </c>
      <c r="L612" s="470">
        <v>947</v>
      </c>
      <c r="M612" s="470"/>
      <c r="N612" s="470"/>
      <c r="O612" s="472"/>
      <c r="P612" s="470"/>
      <c r="Q612" s="470"/>
      <c r="R612" s="470"/>
      <c r="S612" s="470"/>
      <c r="T612" s="470"/>
      <c r="U612" s="470"/>
      <c r="V612" s="470"/>
      <c r="W612" s="470"/>
      <c r="X612" s="470"/>
    </row>
    <row r="613" spans="1:24" x14ac:dyDescent="0.7">
      <c r="A613" s="464"/>
      <c r="B613" s="470"/>
      <c r="C613" s="470">
        <v>392</v>
      </c>
      <c r="D613" s="470" t="s">
        <v>34</v>
      </c>
      <c r="E613" s="470">
        <v>26856</v>
      </c>
      <c r="F613" s="470">
        <v>4</v>
      </c>
      <c r="G613" s="470">
        <v>3881</v>
      </c>
      <c r="H613" s="470" t="s">
        <v>444</v>
      </c>
      <c r="I613" s="470">
        <v>9</v>
      </c>
      <c r="J613" s="470">
        <v>2</v>
      </c>
      <c r="K613" s="470">
        <v>88</v>
      </c>
      <c r="L613" s="470">
        <v>3888</v>
      </c>
      <c r="M613" s="470"/>
      <c r="N613" s="470"/>
      <c r="O613" s="472">
        <v>100</v>
      </c>
      <c r="P613" s="470"/>
      <c r="Q613" s="470"/>
      <c r="R613" s="470"/>
      <c r="S613" s="470"/>
      <c r="T613" s="470"/>
      <c r="U613" s="470"/>
      <c r="V613" s="470"/>
      <c r="W613" s="470"/>
      <c r="X613" s="470"/>
    </row>
    <row r="614" spans="1:24" x14ac:dyDescent="0.7">
      <c r="A614" s="464"/>
      <c r="B614" s="470"/>
      <c r="C614" s="470">
        <v>393</v>
      </c>
      <c r="D614" s="470" t="s">
        <v>49</v>
      </c>
      <c r="E614" s="470">
        <v>2857</v>
      </c>
      <c r="F614" s="470">
        <v>4</v>
      </c>
      <c r="G614" s="470">
        <v>57</v>
      </c>
      <c r="H614" s="470" t="s">
        <v>444</v>
      </c>
      <c r="I614" s="470">
        <v>1</v>
      </c>
      <c r="J614" s="470">
        <v>3</v>
      </c>
      <c r="K614" s="470">
        <v>44</v>
      </c>
      <c r="L614" s="470"/>
      <c r="M614" s="470">
        <v>744</v>
      </c>
      <c r="N614" s="470"/>
      <c r="O614" s="472"/>
      <c r="P614" s="470"/>
      <c r="Q614" s="470"/>
      <c r="R614" s="470"/>
      <c r="S614" s="470"/>
      <c r="T614" s="470"/>
      <c r="U614" s="470"/>
      <c r="V614" s="470"/>
      <c r="W614" s="470"/>
      <c r="X614" s="470"/>
    </row>
    <row r="615" spans="1:24" x14ac:dyDescent="0.7">
      <c r="A615" s="464"/>
      <c r="B615" s="470"/>
      <c r="C615" s="470">
        <v>394</v>
      </c>
      <c r="D615" s="470" t="s">
        <v>49</v>
      </c>
      <c r="E615" s="470">
        <v>2856</v>
      </c>
      <c r="F615" s="470">
        <v>3</v>
      </c>
      <c r="G615" s="470">
        <v>56</v>
      </c>
      <c r="H615" s="470" t="s">
        <v>444</v>
      </c>
      <c r="I615" s="470">
        <v>1</v>
      </c>
      <c r="J615" s="470">
        <v>3</v>
      </c>
      <c r="K615" s="470">
        <v>44</v>
      </c>
      <c r="L615" s="470"/>
      <c r="M615" s="470">
        <v>744</v>
      </c>
      <c r="N615" s="470"/>
      <c r="O615" s="472"/>
      <c r="P615" s="470"/>
      <c r="Q615" s="470"/>
      <c r="R615" s="470"/>
      <c r="S615" s="470"/>
      <c r="T615" s="470"/>
      <c r="U615" s="470"/>
      <c r="V615" s="470"/>
      <c r="W615" s="470"/>
      <c r="X615" s="470"/>
    </row>
    <row r="616" spans="1:24" x14ac:dyDescent="0.7">
      <c r="A616" s="464"/>
      <c r="B616" s="470"/>
      <c r="C616" s="470"/>
      <c r="D616" s="470"/>
      <c r="E616" s="470"/>
      <c r="F616" s="470"/>
      <c r="G616" s="470"/>
      <c r="H616" s="470"/>
      <c r="I616" s="470"/>
      <c r="J616" s="470"/>
      <c r="K616" s="470"/>
      <c r="L616" s="470"/>
      <c r="M616" s="470"/>
      <c r="N616" s="470"/>
      <c r="O616" s="472"/>
      <c r="P616" s="470"/>
      <c r="Q616" s="470"/>
      <c r="R616" s="470"/>
      <c r="S616" s="470"/>
      <c r="T616" s="470"/>
      <c r="U616" s="470"/>
      <c r="V616" s="470"/>
      <c r="W616" s="470"/>
      <c r="X616" s="470"/>
    </row>
    <row r="617" spans="1:24" x14ac:dyDescent="0.7">
      <c r="A617" s="464" t="s">
        <v>656</v>
      </c>
      <c r="B617" s="470">
        <v>125</v>
      </c>
      <c r="C617" s="470">
        <v>395</v>
      </c>
      <c r="D617" s="470" t="s">
        <v>34</v>
      </c>
      <c r="E617" s="470">
        <v>74024</v>
      </c>
      <c r="F617" s="470">
        <v>212</v>
      </c>
      <c r="G617" s="470">
        <v>3648</v>
      </c>
      <c r="H617" s="470" t="s">
        <v>444</v>
      </c>
      <c r="I617" s="470">
        <v>4</v>
      </c>
      <c r="J617" s="470">
        <v>3</v>
      </c>
      <c r="K617" s="470">
        <v>30</v>
      </c>
      <c r="L617" s="470">
        <v>1530</v>
      </c>
      <c r="M617" s="470"/>
      <c r="N617" s="470"/>
      <c r="O617" s="472">
        <v>200</v>
      </c>
      <c r="P617" s="470"/>
      <c r="Q617" s="470">
        <v>125</v>
      </c>
      <c r="R617" s="470"/>
      <c r="S617" s="470"/>
      <c r="T617" s="470"/>
      <c r="U617" s="470"/>
      <c r="V617" s="470"/>
      <c r="W617" s="470"/>
      <c r="X617" s="470"/>
    </row>
    <row r="618" spans="1:24" x14ac:dyDescent="0.7">
      <c r="A618" s="464"/>
      <c r="B618" s="470">
        <v>125</v>
      </c>
      <c r="C618" s="470">
        <v>396</v>
      </c>
      <c r="D618" s="470" t="s">
        <v>34</v>
      </c>
      <c r="E618" s="470">
        <v>38309</v>
      </c>
      <c r="F618" s="470">
        <v>65</v>
      </c>
      <c r="G618" s="470">
        <v>1345</v>
      </c>
      <c r="H618" s="470" t="s">
        <v>444</v>
      </c>
      <c r="I618" s="470"/>
      <c r="J618" s="470"/>
      <c r="K618" s="470">
        <v>84</v>
      </c>
      <c r="L618" s="470"/>
      <c r="M618" s="470">
        <v>84</v>
      </c>
      <c r="N618" s="470"/>
      <c r="O618" s="472">
        <v>250</v>
      </c>
      <c r="P618" s="470"/>
      <c r="Q618" s="470">
        <v>125</v>
      </c>
      <c r="R618" s="470"/>
      <c r="S618" s="470"/>
      <c r="T618" s="470"/>
      <c r="U618" s="470"/>
      <c r="V618" s="470"/>
      <c r="W618" s="470"/>
      <c r="X618" s="470"/>
    </row>
    <row r="619" spans="1:24" x14ac:dyDescent="0.7">
      <c r="A619" s="464"/>
      <c r="B619" s="470">
        <v>125</v>
      </c>
      <c r="C619" s="470">
        <v>397</v>
      </c>
      <c r="D619" s="470" t="s">
        <v>34</v>
      </c>
      <c r="E619" s="470">
        <v>15959</v>
      </c>
      <c r="F619" s="470">
        <v>171</v>
      </c>
      <c r="G619" s="470">
        <v>4677</v>
      </c>
      <c r="H619" s="470" t="s">
        <v>444</v>
      </c>
      <c r="I619" s="470"/>
      <c r="J619" s="470"/>
      <c r="K619" s="470">
        <v>95</v>
      </c>
      <c r="L619" s="470"/>
      <c r="M619" s="470">
        <v>95</v>
      </c>
      <c r="N619" s="470"/>
      <c r="O619" s="472"/>
      <c r="P619" s="470"/>
      <c r="Q619" s="470">
        <v>125</v>
      </c>
      <c r="R619" s="470"/>
      <c r="S619" s="470"/>
      <c r="T619" s="470"/>
      <c r="U619" s="470"/>
      <c r="V619" s="470"/>
      <c r="W619" s="470"/>
      <c r="X619" s="470"/>
    </row>
    <row r="620" spans="1:24" x14ac:dyDescent="0.7">
      <c r="A620" s="464"/>
      <c r="B620" s="470">
        <v>125</v>
      </c>
      <c r="C620" s="470">
        <v>398</v>
      </c>
      <c r="D620" s="470" t="s">
        <v>34</v>
      </c>
      <c r="E620" s="470">
        <v>35390</v>
      </c>
      <c r="F620" s="470">
        <v>10</v>
      </c>
      <c r="G620" s="470">
        <v>2466</v>
      </c>
      <c r="H620" s="470" t="s">
        <v>444</v>
      </c>
      <c r="I620" s="470">
        <v>12</v>
      </c>
      <c r="J620" s="470"/>
      <c r="K620" s="470">
        <v>15</v>
      </c>
      <c r="L620" s="470">
        <v>4815</v>
      </c>
      <c r="M620" s="470"/>
      <c r="N620" s="470"/>
      <c r="O620" s="472">
        <v>100</v>
      </c>
      <c r="P620" s="470"/>
      <c r="Q620" s="470">
        <v>125</v>
      </c>
      <c r="R620" s="470"/>
      <c r="S620" s="470"/>
      <c r="T620" s="470"/>
      <c r="U620" s="470"/>
      <c r="V620" s="470"/>
      <c r="W620" s="470"/>
      <c r="X620" s="470"/>
    </row>
    <row r="621" spans="1:24" x14ac:dyDescent="0.7">
      <c r="A621" s="464"/>
      <c r="B621" s="470">
        <v>125</v>
      </c>
      <c r="C621" s="470">
        <v>399</v>
      </c>
      <c r="D621" s="470" t="s">
        <v>34</v>
      </c>
      <c r="E621" s="470">
        <v>74055</v>
      </c>
      <c r="F621" s="470">
        <v>225</v>
      </c>
      <c r="G621" s="470">
        <v>6404</v>
      </c>
      <c r="H621" s="470" t="s">
        <v>444</v>
      </c>
      <c r="I621" s="470">
        <v>3</v>
      </c>
      <c r="J621" s="470">
        <v>2</v>
      </c>
      <c r="K621" s="470">
        <v>17</v>
      </c>
      <c r="L621" s="470">
        <v>1417</v>
      </c>
      <c r="M621" s="470"/>
      <c r="N621" s="470"/>
      <c r="O621" s="472">
        <v>100</v>
      </c>
      <c r="P621" s="470"/>
      <c r="Q621" s="470">
        <v>125</v>
      </c>
      <c r="R621" s="470"/>
      <c r="S621" s="470"/>
      <c r="T621" s="470"/>
      <c r="U621" s="470"/>
      <c r="V621" s="470"/>
      <c r="W621" s="470"/>
      <c r="X621" s="470"/>
    </row>
    <row r="622" spans="1:24" x14ac:dyDescent="0.7">
      <c r="A622" s="464"/>
      <c r="B622" s="470">
        <v>125</v>
      </c>
      <c r="C622" s="470">
        <v>400</v>
      </c>
      <c r="D622" s="470" t="s">
        <v>49</v>
      </c>
      <c r="E622" s="470">
        <v>2879</v>
      </c>
      <c r="F622" s="470">
        <v>40</v>
      </c>
      <c r="G622" s="470">
        <v>79</v>
      </c>
      <c r="H622" s="470" t="s">
        <v>444</v>
      </c>
      <c r="I622" s="470">
        <v>13</v>
      </c>
      <c r="J622" s="470">
        <v>2</v>
      </c>
      <c r="K622" s="470">
        <v>24</v>
      </c>
      <c r="L622" s="470">
        <v>5424</v>
      </c>
      <c r="M622" s="470"/>
      <c r="N622" s="470"/>
      <c r="O622" s="472"/>
      <c r="P622" s="470"/>
      <c r="Q622" s="470">
        <v>125</v>
      </c>
      <c r="R622" s="470"/>
      <c r="S622" s="470"/>
      <c r="T622" s="470"/>
      <c r="U622" s="470"/>
      <c r="V622" s="470"/>
      <c r="W622" s="470"/>
      <c r="X622" s="470"/>
    </row>
    <row r="623" spans="1:24" x14ac:dyDescent="0.7">
      <c r="A623" s="464"/>
      <c r="B623" s="470">
        <v>125</v>
      </c>
      <c r="C623" s="470">
        <v>401</v>
      </c>
      <c r="D623" s="470" t="s">
        <v>49</v>
      </c>
      <c r="E623" s="470">
        <v>961</v>
      </c>
      <c r="F623" s="470">
        <v>5</v>
      </c>
      <c r="G623" s="470">
        <v>61</v>
      </c>
      <c r="H623" s="470" t="s">
        <v>444</v>
      </c>
      <c r="I623" s="470">
        <v>13</v>
      </c>
      <c r="J623" s="470">
        <v>2</v>
      </c>
      <c r="K623" s="470">
        <v>35</v>
      </c>
      <c r="L623" s="470">
        <v>5435</v>
      </c>
      <c r="M623" s="470"/>
      <c r="N623" s="470"/>
      <c r="O623" s="472"/>
      <c r="P623" s="470"/>
      <c r="Q623" s="470">
        <v>125</v>
      </c>
      <c r="R623" s="470"/>
      <c r="S623" s="470"/>
      <c r="T623" s="470"/>
      <c r="U623" s="470"/>
      <c r="V623" s="470"/>
      <c r="W623" s="470"/>
      <c r="X623" s="470"/>
    </row>
    <row r="624" spans="1:24" x14ac:dyDescent="0.7">
      <c r="A624" s="464"/>
      <c r="B624" s="470"/>
      <c r="C624" s="470"/>
      <c r="D624" s="470"/>
      <c r="E624" s="470"/>
      <c r="F624" s="470"/>
      <c r="G624" s="470"/>
      <c r="H624" s="470"/>
      <c r="I624" s="470"/>
      <c r="J624" s="470"/>
      <c r="K624" s="470"/>
      <c r="L624" s="470"/>
      <c r="M624" s="470"/>
      <c r="N624" s="470"/>
      <c r="O624" s="472"/>
      <c r="P624" s="470"/>
      <c r="Q624" s="470"/>
      <c r="R624" s="470"/>
      <c r="S624" s="470"/>
      <c r="T624" s="470"/>
      <c r="U624" s="470"/>
      <c r="V624" s="470"/>
      <c r="W624" s="470"/>
      <c r="X624" s="470"/>
    </row>
    <row r="625" spans="1:24" s="499" customFormat="1" x14ac:dyDescent="0.7">
      <c r="A625" s="496"/>
      <c r="B625" s="497"/>
      <c r="C625" s="497"/>
      <c r="D625" s="497"/>
      <c r="E625" s="497"/>
      <c r="F625" s="497"/>
      <c r="G625" s="497"/>
      <c r="H625" s="497"/>
      <c r="I625" s="497"/>
      <c r="J625" s="497"/>
      <c r="K625" s="497"/>
      <c r="L625" s="497"/>
      <c r="M625" s="497"/>
      <c r="N625" s="497"/>
      <c r="O625" s="498"/>
      <c r="P625" s="497"/>
      <c r="Q625" s="497"/>
      <c r="R625" s="497"/>
      <c r="S625" s="497"/>
      <c r="T625" s="497"/>
      <c r="U625" s="497"/>
      <c r="V625" s="497"/>
      <c r="W625" s="497"/>
      <c r="X625" s="497"/>
    </row>
    <row r="626" spans="1:24" s="478" customFormat="1" x14ac:dyDescent="0.7">
      <c r="A626" s="474" t="s">
        <v>2948</v>
      </c>
      <c r="B626" s="475"/>
      <c r="C626" s="475">
        <v>402</v>
      </c>
      <c r="D626" s="475" t="s">
        <v>34</v>
      </c>
      <c r="E626" s="475">
        <v>41292</v>
      </c>
      <c r="F626" s="475">
        <v>100</v>
      </c>
      <c r="G626" s="475">
        <v>3490</v>
      </c>
      <c r="H626" s="475" t="s">
        <v>444</v>
      </c>
      <c r="I626" s="475">
        <v>15</v>
      </c>
      <c r="J626" s="475">
        <v>2</v>
      </c>
      <c r="K626" s="475">
        <v>83</v>
      </c>
      <c r="L626" s="475">
        <v>6283</v>
      </c>
      <c r="M626" s="475"/>
      <c r="N626" s="475"/>
      <c r="O626" s="477"/>
      <c r="P626" s="475"/>
      <c r="Q626" s="475"/>
      <c r="R626" s="475"/>
      <c r="S626" s="475"/>
      <c r="T626" s="475"/>
      <c r="U626" s="475"/>
      <c r="V626" s="475"/>
      <c r="W626" s="475"/>
      <c r="X626" s="475"/>
    </row>
    <row r="627" spans="1:24" s="478" customFormat="1" x14ac:dyDescent="0.7">
      <c r="A627" s="474" t="s">
        <v>2948</v>
      </c>
      <c r="B627" s="475"/>
      <c r="C627" s="475">
        <v>403</v>
      </c>
      <c r="D627" s="475" t="s">
        <v>34</v>
      </c>
      <c r="E627" s="475">
        <v>41946</v>
      </c>
      <c r="F627" s="475">
        <v>93</v>
      </c>
      <c r="G627" s="475">
        <v>3758</v>
      </c>
      <c r="H627" s="475" t="s">
        <v>444</v>
      </c>
      <c r="I627" s="475">
        <v>1</v>
      </c>
      <c r="J627" s="475">
        <v>3</v>
      </c>
      <c r="K627" s="475">
        <v>72</v>
      </c>
      <c r="L627" s="475">
        <v>772</v>
      </c>
      <c r="M627" s="475"/>
      <c r="N627" s="475"/>
      <c r="O627" s="477"/>
      <c r="P627" s="475"/>
      <c r="Q627" s="475"/>
      <c r="R627" s="475"/>
      <c r="S627" s="475"/>
      <c r="T627" s="475"/>
      <c r="U627" s="475"/>
      <c r="V627" s="475"/>
      <c r="W627" s="475"/>
      <c r="X627" s="475"/>
    </row>
    <row r="628" spans="1:24" s="478" customFormat="1" x14ac:dyDescent="0.7">
      <c r="A628" s="474" t="s">
        <v>2948</v>
      </c>
      <c r="B628" s="475">
        <v>114</v>
      </c>
      <c r="C628" s="475">
        <v>404</v>
      </c>
      <c r="D628" s="475" t="s">
        <v>34</v>
      </c>
      <c r="E628" s="475">
        <v>37464</v>
      </c>
      <c r="F628" s="475">
        <v>42</v>
      </c>
      <c r="G628" s="475">
        <v>1308</v>
      </c>
      <c r="H628" s="475" t="s">
        <v>444</v>
      </c>
      <c r="I628" s="475"/>
      <c r="J628" s="475">
        <v>1</v>
      </c>
      <c r="K628" s="475">
        <v>23</v>
      </c>
      <c r="L628" s="475"/>
      <c r="M628" s="475">
        <v>123</v>
      </c>
      <c r="N628" s="475"/>
      <c r="O628" s="477"/>
      <c r="P628" s="475">
        <v>90</v>
      </c>
      <c r="Q628" s="475">
        <v>114</v>
      </c>
      <c r="R628" s="475" t="s">
        <v>36</v>
      </c>
      <c r="S628" s="475" t="s">
        <v>45</v>
      </c>
      <c r="T628" s="475">
        <v>112</v>
      </c>
      <c r="U628" s="475">
        <v>25</v>
      </c>
      <c r="V628" s="475"/>
      <c r="W628" s="475"/>
      <c r="X628" s="475"/>
    </row>
    <row r="629" spans="1:24" s="503" customFormat="1" ht="30.75" customHeight="1" x14ac:dyDescent="0.7">
      <c r="A629" s="500" t="s">
        <v>2948</v>
      </c>
      <c r="B629" s="501"/>
      <c r="C629" s="501">
        <v>405</v>
      </c>
      <c r="D629" s="501" t="s">
        <v>49</v>
      </c>
      <c r="E629" s="501">
        <v>6567</v>
      </c>
      <c r="F629" s="501">
        <v>8</v>
      </c>
      <c r="G629" s="501"/>
      <c r="H629" s="470" t="s">
        <v>444</v>
      </c>
      <c r="I629" s="501">
        <v>11</v>
      </c>
      <c r="J629" s="501">
        <v>1</v>
      </c>
      <c r="K629" s="501">
        <v>3</v>
      </c>
      <c r="L629" s="501">
        <v>4503</v>
      </c>
      <c r="M629" s="501"/>
      <c r="N629" s="501"/>
      <c r="O629" s="502"/>
      <c r="P629" s="501"/>
      <c r="Q629" s="501"/>
      <c r="R629" s="501"/>
      <c r="S629" s="501"/>
      <c r="T629" s="501"/>
      <c r="U629" s="501"/>
      <c r="V629" s="501"/>
      <c r="W629" s="501"/>
      <c r="X629" s="501"/>
    </row>
    <row r="630" spans="1:24" s="478" customFormat="1" x14ac:dyDescent="0.7">
      <c r="A630" s="474"/>
      <c r="B630" s="475"/>
      <c r="C630" s="475"/>
      <c r="D630" s="475"/>
      <c r="E630" s="475"/>
      <c r="F630" s="475"/>
      <c r="G630" s="475"/>
      <c r="H630" s="475"/>
      <c r="I630" s="475"/>
      <c r="J630" s="475"/>
      <c r="K630" s="475"/>
      <c r="L630" s="475"/>
      <c r="M630" s="475"/>
      <c r="N630" s="475"/>
      <c r="O630" s="477"/>
      <c r="P630" s="475"/>
      <c r="Q630" s="475"/>
      <c r="R630" s="475"/>
      <c r="S630" s="475"/>
      <c r="T630" s="475"/>
      <c r="U630" s="475"/>
      <c r="V630" s="475"/>
      <c r="W630" s="475"/>
      <c r="X630" s="475"/>
    </row>
    <row r="631" spans="1:24" s="478" customFormat="1" x14ac:dyDescent="0.7">
      <c r="A631" s="474" t="s">
        <v>2950</v>
      </c>
      <c r="B631" s="475"/>
      <c r="C631" s="475">
        <v>406</v>
      </c>
      <c r="D631" s="470" t="s">
        <v>34</v>
      </c>
      <c r="E631" s="475">
        <v>37450</v>
      </c>
      <c r="F631" s="475">
        <v>21</v>
      </c>
      <c r="G631" s="475">
        <v>1294</v>
      </c>
      <c r="H631" s="470" t="s">
        <v>444</v>
      </c>
      <c r="I631" s="475"/>
      <c r="J631" s="475"/>
      <c r="K631" s="475">
        <v>78</v>
      </c>
      <c r="L631" s="475"/>
      <c r="M631" s="475">
        <v>78</v>
      </c>
      <c r="N631" s="475"/>
      <c r="O631" s="477"/>
      <c r="P631" s="475"/>
      <c r="Q631" s="475"/>
      <c r="R631" s="475"/>
      <c r="S631" s="475"/>
      <c r="T631" s="475"/>
      <c r="U631" s="475"/>
      <c r="V631" s="475"/>
      <c r="W631" s="475"/>
      <c r="X631" s="477" t="s">
        <v>2951</v>
      </c>
    </row>
    <row r="632" spans="1:24" x14ac:dyDescent="0.7">
      <c r="A632" s="464" t="s">
        <v>2949</v>
      </c>
      <c r="B632" s="475">
        <v>249</v>
      </c>
      <c r="C632" s="470"/>
      <c r="D632" s="470"/>
      <c r="E632" s="470"/>
      <c r="F632" s="470"/>
      <c r="G632" s="470"/>
      <c r="H632" s="470"/>
      <c r="I632" s="470"/>
      <c r="J632" s="470"/>
      <c r="K632" s="470"/>
      <c r="L632" s="470"/>
      <c r="M632" s="470"/>
      <c r="N632" s="470"/>
      <c r="O632" s="472"/>
      <c r="P632" s="475">
        <v>91</v>
      </c>
      <c r="Q632" s="475">
        <v>249</v>
      </c>
      <c r="R632" s="475" t="s">
        <v>36</v>
      </c>
      <c r="S632" s="475" t="s">
        <v>37</v>
      </c>
      <c r="T632" s="475">
        <v>120</v>
      </c>
      <c r="U632" s="475">
        <v>5</v>
      </c>
      <c r="V632" s="470"/>
      <c r="W632" s="470"/>
      <c r="X632" s="470"/>
    </row>
    <row r="633" spans="1:24" x14ac:dyDescent="0.7">
      <c r="A633" s="464"/>
      <c r="B633" s="475"/>
      <c r="C633" s="470"/>
      <c r="D633" s="470"/>
      <c r="E633" s="470"/>
      <c r="F633" s="470"/>
      <c r="G633" s="470"/>
      <c r="H633" s="470"/>
      <c r="I633" s="470"/>
      <c r="J633" s="470"/>
      <c r="K633" s="470"/>
      <c r="L633" s="470"/>
      <c r="M633" s="470"/>
      <c r="N633" s="470"/>
      <c r="O633" s="472"/>
      <c r="P633" s="475"/>
      <c r="Q633" s="475"/>
      <c r="R633" s="475"/>
      <c r="S633" s="475"/>
      <c r="T633" s="475"/>
      <c r="U633" s="475"/>
      <c r="V633" s="470"/>
      <c r="W633" s="470"/>
      <c r="X633" s="470"/>
    </row>
    <row r="634" spans="1:24" x14ac:dyDescent="0.7">
      <c r="A634" s="464" t="s">
        <v>2952</v>
      </c>
      <c r="B634" s="470">
        <v>157</v>
      </c>
      <c r="C634" s="470">
        <v>407</v>
      </c>
      <c r="D634" s="470" t="s">
        <v>34</v>
      </c>
      <c r="E634" s="470">
        <v>37448</v>
      </c>
      <c r="F634" s="470">
        <v>20</v>
      </c>
      <c r="G634" s="470">
        <v>1292</v>
      </c>
      <c r="H634" s="470" t="s">
        <v>444</v>
      </c>
      <c r="I634" s="470"/>
      <c r="J634" s="470"/>
      <c r="K634" s="470">
        <v>98</v>
      </c>
      <c r="L634" s="470"/>
      <c r="M634" s="470">
        <v>98</v>
      </c>
      <c r="N634" s="470"/>
      <c r="O634" s="472">
        <v>250</v>
      </c>
      <c r="P634" s="470">
        <v>92</v>
      </c>
      <c r="Q634" s="470">
        <v>157</v>
      </c>
      <c r="R634" s="475" t="s">
        <v>36</v>
      </c>
      <c r="S634" s="475" t="s">
        <v>45</v>
      </c>
      <c r="T634" s="470">
        <v>100</v>
      </c>
      <c r="U634" s="470">
        <v>40</v>
      </c>
      <c r="V634" s="470"/>
      <c r="W634" s="470"/>
      <c r="X634" s="470"/>
    </row>
    <row r="635" spans="1:24" x14ac:dyDescent="0.7">
      <c r="A635" s="464" t="s">
        <v>2952</v>
      </c>
      <c r="B635" s="470"/>
      <c r="C635" s="470">
        <v>408</v>
      </c>
      <c r="D635" s="470" t="s">
        <v>49</v>
      </c>
      <c r="E635" s="470">
        <v>1229</v>
      </c>
      <c r="F635" s="470">
        <v>23</v>
      </c>
      <c r="G635" s="470"/>
      <c r="H635" s="470" t="s">
        <v>444</v>
      </c>
      <c r="I635" s="470">
        <v>1</v>
      </c>
      <c r="J635" s="470">
        <v>2</v>
      </c>
      <c r="K635" s="470">
        <v>61</v>
      </c>
      <c r="L635" s="470">
        <v>661</v>
      </c>
      <c r="M635" s="470"/>
      <c r="N635" s="470"/>
      <c r="O635" s="472">
        <v>100</v>
      </c>
      <c r="P635" s="470"/>
      <c r="Q635" s="470"/>
      <c r="R635" s="470"/>
      <c r="S635" s="470"/>
      <c r="T635" s="470"/>
      <c r="U635" s="470"/>
      <c r="V635" s="470"/>
      <c r="W635" s="470"/>
      <c r="X635" s="470"/>
    </row>
    <row r="636" spans="1:24" x14ac:dyDescent="0.7">
      <c r="A636" s="464" t="s">
        <v>2952</v>
      </c>
      <c r="B636" s="470"/>
      <c r="C636" s="470">
        <v>409</v>
      </c>
      <c r="D636" s="470" t="s">
        <v>167</v>
      </c>
      <c r="E636" s="470">
        <v>1232</v>
      </c>
      <c r="F636" s="470">
        <v>26</v>
      </c>
      <c r="G636" s="470"/>
      <c r="H636" s="470" t="s">
        <v>444</v>
      </c>
      <c r="I636" s="470">
        <v>5</v>
      </c>
      <c r="J636" s="470"/>
      <c r="K636" s="470">
        <v>8</v>
      </c>
      <c r="L636" s="470">
        <v>2008</v>
      </c>
      <c r="M636" s="470"/>
      <c r="N636" s="470"/>
      <c r="O636" s="472">
        <v>100</v>
      </c>
      <c r="P636" s="470"/>
      <c r="Q636" s="470"/>
      <c r="R636" s="470"/>
      <c r="S636" s="470"/>
      <c r="T636" s="470"/>
      <c r="U636" s="470"/>
      <c r="V636" s="470"/>
      <c r="W636" s="470"/>
      <c r="X636" s="470"/>
    </row>
    <row r="637" spans="1:24" x14ac:dyDescent="0.7">
      <c r="A637" s="464"/>
      <c r="B637" s="470"/>
      <c r="C637" s="470"/>
      <c r="D637" s="470"/>
      <c r="E637" s="470"/>
      <c r="F637" s="470"/>
      <c r="G637" s="470"/>
      <c r="H637" s="470"/>
      <c r="I637" s="470"/>
      <c r="J637" s="470"/>
      <c r="K637" s="470"/>
      <c r="L637" s="470"/>
      <c r="M637" s="470"/>
      <c r="N637" s="470"/>
      <c r="O637" s="472"/>
      <c r="P637" s="470"/>
      <c r="Q637" s="470"/>
      <c r="R637" s="470"/>
      <c r="S637" s="470"/>
      <c r="T637" s="470"/>
      <c r="U637" s="470"/>
      <c r="V637" s="470"/>
      <c r="W637" s="470"/>
      <c r="X637" s="470"/>
    </row>
    <row r="638" spans="1:24" x14ac:dyDescent="0.7">
      <c r="A638" s="504" t="s">
        <v>2953</v>
      </c>
      <c r="B638" s="470">
        <v>55</v>
      </c>
      <c r="C638" s="470">
        <v>410</v>
      </c>
      <c r="D638" s="470" t="s">
        <v>34</v>
      </c>
      <c r="E638" s="470">
        <v>37450</v>
      </c>
      <c r="F638" s="470">
        <v>21</v>
      </c>
      <c r="G638" s="470">
        <v>1294</v>
      </c>
      <c r="H638" s="470" t="s">
        <v>444</v>
      </c>
      <c r="I638" s="470"/>
      <c r="J638" s="470"/>
      <c r="K638" s="470">
        <v>78</v>
      </c>
      <c r="L638" s="470"/>
      <c r="M638" s="470">
        <v>78</v>
      </c>
      <c r="N638" s="470"/>
      <c r="O638" s="472">
        <v>100</v>
      </c>
      <c r="P638" s="470">
        <v>93</v>
      </c>
      <c r="Q638" s="470">
        <v>249</v>
      </c>
      <c r="R638" s="475" t="s">
        <v>36</v>
      </c>
      <c r="S638" s="470" t="s">
        <v>37</v>
      </c>
      <c r="T638" s="470">
        <v>120</v>
      </c>
      <c r="U638" s="505"/>
      <c r="V638" s="470"/>
      <c r="W638" s="470"/>
      <c r="X638" s="470"/>
    </row>
    <row r="639" spans="1:24" x14ac:dyDescent="0.7">
      <c r="A639" s="464"/>
      <c r="B639" s="470"/>
      <c r="C639" s="470"/>
      <c r="D639" s="470"/>
      <c r="E639" s="470"/>
      <c r="F639" s="470"/>
      <c r="G639" s="470"/>
      <c r="H639" s="470"/>
      <c r="I639" s="470"/>
      <c r="J639" s="470"/>
      <c r="K639" s="470"/>
      <c r="L639" s="470"/>
      <c r="M639" s="470"/>
      <c r="N639" s="470"/>
      <c r="O639" s="472"/>
      <c r="P639" s="470"/>
      <c r="Q639" s="470"/>
      <c r="R639" s="470"/>
      <c r="S639" s="470"/>
      <c r="T639" s="470"/>
      <c r="U639" s="470"/>
      <c r="V639" s="470"/>
      <c r="W639" s="470"/>
      <c r="X639" s="470"/>
    </row>
    <row r="640" spans="1:24" x14ac:dyDescent="0.7">
      <c r="A640" s="464"/>
      <c r="B640" s="470"/>
      <c r="C640" s="470"/>
      <c r="D640" s="470"/>
      <c r="E640" s="470"/>
      <c r="F640" s="470"/>
      <c r="G640" s="470"/>
      <c r="H640" s="470"/>
      <c r="I640" s="470"/>
      <c r="J640" s="470"/>
      <c r="K640" s="470"/>
      <c r="L640" s="470"/>
      <c r="M640" s="470"/>
      <c r="N640" s="470"/>
      <c r="O640" s="472"/>
      <c r="P640" s="470"/>
      <c r="Q640" s="470"/>
      <c r="R640" s="470"/>
      <c r="S640" s="470"/>
      <c r="T640" s="470"/>
      <c r="U640" s="470"/>
      <c r="V640" s="470"/>
      <c r="W640" s="470"/>
      <c r="X640" s="470"/>
    </row>
    <row r="641" spans="1:24" x14ac:dyDescent="0.7">
      <c r="A641" s="464"/>
      <c r="B641" s="470"/>
      <c r="C641" s="470"/>
      <c r="D641" s="470"/>
      <c r="E641" s="470"/>
      <c r="F641" s="470"/>
      <c r="G641" s="470"/>
      <c r="H641" s="470"/>
      <c r="I641" s="470"/>
      <c r="J641" s="470"/>
      <c r="K641" s="470"/>
      <c r="L641" s="470"/>
      <c r="M641" s="470"/>
      <c r="N641" s="470"/>
      <c r="O641" s="472"/>
      <c r="P641" s="470"/>
      <c r="Q641" s="470"/>
      <c r="R641" s="470"/>
      <c r="S641" s="470"/>
      <c r="T641" s="470"/>
      <c r="U641" s="470"/>
      <c r="V641" s="470"/>
      <c r="W641" s="470"/>
      <c r="X641" s="470"/>
    </row>
    <row r="642" spans="1:24" x14ac:dyDescent="0.7">
      <c r="A642" s="464"/>
      <c r="B642" s="470"/>
      <c r="C642" s="470"/>
      <c r="D642" s="470"/>
      <c r="E642" s="470"/>
      <c r="F642" s="470"/>
      <c r="G642" s="470"/>
      <c r="H642" s="470"/>
      <c r="I642" s="470"/>
      <c r="J642" s="470"/>
      <c r="K642" s="470"/>
      <c r="L642" s="470"/>
      <c r="M642" s="470"/>
      <c r="N642" s="470"/>
      <c r="O642" s="472"/>
      <c r="P642" s="470"/>
      <c r="Q642" s="470"/>
      <c r="R642" s="470"/>
      <c r="S642" s="470"/>
      <c r="T642" s="470"/>
      <c r="U642" s="470"/>
      <c r="V642" s="470"/>
      <c r="W642" s="470"/>
      <c r="X642" s="470"/>
    </row>
    <row r="643" spans="1:24" x14ac:dyDescent="0.7">
      <c r="A643" s="464"/>
      <c r="B643" s="470"/>
      <c r="C643" s="470"/>
      <c r="D643" s="470"/>
      <c r="E643" s="470"/>
      <c r="F643" s="470"/>
      <c r="G643" s="470"/>
      <c r="H643" s="470"/>
      <c r="I643" s="470"/>
      <c r="J643" s="470"/>
      <c r="K643" s="470"/>
      <c r="L643" s="470"/>
      <c r="M643" s="470"/>
      <c r="N643" s="470"/>
      <c r="O643" s="472"/>
      <c r="P643" s="470"/>
      <c r="Q643" s="470"/>
      <c r="R643" s="470"/>
      <c r="S643" s="470"/>
      <c r="T643" s="470"/>
      <c r="U643" s="470"/>
      <c r="V643" s="470"/>
      <c r="W643" s="470"/>
      <c r="X643" s="470"/>
    </row>
    <row r="644" spans="1:24" x14ac:dyDescent="0.7">
      <c r="A644" s="464" t="s">
        <v>2958</v>
      </c>
      <c r="B644" s="470">
        <v>5</v>
      </c>
      <c r="C644" s="470">
        <v>422</v>
      </c>
      <c r="D644" s="470" t="s">
        <v>2092</v>
      </c>
      <c r="E644" s="470"/>
      <c r="F644" s="470"/>
      <c r="G644" s="470"/>
      <c r="H644" s="470" t="s">
        <v>444</v>
      </c>
      <c r="I644" s="470" t="s">
        <v>2959</v>
      </c>
      <c r="J644" s="470"/>
      <c r="K644" s="470"/>
      <c r="L644" s="470">
        <v>3600</v>
      </c>
      <c r="M644" s="470"/>
      <c r="N644" s="470"/>
      <c r="O644" s="472">
        <v>300</v>
      </c>
      <c r="P644" s="470"/>
      <c r="Q644" s="470"/>
      <c r="R644" s="470"/>
      <c r="S644" s="470"/>
      <c r="T644" s="470"/>
      <c r="U644" s="470"/>
      <c r="V644" s="470"/>
      <c r="W644" s="470"/>
      <c r="X644" s="470"/>
    </row>
    <row r="645" spans="1:24" x14ac:dyDescent="0.7">
      <c r="A645" s="464" t="s">
        <v>3224</v>
      </c>
      <c r="B645" s="470">
        <v>117</v>
      </c>
      <c r="C645" s="470">
        <v>423</v>
      </c>
      <c r="D645" s="470" t="s">
        <v>47</v>
      </c>
      <c r="E645" s="470">
        <v>1673</v>
      </c>
      <c r="F645" s="470">
        <v>97</v>
      </c>
      <c r="G645" s="470"/>
      <c r="H645" s="470" t="s">
        <v>444</v>
      </c>
      <c r="I645" s="470">
        <v>24</v>
      </c>
      <c r="J645" s="470">
        <v>1</v>
      </c>
      <c r="K645" s="470">
        <v>12</v>
      </c>
      <c r="L645" s="470">
        <v>9712</v>
      </c>
      <c r="M645" s="470"/>
      <c r="N645" s="470"/>
      <c r="O645" s="472">
        <v>200</v>
      </c>
      <c r="P645" s="470"/>
      <c r="Q645" s="470"/>
      <c r="R645" s="470"/>
      <c r="S645" s="470"/>
      <c r="T645" s="470"/>
      <c r="U645" s="470"/>
      <c r="V645" s="470"/>
      <c r="W645" s="470"/>
      <c r="X645" s="470"/>
    </row>
    <row r="646" spans="1:24" x14ac:dyDescent="0.7">
      <c r="A646" s="464"/>
      <c r="B646" s="470"/>
      <c r="C646" s="470"/>
      <c r="D646" s="470"/>
      <c r="E646" s="470"/>
      <c r="F646" s="470"/>
      <c r="G646" s="470"/>
      <c r="H646" s="470"/>
      <c r="I646" s="470"/>
      <c r="J646" s="470"/>
      <c r="K646" s="470"/>
      <c r="L646" s="470"/>
      <c r="M646" s="470"/>
      <c r="N646" s="470"/>
      <c r="O646" s="472"/>
      <c r="P646" s="470"/>
      <c r="Q646" s="470"/>
      <c r="R646" s="470"/>
      <c r="S646" s="470"/>
      <c r="T646" s="470"/>
      <c r="U646" s="470"/>
      <c r="V646" s="470"/>
      <c r="W646" s="470"/>
      <c r="X646" s="470"/>
    </row>
    <row r="647" spans="1:24" x14ac:dyDescent="0.7">
      <c r="A647" s="464" t="s">
        <v>3228</v>
      </c>
      <c r="B647" s="470">
        <v>126</v>
      </c>
      <c r="C647" s="470">
        <v>424</v>
      </c>
      <c r="D647" s="470" t="s">
        <v>49</v>
      </c>
      <c r="E647" s="470">
        <v>5291</v>
      </c>
      <c r="F647" s="470">
        <v>89</v>
      </c>
      <c r="G647" s="470"/>
      <c r="H647" s="470" t="s">
        <v>444</v>
      </c>
      <c r="I647" s="470">
        <v>4</v>
      </c>
      <c r="J647" s="470">
        <v>2</v>
      </c>
      <c r="K647" s="470">
        <v>51</v>
      </c>
      <c r="L647" s="470">
        <v>1851</v>
      </c>
      <c r="M647" s="470"/>
      <c r="N647" s="470"/>
      <c r="O647" s="472">
        <v>200</v>
      </c>
      <c r="P647" s="470"/>
      <c r="Q647" s="470"/>
      <c r="R647" s="470"/>
      <c r="S647" s="470"/>
      <c r="T647" s="470"/>
      <c r="U647" s="470"/>
      <c r="V647" s="470"/>
      <c r="W647" s="470"/>
      <c r="X647" s="470"/>
    </row>
    <row r="648" spans="1:24" x14ac:dyDescent="0.7">
      <c r="A648" s="464"/>
      <c r="B648" s="470"/>
      <c r="C648" s="470">
        <v>425</v>
      </c>
      <c r="D648" s="470" t="s">
        <v>49</v>
      </c>
      <c r="E648" s="470">
        <v>2944</v>
      </c>
      <c r="F648" s="470">
        <v>88</v>
      </c>
      <c r="G648" s="470"/>
      <c r="H648" s="470" t="s">
        <v>444</v>
      </c>
      <c r="I648" s="470">
        <v>4</v>
      </c>
      <c r="J648" s="470">
        <v>2</v>
      </c>
      <c r="K648" s="470">
        <v>59</v>
      </c>
      <c r="L648" s="470">
        <v>1859</v>
      </c>
      <c r="M648" s="470"/>
      <c r="N648" s="470"/>
      <c r="O648" s="472">
        <v>200</v>
      </c>
      <c r="P648" s="470"/>
      <c r="Q648" s="470"/>
      <c r="R648" s="470"/>
      <c r="S648" s="470"/>
      <c r="T648" s="470"/>
      <c r="U648" s="470"/>
      <c r="V648" s="470"/>
      <c r="W648" s="470"/>
      <c r="X648" s="470"/>
    </row>
    <row r="649" spans="1:24" x14ac:dyDescent="0.7">
      <c r="A649" s="464"/>
      <c r="B649" s="470"/>
      <c r="C649" s="470"/>
      <c r="D649" s="470"/>
      <c r="E649" s="470"/>
      <c r="F649" s="470"/>
      <c r="G649" s="470"/>
      <c r="H649" s="470"/>
      <c r="I649" s="470"/>
      <c r="J649" s="470"/>
      <c r="K649" s="470"/>
      <c r="L649" s="470"/>
      <c r="M649" s="470"/>
      <c r="N649" s="470"/>
      <c r="O649" s="472"/>
      <c r="P649" s="470"/>
      <c r="Q649" s="470"/>
      <c r="R649" s="470"/>
      <c r="S649" s="470"/>
      <c r="T649" s="470"/>
      <c r="U649" s="470"/>
      <c r="V649" s="470"/>
      <c r="W649" s="470"/>
      <c r="X649" s="470"/>
    </row>
    <row r="650" spans="1:24" x14ac:dyDescent="0.7">
      <c r="A650" s="464" t="s">
        <v>3227</v>
      </c>
      <c r="B650" s="470">
        <v>126</v>
      </c>
      <c r="C650" s="470">
        <v>426</v>
      </c>
      <c r="D650" s="470" t="s">
        <v>34</v>
      </c>
      <c r="E650" s="470">
        <v>37488</v>
      </c>
      <c r="F650" s="470">
        <v>46</v>
      </c>
      <c r="G650" s="470">
        <v>1362</v>
      </c>
      <c r="H650" s="470" t="s">
        <v>444</v>
      </c>
      <c r="I650" s="470"/>
      <c r="J650" s="470">
        <v>1</v>
      </c>
      <c r="K650" s="470">
        <v>95</v>
      </c>
      <c r="L650" s="470"/>
      <c r="M650" s="470">
        <v>195</v>
      </c>
      <c r="N650" s="470"/>
      <c r="O650" s="472">
        <v>250</v>
      </c>
      <c r="P650" s="470">
        <v>94</v>
      </c>
      <c r="Q650" s="470">
        <v>126</v>
      </c>
      <c r="R650" s="475" t="s">
        <v>36</v>
      </c>
      <c r="S650" s="475" t="s">
        <v>45</v>
      </c>
      <c r="T650" s="470">
        <v>72</v>
      </c>
      <c r="U650" s="470"/>
      <c r="V650" s="470"/>
      <c r="W650" s="470">
        <v>30</v>
      </c>
      <c r="X650" s="470"/>
    </row>
    <row r="651" spans="1:24" x14ac:dyDescent="0.7">
      <c r="A651" s="464"/>
      <c r="B651" s="470"/>
      <c r="C651" s="470">
        <v>427</v>
      </c>
      <c r="D651" s="470" t="s">
        <v>49</v>
      </c>
      <c r="E651" s="470">
        <v>6576</v>
      </c>
      <c r="F651" s="470">
        <v>76</v>
      </c>
      <c r="G651" s="470"/>
      <c r="H651" s="470" t="s">
        <v>444</v>
      </c>
      <c r="I651" s="470">
        <v>9</v>
      </c>
      <c r="J651" s="470">
        <v>1</v>
      </c>
      <c r="K651" s="470">
        <v>92</v>
      </c>
      <c r="L651" s="470"/>
      <c r="M651" s="470"/>
      <c r="N651" s="470"/>
      <c r="O651" s="472">
        <v>100</v>
      </c>
      <c r="P651" s="470"/>
      <c r="Q651" s="470"/>
      <c r="R651" s="470"/>
      <c r="S651" s="470"/>
      <c r="T651" s="470"/>
      <c r="U651" s="470"/>
      <c r="V651" s="470"/>
      <c r="W651" s="470"/>
      <c r="X651" s="470"/>
    </row>
    <row r="652" spans="1:24" s="541" customFormat="1" x14ac:dyDescent="0.7">
      <c r="A652" s="538"/>
      <c r="B652" s="539"/>
      <c r="C652" s="539"/>
      <c r="D652" s="539"/>
      <c r="E652" s="539"/>
      <c r="F652" s="539"/>
      <c r="G652" s="539"/>
      <c r="H652" s="539"/>
      <c r="I652" s="539"/>
      <c r="J652" s="539"/>
      <c r="K652" s="539"/>
      <c r="L652" s="539"/>
      <c r="M652" s="539"/>
      <c r="N652" s="539"/>
      <c r="O652" s="540"/>
      <c r="P652" s="539"/>
      <c r="Q652" s="539"/>
      <c r="R652" s="539"/>
      <c r="S652" s="539"/>
      <c r="T652" s="539"/>
      <c r="U652" s="539"/>
      <c r="V652" s="539"/>
      <c r="W652" s="539"/>
      <c r="X652" s="539"/>
    </row>
    <row r="653" spans="1:24" x14ac:dyDescent="0.7">
      <c r="A653" s="464" t="s">
        <v>3229</v>
      </c>
      <c r="B653" s="470">
        <v>42</v>
      </c>
      <c r="C653" s="470">
        <v>428</v>
      </c>
      <c r="D653" s="470" t="s">
        <v>34</v>
      </c>
      <c r="E653" s="470">
        <v>37492</v>
      </c>
      <c r="F653" s="470">
        <v>16</v>
      </c>
      <c r="G653" s="470">
        <v>1366</v>
      </c>
      <c r="H653" s="470" t="s">
        <v>444</v>
      </c>
      <c r="I653" s="470"/>
      <c r="J653" s="470">
        <v>1</v>
      </c>
      <c r="K653" s="470">
        <v>79</v>
      </c>
      <c r="L653" s="470"/>
      <c r="M653" s="470"/>
      <c r="N653" s="470"/>
      <c r="O653" s="472">
        <v>250</v>
      </c>
      <c r="P653" s="470"/>
      <c r="Q653" s="470"/>
      <c r="R653" s="470"/>
      <c r="S653" s="470"/>
      <c r="T653" s="470"/>
      <c r="U653" s="470"/>
      <c r="V653" s="470"/>
      <c r="W653" s="470"/>
      <c r="X653" s="470"/>
    </row>
    <row r="654" spans="1:24" x14ac:dyDescent="0.7">
      <c r="A654" s="464"/>
      <c r="B654" s="470"/>
      <c r="C654" s="470">
        <v>429</v>
      </c>
      <c r="D654" s="470" t="s">
        <v>49</v>
      </c>
      <c r="E654" s="470">
        <v>6580</v>
      </c>
      <c r="F654" s="470">
        <v>75</v>
      </c>
      <c r="G654" s="470"/>
      <c r="H654" s="470" t="s">
        <v>444</v>
      </c>
      <c r="I654" s="470">
        <v>14</v>
      </c>
      <c r="J654" s="470"/>
      <c r="K654" s="470">
        <v>49</v>
      </c>
      <c r="L654" s="470">
        <v>5649</v>
      </c>
      <c r="M654" s="470"/>
      <c r="N654" s="470"/>
      <c r="O654" s="472">
        <v>100</v>
      </c>
      <c r="P654" s="470"/>
      <c r="Q654" s="470"/>
      <c r="R654" s="470"/>
      <c r="S654" s="470"/>
      <c r="T654" s="470"/>
      <c r="U654" s="470"/>
      <c r="V654" s="470"/>
      <c r="W654" s="470"/>
      <c r="X654" s="470"/>
    </row>
    <row r="655" spans="1:24" x14ac:dyDescent="0.7">
      <c r="A655" s="464" t="s">
        <v>3230</v>
      </c>
      <c r="B655" s="470">
        <v>135</v>
      </c>
      <c r="C655" s="470">
        <v>430</v>
      </c>
      <c r="D655" s="464" t="s">
        <v>2092</v>
      </c>
      <c r="E655" s="470">
        <v>4</v>
      </c>
      <c r="F655" s="470"/>
      <c r="G655" s="470"/>
      <c r="H655" s="470" t="s">
        <v>444</v>
      </c>
      <c r="I655" s="470">
        <v>8</v>
      </c>
      <c r="J655" s="470">
        <v>2</v>
      </c>
      <c r="K655" s="470">
        <v>91</v>
      </c>
      <c r="L655" s="470">
        <v>3491</v>
      </c>
      <c r="M655" s="470"/>
      <c r="N655" s="470"/>
      <c r="O655" s="472">
        <v>200</v>
      </c>
      <c r="P655" s="470"/>
      <c r="Q655" s="470"/>
      <c r="R655" s="470"/>
      <c r="S655" s="470"/>
      <c r="T655" s="470"/>
      <c r="U655" s="470"/>
      <c r="V655" s="470"/>
      <c r="W655" s="470"/>
      <c r="X655" s="470"/>
    </row>
    <row r="656" spans="1:24" x14ac:dyDescent="0.7">
      <c r="A656" s="547" t="s">
        <v>3231</v>
      </c>
      <c r="B656" s="470">
        <v>205</v>
      </c>
      <c r="C656" s="470">
        <v>431</v>
      </c>
      <c r="D656" s="464" t="s">
        <v>2092</v>
      </c>
      <c r="E656" s="470">
        <v>3</v>
      </c>
      <c r="F656" s="470"/>
      <c r="G656" s="470"/>
      <c r="H656" s="470" t="s">
        <v>444</v>
      </c>
      <c r="I656" s="470">
        <v>34</v>
      </c>
      <c r="J656" s="470"/>
      <c r="K656" s="470">
        <v>22</v>
      </c>
      <c r="L656" s="470">
        <v>13622</v>
      </c>
      <c r="M656" s="470"/>
      <c r="N656" s="470"/>
      <c r="O656" s="472">
        <v>100</v>
      </c>
      <c r="P656" s="470"/>
      <c r="Q656" s="470"/>
      <c r="R656" s="470"/>
      <c r="S656" s="470"/>
      <c r="T656" s="470"/>
      <c r="U656" s="470"/>
      <c r="V656" s="470"/>
      <c r="W656" s="470"/>
      <c r="X656" s="470"/>
    </row>
    <row r="657" spans="1:24" x14ac:dyDescent="0.7">
      <c r="A657" s="464" t="s">
        <v>3232</v>
      </c>
      <c r="B657" s="470">
        <v>83</v>
      </c>
      <c r="C657" s="470">
        <v>432</v>
      </c>
      <c r="D657" s="470" t="s">
        <v>49</v>
      </c>
      <c r="E657" s="470">
        <v>984</v>
      </c>
      <c r="F657" s="470">
        <v>5</v>
      </c>
      <c r="G657" s="470"/>
      <c r="H657" s="470" t="s">
        <v>444</v>
      </c>
      <c r="I657" s="470">
        <v>7</v>
      </c>
      <c r="J657" s="470"/>
      <c r="K657" s="470">
        <v>92</v>
      </c>
      <c r="L657" s="470">
        <v>2892</v>
      </c>
      <c r="M657" s="470"/>
      <c r="N657" s="470"/>
      <c r="O657" s="472">
        <v>100</v>
      </c>
      <c r="P657" s="470"/>
      <c r="Q657" s="470"/>
      <c r="R657" s="470"/>
      <c r="S657" s="470"/>
      <c r="T657" s="470"/>
      <c r="U657" s="470"/>
      <c r="V657" s="470"/>
      <c r="W657" s="470"/>
      <c r="X657" s="470"/>
    </row>
    <row r="658" spans="1:24" x14ac:dyDescent="0.7">
      <c r="A658" s="464" t="s">
        <v>3233</v>
      </c>
      <c r="B658" s="470">
        <v>83</v>
      </c>
      <c r="C658" s="470">
        <v>433</v>
      </c>
      <c r="D658" s="470" t="s">
        <v>47</v>
      </c>
      <c r="E658" s="470">
        <v>1678</v>
      </c>
      <c r="F658" s="470">
        <v>99</v>
      </c>
      <c r="G658" s="470"/>
      <c r="H658" s="470" t="s">
        <v>444</v>
      </c>
      <c r="I658" s="470"/>
      <c r="J658" s="470"/>
      <c r="K658" s="470">
        <v>71</v>
      </c>
      <c r="L658" s="470"/>
      <c r="M658" s="470">
        <v>71</v>
      </c>
      <c r="N658" s="470"/>
      <c r="O658" s="472">
        <v>250</v>
      </c>
      <c r="P658" s="470">
        <v>95</v>
      </c>
      <c r="Q658" s="470">
        <v>83</v>
      </c>
      <c r="R658" s="475" t="s">
        <v>36</v>
      </c>
      <c r="S658" s="475" t="s">
        <v>45</v>
      </c>
      <c r="T658" s="470">
        <v>72</v>
      </c>
      <c r="U658" s="470"/>
      <c r="V658" s="470"/>
      <c r="W658" s="470">
        <v>30</v>
      </c>
      <c r="X658" s="470"/>
    </row>
    <row r="659" spans="1:24" x14ac:dyDescent="0.7">
      <c r="A659" s="464" t="s">
        <v>3235</v>
      </c>
      <c r="B659" s="470">
        <v>14</v>
      </c>
      <c r="C659" s="470">
        <v>434</v>
      </c>
      <c r="D659" s="470" t="s">
        <v>49</v>
      </c>
      <c r="E659" s="470">
        <v>7768</v>
      </c>
      <c r="F659" s="470">
        <v>98</v>
      </c>
      <c r="G659" s="470"/>
      <c r="H659" s="470" t="s">
        <v>444</v>
      </c>
      <c r="I659" s="470">
        <v>3</v>
      </c>
      <c r="J659" s="470"/>
      <c r="K659" s="470">
        <v>25</v>
      </c>
      <c r="L659" s="470">
        <v>1225</v>
      </c>
      <c r="M659" s="470"/>
      <c r="N659" s="470"/>
      <c r="O659" s="472">
        <v>150</v>
      </c>
      <c r="P659" s="470"/>
      <c r="Q659" s="470"/>
      <c r="R659" s="470"/>
      <c r="S659" s="470"/>
      <c r="T659" s="470"/>
      <c r="U659" s="470"/>
      <c r="V659" s="470"/>
      <c r="W659" s="470"/>
      <c r="X659" s="470"/>
    </row>
    <row r="660" spans="1:24" x14ac:dyDescent="0.7">
      <c r="A660" s="464" t="s">
        <v>3235</v>
      </c>
      <c r="B660" s="470">
        <v>14</v>
      </c>
      <c r="C660" s="470">
        <v>435</v>
      </c>
      <c r="D660" s="470" t="s">
        <v>49</v>
      </c>
      <c r="E660" s="470">
        <v>4874</v>
      </c>
      <c r="F660" s="470">
        <v>93</v>
      </c>
      <c r="G660" s="470"/>
      <c r="H660" s="470" t="s">
        <v>444</v>
      </c>
      <c r="I660" s="470">
        <v>6</v>
      </c>
      <c r="J660" s="470">
        <v>3</v>
      </c>
      <c r="K660" s="470">
        <v>73</v>
      </c>
      <c r="L660" s="470">
        <v>2773</v>
      </c>
      <c r="M660" s="470"/>
      <c r="N660" s="470"/>
      <c r="O660" s="472">
        <v>150</v>
      </c>
      <c r="P660" s="470"/>
      <c r="Q660" s="470"/>
      <c r="R660" s="470"/>
      <c r="S660" s="470"/>
      <c r="T660" s="470"/>
      <c r="U660" s="470"/>
      <c r="V660" s="470"/>
      <c r="W660" s="470"/>
      <c r="X660" s="470"/>
    </row>
    <row r="661" spans="1:24" x14ac:dyDescent="0.7">
      <c r="A661" s="464" t="s">
        <v>3236</v>
      </c>
      <c r="B661" s="470">
        <v>14</v>
      </c>
      <c r="C661" s="470">
        <v>436</v>
      </c>
      <c r="D661" s="470" t="s">
        <v>49</v>
      </c>
      <c r="E661" s="470">
        <v>3668</v>
      </c>
      <c r="F661" s="470">
        <v>97</v>
      </c>
      <c r="G661" s="470"/>
      <c r="H661" s="470" t="s">
        <v>444</v>
      </c>
      <c r="I661" s="470">
        <v>4</v>
      </c>
      <c r="J661" s="470">
        <v>2</v>
      </c>
      <c r="K661" s="470">
        <v>2</v>
      </c>
      <c r="L661" s="470">
        <v>1802</v>
      </c>
      <c r="M661" s="470"/>
      <c r="N661" s="470"/>
      <c r="O661" s="472">
        <v>150</v>
      </c>
      <c r="P661" s="470"/>
      <c r="Q661" s="470"/>
      <c r="R661" s="470"/>
      <c r="S661" s="470"/>
      <c r="T661" s="470"/>
      <c r="U661" s="470"/>
      <c r="V661" s="470"/>
      <c r="W661" s="470"/>
      <c r="X661" s="470"/>
    </row>
    <row r="662" spans="1:24" x14ac:dyDescent="0.7">
      <c r="A662" s="464" t="s">
        <v>3236</v>
      </c>
      <c r="B662" s="470">
        <v>14</v>
      </c>
      <c r="C662" s="470">
        <v>437</v>
      </c>
      <c r="D662" s="470" t="s">
        <v>49</v>
      </c>
      <c r="E662" s="470">
        <v>3666</v>
      </c>
      <c r="F662" s="470">
        <v>92</v>
      </c>
      <c r="G662" s="470"/>
      <c r="H662" s="470" t="s">
        <v>444</v>
      </c>
      <c r="I662" s="470">
        <v>7</v>
      </c>
      <c r="J662" s="470"/>
      <c r="K662" s="470">
        <v>66</v>
      </c>
      <c r="L662" s="470">
        <v>2866</v>
      </c>
      <c r="M662" s="470"/>
      <c r="N662" s="470"/>
      <c r="O662" s="472">
        <v>150</v>
      </c>
      <c r="P662" s="470"/>
      <c r="Q662" s="470"/>
      <c r="R662" s="470"/>
      <c r="S662" s="470"/>
      <c r="T662" s="470"/>
      <c r="U662" s="470"/>
      <c r="V662" s="470"/>
      <c r="W662" s="470"/>
      <c r="X662" s="470"/>
    </row>
    <row r="663" spans="1:24" x14ac:dyDescent="0.7">
      <c r="A663" s="507" t="s">
        <v>3237</v>
      </c>
      <c r="B663" s="473">
        <v>23</v>
      </c>
      <c r="C663" s="473">
        <v>438</v>
      </c>
      <c r="D663" s="470" t="s">
        <v>49</v>
      </c>
      <c r="E663" s="473">
        <v>2883</v>
      </c>
      <c r="F663" s="473">
        <v>45</v>
      </c>
      <c r="G663" s="473"/>
      <c r="H663" s="470" t="s">
        <v>444</v>
      </c>
      <c r="I663" s="473">
        <v>1</v>
      </c>
      <c r="J663" s="473"/>
      <c r="K663" s="473">
        <v>74</v>
      </c>
      <c r="L663" s="473"/>
      <c r="M663" s="473">
        <v>174</v>
      </c>
      <c r="N663" s="473"/>
      <c r="O663" s="495">
        <v>250</v>
      </c>
      <c r="P663" s="473"/>
      <c r="Q663" s="473"/>
      <c r="R663" s="473"/>
      <c r="S663" s="473"/>
      <c r="T663" s="473"/>
      <c r="U663" s="473"/>
      <c r="V663" s="473"/>
      <c r="W663" s="473"/>
      <c r="X663" s="473"/>
    </row>
    <row r="664" spans="1:24" x14ac:dyDescent="0.7">
      <c r="A664" s="507" t="s">
        <v>3239</v>
      </c>
      <c r="B664" s="473">
        <v>17</v>
      </c>
      <c r="C664" s="473">
        <v>439</v>
      </c>
      <c r="D664" s="470" t="s">
        <v>49</v>
      </c>
      <c r="E664" s="473">
        <v>3571</v>
      </c>
      <c r="F664" s="473">
        <v>7</v>
      </c>
      <c r="G664" s="473"/>
      <c r="H664" s="470" t="s">
        <v>444</v>
      </c>
      <c r="I664" s="473">
        <v>16</v>
      </c>
      <c r="J664" s="473"/>
      <c r="K664" s="473">
        <v>83</v>
      </c>
      <c r="L664" s="473">
        <v>6483</v>
      </c>
      <c r="M664" s="473"/>
      <c r="N664" s="473"/>
      <c r="O664" s="495">
        <v>175</v>
      </c>
      <c r="P664" s="473"/>
      <c r="Q664" s="473"/>
      <c r="R664" s="473"/>
      <c r="S664" s="473"/>
      <c r="T664" s="473"/>
      <c r="U664" s="473"/>
      <c r="V664" s="473"/>
      <c r="W664" s="473"/>
      <c r="X664" s="473"/>
    </row>
    <row r="665" spans="1:24" x14ac:dyDescent="0.7">
      <c r="A665" s="507" t="s">
        <v>3240</v>
      </c>
      <c r="B665" s="473">
        <v>38</v>
      </c>
      <c r="C665" s="473">
        <v>440</v>
      </c>
      <c r="D665" s="470" t="s">
        <v>49</v>
      </c>
      <c r="E665" s="473">
        <v>3570</v>
      </c>
      <c r="F665" s="473">
        <v>4</v>
      </c>
      <c r="G665" s="473"/>
      <c r="H665" s="470" t="s">
        <v>444</v>
      </c>
      <c r="I665" s="473">
        <v>41</v>
      </c>
      <c r="J665" s="473">
        <v>2</v>
      </c>
      <c r="K665" s="473">
        <v>8</v>
      </c>
      <c r="L665" s="473">
        <v>16608</v>
      </c>
      <c r="M665" s="473"/>
      <c r="N665" s="473"/>
      <c r="O665" s="495">
        <v>200</v>
      </c>
      <c r="P665" s="473"/>
      <c r="Q665" s="473"/>
      <c r="R665" s="473"/>
      <c r="S665" s="473"/>
      <c r="T665" s="473"/>
      <c r="U665" s="473"/>
      <c r="V665" s="473"/>
      <c r="W665" s="473"/>
      <c r="X665" s="473"/>
    </row>
    <row r="666" spans="1:24" x14ac:dyDescent="0.7">
      <c r="A666" s="507" t="s">
        <v>3241</v>
      </c>
      <c r="B666" s="473">
        <v>186</v>
      </c>
      <c r="C666" s="473">
        <v>441</v>
      </c>
      <c r="D666" s="470" t="s">
        <v>47</v>
      </c>
      <c r="E666" s="473">
        <v>1677</v>
      </c>
      <c r="F666" s="473">
        <v>98</v>
      </c>
      <c r="G666" s="473"/>
      <c r="H666" s="470" t="s">
        <v>444</v>
      </c>
      <c r="I666" s="473">
        <v>2</v>
      </c>
      <c r="J666" s="473">
        <v>3</v>
      </c>
      <c r="K666" s="473">
        <v>10</v>
      </c>
      <c r="L666" s="473"/>
      <c r="M666" s="473">
        <v>110</v>
      </c>
      <c r="N666" s="473"/>
      <c r="O666" s="495">
        <v>250</v>
      </c>
      <c r="P666" s="473">
        <v>96</v>
      </c>
      <c r="Q666" s="473">
        <v>38</v>
      </c>
      <c r="R666" s="475" t="s">
        <v>36</v>
      </c>
      <c r="S666" s="475" t="s">
        <v>45</v>
      </c>
      <c r="T666" s="473">
        <v>72</v>
      </c>
      <c r="U666" s="473"/>
      <c r="V666" s="473"/>
      <c r="W666" s="473">
        <v>30</v>
      </c>
      <c r="X666" s="473"/>
    </row>
    <row r="667" spans="1:24" x14ac:dyDescent="0.7">
      <c r="A667" s="506"/>
      <c r="B667" s="473"/>
      <c r="D667" s="470"/>
      <c r="G667" s="473"/>
      <c r="H667" s="473"/>
      <c r="I667" s="473"/>
      <c r="J667" s="473"/>
      <c r="K667" s="473"/>
      <c r="L667" s="473"/>
      <c r="M667" s="473"/>
      <c r="N667" s="473"/>
      <c r="P667" s="473">
        <v>97</v>
      </c>
      <c r="Q667" s="473">
        <v>186</v>
      </c>
      <c r="R667" s="475" t="s">
        <v>36</v>
      </c>
      <c r="S667" s="475" t="s">
        <v>45</v>
      </c>
      <c r="T667" s="473">
        <v>72</v>
      </c>
      <c r="U667" s="473"/>
      <c r="V667" s="473"/>
      <c r="W667" s="473">
        <v>20</v>
      </c>
      <c r="X667" s="473"/>
    </row>
    <row r="668" spans="1:24" x14ac:dyDescent="0.7">
      <c r="A668" s="507" t="s">
        <v>3242</v>
      </c>
      <c r="B668" s="473">
        <v>90</v>
      </c>
      <c r="C668" s="473">
        <v>442</v>
      </c>
      <c r="D668" s="470" t="s">
        <v>1950</v>
      </c>
      <c r="E668" s="473">
        <v>146</v>
      </c>
      <c r="G668" s="473"/>
      <c r="H668" s="470" t="s">
        <v>444</v>
      </c>
      <c r="I668" s="473">
        <v>17</v>
      </c>
      <c r="J668" s="473">
        <v>3</v>
      </c>
      <c r="K668" s="473"/>
      <c r="L668" s="473">
        <v>7100</v>
      </c>
      <c r="M668" s="473"/>
      <c r="N668" s="473"/>
      <c r="O668" s="495">
        <v>175</v>
      </c>
      <c r="P668" s="473"/>
      <c r="Q668" s="473"/>
      <c r="R668" s="473"/>
      <c r="S668" s="473"/>
      <c r="T668" s="473"/>
      <c r="U668" s="473"/>
      <c r="V668" s="473"/>
      <c r="W668" s="473"/>
      <c r="X668" s="473"/>
    </row>
    <row r="669" spans="1:24" x14ac:dyDescent="0.7">
      <c r="A669" s="507" t="s">
        <v>3243</v>
      </c>
      <c r="B669" s="473">
        <v>155</v>
      </c>
      <c r="C669" s="473">
        <v>443</v>
      </c>
      <c r="D669" s="470" t="s">
        <v>34</v>
      </c>
      <c r="E669" s="473">
        <v>37432</v>
      </c>
      <c r="F669" s="473">
        <v>23</v>
      </c>
      <c r="G669" s="473">
        <v>1276</v>
      </c>
      <c r="H669" s="470" t="s">
        <v>444</v>
      </c>
      <c r="I669" s="473">
        <v>1</v>
      </c>
      <c r="J669" s="473"/>
      <c r="K669" s="473">
        <v>36</v>
      </c>
      <c r="L669" s="473"/>
      <c r="M669" s="473">
        <v>136</v>
      </c>
      <c r="N669" s="473"/>
      <c r="O669" s="495">
        <v>250</v>
      </c>
      <c r="P669" s="473">
        <v>98</v>
      </c>
      <c r="Q669" s="473">
        <v>155</v>
      </c>
      <c r="R669" s="475" t="s">
        <v>36</v>
      </c>
      <c r="S669" s="470" t="s">
        <v>37</v>
      </c>
      <c r="T669" s="473">
        <v>72</v>
      </c>
      <c r="U669" s="473"/>
      <c r="V669" s="473"/>
      <c r="W669" s="473">
        <v>30</v>
      </c>
      <c r="X669" s="473"/>
    </row>
    <row r="670" spans="1:24" x14ac:dyDescent="0.7">
      <c r="A670" s="507"/>
      <c r="B670" s="473"/>
      <c r="D670" s="470"/>
      <c r="G670" s="473"/>
      <c r="H670" s="470"/>
      <c r="I670" s="473"/>
      <c r="J670" s="473"/>
      <c r="K670" s="473"/>
      <c r="L670" s="473"/>
      <c r="M670" s="473"/>
      <c r="N670" s="473"/>
      <c r="P670" s="473">
        <v>99</v>
      </c>
      <c r="Q670" s="473">
        <v>38</v>
      </c>
      <c r="R670" s="475" t="s">
        <v>36</v>
      </c>
      <c r="S670" s="475" t="s">
        <v>45</v>
      </c>
      <c r="T670" s="473">
        <v>72</v>
      </c>
      <c r="U670" s="473"/>
      <c r="V670" s="473"/>
      <c r="W670" s="473">
        <v>20</v>
      </c>
      <c r="X670" s="473"/>
    </row>
    <row r="671" spans="1:24" x14ac:dyDescent="0.7">
      <c r="A671" s="507" t="s">
        <v>3243</v>
      </c>
      <c r="B671" s="473">
        <v>155</v>
      </c>
      <c r="C671" s="473">
        <v>444</v>
      </c>
      <c r="D671" s="470" t="s">
        <v>34</v>
      </c>
      <c r="E671" s="473">
        <v>37458</v>
      </c>
      <c r="F671" s="473">
        <v>12</v>
      </c>
      <c r="G671" s="473">
        <v>1302</v>
      </c>
      <c r="H671" s="470" t="s">
        <v>444</v>
      </c>
      <c r="I671" s="473"/>
      <c r="J671" s="473">
        <v>2</v>
      </c>
      <c r="K671" s="473">
        <v>4</v>
      </c>
      <c r="L671" s="473">
        <v>204</v>
      </c>
      <c r="M671" s="473"/>
      <c r="N671" s="473"/>
      <c r="O671" s="495">
        <v>100</v>
      </c>
      <c r="P671" s="473"/>
      <c r="Q671" s="473"/>
      <c r="R671" s="473"/>
      <c r="S671" s="473"/>
      <c r="T671" s="473"/>
      <c r="U671" s="473"/>
      <c r="V671" s="473"/>
    </row>
    <row r="672" spans="1:24" x14ac:dyDescent="0.7">
      <c r="A672" s="796" t="s">
        <v>3244</v>
      </c>
      <c r="B672" s="473">
        <v>336</v>
      </c>
      <c r="C672" s="473">
        <v>445</v>
      </c>
      <c r="D672" s="470" t="s">
        <v>34</v>
      </c>
      <c r="E672" s="473">
        <v>35388</v>
      </c>
      <c r="F672" s="473">
        <v>8</v>
      </c>
      <c r="G672" s="473">
        <v>2464</v>
      </c>
      <c r="H672" s="470" t="s">
        <v>444</v>
      </c>
      <c r="I672" s="473">
        <v>24</v>
      </c>
      <c r="J672" s="473"/>
      <c r="K672" s="473">
        <v>31</v>
      </c>
      <c r="L672" s="473">
        <v>9631</v>
      </c>
      <c r="M672" s="473"/>
      <c r="N672" s="473"/>
      <c r="O672" s="495">
        <v>200</v>
      </c>
      <c r="P672" s="473"/>
      <c r="Q672" s="473"/>
      <c r="R672" s="473"/>
      <c r="S672" s="473"/>
      <c r="T672" s="473"/>
      <c r="U672" s="473"/>
      <c r="V672" s="473"/>
    </row>
    <row r="673" spans="1:22" x14ac:dyDescent="0.7">
      <c r="A673" s="797"/>
      <c r="B673" s="473"/>
      <c r="C673" s="473">
        <v>446</v>
      </c>
      <c r="D673" s="470" t="s">
        <v>34</v>
      </c>
      <c r="E673" s="473">
        <v>35386</v>
      </c>
      <c r="F673" s="473">
        <v>6</v>
      </c>
      <c r="G673" s="473">
        <v>2462</v>
      </c>
      <c r="H673" s="470" t="s">
        <v>444</v>
      </c>
      <c r="I673" s="473">
        <v>6</v>
      </c>
      <c r="J673" s="473">
        <v>1</v>
      </c>
      <c r="K673" s="473">
        <v>10</v>
      </c>
      <c r="L673" s="473">
        <v>2510</v>
      </c>
      <c r="M673" s="473"/>
      <c r="N673" s="473"/>
      <c r="O673" s="495">
        <v>200</v>
      </c>
      <c r="P673" s="473"/>
      <c r="Q673" s="473"/>
      <c r="R673" s="473"/>
      <c r="S673" s="473"/>
      <c r="T673" s="473"/>
      <c r="U673" s="473"/>
      <c r="V673" s="473"/>
    </row>
    <row r="674" spans="1:22" x14ac:dyDescent="0.7">
      <c r="A674" s="798"/>
      <c r="B674" s="473"/>
      <c r="G674" s="473"/>
      <c r="H674" s="470"/>
      <c r="I674" s="473"/>
      <c r="J674" s="473"/>
      <c r="K674" s="473"/>
      <c r="L674" s="473"/>
      <c r="M674" s="473"/>
      <c r="N674" s="473"/>
      <c r="P674" s="473"/>
      <c r="Q674" s="473"/>
      <c r="R674" s="473"/>
      <c r="S674" s="473"/>
      <c r="T674" s="473"/>
      <c r="U674" s="473"/>
      <c r="V674" s="473"/>
    </row>
    <row r="675" spans="1:22" x14ac:dyDescent="0.7">
      <c r="A675" s="507" t="s">
        <v>3245</v>
      </c>
      <c r="B675" s="473">
        <v>336</v>
      </c>
      <c r="C675" s="473">
        <v>447</v>
      </c>
      <c r="D675" s="470" t="s">
        <v>49</v>
      </c>
      <c r="E675" s="473">
        <v>1231</v>
      </c>
      <c r="F675" s="473">
        <v>25</v>
      </c>
      <c r="G675" s="473"/>
      <c r="H675" s="470" t="s">
        <v>444</v>
      </c>
      <c r="I675" s="473">
        <v>19</v>
      </c>
      <c r="J675" s="473"/>
      <c r="K675" s="473">
        <v>46</v>
      </c>
      <c r="L675" s="473">
        <v>7646</v>
      </c>
      <c r="M675" s="473"/>
      <c r="N675" s="473"/>
      <c r="O675" s="495">
        <v>100</v>
      </c>
      <c r="P675" s="473"/>
      <c r="Q675" s="473"/>
      <c r="R675" s="473"/>
      <c r="S675" s="473"/>
      <c r="T675" s="473"/>
      <c r="U675" s="473"/>
      <c r="V675" s="473"/>
    </row>
    <row r="676" spans="1:22" x14ac:dyDescent="0.7">
      <c r="A676" s="507" t="s">
        <v>3246</v>
      </c>
      <c r="B676" s="473"/>
      <c r="C676" s="473">
        <v>448</v>
      </c>
      <c r="D676" s="470" t="s">
        <v>49</v>
      </c>
      <c r="E676" s="473">
        <v>2876</v>
      </c>
      <c r="F676" s="473">
        <v>37</v>
      </c>
      <c r="G676" s="473"/>
      <c r="H676" s="470" t="s">
        <v>444</v>
      </c>
      <c r="I676" s="473">
        <v>4</v>
      </c>
      <c r="J676" s="473">
        <v>3</v>
      </c>
      <c r="K676" s="473">
        <v>92</v>
      </c>
      <c r="L676" s="473">
        <v>1992</v>
      </c>
      <c r="M676" s="473"/>
      <c r="N676" s="473"/>
      <c r="O676" s="495">
        <v>300</v>
      </c>
      <c r="P676" s="473"/>
      <c r="Q676" s="473"/>
      <c r="R676" s="473"/>
      <c r="S676" s="473"/>
      <c r="T676" s="473"/>
      <c r="U676" s="473"/>
      <c r="V676" s="473"/>
    </row>
    <row r="677" spans="1:22" x14ac:dyDescent="0.7">
      <c r="A677" s="548" t="s">
        <v>3247</v>
      </c>
      <c r="B677" s="548"/>
      <c r="C677" s="550">
        <v>449</v>
      </c>
      <c r="D677" s="470" t="s">
        <v>49</v>
      </c>
      <c r="E677" s="549">
        <v>4665</v>
      </c>
      <c r="F677" s="473">
        <v>43</v>
      </c>
      <c r="G677" s="473"/>
      <c r="H677" s="473"/>
      <c r="I677" s="473">
        <v>25</v>
      </c>
      <c r="J677" s="473"/>
      <c r="K677" s="473">
        <v>21</v>
      </c>
      <c r="L677" s="473">
        <v>10021</v>
      </c>
      <c r="M677" s="473"/>
      <c r="N677" s="473"/>
      <c r="O677" s="495">
        <v>200</v>
      </c>
      <c r="P677" s="473"/>
      <c r="Q677" s="473"/>
      <c r="R677" s="473"/>
      <c r="S677" s="473"/>
      <c r="T677" s="473"/>
      <c r="U677" s="473"/>
      <c r="V677" s="473"/>
    </row>
    <row r="678" spans="1:22" x14ac:dyDescent="0.7">
      <c r="A678" s="507" t="s">
        <v>3248</v>
      </c>
      <c r="B678" s="473">
        <v>93</v>
      </c>
      <c r="C678" s="473">
        <v>450</v>
      </c>
      <c r="D678" s="470" t="s">
        <v>49</v>
      </c>
      <c r="E678" s="473">
        <v>6581</v>
      </c>
      <c r="F678" s="473">
        <v>78</v>
      </c>
      <c r="G678" s="473"/>
      <c r="H678" s="473"/>
      <c r="I678" s="473">
        <v>5</v>
      </c>
      <c r="J678" s="473">
        <v>2</v>
      </c>
      <c r="K678" s="473">
        <v>12</v>
      </c>
      <c r="L678" s="473">
        <v>2212</v>
      </c>
      <c r="M678" s="473"/>
      <c r="N678" s="473"/>
      <c r="O678" s="495">
        <v>100</v>
      </c>
      <c r="P678" s="473"/>
      <c r="Q678" s="473"/>
      <c r="R678" s="473"/>
      <c r="S678" s="473"/>
      <c r="T678" s="473"/>
      <c r="U678" s="473"/>
      <c r="V678" s="473"/>
    </row>
    <row r="679" spans="1:22" x14ac:dyDescent="0.7">
      <c r="A679" s="507" t="s">
        <v>3249</v>
      </c>
      <c r="B679" s="473">
        <v>93</v>
      </c>
      <c r="C679" s="473">
        <v>451</v>
      </c>
      <c r="D679" s="470" t="s">
        <v>49</v>
      </c>
      <c r="E679" s="473">
        <v>6562</v>
      </c>
      <c r="F679" s="473">
        <v>11</v>
      </c>
      <c r="G679" s="473"/>
      <c r="H679" s="473"/>
      <c r="I679" s="473">
        <v>7</v>
      </c>
      <c r="J679" s="473">
        <v>2</v>
      </c>
      <c r="K679" s="473">
        <v>57</v>
      </c>
      <c r="L679" s="473">
        <v>3057</v>
      </c>
      <c r="M679" s="473"/>
      <c r="N679" s="473"/>
      <c r="O679" s="495">
        <v>150</v>
      </c>
      <c r="P679" s="473"/>
      <c r="Q679" s="473"/>
      <c r="R679" s="473"/>
      <c r="S679" s="473"/>
      <c r="T679" s="473"/>
      <c r="U679" s="473"/>
      <c r="V679" s="473"/>
    </row>
    <row r="680" spans="1:22" x14ac:dyDescent="0.7">
      <c r="A680" s="507"/>
      <c r="B680" s="473">
        <v>174</v>
      </c>
      <c r="G680" s="473"/>
      <c r="H680" s="473"/>
      <c r="I680" s="473"/>
      <c r="J680" s="473"/>
      <c r="K680" s="473"/>
      <c r="L680" s="473"/>
      <c r="M680" s="473"/>
      <c r="N680" s="473"/>
      <c r="P680" s="473"/>
      <c r="Q680" s="473"/>
      <c r="R680" s="473"/>
      <c r="S680" s="473"/>
      <c r="T680" s="473"/>
      <c r="U680" s="473"/>
      <c r="V680" s="473"/>
    </row>
    <row r="681" spans="1:22" x14ac:dyDescent="0.7">
      <c r="A681" s="507"/>
      <c r="B681" s="473"/>
      <c r="G681" s="473"/>
      <c r="H681" s="473"/>
      <c r="I681" s="473"/>
      <c r="J681" s="473"/>
      <c r="K681" s="473"/>
      <c r="L681" s="473"/>
      <c r="M681" s="473"/>
      <c r="N681" s="473"/>
      <c r="P681" s="473"/>
      <c r="Q681" s="473"/>
      <c r="R681" s="473"/>
      <c r="S681" s="473"/>
      <c r="T681" s="473"/>
      <c r="U681" s="473"/>
      <c r="V681" s="473"/>
    </row>
    <row r="682" spans="1:22" x14ac:dyDescent="0.7">
      <c r="A682" s="507"/>
      <c r="B682" s="473"/>
      <c r="G682" s="473"/>
      <c r="H682" s="473"/>
      <c r="I682" s="473"/>
      <c r="J682" s="473"/>
      <c r="K682" s="473"/>
      <c r="L682" s="473"/>
      <c r="M682" s="473"/>
      <c r="N682" s="473"/>
      <c r="P682" s="473"/>
      <c r="Q682" s="473"/>
      <c r="R682" s="473"/>
      <c r="S682" s="473"/>
      <c r="T682" s="473"/>
      <c r="U682" s="473"/>
      <c r="V682" s="473"/>
    </row>
    <row r="683" spans="1:22" x14ac:dyDescent="0.7">
      <c r="A683" s="507"/>
      <c r="B683" s="473"/>
      <c r="G683" s="473"/>
      <c r="H683" s="473"/>
      <c r="I683" s="473"/>
      <c r="J683" s="473"/>
      <c r="K683" s="473"/>
      <c r="L683" s="473"/>
      <c r="M683" s="473"/>
      <c r="N683" s="473"/>
      <c r="P683" s="473"/>
      <c r="Q683" s="473"/>
      <c r="R683" s="473"/>
      <c r="S683" s="473"/>
      <c r="T683" s="473"/>
      <c r="U683" s="473"/>
      <c r="V683" s="473"/>
    </row>
    <row r="684" spans="1:22" x14ac:dyDescent="0.7">
      <c r="A684" s="507"/>
      <c r="B684" s="473"/>
      <c r="G684" s="473"/>
      <c r="H684" s="473"/>
      <c r="I684" s="473"/>
      <c r="J684" s="473"/>
      <c r="K684" s="473"/>
      <c r="L684" s="473"/>
      <c r="M684" s="473"/>
      <c r="N684" s="473"/>
      <c r="P684" s="473"/>
      <c r="Q684" s="473"/>
      <c r="R684" s="473"/>
      <c r="S684" s="473"/>
      <c r="T684" s="473"/>
      <c r="U684" s="473"/>
      <c r="V684" s="473"/>
    </row>
    <row r="685" spans="1:22" x14ac:dyDescent="0.7">
      <c r="A685" s="507"/>
      <c r="B685" s="473"/>
      <c r="G685" s="473"/>
      <c r="H685" s="473"/>
      <c r="I685" s="473"/>
      <c r="J685" s="473"/>
      <c r="K685" s="473"/>
      <c r="L685" s="473"/>
      <c r="M685" s="473"/>
      <c r="N685" s="473"/>
      <c r="P685" s="473"/>
      <c r="Q685" s="473"/>
      <c r="R685" s="473"/>
      <c r="S685" s="473"/>
      <c r="T685" s="473"/>
      <c r="U685" s="473"/>
      <c r="V685" s="473"/>
    </row>
    <row r="686" spans="1:22" x14ac:dyDescent="0.7">
      <c r="A686" s="507"/>
      <c r="B686" s="473"/>
      <c r="G686" s="473"/>
      <c r="H686" s="473"/>
      <c r="I686" s="473"/>
      <c r="J686" s="473"/>
      <c r="K686" s="473"/>
      <c r="L686" s="473"/>
      <c r="M686" s="473"/>
      <c r="N686" s="473"/>
      <c r="P686" s="473"/>
      <c r="Q686" s="473"/>
      <c r="R686" s="473"/>
      <c r="S686" s="473"/>
      <c r="T686" s="473"/>
      <c r="U686" s="473"/>
      <c r="V686" s="473"/>
    </row>
    <row r="687" spans="1:22" x14ac:dyDescent="0.7">
      <c r="A687" s="507"/>
      <c r="B687" s="473"/>
      <c r="G687" s="473"/>
      <c r="H687" s="473"/>
      <c r="I687" s="473"/>
      <c r="J687" s="473"/>
      <c r="K687" s="473"/>
      <c r="L687" s="473"/>
      <c r="M687" s="473"/>
      <c r="N687" s="473"/>
      <c r="P687" s="473"/>
      <c r="Q687" s="473"/>
      <c r="R687" s="473"/>
      <c r="S687" s="473"/>
      <c r="T687" s="473"/>
      <c r="U687" s="473"/>
      <c r="V687" s="473"/>
    </row>
    <row r="688" spans="1:22" x14ac:dyDescent="0.7">
      <c r="A688" s="507"/>
      <c r="B688" s="473"/>
      <c r="G688" s="473"/>
      <c r="H688" s="473"/>
      <c r="I688" s="473"/>
      <c r="J688" s="473"/>
      <c r="K688" s="473"/>
      <c r="L688" s="473"/>
      <c r="M688" s="473"/>
      <c r="N688" s="473"/>
      <c r="P688" s="473"/>
      <c r="Q688" s="473"/>
      <c r="R688" s="473"/>
      <c r="S688" s="473"/>
      <c r="T688" s="473"/>
      <c r="U688" s="473"/>
      <c r="V688" s="473"/>
    </row>
    <row r="689" spans="1:22" x14ac:dyDescent="0.7">
      <c r="A689" s="507"/>
      <c r="B689" s="473"/>
      <c r="G689" s="473"/>
      <c r="H689" s="473"/>
      <c r="I689" s="473"/>
      <c r="J689" s="473"/>
      <c r="K689" s="473"/>
      <c r="L689" s="473"/>
      <c r="M689" s="473"/>
      <c r="N689" s="473"/>
      <c r="P689" s="473"/>
      <c r="Q689" s="473"/>
      <c r="R689" s="473"/>
      <c r="S689" s="473"/>
      <c r="T689" s="473"/>
      <c r="U689" s="473"/>
      <c r="V689" s="473"/>
    </row>
    <row r="690" spans="1:22" x14ac:dyDescent="0.7">
      <c r="A690" s="507"/>
      <c r="B690" s="473"/>
      <c r="G690" s="473"/>
      <c r="H690" s="473"/>
      <c r="I690" s="473"/>
      <c r="J690" s="473"/>
      <c r="K690" s="473"/>
      <c r="L690" s="473"/>
      <c r="M690" s="473"/>
      <c r="N690" s="473"/>
      <c r="P690" s="473"/>
      <c r="Q690" s="473"/>
      <c r="R690" s="473"/>
      <c r="S690" s="473"/>
      <c r="T690" s="473"/>
      <c r="U690" s="473"/>
      <c r="V690" s="473"/>
    </row>
    <row r="691" spans="1:22" x14ac:dyDescent="0.7">
      <c r="A691" s="507"/>
      <c r="B691" s="473"/>
      <c r="G691" s="473"/>
      <c r="H691" s="473"/>
      <c r="I691" s="473"/>
      <c r="J691" s="473"/>
      <c r="K691" s="473"/>
      <c r="L691" s="473"/>
      <c r="M691" s="473"/>
      <c r="N691" s="473"/>
      <c r="P691" s="473"/>
      <c r="Q691" s="473"/>
      <c r="R691" s="473"/>
      <c r="S691" s="473"/>
      <c r="T691" s="473"/>
      <c r="U691" s="473"/>
      <c r="V691" s="473"/>
    </row>
    <row r="692" spans="1:22" x14ac:dyDescent="0.7">
      <c r="A692" s="507"/>
      <c r="B692" s="473"/>
      <c r="G692" s="473"/>
      <c r="H692" s="473"/>
      <c r="I692" s="473"/>
      <c r="J692" s="473"/>
      <c r="K692" s="473"/>
      <c r="L692" s="473"/>
      <c r="M692" s="473"/>
      <c r="N692" s="473"/>
      <c r="P692" s="473"/>
      <c r="Q692" s="473"/>
      <c r="R692" s="473"/>
      <c r="S692" s="473"/>
      <c r="T692" s="473"/>
      <c r="U692" s="473"/>
      <c r="V692" s="473"/>
    </row>
    <row r="693" spans="1:22" x14ac:dyDescent="0.7">
      <c r="A693" s="507"/>
      <c r="B693" s="473"/>
      <c r="G693" s="473"/>
      <c r="H693" s="473"/>
      <c r="I693" s="473"/>
      <c r="J693" s="473"/>
      <c r="K693" s="473"/>
      <c r="L693" s="473"/>
      <c r="M693" s="473"/>
      <c r="N693" s="473"/>
      <c r="P693" s="473"/>
      <c r="Q693" s="473"/>
      <c r="R693" s="473"/>
      <c r="S693" s="473"/>
      <c r="T693" s="473"/>
      <c r="U693" s="473"/>
      <c r="V693" s="473"/>
    </row>
    <row r="694" spans="1:22" x14ac:dyDescent="0.7">
      <c r="A694" s="507"/>
      <c r="B694" s="473"/>
      <c r="G694" s="473"/>
      <c r="H694" s="473"/>
      <c r="I694" s="473"/>
      <c r="J694" s="473"/>
      <c r="K694" s="473"/>
      <c r="L694" s="473"/>
      <c r="M694" s="473"/>
      <c r="N694" s="473"/>
      <c r="P694" s="473"/>
      <c r="Q694" s="473"/>
      <c r="R694" s="473"/>
      <c r="S694" s="473"/>
      <c r="T694" s="473"/>
      <c r="U694" s="473"/>
      <c r="V694" s="473"/>
    </row>
    <row r="695" spans="1:22" x14ac:dyDescent="0.7">
      <c r="A695" s="507"/>
      <c r="B695" s="473"/>
      <c r="G695" s="473"/>
      <c r="H695" s="473"/>
      <c r="I695" s="473"/>
      <c r="J695" s="473"/>
      <c r="K695" s="473"/>
      <c r="L695" s="473"/>
      <c r="M695" s="473"/>
      <c r="N695" s="473"/>
      <c r="P695" s="473"/>
      <c r="Q695" s="473"/>
      <c r="R695" s="473"/>
      <c r="S695" s="473"/>
      <c r="T695" s="473"/>
      <c r="U695" s="473"/>
      <c r="V695" s="473"/>
    </row>
    <row r="696" spans="1:22" x14ac:dyDescent="0.7">
      <c r="A696" s="507"/>
      <c r="B696" s="473"/>
      <c r="G696" s="473"/>
      <c r="H696" s="473"/>
      <c r="I696" s="473"/>
      <c r="J696" s="473"/>
      <c r="K696" s="473"/>
      <c r="L696" s="473"/>
      <c r="M696" s="473"/>
      <c r="N696" s="473"/>
      <c r="P696" s="473"/>
      <c r="Q696" s="473"/>
      <c r="R696" s="473"/>
      <c r="S696" s="473"/>
      <c r="T696" s="473"/>
      <c r="U696" s="473"/>
      <c r="V696" s="473"/>
    </row>
    <row r="697" spans="1:22" x14ac:dyDescent="0.7">
      <c r="A697" s="507"/>
      <c r="B697" s="473"/>
      <c r="G697" s="473"/>
      <c r="H697" s="473"/>
      <c r="I697" s="473"/>
      <c r="J697" s="473"/>
      <c r="K697" s="473"/>
      <c r="L697" s="473"/>
      <c r="M697" s="473"/>
      <c r="N697" s="473"/>
      <c r="P697" s="473"/>
      <c r="Q697" s="473"/>
      <c r="R697" s="473"/>
      <c r="S697" s="473"/>
      <c r="T697" s="473"/>
      <c r="U697" s="473"/>
      <c r="V697" s="473"/>
    </row>
    <row r="698" spans="1:22" x14ac:dyDescent="0.7">
      <c r="A698" s="507"/>
      <c r="B698" s="473"/>
      <c r="G698" s="473"/>
      <c r="H698" s="473"/>
      <c r="I698" s="473"/>
      <c r="J698" s="473"/>
      <c r="K698" s="473"/>
      <c r="L698" s="473"/>
      <c r="M698" s="473"/>
      <c r="N698" s="473"/>
      <c r="P698" s="473"/>
      <c r="Q698" s="473"/>
      <c r="R698" s="473"/>
      <c r="S698" s="473"/>
      <c r="T698" s="473"/>
      <c r="U698" s="473"/>
      <c r="V698" s="473"/>
    </row>
    <row r="699" spans="1:22" x14ac:dyDescent="0.7">
      <c r="A699" s="507"/>
      <c r="B699" s="473"/>
      <c r="G699" s="473"/>
      <c r="H699" s="473"/>
      <c r="I699" s="473"/>
      <c r="J699" s="473"/>
      <c r="K699" s="473"/>
      <c r="L699" s="473"/>
      <c r="M699" s="473"/>
      <c r="N699" s="473"/>
      <c r="P699" s="473"/>
      <c r="Q699" s="473"/>
      <c r="R699" s="473"/>
      <c r="S699" s="473"/>
      <c r="T699" s="473"/>
      <c r="U699" s="473"/>
      <c r="V699" s="473"/>
    </row>
    <row r="700" spans="1:22" x14ac:dyDescent="0.7">
      <c r="A700" s="507"/>
      <c r="B700" s="473"/>
      <c r="G700" s="473"/>
      <c r="H700" s="473"/>
      <c r="I700" s="473"/>
      <c r="J700" s="473"/>
      <c r="K700" s="473"/>
      <c r="L700" s="473"/>
      <c r="M700" s="473"/>
      <c r="N700" s="473"/>
      <c r="P700" s="473"/>
      <c r="Q700" s="473"/>
      <c r="R700" s="473"/>
      <c r="S700" s="473"/>
      <c r="T700" s="473"/>
      <c r="U700" s="473"/>
      <c r="V700" s="473"/>
    </row>
    <row r="701" spans="1:22" x14ac:dyDescent="0.7">
      <c r="A701" s="507"/>
      <c r="B701" s="473"/>
      <c r="G701" s="473"/>
      <c r="H701" s="473"/>
      <c r="I701" s="473"/>
      <c r="J701" s="473"/>
      <c r="K701" s="473"/>
      <c r="L701" s="473"/>
      <c r="M701" s="473"/>
      <c r="N701" s="473"/>
      <c r="P701" s="473"/>
      <c r="Q701" s="473"/>
      <c r="R701" s="473"/>
      <c r="S701" s="473"/>
      <c r="T701" s="473"/>
      <c r="U701" s="473"/>
      <c r="V701" s="473"/>
    </row>
    <row r="702" spans="1:22" x14ac:dyDescent="0.7">
      <c r="A702" s="507"/>
      <c r="B702" s="473"/>
      <c r="G702" s="473"/>
      <c r="H702" s="473"/>
      <c r="I702" s="473"/>
      <c r="J702" s="473"/>
      <c r="K702" s="473"/>
      <c r="L702" s="473"/>
      <c r="M702" s="473"/>
      <c r="N702" s="473"/>
      <c r="P702" s="473"/>
      <c r="Q702" s="473"/>
      <c r="R702" s="473"/>
      <c r="S702" s="473"/>
      <c r="T702" s="473"/>
      <c r="U702" s="473"/>
      <c r="V702" s="473"/>
    </row>
    <row r="703" spans="1:22" x14ac:dyDescent="0.7">
      <c r="A703" s="507"/>
      <c r="B703" s="473"/>
      <c r="G703" s="473"/>
      <c r="H703" s="473"/>
      <c r="I703" s="473"/>
      <c r="J703" s="473"/>
      <c r="K703" s="473"/>
      <c r="L703" s="473"/>
      <c r="M703" s="473"/>
      <c r="N703" s="473"/>
      <c r="P703" s="473"/>
      <c r="Q703" s="473"/>
      <c r="R703" s="473"/>
      <c r="S703" s="473"/>
      <c r="T703" s="473"/>
      <c r="U703" s="473"/>
      <c r="V703" s="473"/>
    </row>
    <row r="704" spans="1:22" x14ac:dyDescent="0.7">
      <c r="A704" s="507"/>
      <c r="B704" s="473"/>
      <c r="G704" s="473"/>
      <c r="H704" s="473"/>
      <c r="I704" s="473"/>
      <c r="J704" s="473"/>
      <c r="K704" s="473"/>
      <c r="L704" s="473"/>
      <c r="M704" s="473"/>
      <c r="N704" s="473"/>
      <c r="P704" s="473"/>
      <c r="Q704" s="473"/>
      <c r="R704" s="473"/>
      <c r="S704" s="473"/>
      <c r="T704" s="473"/>
      <c r="U704" s="473"/>
      <c r="V704" s="473"/>
    </row>
    <row r="705" spans="1:22" x14ac:dyDescent="0.7">
      <c r="A705" s="507"/>
      <c r="B705" s="473"/>
      <c r="G705" s="473"/>
      <c r="H705" s="473"/>
      <c r="I705" s="473"/>
      <c r="J705" s="473"/>
      <c r="K705" s="473"/>
      <c r="L705" s="473"/>
      <c r="M705" s="473"/>
      <c r="N705" s="473"/>
      <c r="P705" s="473"/>
      <c r="Q705" s="473"/>
      <c r="R705" s="473"/>
      <c r="S705" s="473"/>
      <c r="T705" s="473"/>
      <c r="U705" s="473"/>
      <c r="V705" s="473"/>
    </row>
    <row r="706" spans="1:22" x14ac:dyDescent="0.7">
      <c r="A706" s="507"/>
      <c r="B706" s="473"/>
      <c r="G706" s="473"/>
      <c r="H706" s="473"/>
      <c r="I706" s="473"/>
      <c r="J706" s="473"/>
      <c r="K706" s="473"/>
      <c r="L706" s="473"/>
      <c r="M706" s="473"/>
      <c r="N706" s="473"/>
      <c r="P706" s="473"/>
      <c r="Q706" s="473"/>
      <c r="R706" s="473"/>
      <c r="S706" s="473"/>
      <c r="T706" s="473"/>
      <c r="U706" s="473"/>
      <c r="V706" s="473"/>
    </row>
    <row r="707" spans="1:22" x14ac:dyDescent="0.7">
      <c r="A707" s="507"/>
      <c r="B707" s="473"/>
      <c r="G707" s="473"/>
      <c r="H707" s="473"/>
      <c r="I707" s="473"/>
      <c r="J707" s="473"/>
      <c r="K707" s="473"/>
      <c r="L707" s="473"/>
      <c r="M707" s="473"/>
      <c r="N707" s="473"/>
      <c r="P707" s="473"/>
      <c r="Q707" s="473"/>
      <c r="R707" s="473"/>
      <c r="S707" s="473"/>
      <c r="T707" s="473"/>
      <c r="U707" s="473"/>
      <c r="V707" s="473"/>
    </row>
    <row r="708" spans="1:22" x14ac:dyDescent="0.7">
      <c r="A708" s="507"/>
      <c r="B708" s="473"/>
      <c r="G708" s="473"/>
      <c r="H708" s="473"/>
      <c r="I708" s="473"/>
      <c r="J708" s="473"/>
      <c r="K708" s="473"/>
      <c r="L708" s="473"/>
      <c r="M708" s="473"/>
      <c r="N708" s="473"/>
      <c r="P708" s="473"/>
      <c r="Q708" s="473"/>
      <c r="R708" s="473"/>
      <c r="S708" s="473"/>
      <c r="T708" s="473"/>
      <c r="U708" s="473"/>
      <c r="V708" s="473"/>
    </row>
    <row r="709" spans="1:22" x14ac:dyDescent="0.7">
      <c r="A709" s="507"/>
      <c r="B709" s="473"/>
      <c r="G709" s="473"/>
      <c r="H709" s="473"/>
      <c r="I709" s="473"/>
      <c r="J709" s="473"/>
      <c r="K709" s="473"/>
      <c r="L709" s="473"/>
      <c r="M709" s="473"/>
      <c r="N709" s="473"/>
      <c r="P709" s="473"/>
      <c r="Q709" s="473"/>
      <c r="R709" s="473"/>
      <c r="S709" s="473"/>
      <c r="T709" s="473"/>
      <c r="U709" s="473"/>
      <c r="V709" s="473"/>
    </row>
    <row r="710" spans="1:22" x14ac:dyDescent="0.7">
      <c r="A710" s="507"/>
      <c r="B710" s="473"/>
      <c r="G710" s="473"/>
      <c r="H710" s="473"/>
      <c r="I710" s="473"/>
      <c r="J710" s="473"/>
      <c r="K710" s="473"/>
      <c r="L710" s="473"/>
      <c r="M710" s="473"/>
      <c r="N710" s="473"/>
      <c r="P710" s="473"/>
      <c r="Q710" s="473"/>
      <c r="R710" s="473"/>
      <c r="S710" s="473"/>
      <c r="T710" s="473"/>
      <c r="U710" s="473"/>
      <c r="V710" s="473"/>
    </row>
    <row r="711" spans="1:22" x14ac:dyDescent="0.7">
      <c r="A711" s="507"/>
      <c r="B711" s="473"/>
      <c r="G711" s="473"/>
      <c r="H711" s="473"/>
      <c r="I711" s="473"/>
      <c r="J711" s="473"/>
      <c r="K711" s="473"/>
      <c r="L711" s="473"/>
      <c r="M711" s="473"/>
      <c r="N711" s="473"/>
      <c r="P711" s="473"/>
      <c r="Q711" s="473"/>
      <c r="R711" s="473"/>
      <c r="S711" s="473"/>
      <c r="T711" s="473"/>
      <c r="U711" s="473"/>
      <c r="V711" s="473"/>
    </row>
    <row r="712" spans="1:22" x14ac:dyDescent="0.7">
      <c r="A712" s="507"/>
      <c r="B712" s="473"/>
      <c r="G712" s="473"/>
      <c r="H712" s="473"/>
      <c r="I712" s="473"/>
      <c r="J712" s="473"/>
      <c r="K712" s="473"/>
      <c r="L712" s="473"/>
      <c r="M712" s="473"/>
      <c r="N712" s="473"/>
      <c r="P712" s="473"/>
      <c r="Q712" s="473"/>
      <c r="R712" s="473"/>
      <c r="S712" s="473"/>
      <c r="T712" s="473"/>
      <c r="U712" s="473"/>
      <c r="V712" s="473"/>
    </row>
    <row r="713" spans="1:22" x14ac:dyDescent="0.7">
      <c r="A713" s="507"/>
      <c r="B713" s="473"/>
      <c r="G713" s="473"/>
      <c r="H713" s="473"/>
      <c r="I713" s="473"/>
      <c r="J713" s="473"/>
      <c r="K713" s="473"/>
      <c r="L713" s="473"/>
      <c r="M713" s="473"/>
      <c r="N713" s="473"/>
      <c r="P713" s="473"/>
      <c r="Q713" s="473"/>
      <c r="R713" s="473"/>
      <c r="S713" s="473"/>
      <c r="T713" s="473"/>
      <c r="U713" s="473"/>
      <c r="V713" s="473"/>
    </row>
    <row r="714" spans="1:22" x14ac:dyDescent="0.7">
      <c r="A714" s="507"/>
      <c r="B714" s="473"/>
      <c r="G714" s="473"/>
      <c r="H714" s="473"/>
      <c r="I714" s="473"/>
      <c r="J714" s="473"/>
      <c r="K714" s="473"/>
      <c r="L714" s="473"/>
      <c r="M714" s="473"/>
      <c r="N714" s="473"/>
      <c r="P714" s="473"/>
      <c r="Q714" s="473"/>
      <c r="R714" s="473"/>
      <c r="S714" s="473"/>
      <c r="T714" s="473"/>
      <c r="U714" s="473"/>
      <c r="V714" s="473"/>
    </row>
    <row r="715" spans="1:22" x14ac:dyDescent="0.7">
      <c r="A715" s="507"/>
      <c r="B715" s="473"/>
      <c r="G715" s="473"/>
      <c r="H715" s="473"/>
      <c r="I715" s="473"/>
      <c r="J715" s="473"/>
      <c r="K715" s="473"/>
      <c r="L715" s="473"/>
      <c r="M715" s="473"/>
      <c r="N715" s="473"/>
      <c r="P715" s="473"/>
      <c r="Q715" s="473"/>
      <c r="R715" s="473"/>
      <c r="S715" s="473"/>
      <c r="T715" s="473"/>
      <c r="U715" s="473"/>
      <c r="V715" s="473"/>
    </row>
    <row r="716" spans="1:22" x14ac:dyDescent="0.7">
      <c r="A716" s="507"/>
      <c r="B716" s="473"/>
      <c r="G716" s="473"/>
      <c r="H716" s="473"/>
      <c r="I716" s="473"/>
      <c r="J716" s="473"/>
      <c r="K716" s="473"/>
      <c r="L716" s="473"/>
      <c r="M716" s="473"/>
      <c r="N716" s="473"/>
      <c r="P716" s="473"/>
      <c r="Q716" s="473"/>
      <c r="R716" s="473"/>
      <c r="S716" s="473"/>
      <c r="T716" s="473"/>
      <c r="U716" s="473"/>
      <c r="V716" s="473"/>
    </row>
    <row r="717" spans="1:22" x14ac:dyDescent="0.7">
      <c r="A717" s="507"/>
      <c r="B717" s="473"/>
      <c r="G717" s="473"/>
      <c r="H717" s="473"/>
      <c r="I717" s="473"/>
      <c r="J717" s="473"/>
      <c r="K717" s="473"/>
      <c r="L717" s="473"/>
      <c r="M717" s="473"/>
      <c r="N717" s="473"/>
      <c r="P717" s="473"/>
      <c r="Q717" s="473"/>
      <c r="R717" s="473"/>
      <c r="S717" s="473"/>
      <c r="T717" s="473"/>
      <c r="U717" s="473"/>
      <c r="V717" s="473"/>
    </row>
    <row r="718" spans="1:22" x14ac:dyDescent="0.7">
      <c r="A718" s="507"/>
      <c r="B718" s="473"/>
      <c r="G718" s="473"/>
      <c r="H718" s="473"/>
      <c r="I718" s="473"/>
      <c r="J718" s="473"/>
      <c r="K718" s="473"/>
      <c r="L718" s="473"/>
      <c r="M718" s="473"/>
      <c r="N718" s="473"/>
      <c r="P718" s="473"/>
      <c r="Q718" s="473"/>
      <c r="R718" s="473"/>
      <c r="S718" s="473"/>
      <c r="T718" s="473"/>
      <c r="U718" s="473"/>
      <c r="V718" s="473"/>
    </row>
    <row r="719" spans="1:22" x14ac:dyDescent="0.7">
      <c r="A719" s="507"/>
      <c r="B719" s="473"/>
      <c r="G719" s="473"/>
      <c r="H719" s="473"/>
      <c r="I719" s="473"/>
      <c r="J719" s="473"/>
      <c r="K719" s="473"/>
      <c r="L719" s="473"/>
      <c r="M719" s="473"/>
      <c r="N719" s="473"/>
      <c r="P719" s="473"/>
      <c r="Q719" s="473"/>
      <c r="R719" s="473"/>
      <c r="S719" s="473"/>
      <c r="T719" s="473"/>
      <c r="U719" s="473"/>
      <c r="V719" s="473"/>
    </row>
    <row r="720" spans="1:22" x14ac:dyDescent="0.7">
      <c r="A720" s="507"/>
      <c r="B720" s="473"/>
      <c r="G720" s="473"/>
      <c r="H720" s="473"/>
      <c r="I720" s="473"/>
      <c r="J720" s="473"/>
      <c r="K720" s="473"/>
      <c r="L720" s="473"/>
      <c r="M720" s="473"/>
      <c r="N720" s="473"/>
      <c r="P720" s="473"/>
      <c r="Q720" s="473"/>
      <c r="R720" s="473"/>
      <c r="S720" s="473"/>
      <c r="T720" s="473"/>
      <c r="U720" s="473"/>
      <c r="V720" s="473"/>
    </row>
    <row r="721" spans="1:22" x14ac:dyDescent="0.7">
      <c r="A721" s="507"/>
      <c r="B721" s="473"/>
      <c r="G721" s="473"/>
      <c r="H721" s="473"/>
      <c r="I721" s="473"/>
      <c r="J721" s="473"/>
      <c r="K721" s="473"/>
      <c r="L721" s="473"/>
      <c r="M721" s="473"/>
      <c r="N721" s="473"/>
      <c r="P721" s="473"/>
      <c r="Q721" s="473"/>
      <c r="R721" s="473"/>
      <c r="S721" s="473"/>
      <c r="T721" s="473"/>
      <c r="U721" s="473"/>
      <c r="V721" s="473"/>
    </row>
    <row r="722" spans="1:22" x14ac:dyDescent="0.7">
      <c r="A722" s="507"/>
      <c r="B722" s="473"/>
      <c r="G722" s="473"/>
      <c r="H722" s="473"/>
      <c r="I722" s="473"/>
      <c r="J722" s="473"/>
      <c r="K722" s="473"/>
      <c r="L722" s="473"/>
      <c r="M722" s="473"/>
      <c r="N722" s="473"/>
      <c r="P722" s="473"/>
      <c r="Q722" s="473"/>
      <c r="R722" s="473"/>
      <c r="S722" s="473"/>
      <c r="T722" s="473"/>
      <c r="U722" s="473"/>
      <c r="V722" s="473"/>
    </row>
    <row r="723" spans="1:22" x14ac:dyDescent="0.7">
      <c r="A723" s="507"/>
      <c r="B723" s="473"/>
      <c r="G723" s="473"/>
      <c r="H723" s="473"/>
      <c r="I723" s="473"/>
      <c r="J723" s="473"/>
      <c r="K723" s="473"/>
      <c r="L723" s="473"/>
      <c r="M723" s="473"/>
      <c r="N723" s="473"/>
      <c r="P723" s="473"/>
      <c r="Q723" s="473"/>
      <c r="R723" s="473"/>
      <c r="S723" s="473"/>
      <c r="T723" s="473"/>
      <c r="U723" s="473"/>
      <c r="V723" s="473"/>
    </row>
    <row r="724" spans="1:22" x14ac:dyDescent="0.7">
      <c r="A724" s="507"/>
      <c r="B724" s="473"/>
      <c r="G724" s="473"/>
      <c r="H724" s="473"/>
      <c r="I724" s="473"/>
      <c r="J724" s="473"/>
      <c r="K724" s="473"/>
      <c r="L724" s="473"/>
      <c r="M724" s="473"/>
      <c r="N724" s="473"/>
      <c r="P724" s="473"/>
      <c r="Q724" s="473"/>
      <c r="R724" s="473"/>
      <c r="S724" s="473"/>
      <c r="T724" s="473"/>
      <c r="U724" s="473"/>
      <c r="V724" s="473"/>
    </row>
    <row r="725" spans="1:22" x14ac:dyDescent="0.7">
      <c r="A725" s="507"/>
      <c r="B725" s="473"/>
      <c r="G725" s="473"/>
      <c r="H725" s="473"/>
      <c r="I725" s="473"/>
      <c r="J725" s="473"/>
      <c r="K725" s="473"/>
      <c r="L725" s="473"/>
      <c r="M725" s="473"/>
      <c r="N725" s="473"/>
      <c r="P725" s="473"/>
      <c r="Q725" s="473"/>
      <c r="R725" s="473"/>
      <c r="S725" s="473"/>
      <c r="T725" s="473"/>
      <c r="U725" s="473"/>
      <c r="V725" s="473"/>
    </row>
    <row r="726" spans="1:22" x14ac:dyDescent="0.7">
      <c r="A726" s="507"/>
      <c r="B726" s="473"/>
      <c r="G726" s="473"/>
      <c r="H726" s="473"/>
      <c r="I726" s="473"/>
      <c r="J726" s="473"/>
      <c r="K726" s="473"/>
      <c r="L726" s="473"/>
      <c r="M726" s="473"/>
      <c r="N726" s="473"/>
      <c r="P726" s="473"/>
      <c r="Q726" s="473"/>
      <c r="R726" s="473"/>
      <c r="S726" s="473"/>
      <c r="T726" s="473"/>
      <c r="U726" s="473"/>
      <c r="V726" s="473"/>
    </row>
    <row r="727" spans="1:22" x14ac:dyDescent="0.7">
      <c r="A727" s="507"/>
      <c r="B727" s="473"/>
      <c r="G727" s="473"/>
      <c r="H727" s="473"/>
      <c r="I727" s="473"/>
      <c r="J727" s="473"/>
      <c r="K727" s="473"/>
      <c r="L727" s="473"/>
      <c r="M727" s="473"/>
      <c r="N727" s="473"/>
      <c r="P727" s="473"/>
      <c r="Q727" s="473"/>
      <c r="R727" s="473"/>
      <c r="S727" s="473"/>
      <c r="T727" s="473"/>
      <c r="U727" s="473"/>
      <c r="V727" s="473"/>
    </row>
    <row r="728" spans="1:22" x14ac:dyDescent="0.7">
      <c r="A728" s="507"/>
      <c r="B728" s="473"/>
      <c r="G728" s="473"/>
      <c r="H728" s="473"/>
      <c r="I728" s="473"/>
      <c r="J728" s="473"/>
      <c r="K728" s="473"/>
      <c r="L728" s="473"/>
      <c r="M728" s="473"/>
      <c r="N728" s="473"/>
      <c r="P728" s="473"/>
      <c r="Q728" s="473"/>
      <c r="R728" s="473"/>
      <c r="S728" s="473"/>
      <c r="T728" s="473"/>
      <c r="U728" s="473"/>
      <c r="V728" s="473"/>
    </row>
    <row r="729" spans="1:22" x14ac:dyDescent="0.7">
      <c r="A729" s="507"/>
      <c r="B729" s="473"/>
      <c r="G729" s="473"/>
      <c r="H729" s="473"/>
      <c r="I729" s="473"/>
      <c r="J729" s="473"/>
      <c r="K729" s="473"/>
      <c r="L729" s="473"/>
      <c r="M729" s="473"/>
      <c r="N729" s="473"/>
      <c r="P729" s="473"/>
      <c r="Q729" s="473"/>
      <c r="R729" s="473"/>
      <c r="S729" s="473"/>
      <c r="T729" s="473"/>
      <c r="U729" s="473"/>
      <c r="V729" s="473"/>
    </row>
    <row r="730" spans="1:22" x14ac:dyDescent="0.7">
      <c r="A730" s="507"/>
      <c r="B730" s="473"/>
      <c r="G730" s="473"/>
      <c r="H730" s="473"/>
      <c r="I730" s="473"/>
      <c r="J730" s="473"/>
      <c r="K730" s="473"/>
      <c r="L730" s="473"/>
      <c r="M730" s="473"/>
      <c r="N730" s="473"/>
      <c r="P730" s="473"/>
      <c r="Q730" s="473"/>
      <c r="R730" s="473"/>
      <c r="S730" s="473"/>
      <c r="T730" s="473"/>
      <c r="U730" s="473"/>
      <c r="V730" s="473"/>
    </row>
    <row r="731" spans="1:22" x14ac:dyDescent="0.7">
      <c r="A731" s="507"/>
      <c r="B731" s="473"/>
      <c r="G731" s="473"/>
      <c r="H731" s="473"/>
      <c r="I731" s="473"/>
      <c r="J731" s="473"/>
      <c r="K731" s="473"/>
      <c r="L731" s="473"/>
      <c r="M731" s="473"/>
      <c r="N731" s="473"/>
      <c r="P731" s="473"/>
      <c r="Q731" s="473"/>
      <c r="R731" s="473"/>
      <c r="S731" s="473"/>
      <c r="T731" s="473"/>
      <c r="U731" s="473"/>
      <c r="V731" s="473"/>
    </row>
    <row r="732" spans="1:22" x14ac:dyDescent="0.7">
      <c r="A732" s="507"/>
      <c r="B732" s="473"/>
      <c r="G732" s="473"/>
      <c r="H732" s="473"/>
      <c r="I732" s="473"/>
      <c r="J732" s="473"/>
      <c r="K732" s="473"/>
      <c r="L732" s="473"/>
      <c r="M732" s="473"/>
      <c r="N732" s="473"/>
      <c r="P732" s="473"/>
      <c r="Q732" s="473"/>
      <c r="R732" s="473"/>
      <c r="S732" s="473"/>
      <c r="T732" s="473"/>
      <c r="U732" s="473"/>
      <c r="V732" s="473"/>
    </row>
    <row r="733" spans="1:22" x14ac:dyDescent="0.7">
      <c r="A733" s="507"/>
      <c r="B733" s="473"/>
      <c r="G733" s="473"/>
      <c r="H733" s="473"/>
      <c r="I733" s="473"/>
      <c r="J733" s="473"/>
      <c r="K733" s="473"/>
      <c r="L733" s="473"/>
      <c r="M733" s="473"/>
      <c r="N733" s="473"/>
      <c r="P733" s="473"/>
      <c r="Q733" s="473"/>
      <c r="R733" s="473"/>
      <c r="S733" s="473"/>
      <c r="T733" s="473"/>
      <c r="U733" s="473"/>
      <c r="V733" s="473"/>
    </row>
    <row r="734" spans="1:22" x14ac:dyDescent="0.7">
      <c r="A734" s="507"/>
      <c r="B734" s="473"/>
      <c r="G734" s="473"/>
      <c r="H734" s="473"/>
      <c r="I734" s="473"/>
      <c r="J734" s="473"/>
      <c r="K734" s="473"/>
      <c r="L734" s="473"/>
      <c r="M734" s="473"/>
      <c r="N734" s="473"/>
      <c r="P734" s="473"/>
      <c r="Q734" s="473"/>
      <c r="R734" s="473"/>
      <c r="S734" s="473"/>
      <c r="T734" s="473"/>
      <c r="U734" s="473"/>
      <c r="V734" s="473"/>
    </row>
    <row r="735" spans="1:22" x14ac:dyDescent="0.7">
      <c r="A735" s="507"/>
      <c r="B735" s="473"/>
      <c r="G735" s="473"/>
      <c r="H735" s="473"/>
      <c r="I735" s="473"/>
      <c r="J735" s="473"/>
      <c r="K735" s="473"/>
      <c r="L735" s="473"/>
      <c r="M735" s="473"/>
      <c r="N735" s="473"/>
      <c r="P735" s="473"/>
      <c r="Q735" s="473"/>
      <c r="R735" s="473"/>
      <c r="S735" s="473"/>
      <c r="T735" s="473"/>
      <c r="U735" s="473"/>
      <c r="V735" s="473"/>
    </row>
    <row r="736" spans="1:22" x14ac:dyDescent="0.7">
      <c r="A736" s="507"/>
      <c r="B736" s="473"/>
      <c r="G736" s="473"/>
      <c r="H736" s="473"/>
      <c r="I736" s="473"/>
      <c r="J736" s="473"/>
      <c r="K736" s="473"/>
      <c r="L736" s="473"/>
      <c r="M736" s="473"/>
      <c r="N736" s="473"/>
      <c r="P736" s="473"/>
      <c r="Q736" s="473"/>
      <c r="R736" s="473"/>
      <c r="S736" s="473"/>
      <c r="T736" s="473"/>
      <c r="U736" s="473"/>
      <c r="V736" s="473"/>
    </row>
    <row r="737" spans="1:22" x14ac:dyDescent="0.7">
      <c r="A737" s="507"/>
      <c r="B737" s="473"/>
      <c r="G737" s="473"/>
      <c r="H737" s="473"/>
      <c r="I737" s="473"/>
      <c r="J737" s="473"/>
      <c r="K737" s="473"/>
      <c r="L737" s="473"/>
      <c r="M737" s="473"/>
      <c r="N737" s="473"/>
      <c r="P737" s="473"/>
      <c r="Q737" s="473"/>
      <c r="R737" s="473"/>
      <c r="S737" s="473"/>
      <c r="T737" s="473"/>
      <c r="U737" s="473"/>
      <c r="V737" s="473"/>
    </row>
    <row r="738" spans="1:22" x14ac:dyDescent="0.7">
      <c r="A738" s="507"/>
      <c r="B738" s="473"/>
      <c r="G738" s="473"/>
      <c r="H738" s="473"/>
      <c r="I738" s="473"/>
      <c r="J738" s="473"/>
      <c r="K738" s="473"/>
      <c r="L738" s="473"/>
      <c r="M738" s="473"/>
      <c r="N738" s="473"/>
      <c r="P738" s="473"/>
      <c r="Q738" s="473"/>
      <c r="R738" s="473"/>
      <c r="S738" s="473"/>
      <c r="T738" s="473"/>
      <c r="U738" s="473"/>
      <c r="V738" s="473"/>
    </row>
    <row r="739" spans="1:22" x14ac:dyDescent="0.7">
      <c r="A739" s="507"/>
      <c r="B739" s="473"/>
      <c r="G739" s="473"/>
      <c r="H739" s="473"/>
      <c r="I739" s="473"/>
      <c r="J739" s="473"/>
      <c r="K739" s="473"/>
      <c r="L739" s="473"/>
      <c r="M739" s="473"/>
      <c r="N739" s="473"/>
      <c r="P739" s="473"/>
      <c r="Q739" s="473"/>
      <c r="R739" s="473"/>
      <c r="S739" s="473"/>
      <c r="T739" s="473"/>
      <c r="U739" s="473"/>
      <c r="V739" s="473"/>
    </row>
    <row r="740" spans="1:22" x14ac:dyDescent="0.7">
      <c r="A740" s="507"/>
      <c r="B740" s="473"/>
      <c r="G740" s="473"/>
      <c r="H740" s="473"/>
      <c r="I740" s="473"/>
      <c r="J740" s="473"/>
      <c r="K740" s="473"/>
      <c r="L740" s="473"/>
      <c r="M740" s="473"/>
      <c r="N740" s="473"/>
      <c r="P740" s="473"/>
      <c r="Q740" s="473"/>
      <c r="R740" s="473"/>
      <c r="S740" s="473"/>
      <c r="T740" s="473"/>
      <c r="U740" s="473"/>
      <c r="V740" s="473"/>
    </row>
    <row r="741" spans="1:22" x14ac:dyDescent="0.7">
      <c r="A741" s="507"/>
      <c r="B741" s="473"/>
      <c r="G741" s="473"/>
      <c r="H741" s="473"/>
      <c r="I741" s="473"/>
      <c r="J741" s="473"/>
      <c r="K741" s="473"/>
      <c r="L741" s="473"/>
      <c r="M741" s="473"/>
      <c r="N741" s="473"/>
      <c r="P741" s="473"/>
      <c r="Q741" s="473"/>
      <c r="R741" s="473"/>
      <c r="S741" s="473"/>
      <c r="T741" s="473"/>
      <c r="U741" s="473"/>
      <c r="V741" s="473"/>
    </row>
    <row r="742" spans="1:22" x14ac:dyDescent="0.7">
      <c r="A742" s="507"/>
      <c r="B742" s="473"/>
      <c r="G742" s="473"/>
      <c r="H742" s="473"/>
      <c r="I742" s="473"/>
      <c r="J742" s="473"/>
      <c r="K742" s="473"/>
      <c r="L742" s="473"/>
      <c r="M742" s="473"/>
      <c r="N742" s="473"/>
      <c r="P742" s="473"/>
      <c r="Q742" s="473"/>
      <c r="R742" s="473"/>
      <c r="S742" s="473"/>
      <c r="T742" s="473"/>
      <c r="U742" s="473"/>
      <c r="V742" s="473"/>
    </row>
    <row r="743" spans="1:22" x14ac:dyDescent="0.7">
      <c r="A743" s="507"/>
      <c r="B743" s="473"/>
      <c r="G743" s="473"/>
      <c r="H743" s="473"/>
      <c r="I743" s="473"/>
      <c r="J743" s="473"/>
      <c r="K743" s="473"/>
      <c r="L743" s="473"/>
      <c r="M743" s="473"/>
      <c r="N743" s="473"/>
      <c r="P743" s="473"/>
      <c r="Q743" s="473"/>
      <c r="R743" s="473"/>
      <c r="S743" s="473"/>
      <c r="T743" s="473"/>
      <c r="U743" s="473"/>
      <c r="V743" s="473"/>
    </row>
    <row r="744" spans="1:22" x14ac:dyDescent="0.7">
      <c r="A744" s="507"/>
      <c r="B744" s="473"/>
      <c r="G744" s="473"/>
      <c r="H744" s="473"/>
      <c r="I744" s="473"/>
      <c r="J744" s="473"/>
      <c r="K744" s="473"/>
      <c r="L744" s="473"/>
      <c r="M744" s="473"/>
      <c r="N744" s="473"/>
      <c r="P744" s="473"/>
      <c r="Q744" s="473"/>
      <c r="R744" s="473"/>
      <c r="S744" s="473"/>
      <c r="T744" s="473"/>
      <c r="U744" s="473"/>
      <c r="V744" s="473"/>
    </row>
    <row r="745" spans="1:22" x14ac:dyDescent="0.7">
      <c r="A745" s="507"/>
      <c r="B745" s="473"/>
      <c r="G745" s="473"/>
      <c r="H745" s="473"/>
      <c r="I745" s="473"/>
      <c r="J745" s="473"/>
      <c r="K745" s="473"/>
      <c r="L745" s="473"/>
      <c r="M745" s="473"/>
      <c r="N745" s="473"/>
      <c r="P745" s="473"/>
      <c r="Q745" s="473"/>
      <c r="R745" s="473"/>
      <c r="S745" s="473"/>
      <c r="T745" s="473"/>
      <c r="U745" s="473"/>
      <c r="V745" s="473"/>
    </row>
    <row r="746" spans="1:22" x14ac:dyDescent="0.7">
      <c r="A746" s="507"/>
      <c r="B746" s="473"/>
      <c r="G746" s="473"/>
      <c r="H746" s="473"/>
      <c r="I746" s="473"/>
      <c r="J746" s="473"/>
      <c r="K746" s="473"/>
      <c r="L746" s="473"/>
      <c r="M746" s="473"/>
      <c r="N746" s="473"/>
      <c r="P746" s="473"/>
      <c r="Q746" s="473"/>
      <c r="R746" s="473"/>
      <c r="S746" s="473"/>
      <c r="T746" s="473"/>
      <c r="U746" s="473"/>
      <c r="V746" s="473"/>
    </row>
    <row r="747" spans="1:22" x14ac:dyDescent="0.7">
      <c r="A747" s="507"/>
      <c r="B747" s="473"/>
      <c r="G747" s="473"/>
      <c r="H747" s="473"/>
      <c r="I747" s="473"/>
      <c r="J747" s="473"/>
      <c r="K747" s="473"/>
      <c r="L747" s="473"/>
      <c r="M747" s="473"/>
      <c r="N747" s="473"/>
      <c r="P747" s="473"/>
      <c r="Q747" s="473"/>
      <c r="R747" s="473"/>
      <c r="S747" s="473"/>
      <c r="T747" s="473"/>
      <c r="U747" s="473"/>
      <c r="V747" s="473"/>
    </row>
    <row r="748" spans="1:22" x14ac:dyDescent="0.7">
      <c r="A748" s="507"/>
      <c r="B748" s="473"/>
      <c r="G748" s="473"/>
      <c r="H748" s="473"/>
      <c r="I748" s="473"/>
      <c r="J748" s="473"/>
      <c r="K748" s="473"/>
      <c r="L748" s="473"/>
      <c r="M748" s="473"/>
      <c r="N748" s="473"/>
      <c r="P748" s="473"/>
      <c r="Q748" s="473"/>
      <c r="R748" s="473"/>
      <c r="S748" s="473"/>
      <c r="T748" s="473"/>
      <c r="U748" s="473"/>
      <c r="V748" s="473"/>
    </row>
    <row r="749" spans="1:22" x14ac:dyDescent="0.7">
      <c r="A749" s="507"/>
      <c r="B749" s="473"/>
      <c r="G749" s="473"/>
      <c r="H749" s="473"/>
      <c r="I749" s="473"/>
      <c r="J749" s="473"/>
      <c r="K749" s="473"/>
      <c r="L749" s="473"/>
      <c r="M749" s="473"/>
      <c r="N749" s="473"/>
      <c r="P749" s="473"/>
      <c r="Q749" s="473"/>
      <c r="R749" s="473"/>
      <c r="S749" s="473"/>
      <c r="T749" s="473"/>
      <c r="U749" s="473"/>
      <c r="V749" s="473"/>
    </row>
    <row r="750" spans="1:22" x14ac:dyDescent="0.7">
      <c r="A750" s="507"/>
      <c r="B750" s="473"/>
      <c r="G750" s="473"/>
      <c r="H750" s="473"/>
      <c r="I750" s="473"/>
      <c r="J750" s="473"/>
      <c r="K750" s="473"/>
      <c r="L750" s="473"/>
      <c r="M750" s="473"/>
      <c r="N750" s="473"/>
      <c r="P750" s="473"/>
      <c r="Q750" s="473"/>
      <c r="R750" s="473"/>
      <c r="S750" s="473"/>
      <c r="T750" s="473"/>
      <c r="U750" s="473"/>
      <c r="V750" s="473"/>
    </row>
    <row r="751" spans="1:22" x14ac:dyDescent="0.7">
      <c r="A751" s="507"/>
      <c r="B751" s="473"/>
      <c r="G751" s="473"/>
      <c r="H751" s="473"/>
      <c r="I751" s="473"/>
      <c r="J751" s="473"/>
      <c r="K751" s="473"/>
      <c r="L751" s="473"/>
      <c r="M751" s="473"/>
      <c r="N751" s="473"/>
      <c r="P751" s="473"/>
      <c r="Q751" s="473"/>
      <c r="R751" s="473"/>
      <c r="S751" s="473"/>
      <c r="T751" s="473"/>
      <c r="U751" s="473"/>
      <c r="V751" s="473"/>
    </row>
    <row r="752" spans="1:22" x14ac:dyDescent="0.7">
      <c r="A752" s="507"/>
      <c r="B752" s="473"/>
      <c r="G752" s="473"/>
      <c r="H752" s="473"/>
      <c r="I752" s="473"/>
      <c r="J752" s="473"/>
      <c r="K752" s="473"/>
      <c r="L752" s="473"/>
      <c r="M752" s="473"/>
      <c r="N752" s="473"/>
      <c r="P752" s="473"/>
      <c r="Q752" s="473"/>
      <c r="R752" s="473"/>
      <c r="S752" s="473"/>
      <c r="T752" s="473"/>
      <c r="U752" s="473"/>
      <c r="V752" s="473"/>
    </row>
    <row r="753" spans="1:22" x14ac:dyDescent="0.7">
      <c r="A753" s="507"/>
      <c r="B753" s="473"/>
      <c r="G753" s="473"/>
      <c r="H753" s="473"/>
      <c r="I753" s="473"/>
      <c r="J753" s="473"/>
      <c r="K753" s="473"/>
      <c r="L753" s="473"/>
      <c r="M753" s="473"/>
      <c r="N753" s="473"/>
      <c r="P753" s="473"/>
      <c r="Q753" s="473"/>
      <c r="R753" s="473"/>
      <c r="S753" s="473"/>
      <c r="T753" s="473"/>
      <c r="U753" s="473"/>
      <c r="V753" s="473"/>
    </row>
    <row r="754" spans="1:22" x14ac:dyDescent="0.7">
      <c r="A754" s="507"/>
      <c r="B754" s="473"/>
      <c r="G754" s="473"/>
      <c r="H754" s="473"/>
      <c r="I754" s="473"/>
      <c r="J754" s="473"/>
      <c r="K754" s="473"/>
      <c r="L754" s="473"/>
      <c r="M754" s="473"/>
      <c r="N754" s="473"/>
      <c r="P754" s="473"/>
      <c r="Q754" s="473"/>
      <c r="R754" s="473"/>
      <c r="S754" s="473"/>
      <c r="T754" s="473"/>
      <c r="U754" s="473"/>
      <c r="V754" s="473"/>
    </row>
    <row r="755" spans="1:22" x14ac:dyDescent="0.7">
      <c r="A755" s="507"/>
      <c r="B755" s="473"/>
      <c r="G755" s="473"/>
      <c r="H755" s="473"/>
      <c r="I755" s="473"/>
      <c r="J755" s="473"/>
      <c r="K755" s="473"/>
      <c r="L755" s="473"/>
      <c r="M755" s="473"/>
      <c r="N755" s="473"/>
      <c r="P755" s="473"/>
      <c r="Q755" s="473"/>
      <c r="R755" s="473"/>
      <c r="S755" s="473"/>
      <c r="T755" s="473"/>
      <c r="U755" s="473"/>
      <c r="V755" s="473"/>
    </row>
    <row r="756" spans="1:22" x14ac:dyDescent="0.7">
      <c r="A756" s="507"/>
      <c r="B756" s="473"/>
      <c r="G756" s="473"/>
      <c r="H756" s="473"/>
      <c r="I756" s="473"/>
      <c r="J756" s="473"/>
      <c r="K756" s="473"/>
      <c r="L756" s="473"/>
      <c r="M756" s="473"/>
      <c r="N756" s="473"/>
      <c r="P756" s="473"/>
      <c r="Q756" s="473"/>
      <c r="R756" s="473"/>
      <c r="S756" s="473"/>
      <c r="T756" s="473"/>
      <c r="U756" s="473"/>
      <c r="V756" s="473"/>
    </row>
    <row r="757" spans="1:22" x14ac:dyDescent="0.7">
      <c r="A757" s="507"/>
      <c r="B757" s="473"/>
      <c r="G757" s="473"/>
      <c r="H757" s="473"/>
      <c r="I757" s="473"/>
      <c r="J757" s="473"/>
      <c r="K757" s="473"/>
      <c r="L757" s="473"/>
      <c r="M757" s="473"/>
      <c r="N757" s="473"/>
      <c r="P757" s="473"/>
      <c r="Q757" s="473"/>
      <c r="R757" s="473"/>
      <c r="S757" s="473"/>
      <c r="T757" s="473"/>
      <c r="U757" s="473"/>
      <c r="V757" s="473"/>
    </row>
    <row r="758" spans="1:22" x14ac:dyDescent="0.7">
      <c r="A758" s="507"/>
      <c r="B758" s="473"/>
      <c r="G758" s="473"/>
      <c r="H758" s="473"/>
      <c r="I758" s="473"/>
      <c r="J758" s="473"/>
      <c r="K758" s="473"/>
      <c r="L758" s="473"/>
      <c r="M758" s="473"/>
      <c r="N758" s="473"/>
      <c r="P758" s="473"/>
      <c r="Q758" s="473"/>
      <c r="R758" s="473"/>
      <c r="S758" s="473"/>
      <c r="T758" s="473"/>
      <c r="U758" s="473"/>
      <c r="V758" s="473"/>
    </row>
    <row r="759" spans="1:22" x14ac:dyDescent="0.7">
      <c r="A759" s="507"/>
      <c r="B759" s="473"/>
      <c r="G759" s="473"/>
      <c r="H759" s="473"/>
      <c r="I759" s="473"/>
      <c r="J759" s="473"/>
      <c r="K759" s="473"/>
      <c r="L759" s="473"/>
      <c r="M759" s="473"/>
      <c r="N759" s="473"/>
      <c r="P759" s="473"/>
      <c r="Q759" s="473"/>
      <c r="R759" s="473"/>
      <c r="S759" s="473"/>
      <c r="T759" s="473"/>
      <c r="U759" s="473"/>
      <c r="V759" s="473"/>
    </row>
    <row r="760" spans="1:22" x14ac:dyDescent="0.7">
      <c r="A760" s="507"/>
      <c r="B760" s="473"/>
      <c r="G760" s="473"/>
      <c r="H760" s="473"/>
      <c r="I760" s="473"/>
      <c r="J760" s="473"/>
      <c r="K760" s="473"/>
      <c r="L760" s="473"/>
      <c r="M760" s="473"/>
      <c r="N760" s="473"/>
      <c r="P760" s="473"/>
      <c r="Q760" s="473"/>
      <c r="R760" s="473"/>
      <c r="S760" s="473"/>
      <c r="T760" s="473"/>
      <c r="U760" s="473"/>
      <c r="V760" s="473"/>
    </row>
    <row r="761" spans="1:22" x14ac:dyDescent="0.7">
      <c r="A761" s="507"/>
      <c r="B761" s="473"/>
      <c r="G761" s="473"/>
      <c r="H761" s="473"/>
      <c r="I761" s="473"/>
      <c r="J761" s="473"/>
      <c r="K761" s="473"/>
      <c r="L761" s="473"/>
      <c r="M761" s="473"/>
      <c r="N761" s="473"/>
      <c r="P761" s="473"/>
      <c r="Q761" s="473"/>
      <c r="R761" s="473"/>
      <c r="S761" s="473"/>
      <c r="T761" s="473"/>
      <c r="U761" s="473"/>
      <c r="V761" s="473"/>
    </row>
    <row r="762" spans="1:22" x14ac:dyDescent="0.7">
      <c r="A762" s="507"/>
      <c r="B762" s="473"/>
      <c r="G762" s="473"/>
      <c r="H762" s="473"/>
      <c r="I762" s="473"/>
      <c r="J762" s="473"/>
      <c r="K762" s="473"/>
      <c r="L762" s="473"/>
      <c r="M762" s="473"/>
      <c r="N762" s="473"/>
      <c r="P762" s="473"/>
      <c r="Q762" s="473"/>
      <c r="R762" s="473"/>
      <c r="S762" s="473"/>
      <c r="T762" s="473"/>
      <c r="U762" s="473"/>
      <c r="V762" s="473"/>
    </row>
    <row r="763" spans="1:22" x14ac:dyDescent="0.7">
      <c r="A763" s="507"/>
      <c r="B763" s="473"/>
      <c r="G763" s="473"/>
      <c r="H763" s="473"/>
      <c r="I763" s="473"/>
      <c r="J763" s="473"/>
      <c r="K763" s="473"/>
      <c r="L763" s="473"/>
      <c r="M763" s="473"/>
      <c r="N763" s="473"/>
      <c r="P763" s="473"/>
      <c r="Q763" s="473"/>
      <c r="R763" s="473"/>
      <c r="S763" s="473"/>
      <c r="T763" s="473"/>
      <c r="U763" s="473"/>
      <c r="V763" s="473"/>
    </row>
    <row r="764" spans="1:22" x14ac:dyDescent="0.7">
      <c r="A764" s="507"/>
      <c r="B764" s="473"/>
      <c r="G764" s="473"/>
      <c r="H764" s="473"/>
      <c r="I764" s="473"/>
      <c r="J764" s="473"/>
      <c r="K764" s="473"/>
      <c r="L764" s="473"/>
      <c r="M764" s="473"/>
      <c r="N764" s="473"/>
      <c r="P764" s="473"/>
      <c r="Q764" s="473"/>
      <c r="R764" s="473"/>
      <c r="S764" s="473"/>
      <c r="T764" s="473"/>
      <c r="U764" s="473"/>
      <c r="V764" s="473"/>
    </row>
    <row r="765" spans="1:22" x14ac:dyDescent="0.7">
      <c r="A765" s="507"/>
      <c r="B765" s="473"/>
      <c r="G765" s="473"/>
      <c r="H765" s="473"/>
      <c r="I765" s="473"/>
      <c r="J765" s="473"/>
      <c r="K765" s="473"/>
      <c r="L765" s="473"/>
      <c r="M765" s="473"/>
      <c r="N765" s="473"/>
      <c r="P765" s="473"/>
      <c r="Q765" s="473"/>
      <c r="R765" s="473"/>
      <c r="S765" s="473"/>
      <c r="T765" s="473"/>
      <c r="U765" s="473"/>
      <c r="V765" s="473"/>
    </row>
    <row r="766" spans="1:22" x14ac:dyDescent="0.7">
      <c r="A766" s="507"/>
      <c r="B766" s="473"/>
      <c r="G766" s="473"/>
      <c r="H766" s="473"/>
      <c r="I766" s="473"/>
      <c r="J766" s="473"/>
      <c r="K766" s="473"/>
      <c r="L766" s="473"/>
      <c r="M766" s="473"/>
      <c r="N766" s="473"/>
      <c r="P766" s="473"/>
      <c r="Q766" s="473"/>
      <c r="R766" s="473"/>
      <c r="S766" s="473"/>
      <c r="T766" s="473"/>
      <c r="U766" s="473"/>
      <c r="V766" s="473"/>
    </row>
    <row r="767" spans="1:22" x14ac:dyDescent="0.7">
      <c r="A767" s="507"/>
      <c r="B767" s="473"/>
      <c r="G767" s="473"/>
      <c r="H767" s="473"/>
      <c r="I767" s="473"/>
      <c r="J767" s="473"/>
      <c r="K767" s="473"/>
      <c r="L767" s="473"/>
      <c r="M767" s="473"/>
      <c r="N767" s="473"/>
      <c r="P767" s="473"/>
      <c r="Q767" s="473"/>
      <c r="R767" s="473"/>
      <c r="S767" s="473"/>
      <c r="T767" s="473"/>
      <c r="U767" s="473"/>
      <c r="V767" s="473"/>
    </row>
    <row r="768" spans="1:22" x14ac:dyDescent="0.7">
      <c r="A768" s="507"/>
      <c r="B768" s="473"/>
      <c r="G768" s="473"/>
      <c r="H768" s="473"/>
      <c r="I768" s="473"/>
      <c r="J768" s="473"/>
      <c r="K768" s="473"/>
      <c r="L768" s="473"/>
      <c r="M768" s="473"/>
      <c r="N768" s="473"/>
      <c r="P768" s="473"/>
      <c r="Q768" s="473"/>
      <c r="R768" s="473"/>
      <c r="S768" s="473"/>
      <c r="T768" s="473"/>
      <c r="U768" s="473"/>
      <c r="V768" s="473"/>
    </row>
    <row r="769" spans="1:22" x14ac:dyDescent="0.7">
      <c r="A769" s="507"/>
      <c r="B769" s="473"/>
      <c r="G769" s="473"/>
      <c r="H769" s="473"/>
      <c r="I769" s="473"/>
      <c r="J769" s="473"/>
      <c r="K769" s="473"/>
      <c r="L769" s="473"/>
      <c r="M769" s="473"/>
      <c r="N769" s="473"/>
      <c r="P769" s="473"/>
      <c r="Q769" s="473"/>
      <c r="R769" s="473"/>
      <c r="S769" s="473"/>
      <c r="T769" s="473"/>
      <c r="U769" s="473"/>
      <c r="V769" s="473"/>
    </row>
    <row r="770" spans="1:22" x14ac:dyDescent="0.7">
      <c r="A770" s="507"/>
      <c r="B770" s="473"/>
      <c r="G770" s="473"/>
      <c r="H770" s="473"/>
      <c r="I770" s="473"/>
      <c r="J770" s="473"/>
      <c r="K770" s="473"/>
      <c r="L770" s="473"/>
      <c r="M770" s="473"/>
      <c r="N770" s="473"/>
      <c r="P770" s="473"/>
      <c r="Q770" s="473"/>
      <c r="R770" s="473"/>
      <c r="S770" s="473"/>
      <c r="T770" s="473"/>
      <c r="U770" s="473"/>
      <c r="V770" s="473"/>
    </row>
    <row r="771" spans="1:22" x14ac:dyDescent="0.7">
      <c r="A771" s="507"/>
      <c r="B771" s="473"/>
      <c r="G771" s="473"/>
      <c r="H771" s="473"/>
      <c r="I771" s="473"/>
      <c r="J771" s="473"/>
      <c r="K771" s="473"/>
      <c r="L771" s="473"/>
      <c r="M771" s="473"/>
      <c r="N771" s="473"/>
      <c r="P771" s="473"/>
      <c r="Q771" s="473"/>
      <c r="R771" s="473"/>
      <c r="S771" s="473"/>
      <c r="T771" s="473"/>
      <c r="U771" s="473"/>
      <c r="V771" s="473"/>
    </row>
    <row r="772" spans="1:22" x14ac:dyDescent="0.7">
      <c r="A772" s="507"/>
      <c r="B772" s="473"/>
      <c r="G772" s="473"/>
      <c r="H772" s="473"/>
      <c r="I772" s="473"/>
      <c r="J772" s="473"/>
      <c r="K772" s="473"/>
      <c r="L772" s="473"/>
      <c r="M772" s="473"/>
      <c r="N772" s="473"/>
      <c r="P772" s="473"/>
      <c r="Q772" s="473"/>
      <c r="R772" s="473"/>
      <c r="S772" s="473"/>
      <c r="T772" s="473"/>
      <c r="U772" s="473"/>
      <c r="V772" s="473"/>
    </row>
    <row r="773" spans="1:22" x14ac:dyDescent="0.7">
      <c r="A773" s="507"/>
      <c r="B773" s="473"/>
      <c r="G773" s="473"/>
      <c r="H773" s="473"/>
      <c r="I773" s="473"/>
      <c r="J773" s="473"/>
      <c r="K773" s="473"/>
      <c r="L773" s="473"/>
      <c r="M773" s="473"/>
      <c r="N773" s="473"/>
      <c r="P773" s="473"/>
      <c r="Q773" s="473"/>
      <c r="R773" s="473"/>
      <c r="S773" s="473"/>
      <c r="T773" s="473"/>
      <c r="U773" s="473"/>
      <c r="V773" s="473"/>
    </row>
    <row r="774" spans="1:22" x14ac:dyDescent="0.7">
      <c r="A774" s="507"/>
      <c r="B774" s="473"/>
      <c r="G774" s="473"/>
      <c r="H774" s="473"/>
      <c r="I774" s="473"/>
      <c r="J774" s="473"/>
      <c r="K774" s="473"/>
      <c r="L774" s="473"/>
      <c r="M774" s="473"/>
      <c r="N774" s="473"/>
      <c r="P774" s="473"/>
      <c r="Q774" s="473"/>
      <c r="R774" s="473"/>
      <c r="S774" s="473"/>
      <c r="T774" s="473"/>
      <c r="U774" s="473"/>
      <c r="V774" s="473"/>
    </row>
    <row r="775" spans="1:22" x14ac:dyDescent="0.7">
      <c r="A775" s="507"/>
      <c r="B775" s="473"/>
      <c r="G775" s="473"/>
      <c r="H775" s="473"/>
      <c r="I775" s="473"/>
      <c r="J775" s="473"/>
      <c r="K775" s="473"/>
      <c r="L775" s="473"/>
      <c r="M775" s="473"/>
      <c r="N775" s="473"/>
      <c r="P775" s="473"/>
      <c r="Q775" s="473"/>
      <c r="R775" s="473"/>
      <c r="S775" s="473"/>
      <c r="T775" s="473"/>
      <c r="U775" s="473"/>
      <c r="V775" s="473"/>
    </row>
    <row r="776" spans="1:22" x14ac:dyDescent="0.7">
      <c r="A776" s="507"/>
      <c r="B776" s="473"/>
      <c r="G776" s="473"/>
      <c r="H776" s="473"/>
      <c r="I776" s="473"/>
      <c r="J776" s="473"/>
      <c r="K776" s="473"/>
      <c r="L776" s="473"/>
      <c r="M776" s="473"/>
      <c r="N776" s="473"/>
      <c r="P776" s="473"/>
      <c r="Q776" s="473"/>
      <c r="R776" s="473"/>
      <c r="S776" s="473"/>
      <c r="T776" s="473"/>
      <c r="U776" s="473"/>
      <c r="V776" s="473"/>
    </row>
    <row r="777" spans="1:22" x14ac:dyDescent="0.7">
      <c r="A777" s="507"/>
      <c r="B777" s="473"/>
      <c r="G777" s="473"/>
      <c r="H777" s="473"/>
      <c r="I777" s="473"/>
      <c r="J777" s="473"/>
      <c r="K777" s="473"/>
      <c r="L777" s="473"/>
      <c r="M777" s="473"/>
      <c r="N777" s="473"/>
      <c r="P777" s="473"/>
      <c r="Q777" s="473"/>
      <c r="R777" s="473"/>
      <c r="S777" s="473"/>
      <c r="T777" s="473"/>
      <c r="U777" s="473"/>
      <c r="V777" s="473"/>
    </row>
    <row r="778" spans="1:22" x14ac:dyDescent="0.7">
      <c r="A778" s="507"/>
      <c r="B778" s="473"/>
      <c r="G778" s="473"/>
      <c r="H778" s="473"/>
      <c r="I778" s="473"/>
      <c r="J778" s="473"/>
      <c r="K778" s="473"/>
      <c r="L778" s="473"/>
      <c r="M778" s="473"/>
      <c r="N778" s="473"/>
      <c r="P778" s="473"/>
      <c r="Q778" s="473"/>
      <c r="R778" s="473"/>
      <c r="S778" s="473"/>
      <c r="T778" s="473"/>
      <c r="U778" s="473"/>
      <c r="V778" s="473"/>
    </row>
    <row r="779" spans="1:22" x14ac:dyDescent="0.7">
      <c r="A779" s="507"/>
      <c r="B779" s="473"/>
      <c r="G779" s="473"/>
      <c r="H779" s="473"/>
      <c r="I779" s="473"/>
      <c r="J779" s="473"/>
      <c r="K779" s="473"/>
      <c r="L779" s="473"/>
      <c r="M779" s="473"/>
      <c r="N779" s="473"/>
      <c r="P779" s="473"/>
      <c r="Q779" s="473"/>
      <c r="R779" s="473"/>
      <c r="S779" s="473"/>
      <c r="T779" s="473"/>
      <c r="U779" s="473"/>
      <c r="V779" s="473"/>
    </row>
    <row r="780" spans="1:22" x14ac:dyDescent="0.7">
      <c r="A780" s="507"/>
      <c r="B780" s="473"/>
      <c r="G780" s="473"/>
      <c r="H780" s="473"/>
      <c r="I780" s="473"/>
      <c r="J780" s="473"/>
      <c r="K780" s="473"/>
      <c r="L780" s="473"/>
      <c r="M780" s="473"/>
      <c r="N780" s="473"/>
      <c r="P780" s="473"/>
      <c r="Q780" s="473"/>
      <c r="R780" s="473"/>
      <c r="S780" s="473"/>
      <c r="T780" s="473"/>
      <c r="U780" s="473"/>
      <c r="V780" s="473"/>
    </row>
    <row r="781" spans="1:22" x14ac:dyDescent="0.7">
      <c r="A781" s="507"/>
      <c r="B781" s="473"/>
      <c r="G781" s="473"/>
      <c r="H781" s="473"/>
      <c r="I781" s="473"/>
      <c r="J781" s="473"/>
      <c r="K781" s="473"/>
      <c r="L781" s="473"/>
      <c r="M781" s="473"/>
      <c r="N781" s="473"/>
      <c r="P781" s="473"/>
      <c r="Q781" s="473"/>
      <c r="R781" s="473"/>
      <c r="S781" s="473"/>
      <c r="T781" s="473"/>
      <c r="U781" s="473"/>
      <c r="V781" s="473"/>
    </row>
    <row r="782" spans="1:22" x14ac:dyDescent="0.7">
      <c r="A782" s="507"/>
      <c r="B782" s="473"/>
      <c r="G782" s="473"/>
      <c r="H782" s="473"/>
      <c r="I782" s="473"/>
      <c r="J782" s="473"/>
      <c r="K782" s="473"/>
      <c r="L782" s="473"/>
      <c r="M782" s="473"/>
      <c r="N782" s="473"/>
      <c r="P782" s="473"/>
      <c r="Q782" s="473"/>
      <c r="R782" s="473"/>
      <c r="S782" s="473"/>
      <c r="T782" s="473"/>
      <c r="U782" s="473"/>
      <c r="V782" s="473"/>
    </row>
    <row r="783" spans="1:22" x14ac:dyDescent="0.7">
      <c r="A783" s="507"/>
      <c r="B783" s="473"/>
      <c r="G783" s="473"/>
      <c r="H783" s="473"/>
      <c r="I783" s="473"/>
      <c r="J783" s="473"/>
      <c r="K783" s="473"/>
      <c r="L783" s="473"/>
      <c r="M783" s="473"/>
      <c r="N783" s="473"/>
      <c r="P783" s="473"/>
      <c r="Q783" s="473"/>
      <c r="R783" s="473"/>
      <c r="S783" s="473"/>
      <c r="T783" s="473"/>
      <c r="U783" s="473"/>
      <c r="V783" s="473"/>
    </row>
    <row r="784" spans="1:22" x14ac:dyDescent="0.7">
      <c r="A784" s="507"/>
      <c r="B784" s="473"/>
      <c r="G784" s="473"/>
      <c r="H784" s="473"/>
      <c r="I784" s="473"/>
      <c r="J784" s="473"/>
      <c r="K784" s="473"/>
      <c r="L784" s="473"/>
      <c r="M784" s="473"/>
      <c r="N784" s="473"/>
      <c r="P784" s="473"/>
      <c r="Q784" s="473"/>
      <c r="R784" s="473"/>
      <c r="S784" s="473"/>
      <c r="T784" s="473"/>
      <c r="U784" s="473"/>
      <c r="V784" s="473"/>
    </row>
    <row r="785" spans="1:22" x14ac:dyDescent="0.7">
      <c r="A785" s="507"/>
      <c r="B785" s="473"/>
      <c r="G785" s="473"/>
      <c r="H785" s="473"/>
      <c r="I785" s="473"/>
      <c r="J785" s="473"/>
      <c r="K785" s="473"/>
      <c r="L785" s="473"/>
      <c r="M785" s="473"/>
      <c r="N785" s="473"/>
      <c r="P785" s="473"/>
      <c r="Q785" s="473"/>
      <c r="R785" s="473"/>
      <c r="S785" s="473"/>
      <c r="T785" s="473"/>
      <c r="U785" s="473"/>
      <c r="V785" s="473"/>
    </row>
    <row r="786" spans="1:22" x14ac:dyDescent="0.7">
      <c r="A786" s="507"/>
      <c r="B786" s="473"/>
      <c r="G786" s="473"/>
      <c r="H786" s="473"/>
      <c r="I786" s="473"/>
      <c r="J786" s="473"/>
      <c r="K786" s="473"/>
      <c r="L786" s="473"/>
      <c r="M786" s="473"/>
      <c r="N786" s="473"/>
      <c r="P786" s="473"/>
      <c r="Q786" s="473"/>
      <c r="R786" s="473"/>
      <c r="S786" s="473"/>
      <c r="T786" s="473"/>
      <c r="U786" s="473"/>
      <c r="V786" s="473"/>
    </row>
    <row r="787" spans="1:22" x14ac:dyDescent="0.7">
      <c r="A787" s="507"/>
      <c r="B787" s="473"/>
      <c r="G787" s="473"/>
      <c r="H787" s="473"/>
      <c r="I787" s="473"/>
      <c r="J787" s="473"/>
      <c r="K787" s="473"/>
      <c r="L787" s="473"/>
      <c r="M787" s="473"/>
      <c r="N787" s="473"/>
      <c r="P787" s="473"/>
      <c r="Q787" s="473"/>
      <c r="R787" s="473"/>
      <c r="S787" s="473"/>
      <c r="T787" s="473"/>
      <c r="U787" s="473"/>
      <c r="V787" s="473"/>
    </row>
    <row r="788" spans="1:22" x14ac:dyDescent="0.7">
      <c r="A788" s="507"/>
      <c r="B788" s="473"/>
      <c r="G788" s="473"/>
      <c r="H788" s="473"/>
      <c r="I788" s="473"/>
      <c r="J788" s="473"/>
      <c r="K788" s="473"/>
      <c r="L788" s="473"/>
      <c r="M788" s="473"/>
      <c r="N788" s="473"/>
      <c r="P788" s="473"/>
      <c r="Q788" s="473"/>
      <c r="R788" s="473"/>
      <c r="S788" s="473"/>
      <c r="T788" s="473"/>
      <c r="U788" s="473"/>
      <c r="V788" s="473"/>
    </row>
    <row r="789" spans="1:22" x14ac:dyDescent="0.7">
      <c r="A789" s="507"/>
      <c r="B789" s="473"/>
      <c r="G789" s="473"/>
      <c r="H789" s="473"/>
      <c r="I789" s="473"/>
      <c r="J789" s="473"/>
      <c r="K789" s="473"/>
      <c r="L789" s="473"/>
      <c r="M789" s="473"/>
      <c r="N789" s="473"/>
      <c r="P789" s="473"/>
      <c r="Q789" s="473"/>
      <c r="R789" s="473"/>
      <c r="S789" s="473"/>
      <c r="T789" s="473"/>
      <c r="U789" s="473"/>
      <c r="V789" s="473"/>
    </row>
    <row r="790" spans="1:22" x14ac:dyDescent="0.7">
      <c r="A790" s="507"/>
      <c r="B790" s="473"/>
      <c r="G790" s="473"/>
      <c r="H790" s="473"/>
      <c r="I790" s="473"/>
      <c r="J790" s="473"/>
      <c r="K790" s="473"/>
      <c r="L790" s="473"/>
      <c r="M790" s="473"/>
      <c r="N790" s="473"/>
      <c r="P790" s="473"/>
      <c r="Q790" s="473"/>
      <c r="R790" s="473"/>
      <c r="S790" s="473"/>
      <c r="T790" s="473"/>
      <c r="U790" s="473"/>
      <c r="V790" s="473"/>
    </row>
    <row r="791" spans="1:22" x14ac:dyDescent="0.7">
      <c r="A791" s="507"/>
      <c r="B791" s="473"/>
      <c r="G791" s="473"/>
      <c r="H791" s="473"/>
      <c r="I791" s="473"/>
      <c r="J791" s="473"/>
      <c r="K791" s="473"/>
      <c r="L791" s="473"/>
      <c r="M791" s="473"/>
      <c r="N791" s="473"/>
      <c r="P791" s="473"/>
      <c r="Q791" s="473"/>
      <c r="R791" s="473"/>
      <c r="S791" s="473"/>
      <c r="T791" s="473"/>
      <c r="U791" s="473"/>
      <c r="V791" s="473"/>
    </row>
    <row r="792" spans="1:22" x14ac:dyDescent="0.7">
      <c r="A792" s="507"/>
      <c r="B792" s="473"/>
      <c r="G792" s="473"/>
      <c r="H792" s="473"/>
      <c r="I792" s="473"/>
      <c r="J792" s="473"/>
      <c r="K792" s="473"/>
      <c r="L792" s="473"/>
      <c r="M792" s="473"/>
      <c r="N792" s="473"/>
      <c r="P792" s="473"/>
      <c r="Q792" s="473"/>
      <c r="R792" s="473"/>
      <c r="S792" s="473"/>
      <c r="T792" s="473"/>
      <c r="U792" s="473"/>
      <c r="V792" s="473"/>
    </row>
    <row r="793" spans="1:22" x14ac:dyDescent="0.7">
      <c r="A793" s="507"/>
      <c r="B793" s="473"/>
      <c r="G793" s="473"/>
      <c r="H793" s="473"/>
      <c r="I793" s="473"/>
      <c r="J793" s="473"/>
      <c r="K793" s="473"/>
      <c r="L793" s="473"/>
      <c r="M793" s="473"/>
      <c r="N793" s="473"/>
      <c r="P793" s="473"/>
      <c r="Q793" s="473"/>
      <c r="R793" s="473"/>
      <c r="S793" s="473"/>
      <c r="T793" s="473"/>
      <c r="U793" s="473"/>
      <c r="V793" s="473"/>
    </row>
    <row r="794" spans="1:22" x14ac:dyDescent="0.7">
      <c r="A794" s="507"/>
      <c r="B794" s="473"/>
      <c r="G794" s="473"/>
      <c r="H794" s="473"/>
      <c r="I794" s="473"/>
      <c r="J794" s="473"/>
      <c r="K794" s="473"/>
      <c r="L794" s="473"/>
      <c r="M794" s="473"/>
      <c r="N794" s="473"/>
      <c r="P794" s="473"/>
      <c r="Q794" s="473"/>
      <c r="R794" s="473"/>
      <c r="S794" s="473"/>
      <c r="T794" s="473"/>
      <c r="U794" s="473"/>
      <c r="V794" s="473"/>
    </row>
    <row r="795" spans="1:22" x14ac:dyDescent="0.7">
      <c r="A795" s="507"/>
      <c r="B795" s="473"/>
      <c r="G795" s="473"/>
      <c r="H795" s="473"/>
      <c r="I795" s="473"/>
      <c r="J795" s="473"/>
      <c r="K795" s="473"/>
      <c r="L795" s="473"/>
      <c r="M795" s="473"/>
      <c r="N795" s="473"/>
      <c r="P795" s="473"/>
      <c r="Q795" s="473"/>
      <c r="R795" s="473"/>
      <c r="S795" s="473"/>
      <c r="T795" s="473"/>
      <c r="U795" s="473"/>
      <c r="V795" s="473"/>
    </row>
    <row r="796" spans="1:22" x14ac:dyDescent="0.7">
      <c r="A796" s="507"/>
      <c r="B796" s="473"/>
      <c r="G796" s="473"/>
      <c r="H796" s="473"/>
      <c r="I796" s="473"/>
      <c r="J796" s="473"/>
      <c r="K796" s="473"/>
      <c r="L796" s="473"/>
      <c r="M796" s="473"/>
      <c r="N796" s="473"/>
      <c r="P796" s="473"/>
      <c r="Q796" s="473"/>
      <c r="R796" s="473"/>
      <c r="S796" s="473"/>
      <c r="T796" s="473"/>
      <c r="U796" s="473"/>
      <c r="V796" s="473"/>
    </row>
    <row r="797" spans="1:22" x14ac:dyDescent="0.7">
      <c r="A797" s="507"/>
      <c r="B797" s="473"/>
      <c r="G797" s="473"/>
      <c r="H797" s="473"/>
      <c r="I797" s="473"/>
      <c r="J797" s="473"/>
      <c r="K797" s="473"/>
      <c r="L797" s="473"/>
      <c r="M797" s="473"/>
      <c r="N797" s="473"/>
      <c r="P797" s="473"/>
      <c r="Q797" s="473"/>
      <c r="R797" s="473"/>
      <c r="S797" s="473"/>
      <c r="T797" s="473"/>
      <c r="U797" s="473"/>
      <c r="V797" s="473"/>
    </row>
    <row r="798" spans="1:22" x14ac:dyDescent="0.7">
      <c r="A798" s="507"/>
      <c r="B798" s="473"/>
      <c r="G798" s="473"/>
      <c r="H798" s="473"/>
      <c r="I798" s="473"/>
      <c r="J798" s="473"/>
      <c r="K798" s="473"/>
      <c r="L798" s="473"/>
      <c r="M798" s="473"/>
      <c r="N798" s="473"/>
      <c r="P798" s="473"/>
      <c r="Q798" s="473"/>
      <c r="R798" s="473"/>
      <c r="S798" s="473"/>
      <c r="T798" s="473"/>
      <c r="U798" s="473"/>
      <c r="V798" s="473"/>
    </row>
    <row r="799" spans="1:22" x14ac:dyDescent="0.7">
      <c r="A799" s="507"/>
      <c r="B799" s="473"/>
      <c r="G799" s="473"/>
      <c r="H799" s="473"/>
      <c r="I799" s="473"/>
      <c r="J799" s="473"/>
      <c r="K799" s="473"/>
      <c r="L799" s="473"/>
      <c r="M799" s="473"/>
      <c r="N799" s="473"/>
      <c r="P799" s="473"/>
      <c r="Q799" s="473"/>
      <c r="R799" s="473"/>
      <c r="S799" s="473"/>
      <c r="T799" s="473"/>
      <c r="U799" s="473"/>
      <c r="V799" s="473"/>
    </row>
    <row r="800" spans="1:22" x14ac:dyDescent="0.7">
      <c r="A800" s="507"/>
    </row>
    <row r="801" spans="1:1" x14ac:dyDescent="0.7">
      <c r="A801" s="507"/>
    </row>
    <row r="802" spans="1:1" x14ac:dyDescent="0.7">
      <c r="A802" s="507"/>
    </row>
    <row r="803" spans="1:1" x14ac:dyDescent="0.7">
      <c r="A803" s="507"/>
    </row>
    <row r="804" spans="1:1" x14ac:dyDescent="0.7">
      <c r="A804" s="507"/>
    </row>
    <row r="805" spans="1:1" x14ac:dyDescent="0.7">
      <c r="A805" s="507"/>
    </row>
    <row r="806" spans="1:1" x14ac:dyDescent="0.7">
      <c r="A806" s="507"/>
    </row>
    <row r="807" spans="1:1" x14ac:dyDescent="0.7">
      <c r="A807" s="507"/>
    </row>
    <row r="808" spans="1:1" x14ac:dyDescent="0.7">
      <c r="A808" s="507"/>
    </row>
    <row r="809" spans="1:1" x14ac:dyDescent="0.7">
      <c r="A809" s="507"/>
    </row>
    <row r="810" spans="1:1" x14ac:dyDescent="0.7">
      <c r="A810" s="507"/>
    </row>
    <row r="811" spans="1:1" x14ac:dyDescent="0.7">
      <c r="A811" s="507"/>
    </row>
    <row r="812" spans="1:1" x14ac:dyDescent="0.7">
      <c r="A812" s="507"/>
    </row>
    <row r="813" spans="1:1" x14ac:dyDescent="0.7">
      <c r="A813" s="507"/>
    </row>
    <row r="814" spans="1:1" x14ac:dyDescent="0.7">
      <c r="A814" s="507"/>
    </row>
    <row r="815" spans="1:1" x14ac:dyDescent="0.7">
      <c r="A815" s="507"/>
    </row>
    <row r="816" spans="1:1" x14ac:dyDescent="0.7">
      <c r="A816" s="507"/>
    </row>
    <row r="817" spans="1:1" x14ac:dyDescent="0.7">
      <c r="A817" s="507"/>
    </row>
    <row r="818" spans="1:1" x14ac:dyDescent="0.7">
      <c r="A818" s="507"/>
    </row>
    <row r="819" spans="1:1" x14ac:dyDescent="0.7">
      <c r="A819" s="507"/>
    </row>
    <row r="820" spans="1:1" x14ac:dyDescent="0.7">
      <c r="A820" s="507"/>
    </row>
    <row r="821" spans="1:1" x14ac:dyDescent="0.7">
      <c r="A821" s="507"/>
    </row>
    <row r="822" spans="1:1" x14ac:dyDescent="0.7">
      <c r="A822" s="507"/>
    </row>
    <row r="823" spans="1:1" x14ac:dyDescent="0.7">
      <c r="A823" s="507"/>
    </row>
    <row r="824" spans="1:1" x14ac:dyDescent="0.7">
      <c r="A824" s="507"/>
    </row>
    <row r="825" spans="1:1" x14ac:dyDescent="0.7">
      <c r="A825" s="507"/>
    </row>
    <row r="826" spans="1:1" x14ac:dyDescent="0.7">
      <c r="A826" s="507"/>
    </row>
    <row r="827" spans="1:1" x14ac:dyDescent="0.7">
      <c r="A827" s="507"/>
    </row>
    <row r="828" spans="1:1" x14ac:dyDescent="0.7">
      <c r="A828" s="507"/>
    </row>
    <row r="829" spans="1:1" x14ac:dyDescent="0.7">
      <c r="A829" s="507"/>
    </row>
    <row r="830" spans="1:1" x14ac:dyDescent="0.7">
      <c r="A830" s="507"/>
    </row>
    <row r="831" spans="1:1" x14ac:dyDescent="0.7">
      <c r="A831" s="507"/>
    </row>
    <row r="832" spans="1:1" x14ac:dyDescent="0.7">
      <c r="A832" s="507"/>
    </row>
    <row r="833" spans="1:1" x14ac:dyDescent="0.7">
      <c r="A833" s="507"/>
    </row>
    <row r="834" spans="1:1" x14ac:dyDescent="0.7">
      <c r="A834" s="507"/>
    </row>
  </sheetData>
  <mergeCells count="36">
    <mergeCell ref="A1:A5"/>
    <mergeCell ref="C2:X2"/>
    <mergeCell ref="C3:X3"/>
    <mergeCell ref="A6:A9"/>
    <mergeCell ref="C6:N6"/>
    <mergeCell ref="B7:B9"/>
    <mergeCell ref="C7:C9"/>
    <mergeCell ref="D7:D9"/>
    <mergeCell ref="E7:E9"/>
    <mergeCell ref="F7:G7"/>
    <mergeCell ref="H7:H9"/>
    <mergeCell ref="P6:X6"/>
    <mergeCell ref="M8:M9"/>
    <mergeCell ref="U7:V7"/>
    <mergeCell ref="Q7:Q9"/>
    <mergeCell ref="X7:X9"/>
    <mergeCell ref="A672:A674"/>
    <mergeCell ref="N8:N9"/>
    <mergeCell ref="U8:U9"/>
    <mergeCell ref="F8:F9"/>
    <mergeCell ref="G8:G9"/>
    <mergeCell ref="I8:I9"/>
    <mergeCell ref="J8:J9"/>
    <mergeCell ref="K8:K9"/>
    <mergeCell ref="L8:L9"/>
    <mergeCell ref="R7:R9"/>
    <mergeCell ref="S7:S9"/>
    <mergeCell ref="T7:T9"/>
    <mergeCell ref="P7:P9"/>
    <mergeCell ref="O7:O9"/>
    <mergeCell ref="L7:N7"/>
    <mergeCell ref="F468:G468"/>
    <mergeCell ref="V8:V9"/>
    <mergeCell ref="D249:G249"/>
    <mergeCell ref="I7:K7"/>
    <mergeCell ref="W7:W9"/>
  </mergeCells>
  <pageMargins left="0.25" right="0.25" top="0.75" bottom="0.75" header="0.3" footer="0.3"/>
  <pageSetup paperSize="9" scale="50" fitToHeight="0" orientation="landscape"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[1]list!#REF!</xm:f>
          </x14:formula1>
          <xm:sqref>D92:D238 D240:D248 D251:D252 D1:D90 D657:D1048576 D645:D654 R550:S1048576 R1:S547 D254:D643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41"/>
  <sheetViews>
    <sheetView view="pageBreakPreview" topLeftCell="A3" zoomScale="60" zoomScaleNormal="60" workbookViewId="0">
      <selection activeCell="B3" sqref="B3:AA3"/>
    </sheetView>
  </sheetViews>
  <sheetFormatPr defaultColWidth="8" defaultRowHeight="24" x14ac:dyDescent="0.55000000000000004"/>
  <cols>
    <col min="1" max="1" width="30.25" style="603" customWidth="1"/>
    <col min="2" max="2" width="5.75" style="5" customWidth="1"/>
    <col min="3" max="3" width="13.75" style="5" customWidth="1"/>
    <col min="4" max="4" width="7.875" style="5" bestFit="1" customWidth="1"/>
    <col min="5" max="5" width="7" style="5" customWidth="1"/>
    <col min="6" max="6" width="7.25" style="2" customWidth="1"/>
    <col min="7" max="7" width="12.5" style="5" customWidth="1"/>
    <col min="8" max="9" width="4.625" style="5" customWidth="1"/>
    <col min="10" max="10" width="5.375" style="5" customWidth="1"/>
    <col min="11" max="11" width="8.75" style="5" customWidth="1"/>
    <col min="12" max="12" width="9.125" style="5" customWidth="1"/>
    <col min="13" max="13" width="6.125" style="2" customWidth="1"/>
    <col min="14" max="14" width="8.75" style="2" customWidth="1"/>
    <col min="15" max="15" width="6.75" style="2" customWidth="1"/>
    <col min="16" max="16" width="7.875" style="2" customWidth="1"/>
    <col min="17" max="17" width="5.375" style="5" customWidth="1"/>
    <col min="18" max="18" width="8" style="5" customWidth="1"/>
    <col min="19" max="19" width="14.5" style="5" customWidth="1"/>
    <col min="20" max="20" width="11.25" style="5" customWidth="1"/>
    <col min="21" max="21" width="9.75" style="5" customWidth="1"/>
    <col min="22" max="22" width="10.5" style="2" customWidth="1"/>
    <col min="23" max="23" width="9" style="5" customWidth="1"/>
    <col min="24" max="24" width="7.625" style="5" customWidth="1"/>
    <col min="25" max="25" width="10.125" style="2" customWidth="1"/>
    <col min="26" max="26" width="9.375" style="5" customWidth="1"/>
    <col min="27" max="27" width="13.625" style="2" customWidth="1"/>
    <col min="28" max="16384" width="8" style="2"/>
  </cols>
  <sheetData>
    <row r="1" spans="1:27" x14ac:dyDescent="0.55000000000000004">
      <c r="A1" s="598"/>
      <c r="B1" s="590"/>
      <c r="C1" s="590"/>
      <c r="D1" s="590"/>
      <c r="E1" s="590"/>
      <c r="F1" s="1"/>
      <c r="G1" s="590"/>
      <c r="H1" s="590"/>
      <c r="I1" s="590"/>
      <c r="J1" s="590"/>
      <c r="K1" s="590" t="s">
        <v>0</v>
      </c>
      <c r="L1" s="590"/>
      <c r="M1" s="813"/>
      <c r="N1" s="813"/>
      <c r="O1" s="813"/>
      <c r="P1" s="590"/>
      <c r="Q1" s="590"/>
      <c r="R1" s="590"/>
      <c r="S1" s="590"/>
      <c r="T1" s="590"/>
      <c r="U1" s="590"/>
      <c r="V1" s="1"/>
      <c r="W1" s="590"/>
      <c r="X1" s="590"/>
      <c r="Y1" s="1"/>
      <c r="Z1" s="590" t="s">
        <v>1</v>
      </c>
      <c r="AA1" s="1"/>
    </row>
    <row r="2" spans="1:27" ht="27.75" x14ac:dyDescent="0.65">
      <c r="A2" s="1"/>
      <c r="B2" s="814" t="s">
        <v>3471</v>
      </c>
      <c r="C2" s="814"/>
      <c r="D2" s="814"/>
      <c r="E2" s="814"/>
      <c r="F2" s="814"/>
      <c r="G2" s="814"/>
      <c r="H2" s="814"/>
      <c r="I2" s="814"/>
      <c r="J2" s="814"/>
      <c r="K2" s="814"/>
      <c r="L2" s="814"/>
      <c r="M2" s="814"/>
      <c r="N2" s="814"/>
      <c r="O2" s="814"/>
      <c r="P2" s="814"/>
      <c r="Q2" s="814"/>
      <c r="R2" s="814"/>
      <c r="S2" s="814"/>
      <c r="T2" s="814"/>
      <c r="U2" s="814"/>
      <c r="V2" s="814"/>
      <c r="W2" s="814"/>
      <c r="X2" s="814"/>
      <c r="Y2" s="814"/>
      <c r="Z2" s="814"/>
      <c r="AA2" s="814"/>
    </row>
    <row r="3" spans="1:27" ht="27.75" x14ac:dyDescent="0.65">
      <c r="A3" s="1"/>
      <c r="B3" s="815" t="s">
        <v>3503</v>
      </c>
      <c r="C3" s="815"/>
      <c r="D3" s="815"/>
      <c r="E3" s="815"/>
      <c r="F3" s="815"/>
      <c r="G3" s="815"/>
      <c r="H3" s="815"/>
      <c r="I3" s="815"/>
      <c r="J3" s="815"/>
      <c r="K3" s="815"/>
      <c r="L3" s="815"/>
      <c r="M3" s="815"/>
      <c r="N3" s="815"/>
      <c r="O3" s="815"/>
      <c r="P3" s="815"/>
      <c r="Q3" s="815"/>
      <c r="R3" s="815"/>
      <c r="S3" s="815"/>
      <c r="T3" s="815"/>
      <c r="U3" s="815"/>
      <c r="V3" s="815"/>
      <c r="W3" s="815"/>
      <c r="X3" s="815"/>
      <c r="Y3" s="815"/>
      <c r="Z3" s="815"/>
      <c r="AA3" s="815"/>
    </row>
    <row r="4" spans="1:27" ht="14.25" customHeight="1" x14ac:dyDescent="0.55000000000000004">
      <c r="A4" s="598"/>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row>
    <row r="5" spans="1:27" x14ac:dyDescent="0.55000000000000004">
      <c r="A5" s="824"/>
      <c r="B5" s="816" t="s">
        <v>6</v>
      </c>
      <c r="C5" s="816"/>
      <c r="D5" s="816"/>
      <c r="E5" s="816"/>
      <c r="F5" s="816"/>
      <c r="G5" s="816"/>
      <c r="H5" s="816"/>
      <c r="I5" s="816"/>
      <c r="J5" s="816"/>
      <c r="K5" s="816"/>
      <c r="L5" s="816"/>
      <c r="M5" s="816"/>
      <c r="N5" s="816"/>
      <c r="O5" s="816"/>
      <c r="P5" s="827"/>
      <c r="Q5" s="817" t="s">
        <v>7</v>
      </c>
      <c r="R5" s="817"/>
      <c r="S5" s="817"/>
      <c r="T5" s="817"/>
      <c r="U5" s="817"/>
      <c r="V5" s="817"/>
      <c r="W5" s="817"/>
      <c r="X5" s="817"/>
      <c r="Y5" s="817"/>
      <c r="Z5" s="817"/>
      <c r="AA5" s="817"/>
    </row>
    <row r="6" spans="1:27" x14ac:dyDescent="0.55000000000000004">
      <c r="A6" s="824"/>
      <c r="B6" s="819" t="s">
        <v>8</v>
      </c>
      <c r="C6" s="819" t="s">
        <v>9</v>
      </c>
      <c r="D6" s="819" t="s">
        <v>10</v>
      </c>
      <c r="E6" s="819" t="s">
        <v>11</v>
      </c>
      <c r="F6" s="819"/>
      <c r="G6" s="819" t="s">
        <v>12</v>
      </c>
      <c r="H6" s="821" t="s">
        <v>13</v>
      </c>
      <c r="I6" s="821"/>
      <c r="J6" s="821"/>
      <c r="K6" s="821" t="s">
        <v>14</v>
      </c>
      <c r="L6" s="821"/>
      <c r="M6" s="821"/>
      <c r="N6" s="821"/>
      <c r="O6" s="821"/>
      <c r="P6" s="828"/>
      <c r="Q6" s="818" t="s">
        <v>8</v>
      </c>
      <c r="R6" s="818" t="s">
        <v>15</v>
      </c>
      <c r="S6" s="818" t="s">
        <v>16</v>
      </c>
      <c r="T6" s="818" t="s">
        <v>17</v>
      </c>
      <c r="U6" s="818" t="s">
        <v>18</v>
      </c>
      <c r="V6" s="823" t="s">
        <v>19</v>
      </c>
      <c r="W6" s="823"/>
      <c r="X6" s="823"/>
      <c r="Y6" s="823"/>
      <c r="Z6" s="818" t="s">
        <v>20</v>
      </c>
      <c r="AA6" s="818" t="s">
        <v>21</v>
      </c>
    </row>
    <row r="7" spans="1:27" x14ac:dyDescent="0.55000000000000004">
      <c r="A7" s="824"/>
      <c r="B7" s="819"/>
      <c r="C7" s="819"/>
      <c r="D7" s="819"/>
      <c r="E7" s="819" t="s">
        <v>22</v>
      </c>
      <c r="F7" s="819" t="s">
        <v>23</v>
      </c>
      <c r="G7" s="819"/>
      <c r="H7" s="820" t="s">
        <v>24</v>
      </c>
      <c r="I7" s="820" t="s">
        <v>25</v>
      </c>
      <c r="J7" s="820" t="s">
        <v>26</v>
      </c>
      <c r="K7" s="819" t="s">
        <v>27</v>
      </c>
      <c r="L7" s="819" t="s">
        <v>28</v>
      </c>
      <c r="M7" s="819" t="s">
        <v>29</v>
      </c>
      <c r="N7" s="819" t="s">
        <v>30</v>
      </c>
      <c r="O7" s="819" t="s">
        <v>31</v>
      </c>
      <c r="P7" s="828"/>
      <c r="Q7" s="818"/>
      <c r="R7" s="818"/>
      <c r="S7" s="818"/>
      <c r="T7" s="818"/>
      <c r="U7" s="818"/>
      <c r="V7" s="818" t="s">
        <v>32</v>
      </c>
      <c r="W7" s="822" t="s">
        <v>28</v>
      </c>
      <c r="X7" s="818" t="s">
        <v>29</v>
      </c>
      <c r="Y7" s="818" t="s">
        <v>33</v>
      </c>
      <c r="Z7" s="818"/>
      <c r="AA7" s="818"/>
    </row>
    <row r="8" spans="1:27" x14ac:dyDescent="0.55000000000000004">
      <c r="A8" s="824"/>
      <c r="B8" s="819"/>
      <c r="C8" s="819"/>
      <c r="D8" s="819"/>
      <c r="E8" s="819"/>
      <c r="F8" s="819"/>
      <c r="G8" s="819"/>
      <c r="H8" s="820"/>
      <c r="I8" s="820"/>
      <c r="J8" s="820"/>
      <c r="K8" s="819"/>
      <c r="L8" s="819"/>
      <c r="M8" s="819"/>
      <c r="N8" s="819"/>
      <c r="O8" s="819"/>
      <c r="P8" s="829"/>
      <c r="Q8" s="818"/>
      <c r="R8" s="818"/>
      <c r="S8" s="818"/>
      <c r="T8" s="818"/>
      <c r="U8" s="818"/>
      <c r="V8" s="818"/>
      <c r="W8" s="822"/>
      <c r="X8" s="818"/>
      <c r="Y8" s="818"/>
      <c r="Z8" s="818"/>
      <c r="AA8" s="818"/>
    </row>
    <row r="9" spans="1:27" x14ac:dyDescent="0.55000000000000004">
      <c r="A9" s="2" t="s">
        <v>38</v>
      </c>
      <c r="B9" s="5">
        <v>1</v>
      </c>
      <c r="C9" s="5" t="s">
        <v>34</v>
      </c>
      <c r="D9" s="5">
        <v>14425</v>
      </c>
      <c r="E9" s="5">
        <v>51</v>
      </c>
      <c r="F9" s="2">
        <v>259</v>
      </c>
      <c r="G9" s="5" t="s">
        <v>35</v>
      </c>
      <c r="I9" s="5">
        <v>1</v>
      </c>
      <c r="J9" s="5">
        <v>76</v>
      </c>
      <c r="K9" s="7"/>
      <c r="L9" s="5">
        <v>176</v>
      </c>
      <c r="Q9" s="5">
        <v>1</v>
      </c>
      <c r="R9" s="5">
        <v>212</v>
      </c>
      <c r="S9" s="5" t="s">
        <v>36</v>
      </c>
      <c r="T9" s="5" t="s">
        <v>37</v>
      </c>
      <c r="U9" s="5">
        <v>72</v>
      </c>
      <c r="W9" s="5">
        <v>72</v>
      </c>
      <c r="Z9" s="5">
        <v>40</v>
      </c>
    </row>
    <row r="10" spans="1:27" x14ac:dyDescent="0.55000000000000004">
      <c r="A10" s="2" t="s">
        <v>38</v>
      </c>
      <c r="B10" s="5">
        <v>2</v>
      </c>
      <c r="C10" s="5" t="s">
        <v>34</v>
      </c>
      <c r="D10" s="5">
        <v>80760</v>
      </c>
      <c r="E10" s="5">
        <v>370</v>
      </c>
      <c r="F10" s="2">
        <v>6309</v>
      </c>
      <c r="G10" s="5" t="s">
        <v>35</v>
      </c>
      <c r="H10" s="5">
        <v>25</v>
      </c>
      <c r="I10" s="5">
        <v>3</v>
      </c>
      <c r="J10" s="5">
        <v>60</v>
      </c>
      <c r="K10" s="7">
        <v>10360</v>
      </c>
    </row>
    <row r="11" spans="1:27" x14ac:dyDescent="0.55000000000000004">
      <c r="A11" s="2"/>
      <c r="K11" s="7"/>
    </row>
    <row r="12" spans="1:27" x14ac:dyDescent="0.55000000000000004">
      <c r="A12" s="309" t="s">
        <v>40</v>
      </c>
      <c r="B12" s="5">
        <v>3</v>
      </c>
      <c r="C12" s="5" t="s">
        <v>34</v>
      </c>
      <c r="D12" s="5">
        <v>95285</v>
      </c>
      <c r="E12" s="5">
        <v>289</v>
      </c>
      <c r="F12" s="2">
        <v>7606</v>
      </c>
      <c r="G12" s="5" t="s">
        <v>39</v>
      </c>
      <c r="H12" s="5">
        <v>3</v>
      </c>
      <c r="I12" s="5">
        <v>2</v>
      </c>
      <c r="J12" s="5">
        <v>32</v>
      </c>
      <c r="K12" s="7">
        <v>1432</v>
      </c>
    </row>
    <row r="13" spans="1:27" x14ac:dyDescent="0.55000000000000004">
      <c r="A13" s="309" t="s">
        <v>40</v>
      </c>
      <c r="B13" s="5">
        <v>4</v>
      </c>
      <c r="C13" s="5" t="s">
        <v>34</v>
      </c>
      <c r="D13" s="5">
        <v>95284</v>
      </c>
      <c r="E13" s="5">
        <v>288</v>
      </c>
      <c r="F13" s="2">
        <v>7605</v>
      </c>
      <c r="G13" s="5" t="s">
        <v>39</v>
      </c>
      <c r="H13" s="5">
        <v>3</v>
      </c>
      <c r="I13" s="5">
        <v>2</v>
      </c>
      <c r="J13" s="5">
        <v>31</v>
      </c>
      <c r="K13" s="5">
        <v>1431</v>
      </c>
    </row>
    <row r="14" spans="1:27" x14ac:dyDescent="0.55000000000000004">
      <c r="A14" s="309" t="s">
        <v>40</v>
      </c>
      <c r="B14" s="5">
        <v>5</v>
      </c>
      <c r="C14" s="5" t="s">
        <v>34</v>
      </c>
      <c r="D14" s="5">
        <v>69534</v>
      </c>
      <c r="E14" s="5">
        <v>267</v>
      </c>
      <c r="F14" s="2">
        <v>5842</v>
      </c>
      <c r="G14" s="5" t="s">
        <v>39</v>
      </c>
      <c r="I14" s="5">
        <v>1</v>
      </c>
      <c r="J14" s="5">
        <v>52</v>
      </c>
      <c r="L14" s="5">
        <v>152</v>
      </c>
      <c r="Q14" s="5">
        <v>2</v>
      </c>
      <c r="R14" s="5">
        <v>215</v>
      </c>
      <c r="S14" s="5" t="s">
        <v>36</v>
      </c>
      <c r="U14" s="5">
        <v>54</v>
      </c>
      <c r="W14" s="5">
        <v>54</v>
      </c>
      <c r="Z14" s="5">
        <v>10</v>
      </c>
    </row>
    <row r="15" spans="1:27" x14ac:dyDescent="0.55000000000000004">
      <c r="A15" s="309" t="s">
        <v>40</v>
      </c>
      <c r="B15" s="5">
        <v>6</v>
      </c>
      <c r="C15" s="5" t="s">
        <v>34</v>
      </c>
      <c r="D15" s="5">
        <v>41306</v>
      </c>
      <c r="E15" s="5">
        <v>108</v>
      </c>
      <c r="F15" s="2">
        <v>3403</v>
      </c>
      <c r="G15" s="5" t="s">
        <v>39</v>
      </c>
      <c r="I15" s="5">
        <v>3</v>
      </c>
      <c r="J15" s="5">
        <v>50</v>
      </c>
      <c r="K15" s="5">
        <v>350</v>
      </c>
    </row>
    <row r="16" spans="1:27" x14ac:dyDescent="0.55000000000000004">
      <c r="A16" s="309"/>
    </row>
    <row r="17" spans="1:26" x14ac:dyDescent="0.55000000000000004">
      <c r="A17" s="309" t="s">
        <v>41</v>
      </c>
      <c r="B17" s="5">
        <v>7</v>
      </c>
      <c r="C17" s="5" t="s">
        <v>34</v>
      </c>
      <c r="D17" s="5">
        <v>50714</v>
      </c>
      <c r="E17" s="5">
        <v>173</v>
      </c>
      <c r="F17" s="2">
        <v>4805</v>
      </c>
      <c r="G17" s="5" t="s">
        <v>39</v>
      </c>
      <c r="H17" s="5">
        <v>5</v>
      </c>
      <c r="I17" s="5">
        <v>2</v>
      </c>
      <c r="J17" s="5">
        <v>69</v>
      </c>
      <c r="K17" s="5">
        <v>2269</v>
      </c>
    </row>
    <row r="18" spans="1:26" x14ac:dyDescent="0.55000000000000004">
      <c r="A18" s="309"/>
      <c r="B18" s="5">
        <v>8</v>
      </c>
      <c r="C18" s="5" t="s">
        <v>34</v>
      </c>
      <c r="D18" s="5">
        <v>26252</v>
      </c>
      <c r="E18" s="5">
        <v>39</v>
      </c>
      <c r="F18" s="2">
        <v>2170</v>
      </c>
      <c r="G18" s="5" t="s">
        <v>39</v>
      </c>
      <c r="H18" s="5">
        <v>6</v>
      </c>
      <c r="I18" s="5">
        <v>3</v>
      </c>
      <c r="J18" s="5">
        <v>83</v>
      </c>
      <c r="K18" s="5">
        <v>2783</v>
      </c>
    </row>
    <row r="19" spans="1:26" x14ac:dyDescent="0.55000000000000004">
      <c r="A19" s="309"/>
      <c r="B19" s="5">
        <v>9</v>
      </c>
      <c r="C19" s="5" t="s">
        <v>34</v>
      </c>
      <c r="D19" s="5">
        <v>50713</v>
      </c>
      <c r="E19" s="5">
        <v>174</v>
      </c>
      <c r="F19" s="2">
        <v>4804</v>
      </c>
      <c r="G19" s="5" t="s">
        <v>39</v>
      </c>
      <c r="H19" s="5">
        <v>5</v>
      </c>
      <c r="I19" s="5">
        <v>2</v>
      </c>
      <c r="J19" s="5">
        <v>22</v>
      </c>
      <c r="K19" s="5">
        <v>2222</v>
      </c>
    </row>
    <row r="20" spans="1:26" x14ac:dyDescent="0.55000000000000004">
      <c r="A20" s="309"/>
      <c r="B20" s="5">
        <v>10</v>
      </c>
      <c r="C20" s="5" t="s">
        <v>34</v>
      </c>
      <c r="D20" s="5">
        <v>50715</v>
      </c>
      <c r="E20" s="5">
        <v>110</v>
      </c>
      <c r="F20" s="2">
        <v>4806</v>
      </c>
      <c r="G20" s="5" t="s">
        <v>39</v>
      </c>
      <c r="H20" s="5">
        <v>5</v>
      </c>
      <c r="I20" s="5">
        <v>1</v>
      </c>
      <c r="J20" s="5">
        <v>44</v>
      </c>
      <c r="K20" s="5">
        <v>2144</v>
      </c>
    </row>
    <row r="21" spans="1:26" x14ac:dyDescent="0.55000000000000004">
      <c r="A21" s="309"/>
    </row>
    <row r="22" spans="1:26" x14ac:dyDescent="0.55000000000000004">
      <c r="A22" s="309" t="s">
        <v>42</v>
      </c>
      <c r="B22" s="5">
        <v>11</v>
      </c>
      <c r="C22" s="5" t="s">
        <v>34</v>
      </c>
      <c r="D22" s="5">
        <v>26287</v>
      </c>
      <c r="E22" s="5">
        <v>57</v>
      </c>
      <c r="F22" s="2">
        <v>2205</v>
      </c>
      <c r="G22" s="5" t="s">
        <v>39</v>
      </c>
      <c r="H22" s="5">
        <v>4</v>
      </c>
      <c r="J22" s="5">
        <v>28</v>
      </c>
      <c r="K22" s="5">
        <v>1628</v>
      </c>
    </row>
    <row r="23" spans="1:26" x14ac:dyDescent="0.55000000000000004">
      <c r="A23" s="309"/>
      <c r="B23" s="5">
        <v>12</v>
      </c>
      <c r="C23" s="5" t="s">
        <v>34</v>
      </c>
      <c r="D23" s="5">
        <v>63628</v>
      </c>
      <c r="E23" s="5">
        <v>136</v>
      </c>
      <c r="F23" s="2">
        <v>4171</v>
      </c>
      <c r="G23" s="5" t="s">
        <v>39</v>
      </c>
      <c r="H23" s="5">
        <v>4</v>
      </c>
      <c r="I23" s="5">
        <v>3</v>
      </c>
      <c r="J23" s="5">
        <v>27</v>
      </c>
      <c r="K23" s="5">
        <v>1927</v>
      </c>
    </row>
    <row r="24" spans="1:26" x14ac:dyDescent="0.55000000000000004">
      <c r="A24" s="309"/>
    </row>
    <row r="25" spans="1:26" s="282" customFormat="1" x14ac:dyDescent="0.55000000000000004">
      <c r="A25" s="599" t="s">
        <v>43</v>
      </c>
      <c r="B25" s="17">
        <v>13</v>
      </c>
      <c r="C25" s="17" t="s">
        <v>34</v>
      </c>
      <c r="D25" s="17">
        <v>25446</v>
      </c>
      <c r="E25" s="17">
        <v>42</v>
      </c>
      <c r="F25" s="282">
        <v>1902</v>
      </c>
      <c r="G25" s="17" t="s">
        <v>39</v>
      </c>
      <c r="H25" s="17">
        <v>11</v>
      </c>
      <c r="I25" s="17">
        <v>1</v>
      </c>
      <c r="J25" s="17">
        <v>50</v>
      </c>
      <c r="K25" s="17">
        <v>4550</v>
      </c>
      <c r="L25" s="17"/>
      <c r="Q25" s="17"/>
      <c r="R25" s="17"/>
      <c r="S25" s="17"/>
      <c r="T25" s="17"/>
      <c r="U25" s="17"/>
      <c r="W25" s="17"/>
      <c r="X25" s="17"/>
      <c r="Z25" s="17"/>
    </row>
    <row r="26" spans="1:26" s="282" customFormat="1" x14ac:dyDescent="0.55000000000000004">
      <c r="A26" s="599"/>
      <c r="B26" s="17"/>
      <c r="C26" s="17"/>
      <c r="D26" s="17"/>
      <c r="E26" s="17"/>
      <c r="G26" s="17"/>
      <c r="H26" s="17"/>
      <c r="I26" s="17"/>
      <c r="J26" s="17"/>
      <c r="K26" s="17"/>
      <c r="L26" s="17"/>
      <c r="Q26" s="17"/>
      <c r="R26" s="17"/>
      <c r="S26" s="17"/>
      <c r="T26" s="17"/>
      <c r="U26" s="17"/>
      <c r="W26" s="17"/>
      <c r="X26" s="17"/>
      <c r="Z26" s="17"/>
    </row>
    <row r="27" spans="1:26" s="282" customFormat="1" x14ac:dyDescent="0.55000000000000004">
      <c r="A27" s="599" t="s">
        <v>44</v>
      </c>
      <c r="B27" s="17">
        <v>14</v>
      </c>
      <c r="C27" s="17" t="s">
        <v>34</v>
      </c>
      <c r="D27" s="17">
        <v>99049</v>
      </c>
      <c r="E27" s="17">
        <v>320</v>
      </c>
      <c r="F27" s="282">
        <v>7615</v>
      </c>
      <c r="G27" s="17" t="s">
        <v>39</v>
      </c>
      <c r="H27" s="17">
        <v>12</v>
      </c>
      <c r="I27" s="17"/>
      <c r="J27" s="17">
        <v>59</v>
      </c>
      <c r="K27" s="17">
        <v>4859</v>
      </c>
      <c r="L27" s="17"/>
      <c r="Q27" s="17"/>
      <c r="R27" s="17"/>
      <c r="S27" s="17"/>
      <c r="T27" s="17"/>
      <c r="U27" s="17"/>
      <c r="W27" s="17"/>
      <c r="X27" s="17"/>
      <c r="Z27" s="17"/>
    </row>
    <row r="28" spans="1:26" s="282" customFormat="1" x14ac:dyDescent="0.55000000000000004">
      <c r="A28" s="599"/>
      <c r="B28" s="17">
        <v>15</v>
      </c>
      <c r="C28" s="17" t="s">
        <v>34</v>
      </c>
      <c r="D28" s="17">
        <v>41301</v>
      </c>
      <c r="E28" s="17">
        <v>107</v>
      </c>
      <c r="F28" s="282">
        <v>3398</v>
      </c>
      <c r="G28" s="17" t="s">
        <v>39</v>
      </c>
      <c r="H28" s="17"/>
      <c r="I28" s="17">
        <v>1</v>
      </c>
      <c r="J28" s="17">
        <v>72</v>
      </c>
      <c r="K28" s="17"/>
      <c r="L28" s="17">
        <v>172</v>
      </c>
      <c r="Q28" s="17"/>
      <c r="R28" s="17"/>
      <c r="S28" s="17"/>
      <c r="T28" s="17"/>
      <c r="U28" s="17"/>
      <c r="W28" s="17"/>
      <c r="X28" s="17"/>
      <c r="Z28" s="17"/>
    </row>
    <row r="29" spans="1:26" s="282" customFormat="1" x14ac:dyDescent="0.55000000000000004">
      <c r="A29" s="599"/>
      <c r="B29" s="17">
        <v>16</v>
      </c>
      <c r="C29" s="17" t="s">
        <v>34</v>
      </c>
      <c r="D29" s="17">
        <v>13677</v>
      </c>
      <c r="E29" s="17">
        <v>36</v>
      </c>
      <c r="F29" s="282">
        <v>94</v>
      </c>
      <c r="G29" s="17" t="s">
        <v>39</v>
      </c>
      <c r="H29" s="17"/>
      <c r="I29" s="17"/>
      <c r="J29" s="17">
        <v>44</v>
      </c>
      <c r="K29" s="17"/>
      <c r="L29" s="17">
        <v>44</v>
      </c>
      <c r="Q29" s="17">
        <v>3</v>
      </c>
      <c r="R29" s="17">
        <v>154</v>
      </c>
      <c r="S29" s="17" t="s">
        <v>36</v>
      </c>
      <c r="T29" s="17" t="s">
        <v>45</v>
      </c>
      <c r="U29" s="17">
        <v>54</v>
      </c>
      <c r="W29" s="17">
        <v>54</v>
      </c>
      <c r="X29" s="17"/>
      <c r="Z29" s="17">
        <v>20</v>
      </c>
    </row>
    <row r="30" spans="1:26" s="282" customFormat="1" x14ac:dyDescent="0.55000000000000004">
      <c r="A30" s="599"/>
      <c r="B30" s="17">
        <v>17</v>
      </c>
      <c r="C30" s="17" t="s">
        <v>34</v>
      </c>
      <c r="D30" s="17">
        <v>52681</v>
      </c>
      <c r="E30" s="17">
        <v>148</v>
      </c>
      <c r="F30" s="282">
        <v>5143</v>
      </c>
      <c r="G30" s="17" t="s">
        <v>39</v>
      </c>
      <c r="H30" s="17">
        <v>2</v>
      </c>
      <c r="I30" s="17">
        <v>3</v>
      </c>
      <c r="J30" s="17">
        <v>79</v>
      </c>
      <c r="K30" s="17">
        <v>1179</v>
      </c>
      <c r="L30" s="17"/>
      <c r="Q30" s="17"/>
      <c r="R30" s="17"/>
      <c r="S30" s="17"/>
      <c r="T30" s="17"/>
      <c r="U30" s="17"/>
      <c r="W30" s="17"/>
      <c r="X30" s="17"/>
      <c r="Z30" s="17"/>
    </row>
    <row r="31" spans="1:26" s="282" customFormat="1" x14ac:dyDescent="0.55000000000000004">
      <c r="A31" s="599"/>
      <c r="B31" s="17"/>
      <c r="C31" s="17"/>
      <c r="D31" s="17"/>
      <c r="E31" s="17"/>
      <c r="G31" s="17"/>
      <c r="H31" s="17"/>
      <c r="I31" s="17"/>
      <c r="J31" s="17"/>
      <c r="K31" s="17"/>
      <c r="L31" s="17"/>
      <c r="Q31" s="17"/>
      <c r="R31" s="17"/>
      <c r="S31" s="17"/>
      <c r="T31" s="17"/>
      <c r="U31" s="17"/>
      <c r="W31" s="17"/>
      <c r="X31" s="17"/>
      <c r="Z31" s="17"/>
    </row>
    <row r="32" spans="1:26" x14ac:dyDescent="0.55000000000000004">
      <c r="A32" s="309" t="s">
        <v>46</v>
      </c>
      <c r="B32" s="5">
        <v>18</v>
      </c>
      <c r="C32" s="5" t="s">
        <v>34</v>
      </c>
      <c r="D32" s="5">
        <v>13716</v>
      </c>
      <c r="E32" s="5">
        <v>69</v>
      </c>
      <c r="F32" s="2">
        <v>133</v>
      </c>
      <c r="G32" s="5" t="s">
        <v>39</v>
      </c>
      <c r="I32" s="5">
        <v>1</v>
      </c>
      <c r="J32" s="5">
        <v>54</v>
      </c>
      <c r="L32" s="5">
        <v>154</v>
      </c>
      <c r="Q32" s="5">
        <v>4</v>
      </c>
      <c r="R32" s="5">
        <v>41</v>
      </c>
      <c r="S32" s="5" t="s">
        <v>36</v>
      </c>
      <c r="T32" s="5" t="s">
        <v>45</v>
      </c>
      <c r="U32" s="5">
        <v>72</v>
      </c>
      <c r="W32" s="5">
        <v>72</v>
      </c>
      <c r="Z32" s="5">
        <v>20</v>
      </c>
    </row>
    <row r="33" spans="1:26" x14ac:dyDescent="0.55000000000000004">
      <c r="A33" s="309"/>
      <c r="B33" s="5">
        <v>19</v>
      </c>
      <c r="C33" s="5" t="s">
        <v>34</v>
      </c>
      <c r="D33" s="5">
        <v>26138</v>
      </c>
      <c r="E33" s="5">
        <v>89</v>
      </c>
      <c r="F33" s="2">
        <v>2101</v>
      </c>
      <c r="G33" s="5" t="s">
        <v>39</v>
      </c>
      <c r="H33" s="5">
        <v>6</v>
      </c>
      <c r="I33" s="5">
        <v>3</v>
      </c>
      <c r="J33" s="5">
        <v>53</v>
      </c>
      <c r="K33" s="5">
        <v>2753</v>
      </c>
    </row>
    <row r="34" spans="1:26" x14ac:dyDescent="0.55000000000000004">
      <c r="A34" s="309"/>
      <c r="B34" s="5">
        <v>20</v>
      </c>
      <c r="C34" s="5" t="s">
        <v>47</v>
      </c>
      <c r="D34" s="5">
        <v>954</v>
      </c>
      <c r="E34" s="5">
        <v>80</v>
      </c>
      <c r="F34" s="2">
        <v>4</v>
      </c>
      <c r="G34" s="5" t="s">
        <v>39</v>
      </c>
      <c r="H34" s="5">
        <v>11</v>
      </c>
      <c r="I34" s="5">
        <v>3</v>
      </c>
      <c r="J34" s="5">
        <v>60</v>
      </c>
      <c r="K34" s="5">
        <v>4760</v>
      </c>
    </row>
    <row r="35" spans="1:26" x14ac:dyDescent="0.55000000000000004">
      <c r="A35" s="309"/>
      <c r="B35" s="5">
        <v>21</v>
      </c>
      <c r="C35" s="5" t="s">
        <v>34</v>
      </c>
      <c r="D35" s="5">
        <v>13641</v>
      </c>
      <c r="E35" s="5">
        <v>19</v>
      </c>
      <c r="F35" s="2">
        <v>58</v>
      </c>
      <c r="G35" s="5" t="s">
        <v>39</v>
      </c>
      <c r="J35" s="5">
        <v>29</v>
      </c>
      <c r="L35" s="5">
        <v>29</v>
      </c>
      <c r="Q35" s="5">
        <v>5</v>
      </c>
      <c r="R35" s="5">
        <v>113</v>
      </c>
      <c r="S35" s="5" t="s">
        <v>36</v>
      </c>
      <c r="T35" s="5" t="s">
        <v>45</v>
      </c>
      <c r="U35" s="5">
        <v>36</v>
      </c>
      <c r="W35" s="5">
        <v>36</v>
      </c>
      <c r="Z35" s="5">
        <v>20</v>
      </c>
    </row>
    <row r="36" spans="1:26" x14ac:dyDescent="0.55000000000000004">
      <c r="A36" s="309"/>
      <c r="B36" s="5">
        <v>22</v>
      </c>
      <c r="C36" s="5" t="s">
        <v>34</v>
      </c>
      <c r="D36" s="5">
        <v>25291</v>
      </c>
      <c r="E36" s="5">
        <v>123</v>
      </c>
      <c r="F36" s="2">
        <v>1747</v>
      </c>
      <c r="G36" s="5" t="s">
        <v>39</v>
      </c>
      <c r="H36" s="5">
        <v>8</v>
      </c>
      <c r="I36" s="5">
        <v>2</v>
      </c>
      <c r="J36" s="5">
        <v>10</v>
      </c>
      <c r="K36" s="5">
        <v>3410</v>
      </c>
    </row>
    <row r="37" spans="1:26" x14ac:dyDescent="0.55000000000000004">
      <c r="A37" s="309"/>
    </row>
    <row r="38" spans="1:26" x14ac:dyDescent="0.55000000000000004">
      <c r="A38" s="309" t="s">
        <v>48</v>
      </c>
      <c r="B38" s="5">
        <v>23</v>
      </c>
      <c r="C38" s="5" t="s">
        <v>34</v>
      </c>
      <c r="D38" s="5">
        <v>51949</v>
      </c>
      <c r="E38" s="5">
        <v>184</v>
      </c>
      <c r="F38" s="2">
        <v>4995</v>
      </c>
      <c r="G38" s="5" t="s">
        <v>39</v>
      </c>
      <c r="I38" s="5">
        <v>50</v>
      </c>
      <c r="L38" s="5">
        <v>50</v>
      </c>
      <c r="Q38" s="5">
        <v>6</v>
      </c>
      <c r="R38" s="5">
        <v>11</v>
      </c>
      <c r="S38" s="5" t="s">
        <v>36</v>
      </c>
      <c r="T38" s="5" t="s">
        <v>45</v>
      </c>
      <c r="U38" s="5">
        <v>54</v>
      </c>
      <c r="W38" s="5">
        <v>54</v>
      </c>
      <c r="Z38" s="5">
        <v>30</v>
      </c>
    </row>
    <row r="39" spans="1:26" x14ac:dyDescent="0.55000000000000004">
      <c r="A39" s="309"/>
      <c r="B39" s="5">
        <v>24</v>
      </c>
      <c r="C39" s="5" t="s">
        <v>34</v>
      </c>
      <c r="D39" s="5">
        <v>22703</v>
      </c>
      <c r="E39" s="5">
        <v>18</v>
      </c>
      <c r="F39" s="2">
        <v>1701</v>
      </c>
      <c r="G39" s="5" t="s">
        <v>39</v>
      </c>
      <c r="H39" s="5">
        <v>13</v>
      </c>
      <c r="I39" s="5">
        <v>1</v>
      </c>
      <c r="J39" s="5">
        <v>40</v>
      </c>
      <c r="K39" s="5">
        <v>5340</v>
      </c>
    </row>
    <row r="40" spans="1:26" x14ac:dyDescent="0.55000000000000004">
      <c r="A40" s="309"/>
      <c r="B40" s="5">
        <v>25</v>
      </c>
      <c r="C40" s="5" t="s">
        <v>34</v>
      </c>
      <c r="D40" s="5">
        <v>87379</v>
      </c>
      <c r="E40" s="5">
        <v>610</v>
      </c>
      <c r="F40" s="2">
        <v>7286</v>
      </c>
      <c r="G40" s="5" t="s">
        <v>39</v>
      </c>
      <c r="I40" s="5">
        <v>1</v>
      </c>
      <c r="J40" s="5">
        <v>28</v>
      </c>
      <c r="L40" s="5">
        <v>128</v>
      </c>
    </row>
    <row r="41" spans="1:26" x14ac:dyDescent="0.55000000000000004">
      <c r="A41" s="309"/>
      <c r="B41" s="5">
        <v>26</v>
      </c>
      <c r="C41" s="5" t="s">
        <v>49</v>
      </c>
      <c r="D41" s="5">
        <v>2937</v>
      </c>
      <c r="E41" s="5">
        <v>74</v>
      </c>
      <c r="F41" s="2">
        <v>37</v>
      </c>
      <c r="G41" s="5" t="s">
        <v>39</v>
      </c>
      <c r="H41" s="5">
        <v>4</v>
      </c>
      <c r="J41" s="5">
        <v>87</v>
      </c>
      <c r="K41" s="5">
        <v>1687</v>
      </c>
    </row>
    <row r="42" spans="1:26" x14ac:dyDescent="0.55000000000000004">
      <c r="A42" s="309"/>
    </row>
    <row r="43" spans="1:26" x14ac:dyDescent="0.55000000000000004">
      <c r="A43" s="309" t="s">
        <v>50</v>
      </c>
      <c r="B43" s="5">
        <v>27</v>
      </c>
      <c r="C43" s="5" t="s">
        <v>34</v>
      </c>
      <c r="D43" s="5">
        <v>13619</v>
      </c>
      <c r="E43" s="5">
        <v>22</v>
      </c>
      <c r="F43" s="2">
        <v>36</v>
      </c>
      <c r="G43" s="5" t="s">
        <v>39</v>
      </c>
      <c r="J43" s="5">
        <v>70</v>
      </c>
      <c r="L43" s="5">
        <v>70</v>
      </c>
      <c r="Q43" s="5">
        <v>7</v>
      </c>
      <c r="R43" s="5">
        <v>117</v>
      </c>
      <c r="S43" s="5" t="s">
        <v>36</v>
      </c>
      <c r="T43" s="5" t="s">
        <v>45</v>
      </c>
      <c r="U43" s="5">
        <v>54</v>
      </c>
      <c r="W43" s="5">
        <v>54</v>
      </c>
      <c r="Z43" s="5">
        <v>20</v>
      </c>
    </row>
    <row r="44" spans="1:26" x14ac:dyDescent="0.55000000000000004">
      <c r="A44" s="309"/>
    </row>
    <row r="45" spans="1:26" x14ac:dyDescent="0.55000000000000004">
      <c r="A45" s="309" t="s">
        <v>51</v>
      </c>
      <c r="B45" s="5">
        <v>28</v>
      </c>
      <c r="C45" s="5" t="s">
        <v>34</v>
      </c>
      <c r="D45" s="5">
        <v>98652</v>
      </c>
      <c r="E45" s="5">
        <v>279</v>
      </c>
      <c r="F45" s="2">
        <v>7967</v>
      </c>
      <c r="G45" s="5" t="s">
        <v>39</v>
      </c>
      <c r="H45" s="5">
        <v>7</v>
      </c>
      <c r="J45" s="5">
        <v>75</v>
      </c>
      <c r="K45" s="5">
        <v>2875</v>
      </c>
    </row>
    <row r="46" spans="1:26" x14ac:dyDescent="0.55000000000000004">
      <c r="A46" s="309" t="s">
        <v>51</v>
      </c>
      <c r="B46" s="5">
        <v>29</v>
      </c>
      <c r="C46" s="5" t="s">
        <v>34</v>
      </c>
      <c r="D46" s="5">
        <v>62580</v>
      </c>
      <c r="E46" s="5">
        <v>110</v>
      </c>
      <c r="F46" s="2">
        <v>3792</v>
      </c>
      <c r="G46" s="5" t="s">
        <v>39</v>
      </c>
      <c r="H46" s="5">
        <v>13</v>
      </c>
      <c r="I46" s="5">
        <v>3</v>
      </c>
      <c r="J46" s="5">
        <v>34</v>
      </c>
      <c r="K46" s="5">
        <v>5534</v>
      </c>
    </row>
    <row r="47" spans="1:26" x14ac:dyDescent="0.55000000000000004">
      <c r="A47" s="309"/>
      <c r="B47" s="5">
        <v>31</v>
      </c>
      <c r="C47" s="5" t="s">
        <v>34</v>
      </c>
      <c r="D47" s="5">
        <v>25198</v>
      </c>
      <c r="E47" s="5">
        <v>30</v>
      </c>
      <c r="F47" s="2">
        <v>1590</v>
      </c>
      <c r="G47" s="5" t="s">
        <v>39</v>
      </c>
      <c r="H47" s="5">
        <v>17</v>
      </c>
      <c r="I47" s="5">
        <v>2</v>
      </c>
      <c r="J47" s="5">
        <v>20</v>
      </c>
      <c r="K47" s="5">
        <v>7020</v>
      </c>
    </row>
    <row r="48" spans="1:26" x14ac:dyDescent="0.55000000000000004">
      <c r="A48" s="309"/>
    </row>
    <row r="49" spans="1:26" x14ac:dyDescent="0.55000000000000004">
      <c r="A49" s="309" t="s">
        <v>52</v>
      </c>
      <c r="B49" s="5">
        <v>32</v>
      </c>
      <c r="C49" s="5" t="s">
        <v>34</v>
      </c>
      <c r="D49" s="5">
        <v>42001</v>
      </c>
      <c r="E49" s="5">
        <v>106</v>
      </c>
      <c r="F49" s="2">
        <v>3813</v>
      </c>
      <c r="G49" s="5" t="s">
        <v>39</v>
      </c>
      <c r="H49" s="5">
        <v>3</v>
      </c>
      <c r="I49" s="5">
        <v>2</v>
      </c>
      <c r="J49" s="5">
        <v>32</v>
      </c>
      <c r="K49" s="5">
        <v>1432</v>
      </c>
    </row>
    <row r="50" spans="1:26" x14ac:dyDescent="0.55000000000000004">
      <c r="A50" s="309" t="s">
        <v>52</v>
      </c>
      <c r="B50" s="5">
        <v>33</v>
      </c>
      <c r="C50" s="5" t="s">
        <v>34</v>
      </c>
      <c r="D50" s="5">
        <v>86474</v>
      </c>
      <c r="E50" s="5">
        <v>600</v>
      </c>
      <c r="F50" s="2">
        <v>7042</v>
      </c>
      <c r="G50" s="5" t="s">
        <v>39</v>
      </c>
      <c r="I50" s="5">
        <v>3</v>
      </c>
      <c r="J50" s="5">
        <v>12</v>
      </c>
      <c r="K50" s="5">
        <v>312</v>
      </c>
    </row>
    <row r="51" spans="1:26" x14ac:dyDescent="0.55000000000000004">
      <c r="A51" s="309" t="s">
        <v>52</v>
      </c>
      <c r="B51" s="5">
        <v>34</v>
      </c>
      <c r="C51" s="5" t="s">
        <v>34</v>
      </c>
      <c r="D51" s="5">
        <v>51796</v>
      </c>
      <c r="E51" s="5">
        <v>174</v>
      </c>
      <c r="F51" s="2">
        <v>4694</v>
      </c>
      <c r="G51" s="5" t="s">
        <v>39</v>
      </c>
      <c r="J51" s="5">
        <v>46</v>
      </c>
      <c r="K51" s="5">
        <v>46</v>
      </c>
    </row>
    <row r="52" spans="1:26" x14ac:dyDescent="0.55000000000000004">
      <c r="A52" s="309" t="s">
        <v>52</v>
      </c>
      <c r="B52" s="5">
        <v>35</v>
      </c>
      <c r="C52" s="5" t="s">
        <v>34</v>
      </c>
      <c r="D52" s="5">
        <v>41998</v>
      </c>
      <c r="E52" s="5">
        <v>104</v>
      </c>
      <c r="F52" s="2">
        <v>3801</v>
      </c>
      <c r="G52" s="5" t="s">
        <v>39</v>
      </c>
      <c r="H52" s="5">
        <v>1</v>
      </c>
      <c r="I52" s="5">
        <v>3</v>
      </c>
      <c r="J52" s="5">
        <v>58</v>
      </c>
      <c r="K52" s="5">
        <v>758</v>
      </c>
    </row>
    <row r="53" spans="1:26" x14ac:dyDescent="0.55000000000000004">
      <c r="A53" s="309" t="s">
        <v>52</v>
      </c>
      <c r="B53" s="5">
        <v>36</v>
      </c>
      <c r="C53" s="5" t="s">
        <v>49</v>
      </c>
      <c r="D53" s="5">
        <v>4069</v>
      </c>
      <c r="E53" s="5">
        <v>11</v>
      </c>
      <c r="F53" s="2">
        <v>69</v>
      </c>
      <c r="G53" s="5" t="s">
        <v>39</v>
      </c>
      <c r="H53" s="5">
        <v>8</v>
      </c>
      <c r="I53" s="5">
        <v>2</v>
      </c>
      <c r="J53" s="5">
        <v>64</v>
      </c>
      <c r="K53" s="5">
        <v>3464</v>
      </c>
    </row>
    <row r="54" spans="1:26" x14ac:dyDescent="0.55000000000000004">
      <c r="A54" s="309"/>
    </row>
    <row r="55" spans="1:26" x14ac:dyDescent="0.55000000000000004">
      <c r="A55" s="309" t="s">
        <v>53</v>
      </c>
      <c r="B55" s="5">
        <v>37</v>
      </c>
      <c r="C55" s="5" t="s">
        <v>34</v>
      </c>
      <c r="D55" s="5">
        <v>26449</v>
      </c>
      <c r="E55" s="5">
        <v>21</v>
      </c>
      <c r="F55" s="2">
        <v>2367</v>
      </c>
      <c r="G55" s="5" t="s">
        <v>39</v>
      </c>
      <c r="H55" s="5">
        <v>6</v>
      </c>
      <c r="I55" s="5">
        <v>1</v>
      </c>
      <c r="J55" s="5">
        <v>3</v>
      </c>
      <c r="K55" s="5">
        <v>2503</v>
      </c>
    </row>
    <row r="56" spans="1:26" x14ac:dyDescent="0.55000000000000004">
      <c r="A56" s="309"/>
    </row>
    <row r="57" spans="1:26" x14ac:dyDescent="0.55000000000000004">
      <c r="A57" s="309" t="s">
        <v>54</v>
      </c>
      <c r="B57" s="5">
        <v>38</v>
      </c>
      <c r="C57" s="5" t="s">
        <v>34</v>
      </c>
      <c r="D57" s="5">
        <v>25385</v>
      </c>
      <c r="E57" s="5">
        <v>113</v>
      </c>
      <c r="F57" s="2">
        <v>1841</v>
      </c>
      <c r="G57" s="5" t="s">
        <v>39</v>
      </c>
      <c r="H57" s="5">
        <v>15</v>
      </c>
      <c r="I57" s="5">
        <v>1</v>
      </c>
      <c r="J57" s="5">
        <v>16</v>
      </c>
      <c r="K57" s="5">
        <v>6116</v>
      </c>
    </row>
    <row r="58" spans="1:26" x14ac:dyDescent="0.55000000000000004">
      <c r="A58" s="309" t="s">
        <v>54</v>
      </c>
      <c r="B58" s="5">
        <v>39</v>
      </c>
      <c r="C58" s="5" t="s">
        <v>34</v>
      </c>
      <c r="D58" s="5">
        <v>25382</v>
      </c>
      <c r="E58" s="5">
        <v>114</v>
      </c>
      <c r="F58" s="2">
        <v>1838</v>
      </c>
      <c r="G58" s="5" t="s">
        <v>39</v>
      </c>
      <c r="H58" s="5">
        <v>2</v>
      </c>
      <c r="K58" s="5">
        <v>800</v>
      </c>
    </row>
    <row r="59" spans="1:26" x14ac:dyDescent="0.55000000000000004">
      <c r="A59" s="309" t="s">
        <v>54</v>
      </c>
      <c r="B59" s="5">
        <v>40</v>
      </c>
      <c r="C59" s="5" t="s">
        <v>34</v>
      </c>
      <c r="D59" s="5">
        <v>13594</v>
      </c>
      <c r="E59" s="5">
        <v>13</v>
      </c>
      <c r="F59" s="2">
        <v>11</v>
      </c>
      <c r="G59" s="5" t="s">
        <v>39</v>
      </c>
      <c r="J59" s="5">
        <v>82</v>
      </c>
      <c r="L59" s="5">
        <v>82</v>
      </c>
      <c r="Q59" s="5">
        <v>8</v>
      </c>
      <c r="R59" s="5">
        <v>122</v>
      </c>
      <c r="S59" s="5" t="s">
        <v>36</v>
      </c>
      <c r="T59" s="5" t="s">
        <v>45</v>
      </c>
      <c r="U59" s="5">
        <v>54</v>
      </c>
      <c r="W59" s="5">
        <v>54</v>
      </c>
      <c r="Z59" s="5">
        <v>20</v>
      </c>
    </row>
    <row r="60" spans="1:26" x14ac:dyDescent="0.55000000000000004">
      <c r="A60" s="309"/>
    </row>
    <row r="61" spans="1:26" x14ac:dyDescent="0.55000000000000004">
      <c r="A61" s="309" t="s">
        <v>55</v>
      </c>
      <c r="B61" s="5">
        <v>41</v>
      </c>
      <c r="C61" s="5" t="s">
        <v>34</v>
      </c>
      <c r="D61" s="5">
        <v>42002</v>
      </c>
      <c r="E61" s="5">
        <v>107</v>
      </c>
      <c r="F61" s="2">
        <v>3814</v>
      </c>
      <c r="G61" s="5" t="s">
        <v>39</v>
      </c>
      <c r="H61" s="5">
        <v>11</v>
      </c>
      <c r="J61" s="5">
        <v>11</v>
      </c>
      <c r="K61" s="5">
        <v>4411</v>
      </c>
    </row>
    <row r="62" spans="1:26" x14ac:dyDescent="0.55000000000000004">
      <c r="A62" s="309" t="s">
        <v>55</v>
      </c>
      <c r="B62" s="5">
        <v>42</v>
      </c>
      <c r="C62" s="5" t="s">
        <v>34</v>
      </c>
      <c r="D62" s="5">
        <v>51797</v>
      </c>
      <c r="E62" s="5">
        <v>173</v>
      </c>
      <c r="F62" s="2">
        <v>4965</v>
      </c>
      <c r="G62" s="5" t="s">
        <v>39</v>
      </c>
      <c r="J62" s="5">
        <v>87</v>
      </c>
      <c r="K62" s="5">
        <v>87</v>
      </c>
    </row>
    <row r="63" spans="1:26" x14ac:dyDescent="0.55000000000000004">
      <c r="A63" s="309" t="s">
        <v>55</v>
      </c>
      <c r="B63" s="5">
        <v>43</v>
      </c>
      <c r="C63" s="5" t="s">
        <v>34</v>
      </c>
      <c r="D63" s="5">
        <v>13687</v>
      </c>
      <c r="E63" s="5">
        <v>61</v>
      </c>
      <c r="F63" s="2">
        <v>114</v>
      </c>
      <c r="G63" s="5" t="s">
        <v>39</v>
      </c>
      <c r="I63" s="5">
        <v>1</v>
      </c>
      <c r="J63" s="5">
        <v>63</v>
      </c>
      <c r="L63" s="5">
        <v>63</v>
      </c>
      <c r="Q63" s="5">
        <v>9</v>
      </c>
      <c r="R63" s="5">
        <v>75</v>
      </c>
      <c r="S63" s="5" t="s">
        <v>36</v>
      </c>
      <c r="T63" s="5" t="s">
        <v>45</v>
      </c>
      <c r="U63" s="5">
        <v>54</v>
      </c>
      <c r="W63" s="5">
        <v>54</v>
      </c>
      <c r="Z63" s="5">
        <v>30</v>
      </c>
    </row>
    <row r="64" spans="1:26" x14ac:dyDescent="0.55000000000000004">
      <c r="A64" s="309" t="s">
        <v>55</v>
      </c>
      <c r="B64" s="5">
        <v>44</v>
      </c>
      <c r="C64" s="5" t="s">
        <v>49</v>
      </c>
      <c r="D64" s="5">
        <v>3417</v>
      </c>
      <c r="E64" s="5">
        <v>102</v>
      </c>
      <c r="F64" s="2">
        <v>17</v>
      </c>
      <c r="G64" s="5" t="s">
        <v>39</v>
      </c>
      <c r="H64" s="5">
        <v>4</v>
      </c>
      <c r="I64" s="5">
        <v>3</v>
      </c>
      <c r="J64" s="5">
        <v>90</v>
      </c>
      <c r="K64" s="5">
        <v>3790</v>
      </c>
    </row>
    <row r="65" spans="1:26" x14ac:dyDescent="0.55000000000000004">
      <c r="A65" s="309"/>
    </row>
    <row r="66" spans="1:26" x14ac:dyDescent="0.55000000000000004">
      <c r="A66" s="309" t="s">
        <v>56</v>
      </c>
      <c r="B66" s="5">
        <v>45</v>
      </c>
      <c r="C66" s="5" t="s">
        <v>34</v>
      </c>
      <c r="D66" s="5">
        <v>13665</v>
      </c>
      <c r="E66" s="5">
        <v>33</v>
      </c>
      <c r="F66" s="2">
        <v>82</v>
      </c>
      <c r="G66" s="5" t="s">
        <v>39</v>
      </c>
      <c r="J66" s="5">
        <v>33</v>
      </c>
      <c r="L66" s="5">
        <v>33</v>
      </c>
      <c r="Q66" s="5">
        <v>10</v>
      </c>
      <c r="R66" s="5">
        <v>25</v>
      </c>
      <c r="S66" s="5" t="s">
        <v>36</v>
      </c>
      <c r="T66" s="5" t="s">
        <v>37</v>
      </c>
      <c r="U66" s="5">
        <v>247</v>
      </c>
      <c r="W66" s="5">
        <v>247</v>
      </c>
      <c r="Z66" s="5">
        <v>19</v>
      </c>
    </row>
    <row r="67" spans="1:26" x14ac:dyDescent="0.55000000000000004">
      <c r="A67" s="309" t="s">
        <v>56</v>
      </c>
      <c r="B67" s="5">
        <v>46</v>
      </c>
      <c r="C67" s="5" t="s">
        <v>34</v>
      </c>
      <c r="D67" s="5">
        <v>85891</v>
      </c>
      <c r="E67" s="5">
        <v>85</v>
      </c>
      <c r="F67" s="2">
        <v>7004</v>
      </c>
      <c r="G67" s="5" t="s">
        <v>39</v>
      </c>
      <c r="J67" s="5">
        <v>65</v>
      </c>
      <c r="M67" s="2">
        <v>65</v>
      </c>
    </row>
    <row r="68" spans="1:26" x14ac:dyDescent="0.55000000000000004">
      <c r="A68" s="309" t="s">
        <v>56</v>
      </c>
      <c r="B68" s="5">
        <v>47</v>
      </c>
      <c r="C68" s="5" t="s">
        <v>34</v>
      </c>
      <c r="D68" s="5">
        <v>88033</v>
      </c>
      <c r="E68" s="5">
        <v>239</v>
      </c>
      <c r="F68" s="2">
        <v>7152</v>
      </c>
      <c r="G68" s="5" t="s">
        <v>39</v>
      </c>
      <c r="H68" s="5">
        <v>4</v>
      </c>
      <c r="K68" s="5">
        <v>1600</v>
      </c>
    </row>
    <row r="69" spans="1:26" x14ac:dyDescent="0.55000000000000004">
      <c r="A69" s="309"/>
    </row>
    <row r="70" spans="1:26" x14ac:dyDescent="0.55000000000000004">
      <c r="A70" s="309" t="s">
        <v>57</v>
      </c>
      <c r="B70" s="5">
        <v>48</v>
      </c>
      <c r="C70" s="5" t="s">
        <v>34</v>
      </c>
      <c r="D70" s="5">
        <v>88032</v>
      </c>
      <c r="E70" s="5">
        <v>238</v>
      </c>
      <c r="F70" s="2">
        <v>2221</v>
      </c>
      <c r="G70" s="5" t="s">
        <v>39</v>
      </c>
      <c r="H70" s="5">
        <v>4</v>
      </c>
      <c r="K70" s="5">
        <v>1500</v>
      </c>
    </row>
    <row r="71" spans="1:26" x14ac:dyDescent="0.55000000000000004">
      <c r="A71" s="309" t="s">
        <v>58</v>
      </c>
      <c r="L71" s="5">
        <v>100</v>
      </c>
      <c r="Q71" s="5">
        <v>11</v>
      </c>
      <c r="R71" s="5">
        <v>238</v>
      </c>
      <c r="S71" s="5" t="s">
        <v>36</v>
      </c>
      <c r="T71" s="5" t="s">
        <v>37</v>
      </c>
      <c r="U71" s="5">
        <v>24</v>
      </c>
      <c r="W71" s="5">
        <v>24</v>
      </c>
      <c r="Z71" s="5">
        <v>1</v>
      </c>
    </row>
    <row r="72" spans="1:26" x14ac:dyDescent="0.55000000000000004">
      <c r="A72" s="309" t="s">
        <v>57</v>
      </c>
      <c r="B72" s="5">
        <v>49</v>
      </c>
      <c r="C72" s="5" t="s">
        <v>34</v>
      </c>
      <c r="D72" s="5">
        <v>88031</v>
      </c>
      <c r="E72" s="5">
        <v>237</v>
      </c>
      <c r="F72" s="2">
        <v>7150</v>
      </c>
      <c r="G72" s="5" t="s">
        <v>39</v>
      </c>
      <c r="H72" s="5">
        <v>4</v>
      </c>
      <c r="K72" s="5">
        <v>1600</v>
      </c>
    </row>
    <row r="73" spans="1:26" x14ac:dyDescent="0.55000000000000004">
      <c r="A73" s="309"/>
    </row>
    <row r="74" spans="1:26" x14ac:dyDescent="0.55000000000000004">
      <c r="A74" s="309" t="s">
        <v>59</v>
      </c>
      <c r="B74" s="5">
        <v>50</v>
      </c>
      <c r="C74" s="5" t="s">
        <v>34</v>
      </c>
      <c r="D74" s="5">
        <v>43951</v>
      </c>
      <c r="E74" s="5">
        <v>11</v>
      </c>
      <c r="F74" s="2">
        <v>3282</v>
      </c>
      <c r="G74" s="5" t="s">
        <v>39</v>
      </c>
      <c r="H74" s="5">
        <v>25</v>
      </c>
      <c r="I74" s="5">
        <v>3</v>
      </c>
      <c r="K74" s="5">
        <v>11500</v>
      </c>
    </row>
    <row r="75" spans="1:26" x14ac:dyDescent="0.55000000000000004">
      <c r="A75" s="309" t="s">
        <v>59</v>
      </c>
      <c r="B75" s="5">
        <v>51</v>
      </c>
      <c r="C75" s="5" t="s">
        <v>34</v>
      </c>
      <c r="D75" s="5">
        <v>13724</v>
      </c>
      <c r="E75" s="5">
        <v>10</v>
      </c>
      <c r="F75" s="2">
        <v>141</v>
      </c>
      <c r="G75" s="5" t="s">
        <v>39</v>
      </c>
      <c r="I75" s="5">
        <v>1</v>
      </c>
      <c r="J75" s="5">
        <v>35</v>
      </c>
      <c r="L75" s="5">
        <v>135</v>
      </c>
      <c r="Q75" s="5">
        <v>12</v>
      </c>
      <c r="R75" s="5">
        <v>46</v>
      </c>
      <c r="S75" s="5" t="s">
        <v>36</v>
      </c>
      <c r="T75" s="5" t="s">
        <v>45</v>
      </c>
      <c r="U75" s="5">
        <v>108</v>
      </c>
      <c r="W75" s="5">
        <v>108</v>
      </c>
      <c r="Z75" s="5">
        <v>30</v>
      </c>
    </row>
    <row r="76" spans="1:26" x14ac:dyDescent="0.55000000000000004">
      <c r="A76" s="309" t="s">
        <v>59</v>
      </c>
      <c r="B76" s="5">
        <v>52</v>
      </c>
      <c r="C76" s="5" t="s">
        <v>34</v>
      </c>
      <c r="D76" s="5">
        <v>40968</v>
      </c>
      <c r="E76" s="5">
        <v>54</v>
      </c>
      <c r="F76" s="2">
        <v>3378</v>
      </c>
      <c r="G76" s="5" t="s">
        <v>39</v>
      </c>
      <c r="H76" s="5">
        <v>2</v>
      </c>
      <c r="I76" s="5">
        <v>1</v>
      </c>
      <c r="J76" s="5">
        <v>22</v>
      </c>
      <c r="K76" s="5">
        <v>522</v>
      </c>
    </row>
    <row r="77" spans="1:26" x14ac:dyDescent="0.55000000000000004">
      <c r="A77" s="309" t="s">
        <v>59</v>
      </c>
      <c r="B77" s="5">
        <v>53</v>
      </c>
      <c r="C77" s="5" t="s">
        <v>34</v>
      </c>
      <c r="D77" s="5">
        <v>70903</v>
      </c>
      <c r="E77" s="5">
        <v>181</v>
      </c>
      <c r="F77" s="2">
        <v>5789</v>
      </c>
      <c r="G77" s="5" t="s">
        <v>39</v>
      </c>
      <c r="H77" s="5">
        <v>9</v>
      </c>
      <c r="J77" s="5">
        <v>3</v>
      </c>
      <c r="K77" s="5">
        <v>3603</v>
      </c>
    </row>
    <row r="78" spans="1:26" x14ac:dyDescent="0.55000000000000004">
      <c r="A78" s="309"/>
    </row>
    <row r="79" spans="1:26" x14ac:dyDescent="0.55000000000000004">
      <c r="A79" s="309" t="s">
        <v>60</v>
      </c>
      <c r="B79" s="5">
        <v>54</v>
      </c>
      <c r="C79" s="5" t="s">
        <v>34</v>
      </c>
      <c r="D79" s="5">
        <v>13641</v>
      </c>
      <c r="E79" s="5">
        <v>19</v>
      </c>
      <c r="F79" s="2">
        <v>58</v>
      </c>
      <c r="G79" s="5" t="s">
        <v>39</v>
      </c>
      <c r="J79" s="5">
        <v>29</v>
      </c>
      <c r="L79" s="5">
        <v>29</v>
      </c>
      <c r="Q79" s="5">
        <v>13</v>
      </c>
      <c r="R79" s="5">
        <v>113</v>
      </c>
      <c r="S79" s="5" t="s">
        <v>36</v>
      </c>
      <c r="T79" s="5" t="s">
        <v>45</v>
      </c>
      <c r="U79" s="5">
        <v>72</v>
      </c>
      <c r="W79" s="5">
        <v>72</v>
      </c>
      <c r="Z79" s="5">
        <v>28</v>
      </c>
    </row>
    <row r="80" spans="1:26" x14ac:dyDescent="0.55000000000000004">
      <c r="A80" s="309" t="s">
        <v>60</v>
      </c>
      <c r="B80" s="5">
        <v>55</v>
      </c>
      <c r="C80" s="5" t="s">
        <v>34</v>
      </c>
      <c r="D80" s="5">
        <v>25291</v>
      </c>
      <c r="E80" s="5">
        <v>13</v>
      </c>
      <c r="F80" s="2">
        <v>1747</v>
      </c>
      <c r="G80" s="5" t="s">
        <v>39</v>
      </c>
      <c r="H80" s="5">
        <v>8</v>
      </c>
      <c r="I80" s="5">
        <v>2</v>
      </c>
      <c r="J80" s="5">
        <v>10</v>
      </c>
      <c r="K80" s="5">
        <v>3410</v>
      </c>
    </row>
    <row r="81" spans="1:26" x14ac:dyDescent="0.55000000000000004">
      <c r="A81" s="309"/>
    </row>
    <row r="82" spans="1:26" x14ac:dyDescent="0.55000000000000004">
      <c r="A82" s="309" t="s">
        <v>61</v>
      </c>
      <c r="B82" s="5">
        <v>56</v>
      </c>
      <c r="C82" s="5" t="s">
        <v>34</v>
      </c>
      <c r="D82" s="5">
        <v>92017</v>
      </c>
      <c r="E82" s="5">
        <v>318</v>
      </c>
      <c r="F82" s="2">
        <v>7466</v>
      </c>
      <c r="G82" s="5" t="s">
        <v>39</v>
      </c>
      <c r="J82" s="5">
        <v>64</v>
      </c>
      <c r="L82" s="5">
        <v>64</v>
      </c>
      <c r="Q82" s="5">
        <v>14</v>
      </c>
      <c r="R82" s="5">
        <v>90</v>
      </c>
      <c r="S82" s="5" t="s">
        <v>36</v>
      </c>
      <c r="T82" s="5" t="s">
        <v>45</v>
      </c>
      <c r="U82" s="5">
        <v>108</v>
      </c>
      <c r="W82" s="5">
        <v>108</v>
      </c>
      <c r="Z82" s="5">
        <v>30</v>
      </c>
    </row>
    <row r="83" spans="1:26" x14ac:dyDescent="0.55000000000000004">
      <c r="A83" s="309"/>
    </row>
    <row r="84" spans="1:26" x14ac:dyDescent="0.55000000000000004">
      <c r="A84" s="309" t="s">
        <v>62</v>
      </c>
      <c r="B84" s="5">
        <v>57</v>
      </c>
      <c r="C84" s="5" t="s">
        <v>34</v>
      </c>
      <c r="D84" s="5">
        <v>93073</v>
      </c>
      <c r="E84" s="5">
        <v>259</v>
      </c>
      <c r="F84" s="2">
        <v>7460</v>
      </c>
      <c r="G84" s="5" t="s">
        <v>39</v>
      </c>
      <c r="H84" s="5">
        <v>2</v>
      </c>
      <c r="J84" s="5">
        <v>27</v>
      </c>
      <c r="K84" s="5">
        <v>827</v>
      </c>
    </row>
    <row r="85" spans="1:26" x14ac:dyDescent="0.55000000000000004">
      <c r="A85" s="309" t="s">
        <v>62</v>
      </c>
      <c r="B85" s="5">
        <v>58</v>
      </c>
      <c r="C85" s="5" t="s">
        <v>34</v>
      </c>
      <c r="D85" s="5">
        <v>92968</v>
      </c>
      <c r="E85" s="5">
        <v>258</v>
      </c>
      <c r="F85" s="2">
        <v>7459</v>
      </c>
      <c r="G85" s="5" t="s">
        <v>39</v>
      </c>
      <c r="H85" s="5">
        <v>2</v>
      </c>
      <c r="I85" s="5">
        <v>3</v>
      </c>
      <c r="J85" s="5">
        <v>6</v>
      </c>
      <c r="K85" s="5">
        <v>1106</v>
      </c>
    </row>
    <row r="86" spans="1:26" x14ac:dyDescent="0.55000000000000004">
      <c r="A86" s="309" t="s">
        <v>62</v>
      </c>
      <c r="B86" s="5">
        <v>59</v>
      </c>
      <c r="C86" s="5" t="s">
        <v>34</v>
      </c>
      <c r="D86" s="5">
        <v>25132</v>
      </c>
      <c r="E86" s="5">
        <v>37</v>
      </c>
      <c r="F86" s="2">
        <v>1736</v>
      </c>
      <c r="G86" s="5" t="s">
        <v>39</v>
      </c>
      <c r="H86" s="5">
        <v>22</v>
      </c>
      <c r="J86" s="5">
        <v>50</v>
      </c>
      <c r="K86" s="5">
        <v>8850</v>
      </c>
    </row>
    <row r="87" spans="1:26" x14ac:dyDescent="0.55000000000000004">
      <c r="A87" s="309"/>
    </row>
    <row r="88" spans="1:26" x14ac:dyDescent="0.55000000000000004">
      <c r="A88" s="309" t="s">
        <v>63</v>
      </c>
      <c r="B88" s="5">
        <v>60</v>
      </c>
      <c r="C88" s="5" t="s">
        <v>34</v>
      </c>
      <c r="D88" s="5">
        <v>87101</v>
      </c>
      <c r="E88" s="5">
        <v>270</v>
      </c>
      <c r="F88" s="2">
        <v>7062</v>
      </c>
      <c r="G88" s="5" t="s">
        <v>39</v>
      </c>
      <c r="H88" s="5">
        <v>3</v>
      </c>
      <c r="I88" s="5">
        <v>3</v>
      </c>
      <c r="J88" s="5">
        <v>24</v>
      </c>
      <c r="K88" s="5">
        <v>1524</v>
      </c>
    </row>
    <row r="89" spans="1:26" x14ac:dyDescent="0.55000000000000004">
      <c r="A89" s="309" t="s">
        <v>63</v>
      </c>
      <c r="B89" s="5">
        <v>61</v>
      </c>
      <c r="C89" s="5" t="s">
        <v>34</v>
      </c>
      <c r="D89" s="5">
        <v>33115</v>
      </c>
      <c r="E89" s="5">
        <v>3</v>
      </c>
      <c r="F89" s="2">
        <v>2533</v>
      </c>
      <c r="G89" s="5" t="s">
        <v>39</v>
      </c>
      <c r="H89" s="5">
        <v>5</v>
      </c>
      <c r="I89" s="5">
        <v>1</v>
      </c>
      <c r="J89" s="5">
        <v>40</v>
      </c>
      <c r="K89" s="5">
        <v>2140</v>
      </c>
    </row>
    <row r="90" spans="1:26" x14ac:dyDescent="0.55000000000000004">
      <c r="A90" s="309"/>
    </row>
    <row r="91" spans="1:26" x14ac:dyDescent="0.55000000000000004">
      <c r="A91" s="309" t="s">
        <v>65</v>
      </c>
      <c r="B91" s="5">
        <v>62</v>
      </c>
      <c r="C91" s="5" t="s">
        <v>34</v>
      </c>
      <c r="D91" s="5">
        <v>52640</v>
      </c>
      <c r="E91" s="5">
        <v>224</v>
      </c>
      <c r="F91" s="2">
        <v>5102</v>
      </c>
      <c r="G91" s="5" t="s">
        <v>39</v>
      </c>
      <c r="J91" s="5">
        <v>78</v>
      </c>
      <c r="L91" s="5">
        <v>78</v>
      </c>
      <c r="Q91" s="5">
        <v>14</v>
      </c>
      <c r="R91" s="5">
        <v>167</v>
      </c>
      <c r="S91" s="5" t="s">
        <v>36</v>
      </c>
      <c r="T91" s="5" t="s">
        <v>64</v>
      </c>
      <c r="U91" s="5">
        <v>144</v>
      </c>
      <c r="W91" s="5">
        <v>144</v>
      </c>
      <c r="Z91" s="5">
        <v>20</v>
      </c>
    </row>
    <row r="92" spans="1:26" x14ac:dyDescent="0.55000000000000004">
      <c r="A92" s="309" t="s">
        <v>65</v>
      </c>
      <c r="B92" s="5">
        <v>63</v>
      </c>
      <c r="C92" s="5" t="s">
        <v>34</v>
      </c>
      <c r="D92" s="5">
        <v>50321</v>
      </c>
      <c r="E92" s="5">
        <v>176</v>
      </c>
      <c r="F92" s="2">
        <v>4802</v>
      </c>
      <c r="G92" s="5" t="s">
        <v>39</v>
      </c>
      <c r="I92" s="5">
        <v>1</v>
      </c>
      <c r="K92" s="5">
        <v>100</v>
      </c>
    </row>
    <row r="93" spans="1:26" x14ac:dyDescent="0.55000000000000004">
      <c r="A93" s="309" t="s">
        <v>65</v>
      </c>
      <c r="B93" s="5">
        <v>64</v>
      </c>
      <c r="C93" s="5" t="s">
        <v>34</v>
      </c>
      <c r="D93" s="5">
        <v>26253</v>
      </c>
      <c r="E93" s="5">
        <v>38</v>
      </c>
      <c r="F93" s="2">
        <v>2171</v>
      </c>
      <c r="G93" s="5" t="s">
        <v>39</v>
      </c>
      <c r="H93" s="5">
        <v>7</v>
      </c>
      <c r="I93" s="5">
        <v>1</v>
      </c>
      <c r="J93" s="5">
        <v>40</v>
      </c>
      <c r="K93" s="5">
        <v>2940</v>
      </c>
    </row>
    <row r="94" spans="1:26" x14ac:dyDescent="0.55000000000000004">
      <c r="A94" s="309"/>
    </row>
    <row r="95" spans="1:26" x14ac:dyDescent="0.55000000000000004">
      <c r="A95" s="309" t="s">
        <v>66</v>
      </c>
      <c r="B95" s="5">
        <v>65</v>
      </c>
      <c r="C95" s="5" t="s">
        <v>34</v>
      </c>
      <c r="D95" s="5">
        <v>62361</v>
      </c>
      <c r="E95" s="5">
        <v>187</v>
      </c>
      <c r="F95" s="2">
        <v>3648</v>
      </c>
      <c r="G95" s="5" t="s">
        <v>39</v>
      </c>
      <c r="I95" s="5">
        <v>1</v>
      </c>
      <c r="J95" s="5">
        <v>75</v>
      </c>
      <c r="L95" s="5">
        <v>175</v>
      </c>
      <c r="Q95" s="5">
        <v>15</v>
      </c>
      <c r="R95" s="5">
        <v>346</v>
      </c>
      <c r="S95" s="5" t="s">
        <v>36</v>
      </c>
      <c r="T95" s="5" t="s">
        <v>37</v>
      </c>
      <c r="U95" s="5">
        <v>72</v>
      </c>
      <c r="W95" s="5">
        <v>72</v>
      </c>
      <c r="Z95" s="5">
        <v>30</v>
      </c>
    </row>
    <row r="96" spans="1:26" x14ac:dyDescent="0.55000000000000004">
      <c r="A96" s="309" t="s">
        <v>66</v>
      </c>
      <c r="B96" s="5">
        <v>66</v>
      </c>
      <c r="C96" s="5" t="s">
        <v>34</v>
      </c>
      <c r="D96" s="5">
        <v>41762</v>
      </c>
      <c r="E96" s="5">
        <v>188</v>
      </c>
      <c r="F96" s="2">
        <v>3649</v>
      </c>
      <c r="G96" s="5" t="s">
        <v>39</v>
      </c>
      <c r="I96" s="5">
        <v>2</v>
      </c>
      <c r="J96" s="5">
        <v>35</v>
      </c>
      <c r="K96" s="5">
        <v>235</v>
      </c>
    </row>
    <row r="97" spans="1:27" x14ac:dyDescent="0.55000000000000004">
      <c r="A97" s="309" t="s">
        <v>66</v>
      </c>
      <c r="B97" s="5">
        <v>67</v>
      </c>
      <c r="C97" s="5" t="s">
        <v>34</v>
      </c>
      <c r="D97" s="5">
        <v>21662</v>
      </c>
      <c r="E97" s="5">
        <v>90</v>
      </c>
      <c r="F97" s="2">
        <v>1654</v>
      </c>
      <c r="G97" s="5" t="s">
        <v>39</v>
      </c>
      <c r="H97" s="5">
        <v>7</v>
      </c>
      <c r="I97" s="5">
        <v>1</v>
      </c>
      <c r="J97" s="5">
        <v>80</v>
      </c>
      <c r="K97" s="5">
        <v>2980</v>
      </c>
    </row>
    <row r="98" spans="1:27" x14ac:dyDescent="0.55000000000000004">
      <c r="A98" s="309"/>
    </row>
    <row r="99" spans="1:27" s="282" customFormat="1" x14ac:dyDescent="0.55000000000000004">
      <c r="A99" s="599" t="s">
        <v>68</v>
      </c>
      <c r="B99" s="17">
        <v>68</v>
      </c>
      <c r="C99" s="17" t="s">
        <v>34</v>
      </c>
      <c r="D99" s="17">
        <v>97331</v>
      </c>
      <c r="E99" s="17">
        <v>752</v>
      </c>
      <c r="F99" s="282">
        <v>7833</v>
      </c>
      <c r="G99" s="17" t="s">
        <v>39</v>
      </c>
      <c r="H99" s="17"/>
      <c r="I99" s="17">
        <v>1</v>
      </c>
      <c r="J99" s="17">
        <v>72</v>
      </c>
      <c r="K99" s="17"/>
      <c r="L99" s="17">
        <v>172</v>
      </c>
      <c r="Q99" s="17">
        <v>16</v>
      </c>
      <c r="R99" s="17">
        <v>68</v>
      </c>
      <c r="S99" s="17" t="s">
        <v>36</v>
      </c>
      <c r="T99" s="17" t="s">
        <v>37</v>
      </c>
      <c r="U99" s="17">
        <v>54</v>
      </c>
      <c r="W99" s="17"/>
      <c r="X99" s="17">
        <v>54</v>
      </c>
      <c r="Z99" s="17">
        <v>25</v>
      </c>
      <c r="AA99" s="282" t="s">
        <v>67</v>
      </c>
    </row>
    <row r="100" spans="1:27" x14ac:dyDescent="0.55000000000000004">
      <c r="A100" s="309" t="s">
        <v>69</v>
      </c>
      <c r="B100" s="5">
        <v>69</v>
      </c>
      <c r="C100" s="5" t="s">
        <v>34</v>
      </c>
      <c r="D100" s="5">
        <v>13619</v>
      </c>
      <c r="E100" s="5">
        <v>22</v>
      </c>
      <c r="F100" s="2">
        <v>36</v>
      </c>
      <c r="G100" s="5" t="s">
        <v>39</v>
      </c>
      <c r="J100" s="5">
        <v>70</v>
      </c>
      <c r="L100" s="5">
        <v>70</v>
      </c>
      <c r="Q100" s="5">
        <v>17</v>
      </c>
      <c r="R100" s="5">
        <v>117</v>
      </c>
      <c r="S100" s="5" t="s">
        <v>36</v>
      </c>
      <c r="T100" s="5" t="s">
        <v>45</v>
      </c>
      <c r="U100" s="5">
        <v>108</v>
      </c>
      <c r="X100" s="5">
        <v>108</v>
      </c>
      <c r="Z100" s="5">
        <v>25</v>
      </c>
    </row>
    <row r="101" spans="1:27" x14ac:dyDescent="0.55000000000000004">
      <c r="A101" s="309" t="s">
        <v>69</v>
      </c>
      <c r="B101" s="5">
        <v>70</v>
      </c>
      <c r="C101" s="5" t="s">
        <v>34</v>
      </c>
      <c r="D101" s="5">
        <v>98652</v>
      </c>
      <c r="E101" s="5">
        <v>279</v>
      </c>
      <c r="F101" s="2">
        <v>7967</v>
      </c>
      <c r="G101" s="5" t="s">
        <v>39</v>
      </c>
      <c r="H101" s="5">
        <v>7</v>
      </c>
      <c r="J101" s="5">
        <v>75</v>
      </c>
      <c r="K101" s="5">
        <v>2875</v>
      </c>
    </row>
    <row r="102" spans="1:27" x14ac:dyDescent="0.55000000000000004">
      <c r="A102" s="309"/>
    </row>
    <row r="103" spans="1:27" x14ac:dyDescent="0.55000000000000004">
      <c r="A103" s="309" t="s">
        <v>70</v>
      </c>
      <c r="B103" s="5">
        <v>71</v>
      </c>
      <c r="C103" s="5" t="s">
        <v>34</v>
      </c>
      <c r="D103" s="5">
        <v>13647</v>
      </c>
      <c r="E103" s="5">
        <v>7</v>
      </c>
      <c r="F103" s="2">
        <v>64</v>
      </c>
      <c r="G103" s="5" t="s">
        <v>39</v>
      </c>
      <c r="J103" s="5">
        <v>59</v>
      </c>
      <c r="L103" s="5">
        <v>59</v>
      </c>
      <c r="Q103" s="5">
        <v>18</v>
      </c>
      <c r="R103" s="5">
        <v>175</v>
      </c>
      <c r="S103" s="5" t="s">
        <v>36</v>
      </c>
      <c r="T103" s="5" t="s">
        <v>37</v>
      </c>
      <c r="U103" s="5">
        <v>36</v>
      </c>
      <c r="X103" s="5">
        <v>36</v>
      </c>
      <c r="Z103" s="5">
        <v>15</v>
      </c>
    </row>
    <row r="104" spans="1:27" x14ac:dyDescent="0.55000000000000004">
      <c r="A104" s="309" t="s">
        <v>70</v>
      </c>
      <c r="B104" s="5">
        <v>72</v>
      </c>
      <c r="C104" s="5" t="s">
        <v>34</v>
      </c>
      <c r="D104" s="5">
        <v>5499</v>
      </c>
      <c r="E104" s="5">
        <v>26</v>
      </c>
      <c r="F104" s="2">
        <v>99</v>
      </c>
      <c r="G104" s="5" t="s">
        <v>39</v>
      </c>
      <c r="H104" s="5">
        <v>9</v>
      </c>
      <c r="I104" s="5">
        <v>1</v>
      </c>
      <c r="J104" s="5">
        <v>41</v>
      </c>
      <c r="K104" s="5">
        <v>3741</v>
      </c>
    </row>
    <row r="105" spans="1:27" x14ac:dyDescent="0.55000000000000004">
      <c r="A105" s="309"/>
    </row>
    <row r="106" spans="1:27" x14ac:dyDescent="0.55000000000000004">
      <c r="A106" s="309" t="s">
        <v>71</v>
      </c>
      <c r="B106" s="5">
        <v>73</v>
      </c>
      <c r="C106" s="5" t="s">
        <v>34</v>
      </c>
      <c r="D106" s="5">
        <v>13646</v>
      </c>
      <c r="E106" s="5">
        <v>5</v>
      </c>
      <c r="F106" s="2">
        <v>63</v>
      </c>
      <c r="G106" s="5" t="s">
        <v>39</v>
      </c>
      <c r="J106" s="5">
        <v>55</v>
      </c>
      <c r="L106" s="5">
        <v>55</v>
      </c>
      <c r="Q106" s="5">
        <v>19</v>
      </c>
      <c r="R106" s="5">
        <v>216</v>
      </c>
      <c r="S106" s="5" t="s">
        <v>36</v>
      </c>
      <c r="T106" s="5" t="s">
        <v>37</v>
      </c>
      <c r="U106" s="5">
        <v>54</v>
      </c>
      <c r="X106" s="5">
        <v>54</v>
      </c>
      <c r="Z106" s="5">
        <v>15</v>
      </c>
    </row>
    <row r="107" spans="1:27" x14ac:dyDescent="0.55000000000000004">
      <c r="A107" s="309" t="s">
        <v>71</v>
      </c>
      <c r="B107" s="5">
        <v>74</v>
      </c>
      <c r="C107" s="5" t="s">
        <v>49</v>
      </c>
      <c r="D107" s="5">
        <v>733</v>
      </c>
      <c r="E107" s="5">
        <v>6</v>
      </c>
      <c r="F107" s="2">
        <v>33</v>
      </c>
      <c r="G107" s="5" t="s">
        <v>39</v>
      </c>
      <c r="H107" s="5">
        <v>11</v>
      </c>
      <c r="I107" s="5">
        <v>3</v>
      </c>
      <c r="J107" s="5">
        <v>28</v>
      </c>
      <c r="K107" s="5">
        <v>4728</v>
      </c>
    </row>
    <row r="108" spans="1:27" x14ac:dyDescent="0.55000000000000004">
      <c r="A108" s="309"/>
    </row>
    <row r="109" spans="1:27" x14ac:dyDescent="0.55000000000000004">
      <c r="A109" s="309" t="s">
        <v>72</v>
      </c>
      <c r="B109" s="5">
        <v>75</v>
      </c>
      <c r="C109" s="5" t="s">
        <v>34</v>
      </c>
      <c r="D109" s="5">
        <v>13695</v>
      </c>
      <c r="E109" s="5">
        <v>58</v>
      </c>
      <c r="F109" s="2">
        <v>112</v>
      </c>
      <c r="G109" s="5" t="s">
        <v>39</v>
      </c>
      <c r="J109" s="5">
        <v>95</v>
      </c>
      <c r="L109" s="5">
        <v>95</v>
      </c>
      <c r="Q109" s="5">
        <v>20</v>
      </c>
      <c r="R109" s="5">
        <v>71</v>
      </c>
      <c r="S109" s="5" t="s">
        <v>36</v>
      </c>
      <c r="T109" s="5" t="s">
        <v>64</v>
      </c>
      <c r="U109" s="5">
        <v>54</v>
      </c>
      <c r="X109" s="5">
        <v>54</v>
      </c>
      <c r="Z109" s="5">
        <v>20</v>
      </c>
    </row>
    <row r="110" spans="1:27" x14ac:dyDescent="0.55000000000000004">
      <c r="A110" s="309" t="s">
        <v>72</v>
      </c>
      <c r="B110" s="5">
        <v>76</v>
      </c>
      <c r="C110" s="5" t="s">
        <v>34</v>
      </c>
      <c r="D110" s="5">
        <v>13696</v>
      </c>
      <c r="E110" s="5">
        <v>62</v>
      </c>
      <c r="F110" s="2">
        <v>113</v>
      </c>
      <c r="G110" s="5" t="s">
        <v>39</v>
      </c>
      <c r="J110" s="5">
        <v>50</v>
      </c>
      <c r="L110" s="5">
        <v>50</v>
      </c>
    </row>
    <row r="111" spans="1:27" x14ac:dyDescent="0.55000000000000004">
      <c r="A111" s="309" t="s">
        <v>72</v>
      </c>
      <c r="B111" s="5">
        <v>77</v>
      </c>
      <c r="C111" s="5" t="s">
        <v>34</v>
      </c>
      <c r="D111" s="5">
        <v>53615</v>
      </c>
      <c r="E111" s="5">
        <v>165</v>
      </c>
      <c r="F111" s="2">
        <v>5077</v>
      </c>
      <c r="G111" s="5" t="s">
        <v>39</v>
      </c>
      <c r="I111" s="5">
        <v>2</v>
      </c>
      <c r="J111" s="5">
        <v>77</v>
      </c>
      <c r="K111" s="5">
        <v>277</v>
      </c>
    </row>
    <row r="112" spans="1:27" x14ac:dyDescent="0.55000000000000004">
      <c r="A112" s="309" t="s">
        <v>72</v>
      </c>
      <c r="B112" s="5">
        <v>78</v>
      </c>
      <c r="C112" s="5" t="s">
        <v>47</v>
      </c>
      <c r="D112" s="5">
        <v>971</v>
      </c>
      <c r="E112" s="5">
        <v>97</v>
      </c>
      <c r="G112" s="5" t="s">
        <v>39</v>
      </c>
      <c r="H112" s="5">
        <v>45</v>
      </c>
      <c r="I112" s="5">
        <v>3</v>
      </c>
      <c r="J112" s="5">
        <v>53</v>
      </c>
      <c r="K112" s="5" t="s">
        <v>73</v>
      </c>
    </row>
    <row r="113" spans="1:26" x14ac:dyDescent="0.55000000000000004">
      <c r="A113" s="309"/>
    </row>
    <row r="114" spans="1:26" x14ac:dyDescent="0.55000000000000004">
      <c r="A114" s="309" t="s">
        <v>74</v>
      </c>
      <c r="B114" s="5">
        <v>79</v>
      </c>
      <c r="C114" s="5" t="s">
        <v>34</v>
      </c>
      <c r="D114" s="5">
        <v>42283</v>
      </c>
      <c r="E114" s="5">
        <v>159</v>
      </c>
      <c r="F114" s="2">
        <v>3908</v>
      </c>
      <c r="G114" s="5" t="s">
        <v>39</v>
      </c>
      <c r="H114" s="5">
        <v>7</v>
      </c>
      <c r="J114" s="5">
        <v>83</v>
      </c>
      <c r="K114" s="5">
        <v>2883</v>
      </c>
    </row>
    <row r="115" spans="1:26" x14ac:dyDescent="0.55000000000000004">
      <c r="A115" s="309" t="s">
        <v>74</v>
      </c>
      <c r="B115" s="5">
        <v>80</v>
      </c>
      <c r="C115" s="5" t="s">
        <v>34</v>
      </c>
      <c r="D115" s="5">
        <v>13717</v>
      </c>
      <c r="E115" s="5">
        <v>21</v>
      </c>
      <c r="F115" s="2">
        <v>134</v>
      </c>
      <c r="G115" s="5" t="s">
        <v>39</v>
      </c>
      <c r="J115" s="5">
        <v>32</v>
      </c>
      <c r="L115" s="5">
        <v>32</v>
      </c>
      <c r="Q115" s="5">
        <v>21</v>
      </c>
      <c r="R115" s="5">
        <v>43</v>
      </c>
      <c r="S115" s="5" t="s">
        <v>36</v>
      </c>
      <c r="T115" s="5" t="s">
        <v>45</v>
      </c>
      <c r="U115" s="5">
        <v>144</v>
      </c>
      <c r="W115" s="5">
        <v>144</v>
      </c>
      <c r="Z115" s="5">
        <v>35</v>
      </c>
    </row>
    <row r="116" spans="1:26" x14ac:dyDescent="0.55000000000000004">
      <c r="A116" s="309" t="s">
        <v>74</v>
      </c>
      <c r="B116" s="5">
        <v>81</v>
      </c>
      <c r="C116" s="5" t="s">
        <v>34</v>
      </c>
      <c r="D116" s="5">
        <v>26301</v>
      </c>
      <c r="E116" s="5">
        <v>73</v>
      </c>
      <c r="F116" s="2">
        <v>2219</v>
      </c>
      <c r="G116" s="5" t="s">
        <v>39</v>
      </c>
      <c r="H116" s="5">
        <v>4</v>
      </c>
      <c r="I116" s="5">
        <v>3</v>
      </c>
      <c r="J116" s="5">
        <v>66</v>
      </c>
      <c r="K116" s="5">
        <v>1966</v>
      </c>
    </row>
    <row r="117" spans="1:26" x14ac:dyDescent="0.55000000000000004">
      <c r="A117" s="309"/>
    </row>
    <row r="118" spans="1:26" x14ac:dyDescent="0.55000000000000004">
      <c r="A118" s="309" t="s">
        <v>75</v>
      </c>
      <c r="B118" s="5">
        <v>82</v>
      </c>
      <c r="C118" s="5" t="s">
        <v>34</v>
      </c>
      <c r="D118" s="5">
        <v>21601</v>
      </c>
      <c r="E118" s="5">
        <v>59</v>
      </c>
      <c r="F118" s="2">
        <v>1593</v>
      </c>
      <c r="G118" s="5" t="s">
        <v>39</v>
      </c>
      <c r="H118" s="5">
        <v>10</v>
      </c>
      <c r="J118" s="5">
        <v>2</v>
      </c>
      <c r="K118" s="5">
        <v>4002</v>
      </c>
    </row>
    <row r="119" spans="1:26" x14ac:dyDescent="0.55000000000000004">
      <c r="A119" s="309" t="s">
        <v>75</v>
      </c>
      <c r="B119" s="5">
        <v>83</v>
      </c>
      <c r="C119" s="5" t="s">
        <v>34</v>
      </c>
      <c r="D119" s="5">
        <v>72321</v>
      </c>
      <c r="E119" s="5">
        <v>355</v>
      </c>
      <c r="F119" s="2">
        <v>6155</v>
      </c>
      <c r="G119" s="5" t="s">
        <v>39</v>
      </c>
      <c r="I119" s="5">
        <v>1</v>
      </c>
      <c r="J119" s="5">
        <v>29</v>
      </c>
      <c r="L119" s="5">
        <v>129</v>
      </c>
      <c r="Q119" s="5">
        <v>22</v>
      </c>
      <c r="R119" s="5">
        <v>225</v>
      </c>
      <c r="S119" s="5" t="s">
        <v>36</v>
      </c>
      <c r="T119" s="5" t="s">
        <v>37</v>
      </c>
      <c r="U119" s="5">
        <v>54</v>
      </c>
      <c r="W119" s="5">
        <v>54</v>
      </c>
      <c r="Z119" s="5">
        <v>14</v>
      </c>
    </row>
    <row r="120" spans="1:26" x14ac:dyDescent="0.55000000000000004">
      <c r="A120" s="309"/>
    </row>
    <row r="121" spans="1:26" x14ac:dyDescent="0.55000000000000004">
      <c r="A121" s="309" t="s">
        <v>76</v>
      </c>
      <c r="B121" s="5">
        <v>84</v>
      </c>
      <c r="C121" s="5" t="s">
        <v>34</v>
      </c>
      <c r="D121" s="5">
        <v>51950</v>
      </c>
      <c r="E121" s="5">
        <v>181</v>
      </c>
      <c r="F121" s="2">
        <v>4996</v>
      </c>
      <c r="G121" s="5" t="s">
        <v>39</v>
      </c>
      <c r="J121" s="5">
        <v>75</v>
      </c>
      <c r="L121" s="5">
        <v>75</v>
      </c>
      <c r="Q121" s="5">
        <v>23</v>
      </c>
      <c r="R121" s="5">
        <v>15</v>
      </c>
      <c r="S121" s="5" t="s">
        <v>36</v>
      </c>
      <c r="T121" s="5" t="s">
        <v>64</v>
      </c>
      <c r="U121" s="5">
        <v>108</v>
      </c>
      <c r="W121" s="5">
        <v>108</v>
      </c>
      <c r="Z121" s="5">
        <v>50</v>
      </c>
    </row>
    <row r="122" spans="1:26" x14ac:dyDescent="0.55000000000000004">
      <c r="A122" s="309" t="s">
        <v>76</v>
      </c>
      <c r="B122" s="5">
        <v>85</v>
      </c>
      <c r="C122" s="5" t="s">
        <v>34</v>
      </c>
      <c r="D122" s="5">
        <v>99231</v>
      </c>
      <c r="E122" s="5">
        <v>572</v>
      </c>
      <c r="F122" s="2">
        <v>7998</v>
      </c>
      <c r="G122" s="5" t="s">
        <v>39</v>
      </c>
      <c r="J122" s="5">
        <v>51</v>
      </c>
      <c r="K122" s="5">
        <v>51</v>
      </c>
    </row>
    <row r="123" spans="1:26" x14ac:dyDescent="0.55000000000000004">
      <c r="A123" s="309" t="s">
        <v>76</v>
      </c>
      <c r="B123" s="5">
        <v>86</v>
      </c>
      <c r="C123" s="5" t="s">
        <v>34</v>
      </c>
      <c r="D123" s="5">
        <v>24338</v>
      </c>
      <c r="E123" s="5">
        <v>18</v>
      </c>
      <c r="F123" s="2">
        <v>2165</v>
      </c>
      <c r="G123" s="5" t="s">
        <v>39</v>
      </c>
      <c r="H123" s="5">
        <v>5</v>
      </c>
      <c r="J123" s="5">
        <v>50</v>
      </c>
      <c r="K123" s="5">
        <v>2050</v>
      </c>
    </row>
    <row r="124" spans="1:26" x14ac:dyDescent="0.55000000000000004">
      <c r="A124" s="309"/>
    </row>
    <row r="125" spans="1:26" x14ac:dyDescent="0.55000000000000004">
      <c r="A125" s="309" t="s">
        <v>77</v>
      </c>
      <c r="B125" s="5">
        <v>87</v>
      </c>
      <c r="C125" s="5" t="s">
        <v>34</v>
      </c>
      <c r="D125" s="5">
        <v>99233</v>
      </c>
      <c r="E125" s="5">
        <v>674</v>
      </c>
      <c r="F125" s="2">
        <v>8000</v>
      </c>
      <c r="G125" s="5" t="s">
        <v>39</v>
      </c>
      <c r="J125" s="5">
        <v>51</v>
      </c>
      <c r="O125" s="2">
        <v>51</v>
      </c>
    </row>
    <row r="126" spans="1:26" x14ac:dyDescent="0.55000000000000004">
      <c r="A126" s="309"/>
    </row>
    <row r="127" spans="1:26" x14ac:dyDescent="0.55000000000000004">
      <c r="A127" s="309" t="s">
        <v>78</v>
      </c>
      <c r="B127" s="5">
        <v>88</v>
      </c>
      <c r="C127" s="5" t="s">
        <v>34</v>
      </c>
      <c r="D127" s="5">
        <v>72333</v>
      </c>
      <c r="E127" s="5">
        <v>207</v>
      </c>
      <c r="F127" s="2">
        <v>6148</v>
      </c>
      <c r="H127" s="5">
        <v>3</v>
      </c>
      <c r="J127" s="5">
        <v>52</v>
      </c>
      <c r="K127" s="5">
        <v>1252</v>
      </c>
    </row>
    <row r="128" spans="1:26" x14ac:dyDescent="0.55000000000000004">
      <c r="A128" s="309" t="s">
        <v>78</v>
      </c>
      <c r="B128" s="5">
        <v>89</v>
      </c>
      <c r="C128" s="5" t="s">
        <v>34</v>
      </c>
      <c r="D128" s="5">
        <v>99232</v>
      </c>
      <c r="E128" s="5">
        <v>673</v>
      </c>
      <c r="F128" s="2">
        <v>7999</v>
      </c>
      <c r="G128" s="5" t="s">
        <v>39</v>
      </c>
      <c r="J128" s="5">
        <v>51</v>
      </c>
      <c r="O128" s="2">
        <v>51</v>
      </c>
    </row>
    <row r="129" spans="1:26" x14ac:dyDescent="0.55000000000000004">
      <c r="A129" s="309"/>
    </row>
    <row r="130" spans="1:26" x14ac:dyDescent="0.55000000000000004">
      <c r="A130" s="309" t="s">
        <v>79</v>
      </c>
      <c r="B130" s="5">
        <v>90</v>
      </c>
      <c r="C130" s="5" t="s">
        <v>34</v>
      </c>
      <c r="D130" s="5">
        <v>26254</v>
      </c>
      <c r="E130" s="5">
        <v>37</v>
      </c>
      <c r="F130" s="2">
        <v>2172</v>
      </c>
      <c r="G130" s="5" t="s">
        <v>39</v>
      </c>
      <c r="H130" s="5">
        <v>6</v>
      </c>
      <c r="J130" s="5">
        <v>30</v>
      </c>
      <c r="K130" s="5">
        <v>2430</v>
      </c>
    </row>
    <row r="131" spans="1:26" x14ac:dyDescent="0.55000000000000004">
      <c r="A131" s="309" t="s">
        <v>79</v>
      </c>
      <c r="B131" s="5">
        <v>91</v>
      </c>
      <c r="C131" s="5" t="s">
        <v>34</v>
      </c>
      <c r="D131" s="5">
        <v>50710</v>
      </c>
      <c r="E131" s="5">
        <v>177</v>
      </c>
      <c r="F131" s="2">
        <v>4801</v>
      </c>
      <c r="I131" s="5">
        <v>1</v>
      </c>
      <c r="J131" s="5">
        <v>5</v>
      </c>
      <c r="K131" s="5">
        <v>105</v>
      </c>
    </row>
    <row r="132" spans="1:26" x14ac:dyDescent="0.55000000000000004">
      <c r="A132" s="309" t="s">
        <v>80</v>
      </c>
      <c r="B132" s="5">
        <v>92</v>
      </c>
      <c r="C132" s="5" t="s">
        <v>34</v>
      </c>
      <c r="D132" s="5">
        <v>53407</v>
      </c>
      <c r="E132" s="5">
        <v>135</v>
      </c>
      <c r="F132" s="2">
        <v>4766</v>
      </c>
      <c r="G132" s="5" t="s">
        <v>39</v>
      </c>
      <c r="I132" s="5">
        <v>1</v>
      </c>
      <c r="J132" s="5">
        <v>71</v>
      </c>
      <c r="K132" s="5">
        <v>171</v>
      </c>
    </row>
    <row r="133" spans="1:26" x14ac:dyDescent="0.55000000000000004">
      <c r="A133" s="309"/>
    </row>
    <row r="134" spans="1:26" x14ac:dyDescent="0.55000000000000004">
      <c r="A134" s="309" t="s">
        <v>81</v>
      </c>
      <c r="B134" s="5">
        <v>93</v>
      </c>
      <c r="C134" s="5" t="s">
        <v>34</v>
      </c>
      <c r="D134" s="5">
        <v>13673</v>
      </c>
      <c r="E134" s="5">
        <v>16</v>
      </c>
      <c r="F134" s="2">
        <v>90</v>
      </c>
      <c r="G134" s="5" t="s">
        <v>39</v>
      </c>
      <c r="J134" s="5">
        <v>44</v>
      </c>
      <c r="O134" s="2">
        <v>44</v>
      </c>
    </row>
    <row r="135" spans="1:26" x14ac:dyDescent="0.55000000000000004">
      <c r="A135" s="309" t="s">
        <v>82</v>
      </c>
      <c r="B135" s="5">
        <v>94</v>
      </c>
      <c r="C135" s="5" t="s">
        <v>34</v>
      </c>
      <c r="D135" s="5">
        <v>63462</v>
      </c>
      <c r="E135" s="5">
        <v>110</v>
      </c>
      <c r="F135" s="2">
        <v>3659</v>
      </c>
      <c r="G135" s="5" t="s">
        <v>39</v>
      </c>
      <c r="H135" s="5">
        <v>8</v>
      </c>
      <c r="I135" s="5">
        <v>3</v>
      </c>
      <c r="J135" s="5">
        <v>87</v>
      </c>
      <c r="K135" s="5">
        <v>3587</v>
      </c>
    </row>
    <row r="136" spans="1:26" x14ac:dyDescent="0.55000000000000004">
      <c r="A136" s="309" t="s">
        <v>82</v>
      </c>
      <c r="B136" s="5">
        <v>95</v>
      </c>
      <c r="C136" s="5" t="s">
        <v>34</v>
      </c>
      <c r="D136" s="5">
        <v>13672</v>
      </c>
      <c r="E136" s="5">
        <v>15</v>
      </c>
      <c r="F136" s="2">
        <v>89</v>
      </c>
      <c r="G136" s="5" t="s">
        <v>39</v>
      </c>
      <c r="J136" s="5">
        <v>64</v>
      </c>
      <c r="L136" s="5">
        <v>64</v>
      </c>
      <c r="Q136" s="5">
        <v>24</v>
      </c>
      <c r="R136" s="5">
        <v>37</v>
      </c>
      <c r="S136" s="5" t="s">
        <v>36</v>
      </c>
      <c r="T136" s="5" t="s">
        <v>45</v>
      </c>
      <c r="U136" s="5">
        <v>324</v>
      </c>
      <c r="W136" s="5">
        <v>324</v>
      </c>
      <c r="Z136" s="5">
        <v>25</v>
      </c>
    </row>
    <row r="137" spans="1:26" x14ac:dyDescent="0.55000000000000004">
      <c r="A137" s="309" t="s">
        <v>82</v>
      </c>
      <c r="B137" s="5">
        <v>96</v>
      </c>
      <c r="C137" s="5" t="s">
        <v>34</v>
      </c>
      <c r="D137" s="5">
        <v>13708</v>
      </c>
      <c r="E137" s="5">
        <v>42</v>
      </c>
      <c r="F137" s="2">
        <v>125</v>
      </c>
      <c r="G137" s="5" t="s">
        <v>39</v>
      </c>
      <c r="J137" s="5">
        <v>55</v>
      </c>
      <c r="O137" s="2">
        <v>55</v>
      </c>
    </row>
    <row r="138" spans="1:26" x14ac:dyDescent="0.55000000000000004">
      <c r="A138" s="309"/>
    </row>
    <row r="139" spans="1:26" x14ac:dyDescent="0.55000000000000004">
      <c r="A139" s="309" t="s">
        <v>83</v>
      </c>
      <c r="B139" s="5">
        <v>97</v>
      </c>
      <c r="C139" s="5" t="s">
        <v>34</v>
      </c>
      <c r="D139" s="5">
        <v>52614</v>
      </c>
      <c r="E139" s="5">
        <v>166</v>
      </c>
      <c r="F139" s="2">
        <v>5076</v>
      </c>
      <c r="G139" s="5" t="s">
        <v>39</v>
      </c>
      <c r="I139" s="5">
        <v>1</v>
      </c>
      <c r="J139" s="5">
        <v>30</v>
      </c>
      <c r="L139" s="5">
        <v>130</v>
      </c>
      <c r="Q139" s="5">
        <v>25</v>
      </c>
      <c r="R139" s="5">
        <v>172</v>
      </c>
      <c r="S139" s="5" t="s">
        <v>36</v>
      </c>
      <c r="T139" s="5" t="s">
        <v>45</v>
      </c>
      <c r="U139" s="5">
        <v>180</v>
      </c>
      <c r="W139" s="5">
        <v>180</v>
      </c>
      <c r="Z139" s="5">
        <v>15</v>
      </c>
    </row>
    <row r="140" spans="1:26" x14ac:dyDescent="0.55000000000000004">
      <c r="A140" s="309"/>
    </row>
    <row r="141" spans="1:26" x14ac:dyDescent="0.55000000000000004">
      <c r="A141" s="309" t="s">
        <v>84</v>
      </c>
      <c r="B141" s="5">
        <v>98</v>
      </c>
      <c r="C141" s="5" t="s">
        <v>34</v>
      </c>
      <c r="D141" s="5">
        <v>13691</v>
      </c>
      <c r="E141" s="5">
        <v>68</v>
      </c>
      <c r="F141" s="2">
        <v>108</v>
      </c>
      <c r="G141" s="5" t="s">
        <v>39</v>
      </c>
      <c r="J141" s="5">
        <v>56</v>
      </c>
      <c r="L141" s="5">
        <v>56</v>
      </c>
      <c r="Q141" s="5">
        <v>26</v>
      </c>
      <c r="R141" s="5">
        <v>66</v>
      </c>
      <c r="S141" s="5" t="s">
        <v>36</v>
      </c>
      <c r="T141" s="5" t="s">
        <v>45</v>
      </c>
      <c r="U141" s="5">
        <v>180</v>
      </c>
      <c r="W141" s="5">
        <v>180</v>
      </c>
      <c r="Z141" s="5">
        <v>20</v>
      </c>
    </row>
    <row r="142" spans="1:26" x14ac:dyDescent="0.55000000000000004">
      <c r="A142" s="309" t="s">
        <v>84</v>
      </c>
      <c r="B142" s="5">
        <v>99</v>
      </c>
      <c r="C142" s="5" t="s">
        <v>34</v>
      </c>
      <c r="D142" s="5">
        <v>72280</v>
      </c>
      <c r="E142" s="5">
        <v>203</v>
      </c>
      <c r="F142" s="2">
        <v>6104</v>
      </c>
      <c r="G142" s="5" t="s">
        <v>39</v>
      </c>
      <c r="H142" s="5">
        <v>30</v>
      </c>
      <c r="I142" s="5">
        <v>3</v>
      </c>
      <c r="J142" s="5">
        <v>40</v>
      </c>
      <c r="K142" s="5">
        <v>12340</v>
      </c>
    </row>
    <row r="143" spans="1:26" x14ac:dyDescent="0.55000000000000004">
      <c r="A143" s="309"/>
    </row>
    <row r="144" spans="1:26" ht="29.25" customHeight="1" x14ac:dyDescent="0.55000000000000004">
      <c r="A144" s="309" t="s">
        <v>84</v>
      </c>
      <c r="B144" s="5">
        <v>100</v>
      </c>
      <c r="C144" s="5" t="s">
        <v>34</v>
      </c>
      <c r="D144" s="5">
        <v>72281</v>
      </c>
      <c r="E144" s="5">
        <v>204</v>
      </c>
      <c r="F144" s="2">
        <v>6105</v>
      </c>
      <c r="G144" s="5" t="s">
        <v>39</v>
      </c>
      <c r="H144" s="5">
        <v>1</v>
      </c>
      <c r="I144" s="5">
        <v>1</v>
      </c>
      <c r="J144" s="5">
        <v>49</v>
      </c>
      <c r="K144" s="5">
        <v>579</v>
      </c>
    </row>
    <row r="145" spans="1:29" ht="29.25" customHeight="1" x14ac:dyDescent="0.55000000000000004">
      <c r="A145" s="309"/>
    </row>
    <row r="146" spans="1:29" ht="27.75" customHeight="1" x14ac:dyDescent="0.55000000000000004">
      <c r="A146" s="309" t="s">
        <v>85</v>
      </c>
      <c r="B146" s="5">
        <v>101</v>
      </c>
      <c r="C146" s="5" t="s">
        <v>34</v>
      </c>
      <c r="D146" s="5">
        <v>13692</v>
      </c>
      <c r="E146" s="5">
        <v>65</v>
      </c>
      <c r="F146" s="2">
        <v>109</v>
      </c>
      <c r="G146" s="5" t="s">
        <v>39</v>
      </c>
      <c r="J146" s="5">
        <v>39</v>
      </c>
      <c r="L146" s="5">
        <v>39</v>
      </c>
      <c r="Q146" s="5">
        <v>27</v>
      </c>
      <c r="R146" s="5">
        <v>66</v>
      </c>
      <c r="S146" s="5" t="s">
        <v>36</v>
      </c>
      <c r="T146" s="5" t="s">
        <v>37</v>
      </c>
      <c r="U146" s="5">
        <v>24</v>
      </c>
      <c r="W146" s="5">
        <v>24</v>
      </c>
      <c r="Z146" s="5">
        <v>20</v>
      </c>
    </row>
    <row r="147" spans="1:29" ht="27.75" customHeight="1" x14ac:dyDescent="0.55000000000000004">
      <c r="A147" s="309"/>
    </row>
    <row r="148" spans="1:29" ht="29.25" customHeight="1" x14ac:dyDescent="0.55000000000000004">
      <c r="A148" s="309" t="s">
        <v>86</v>
      </c>
      <c r="B148" s="5">
        <v>102</v>
      </c>
      <c r="C148" s="5" t="s">
        <v>34</v>
      </c>
      <c r="D148" s="5">
        <v>14417</v>
      </c>
      <c r="E148" s="5">
        <v>43</v>
      </c>
      <c r="F148" s="2">
        <v>251</v>
      </c>
      <c r="G148" s="5" t="s">
        <v>39</v>
      </c>
      <c r="I148" s="5">
        <v>68</v>
      </c>
      <c r="L148" s="5">
        <v>68</v>
      </c>
      <c r="Q148" s="5">
        <v>28</v>
      </c>
      <c r="R148" s="5">
        <v>80</v>
      </c>
      <c r="S148" s="5" t="s">
        <v>36</v>
      </c>
      <c r="T148" s="5" t="s">
        <v>45</v>
      </c>
      <c r="U148" s="5">
        <v>72</v>
      </c>
      <c r="W148" s="5">
        <v>72</v>
      </c>
      <c r="Z148" s="5">
        <v>20</v>
      </c>
    </row>
    <row r="149" spans="1:29" ht="28.5" customHeight="1" x14ac:dyDescent="0.55000000000000004">
      <c r="A149" s="309" t="s">
        <v>86</v>
      </c>
      <c r="B149" s="5">
        <v>103</v>
      </c>
      <c r="C149" s="5" t="s">
        <v>34</v>
      </c>
      <c r="D149" s="5">
        <v>26281</v>
      </c>
      <c r="E149" s="5">
        <v>47</v>
      </c>
      <c r="F149" s="2">
        <v>2199</v>
      </c>
      <c r="G149" s="5" t="s">
        <v>39</v>
      </c>
      <c r="H149" s="5">
        <v>20</v>
      </c>
      <c r="I149" s="5">
        <v>1</v>
      </c>
      <c r="J149" s="5">
        <v>40</v>
      </c>
      <c r="K149" s="5">
        <v>8140</v>
      </c>
      <c r="AC149" s="309" t="s">
        <v>86</v>
      </c>
    </row>
    <row r="150" spans="1:29" ht="28.5" customHeight="1" x14ac:dyDescent="0.55000000000000004">
      <c r="A150" s="309"/>
      <c r="AC150" s="309"/>
    </row>
    <row r="151" spans="1:29" ht="27" customHeight="1" x14ac:dyDescent="0.55000000000000004">
      <c r="A151" s="309" t="s">
        <v>87</v>
      </c>
      <c r="B151" s="5">
        <v>104</v>
      </c>
      <c r="C151" s="5" t="s">
        <v>34</v>
      </c>
      <c r="D151" s="5">
        <v>41347</v>
      </c>
      <c r="E151" s="5">
        <v>153</v>
      </c>
      <c r="F151" s="2">
        <v>3444</v>
      </c>
      <c r="G151" s="5" t="s">
        <v>39</v>
      </c>
      <c r="H151" s="5">
        <v>2</v>
      </c>
      <c r="J151" s="5">
        <v>73</v>
      </c>
      <c r="K151" s="5">
        <v>873</v>
      </c>
    </row>
    <row r="152" spans="1:29" ht="27" customHeight="1" x14ac:dyDescent="0.55000000000000004">
      <c r="A152" s="309"/>
    </row>
    <row r="153" spans="1:29" ht="27" customHeight="1" x14ac:dyDescent="0.55000000000000004">
      <c r="A153" s="309" t="s">
        <v>88</v>
      </c>
      <c r="B153" s="5">
        <v>105</v>
      </c>
      <c r="C153" s="5" t="s">
        <v>34</v>
      </c>
      <c r="D153" s="5">
        <v>63463</v>
      </c>
      <c r="E153" s="5">
        <v>79</v>
      </c>
      <c r="F153" s="2">
        <v>3660</v>
      </c>
      <c r="G153" s="5" t="s">
        <v>39</v>
      </c>
      <c r="H153" s="5">
        <v>1</v>
      </c>
      <c r="J153" s="5">
        <v>63</v>
      </c>
      <c r="K153" s="5">
        <v>463</v>
      </c>
    </row>
    <row r="154" spans="1:29" ht="27.75" customHeight="1" x14ac:dyDescent="0.55000000000000004">
      <c r="A154" s="309" t="s">
        <v>88</v>
      </c>
      <c r="B154" s="5">
        <v>106</v>
      </c>
      <c r="C154" s="5" t="s">
        <v>34</v>
      </c>
      <c r="D154" s="5">
        <v>14415</v>
      </c>
      <c r="E154" s="5">
        <v>41</v>
      </c>
      <c r="F154" s="2">
        <v>249</v>
      </c>
      <c r="G154" s="5" t="s">
        <v>39</v>
      </c>
      <c r="J154" s="5">
        <v>69</v>
      </c>
      <c r="K154" s="5">
        <v>69</v>
      </c>
    </row>
    <row r="155" spans="1:29" ht="27" customHeight="1" x14ac:dyDescent="0.55000000000000004">
      <c r="A155" s="309" t="s">
        <v>88</v>
      </c>
      <c r="B155" s="5">
        <v>107</v>
      </c>
      <c r="C155" s="5" t="s">
        <v>34</v>
      </c>
      <c r="D155" s="5">
        <v>14414</v>
      </c>
      <c r="E155" s="5">
        <v>40</v>
      </c>
      <c r="F155" s="2">
        <v>248</v>
      </c>
      <c r="G155" s="5" t="s">
        <v>39</v>
      </c>
      <c r="J155" s="5">
        <v>64</v>
      </c>
      <c r="L155" s="5">
        <v>64</v>
      </c>
      <c r="Q155" s="5">
        <v>29</v>
      </c>
      <c r="R155" s="5">
        <v>115</v>
      </c>
      <c r="S155" s="5" t="s">
        <v>36</v>
      </c>
      <c r="T155" s="5" t="s">
        <v>45</v>
      </c>
      <c r="U155" s="5">
        <v>90</v>
      </c>
      <c r="W155" s="5">
        <v>90</v>
      </c>
      <c r="Z155" s="5">
        <v>20</v>
      </c>
    </row>
    <row r="156" spans="1:29" ht="27" customHeight="1" x14ac:dyDescent="0.55000000000000004">
      <c r="A156" s="309"/>
    </row>
    <row r="157" spans="1:29" ht="29.25" customHeight="1" x14ac:dyDescent="0.55000000000000004">
      <c r="A157" s="309" t="s">
        <v>89</v>
      </c>
      <c r="B157" s="5">
        <v>108</v>
      </c>
      <c r="C157" s="5" t="s">
        <v>47</v>
      </c>
      <c r="D157" s="5">
        <v>979</v>
      </c>
      <c r="E157" s="5">
        <v>105</v>
      </c>
      <c r="F157" s="2">
        <v>29</v>
      </c>
      <c r="G157" s="5" t="s">
        <v>39</v>
      </c>
      <c r="H157" s="5">
        <v>31</v>
      </c>
      <c r="I157" s="5">
        <v>3</v>
      </c>
      <c r="J157" s="5">
        <v>40</v>
      </c>
      <c r="K157" s="5">
        <v>12740</v>
      </c>
    </row>
    <row r="158" spans="1:29" x14ac:dyDescent="0.55000000000000004">
      <c r="A158" s="309"/>
    </row>
    <row r="159" spans="1:29" x14ac:dyDescent="0.55000000000000004">
      <c r="A159" s="309" t="s">
        <v>90</v>
      </c>
      <c r="B159" s="5">
        <v>109</v>
      </c>
      <c r="C159" s="5" t="s">
        <v>34</v>
      </c>
      <c r="D159" s="5">
        <v>13659</v>
      </c>
      <c r="E159" s="5">
        <v>10</v>
      </c>
      <c r="F159" s="2">
        <v>76</v>
      </c>
      <c r="G159" s="5" t="s">
        <v>39</v>
      </c>
      <c r="J159" s="5">
        <v>52</v>
      </c>
      <c r="L159" s="5">
        <v>52</v>
      </c>
      <c r="Q159" s="5">
        <v>30</v>
      </c>
      <c r="R159" s="5">
        <v>35</v>
      </c>
      <c r="S159" s="5" t="s">
        <v>36</v>
      </c>
      <c r="T159" s="5" t="s">
        <v>64</v>
      </c>
      <c r="U159" s="5">
        <v>54</v>
      </c>
      <c r="W159" s="5">
        <v>54</v>
      </c>
      <c r="Z159" s="5">
        <v>5</v>
      </c>
    </row>
    <row r="160" spans="1:29" x14ac:dyDescent="0.55000000000000004">
      <c r="A160" s="309" t="s">
        <v>90</v>
      </c>
      <c r="B160" s="5">
        <v>110</v>
      </c>
      <c r="C160" s="5" t="s">
        <v>34</v>
      </c>
      <c r="D160" s="5">
        <v>43161</v>
      </c>
      <c r="E160" s="5">
        <v>78</v>
      </c>
      <c r="F160" s="2">
        <v>3658</v>
      </c>
      <c r="G160" s="5" t="s">
        <v>39</v>
      </c>
      <c r="H160" s="5">
        <v>17</v>
      </c>
      <c r="I160" s="5">
        <v>3</v>
      </c>
      <c r="J160" s="5">
        <v>13</v>
      </c>
      <c r="K160" s="5">
        <v>7117</v>
      </c>
    </row>
    <row r="161" spans="1:26" x14ac:dyDescent="0.55000000000000004">
      <c r="A161" s="309"/>
    </row>
    <row r="162" spans="1:26" x14ac:dyDescent="0.55000000000000004">
      <c r="A162" s="309" t="s">
        <v>91</v>
      </c>
      <c r="B162" s="5">
        <v>111</v>
      </c>
      <c r="C162" s="5" t="s">
        <v>34</v>
      </c>
      <c r="D162" s="5">
        <v>13670</v>
      </c>
      <c r="E162" s="5">
        <v>17</v>
      </c>
      <c r="F162" s="2">
        <v>97</v>
      </c>
      <c r="G162" s="5" t="s">
        <v>39</v>
      </c>
      <c r="J162" s="5">
        <v>50</v>
      </c>
      <c r="K162" s="5">
        <v>50</v>
      </c>
    </row>
    <row r="163" spans="1:26" x14ac:dyDescent="0.55000000000000004">
      <c r="A163" s="309"/>
    </row>
    <row r="164" spans="1:26" x14ac:dyDescent="0.55000000000000004">
      <c r="A164" s="309" t="s">
        <v>92</v>
      </c>
      <c r="B164" s="5">
        <v>112</v>
      </c>
      <c r="C164" s="5" t="s">
        <v>34</v>
      </c>
      <c r="D164" s="5">
        <v>93161</v>
      </c>
      <c r="E164" s="5">
        <v>233</v>
      </c>
      <c r="F164" s="2">
        <v>3566</v>
      </c>
      <c r="G164" s="5" t="s">
        <v>39</v>
      </c>
      <c r="H164" s="5">
        <v>4</v>
      </c>
      <c r="J164" s="5">
        <v>92</v>
      </c>
      <c r="K164" s="5">
        <v>1692</v>
      </c>
    </row>
    <row r="165" spans="1:26" x14ac:dyDescent="0.55000000000000004">
      <c r="A165" s="309" t="s">
        <v>92</v>
      </c>
      <c r="B165" s="5">
        <v>113</v>
      </c>
      <c r="C165" s="5" t="s">
        <v>34</v>
      </c>
      <c r="D165" s="5">
        <v>40617</v>
      </c>
      <c r="E165" s="5">
        <v>194</v>
      </c>
      <c r="F165" s="2">
        <v>3344</v>
      </c>
      <c r="G165" s="5" t="s">
        <v>39</v>
      </c>
      <c r="H165" s="5">
        <v>11</v>
      </c>
      <c r="I165" s="5">
        <v>3</v>
      </c>
      <c r="J165" s="5">
        <v>30</v>
      </c>
      <c r="K165" s="5">
        <v>4730</v>
      </c>
    </row>
    <row r="166" spans="1:26" x14ac:dyDescent="0.55000000000000004">
      <c r="A166" s="309" t="s">
        <v>92</v>
      </c>
      <c r="B166" s="5">
        <v>114</v>
      </c>
      <c r="C166" s="5" t="s">
        <v>34</v>
      </c>
      <c r="D166" s="5">
        <v>26137</v>
      </c>
      <c r="E166" s="5">
        <v>22</v>
      </c>
      <c r="F166" s="2">
        <v>2055</v>
      </c>
      <c r="G166" s="5" t="s">
        <v>39</v>
      </c>
      <c r="I166" s="5">
        <v>2</v>
      </c>
      <c r="J166" s="5">
        <v>77</v>
      </c>
      <c r="L166" s="5">
        <v>277</v>
      </c>
      <c r="Q166" s="5">
        <v>31</v>
      </c>
      <c r="R166" s="5">
        <v>222</v>
      </c>
      <c r="S166" s="5" t="s">
        <v>36</v>
      </c>
      <c r="T166" s="5" t="s">
        <v>37</v>
      </c>
      <c r="U166" s="5">
        <v>96</v>
      </c>
      <c r="W166" s="5">
        <v>96</v>
      </c>
      <c r="Z166" s="5">
        <v>10</v>
      </c>
    </row>
    <row r="167" spans="1:26" x14ac:dyDescent="0.55000000000000004">
      <c r="A167" s="309"/>
    </row>
    <row r="168" spans="1:26" x14ac:dyDescent="0.55000000000000004">
      <c r="A168" s="309" t="s">
        <v>93</v>
      </c>
      <c r="B168" s="5">
        <v>115</v>
      </c>
      <c r="C168" s="5" t="s">
        <v>34</v>
      </c>
      <c r="D168" s="5">
        <v>13622</v>
      </c>
      <c r="E168" s="5">
        <v>15</v>
      </c>
      <c r="F168" s="2">
        <v>39</v>
      </c>
      <c r="G168" s="5" t="s">
        <v>39</v>
      </c>
      <c r="J168" s="5">
        <v>88</v>
      </c>
      <c r="L168" s="5">
        <v>88</v>
      </c>
      <c r="Q168" s="5">
        <v>32</v>
      </c>
      <c r="R168" s="5">
        <v>160</v>
      </c>
      <c r="S168" s="5" t="s">
        <v>36</v>
      </c>
      <c r="T168" s="5" t="s">
        <v>45</v>
      </c>
      <c r="U168" s="5">
        <v>54</v>
      </c>
      <c r="W168" s="5">
        <v>54</v>
      </c>
      <c r="Z168" s="5">
        <v>20</v>
      </c>
    </row>
    <row r="169" spans="1:26" x14ac:dyDescent="0.55000000000000004">
      <c r="A169" s="309"/>
    </row>
    <row r="170" spans="1:26" x14ac:dyDescent="0.55000000000000004">
      <c r="A170" s="309" t="s">
        <v>94</v>
      </c>
      <c r="B170" s="5">
        <v>116</v>
      </c>
      <c r="C170" s="5" t="s">
        <v>34</v>
      </c>
      <c r="D170" s="5">
        <v>33114</v>
      </c>
      <c r="E170" s="5">
        <v>1</v>
      </c>
      <c r="F170" s="2">
        <v>2532</v>
      </c>
      <c r="G170" s="5" t="s">
        <v>39</v>
      </c>
      <c r="H170" s="5">
        <v>4</v>
      </c>
      <c r="I170" s="5">
        <v>1</v>
      </c>
      <c r="J170" s="5">
        <v>23</v>
      </c>
      <c r="K170" s="5">
        <v>1723</v>
      </c>
    </row>
    <row r="171" spans="1:26" x14ac:dyDescent="0.55000000000000004">
      <c r="A171" s="309" t="s">
        <v>94</v>
      </c>
      <c r="B171" s="5">
        <v>117</v>
      </c>
      <c r="C171" s="5" t="s">
        <v>34</v>
      </c>
      <c r="D171" s="5">
        <v>53056</v>
      </c>
      <c r="E171" s="5">
        <v>243</v>
      </c>
      <c r="F171" s="2">
        <v>3421</v>
      </c>
      <c r="G171" s="5" t="s">
        <v>39</v>
      </c>
      <c r="H171" s="5">
        <v>8</v>
      </c>
      <c r="I171" s="5">
        <v>2</v>
      </c>
      <c r="J171" s="5">
        <v>64</v>
      </c>
      <c r="K171" s="5">
        <v>3464</v>
      </c>
    </row>
    <row r="172" spans="1:26" x14ac:dyDescent="0.55000000000000004">
      <c r="A172" s="309" t="s">
        <v>94</v>
      </c>
      <c r="B172" s="5">
        <v>118</v>
      </c>
      <c r="C172" s="5" t="s">
        <v>34</v>
      </c>
      <c r="D172" s="5">
        <v>13715</v>
      </c>
      <c r="E172" s="5">
        <v>68</v>
      </c>
      <c r="F172" s="2">
        <v>132</v>
      </c>
      <c r="G172" s="5" t="s">
        <v>39</v>
      </c>
      <c r="J172" s="5">
        <v>32</v>
      </c>
      <c r="L172" s="5">
        <v>32</v>
      </c>
      <c r="Q172" s="5">
        <v>33</v>
      </c>
      <c r="R172" s="5">
        <v>42</v>
      </c>
      <c r="S172" s="5" t="s">
        <v>36</v>
      </c>
      <c r="T172" s="5" t="s">
        <v>45</v>
      </c>
      <c r="U172" s="5">
        <v>54</v>
      </c>
      <c r="W172" s="5">
        <v>54</v>
      </c>
      <c r="Z172" s="5">
        <v>20</v>
      </c>
    </row>
    <row r="173" spans="1:26" x14ac:dyDescent="0.55000000000000004">
      <c r="A173" s="309"/>
    </row>
    <row r="174" spans="1:26" x14ac:dyDescent="0.55000000000000004">
      <c r="A174" s="309" t="s">
        <v>95</v>
      </c>
      <c r="B174" s="5">
        <v>119</v>
      </c>
      <c r="C174" s="5" t="s">
        <v>34</v>
      </c>
      <c r="D174" s="5">
        <v>13709</v>
      </c>
      <c r="E174" s="5">
        <v>43</v>
      </c>
      <c r="F174" s="2">
        <v>126</v>
      </c>
      <c r="G174" s="5" t="s">
        <v>39</v>
      </c>
      <c r="J174" s="5">
        <v>64</v>
      </c>
      <c r="K174" s="5">
        <v>61</v>
      </c>
    </row>
    <row r="175" spans="1:26" x14ac:dyDescent="0.55000000000000004">
      <c r="A175" s="309" t="s">
        <v>95</v>
      </c>
      <c r="B175" s="5">
        <v>120</v>
      </c>
      <c r="C175" s="5" t="s">
        <v>34</v>
      </c>
      <c r="D175" s="5">
        <v>93607</v>
      </c>
      <c r="E175" s="5">
        <v>734</v>
      </c>
      <c r="F175" s="2">
        <v>7541</v>
      </c>
      <c r="G175" s="5" t="s">
        <v>39</v>
      </c>
      <c r="H175" s="5">
        <v>2</v>
      </c>
      <c r="J175" s="5">
        <v>91</v>
      </c>
      <c r="K175" s="5">
        <v>891</v>
      </c>
    </row>
    <row r="176" spans="1:26" x14ac:dyDescent="0.55000000000000004">
      <c r="A176" s="309" t="s">
        <v>95</v>
      </c>
      <c r="B176" s="5">
        <v>121</v>
      </c>
      <c r="C176" s="5" t="s">
        <v>34</v>
      </c>
      <c r="D176" s="5">
        <v>13689</v>
      </c>
      <c r="E176" s="5">
        <v>54</v>
      </c>
      <c r="F176" s="2">
        <v>106</v>
      </c>
      <c r="G176" s="5" t="s">
        <v>39</v>
      </c>
      <c r="J176" s="5">
        <v>43</v>
      </c>
      <c r="L176" s="5">
        <v>43</v>
      </c>
      <c r="Q176" s="5">
        <v>34</v>
      </c>
      <c r="R176" s="5">
        <v>65</v>
      </c>
      <c r="S176" s="5" t="s">
        <v>36</v>
      </c>
      <c r="T176" s="5" t="s">
        <v>45</v>
      </c>
      <c r="U176" s="5">
        <v>36</v>
      </c>
      <c r="W176" s="5">
        <v>36</v>
      </c>
      <c r="Z176" s="5">
        <v>25</v>
      </c>
    </row>
    <row r="177" spans="1:26" x14ac:dyDescent="0.55000000000000004">
      <c r="A177" s="309"/>
    </row>
    <row r="178" spans="1:26" x14ac:dyDescent="0.55000000000000004">
      <c r="A178" s="309" t="s">
        <v>96</v>
      </c>
      <c r="B178" s="5">
        <v>122</v>
      </c>
      <c r="C178" s="5" t="s">
        <v>34</v>
      </c>
      <c r="D178" s="5">
        <v>13649</v>
      </c>
      <c r="E178" s="5">
        <v>21</v>
      </c>
      <c r="F178" s="2">
        <v>66</v>
      </c>
      <c r="G178" s="5" t="s">
        <v>39</v>
      </c>
      <c r="I178" s="5">
        <v>1</v>
      </c>
      <c r="J178" s="5">
        <v>26</v>
      </c>
      <c r="L178" s="5">
        <v>126</v>
      </c>
      <c r="Q178" s="5">
        <v>35</v>
      </c>
      <c r="R178" s="5">
        <v>213</v>
      </c>
      <c r="S178" s="5" t="s">
        <v>36</v>
      </c>
      <c r="T178" s="5" t="s">
        <v>45</v>
      </c>
      <c r="U178" s="5">
        <v>54</v>
      </c>
      <c r="W178" s="5">
        <v>54</v>
      </c>
      <c r="Z178" s="5">
        <v>20</v>
      </c>
    </row>
    <row r="179" spans="1:26" x14ac:dyDescent="0.55000000000000004">
      <c r="A179" s="309"/>
    </row>
    <row r="180" spans="1:26" x14ac:dyDescent="0.55000000000000004">
      <c r="A180" s="309" t="s">
        <v>97</v>
      </c>
      <c r="B180" s="5">
        <v>123</v>
      </c>
      <c r="C180" s="5" t="s">
        <v>34</v>
      </c>
      <c r="D180" s="5">
        <v>13657</v>
      </c>
      <c r="E180" s="5">
        <v>8</v>
      </c>
      <c r="F180" s="2">
        <v>34</v>
      </c>
      <c r="G180" s="5" t="s">
        <v>39</v>
      </c>
      <c r="J180" s="5">
        <v>64</v>
      </c>
      <c r="K180" s="5">
        <v>64</v>
      </c>
    </row>
    <row r="181" spans="1:26" x14ac:dyDescent="0.55000000000000004">
      <c r="A181" s="309"/>
    </row>
    <row r="182" spans="1:26" x14ac:dyDescent="0.55000000000000004">
      <c r="A182" s="309" t="s">
        <v>98</v>
      </c>
      <c r="B182" s="5">
        <v>124</v>
      </c>
      <c r="C182" s="5" t="s">
        <v>34</v>
      </c>
      <c r="D182" s="5">
        <v>13669</v>
      </c>
      <c r="E182" s="5">
        <v>12</v>
      </c>
      <c r="F182" s="2">
        <v>86</v>
      </c>
      <c r="G182" s="5" t="s">
        <v>39</v>
      </c>
      <c r="J182" s="5">
        <v>54</v>
      </c>
      <c r="L182" s="5">
        <v>54</v>
      </c>
      <c r="Q182" s="5">
        <v>36</v>
      </c>
      <c r="R182" s="5">
        <v>91</v>
      </c>
      <c r="S182" s="5" t="s">
        <v>36</v>
      </c>
      <c r="T182" s="5" t="s">
        <v>45</v>
      </c>
      <c r="U182" s="5">
        <v>54</v>
      </c>
      <c r="W182" s="5">
        <v>54</v>
      </c>
      <c r="Z182" s="5">
        <v>20</v>
      </c>
    </row>
    <row r="183" spans="1:26" x14ac:dyDescent="0.55000000000000004">
      <c r="A183" s="309" t="s">
        <v>98</v>
      </c>
      <c r="B183" s="5">
        <v>125</v>
      </c>
      <c r="C183" s="5" t="s">
        <v>34</v>
      </c>
      <c r="D183" s="5">
        <v>13684</v>
      </c>
      <c r="E183" s="5">
        <v>48</v>
      </c>
      <c r="F183" s="2">
        <v>101</v>
      </c>
      <c r="G183" s="5" t="s">
        <v>39</v>
      </c>
      <c r="J183" s="5">
        <v>52</v>
      </c>
      <c r="K183" s="5">
        <v>52</v>
      </c>
    </row>
    <row r="184" spans="1:26" x14ac:dyDescent="0.55000000000000004">
      <c r="A184" s="309"/>
    </row>
    <row r="185" spans="1:26" x14ac:dyDescent="0.55000000000000004">
      <c r="A185" s="309" t="s">
        <v>99</v>
      </c>
      <c r="B185" s="5">
        <v>126</v>
      </c>
      <c r="C185" s="5" t="s">
        <v>34</v>
      </c>
      <c r="D185" s="5">
        <v>25471</v>
      </c>
      <c r="E185" s="5">
        <v>67</v>
      </c>
      <c r="F185" s="2">
        <v>1927</v>
      </c>
      <c r="G185" s="5" t="s">
        <v>39</v>
      </c>
      <c r="H185" s="5">
        <v>13</v>
      </c>
      <c r="J185" s="5">
        <v>40</v>
      </c>
      <c r="K185" s="5">
        <v>5240</v>
      </c>
    </row>
    <row r="186" spans="1:26" x14ac:dyDescent="0.55000000000000004">
      <c r="A186" s="309"/>
    </row>
    <row r="187" spans="1:26" x14ac:dyDescent="0.55000000000000004">
      <c r="A187" s="309" t="s">
        <v>100</v>
      </c>
      <c r="B187" s="5">
        <v>127</v>
      </c>
      <c r="C187" s="5" t="s">
        <v>47</v>
      </c>
      <c r="D187" s="5">
        <v>1095</v>
      </c>
      <c r="E187" s="5">
        <v>229</v>
      </c>
      <c r="F187" s="2">
        <v>45</v>
      </c>
      <c r="G187" s="5" t="s">
        <v>39</v>
      </c>
      <c r="H187" s="5">
        <v>5</v>
      </c>
      <c r="I187" s="5">
        <v>3</v>
      </c>
      <c r="J187" s="5">
        <v>87</v>
      </c>
      <c r="K187" s="5">
        <v>2387</v>
      </c>
    </row>
    <row r="188" spans="1:26" x14ac:dyDescent="0.55000000000000004">
      <c r="A188" s="309"/>
    </row>
    <row r="189" spans="1:26" x14ac:dyDescent="0.55000000000000004">
      <c r="A189" s="309" t="s">
        <v>101</v>
      </c>
      <c r="B189" s="5">
        <v>128</v>
      </c>
      <c r="C189" s="5" t="s">
        <v>34</v>
      </c>
      <c r="D189" s="5">
        <v>13611</v>
      </c>
      <c r="E189" s="5">
        <v>14</v>
      </c>
      <c r="F189" s="2">
        <v>28</v>
      </c>
      <c r="G189" s="5" t="s">
        <v>39</v>
      </c>
      <c r="J189" s="5">
        <v>38</v>
      </c>
      <c r="L189" s="5">
        <v>38</v>
      </c>
      <c r="Q189" s="5">
        <v>37</v>
      </c>
      <c r="R189" s="5">
        <v>157</v>
      </c>
      <c r="S189" s="5" t="s">
        <v>36</v>
      </c>
      <c r="T189" s="5" t="s">
        <v>64</v>
      </c>
      <c r="U189" s="5">
        <v>36</v>
      </c>
      <c r="W189" s="5">
        <v>36</v>
      </c>
      <c r="Z189" s="5">
        <v>20</v>
      </c>
    </row>
    <row r="190" spans="1:26" x14ac:dyDescent="0.55000000000000004">
      <c r="A190" s="309"/>
    </row>
    <row r="191" spans="1:26" x14ac:dyDescent="0.55000000000000004">
      <c r="A191" s="309" t="s">
        <v>102</v>
      </c>
      <c r="B191" s="5">
        <v>129</v>
      </c>
      <c r="C191" s="5" t="s">
        <v>34</v>
      </c>
      <c r="D191" s="5">
        <v>25378</v>
      </c>
      <c r="E191" s="5">
        <v>98</v>
      </c>
      <c r="F191" s="2">
        <v>1834</v>
      </c>
      <c r="G191" s="5" t="s">
        <v>39</v>
      </c>
      <c r="H191" s="5">
        <v>7</v>
      </c>
      <c r="K191" s="5">
        <v>2800</v>
      </c>
    </row>
    <row r="192" spans="1:26" x14ac:dyDescent="0.55000000000000004">
      <c r="A192" s="309" t="s">
        <v>102</v>
      </c>
      <c r="B192" s="5">
        <v>130</v>
      </c>
      <c r="C192" s="5" t="s">
        <v>34</v>
      </c>
      <c r="D192" s="5">
        <v>25379</v>
      </c>
      <c r="E192" s="5">
        <v>97</v>
      </c>
      <c r="F192" s="2">
        <v>1835</v>
      </c>
      <c r="G192" s="5" t="s">
        <v>39</v>
      </c>
      <c r="H192" s="5">
        <v>2</v>
      </c>
      <c r="I192" s="5">
        <v>1</v>
      </c>
      <c r="J192" s="5">
        <v>87</v>
      </c>
      <c r="K192" s="5">
        <v>987</v>
      </c>
    </row>
    <row r="193" spans="1:26" x14ac:dyDescent="0.55000000000000004">
      <c r="A193" s="309"/>
    </row>
    <row r="194" spans="1:26" x14ac:dyDescent="0.55000000000000004">
      <c r="A194" s="309" t="s">
        <v>103</v>
      </c>
      <c r="B194" s="5">
        <v>131</v>
      </c>
      <c r="C194" s="5" t="s">
        <v>34</v>
      </c>
      <c r="D194" s="5">
        <v>88838</v>
      </c>
      <c r="E194" s="5">
        <v>235</v>
      </c>
      <c r="F194" s="2">
        <v>3209</v>
      </c>
      <c r="G194" s="5" t="s">
        <v>39</v>
      </c>
      <c r="H194" s="5">
        <v>4</v>
      </c>
      <c r="I194" s="5">
        <v>3</v>
      </c>
      <c r="J194" s="5">
        <v>58</v>
      </c>
      <c r="K194" s="5">
        <v>1958</v>
      </c>
    </row>
    <row r="195" spans="1:26" x14ac:dyDescent="0.55000000000000004">
      <c r="A195" s="309"/>
    </row>
    <row r="196" spans="1:26" x14ac:dyDescent="0.55000000000000004">
      <c r="A196" s="309" t="s">
        <v>104</v>
      </c>
      <c r="B196" s="5">
        <v>132</v>
      </c>
      <c r="C196" s="5" t="s">
        <v>34</v>
      </c>
      <c r="D196" s="5">
        <v>13629</v>
      </c>
      <c r="E196" s="5">
        <v>35</v>
      </c>
      <c r="F196" s="2">
        <v>46</v>
      </c>
      <c r="G196" s="5" t="s">
        <v>39</v>
      </c>
      <c r="J196" s="5">
        <v>40</v>
      </c>
      <c r="L196" s="5">
        <v>40</v>
      </c>
      <c r="Q196" s="5">
        <v>38</v>
      </c>
      <c r="R196" s="5">
        <v>150</v>
      </c>
      <c r="S196" s="5" t="s">
        <v>36</v>
      </c>
      <c r="T196" s="5" t="s">
        <v>45</v>
      </c>
      <c r="U196" s="5">
        <v>108</v>
      </c>
      <c r="W196" s="5">
        <v>108</v>
      </c>
      <c r="Z196" s="5">
        <v>30</v>
      </c>
    </row>
    <row r="197" spans="1:26" x14ac:dyDescent="0.55000000000000004">
      <c r="A197" s="309"/>
    </row>
    <row r="198" spans="1:26" x14ac:dyDescent="0.55000000000000004">
      <c r="A198" s="309" t="s">
        <v>102</v>
      </c>
      <c r="B198" s="5">
        <v>133</v>
      </c>
      <c r="C198" s="5" t="s">
        <v>34</v>
      </c>
      <c r="D198" s="5">
        <v>25379</v>
      </c>
      <c r="E198" s="5">
        <v>97</v>
      </c>
      <c r="F198" s="2">
        <v>1835</v>
      </c>
      <c r="G198" s="5" t="s">
        <v>39</v>
      </c>
      <c r="H198" s="5">
        <v>2</v>
      </c>
      <c r="I198" s="5">
        <v>1</v>
      </c>
      <c r="J198" s="5">
        <v>87</v>
      </c>
      <c r="K198" s="5">
        <v>987</v>
      </c>
    </row>
    <row r="199" spans="1:26" x14ac:dyDescent="0.55000000000000004">
      <c r="A199" s="309"/>
    </row>
    <row r="200" spans="1:26" x14ac:dyDescent="0.55000000000000004">
      <c r="A200" s="309" t="s">
        <v>105</v>
      </c>
      <c r="B200" s="5">
        <v>134</v>
      </c>
      <c r="C200" s="5" t="s">
        <v>34</v>
      </c>
      <c r="D200" s="5">
        <v>52625</v>
      </c>
      <c r="E200" s="5">
        <v>155</v>
      </c>
      <c r="F200" s="2">
        <v>5087</v>
      </c>
      <c r="G200" s="5" t="s">
        <v>39</v>
      </c>
      <c r="I200" s="5">
        <v>2</v>
      </c>
      <c r="J200" s="5">
        <v>56</v>
      </c>
      <c r="L200" s="5">
        <v>256</v>
      </c>
      <c r="Q200" s="5">
        <v>39</v>
      </c>
      <c r="R200" s="5">
        <v>234</v>
      </c>
      <c r="S200" s="5" t="s">
        <v>36</v>
      </c>
      <c r="T200" s="5" t="s">
        <v>37</v>
      </c>
      <c r="U200" s="5">
        <v>54</v>
      </c>
      <c r="W200" s="5">
        <v>54</v>
      </c>
      <c r="Z200" s="5">
        <v>4</v>
      </c>
    </row>
    <row r="201" spans="1:26" x14ac:dyDescent="0.55000000000000004">
      <c r="A201" s="309"/>
    </row>
    <row r="202" spans="1:26" x14ac:dyDescent="0.55000000000000004">
      <c r="A202" s="309" t="s">
        <v>106</v>
      </c>
      <c r="B202" s="5">
        <v>135</v>
      </c>
      <c r="C202" s="5" t="s">
        <v>34</v>
      </c>
      <c r="D202" s="5">
        <v>25296</v>
      </c>
      <c r="E202" s="5">
        <v>8</v>
      </c>
      <c r="F202" s="2">
        <v>1752</v>
      </c>
      <c r="G202" s="5" t="s">
        <v>39</v>
      </c>
      <c r="H202" s="5">
        <v>4</v>
      </c>
      <c r="I202" s="5">
        <v>2</v>
      </c>
      <c r="J202" s="5">
        <v>88</v>
      </c>
      <c r="K202" s="5">
        <v>1888</v>
      </c>
    </row>
    <row r="203" spans="1:26" x14ac:dyDescent="0.55000000000000004">
      <c r="A203" s="309"/>
    </row>
    <row r="204" spans="1:26" x14ac:dyDescent="0.55000000000000004">
      <c r="A204" s="309" t="s">
        <v>107</v>
      </c>
      <c r="B204" s="5">
        <v>136</v>
      </c>
      <c r="C204" s="5" t="s">
        <v>34</v>
      </c>
      <c r="D204" s="5">
        <v>90826</v>
      </c>
      <c r="E204" s="5">
        <v>616</v>
      </c>
      <c r="F204" s="2">
        <v>7366</v>
      </c>
      <c r="G204" s="5" t="s">
        <v>39</v>
      </c>
      <c r="H204" s="5">
        <v>35</v>
      </c>
      <c r="I204" s="5">
        <v>3</v>
      </c>
      <c r="J204" s="5">
        <v>75</v>
      </c>
      <c r="K204" s="5">
        <v>14375</v>
      </c>
    </row>
    <row r="205" spans="1:26" x14ac:dyDescent="0.55000000000000004">
      <c r="A205" s="309" t="s">
        <v>107</v>
      </c>
      <c r="B205" s="5">
        <v>137</v>
      </c>
      <c r="C205" s="5" t="s">
        <v>34</v>
      </c>
      <c r="D205" s="5">
        <v>52616</v>
      </c>
      <c r="E205" s="5">
        <v>164</v>
      </c>
      <c r="F205" s="2">
        <v>5078</v>
      </c>
      <c r="G205" s="5" t="s">
        <v>39</v>
      </c>
      <c r="I205" s="5">
        <v>2</v>
      </c>
      <c r="J205" s="5">
        <v>65</v>
      </c>
      <c r="K205" s="5">
        <v>265</v>
      </c>
    </row>
    <row r="206" spans="1:26" x14ac:dyDescent="0.55000000000000004">
      <c r="A206" s="309" t="s">
        <v>107</v>
      </c>
      <c r="B206" s="5">
        <v>138</v>
      </c>
      <c r="C206" s="5" t="s">
        <v>34</v>
      </c>
      <c r="D206" s="5">
        <v>13681</v>
      </c>
      <c r="E206" s="5">
        <v>51</v>
      </c>
      <c r="F206" s="2">
        <v>98</v>
      </c>
      <c r="G206" s="5" t="s">
        <v>39</v>
      </c>
      <c r="I206" s="5">
        <v>1</v>
      </c>
      <c r="J206" s="5">
        <v>48</v>
      </c>
      <c r="L206" s="5">
        <v>148</v>
      </c>
      <c r="Q206" s="5">
        <v>40</v>
      </c>
      <c r="R206" s="5">
        <v>62</v>
      </c>
      <c r="S206" s="5" t="s">
        <v>36</v>
      </c>
      <c r="T206" s="5" t="s">
        <v>45</v>
      </c>
      <c r="U206" s="5">
        <v>54</v>
      </c>
      <c r="W206" s="5">
        <v>54</v>
      </c>
      <c r="Z206" s="5">
        <v>5</v>
      </c>
    </row>
    <row r="207" spans="1:26" x14ac:dyDescent="0.55000000000000004">
      <c r="A207" s="309"/>
    </row>
    <row r="208" spans="1:26" x14ac:dyDescent="0.55000000000000004">
      <c r="A208" s="309" t="s">
        <v>108</v>
      </c>
      <c r="B208" s="5">
        <v>139</v>
      </c>
      <c r="C208" s="5" t="s">
        <v>34</v>
      </c>
      <c r="D208" s="5">
        <v>25285</v>
      </c>
      <c r="E208" s="5">
        <v>9</v>
      </c>
      <c r="F208" s="2">
        <v>1751</v>
      </c>
      <c r="G208" s="5" t="s">
        <v>39</v>
      </c>
      <c r="H208" s="5">
        <v>14</v>
      </c>
      <c r="I208" s="5">
        <v>1</v>
      </c>
      <c r="K208" s="5">
        <v>5700</v>
      </c>
    </row>
    <row r="209" spans="1:26" x14ac:dyDescent="0.55000000000000004">
      <c r="A209" s="309" t="s">
        <v>108</v>
      </c>
      <c r="B209" s="5">
        <v>140</v>
      </c>
      <c r="C209" s="5" t="s">
        <v>34</v>
      </c>
      <c r="D209" s="5">
        <v>13662</v>
      </c>
      <c r="E209" s="5">
        <v>6</v>
      </c>
      <c r="F209" s="2">
        <v>25</v>
      </c>
      <c r="G209" s="5" t="s">
        <v>39</v>
      </c>
      <c r="I209" s="5">
        <v>1</v>
      </c>
      <c r="J209" s="5">
        <v>20</v>
      </c>
      <c r="L209" s="5">
        <v>120</v>
      </c>
      <c r="Q209" s="5">
        <v>41</v>
      </c>
      <c r="R209" s="5">
        <v>121</v>
      </c>
      <c r="S209" s="5" t="s">
        <v>36</v>
      </c>
      <c r="T209" s="5" t="s">
        <v>64</v>
      </c>
      <c r="U209" s="5">
        <v>36</v>
      </c>
      <c r="W209" s="5">
        <v>36</v>
      </c>
      <c r="Z209" s="5">
        <v>30</v>
      </c>
    </row>
    <row r="210" spans="1:26" x14ac:dyDescent="0.55000000000000004">
      <c r="A210" s="309"/>
    </row>
    <row r="211" spans="1:26" x14ac:dyDescent="0.55000000000000004">
      <c r="A211" s="309" t="s">
        <v>109</v>
      </c>
      <c r="B211" s="5">
        <v>141</v>
      </c>
      <c r="C211" s="5" t="s">
        <v>34</v>
      </c>
      <c r="D211" s="5">
        <v>51926</v>
      </c>
      <c r="E211" s="5">
        <v>212</v>
      </c>
      <c r="F211" s="2">
        <v>4932</v>
      </c>
      <c r="G211" s="5" t="s">
        <v>39</v>
      </c>
      <c r="J211" s="5">
        <v>75</v>
      </c>
      <c r="L211" s="5">
        <v>75</v>
      </c>
      <c r="Q211" s="5">
        <v>42</v>
      </c>
      <c r="R211" s="5">
        <v>9</v>
      </c>
      <c r="S211" s="5" t="s">
        <v>36</v>
      </c>
      <c r="T211" s="5" t="s">
        <v>45</v>
      </c>
      <c r="U211" s="5">
        <v>54</v>
      </c>
      <c r="W211" s="5">
        <v>54</v>
      </c>
      <c r="Z211" s="5">
        <v>20</v>
      </c>
    </row>
    <row r="212" spans="1:26" x14ac:dyDescent="0.55000000000000004">
      <c r="A212" s="309"/>
    </row>
    <row r="213" spans="1:26" x14ac:dyDescent="0.55000000000000004">
      <c r="A213" s="309" t="s">
        <v>110</v>
      </c>
      <c r="B213" s="5">
        <v>142</v>
      </c>
      <c r="C213" s="5" t="s">
        <v>34</v>
      </c>
      <c r="D213" s="5">
        <v>13722</v>
      </c>
      <c r="E213" s="5">
        <v>8</v>
      </c>
      <c r="F213" s="2">
        <v>139</v>
      </c>
      <c r="G213" s="5" t="s">
        <v>39</v>
      </c>
      <c r="J213" s="5">
        <v>64</v>
      </c>
      <c r="L213" s="5">
        <v>64</v>
      </c>
      <c r="Q213" s="5">
        <v>43</v>
      </c>
      <c r="R213" s="5">
        <v>44</v>
      </c>
      <c r="S213" s="5" t="s">
        <v>36</v>
      </c>
      <c r="T213" s="5" t="s">
        <v>37</v>
      </c>
      <c r="U213" s="5">
        <v>36</v>
      </c>
      <c r="W213" s="5">
        <v>36</v>
      </c>
      <c r="Z213" s="5">
        <v>3</v>
      </c>
    </row>
    <row r="214" spans="1:26" x14ac:dyDescent="0.55000000000000004">
      <c r="A214" s="309" t="s">
        <v>110</v>
      </c>
      <c r="B214" s="5">
        <v>143</v>
      </c>
      <c r="C214" s="5" t="s">
        <v>34</v>
      </c>
      <c r="D214" s="5">
        <v>52857</v>
      </c>
      <c r="E214" s="5">
        <v>149</v>
      </c>
      <c r="F214" s="2">
        <v>4780</v>
      </c>
      <c r="G214" s="5" t="s">
        <v>39</v>
      </c>
      <c r="I214" s="5">
        <v>1</v>
      </c>
      <c r="J214" s="5">
        <v>86</v>
      </c>
      <c r="K214" s="5">
        <v>186</v>
      </c>
    </row>
    <row r="215" spans="1:26" x14ac:dyDescent="0.55000000000000004">
      <c r="A215" s="309" t="s">
        <v>110</v>
      </c>
      <c r="B215" s="5">
        <v>144</v>
      </c>
      <c r="C215" s="5" t="s">
        <v>34</v>
      </c>
      <c r="D215" s="5">
        <v>53409</v>
      </c>
      <c r="E215" s="5">
        <v>137</v>
      </c>
      <c r="F215" s="2">
        <v>4768</v>
      </c>
      <c r="G215" s="5" t="s">
        <v>39</v>
      </c>
      <c r="H215" s="5">
        <v>5</v>
      </c>
      <c r="I215" s="5">
        <v>2</v>
      </c>
      <c r="J215" s="5">
        <v>38</v>
      </c>
      <c r="K215" s="5">
        <v>2238</v>
      </c>
    </row>
    <row r="216" spans="1:26" x14ac:dyDescent="0.55000000000000004">
      <c r="A216" s="309"/>
    </row>
    <row r="217" spans="1:26" x14ac:dyDescent="0.55000000000000004">
      <c r="A217" s="309" t="s">
        <v>111</v>
      </c>
      <c r="B217" s="5">
        <v>145</v>
      </c>
      <c r="C217" s="5" t="s">
        <v>34</v>
      </c>
      <c r="D217" s="5">
        <v>13720</v>
      </c>
      <c r="E217" s="5">
        <v>72</v>
      </c>
      <c r="F217" s="2">
        <v>137</v>
      </c>
      <c r="G217" s="5" t="s">
        <v>39</v>
      </c>
      <c r="J217" s="5">
        <v>76</v>
      </c>
      <c r="L217" s="5">
        <v>76</v>
      </c>
      <c r="Q217" s="5">
        <v>44</v>
      </c>
      <c r="R217" s="5">
        <v>44</v>
      </c>
      <c r="S217" s="5" t="s">
        <v>36</v>
      </c>
      <c r="T217" s="5" t="s">
        <v>45</v>
      </c>
      <c r="U217" s="5">
        <v>72</v>
      </c>
      <c r="W217" s="5">
        <v>72</v>
      </c>
      <c r="Z217" s="5">
        <v>30</v>
      </c>
    </row>
    <row r="218" spans="1:26" x14ac:dyDescent="0.55000000000000004">
      <c r="A218" s="309"/>
    </row>
    <row r="219" spans="1:26" x14ac:dyDescent="0.55000000000000004">
      <c r="A219" s="309" t="s">
        <v>112</v>
      </c>
      <c r="B219" s="5">
        <v>146</v>
      </c>
      <c r="C219" s="5" t="s">
        <v>34</v>
      </c>
      <c r="D219" s="5">
        <v>13719</v>
      </c>
      <c r="E219" s="5">
        <v>72</v>
      </c>
      <c r="F219" s="2">
        <v>136</v>
      </c>
      <c r="G219" s="5" t="s">
        <v>39</v>
      </c>
      <c r="J219" s="5">
        <v>44</v>
      </c>
      <c r="K219" s="5">
        <v>44</v>
      </c>
    </row>
    <row r="220" spans="1:26" x14ac:dyDescent="0.55000000000000004">
      <c r="A220" s="309" t="s">
        <v>112</v>
      </c>
      <c r="B220" s="5">
        <v>147</v>
      </c>
      <c r="C220" s="5" t="s">
        <v>34</v>
      </c>
      <c r="D220" s="5">
        <v>53410</v>
      </c>
      <c r="E220" s="5">
        <v>138</v>
      </c>
      <c r="F220" s="2">
        <v>4769</v>
      </c>
      <c r="G220" s="5" t="s">
        <v>39</v>
      </c>
      <c r="H220" s="5">
        <v>5</v>
      </c>
      <c r="I220" s="5">
        <v>1</v>
      </c>
      <c r="J220" s="5">
        <v>12</v>
      </c>
      <c r="K220" s="5">
        <v>2112</v>
      </c>
    </row>
    <row r="221" spans="1:26" x14ac:dyDescent="0.55000000000000004">
      <c r="A221" s="309" t="s">
        <v>112</v>
      </c>
      <c r="B221" s="5">
        <v>148</v>
      </c>
      <c r="C221" s="5" t="s">
        <v>34</v>
      </c>
      <c r="D221" s="5">
        <v>26170</v>
      </c>
      <c r="E221" s="5">
        <v>32</v>
      </c>
      <c r="F221" s="2">
        <v>2088</v>
      </c>
      <c r="G221" s="5" t="s">
        <v>39</v>
      </c>
      <c r="H221" s="5">
        <v>5</v>
      </c>
      <c r="I221" s="5">
        <v>1</v>
      </c>
      <c r="J221" s="5">
        <v>65</v>
      </c>
      <c r="K221" s="5">
        <v>2165</v>
      </c>
    </row>
    <row r="222" spans="1:26" x14ac:dyDescent="0.55000000000000004">
      <c r="A222" s="309" t="s">
        <v>112</v>
      </c>
      <c r="B222" s="5">
        <v>149</v>
      </c>
      <c r="C222" s="5" t="s">
        <v>47</v>
      </c>
      <c r="D222" s="5">
        <v>2929</v>
      </c>
      <c r="E222" s="5">
        <v>55</v>
      </c>
      <c r="F222" s="2">
        <v>29</v>
      </c>
      <c r="G222" s="5" t="s">
        <v>39</v>
      </c>
      <c r="H222" s="5">
        <v>3</v>
      </c>
      <c r="I222" s="5">
        <v>3</v>
      </c>
      <c r="J222" s="5">
        <v>15</v>
      </c>
      <c r="K222" s="5">
        <v>1515</v>
      </c>
    </row>
    <row r="223" spans="1:26" x14ac:dyDescent="0.55000000000000004">
      <c r="A223" s="309"/>
    </row>
    <row r="224" spans="1:26" x14ac:dyDescent="0.55000000000000004">
      <c r="A224" s="309" t="s">
        <v>114</v>
      </c>
      <c r="B224" s="5">
        <v>150</v>
      </c>
      <c r="C224" s="5" t="s">
        <v>113</v>
      </c>
      <c r="D224" s="5">
        <v>953</v>
      </c>
      <c r="E224" s="5">
        <v>11</v>
      </c>
      <c r="F224" s="2">
        <v>53</v>
      </c>
      <c r="G224" s="5" t="s">
        <v>39</v>
      </c>
      <c r="H224" s="5">
        <v>3</v>
      </c>
      <c r="J224" s="5">
        <v>82</v>
      </c>
      <c r="K224" s="5">
        <v>1282</v>
      </c>
    </row>
    <row r="225" spans="1:27" x14ac:dyDescent="0.55000000000000004">
      <c r="A225" s="309"/>
    </row>
    <row r="226" spans="1:27" x14ac:dyDescent="0.55000000000000004">
      <c r="A226" s="309" t="s">
        <v>115</v>
      </c>
      <c r="B226" s="5">
        <v>151</v>
      </c>
      <c r="C226" s="5" t="s">
        <v>47</v>
      </c>
      <c r="D226" s="5">
        <v>955</v>
      </c>
      <c r="E226" s="5">
        <v>13</v>
      </c>
      <c r="F226" s="2">
        <v>55</v>
      </c>
      <c r="G226" s="5" t="s">
        <v>39</v>
      </c>
      <c r="H226" s="5">
        <v>3</v>
      </c>
      <c r="I226" s="5">
        <v>1</v>
      </c>
      <c r="J226" s="5">
        <v>94</v>
      </c>
      <c r="K226" s="5">
        <v>1394</v>
      </c>
    </row>
    <row r="227" spans="1:27" x14ac:dyDescent="0.55000000000000004">
      <c r="A227" s="309"/>
    </row>
    <row r="228" spans="1:27" x14ac:dyDescent="0.55000000000000004">
      <c r="A228" s="309" t="s">
        <v>116</v>
      </c>
      <c r="B228" s="5">
        <v>152</v>
      </c>
      <c r="C228" s="5" t="s">
        <v>34</v>
      </c>
      <c r="D228" s="5">
        <v>52642</v>
      </c>
      <c r="E228" s="5">
        <v>226</v>
      </c>
      <c r="F228" s="2">
        <v>5104</v>
      </c>
      <c r="G228" s="5" t="s">
        <v>39</v>
      </c>
      <c r="I228" s="5">
        <v>1</v>
      </c>
      <c r="L228" s="5">
        <v>100</v>
      </c>
      <c r="Q228" s="5">
        <v>45</v>
      </c>
      <c r="R228" s="5">
        <v>130</v>
      </c>
      <c r="S228" s="5" t="s">
        <v>36</v>
      </c>
      <c r="T228" s="5" t="s">
        <v>37</v>
      </c>
      <c r="U228" s="5">
        <v>58.5</v>
      </c>
      <c r="W228" s="5">
        <v>58.5</v>
      </c>
      <c r="Z228" s="5">
        <v>32</v>
      </c>
    </row>
    <row r="229" spans="1:27" x14ac:dyDescent="0.55000000000000004">
      <c r="A229" s="309" t="s">
        <v>116</v>
      </c>
      <c r="B229" s="5">
        <v>153</v>
      </c>
      <c r="C229" s="5" t="s">
        <v>47</v>
      </c>
      <c r="D229" s="5">
        <v>951</v>
      </c>
      <c r="E229" s="5">
        <v>9</v>
      </c>
      <c r="F229" s="2">
        <v>51</v>
      </c>
      <c r="G229" s="5" t="s">
        <v>39</v>
      </c>
      <c r="H229" s="5">
        <v>7</v>
      </c>
      <c r="J229" s="5">
        <v>53</v>
      </c>
      <c r="K229" s="5">
        <v>2853</v>
      </c>
    </row>
    <row r="230" spans="1:27" x14ac:dyDescent="0.55000000000000004">
      <c r="A230" s="309"/>
    </row>
    <row r="231" spans="1:27" x14ac:dyDescent="0.55000000000000004">
      <c r="A231" s="309" t="s">
        <v>117</v>
      </c>
      <c r="B231" s="5">
        <v>154</v>
      </c>
      <c r="C231" s="5" t="s">
        <v>34</v>
      </c>
      <c r="D231" s="5">
        <v>97949</v>
      </c>
      <c r="E231" s="5">
        <v>286</v>
      </c>
      <c r="F231" s="2">
        <v>7874</v>
      </c>
      <c r="G231" s="5" t="s">
        <v>39</v>
      </c>
      <c r="H231" s="5">
        <v>10</v>
      </c>
      <c r="I231" s="5">
        <v>1</v>
      </c>
      <c r="J231" s="5">
        <v>48</v>
      </c>
      <c r="K231" s="5">
        <v>4148</v>
      </c>
    </row>
    <row r="232" spans="1:27" s="229" customFormat="1" x14ac:dyDescent="0.55000000000000004">
      <c r="A232" s="600" t="s">
        <v>117</v>
      </c>
      <c r="B232" s="591">
        <v>155</v>
      </c>
      <c r="C232" s="591" t="s">
        <v>34</v>
      </c>
      <c r="D232" s="591">
        <v>52624</v>
      </c>
      <c r="E232" s="591">
        <v>157</v>
      </c>
      <c r="F232" s="229">
        <v>5086</v>
      </c>
      <c r="G232" s="591" t="s">
        <v>39</v>
      </c>
      <c r="H232" s="591"/>
      <c r="I232" s="591">
        <v>1</v>
      </c>
      <c r="J232" s="591">
        <v>20</v>
      </c>
      <c r="K232" s="591"/>
      <c r="L232" s="591">
        <v>120</v>
      </c>
      <c r="Q232" s="591">
        <v>46</v>
      </c>
      <c r="R232" s="591">
        <v>153</v>
      </c>
      <c r="S232" s="591" t="s">
        <v>36</v>
      </c>
      <c r="T232" s="591" t="s">
        <v>45</v>
      </c>
      <c r="U232" s="591">
        <v>108</v>
      </c>
      <c r="W232" s="591">
        <v>108</v>
      </c>
      <c r="X232" s="591">
        <v>38.4</v>
      </c>
      <c r="Z232" s="591">
        <v>21</v>
      </c>
      <c r="AA232" s="229" t="s">
        <v>118</v>
      </c>
    </row>
    <row r="233" spans="1:27" s="282" customFormat="1" x14ac:dyDescent="0.55000000000000004">
      <c r="A233" s="599"/>
      <c r="B233" s="17"/>
      <c r="C233" s="17"/>
      <c r="D233" s="17"/>
      <c r="E233" s="17"/>
      <c r="G233" s="17"/>
      <c r="H233" s="17"/>
      <c r="I233" s="17"/>
      <c r="J233" s="17"/>
      <c r="K233" s="17"/>
      <c r="L233" s="17"/>
      <c r="Q233" s="17"/>
      <c r="R233" s="17"/>
      <c r="S233" s="17"/>
      <c r="T233" s="17"/>
      <c r="U233" s="17"/>
      <c r="W233" s="17"/>
      <c r="X233" s="17"/>
      <c r="Z233" s="17"/>
    </row>
    <row r="234" spans="1:27" x14ac:dyDescent="0.55000000000000004">
      <c r="A234" s="309" t="s">
        <v>119</v>
      </c>
      <c r="B234" s="5">
        <v>156</v>
      </c>
      <c r="C234" s="5" t="s">
        <v>34</v>
      </c>
      <c r="D234" s="5">
        <v>21626</v>
      </c>
      <c r="E234" s="5">
        <v>102</v>
      </c>
      <c r="F234" s="2">
        <v>1618</v>
      </c>
      <c r="G234" s="5" t="s">
        <v>39</v>
      </c>
      <c r="H234" s="5">
        <v>15</v>
      </c>
      <c r="I234" s="5">
        <v>1</v>
      </c>
      <c r="J234" s="5">
        <v>80</v>
      </c>
      <c r="K234" s="5">
        <v>6180</v>
      </c>
    </row>
    <row r="235" spans="1:27" x14ac:dyDescent="0.55000000000000004">
      <c r="A235" s="309"/>
    </row>
    <row r="236" spans="1:27" x14ac:dyDescent="0.55000000000000004">
      <c r="A236" s="309" t="s">
        <v>120</v>
      </c>
      <c r="B236" s="5">
        <v>157</v>
      </c>
      <c r="C236" s="5" t="s">
        <v>34</v>
      </c>
      <c r="D236" s="5">
        <v>73867</v>
      </c>
      <c r="E236" s="5">
        <v>295</v>
      </c>
      <c r="F236" s="2">
        <v>8806</v>
      </c>
      <c r="G236" s="5" t="s">
        <v>39</v>
      </c>
      <c r="H236" s="5">
        <v>5</v>
      </c>
      <c r="I236" s="5">
        <v>3</v>
      </c>
      <c r="J236" s="5">
        <v>38</v>
      </c>
      <c r="K236" s="5">
        <v>2338</v>
      </c>
    </row>
    <row r="237" spans="1:27" x14ac:dyDescent="0.55000000000000004">
      <c r="A237" s="309"/>
    </row>
    <row r="238" spans="1:27" x14ac:dyDescent="0.55000000000000004">
      <c r="A238" s="309" t="s">
        <v>121</v>
      </c>
      <c r="B238" s="5">
        <v>158</v>
      </c>
      <c r="C238" s="5" t="s">
        <v>34</v>
      </c>
      <c r="D238" s="5">
        <v>35398</v>
      </c>
      <c r="E238" s="5">
        <v>18</v>
      </c>
      <c r="F238" s="2">
        <v>2474</v>
      </c>
      <c r="G238" s="5" t="s">
        <v>39</v>
      </c>
      <c r="H238" s="5">
        <v>13</v>
      </c>
      <c r="J238" s="5">
        <v>40</v>
      </c>
      <c r="K238" s="5">
        <v>5240</v>
      </c>
    </row>
    <row r="239" spans="1:27" x14ac:dyDescent="0.55000000000000004">
      <c r="A239" s="309"/>
    </row>
    <row r="240" spans="1:27" x14ac:dyDescent="0.55000000000000004">
      <c r="A240" s="309" t="s">
        <v>122</v>
      </c>
      <c r="B240" s="5">
        <v>159</v>
      </c>
      <c r="C240" s="5" t="s">
        <v>34</v>
      </c>
      <c r="D240" s="5">
        <v>24878</v>
      </c>
      <c r="E240" s="5">
        <v>128</v>
      </c>
      <c r="F240" s="2">
        <v>3542</v>
      </c>
      <c r="G240" s="5" t="s">
        <v>39</v>
      </c>
      <c r="H240" s="5">
        <v>20</v>
      </c>
      <c r="I240" s="5">
        <v>1</v>
      </c>
      <c r="J240" s="5">
        <v>37</v>
      </c>
      <c r="K240" s="5">
        <v>8137</v>
      </c>
    </row>
    <row r="241" spans="1:26" x14ac:dyDescent="0.55000000000000004">
      <c r="A241" s="309" t="s">
        <v>122</v>
      </c>
      <c r="B241" s="5">
        <v>160</v>
      </c>
      <c r="C241" s="5" t="s">
        <v>34</v>
      </c>
      <c r="D241" s="5">
        <v>42884</v>
      </c>
      <c r="E241" s="5">
        <v>129</v>
      </c>
      <c r="F241" s="2">
        <v>3548</v>
      </c>
      <c r="G241" s="5" t="s">
        <v>39</v>
      </c>
      <c r="H241" s="5">
        <v>5</v>
      </c>
      <c r="J241" s="5">
        <v>93</v>
      </c>
      <c r="K241" s="5">
        <v>2043</v>
      </c>
    </row>
    <row r="242" spans="1:26" x14ac:dyDescent="0.55000000000000004">
      <c r="A242" s="309" t="s">
        <v>122</v>
      </c>
      <c r="B242" s="5">
        <v>161</v>
      </c>
      <c r="C242" s="5" t="s">
        <v>34</v>
      </c>
      <c r="D242" s="5">
        <v>88917</v>
      </c>
      <c r="E242" s="5">
        <v>273</v>
      </c>
      <c r="F242" s="2">
        <v>6791</v>
      </c>
      <c r="G242" s="5" t="s">
        <v>39</v>
      </c>
      <c r="H242" s="5">
        <v>3</v>
      </c>
      <c r="J242" s="5">
        <v>29</v>
      </c>
      <c r="K242" s="5">
        <v>1229</v>
      </c>
    </row>
    <row r="243" spans="1:26" x14ac:dyDescent="0.55000000000000004">
      <c r="A243" s="309" t="s">
        <v>122</v>
      </c>
      <c r="B243" s="5">
        <v>162</v>
      </c>
      <c r="C243" s="5" t="s">
        <v>34</v>
      </c>
      <c r="D243" s="5">
        <v>14426</v>
      </c>
      <c r="E243" s="5">
        <v>52</v>
      </c>
      <c r="F243" s="2">
        <v>260</v>
      </c>
      <c r="G243" s="5" t="s">
        <v>39</v>
      </c>
      <c r="J243" s="5">
        <v>69</v>
      </c>
      <c r="L243" s="5">
        <v>69</v>
      </c>
      <c r="Q243" s="5">
        <v>47</v>
      </c>
      <c r="R243" s="5">
        <v>102</v>
      </c>
      <c r="S243" s="5" t="s">
        <v>36</v>
      </c>
      <c r="T243" s="5" t="s">
        <v>45</v>
      </c>
      <c r="U243" s="5">
        <v>108</v>
      </c>
      <c r="W243" s="5">
        <v>108</v>
      </c>
      <c r="Z243" s="5">
        <v>28</v>
      </c>
    </row>
    <row r="244" spans="1:26" x14ac:dyDescent="0.55000000000000004">
      <c r="A244" s="309"/>
    </row>
    <row r="245" spans="1:26" x14ac:dyDescent="0.55000000000000004">
      <c r="A245" s="309" t="s">
        <v>123</v>
      </c>
      <c r="B245" s="5">
        <v>163</v>
      </c>
      <c r="C245" s="5" t="s">
        <v>34</v>
      </c>
      <c r="D245" s="5">
        <v>26144</v>
      </c>
      <c r="E245" s="5">
        <v>9</v>
      </c>
      <c r="F245" s="2">
        <v>2062</v>
      </c>
      <c r="G245" s="5" t="s">
        <v>39</v>
      </c>
      <c r="H245" s="5">
        <v>17</v>
      </c>
      <c r="I245" s="5">
        <v>3</v>
      </c>
      <c r="J245" s="5">
        <v>97</v>
      </c>
      <c r="K245" s="5">
        <v>7197</v>
      </c>
    </row>
    <row r="246" spans="1:26" x14ac:dyDescent="0.55000000000000004">
      <c r="A246" s="309" t="s">
        <v>123</v>
      </c>
      <c r="B246" s="5">
        <v>164</v>
      </c>
      <c r="C246" s="5" t="s">
        <v>34</v>
      </c>
      <c r="D246" s="5">
        <v>13682</v>
      </c>
      <c r="E246" s="5">
        <v>50</v>
      </c>
      <c r="F246" s="2">
        <v>99</v>
      </c>
      <c r="G246" s="5" t="s">
        <v>39</v>
      </c>
      <c r="I246" s="5">
        <v>1</v>
      </c>
      <c r="J246" s="5">
        <v>36</v>
      </c>
      <c r="L246" s="5">
        <v>136</v>
      </c>
      <c r="Q246" s="5">
        <v>48</v>
      </c>
      <c r="R246" s="5">
        <v>61</v>
      </c>
      <c r="S246" s="5" t="s">
        <v>36</v>
      </c>
      <c r="T246" s="5" t="s">
        <v>45</v>
      </c>
      <c r="U246" s="5">
        <v>144</v>
      </c>
      <c r="W246" s="5">
        <v>144</v>
      </c>
      <c r="Z246" s="5">
        <v>30</v>
      </c>
    </row>
    <row r="247" spans="1:26" x14ac:dyDescent="0.55000000000000004">
      <c r="A247" s="309" t="s">
        <v>123</v>
      </c>
      <c r="B247" s="5">
        <v>165</v>
      </c>
      <c r="C247" s="5" t="s">
        <v>34</v>
      </c>
      <c r="D247" s="5">
        <v>26143</v>
      </c>
      <c r="E247" s="5">
        <v>107</v>
      </c>
      <c r="F247" s="2">
        <v>2061</v>
      </c>
      <c r="G247" s="5" t="s">
        <v>39</v>
      </c>
      <c r="H247" s="5">
        <v>6</v>
      </c>
      <c r="I247" s="5">
        <v>3</v>
      </c>
      <c r="J247" s="5">
        <v>17</v>
      </c>
      <c r="K247" s="5">
        <v>2717</v>
      </c>
    </row>
    <row r="248" spans="1:26" x14ac:dyDescent="0.55000000000000004">
      <c r="A248" s="309" t="s">
        <v>123</v>
      </c>
      <c r="B248" s="5">
        <v>166</v>
      </c>
      <c r="C248" s="5" t="s">
        <v>34</v>
      </c>
      <c r="D248" s="5">
        <v>52631</v>
      </c>
      <c r="E248" s="5">
        <v>196</v>
      </c>
      <c r="F248" s="2">
        <v>5093</v>
      </c>
      <c r="G248" s="5" t="s">
        <v>39</v>
      </c>
      <c r="H248" s="5">
        <v>2</v>
      </c>
      <c r="I248" s="5">
        <v>2</v>
      </c>
      <c r="J248" s="5">
        <v>35</v>
      </c>
      <c r="K248" s="5">
        <v>1035</v>
      </c>
    </row>
    <row r="249" spans="1:26" x14ac:dyDescent="0.55000000000000004">
      <c r="A249" s="309"/>
    </row>
    <row r="250" spans="1:26" x14ac:dyDescent="0.55000000000000004">
      <c r="A250" s="309" t="s">
        <v>124</v>
      </c>
      <c r="B250" s="5">
        <v>167</v>
      </c>
      <c r="C250" s="5" t="s">
        <v>34</v>
      </c>
      <c r="D250" s="5">
        <v>91444</v>
      </c>
      <c r="E250" s="5">
        <v>277</v>
      </c>
      <c r="F250" s="2">
        <v>7369</v>
      </c>
      <c r="G250" s="5" t="s">
        <v>39</v>
      </c>
      <c r="H250" s="5">
        <v>4</v>
      </c>
      <c r="I250" s="5">
        <v>1</v>
      </c>
      <c r="J250" s="5">
        <v>22</v>
      </c>
      <c r="K250" s="5">
        <v>522</v>
      </c>
    </row>
    <row r="251" spans="1:26" x14ac:dyDescent="0.55000000000000004">
      <c r="A251" s="309"/>
    </row>
    <row r="252" spans="1:26" x14ac:dyDescent="0.55000000000000004">
      <c r="A252" s="309" t="s">
        <v>125</v>
      </c>
      <c r="B252" s="5">
        <v>168</v>
      </c>
      <c r="C252" s="5" t="s">
        <v>34</v>
      </c>
      <c r="D252" s="5">
        <v>26283</v>
      </c>
      <c r="E252" s="5">
        <v>58</v>
      </c>
      <c r="F252" s="2">
        <v>2201</v>
      </c>
      <c r="G252" s="5" t="s">
        <v>39</v>
      </c>
      <c r="H252" s="5">
        <v>22</v>
      </c>
      <c r="I252" s="5">
        <v>3</v>
      </c>
      <c r="J252" s="5">
        <v>80</v>
      </c>
      <c r="K252" s="5">
        <v>9180</v>
      </c>
    </row>
    <row r="253" spans="1:26" x14ac:dyDescent="0.55000000000000004">
      <c r="A253" s="309" t="s">
        <v>125</v>
      </c>
      <c r="B253" s="5">
        <v>169</v>
      </c>
      <c r="C253" s="5" t="s">
        <v>34</v>
      </c>
      <c r="D253" s="5">
        <v>13688</v>
      </c>
      <c r="E253" s="5">
        <v>56</v>
      </c>
      <c r="F253" s="2">
        <v>105</v>
      </c>
      <c r="G253" s="5" t="s">
        <v>39</v>
      </c>
      <c r="I253" s="5">
        <v>3</v>
      </c>
      <c r="J253" s="5">
        <v>11</v>
      </c>
      <c r="L253" s="5">
        <v>311</v>
      </c>
      <c r="Q253" s="5">
        <v>49</v>
      </c>
      <c r="R253" s="5">
        <v>70</v>
      </c>
      <c r="S253" s="5" t="s">
        <v>36</v>
      </c>
      <c r="T253" s="5" t="s">
        <v>45</v>
      </c>
      <c r="U253" s="5">
        <v>144</v>
      </c>
      <c r="W253" s="5">
        <v>144</v>
      </c>
      <c r="Z253" s="5">
        <v>12</v>
      </c>
    </row>
    <row r="254" spans="1:26" x14ac:dyDescent="0.55000000000000004">
      <c r="A254" s="309" t="s">
        <v>125</v>
      </c>
      <c r="B254" s="5">
        <v>170</v>
      </c>
      <c r="C254" s="5" t="s">
        <v>49</v>
      </c>
      <c r="D254" s="5">
        <v>5281</v>
      </c>
      <c r="F254" s="2">
        <v>6</v>
      </c>
      <c r="G254" s="5" t="s">
        <v>39</v>
      </c>
      <c r="H254" s="5">
        <v>6</v>
      </c>
      <c r="I254" s="5">
        <v>3</v>
      </c>
      <c r="J254" s="5">
        <v>59</v>
      </c>
      <c r="K254" s="5">
        <v>2759</v>
      </c>
    </row>
    <row r="255" spans="1:26" x14ac:dyDescent="0.55000000000000004">
      <c r="A255" s="309"/>
    </row>
    <row r="256" spans="1:26" x14ac:dyDescent="0.55000000000000004">
      <c r="A256" s="309" t="s">
        <v>126</v>
      </c>
      <c r="B256" s="5">
        <v>171</v>
      </c>
      <c r="C256" s="5" t="s">
        <v>34</v>
      </c>
      <c r="D256" s="5">
        <v>52612</v>
      </c>
      <c r="E256" s="5">
        <v>168</v>
      </c>
      <c r="F256" s="2">
        <v>5074</v>
      </c>
      <c r="G256" s="5" t="s">
        <v>39</v>
      </c>
      <c r="I256" s="5">
        <v>2</v>
      </c>
      <c r="J256" s="5">
        <v>19</v>
      </c>
      <c r="K256" s="5">
        <v>219</v>
      </c>
    </row>
    <row r="257" spans="1:27" x14ac:dyDescent="0.55000000000000004">
      <c r="A257" s="309" t="s">
        <v>126</v>
      </c>
      <c r="B257" s="5">
        <v>172</v>
      </c>
      <c r="C257" s="5" t="s">
        <v>34</v>
      </c>
      <c r="D257" s="5">
        <v>72325</v>
      </c>
      <c r="E257" s="5">
        <v>351</v>
      </c>
      <c r="F257" s="2">
        <v>1156</v>
      </c>
      <c r="G257" s="5" t="s">
        <v>39</v>
      </c>
      <c r="I257" s="5">
        <v>1</v>
      </c>
      <c r="J257" s="5">
        <v>83</v>
      </c>
      <c r="K257" s="5">
        <v>183</v>
      </c>
    </row>
    <row r="258" spans="1:27" x14ac:dyDescent="0.55000000000000004">
      <c r="A258" s="309" t="s">
        <v>126</v>
      </c>
      <c r="B258" s="5">
        <v>173</v>
      </c>
      <c r="C258" s="5" t="s">
        <v>34</v>
      </c>
      <c r="D258" s="5">
        <v>72335</v>
      </c>
      <c r="E258" s="5">
        <v>205</v>
      </c>
      <c r="F258" s="2">
        <v>6126</v>
      </c>
      <c r="G258" s="5" t="s">
        <v>39</v>
      </c>
      <c r="H258" s="5">
        <v>4</v>
      </c>
      <c r="I258" s="5">
        <v>1</v>
      </c>
      <c r="J258" s="5">
        <v>87</v>
      </c>
      <c r="K258" s="5">
        <v>1787</v>
      </c>
    </row>
    <row r="259" spans="1:27" x14ac:dyDescent="0.55000000000000004">
      <c r="A259" s="309" t="s">
        <v>126</v>
      </c>
      <c r="B259" s="5">
        <v>174</v>
      </c>
      <c r="C259" s="5" t="s">
        <v>34</v>
      </c>
      <c r="D259" s="5">
        <v>25284</v>
      </c>
      <c r="E259" s="5">
        <v>61</v>
      </c>
      <c r="F259" s="2">
        <v>2202</v>
      </c>
      <c r="G259" s="5" t="s">
        <v>39</v>
      </c>
      <c r="H259" s="5">
        <v>19</v>
      </c>
      <c r="I259" s="5">
        <v>1</v>
      </c>
      <c r="J259" s="5">
        <v>90</v>
      </c>
      <c r="K259" s="5">
        <v>7790</v>
      </c>
    </row>
    <row r="260" spans="1:27" x14ac:dyDescent="0.55000000000000004">
      <c r="A260" s="309" t="s">
        <v>126</v>
      </c>
      <c r="B260" s="5">
        <v>175</v>
      </c>
      <c r="C260" s="5" t="s">
        <v>34</v>
      </c>
      <c r="D260" s="5">
        <v>40971</v>
      </c>
      <c r="E260" s="5">
        <v>57</v>
      </c>
      <c r="F260" s="2">
        <v>3381</v>
      </c>
      <c r="G260" s="5" t="s">
        <v>39</v>
      </c>
      <c r="H260" s="5">
        <v>3</v>
      </c>
      <c r="I260" s="5">
        <v>2</v>
      </c>
      <c r="J260" s="5">
        <v>12</v>
      </c>
      <c r="K260" s="5">
        <v>1412</v>
      </c>
    </row>
    <row r="261" spans="1:27" x14ac:dyDescent="0.55000000000000004">
      <c r="A261" s="309"/>
    </row>
    <row r="262" spans="1:27" x14ac:dyDescent="0.55000000000000004">
      <c r="A262" s="309" t="s">
        <v>127</v>
      </c>
      <c r="B262" s="5">
        <v>176</v>
      </c>
      <c r="C262" s="5" t="s">
        <v>34</v>
      </c>
      <c r="D262" s="5">
        <v>74029</v>
      </c>
      <c r="E262" s="5">
        <v>276</v>
      </c>
      <c r="F262" s="2">
        <v>6353</v>
      </c>
      <c r="G262" s="5" t="s">
        <v>39</v>
      </c>
      <c r="H262" s="5">
        <v>3</v>
      </c>
      <c r="I262" s="5">
        <v>2</v>
      </c>
      <c r="J262" s="5">
        <v>22</v>
      </c>
      <c r="K262" s="5">
        <v>1322</v>
      </c>
    </row>
    <row r="263" spans="1:27" x14ac:dyDescent="0.55000000000000004">
      <c r="A263" s="309" t="s">
        <v>127</v>
      </c>
      <c r="B263" s="5">
        <v>177</v>
      </c>
      <c r="C263" s="5" t="s">
        <v>34</v>
      </c>
      <c r="D263" s="5">
        <v>13653</v>
      </c>
      <c r="E263" s="5">
        <v>28</v>
      </c>
      <c r="F263" s="2">
        <v>70</v>
      </c>
      <c r="G263" s="5" t="s">
        <v>39</v>
      </c>
      <c r="J263" s="5">
        <v>80</v>
      </c>
      <c r="L263" s="5">
        <v>81</v>
      </c>
      <c r="Q263" s="5">
        <v>50</v>
      </c>
      <c r="R263" s="5">
        <v>21</v>
      </c>
      <c r="S263" s="5" t="s">
        <v>36</v>
      </c>
      <c r="T263" s="5" t="s">
        <v>45</v>
      </c>
      <c r="U263" s="5">
        <v>144</v>
      </c>
      <c r="W263" s="5">
        <v>144</v>
      </c>
      <c r="Z263" s="5">
        <v>30</v>
      </c>
    </row>
    <row r="264" spans="1:27" x14ac:dyDescent="0.55000000000000004">
      <c r="A264" s="309"/>
    </row>
    <row r="265" spans="1:27" x14ac:dyDescent="0.55000000000000004">
      <c r="A265" s="309" t="s">
        <v>128</v>
      </c>
      <c r="B265" s="5">
        <v>178</v>
      </c>
      <c r="C265" s="5" t="s">
        <v>34</v>
      </c>
      <c r="D265" s="5">
        <v>13654</v>
      </c>
      <c r="E265" s="5">
        <v>29</v>
      </c>
      <c r="F265" s="2">
        <v>71</v>
      </c>
      <c r="G265" s="5" t="s">
        <v>39</v>
      </c>
      <c r="J265" s="5">
        <v>79</v>
      </c>
      <c r="L265" s="5">
        <v>79</v>
      </c>
      <c r="Q265" s="5">
        <v>51</v>
      </c>
      <c r="R265" s="5">
        <v>20</v>
      </c>
      <c r="U265" s="5">
        <v>144</v>
      </c>
      <c r="W265" s="5">
        <v>144</v>
      </c>
      <c r="Z265" s="5">
        <v>30</v>
      </c>
    </row>
    <row r="266" spans="1:27" x14ac:dyDescent="0.55000000000000004">
      <c r="A266" s="309" t="s">
        <v>128</v>
      </c>
      <c r="B266" s="5">
        <v>179</v>
      </c>
      <c r="C266" s="5" t="s">
        <v>34</v>
      </c>
      <c r="D266" s="5">
        <v>74030</v>
      </c>
      <c r="E266" s="5">
        <v>277</v>
      </c>
      <c r="F266" s="2">
        <v>6354</v>
      </c>
      <c r="G266" s="5" t="s">
        <v>39</v>
      </c>
      <c r="H266" s="5">
        <v>3</v>
      </c>
      <c r="I266" s="5">
        <v>2</v>
      </c>
      <c r="J266" s="5">
        <v>52</v>
      </c>
      <c r="K266" s="5">
        <v>1452</v>
      </c>
    </row>
    <row r="267" spans="1:27" x14ac:dyDescent="0.55000000000000004">
      <c r="A267" s="309" t="s">
        <v>128</v>
      </c>
      <c r="B267" s="5">
        <v>180</v>
      </c>
      <c r="C267" s="5" t="s">
        <v>34</v>
      </c>
      <c r="D267" s="5">
        <v>53414</v>
      </c>
      <c r="E267" s="5">
        <v>142</v>
      </c>
      <c r="F267" s="2">
        <v>4773</v>
      </c>
      <c r="G267" s="5" t="s">
        <v>39</v>
      </c>
      <c r="H267" s="5">
        <v>6</v>
      </c>
      <c r="J267" s="5">
        <v>39</v>
      </c>
      <c r="K267" s="5">
        <v>2439</v>
      </c>
    </row>
    <row r="268" spans="1:27" x14ac:dyDescent="0.55000000000000004">
      <c r="A268" s="309" t="s">
        <v>129</v>
      </c>
      <c r="B268" s="5">
        <v>181</v>
      </c>
      <c r="C268" s="5" t="s">
        <v>34</v>
      </c>
      <c r="D268" s="5">
        <v>26280</v>
      </c>
      <c r="E268" s="5">
        <v>46</v>
      </c>
      <c r="F268" s="2">
        <v>2198</v>
      </c>
      <c r="G268" s="5" t="s">
        <v>39</v>
      </c>
      <c r="H268" s="5">
        <v>19</v>
      </c>
      <c r="I268" s="5">
        <v>1</v>
      </c>
      <c r="J268" s="5">
        <v>40</v>
      </c>
      <c r="K268" s="5">
        <v>7740</v>
      </c>
    </row>
    <row r="269" spans="1:27" x14ac:dyDescent="0.55000000000000004">
      <c r="A269" s="309"/>
    </row>
    <row r="270" spans="1:27" x14ac:dyDescent="0.55000000000000004">
      <c r="A270" s="309" t="s">
        <v>130</v>
      </c>
      <c r="B270" s="5">
        <v>182</v>
      </c>
      <c r="C270" s="5" t="s">
        <v>34</v>
      </c>
      <c r="D270" s="5">
        <v>33018</v>
      </c>
      <c r="E270" s="5">
        <v>112</v>
      </c>
      <c r="F270" s="2">
        <v>3390</v>
      </c>
      <c r="G270" s="5" t="s">
        <v>39</v>
      </c>
      <c r="H270" s="5">
        <v>4</v>
      </c>
      <c r="I270" s="5">
        <v>2</v>
      </c>
      <c r="J270" s="5">
        <v>9</v>
      </c>
      <c r="K270" s="5">
        <v>1809</v>
      </c>
    </row>
    <row r="271" spans="1:27" x14ac:dyDescent="0.55000000000000004">
      <c r="A271" s="309" t="s">
        <v>130</v>
      </c>
      <c r="B271" s="5">
        <v>183</v>
      </c>
      <c r="C271" s="5" t="s">
        <v>34</v>
      </c>
      <c r="D271" s="5">
        <v>33019</v>
      </c>
      <c r="E271" s="5">
        <v>111</v>
      </c>
      <c r="F271" s="2">
        <v>3391</v>
      </c>
      <c r="G271" s="5" t="s">
        <v>39</v>
      </c>
      <c r="H271" s="5">
        <v>5</v>
      </c>
      <c r="J271" s="5">
        <v>12</v>
      </c>
      <c r="K271" s="5">
        <v>2012</v>
      </c>
    </row>
    <row r="272" spans="1:27" s="229" customFormat="1" x14ac:dyDescent="0.55000000000000004">
      <c r="A272" s="600" t="s">
        <v>130</v>
      </c>
      <c r="B272" s="591">
        <v>184</v>
      </c>
      <c r="C272" s="591" t="s">
        <v>34</v>
      </c>
      <c r="D272" s="591">
        <v>52617</v>
      </c>
      <c r="E272" s="591">
        <v>163</v>
      </c>
      <c r="F272" s="229">
        <v>5079</v>
      </c>
      <c r="G272" s="591" t="s">
        <v>39</v>
      </c>
      <c r="H272" s="591"/>
      <c r="I272" s="591">
        <v>2</v>
      </c>
      <c r="J272" s="591">
        <v>20</v>
      </c>
      <c r="K272" s="591">
        <v>120</v>
      </c>
      <c r="L272" s="591">
        <v>100</v>
      </c>
      <c r="Q272" s="591">
        <v>52</v>
      </c>
      <c r="R272" s="591"/>
      <c r="S272" s="591" t="s">
        <v>131</v>
      </c>
      <c r="T272" s="591" t="s">
        <v>37</v>
      </c>
      <c r="U272" s="591">
        <v>36</v>
      </c>
      <c r="W272" s="591"/>
      <c r="X272" s="591">
        <v>36</v>
      </c>
      <c r="Z272" s="591">
        <v>20</v>
      </c>
      <c r="AA272" s="229" t="s">
        <v>132</v>
      </c>
    </row>
    <row r="273" spans="1:27" x14ac:dyDescent="0.55000000000000004">
      <c r="A273" s="309" t="s">
        <v>130</v>
      </c>
      <c r="B273" s="5">
        <v>185</v>
      </c>
      <c r="C273" s="5" t="s">
        <v>34</v>
      </c>
      <c r="D273" s="5">
        <v>13698</v>
      </c>
      <c r="E273" s="5">
        <v>1</v>
      </c>
      <c r="F273" s="2">
        <v>115</v>
      </c>
      <c r="G273" s="5" t="s">
        <v>39</v>
      </c>
      <c r="J273" s="5">
        <v>66</v>
      </c>
      <c r="L273" s="5">
        <v>66</v>
      </c>
      <c r="Q273" s="5">
        <v>53</v>
      </c>
      <c r="R273" s="5">
        <v>76</v>
      </c>
      <c r="S273" s="5" t="s">
        <v>36</v>
      </c>
      <c r="T273" s="5" t="s">
        <v>45</v>
      </c>
      <c r="U273" s="5">
        <v>144</v>
      </c>
      <c r="W273" s="5">
        <v>144</v>
      </c>
      <c r="Z273" s="5">
        <v>50</v>
      </c>
    </row>
    <row r="274" spans="1:27" x14ac:dyDescent="0.55000000000000004">
      <c r="A274" s="309"/>
    </row>
    <row r="275" spans="1:27" x14ac:dyDescent="0.55000000000000004">
      <c r="A275" s="309" t="s">
        <v>134</v>
      </c>
      <c r="B275" s="5">
        <v>186</v>
      </c>
      <c r="C275" s="5" t="s">
        <v>47</v>
      </c>
      <c r="D275" s="5">
        <v>2146</v>
      </c>
      <c r="E275" s="5">
        <v>151</v>
      </c>
      <c r="G275" s="5" t="s">
        <v>39</v>
      </c>
      <c r="H275" s="5">
        <v>13</v>
      </c>
      <c r="I275" s="5">
        <v>2</v>
      </c>
      <c r="J275" s="5">
        <v>7</v>
      </c>
      <c r="K275" s="5">
        <v>5407</v>
      </c>
      <c r="R275" s="308"/>
      <c r="AA275" s="2" t="s">
        <v>133</v>
      </c>
    </row>
    <row r="276" spans="1:27" x14ac:dyDescent="0.55000000000000004">
      <c r="A276" s="309" t="s">
        <v>134</v>
      </c>
      <c r="B276" s="5">
        <v>187</v>
      </c>
      <c r="C276" s="5" t="s">
        <v>47</v>
      </c>
      <c r="D276" s="5">
        <v>37</v>
      </c>
      <c r="E276" s="5">
        <v>37</v>
      </c>
      <c r="G276" s="5" t="s">
        <v>39</v>
      </c>
      <c r="H276" s="5">
        <v>2</v>
      </c>
      <c r="I276" s="5">
        <v>2</v>
      </c>
      <c r="J276" s="5">
        <v>99</v>
      </c>
      <c r="K276" s="5">
        <v>1099</v>
      </c>
      <c r="AA276" s="2" t="s">
        <v>133</v>
      </c>
    </row>
    <row r="277" spans="1:27" x14ac:dyDescent="0.55000000000000004">
      <c r="A277" s="309"/>
    </row>
    <row r="278" spans="1:27" x14ac:dyDescent="0.55000000000000004">
      <c r="A278" s="309" t="s">
        <v>135</v>
      </c>
      <c r="B278" s="5">
        <v>188</v>
      </c>
      <c r="C278" s="5" t="s">
        <v>34</v>
      </c>
      <c r="D278" s="5">
        <v>51946</v>
      </c>
      <c r="E278" s="5">
        <v>189</v>
      </c>
      <c r="F278" s="2">
        <v>4992</v>
      </c>
      <c r="G278" s="5" t="s">
        <v>39</v>
      </c>
      <c r="I278" s="5">
        <v>2</v>
      </c>
      <c r="J278" s="5">
        <v>28</v>
      </c>
      <c r="L278" s="5">
        <v>228</v>
      </c>
      <c r="Q278" s="5">
        <v>54</v>
      </c>
      <c r="R278" s="5">
        <v>2</v>
      </c>
      <c r="S278" s="5" t="s">
        <v>36</v>
      </c>
      <c r="T278" s="5" t="s">
        <v>45</v>
      </c>
      <c r="U278" s="5">
        <v>108</v>
      </c>
      <c r="W278" s="5">
        <v>108</v>
      </c>
      <c r="Z278" s="5">
        <v>30</v>
      </c>
    </row>
    <row r="279" spans="1:27" x14ac:dyDescent="0.55000000000000004">
      <c r="A279" s="309"/>
    </row>
    <row r="280" spans="1:27" x14ac:dyDescent="0.55000000000000004">
      <c r="A280" s="309" t="s">
        <v>136</v>
      </c>
      <c r="B280" s="5">
        <v>189</v>
      </c>
      <c r="C280" s="5" t="s">
        <v>34</v>
      </c>
      <c r="D280" s="5">
        <v>85890</v>
      </c>
      <c r="E280" s="5">
        <v>84</v>
      </c>
      <c r="F280" s="2">
        <v>7003</v>
      </c>
      <c r="G280" s="5" t="s">
        <v>39</v>
      </c>
      <c r="J280" s="5">
        <v>64</v>
      </c>
      <c r="K280" s="5">
        <v>64</v>
      </c>
    </row>
    <row r="281" spans="1:27" x14ac:dyDescent="0.55000000000000004">
      <c r="A281" s="309"/>
    </row>
    <row r="282" spans="1:27" x14ac:dyDescent="0.55000000000000004">
      <c r="A282" s="309" t="s">
        <v>137</v>
      </c>
      <c r="B282" s="5">
        <v>190</v>
      </c>
      <c r="C282" s="5" t="s">
        <v>34</v>
      </c>
      <c r="D282" s="5">
        <v>13666</v>
      </c>
      <c r="E282" s="5">
        <v>34</v>
      </c>
      <c r="F282" s="2">
        <v>83</v>
      </c>
      <c r="G282" s="5" t="s">
        <v>39</v>
      </c>
      <c r="J282" s="5">
        <v>91</v>
      </c>
      <c r="K282" s="5">
        <v>91</v>
      </c>
    </row>
    <row r="283" spans="1:27" x14ac:dyDescent="0.55000000000000004">
      <c r="A283" s="309"/>
    </row>
    <row r="284" spans="1:27" x14ac:dyDescent="0.55000000000000004">
      <c r="A284" s="309" t="s">
        <v>138</v>
      </c>
      <c r="B284" s="5">
        <v>191</v>
      </c>
      <c r="C284" s="5" t="s">
        <v>34</v>
      </c>
      <c r="D284" s="5">
        <v>42279</v>
      </c>
      <c r="E284" s="5">
        <v>138</v>
      </c>
      <c r="F284" s="2">
        <v>3904</v>
      </c>
      <c r="G284" s="5" t="s">
        <v>39</v>
      </c>
      <c r="H284" s="5">
        <v>5</v>
      </c>
      <c r="J284" s="5">
        <v>31</v>
      </c>
      <c r="K284" s="5">
        <v>2031</v>
      </c>
    </row>
    <row r="285" spans="1:27" x14ac:dyDescent="0.55000000000000004">
      <c r="A285" s="309" t="s">
        <v>138</v>
      </c>
      <c r="B285" s="5">
        <v>192</v>
      </c>
      <c r="C285" s="5" t="s">
        <v>34</v>
      </c>
      <c r="D285" s="5">
        <v>26291</v>
      </c>
      <c r="E285" s="5">
        <v>53</v>
      </c>
      <c r="F285" s="2">
        <v>2209</v>
      </c>
      <c r="G285" s="5" t="s">
        <v>39</v>
      </c>
      <c r="H285" s="5">
        <v>10</v>
      </c>
      <c r="J285" s="5">
        <v>72</v>
      </c>
      <c r="K285" s="5">
        <v>4072</v>
      </c>
    </row>
    <row r="286" spans="1:27" x14ac:dyDescent="0.55000000000000004">
      <c r="A286" s="309" t="s">
        <v>138</v>
      </c>
      <c r="B286" s="5">
        <v>193</v>
      </c>
      <c r="C286" s="5" t="s">
        <v>34</v>
      </c>
      <c r="D286" s="5">
        <v>13710</v>
      </c>
      <c r="E286" s="5">
        <v>44</v>
      </c>
      <c r="F286" s="2">
        <v>127</v>
      </c>
      <c r="G286" s="5" t="s">
        <v>39</v>
      </c>
      <c r="J286" s="5">
        <v>97</v>
      </c>
      <c r="L286" s="5">
        <v>97</v>
      </c>
      <c r="Q286" s="5">
        <v>55</v>
      </c>
      <c r="R286" s="5">
        <v>39</v>
      </c>
      <c r="S286" s="5" t="s">
        <v>36</v>
      </c>
      <c r="T286" s="5" t="s">
        <v>45</v>
      </c>
      <c r="U286" s="5">
        <v>144</v>
      </c>
      <c r="W286" s="5">
        <v>144</v>
      </c>
      <c r="Z286" s="5">
        <v>32</v>
      </c>
    </row>
    <row r="287" spans="1:27" x14ac:dyDescent="0.55000000000000004">
      <c r="A287" s="309"/>
    </row>
    <row r="288" spans="1:27" x14ac:dyDescent="0.55000000000000004">
      <c r="A288" s="309" t="s">
        <v>139</v>
      </c>
      <c r="B288" s="5">
        <v>194</v>
      </c>
      <c r="C288" s="5" t="s">
        <v>34</v>
      </c>
      <c r="D288" s="5">
        <v>13663</v>
      </c>
      <c r="E288" s="5">
        <v>23</v>
      </c>
      <c r="F288" s="2">
        <v>80</v>
      </c>
      <c r="G288" s="5" t="s">
        <v>39</v>
      </c>
      <c r="I288" s="5">
        <v>1</v>
      </c>
      <c r="J288" s="5">
        <v>24</v>
      </c>
      <c r="L288" s="5">
        <v>124</v>
      </c>
      <c r="Q288" s="5">
        <v>56</v>
      </c>
      <c r="R288" s="5">
        <v>32</v>
      </c>
      <c r="S288" s="5" t="s">
        <v>36</v>
      </c>
      <c r="T288" s="5" t="s">
        <v>45</v>
      </c>
      <c r="U288" s="5">
        <v>144</v>
      </c>
      <c r="W288" s="5">
        <v>144</v>
      </c>
      <c r="Z288" s="5">
        <v>22</v>
      </c>
    </row>
    <row r="289" spans="1:27" x14ac:dyDescent="0.55000000000000004">
      <c r="A289" s="309"/>
    </row>
    <row r="290" spans="1:27" x14ac:dyDescent="0.55000000000000004">
      <c r="A290" s="309" t="s">
        <v>140</v>
      </c>
      <c r="B290" s="5">
        <v>195</v>
      </c>
      <c r="C290" s="5" t="s">
        <v>34</v>
      </c>
      <c r="D290" s="5">
        <v>91443</v>
      </c>
      <c r="E290" s="5">
        <v>276</v>
      </c>
      <c r="F290" s="2">
        <v>7368</v>
      </c>
      <c r="G290" s="5" t="s">
        <v>39</v>
      </c>
      <c r="H290" s="5">
        <v>4</v>
      </c>
      <c r="I290" s="5">
        <v>1</v>
      </c>
      <c r="J290" s="5">
        <v>23</v>
      </c>
      <c r="K290" s="5">
        <v>1723</v>
      </c>
      <c r="R290" s="308"/>
    </row>
    <row r="291" spans="1:27" x14ac:dyDescent="0.55000000000000004">
      <c r="A291" s="309"/>
      <c r="R291" s="308"/>
    </row>
    <row r="292" spans="1:27" x14ac:dyDescent="0.55000000000000004">
      <c r="A292" s="309" t="s">
        <v>141</v>
      </c>
      <c r="B292" s="5">
        <v>196</v>
      </c>
      <c r="C292" s="5" t="s">
        <v>47</v>
      </c>
      <c r="D292" s="5">
        <v>1055</v>
      </c>
      <c r="E292" s="5">
        <v>189</v>
      </c>
      <c r="G292" s="5" t="s">
        <v>39</v>
      </c>
      <c r="H292" s="5">
        <v>14</v>
      </c>
      <c r="I292" s="5">
        <v>2</v>
      </c>
      <c r="J292" s="5">
        <v>20</v>
      </c>
      <c r="K292" s="5">
        <v>5820</v>
      </c>
    </row>
    <row r="293" spans="1:27" x14ac:dyDescent="0.55000000000000004">
      <c r="A293" s="309"/>
    </row>
    <row r="294" spans="1:27" x14ac:dyDescent="0.55000000000000004">
      <c r="A294" s="309" t="s">
        <v>142</v>
      </c>
      <c r="B294" s="5">
        <v>197</v>
      </c>
      <c r="C294" s="5" t="s">
        <v>34</v>
      </c>
      <c r="D294" s="5">
        <v>15192</v>
      </c>
      <c r="E294" s="5">
        <v>52</v>
      </c>
      <c r="F294" s="2">
        <v>560</v>
      </c>
      <c r="G294" s="5" t="s">
        <v>39</v>
      </c>
      <c r="J294" s="5">
        <v>50</v>
      </c>
      <c r="L294" s="5">
        <v>50</v>
      </c>
      <c r="Q294" s="5">
        <v>57</v>
      </c>
      <c r="R294" s="5">
        <v>63</v>
      </c>
      <c r="S294" s="5" t="s">
        <v>36</v>
      </c>
      <c r="T294" s="5" t="s">
        <v>64</v>
      </c>
      <c r="U294" s="5">
        <v>54</v>
      </c>
      <c r="W294" s="5">
        <v>54</v>
      </c>
      <c r="Z294" s="5">
        <v>50</v>
      </c>
    </row>
    <row r="295" spans="1:27" x14ac:dyDescent="0.55000000000000004">
      <c r="A295" s="309"/>
    </row>
    <row r="296" spans="1:27" x14ac:dyDescent="0.55000000000000004">
      <c r="A296" s="309" t="s">
        <v>144</v>
      </c>
      <c r="B296" s="5">
        <v>198</v>
      </c>
      <c r="C296" s="5" t="s">
        <v>47</v>
      </c>
      <c r="D296" s="5">
        <v>981</v>
      </c>
      <c r="E296" s="5">
        <v>107</v>
      </c>
      <c r="G296" s="5" t="s">
        <v>39</v>
      </c>
      <c r="H296" s="5">
        <v>10</v>
      </c>
      <c r="I296" s="5">
        <v>2</v>
      </c>
      <c r="J296" s="5">
        <v>60</v>
      </c>
      <c r="K296" s="5">
        <v>4260</v>
      </c>
      <c r="R296" s="308"/>
      <c r="AA296" s="2" t="s">
        <v>143</v>
      </c>
    </row>
    <row r="297" spans="1:27" x14ac:dyDescent="0.55000000000000004">
      <c r="A297" s="309" t="s">
        <v>144</v>
      </c>
      <c r="B297" s="5">
        <v>199</v>
      </c>
      <c r="C297" s="5" t="s">
        <v>47</v>
      </c>
      <c r="D297" s="5">
        <v>971</v>
      </c>
      <c r="E297" s="5">
        <v>97</v>
      </c>
      <c r="G297" s="5" t="s">
        <v>39</v>
      </c>
      <c r="H297" s="5">
        <v>9</v>
      </c>
      <c r="AA297" s="2" t="s">
        <v>143</v>
      </c>
    </row>
    <row r="298" spans="1:27" x14ac:dyDescent="0.55000000000000004">
      <c r="A298" s="309" t="s">
        <v>144</v>
      </c>
      <c r="B298" s="5">
        <v>200</v>
      </c>
      <c r="C298" s="5" t="s">
        <v>47</v>
      </c>
      <c r="D298" s="5">
        <v>975</v>
      </c>
      <c r="E298" s="5">
        <v>101</v>
      </c>
      <c r="G298" s="5" t="s">
        <v>39</v>
      </c>
      <c r="H298" s="5">
        <v>6</v>
      </c>
      <c r="J298" s="5">
        <v>30</v>
      </c>
      <c r="K298" s="5">
        <v>2430</v>
      </c>
      <c r="AA298" s="2" t="s">
        <v>143</v>
      </c>
    </row>
    <row r="299" spans="1:27" x14ac:dyDescent="0.55000000000000004">
      <c r="A299" s="309"/>
    </row>
    <row r="300" spans="1:27" x14ac:dyDescent="0.55000000000000004">
      <c r="A300" s="309" t="s">
        <v>145</v>
      </c>
      <c r="B300" s="5">
        <v>201</v>
      </c>
      <c r="C300" s="5" t="s">
        <v>34</v>
      </c>
      <c r="D300" s="5">
        <v>26159</v>
      </c>
      <c r="E300" s="5">
        <v>52</v>
      </c>
      <c r="F300" s="2">
        <v>2077</v>
      </c>
      <c r="G300" s="5" t="s">
        <v>39</v>
      </c>
      <c r="H300" s="5">
        <v>6</v>
      </c>
      <c r="I300" s="5">
        <v>2</v>
      </c>
      <c r="J300" s="5">
        <v>20</v>
      </c>
      <c r="K300" s="5">
        <v>2620</v>
      </c>
    </row>
    <row r="301" spans="1:27" x14ac:dyDescent="0.55000000000000004">
      <c r="A301" s="309"/>
      <c r="B301" s="5">
        <v>202</v>
      </c>
      <c r="C301" s="5" t="s">
        <v>34</v>
      </c>
      <c r="D301" s="5">
        <v>51925</v>
      </c>
      <c r="E301" s="5">
        <v>212</v>
      </c>
      <c r="F301" s="2">
        <v>4971</v>
      </c>
      <c r="G301" s="5" t="s">
        <v>39</v>
      </c>
      <c r="J301" s="5">
        <v>62</v>
      </c>
      <c r="O301" s="2">
        <v>62</v>
      </c>
      <c r="AA301" s="2" t="s">
        <v>146</v>
      </c>
    </row>
    <row r="302" spans="1:27" x14ac:dyDescent="0.55000000000000004">
      <c r="A302" s="309"/>
    </row>
    <row r="303" spans="1:27" x14ac:dyDescent="0.55000000000000004">
      <c r="A303" s="309" t="s">
        <v>147</v>
      </c>
      <c r="B303" s="5">
        <v>203</v>
      </c>
      <c r="C303" s="5" t="s">
        <v>34</v>
      </c>
      <c r="D303" s="5">
        <v>13644</v>
      </c>
      <c r="E303" s="5">
        <v>3</v>
      </c>
      <c r="F303" s="2">
        <v>61</v>
      </c>
      <c r="G303" s="5" t="s">
        <v>39</v>
      </c>
      <c r="J303" s="5">
        <v>73</v>
      </c>
      <c r="L303" s="5">
        <v>73</v>
      </c>
      <c r="Q303" s="5">
        <v>58</v>
      </c>
      <c r="R303" s="5">
        <v>34</v>
      </c>
      <c r="S303" s="5" t="s">
        <v>36</v>
      </c>
      <c r="T303" s="5" t="s">
        <v>45</v>
      </c>
      <c r="U303" s="5">
        <v>108</v>
      </c>
      <c r="W303" s="5">
        <v>108</v>
      </c>
      <c r="Z303" s="5">
        <v>25</v>
      </c>
    </row>
    <row r="304" spans="1:27" x14ac:dyDescent="0.55000000000000004">
      <c r="A304" s="309" t="s">
        <v>147</v>
      </c>
      <c r="B304" s="5">
        <v>204</v>
      </c>
      <c r="C304" s="5" t="s">
        <v>34</v>
      </c>
      <c r="D304" s="5">
        <v>40736</v>
      </c>
      <c r="E304" s="5">
        <v>216</v>
      </c>
      <c r="F304" s="2">
        <v>1453</v>
      </c>
      <c r="G304" s="5" t="s">
        <v>39</v>
      </c>
      <c r="H304" s="5">
        <v>4</v>
      </c>
      <c r="J304" s="5">
        <v>37</v>
      </c>
      <c r="K304" s="5">
        <v>1637</v>
      </c>
    </row>
    <row r="305" spans="1:26" x14ac:dyDescent="0.55000000000000004">
      <c r="A305" s="309" t="s">
        <v>147</v>
      </c>
      <c r="B305" s="5">
        <v>205</v>
      </c>
      <c r="C305" s="5" t="s">
        <v>34</v>
      </c>
      <c r="D305" s="5">
        <v>42630</v>
      </c>
      <c r="E305" s="5">
        <v>215</v>
      </c>
      <c r="F305" s="2">
        <v>5092</v>
      </c>
      <c r="G305" s="5" t="s">
        <v>39</v>
      </c>
      <c r="H305" s="5">
        <v>5</v>
      </c>
      <c r="I305" s="5">
        <v>3</v>
      </c>
      <c r="J305" s="5">
        <v>33</v>
      </c>
      <c r="K305" s="5">
        <v>2333</v>
      </c>
    </row>
    <row r="306" spans="1:26" x14ac:dyDescent="0.55000000000000004">
      <c r="A306" s="309" t="s">
        <v>147</v>
      </c>
      <c r="B306" s="5">
        <v>206</v>
      </c>
      <c r="C306" s="5" t="s">
        <v>49</v>
      </c>
      <c r="D306" s="5">
        <v>4053</v>
      </c>
      <c r="E306" s="5">
        <v>5</v>
      </c>
      <c r="G306" s="5" t="s">
        <v>39</v>
      </c>
      <c r="H306" s="5">
        <v>14</v>
      </c>
      <c r="I306" s="5">
        <v>1</v>
      </c>
      <c r="J306" s="5">
        <v>49</v>
      </c>
      <c r="K306" s="5">
        <v>5749</v>
      </c>
    </row>
    <row r="307" spans="1:26" x14ac:dyDescent="0.55000000000000004">
      <c r="A307" s="309" t="s">
        <v>147</v>
      </c>
      <c r="B307" s="5">
        <v>207</v>
      </c>
      <c r="C307" s="5" t="s">
        <v>49</v>
      </c>
      <c r="D307" s="5">
        <v>2918</v>
      </c>
      <c r="E307" s="5">
        <v>17</v>
      </c>
      <c r="G307" s="5" t="s">
        <v>39</v>
      </c>
      <c r="H307" s="5">
        <v>17</v>
      </c>
      <c r="J307" s="5">
        <v>7</v>
      </c>
      <c r="K307" s="5">
        <v>6807</v>
      </c>
    </row>
    <row r="308" spans="1:26" x14ac:dyDescent="0.55000000000000004">
      <c r="A308" s="309"/>
    </row>
    <row r="309" spans="1:26" x14ac:dyDescent="0.55000000000000004">
      <c r="A309" s="309" t="s">
        <v>148</v>
      </c>
      <c r="B309" s="5">
        <v>208</v>
      </c>
      <c r="C309" s="5" t="s">
        <v>34</v>
      </c>
      <c r="D309" s="5">
        <v>42008</v>
      </c>
      <c r="E309" s="5">
        <v>111</v>
      </c>
      <c r="F309" s="2">
        <v>3830</v>
      </c>
      <c r="G309" s="5" t="s">
        <v>39</v>
      </c>
      <c r="H309" s="5">
        <v>5</v>
      </c>
      <c r="I309" s="5">
        <v>3</v>
      </c>
      <c r="J309" s="5">
        <v>33</v>
      </c>
      <c r="K309" s="5">
        <v>2533</v>
      </c>
    </row>
    <row r="310" spans="1:26" x14ac:dyDescent="0.55000000000000004">
      <c r="A310" s="309" t="s">
        <v>148</v>
      </c>
      <c r="B310" s="5">
        <v>209</v>
      </c>
      <c r="C310" s="5" t="s">
        <v>113</v>
      </c>
      <c r="D310" s="5">
        <v>138</v>
      </c>
      <c r="G310" s="5" t="s">
        <v>39</v>
      </c>
      <c r="H310" s="5">
        <v>20</v>
      </c>
      <c r="J310" s="5">
        <v>55</v>
      </c>
      <c r="K310" s="5">
        <v>8055</v>
      </c>
    </row>
    <row r="311" spans="1:26" x14ac:dyDescent="0.55000000000000004">
      <c r="A311" s="309"/>
    </row>
    <row r="312" spans="1:26" x14ac:dyDescent="0.55000000000000004">
      <c r="A312" s="309" t="s">
        <v>48</v>
      </c>
      <c r="B312" s="5">
        <v>210</v>
      </c>
      <c r="C312" s="5" t="s">
        <v>34</v>
      </c>
      <c r="D312" s="5">
        <v>22703</v>
      </c>
      <c r="E312" s="5">
        <v>18</v>
      </c>
      <c r="F312" s="2">
        <v>1701</v>
      </c>
      <c r="G312" s="5" t="s">
        <v>39</v>
      </c>
      <c r="H312" s="5">
        <v>13</v>
      </c>
      <c r="I312" s="5">
        <v>1</v>
      </c>
      <c r="J312" s="5">
        <v>40</v>
      </c>
      <c r="K312" s="5">
        <v>5340</v>
      </c>
    </row>
    <row r="313" spans="1:26" x14ac:dyDescent="0.55000000000000004">
      <c r="A313" s="309" t="s">
        <v>48</v>
      </c>
      <c r="B313" s="5">
        <v>211</v>
      </c>
      <c r="C313" s="5" t="s">
        <v>34</v>
      </c>
      <c r="D313" s="5">
        <v>51949</v>
      </c>
      <c r="E313" s="5">
        <v>184</v>
      </c>
      <c r="F313" s="2">
        <v>4995</v>
      </c>
      <c r="G313" s="5" t="s">
        <v>39</v>
      </c>
      <c r="J313" s="5">
        <v>50</v>
      </c>
      <c r="L313" s="5">
        <v>50</v>
      </c>
      <c r="Q313" s="5">
        <v>59</v>
      </c>
      <c r="R313" s="5">
        <v>11</v>
      </c>
      <c r="S313" s="5" t="s">
        <v>36</v>
      </c>
      <c r="T313" s="5" t="s">
        <v>45</v>
      </c>
      <c r="U313" s="5">
        <v>108</v>
      </c>
      <c r="W313" s="5">
        <v>108</v>
      </c>
      <c r="Z313" s="5">
        <v>30</v>
      </c>
    </row>
    <row r="314" spans="1:26" x14ac:dyDescent="0.55000000000000004">
      <c r="A314" s="309" t="s">
        <v>48</v>
      </c>
      <c r="B314" s="5">
        <v>212</v>
      </c>
      <c r="C314" s="5" t="s">
        <v>34</v>
      </c>
      <c r="D314" s="5">
        <v>87379</v>
      </c>
      <c r="E314" s="5">
        <v>610</v>
      </c>
      <c r="F314" s="2">
        <v>7286</v>
      </c>
      <c r="G314" s="5" t="s">
        <v>39</v>
      </c>
      <c r="I314" s="5">
        <v>1</v>
      </c>
      <c r="J314" s="5">
        <v>28</v>
      </c>
      <c r="L314" s="5">
        <v>128</v>
      </c>
      <c r="Q314" s="5">
        <v>60</v>
      </c>
      <c r="R314" s="5">
        <v>239</v>
      </c>
      <c r="S314" s="5" t="s">
        <v>36</v>
      </c>
      <c r="T314" s="5" t="s">
        <v>37</v>
      </c>
      <c r="U314" s="5">
        <v>36</v>
      </c>
      <c r="W314" s="5">
        <v>36</v>
      </c>
      <c r="Z314" s="5">
        <v>10</v>
      </c>
    </row>
    <row r="315" spans="1:26" x14ac:dyDescent="0.55000000000000004">
      <c r="A315" s="309" t="s">
        <v>48</v>
      </c>
      <c r="B315" s="5">
        <v>213</v>
      </c>
      <c r="C315" s="5" t="s">
        <v>49</v>
      </c>
      <c r="D315" s="5">
        <v>2937</v>
      </c>
      <c r="E315" s="5">
        <v>74</v>
      </c>
      <c r="G315" s="5" t="s">
        <v>39</v>
      </c>
      <c r="H315" s="5">
        <v>4</v>
      </c>
      <c r="J315" s="5">
        <v>87</v>
      </c>
      <c r="K315" s="5">
        <v>1647</v>
      </c>
    </row>
    <row r="316" spans="1:26" x14ac:dyDescent="0.55000000000000004">
      <c r="A316" s="309"/>
    </row>
    <row r="317" spans="1:26" x14ac:dyDescent="0.55000000000000004">
      <c r="A317" s="309" t="s">
        <v>149</v>
      </c>
      <c r="B317" s="5">
        <v>214</v>
      </c>
      <c r="C317" s="5" t="s">
        <v>34</v>
      </c>
      <c r="D317" s="5">
        <v>13652</v>
      </c>
      <c r="E317" s="5">
        <v>27</v>
      </c>
      <c r="F317" s="2">
        <v>69</v>
      </c>
      <c r="G317" s="5" t="s">
        <v>39</v>
      </c>
      <c r="I317" s="5">
        <v>1</v>
      </c>
      <c r="J317" s="5">
        <v>38</v>
      </c>
      <c r="K317" s="5">
        <v>138</v>
      </c>
    </row>
    <row r="318" spans="1:26" x14ac:dyDescent="0.55000000000000004">
      <c r="A318" s="309"/>
    </row>
    <row r="319" spans="1:26" x14ac:dyDescent="0.55000000000000004">
      <c r="A319" s="309" t="s">
        <v>150</v>
      </c>
      <c r="B319" s="5">
        <v>215</v>
      </c>
      <c r="C319" s="5" t="s">
        <v>34</v>
      </c>
      <c r="D319" s="5">
        <v>13727</v>
      </c>
      <c r="E319" s="5">
        <v>74</v>
      </c>
      <c r="F319" s="2">
        <v>144</v>
      </c>
      <c r="G319" s="5" t="s">
        <v>39</v>
      </c>
      <c r="I319" s="5">
        <v>1</v>
      </c>
      <c r="J319" s="5">
        <v>17</v>
      </c>
      <c r="K319" s="5">
        <v>117</v>
      </c>
    </row>
    <row r="320" spans="1:26" x14ac:dyDescent="0.55000000000000004">
      <c r="A320" s="309"/>
    </row>
    <row r="321" spans="1:27" x14ac:dyDescent="0.55000000000000004">
      <c r="A321" s="309" t="s">
        <v>151</v>
      </c>
      <c r="B321" s="5">
        <v>216</v>
      </c>
      <c r="C321" s="5" t="s">
        <v>34</v>
      </c>
      <c r="D321" s="5">
        <v>25324</v>
      </c>
      <c r="E321" s="5">
        <v>20</v>
      </c>
      <c r="F321" s="2">
        <v>1758</v>
      </c>
      <c r="G321" s="5" t="s">
        <v>39</v>
      </c>
      <c r="H321" s="5">
        <v>27</v>
      </c>
      <c r="J321" s="5">
        <v>50</v>
      </c>
      <c r="K321" s="5">
        <v>10850</v>
      </c>
    </row>
    <row r="322" spans="1:27" x14ac:dyDescent="0.55000000000000004">
      <c r="A322" s="309"/>
    </row>
    <row r="323" spans="1:27" x14ac:dyDescent="0.55000000000000004">
      <c r="A323" s="309" t="s">
        <v>152</v>
      </c>
      <c r="B323" s="5">
        <v>217</v>
      </c>
      <c r="C323" s="5" t="s">
        <v>34</v>
      </c>
      <c r="D323" s="5">
        <v>98142</v>
      </c>
      <c r="E323" s="5">
        <v>353</v>
      </c>
      <c r="F323" s="2">
        <v>7872</v>
      </c>
      <c r="G323" s="5" t="s">
        <v>39</v>
      </c>
      <c r="J323" s="5">
        <v>44</v>
      </c>
      <c r="K323" s="5">
        <v>44</v>
      </c>
    </row>
    <row r="324" spans="1:27" x14ac:dyDescent="0.55000000000000004">
      <c r="A324" s="309"/>
    </row>
    <row r="325" spans="1:27" x14ac:dyDescent="0.55000000000000004">
      <c r="A325" s="309" t="s">
        <v>153</v>
      </c>
      <c r="B325" s="5">
        <v>218</v>
      </c>
      <c r="C325" s="5" t="s">
        <v>34</v>
      </c>
      <c r="D325" s="5">
        <v>51953</v>
      </c>
      <c r="E325" s="5">
        <v>185</v>
      </c>
      <c r="F325" s="2">
        <v>4999</v>
      </c>
      <c r="G325" s="5" t="s">
        <v>39</v>
      </c>
      <c r="J325" s="5">
        <v>56</v>
      </c>
      <c r="M325" s="2">
        <v>56</v>
      </c>
    </row>
    <row r="326" spans="1:27" x14ac:dyDescent="0.55000000000000004">
      <c r="A326" s="309" t="s">
        <v>153</v>
      </c>
      <c r="B326" s="5">
        <v>219</v>
      </c>
      <c r="C326" s="5" t="s">
        <v>34</v>
      </c>
      <c r="D326" s="5">
        <v>51954</v>
      </c>
      <c r="E326" s="5">
        <v>377</v>
      </c>
      <c r="F326" s="2">
        <v>5000</v>
      </c>
      <c r="G326" s="5" t="s">
        <v>39</v>
      </c>
      <c r="J326" s="5">
        <v>54</v>
      </c>
      <c r="M326" s="2">
        <v>54</v>
      </c>
    </row>
    <row r="327" spans="1:27" x14ac:dyDescent="0.55000000000000004">
      <c r="A327" s="309" t="s">
        <v>153</v>
      </c>
      <c r="B327" s="5">
        <v>220</v>
      </c>
      <c r="C327" s="5" t="s">
        <v>34</v>
      </c>
      <c r="D327" s="5">
        <v>41552</v>
      </c>
      <c r="E327" s="5">
        <v>50</v>
      </c>
      <c r="F327" s="2">
        <v>3551</v>
      </c>
      <c r="G327" s="5" t="s">
        <v>39</v>
      </c>
      <c r="H327" s="5">
        <v>1</v>
      </c>
      <c r="I327" s="5">
        <v>3</v>
      </c>
      <c r="J327" s="5">
        <v>2</v>
      </c>
      <c r="K327" s="5">
        <v>702</v>
      </c>
    </row>
    <row r="328" spans="1:27" x14ac:dyDescent="0.55000000000000004">
      <c r="A328" s="309" t="s">
        <v>153</v>
      </c>
      <c r="B328" s="5">
        <v>221</v>
      </c>
      <c r="C328" s="5" t="s">
        <v>47</v>
      </c>
      <c r="D328" s="5">
        <v>2052</v>
      </c>
      <c r="E328" s="5">
        <v>122</v>
      </c>
      <c r="G328" s="5" t="s">
        <v>39</v>
      </c>
      <c r="H328" s="5">
        <v>7</v>
      </c>
      <c r="I328" s="5">
        <v>3</v>
      </c>
      <c r="J328" s="5">
        <v>68</v>
      </c>
      <c r="K328" s="5">
        <v>3168</v>
      </c>
    </row>
    <row r="329" spans="1:27" x14ac:dyDescent="0.55000000000000004">
      <c r="A329" s="309"/>
    </row>
    <row r="330" spans="1:27" s="229" customFormat="1" x14ac:dyDescent="0.55000000000000004">
      <c r="A330" s="600" t="s">
        <v>155</v>
      </c>
      <c r="B330" s="591">
        <v>222</v>
      </c>
      <c r="C330" s="591" t="s">
        <v>34</v>
      </c>
      <c r="D330" s="591">
        <v>51952</v>
      </c>
      <c r="E330" s="591">
        <v>186</v>
      </c>
      <c r="F330" s="229">
        <v>4998</v>
      </c>
      <c r="G330" s="591" t="s">
        <v>39</v>
      </c>
      <c r="H330" s="591"/>
      <c r="I330" s="591"/>
      <c r="J330" s="591">
        <v>50</v>
      </c>
      <c r="K330" s="591"/>
      <c r="L330" s="591"/>
      <c r="O330" s="229">
        <v>50</v>
      </c>
      <c r="Q330" s="591"/>
      <c r="R330" s="601"/>
      <c r="S330" s="591" t="s">
        <v>36</v>
      </c>
      <c r="T330" s="591" t="s">
        <v>45</v>
      </c>
      <c r="U330" s="591">
        <v>108</v>
      </c>
      <c r="W330" s="591">
        <v>75</v>
      </c>
      <c r="X330" s="591"/>
      <c r="Z330" s="591">
        <v>33</v>
      </c>
      <c r="AA330" s="229" t="s">
        <v>154</v>
      </c>
    </row>
    <row r="331" spans="1:27" s="282" customFormat="1" x14ac:dyDescent="0.55000000000000004">
      <c r="A331" s="599"/>
      <c r="B331" s="17"/>
      <c r="C331" s="17"/>
      <c r="D331" s="17"/>
      <c r="E331" s="17"/>
      <c r="G331" s="17"/>
      <c r="H331" s="17"/>
      <c r="I331" s="17"/>
      <c r="J331" s="17"/>
      <c r="K331" s="17"/>
      <c r="L331" s="17"/>
      <c r="Q331" s="17"/>
      <c r="R331" s="602"/>
      <c r="S331" s="17"/>
      <c r="T331" s="17"/>
      <c r="U331" s="17"/>
      <c r="W331" s="17"/>
      <c r="X331" s="17"/>
      <c r="Z331" s="17"/>
    </row>
    <row r="332" spans="1:27" x14ac:dyDescent="0.55000000000000004">
      <c r="A332" s="309" t="s">
        <v>156</v>
      </c>
      <c r="B332" s="5">
        <v>223</v>
      </c>
      <c r="C332" s="5" t="s">
        <v>34</v>
      </c>
      <c r="D332" s="5">
        <v>13693</v>
      </c>
      <c r="E332" s="5">
        <v>63</v>
      </c>
      <c r="F332" s="2">
        <v>110</v>
      </c>
      <c r="G332" s="5" t="s">
        <v>39</v>
      </c>
      <c r="I332" s="5">
        <v>1</v>
      </c>
      <c r="J332" s="5">
        <v>26</v>
      </c>
      <c r="L332" s="5">
        <v>126</v>
      </c>
      <c r="Q332" s="5">
        <v>61</v>
      </c>
      <c r="R332" s="5">
        <v>69</v>
      </c>
      <c r="S332" s="5" t="s">
        <v>36</v>
      </c>
      <c r="T332" s="5" t="s">
        <v>45</v>
      </c>
      <c r="U332" s="5">
        <v>168</v>
      </c>
      <c r="W332" s="5">
        <v>168</v>
      </c>
      <c r="Z332" s="5">
        <v>28</v>
      </c>
    </row>
    <row r="333" spans="1:27" x14ac:dyDescent="0.55000000000000004">
      <c r="A333" s="309" t="s">
        <v>156</v>
      </c>
      <c r="B333" s="5">
        <v>224</v>
      </c>
      <c r="C333" s="5" t="s">
        <v>34</v>
      </c>
      <c r="D333" s="5">
        <v>41553</v>
      </c>
      <c r="E333" s="5">
        <v>51</v>
      </c>
      <c r="F333" s="2">
        <v>3552</v>
      </c>
      <c r="G333" s="5" t="s">
        <v>39</v>
      </c>
      <c r="H333" s="5">
        <v>1</v>
      </c>
      <c r="I333" s="5">
        <v>2</v>
      </c>
      <c r="J333" s="5">
        <v>86</v>
      </c>
      <c r="K333" s="5">
        <v>686</v>
      </c>
    </row>
    <row r="334" spans="1:27" x14ac:dyDescent="0.55000000000000004">
      <c r="A334" s="309"/>
    </row>
    <row r="335" spans="1:27" x14ac:dyDescent="0.55000000000000004">
      <c r="A335" s="309" t="s">
        <v>157</v>
      </c>
      <c r="B335" s="5">
        <v>225</v>
      </c>
      <c r="C335" s="5" t="s">
        <v>34</v>
      </c>
      <c r="D335" s="5">
        <v>26154</v>
      </c>
      <c r="E335" s="5">
        <v>28</v>
      </c>
      <c r="F335" s="2">
        <v>2072</v>
      </c>
      <c r="G335" s="5" t="s">
        <v>39</v>
      </c>
      <c r="H335" s="5">
        <v>35</v>
      </c>
      <c r="J335" s="5">
        <v>5</v>
      </c>
      <c r="K335" s="5">
        <v>14005</v>
      </c>
    </row>
    <row r="336" spans="1:27" x14ac:dyDescent="0.55000000000000004">
      <c r="A336" s="309" t="s">
        <v>157</v>
      </c>
      <c r="B336" s="5">
        <v>226</v>
      </c>
      <c r="C336" s="5" t="s">
        <v>34</v>
      </c>
      <c r="D336" s="5">
        <v>51549</v>
      </c>
      <c r="E336" s="5">
        <v>46</v>
      </c>
      <c r="F336" s="2">
        <v>3548</v>
      </c>
      <c r="G336" s="5" t="s">
        <v>39</v>
      </c>
      <c r="H336" s="5">
        <v>3</v>
      </c>
      <c r="J336" s="5">
        <v>65</v>
      </c>
      <c r="K336" s="5">
        <v>1265</v>
      </c>
    </row>
    <row r="337" spans="1:11" x14ac:dyDescent="0.55000000000000004">
      <c r="A337" s="309"/>
    </row>
    <row r="338" spans="1:11" x14ac:dyDescent="0.55000000000000004">
      <c r="A338" s="309" t="s">
        <v>158</v>
      </c>
      <c r="B338" s="5">
        <v>227</v>
      </c>
      <c r="C338" s="5" t="s">
        <v>34</v>
      </c>
      <c r="D338" s="5">
        <v>41370</v>
      </c>
      <c r="E338" s="5">
        <v>76</v>
      </c>
      <c r="F338" s="2">
        <v>3467</v>
      </c>
      <c r="G338" s="5" t="s">
        <v>39</v>
      </c>
      <c r="H338" s="5">
        <v>1</v>
      </c>
      <c r="I338" s="5">
        <v>3</v>
      </c>
      <c r="J338" s="5">
        <v>94</v>
      </c>
      <c r="K338" s="5">
        <v>794</v>
      </c>
    </row>
    <row r="339" spans="1:11" x14ac:dyDescent="0.55000000000000004">
      <c r="A339" s="309" t="s">
        <v>158</v>
      </c>
      <c r="B339" s="5">
        <v>228</v>
      </c>
      <c r="C339" s="5" t="s">
        <v>34</v>
      </c>
      <c r="D339" s="5">
        <v>41320</v>
      </c>
      <c r="E339" s="5">
        <v>132</v>
      </c>
      <c r="F339" s="2">
        <v>3417</v>
      </c>
      <c r="G339" s="5" t="s">
        <v>39</v>
      </c>
      <c r="I339" s="5">
        <v>2</v>
      </c>
      <c r="J339" s="5">
        <v>95</v>
      </c>
      <c r="K339" s="5">
        <v>295</v>
      </c>
    </row>
    <row r="340" spans="1:11" x14ac:dyDescent="0.55000000000000004">
      <c r="A340" s="309" t="s">
        <v>158</v>
      </c>
      <c r="B340" s="5">
        <v>229</v>
      </c>
      <c r="C340" s="5" t="s">
        <v>34</v>
      </c>
      <c r="D340" s="5">
        <v>41303</v>
      </c>
      <c r="E340" s="5">
        <v>111</v>
      </c>
      <c r="F340" s="2">
        <v>3400</v>
      </c>
      <c r="G340" s="5" t="s">
        <v>39</v>
      </c>
      <c r="I340" s="5">
        <v>2</v>
      </c>
      <c r="J340" s="5">
        <v>44</v>
      </c>
      <c r="K340" s="5">
        <v>244</v>
      </c>
    </row>
    <row r="341" spans="1:11" x14ac:dyDescent="0.55000000000000004">
      <c r="A341" s="309" t="s">
        <v>158</v>
      </c>
      <c r="B341" s="5">
        <v>230</v>
      </c>
      <c r="C341" s="5" t="s">
        <v>34</v>
      </c>
      <c r="D341" s="5">
        <v>41371</v>
      </c>
      <c r="E341" s="5">
        <v>77</v>
      </c>
      <c r="F341" s="2">
        <v>3468</v>
      </c>
      <c r="G341" s="5" t="s">
        <v>39</v>
      </c>
      <c r="I341" s="5">
        <v>3</v>
      </c>
      <c r="J341" s="5">
        <v>55</v>
      </c>
      <c r="K341" s="5">
        <v>355</v>
      </c>
    </row>
    <row r="342" spans="1:11" x14ac:dyDescent="0.55000000000000004">
      <c r="A342" s="309" t="s">
        <v>158</v>
      </c>
      <c r="B342" s="5">
        <v>231</v>
      </c>
      <c r="C342" s="5" t="s">
        <v>34</v>
      </c>
      <c r="D342" s="5">
        <v>41372</v>
      </c>
      <c r="E342" s="5">
        <v>78</v>
      </c>
      <c r="F342" s="2">
        <v>3469</v>
      </c>
      <c r="G342" s="5" t="s">
        <v>39</v>
      </c>
      <c r="I342" s="5">
        <v>3</v>
      </c>
      <c r="J342" s="5">
        <v>33</v>
      </c>
      <c r="K342" s="5">
        <v>333</v>
      </c>
    </row>
    <row r="343" spans="1:11" x14ac:dyDescent="0.55000000000000004">
      <c r="A343" s="309" t="s">
        <v>158</v>
      </c>
      <c r="B343" s="5">
        <v>232</v>
      </c>
      <c r="C343" s="5" t="s">
        <v>34</v>
      </c>
      <c r="D343" s="5">
        <v>93609</v>
      </c>
      <c r="E343" s="5">
        <v>317</v>
      </c>
      <c r="F343" s="2">
        <v>7529</v>
      </c>
      <c r="G343" s="5" t="s">
        <v>39</v>
      </c>
      <c r="H343" s="5">
        <v>5</v>
      </c>
      <c r="I343" s="5">
        <v>3</v>
      </c>
      <c r="J343" s="5">
        <v>35</v>
      </c>
      <c r="K343" s="5">
        <v>2335</v>
      </c>
    </row>
    <row r="344" spans="1:11" x14ac:dyDescent="0.55000000000000004">
      <c r="A344" s="309"/>
    </row>
    <row r="345" spans="1:11" x14ac:dyDescent="0.55000000000000004">
      <c r="A345" s="309" t="s">
        <v>159</v>
      </c>
      <c r="B345" s="5">
        <v>233</v>
      </c>
      <c r="C345" s="5" t="s">
        <v>34</v>
      </c>
      <c r="D345" s="5">
        <v>41656</v>
      </c>
      <c r="E345" s="5">
        <v>94</v>
      </c>
      <c r="F345" s="2">
        <v>3607</v>
      </c>
      <c r="G345" s="5" t="s">
        <v>39</v>
      </c>
      <c r="H345" s="5">
        <v>1</v>
      </c>
      <c r="J345" s="5">
        <v>37</v>
      </c>
      <c r="K345" s="5">
        <v>437</v>
      </c>
    </row>
    <row r="346" spans="1:11" x14ac:dyDescent="0.55000000000000004">
      <c r="A346" s="309" t="s">
        <v>159</v>
      </c>
      <c r="B346" s="5">
        <v>234</v>
      </c>
      <c r="C346" s="5" t="s">
        <v>34</v>
      </c>
      <c r="D346" s="5">
        <v>91240</v>
      </c>
      <c r="E346" s="5">
        <v>621</v>
      </c>
      <c r="F346" s="2">
        <v>7381</v>
      </c>
      <c r="G346" s="5" t="s">
        <v>39</v>
      </c>
      <c r="H346" s="5">
        <v>14</v>
      </c>
      <c r="J346" s="5">
        <v>67</v>
      </c>
      <c r="K346" s="5">
        <v>5667</v>
      </c>
    </row>
    <row r="347" spans="1:11" x14ac:dyDescent="0.55000000000000004">
      <c r="A347" s="309" t="s">
        <v>159</v>
      </c>
      <c r="B347" s="5">
        <v>235</v>
      </c>
      <c r="C347" s="5" t="s">
        <v>34</v>
      </c>
      <c r="D347" s="5">
        <v>40951</v>
      </c>
      <c r="E347" s="5">
        <v>31</v>
      </c>
      <c r="F347" s="2">
        <v>3361</v>
      </c>
      <c r="G347" s="5" t="s">
        <v>39</v>
      </c>
      <c r="H347" s="5">
        <v>2</v>
      </c>
      <c r="I347" s="5">
        <v>3</v>
      </c>
      <c r="J347" s="5">
        <v>97</v>
      </c>
      <c r="K347" s="5">
        <v>1197</v>
      </c>
    </row>
    <row r="348" spans="1:11" x14ac:dyDescent="0.55000000000000004">
      <c r="A348" s="309" t="s">
        <v>159</v>
      </c>
      <c r="B348" s="5">
        <v>236</v>
      </c>
      <c r="C348" s="5" t="s">
        <v>34</v>
      </c>
      <c r="D348" s="5">
        <v>13592</v>
      </c>
      <c r="E348" s="5">
        <v>10</v>
      </c>
      <c r="F348" s="2">
        <v>9</v>
      </c>
      <c r="G348" s="5" t="s">
        <v>39</v>
      </c>
      <c r="J348" s="5">
        <v>76</v>
      </c>
      <c r="K348" s="5">
        <v>76</v>
      </c>
    </row>
    <row r="349" spans="1:11" x14ac:dyDescent="0.55000000000000004">
      <c r="A349" s="309"/>
    </row>
    <row r="350" spans="1:11" x14ac:dyDescent="0.55000000000000004">
      <c r="A350" s="309" t="s">
        <v>160</v>
      </c>
      <c r="B350" s="5">
        <v>237</v>
      </c>
      <c r="C350" s="5" t="s">
        <v>34</v>
      </c>
      <c r="D350" s="5">
        <v>26272</v>
      </c>
      <c r="E350" s="5">
        <v>45</v>
      </c>
      <c r="F350" s="2">
        <v>2190</v>
      </c>
      <c r="G350" s="5" t="s">
        <v>39</v>
      </c>
      <c r="H350" s="5">
        <v>24</v>
      </c>
      <c r="J350" s="5">
        <v>40</v>
      </c>
      <c r="K350" s="5">
        <v>9640</v>
      </c>
    </row>
    <row r="351" spans="1:11" x14ac:dyDescent="0.55000000000000004">
      <c r="A351" s="309" t="s">
        <v>160</v>
      </c>
      <c r="B351" s="5">
        <v>238</v>
      </c>
      <c r="C351" s="5" t="s">
        <v>34</v>
      </c>
      <c r="D351" s="5">
        <v>26273</v>
      </c>
      <c r="E351" s="5">
        <v>83</v>
      </c>
      <c r="F351" s="2">
        <v>2191</v>
      </c>
      <c r="G351" s="5" t="s">
        <v>39</v>
      </c>
      <c r="H351" s="5">
        <v>2</v>
      </c>
      <c r="J351" s="5">
        <v>40</v>
      </c>
      <c r="K351" s="5">
        <v>840</v>
      </c>
    </row>
    <row r="352" spans="1:11" x14ac:dyDescent="0.55000000000000004">
      <c r="A352" s="309" t="s">
        <v>160</v>
      </c>
      <c r="B352" s="5">
        <v>239</v>
      </c>
      <c r="C352" s="5" t="s">
        <v>34</v>
      </c>
      <c r="D352" s="5">
        <v>13621</v>
      </c>
      <c r="E352" s="5">
        <v>24</v>
      </c>
      <c r="F352" s="2">
        <v>38</v>
      </c>
      <c r="G352" s="5" t="s">
        <v>39</v>
      </c>
      <c r="J352" s="5">
        <v>62</v>
      </c>
      <c r="K352" s="5">
        <v>62</v>
      </c>
    </row>
    <row r="353" spans="1:26" x14ac:dyDescent="0.55000000000000004">
      <c r="A353" s="309" t="s">
        <v>160</v>
      </c>
      <c r="B353" s="5">
        <v>240</v>
      </c>
      <c r="C353" s="5" t="s">
        <v>34</v>
      </c>
      <c r="D353" s="5">
        <v>13593</v>
      </c>
      <c r="E353" s="5">
        <v>12</v>
      </c>
      <c r="F353" s="2">
        <v>10</v>
      </c>
      <c r="G353" s="5" t="s">
        <v>39</v>
      </c>
      <c r="J353" s="5">
        <v>75</v>
      </c>
      <c r="Q353" s="5">
        <v>62</v>
      </c>
      <c r="R353" s="5">
        <v>356</v>
      </c>
      <c r="S353" s="5" t="s">
        <v>36</v>
      </c>
      <c r="T353" s="5" t="s">
        <v>45</v>
      </c>
      <c r="U353" s="5">
        <v>144</v>
      </c>
      <c r="W353" s="5">
        <v>144</v>
      </c>
      <c r="Z353" s="5">
        <v>50</v>
      </c>
    </row>
    <row r="354" spans="1:26" x14ac:dyDescent="0.55000000000000004">
      <c r="A354" s="309" t="s">
        <v>161</v>
      </c>
      <c r="B354" s="5">
        <v>241</v>
      </c>
      <c r="C354" s="5" t="s">
        <v>34</v>
      </c>
      <c r="D354" s="5">
        <v>85513</v>
      </c>
      <c r="E354" s="5">
        <v>228</v>
      </c>
      <c r="F354" s="2">
        <v>6963</v>
      </c>
      <c r="G354" s="5" t="s">
        <v>39</v>
      </c>
      <c r="H354" s="5">
        <v>11</v>
      </c>
      <c r="J354" s="5">
        <v>33</v>
      </c>
      <c r="K354" s="5">
        <v>4433</v>
      </c>
    </row>
    <row r="355" spans="1:26" x14ac:dyDescent="0.55000000000000004">
      <c r="A355" s="309" t="s">
        <v>161</v>
      </c>
      <c r="B355" s="5">
        <v>242</v>
      </c>
      <c r="C355" s="5" t="s">
        <v>34</v>
      </c>
      <c r="D355" s="5">
        <v>51932</v>
      </c>
      <c r="E355" s="5">
        <v>203</v>
      </c>
      <c r="F355" s="2">
        <v>4978</v>
      </c>
      <c r="G355" s="5" t="s">
        <v>39</v>
      </c>
      <c r="J355" s="5">
        <v>79</v>
      </c>
      <c r="K355" s="5">
        <v>79</v>
      </c>
    </row>
    <row r="356" spans="1:26" x14ac:dyDescent="0.55000000000000004">
      <c r="A356" s="309" t="s">
        <v>162</v>
      </c>
      <c r="B356" s="5">
        <v>243</v>
      </c>
      <c r="C356" s="5" t="s">
        <v>34</v>
      </c>
      <c r="D356" s="5">
        <v>52632</v>
      </c>
      <c r="E356" s="5">
        <v>29</v>
      </c>
      <c r="F356" s="2">
        <v>49</v>
      </c>
      <c r="G356" s="5" t="s">
        <v>39</v>
      </c>
      <c r="J356" s="5">
        <v>81</v>
      </c>
      <c r="L356" s="5">
        <v>81</v>
      </c>
      <c r="Q356" s="5">
        <v>63</v>
      </c>
      <c r="R356" s="5">
        <v>105</v>
      </c>
      <c r="S356" s="5" t="s">
        <v>36</v>
      </c>
      <c r="T356" s="5" t="s">
        <v>45</v>
      </c>
      <c r="U356" s="5">
        <v>108</v>
      </c>
      <c r="W356" s="5">
        <v>108</v>
      </c>
      <c r="Z356" s="5">
        <v>22</v>
      </c>
    </row>
    <row r="357" spans="1:26" x14ac:dyDescent="0.55000000000000004">
      <c r="A357" s="309" t="s">
        <v>162</v>
      </c>
      <c r="B357" s="5">
        <v>244</v>
      </c>
      <c r="C357" s="5" t="s">
        <v>34</v>
      </c>
      <c r="D357" s="5">
        <v>21581</v>
      </c>
      <c r="E357" s="5">
        <v>27</v>
      </c>
      <c r="F357" s="2">
        <v>1573</v>
      </c>
      <c r="G357" s="5" t="s">
        <v>39</v>
      </c>
      <c r="H357" s="5">
        <v>22</v>
      </c>
      <c r="J357" s="5">
        <v>80</v>
      </c>
      <c r="K357" s="5">
        <v>8880</v>
      </c>
    </row>
    <row r="358" spans="1:26" x14ac:dyDescent="0.55000000000000004">
      <c r="A358" s="309" t="s">
        <v>162</v>
      </c>
      <c r="B358" s="5">
        <v>245</v>
      </c>
      <c r="C358" s="5" t="s">
        <v>34</v>
      </c>
      <c r="D358" s="5">
        <v>14473</v>
      </c>
      <c r="E358" s="5">
        <v>58</v>
      </c>
      <c r="F358" s="2">
        <v>307</v>
      </c>
      <c r="G358" s="5" t="s">
        <v>39</v>
      </c>
      <c r="J358" s="5">
        <v>52</v>
      </c>
      <c r="L358" s="5">
        <v>52</v>
      </c>
    </row>
    <row r="359" spans="1:26" x14ac:dyDescent="0.55000000000000004">
      <c r="A359" s="309" t="s">
        <v>162</v>
      </c>
      <c r="B359" s="5">
        <v>246</v>
      </c>
      <c r="C359" s="5" t="s">
        <v>34</v>
      </c>
      <c r="D359" s="5">
        <v>52650</v>
      </c>
      <c r="E359" s="5">
        <v>234</v>
      </c>
      <c r="F359" s="2">
        <v>5112</v>
      </c>
      <c r="G359" s="5" t="s">
        <v>39</v>
      </c>
      <c r="J359" s="5">
        <v>37</v>
      </c>
      <c r="K359" s="5">
        <v>37</v>
      </c>
    </row>
    <row r="360" spans="1:26" x14ac:dyDescent="0.55000000000000004">
      <c r="A360" s="309" t="s">
        <v>162</v>
      </c>
      <c r="B360" s="5">
        <v>247</v>
      </c>
      <c r="C360" s="5" t="s">
        <v>34</v>
      </c>
      <c r="D360" s="5">
        <v>52660</v>
      </c>
      <c r="E360" s="5">
        <v>145</v>
      </c>
      <c r="F360" s="2">
        <v>5122</v>
      </c>
      <c r="G360" s="5" t="s">
        <v>39</v>
      </c>
      <c r="H360" s="5">
        <v>5</v>
      </c>
      <c r="J360" s="5">
        <v>47</v>
      </c>
      <c r="K360" s="5">
        <v>2057</v>
      </c>
    </row>
    <row r="361" spans="1:26" x14ac:dyDescent="0.55000000000000004">
      <c r="A361" s="309" t="s">
        <v>162</v>
      </c>
      <c r="B361" s="5">
        <v>248</v>
      </c>
      <c r="C361" s="5" t="s">
        <v>47</v>
      </c>
      <c r="D361" s="5">
        <v>336</v>
      </c>
      <c r="E361" s="5">
        <v>1</v>
      </c>
      <c r="G361" s="5" t="s">
        <v>39</v>
      </c>
      <c r="H361" s="5">
        <v>14</v>
      </c>
      <c r="K361" s="5">
        <v>5600</v>
      </c>
    </row>
    <row r="362" spans="1:26" x14ac:dyDescent="0.55000000000000004">
      <c r="A362" s="309"/>
      <c r="B362" s="17">
        <v>249</v>
      </c>
      <c r="C362" s="17" t="s">
        <v>47</v>
      </c>
      <c r="D362" s="17">
        <v>442</v>
      </c>
      <c r="E362" s="17">
        <v>3</v>
      </c>
      <c r="F362" s="282"/>
      <c r="G362" s="17" t="s">
        <v>39</v>
      </c>
      <c r="H362" s="17">
        <v>8</v>
      </c>
      <c r="I362" s="17">
        <v>2</v>
      </c>
      <c r="J362" s="17">
        <v>30</v>
      </c>
      <c r="K362" s="17">
        <v>3430</v>
      </c>
    </row>
    <row r="363" spans="1:26" x14ac:dyDescent="0.55000000000000004">
      <c r="A363" s="309" t="s">
        <v>163</v>
      </c>
      <c r="B363" s="5">
        <v>250</v>
      </c>
      <c r="C363" s="5" t="s">
        <v>34</v>
      </c>
      <c r="D363" s="5">
        <v>13729</v>
      </c>
      <c r="E363" s="5">
        <v>76</v>
      </c>
      <c r="F363" s="2">
        <v>141</v>
      </c>
      <c r="G363" s="5" t="s">
        <v>39</v>
      </c>
      <c r="J363" s="5">
        <v>52</v>
      </c>
      <c r="L363" s="5">
        <v>52</v>
      </c>
      <c r="Q363" s="5">
        <v>64</v>
      </c>
      <c r="R363" s="5">
        <v>51</v>
      </c>
      <c r="S363" s="5" t="s">
        <v>36</v>
      </c>
      <c r="T363" s="5" t="s">
        <v>45</v>
      </c>
      <c r="U363" s="5">
        <v>54</v>
      </c>
      <c r="W363" s="5">
        <v>54</v>
      </c>
      <c r="Z363" s="5">
        <v>25</v>
      </c>
    </row>
    <row r="364" spans="1:26" x14ac:dyDescent="0.55000000000000004">
      <c r="A364" s="309"/>
    </row>
    <row r="365" spans="1:26" x14ac:dyDescent="0.55000000000000004">
      <c r="A365" s="309" t="s">
        <v>164</v>
      </c>
      <c r="B365" s="5">
        <v>251</v>
      </c>
      <c r="C365" s="5" t="s">
        <v>34</v>
      </c>
      <c r="D365" s="5">
        <v>13638</v>
      </c>
      <c r="E365" s="5">
        <v>21</v>
      </c>
      <c r="F365" s="2">
        <v>55</v>
      </c>
      <c r="G365" s="5" t="s">
        <v>39</v>
      </c>
      <c r="I365" s="5">
        <v>1</v>
      </c>
      <c r="J365" s="5">
        <v>9</v>
      </c>
      <c r="O365" s="2">
        <v>109</v>
      </c>
    </row>
    <row r="366" spans="1:26" x14ac:dyDescent="0.55000000000000004">
      <c r="A366" s="309" t="s">
        <v>164</v>
      </c>
      <c r="B366" s="5">
        <v>252</v>
      </c>
      <c r="C366" s="5" t="s">
        <v>34</v>
      </c>
      <c r="D366" s="5">
        <v>42284</v>
      </c>
      <c r="E366" s="5">
        <v>158</v>
      </c>
      <c r="F366" s="2">
        <v>3909</v>
      </c>
      <c r="G366" s="5" t="s">
        <v>39</v>
      </c>
      <c r="H366" s="5">
        <v>11</v>
      </c>
      <c r="I366" s="5">
        <v>1</v>
      </c>
      <c r="J366" s="5">
        <v>64</v>
      </c>
      <c r="K366" s="5">
        <v>4564</v>
      </c>
    </row>
    <row r="367" spans="1:26" x14ac:dyDescent="0.55000000000000004">
      <c r="A367" s="309"/>
    </row>
    <row r="368" spans="1:26" x14ac:dyDescent="0.55000000000000004">
      <c r="A368" s="309" t="s">
        <v>164</v>
      </c>
      <c r="B368" s="5">
        <v>253</v>
      </c>
      <c r="C368" s="5" t="s">
        <v>34</v>
      </c>
      <c r="D368" s="5">
        <v>26305</v>
      </c>
      <c r="E368" s="5">
        <v>72</v>
      </c>
      <c r="F368" s="2">
        <v>2223</v>
      </c>
      <c r="G368" s="5" t="s">
        <v>39</v>
      </c>
      <c r="H368" s="5">
        <v>12</v>
      </c>
      <c r="J368" s="5">
        <v>66</v>
      </c>
      <c r="K368" s="5">
        <v>4866</v>
      </c>
    </row>
    <row r="369" spans="1:26" x14ac:dyDescent="0.55000000000000004">
      <c r="A369" s="309"/>
    </row>
    <row r="370" spans="1:26" x14ac:dyDescent="0.55000000000000004">
      <c r="A370" s="309" t="s">
        <v>165</v>
      </c>
      <c r="B370" s="5">
        <v>254</v>
      </c>
      <c r="C370" s="5" t="s">
        <v>34</v>
      </c>
      <c r="D370" s="5">
        <v>26298</v>
      </c>
      <c r="E370" s="5">
        <v>64</v>
      </c>
      <c r="F370" s="2">
        <v>2216</v>
      </c>
      <c r="G370" s="5" t="s">
        <v>39</v>
      </c>
      <c r="H370" s="5">
        <v>8</v>
      </c>
      <c r="I370" s="5">
        <v>1</v>
      </c>
      <c r="J370" s="5">
        <v>62</v>
      </c>
      <c r="K370" s="5">
        <v>3362</v>
      </c>
    </row>
    <row r="371" spans="1:26" x14ac:dyDescent="0.55000000000000004">
      <c r="A371" s="309"/>
    </row>
    <row r="372" spans="1:26" x14ac:dyDescent="0.55000000000000004">
      <c r="A372" s="309" t="s">
        <v>166</v>
      </c>
      <c r="B372" s="5">
        <v>255</v>
      </c>
      <c r="C372" s="5" t="s">
        <v>34</v>
      </c>
      <c r="D372" s="5">
        <v>40952</v>
      </c>
      <c r="E372" s="5">
        <v>32</v>
      </c>
      <c r="F372" s="2">
        <v>3362</v>
      </c>
      <c r="G372" s="5" t="s">
        <v>39</v>
      </c>
      <c r="H372" s="5">
        <v>2</v>
      </c>
      <c r="I372" s="5">
        <v>2</v>
      </c>
    </row>
    <row r="373" spans="1:26" x14ac:dyDescent="0.55000000000000004">
      <c r="A373" s="309" t="s">
        <v>166</v>
      </c>
      <c r="B373" s="5">
        <v>256</v>
      </c>
      <c r="C373" s="5" t="s">
        <v>34</v>
      </c>
      <c r="D373" s="5">
        <v>26132</v>
      </c>
      <c r="E373" s="5">
        <v>27</v>
      </c>
      <c r="F373" s="2">
        <v>2050</v>
      </c>
      <c r="G373" s="5" t="s">
        <v>39</v>
      </c>
      <c r="H373" s="5">
        <v>10</v>
      </c>
      <c r="I373" s="5">
        <v>3</v>
      </c>
      <c r="J373" s="5">
        <v>93</v>
      </c>
      <c r="K373" s="5">
        <v>4393</v>
      </c>
    </row>
    <row r="374" spans="1:26" x14ac:dyDescent="0.55000000000000004">
      <c r="A374" s="309" t="s">
        <v>166</v>
      </c>
      <c r="B374" s="5">
        <v>257</v>
      </c>
      <c r="C374" s="5" t="s">
        <v>34</v>
      </c>
      <c r="D374" s="5">
        <v>72303</v>
      </c>
      <c r="E374" s="5">
        <v>310</v>
      </c>
      <c r="F374" s="2">
        <v>6127</v>
      </c>
      <c r="G374" s="5" t="s">
        <v>39</v>
      </c>
      <c r="H374" s="5">
        <v>1</v>
      </c>
      <c r="I374" s="5">
        <v>3</v>
      </c>
      <c r="J374" s="5">
        <v>10</v>
      </c>
    </row>
    <row r="375" spans="1:26" x14ac:dyDescent="0.55000000000000004">
      <c r="A375" s="309" t="s">
        <v>166</v>
      </c>
      <c r="B375" s="5">
        <v>258</v>
      </c>
      <c r="C375" s="5" t="s">
        <v>49</v>
      </c>
      <c r="D375" s="5">
        <v>2982</v>
      </c>
      <c r="E375" s="5">
        <v>200</v>
      </c>
      <c r="G375" s="5" t="s">
        <v>39</v>
      </c>
      <c r="H375" s="5">
        <v>6</v>
      </c>
      <c r="I375" s="5">
        <v>2</v>
      </c>
      <c r="J375" s="5">
        <v>65</v>
      </c>
      <c r="K375" s="5">
        <v>2665</v>
      </c>
    </row>
    <row r="376" spans="1:26" x14ac:dyDescent="0.55000000000000004">
      <c r="A376" s="309"/>
      <c r="B376" s="17">
        <v>259</v>
      </c>
      <c r="C376" s="17" t="s">
        <v>167</v>
      </c>
      <c r="D376" s="17">
        <v>2983</v>
      </c>
      <c r="E376" s="17">
        <v>110</v>
      </c>
      <c r="F376" s="282"/>
      <c r="G376" s="17" t="s">
        <v>168</v>
      </c>
      <c r="H376" s="17">
        <v>3</v>
      </c>
      <c r="I376" s="17">
        <v>2</v>
      </c>
      <c r="J376" s="17">
        <v>10</v>
      </c>
      <c r="K376" s="17">
        <v>1410</v>
      </c>
    </row>
    <row r="377" spans="1:26" s="282" customFormat="1" x14ac:dyDescent="0.55000000000000004">
      <c r="A377" s="599"/>
      <c r="B377" s="17"/>
      <c r="C377" s="17"/>
      <c r="D377" s="17"/>
      <c r="E377" s="17"/>
      <c r="G377" s="17"/>
      <c r="H377" s="17"/>
      <c r="I377" s="17"/>
      <c r="J377" s="17"/>
      <c r="K377" s="17"/>
      <c r="L377" s="17"/>
      <c r="Q377" s="17"/>
      <c r="R377" s="17"/>
      <c r="S377" s="17"/>
      <c r="T377" s="17"/>
      <c r="U377" s="17"/>
      <c r="W377" s="17"/>
      <c r="X377" s="17"/>
      <c r="Z377" s="17"/>
    </row>
    <row r="378" spans="1:26" x14ac:dyDescent="0.55000000000000004">
      <c r="A378" s="309" t="s">
        <v>169</v>
      </c>
      <c r="B378" s="5">
        <v>260</v>
      </c>
      <c r="C378" s="5" t="s">
        <v>34</v>
      </c>
      <c r="D378" s="5">
        <v>13590</v>
      </c>
      <c r="E378" s="5">
        <v>9</v>
      </c>
      <c r="F378" s="2">
        <v>7</v>
      </c>
      <c r="G378" s="5" t="s">
        <v>39</v>
      </c>
      <c r="I378" s="5">
        <v>1</v>
      </c>
      <c r="J378" s="5">
        <v>10</v>
      </c>
      <c r="L378" s="5">
        <v>110</v>
      </c>
      <c r="Q378" s="5">
        <v>65</v>
      </c>
      <c r="R378" s="5">
        <v>162</v>
      </c>
      <c r="S378" s="5" t="s">
        <v>36</v>
      </c>
      <c r="T378" s="5" t="s">
        <v>45</v>
      </c>
      <c r="U378" s="5">
        <v>108</v>
      </c>
      <c r="W378" s="5">
        <v>108</v>
      </c>
      <c r="Z378" s="5">
        <v>22</v>
      </c>
    </row>
    <row r="379" spans="1:26" x14ac:dyDescent="0.55000000000000004">
      <c r="A379" s="309"/>
    </row>
    <row r="380" spans="1:26" x14ac:dyDescent="0.55000000000000004">
      <c r="A380" s="309" t="s">
        <v>170</v>
      </c>
      <c r="B380" s="5">
        <v>261</v>
      </c>
      <c r="C380" s="5" t="s">
        <v>34</v>
      </c>
      <c r="D380" s="5">
        <v>51763</v>
      </c>
      <c r="E380" s="5">
        <v>167</v>
      </c>
      <c r="F380" s="2">
        <v>4931</v>
      </c>
      <c r="G380" s="5" t="s">
        <v>39</v>
      </c>
      <c r="H380" s="5">
        <v>6</v>
      </c>
      <c r="I380" s="5">
        <v>3</v>
      </c>
      <c r="K380" s="5">
        <v>2400</v>
      </c>
      <c r="R380" s="5">
        <v>99</v>
      </c>
    </row>
    <row r="381" spans="1:26" x14ac:dyDescent="0.55000000000000004">
      <c r="A381" s="309" t="s">
        <v>170</v>
      </c>
      <c r="B381" s="5">
        <v>262</v>
      </c>
      <c r="C381" s="5" t="s">
        <v>34</v>
      </c>
      <c r="D381" s="5">
        <v>51767</v>
      </c>
      <c r="E381" s="5">
        <v>169</v>
      </c>
      <c r="F381" s="2">
        <v>4935</v>
      </c>
      <c r="G381" s="5" t="s">
        <v>39</v>
      </c>
      <c r="H381" s="5">
        <v>7</v>
      </c>
      <c r="I381" s="5">
        <v>2</v>
      </c>
      <c r="J381" s="5">
        <v>16</v>
      </c>
      <c r="K381" s="5">
        <v>3016</v>
      </c>
      <c r="R381" s="5">
        <v>99</v>
      </c>
    </row>
    <row r="382" spans="1:26" x14ac:dyDescent="0.55000000000000004">
      <c r="A382" s="309"/>
    </row>
    <row r="383" spans="1:26" x14ac:dyDescent="0.55000000000000004">
      <c r="A383" s="309" t="s">
        <v>171</v>
      </c>
      <c r="B383" s="5">
        <v>263</v>
      </c>
      <c r="C383" s="5" t="s">
        <v>34</v>
      </c>
      <c r="D383" s="5">
        <v>14430</v>
      </c>
      <c r="E383" s="5">
        <v>56</v>
      </c>
      <c r="F383" s="2">
        <v>264</v>
      </c>
      <c r="G383" s="5" t="s">
        <v>39</v>
      </c>
      <c r="J383" s="5">
        <v>78</v>
      </c>
      <c r="L383" s="5">
        <v>78</v>
      </c>
      <c r="R383" s="5">
        <v>99</v>
      </c>
    </row>
    <row r="384" spans="1:26" x14ac:dyDescent="0.55000000000000004">
      <c r="A384" s="309"/>
    </row>
    <row r="385" spans="1:26" s="229" customFormat="1" x14ac:dyDescent="0.55000000000000004">
      <c r="A385" s="600" t="s">
        <v>172</v>
      </c>
      <c r="B385" s="591"/>
      <c r="C385" s="591"/>
      <c r="D385" s="591"/>
      <c r="E385" s="591"/>
      <c r="G385" s="591"/>
      <c r="H385" s="591"/>
      <c r="I385" s="591"/>
      <c r="J385" s="591"/>
      <c r="K385" s="591"/>
      <c r="L385" s="591"/>
      <c r="Q385" s="591">
        <v>66</v>
      </c>
      <c r="R385" s="591">
        <v>99</v>
      </c>
      <c r="S385" s="591" t="s">
        <v>36</v>
      </c>
      <c r="T385" s="591" t="s">
        <v>45</v>
      </c>
      <c r="U385" s="591">
        <v>240</v>
      </c>
      <c r="W385" s="591">
        <v>240</v>
      </c>
      <c r="X385" s="591">
        <v>27.5</v>
      </c>
      <c r="Z385" s="591">
        <v>10</v>
      </c>
    </row>
    <row r="386" spans="1:26" x14ac:dyDescent="0.55000000000000004">
      <c r="A386" s="309" t="s">
        <v>172</v>
      </c>
      <c r="B386" s="5">
        <v>264</v>
      </c>
      <c r="C386" s="5" t="s">
        <v>34</v>
      </c>
      <c r="D386" s="5">
        <v>40970</v>
      </c>
      <c r="E386" s="5">
        <v>56</v>
      </c>
      <c r="F386" s="2">
        <v>3380</v>
      </c>
      <c r="G386" s="5" t="s">
        <v>39</v>
      </c>
      <c r="H386" s="5">
        <v>3</v>
      </c>
      <c r="I386" s="5">
        <v>2</v>
      </c>
      <c r="J386" s="5">
        <v>11</v>
      </c>
      <c r="K386" s="5">
        <v>1411</v>
      </c>
      <c r="R386" s="5">
        <v>99</v>
      </c>
    </row>
    <row r="387" spans="1:26" x14ac:dyDescent="0.55000000000000004">
      <c r="A387" s="309" t="s">
        <v>172</v>
      </c>
      <c r="B387" s="5">
        <v>265</v>
      </c>
      <c r="C387" s="5" t="s">
        <v>34</v>
      </c>
      <c r="D387" s="5">
        <v>51764</v>
      </c>
      <c r="E387" s="5">
        <v>212</v>
      </c>
      <c r="F387" s="2">
        <v>4932</v>
      </c>
      <c r="G387" s="5" t="s">
        <v>39</v>
      </c>
      <c r="H387" s="5">
        <v>6</v>
      </c>
      <c r="I387" s="5">
        <v>2</v>
      </c>
      <c r="J387" s="5">
        <v>83</v>
      </c>
      <c r="K387" s="5">
        <v>2683</v>
      </c>
      <c r="R387" s="5">
        <v>99</v>
      </c>
    </row>
    <row r="388" spans="1:26" x14ac:dyDescent="0.55000000000000004">
      <c r="A388" s="309" t="s">
        <v>172</v>
      </c>
      <c r="B388" s="5">
        <v>266</v>
      </c>
      <c r="C388" s="5" t="s">
        <v>34</v>
      </c>
      <c r="D388" s="5">
        <v>51768</v>
      </c>
      <c r="E388" s="5">
        <v>214</v>
      </c>
      <c r="F388" s="2">
        <v>4936</v>
      </c>
      <c r="G388" s="5" t="s">
        <v>39</v>
      </c>
      <c r="H388" s="5">
        <v>6</v>
      </c>
      <c r="I388" s="5">
        <v>2</v>
      </c>
      <c r="J388" s="5">
        <v>41</v>
      </c>
      <c r="K388" s="5">
        <v>2641</v>
      </c>
      <c r="R388" s="5">
        <v>99</v>
      </c>
    </row>
    <row r="389" spans="1:26" x14ac:dyDescent="0.55000000000000004">
      <c r="A389" s="309"/>
    </row>
    <row r="390" spans="1:26" x14ac:dyDescent="0.55000000000000004">
      <c r="A390" s="309" t="s">
        <v>173</v>
      </c>
      <c r="B390" s="5">
        <v>267</v>
      </c>
      <c r="C390" s="5" t="s">
        <v>34</v>
      </c>
      <c r="D390" s="5">
        <v>52608</v>
      </c>
      <c r="E390" s="5">
        <v>164</v>
      </c>
      <c r="F390" s="2">
        <v>5070</v>
      </c>
      <c r="G390" s="5" t="s">
        <v>39</v>
      </c>
      <c r="H390" s="5">
        <v>6</v>
      </c>
      <c r="I390" s="5">
        <v>1</v>
      </c>
      <c r="J390" s="5">
        <v>38</v>
      </c>
      <c r="K390" s="5">
        <v>2538</v>
      </c>
      <c r="R390" s="5">
        <v>99</v>
      </c>
    </row>
    <row r="391" spans="1:26" x14ac:dyDescent="0.55000000000000004">
      <c r="A391" s="309"/>
    </row>
    <row r="392" spans="1:26" x14ac:dyDescent="0.55000000000000004">
      <c r="A392" s="309" t="s">
        <v>174</v>
      </c>
      <c r="B392" s="5">
        <v>268</v>
      </c>
      <c r="C392" s="5" t="s">
        <v>34</v>
      </c>
      <c r="D392" s="5">
        <v>52627</v>
      </c>
      <c r="E392" s="5">
        <v>183</v>
      </c>
      <c r="F392" s="2">
        <v>5089</v>
      </c>
      <c r="G392" s="5" t="s">
        <v>39</v>
      </c>
      <c r="J392" s="5">
        <v>62</v>
      </c>
      <c r="O392" s="2">
        <v>62</v>
      </c>
      <c r="R392" s="5">
        <v>99</v>
      </c>
    </row>
    <row r="393" spans="1:26" x14ac:dyDescent="0.55000000000000004">
      <c r="A393" s="309" t="s">
        <v>174</v>
      </c>
      <c r="B393" s="5">
        <v>269</v>
      </c>
      <c r="C393" s="5" t="s">
        <v>34</v>
      </c>
      <c r="D393" s="5">
        <v>51765</v>
      </c>
      <c r="E393" s="5">
        <v>213</v>
      </c>
      <c r="F393" s="2">
        <v>4533</v>
      </c>
      <c r="G393" s="5" t="s">
        <v>39</v>
      </c>
      <c r="H393" s="5">
        <v>5</v>
      </c>
      <c r="I393" s="5">
        <v>1</v>
      </c>
      <c r="J393" s="5">
        <v>43</v>
      </c>
      <c r="K393" s="5">
        <v>2143</v>
      </c>
      <c r="R393" s="5">
        <v>99</v>
      </c>
    </row>
    <row r="394" spans="1:26" x14ac:dyDescent="0.55000000000000004">
      <c r="A394" s="309" t="s">
        <v>174</v>
      </c>
      <c r="B394" s="5">
        <v>270</v>
      </c>
      <c r="C394" s="5" t="s">
        <v>34</v>
      </c>
      <c r="D394" s="5">
        <v>89741</v>
      </c>
      <c r="E394" s="5">
        <v>211</v>
      </c>
      <c r="F394" s="2">
        <v>7317</v>
      </c>
      <c r="G394" s="5" t="s">
        <v>39</v>
      </c>
      <c r="H394" s="5">
        <v>4</v>
      </c>
      <c r="J394" s="5">
        <v>76</v>
      </c>
      <c r="K394" s="5">
        <v>1676</v>
      </c>
      <c r="R394" s="5">
        <v>99</v>
      </c>
    </row>
    <row r="395" spans="1:26" x14ac:dyDescent="0.55000000000000004">
      <c r="A395" s="309"/>
    </row>
    <row r="396" spans="1:26" x14ac:dyDescent="0.55000000000000004">
      <c r="A396" s="309" t="s">
        <v>175</v>
      </c>
      <c r="B396" s="5">
        <v>271</v>
      </c>
      <c r="C396" s="5" t="s">
        <v>34</v>
      </c>
      <c r="D396" s="5">
        <v>51758</v>
      </c>
      <c r="E396" s="5">
        <v>149</v>
      </c>
      <c r="F396" s="2">
        <v>4926</v>
      </c>
      <c r="G396" s="5" t="s">
        <v>39</v>
      </c>
      <c r="H396" s="5">
        <v>7</v>
      </c>
      <c r="I396" s="5">
        <v>2</v>
      </c>
      <c r="J396" s="5">
        <v>31</v>
      </c>
      <c r="K396" s="5">
        <v>3031</v>
      </c>
      <c r="R396" s="5">
        <v>99</v>
      </c>
    </row>
    <row r="397" spans="1:26" x14ac:dyDescent="0.55000000000000004">
      <c r="A397" s="309"/>
    </row>
    <row r="398" spans="1:26" x14ac:dyDescent="0.55000000000000004">
      <c r="A398" s="309" t="s">
        <v>176</v>
      </c>
      <c r="B398" s="5">
        <v>272</v>
      </c>
      <c r="C398" s="5" t="s">
        <v>34</v>
      </c>
      <c r="D398" s="5">
        <v>51766</v>
      </c>
      <c r="E398" s="5">
        <v>169</v>
      </c>
      <c r="F398" s="2">
        <v>4934</v>
      </c>
      <c r="G398" s="5" t="s">
        <v>39</v>
      </c>
      <c r="H398" s="5">
        <v>7</v>
      </c>
      <c r="I398" s="5">
        <v>1</v>
      </c>
      <c r="K398" s="5">
        <v>2900</v>
      </c>
      <c r="R398" s="5">
        <v>99</v>
      </c>
    </row>
    <row r="399" spans="1:26" x14ac:dyDescent="0.55000000000000004">
      <c r="A399" s="309"/>
    </row>
    <row r="400" spans="1:26" x14ac:dyDescent="0.55000000000000004">
      <c r="A400" s="309" t="s">
        <v>177</v>
      </c>
      <c r="B400" s="5">
        <v>273</v>
      </c>
      <c r="C400" s="5" t="s">
        <v>34</v>
      </c>
      <c r="D400" s="5">
        <v>15141</v>
      </c>
      <c r="E400" s="5">
        <v>174</v>
      </c>
      <c r="F400" s="2">
        <v>336</v>
      </c>
      <c r="G400" s="5" t="s">
        <v>39</v>
      </c>
      <c r="J400" s="5">
        <v>72</v>
      </c>
      <c r="L400" s="5">
        <v>72</v>
      </c>
    </row>
    <row r="401" spans="1:27" x14ac:dyDescent="0.55000000000000004">
      <c r="A401" s="309"/>
    </row>
    <row r="402" spans="1:27" x14ac:dyDescent="0.55000000000000004">
      <c r="A402" s="309" t="s">
        <v>178</v>
      </c>
      <c r="B402" s="5">
        <v>274</v>
      </c>
      <c r="C402" s="5" t="s">
        <v>34</v>
      </c>
      <c r="D402" s="5">
        <v>22690</v>
      </c>
      <c r="E402" s="5">
        <v>6</v>
      </c>
      <c r="F402" s="2">
        <v>1688</v>
      </c>
      <c r="G402" s="5" t="s">
        <v>39</v>
      </c>
      <c r="H402" s="5">
        <v>27</v>
      </c>
      <c r="I402" s="5">
        <v>1</v>
      </c>
      <c r="J402" s="5">
        <v>40</v>
      </c>
      <c r="K402" s="5">
        <v>10940</v>
      </c>
    </row>
    <row r="403" spans="1:27" x14ac:dyDescent="0.55000000000000004">
      <c r="A403" s="309"/>
    </row>
    <row r="404" spans="1:27" x14ac:dyDescent="0.55000000000000004">
      <c r="A404" s="309" t="s">
        <v>179</v>
      </c>
      <c r="B404" s="5">
        <v>275</v>
      </c>
      <c r="C404" s="5" t="s">
        <v>47</v>
      </c>
      <c r="D404" s="5">
        <v>1304</v>
      </c>
      <c r="E404" s="5">
        <v>149</v>
      </c>
      <c r="G404" s="5" t="s">
        <v>39</v>
      </c>
      <c r="H404" s="5">
        <v>8</v>
      </c>
      <c r="K404" s="5">
        <v>3200</v>
      </c>
    </row>
    <row r="405" spans="1:27" x14ac:dyDescent="0.55000000000000004">
      <c r="A405" s="309"/>
    </row>
    <row r="406" spans="1:27" x14ac:dyDescent="0.55000000000000004">
      <c r="A406" s="309" t="s">
        <v>180</v>
      </c>
      <c r="B406" s="5">
        <v>276</v>
      </c>
      <c r="C406" s="5" t="s">
        <v>34</v>
      </c>
      <c r="D406" s="5">
        <v>54032</v>
      </c>
      <c r="E406" s="5">
        <v>153</v>
      </c>
      <c r="F406" s="2">
        <v>4384</v>
      </c>
      <c r="G406" s="5" t="s">
        <v>39</v>
      </c>
      <c r="J406" s="5">
        <v>37</v>
      </c>
      <c r="L406" s="5">
        <v>37</v>
      </c>
      <c r="Q406" s="5">
        <v>67</v>
      </c>
      <c r="R406" s="5">
        <v>165</v>
      </c>
      <c r="S406" s="5" t="s">
        <v>36</v>
      </c>
      <c r="T406" s="5" t="s">
        <v>37</v>
      </c>
      <c r="U406" s="5">
        <v>54</v>
      </c>
      <c r="W406" s="5">
        <v>54</v>
      </c>
      <c r="Z406" s="5">
        <v>15</v>
      </c>
    </row>
    <row r="407" spans="1:27" x14ac:dyDescent="0.55000000000000004">
      <c r="A407" s="309" t="s">
        <v>180</v>
      </c>
      <c r="B407" s="5">
        <v>277</v>
      </c>
      <c r="C407" s="5" t="s">
        <v>34</v>
      </c>
      <c r="D407" s="5">
        <v>91430</v>
      </c>
      <c r="E407" s="5">
        <v>230</v>
      </c>
      <c r="F407" s="2">
        <v>7435</v>
      </c>
      <c r="G407" s="5" t="s">
        <v>39</v>
      </c>
      <c r="H407" s="5">
        <v>3</v>
      </c>
      <c r="K407" s="5">
        <v>1200</v>
      </c>
      <c r="R407" s="5">
        <v>165</v>
      </c>
    </row>
    <row r="408" spans="1:27" x14ac:dyDescent="0.55000000000000004">
      <c r="A408" s="309" t="s">
        <v>181</v>
      </c>
      <c r="B408" s="5">
        <v>278</v>
      </c>
      <c r="C408" s="5" t="s">
        <v>34</v>
      </c>
      <c r="D408" s="5">
        <v>52645</v>
      </c>
      <c r="E408" s="5">
        <v>229</v>
      </c>
      <c r="F408" s="2">
        <v>5107</v>
      </c>
      <c r="G408" s="5" t="s">
        <v>39</v>
      </c>
      <c r="J408" s="5">
        <v>75</v>
      </c>
      <c r="K408" s="5">
        <v>75</v>
      </c>
      <c r="R408" s="5">
        <v>165</v>
      </c>
      <c r="AA408" s="2" t="s">
        <v>180</v>
      </c>
    </row>
    <row r="409" spans="1:27" x14ac:dyDescent="0.55000000000000004">
      <c r="A409" s="2" t="s">
        <v>180</v>
      </c>
      <c r="B409" s="17">
        <v>279</v>
      </c>
      <c r="C409" s="17" t="s">
        <v>34</v>
      </c>
      <c r="D409" s="17">
        <v>54321</v>
      </c>
      <c r="E409" s="17">
        <v>43</v>
      </c>
      <c r="F409" s="282">
        <v>5271</v>
      </c>
      <c r="G409" s="17" t="s">
        <v>39</v>
      </c>
      <c r="H409" s="17"/>
      <c r="I409" s="17">
        <v>1</v>
      </c>
      <c r="J409" s="17"/>
      <c r="K409" s="17">
        <v>100</v>
      </c>
      <c r="R409" s="5">
        <v>165</v>
      </c>
    </row>
    <row r="410" spans="1:27" x14ac:dyDescent="0.55000000000000004">
      <c r="A410" s="309" t="s">
        <v>182</v>
      </c>
      <c r="B410" s="5">
        <v>280</v>
      </c>
      <c r="C410" s="5" t="s">
        <v>34</v>
      </c>
      <c r="D410" s="5">
        <v>72316</v>
      </c>
      <c r="E410" s="5">
        <v>344</v>
      </c>
      <c r="F410" s="2">
        <v>6140</v>
      </c>
      <c r="G410" s="5" t="s">
        <v>39</v>
      </c>
      <c r="H410" s="5">
        <v>12</v>
      </c>
      <c r="I410" s="5">
        <v>3</v>
      </c>
      <c r="J410" s="5">
        <v>80</v>
      </c>
      <c r="K410" s="5">
        <v>5180</v>
      </c>
      <c r="AA410" s="2" t="s">
        <v>180</v>
      </c>
    </row>
    <row r="411" spans="1:27" x14ac:dyDescent="0.55000000000000004">
      <c r="A411" s="2" t="s">
        <v>180</v>
      </c>
      <c r="B411" s="5">
        <v>280.10000000000002</v>
      </c>
      <c r="D411" s="5">
        <v>92336</v>
      </c>
      <c r="H411" s="5">
        <v>3</v>
      </c>
      <c r="I411" s="5">
        <v>3</v>
      </c>
      <c r="J411" s="5">
        <v>24</v>
      </c>
      <c r="K411" s="5">
        <v>1524</v>
      </c>
    </row>
    <row r="412" spans="1:27" x14ac:dyDescent="0.55000000000000004">
      <c r="A412" s="309" t="s">
        <v>183</v>
      </c>
      <c r="B412" s="5">
        <v>281</v>
      </c>
      <c r="C412" s="5" t="s">
        <v>34</v>
      </c>
      <c r="D412" s="5">
        <v>13607</v>
      </c>
      <c r="E412" s="5">
        <v>30</v>
      </c>
      <c r="F412" s="2">
        <v>24</v>
      </c>
      <c r="G412" s="5" t="s">
        <v>39</v>
      </c>
      <c r="J412" s="5">
        <v>33</v>
      </c>
      <c r="L412" s="5">
        <v>33</v>
      </c>
      <c r="Q412" s="5">
        <v>68</v>
      </c>
      <c r="R412" s="5">
        <v>142</v>
      </c>
      <c r="S412" s="5" t="s">
        <v>36</v>
      </c>
      <c r="T412" s="5" t="s">
        <v>37</v>
      </c>
      <c r="U412" s="5">
        <v>54</v>
      </c>
      <c r="W412" s="5">
        <v>54</v>
      </c>
      <c r="Z412" s="5">
        <v>20</v>
      </c>
    </row>
    <row r="413" spans="1:27" x14ac:dyDescent="0.55000000000000004">
      <c r="A413" s="309" t="s">
        <v>183</v>
      </c>
      <c r="B413" s="5">
        <v>282</v>
      </c>
      <c r="C413" s="5" t="s">
        <v>34</v>
      </c>
      <c r="D413" s="5">
        <v>42740</v>
      </c>
      <c r="E413" s="5">
        <v>96</v>
      </c>
      <c r="F413" s="2">
        <v>3478</v>
      </c>
      <c r="G413" s="5" t="s">
        <v>39</v>
      </c>
      <c r="H413" s="5">
        <v>1</v>
      </c>
      <c r="I413" s="5">
        <v>94</v>
      </c>
      <c r="K413" s="5">
        <v>5394</v>
      </c>
    </row>
    <row r="414" spans="1:27" x14ac:dyDescent="0.55000000000000004">
      <c r="A414" s="309"/>
    </row>
    <row r="415" spans="1:27" x14ac:dyDescent="0.55000000000000004">
      <c r="A415" s="309" t="s">
        <v>184</v>
      </c>
      <c r="B415" s="5">
        <v>283</v>
      </c>
      <c r="C415" s="5" t="s">
        <v>34</v>
      </c>
      <c r="D415" s="5">
        <v>13609</v>
      </c>
      <c r="E415" s="5">
        <v>29</v>
      </c>
      <c r="F415" s="2">
        <v>26</v>
      </c>
      <c r="G415" s="5" t="s">
        <v>39</v>
      </c>
      <c r="J415" s="5">
        <v>53</v>
      </c>
      <c r="L415" s="5">
        <v>53</v>
      </c>
      <c r="Q415" s="5">
        <v>69</v>
      </c>
      <c r="R415" s="5">
        <v>159</v>
      </c>
      <c r="S415" s="5" t="s">
        <v>36</v>
      </c>
      <c r="T415" s="5" t="s">
        <v>45</v>
      </c>
      <c r="U415" s="5">
        <v>150</v>
      </c>
      <c r="W415" s="5">
        <v>150</v>
      </c>
      <c r="Z415" s="5">
        <v>22</v>
      </c>
    </row>
    <row r="416" spans="1:27" x14ac:dyDescent="0.55000000000000004">
      <c r="A416" s="309" t="s">
        <v>184</v>
      </c>
      <c r="B416" s="5">
        <v>284</v>
      </c>
      <c r="C416" s="5" t="s">
        <v>34</v>
      </c>
      <c r="D416" s="5">
        <v>77392</v>
      </c>
      <c r="E416" s="5">
        <v>265</v>
      </c>
      <c r="F416" s="2">
        <v>6170</v>
      </c>
      <c r="G416" s="5" t="s">
        <v>39</v>
      </c>
      <c r="H416" s="5">
        <v>17</v>
      </c>
      <c r="J416" s="5">
        <v>80</v>
      </c>
      <c r="K416" s="5">
        <v>6880</v>
      </c>
    </row>
    <row r="417" spans="1:26" x14ac:dyDescent="0.55000000000000004">
      <c r="A417" s="309" t="s">
        <v>184</v>
      </c>
      <c r="B417" s="5">
        <v>285</v>
      </c>
      <c r="C417" s="5" t="s">
        <v>34</v>
      </c>
      <c r="D417" s="5">
        <v>13608</v>
      </c>
      <c r="E417" s="5">
        <v>31</v>
      </c>
      <c r="F417" s="2">
        <v>25</v>
      </c>
      <c r="G417" s="5" t="s">
        <v>39</v>
      </c>
      <c r="J417" s="5">
        <v>18</v>
      </c>
      <c r="L417" s="5">
        <v>18</v>
      </c>
    </row>
    <row r="418" spans="1:26" x14ac:dyDescent="0.55000000000000004">
      <c r="A418" s="309"/>
    </row>
    <row r="419" spans="1:26" x14ac:dyDescent="0.55000000000000004">
      <c r="A419" s="309" t="s">
        <v>185</v>
      </c>
      <c r="B419" s="5">
        <v>286</v>
      </c>
      <c r="C419" s="5" t="s">
        <v>34</v>
      </c>
      <c r="D419" s="5">
        <v>14422</v>
      </c>
      <c r="E419" s="5">
        <v>48</v>
      </c>
      <c r="F419" s="2">
        <v>256</v>
      </c>
      <c r="G419" s="5" t="s">
        <v>39</v>
      </c>
      <c r="J419" s="5">
        <v>52</v>
      </c>
      <c r="L419" s="5">
        <v>52</v>
      </c>
      <c r="Q419" s="5">
        <v>70</v>
      </c>
      <c r="R419" s="5">
        <v>83</v>
      </c>
      <c r="S419" s="5" t="s">
        <v>36</v>
      </c>
      <c r="T419" s="5" t="s">
        <v>45</v>
      </c>
      <c r="U419" s="5">
        <v>81</v>
      </c>
      <c r="W419" s="5">
        <v>81</v>
      </c>
      <c r="Z419" s="5">
        <v>20</v>
      </c>
    </row>
    <row r="420" spans="1:26" x14ac:dyDescent="0.55000000000000004">
      <c r="A420" s="309"/>
    </row>
    <row r="421" spans="1:26" x14ac:dyDescent="0.55000000000000004">
      <c r="A421" s="309" t="s">
        <v>186</v>
      </c>
      <c r="B421" s="5">
        <v>287</v>
      </c>
      <c r="C421" s="5" t="s">
        <v>34</v>
      </c>
      <c r="D421" s="5">
        <v>72328</v>
      </c>
      <c r="E421" s="5">
        <v>348</v>
      </c>
      <c r="F421" s="2">
        <v>6153</v>
      </c>
      <c r="G421" s="5" t="s">
        <v>39</v>
      </c>
      <c r="H421" s="5">
        <v>8</v>
      </c>
      <c r="I421" s="5">
        <v>3</v>
      </c>
      <c r="J421" s="5">
        <v>41</v>
      </c>
      <c r="K421" s="5">
        <v>3541</v>
      </c>
    </row>
    <row r="422" spans="1:26" x14ac:dyDescent="0.55000000000000004">
      <c r="A422" s="309"/>
    </row>
    <row r="423" spans="1:26" x14ac:dyDescent="0.55000000000000004">
      <c r="A423" s="309" t="s">
        <v>185</v>
      </c>
      <c r="B423" s="5">
        <v>288</v>
      </c>
      <c r="C423" s="5" t="s">
        <v>34</v>
      </c>
      <c r="D423" s="5">
        <v>26160</v>
      </c>
      <c r="E423" s="5">
        <v>53</v>
      </c>
      <c r="F423" s="2">
        <v>2078</v>
      </c>
      <c r="G423" s="5" t="s">
        <v>39</v>
      </c>
      <c r="H423" s="5">
        <v>11</v>
      </c>
      <c r="I423" s="5">
        <v>1</v>
      </c>
      <c r="J423" s="5">
        <v>50</v>
      </c>
      <c r="K423" s="5">
        <v>47550</v>
      </c>
    </row>
    <row r="424" spans="1:26" x14ac:dyDescent="0.55000000000000004">
      <c r="A424" s="309"/>
    </row>
    <row r="425" spans="1:26" x14ac:dyDescent="0.55000000000000004">
      <c r="A425" s="309" t="s">
        <v>187</v>
      </c>
      <c r="B425" s="5">
        <v>289</v>
      </c>
      <c r="C425" s="5" t="s">
        <v>34</v>
      </c>
      <c r="D425" s="5">
        <v>13686</v>
      </c>
      <c r="E425" s="5">
        <v>60</v>
      </c>
      <c r="F425" s="2">
        <v>103</v>
      </c>
      <c r="G425" s="5" t="s">
        <v>39</v>
      </c>
      <c r="I425" s="5">
        <v>1</v>
      </c>
      <c r="J425" s="5">
        <v>33</v>
      </c>
      <c r="L425" s="5">
        <v>133</v>
      </c>
      <c r="Q425" s="5">
        <v>71</v>
      </c>
      <c r="R425" s="5">
        <v>72</v>
      </c>
      <c r="S425" s="5" t="s">
        <v>36</v>
      </c>
      <c r="T425" s="5" t="s">
        <v>64</v>
      </c>
      <c r="U425" s="5">
        <v>128</v>
      </c>
      <c r="W425" s="5">
        <v>128</v>
      </c>
      <c r="Z425" s="5">
        <v>40</v>
      </c>
    </row>
    <row r="426" spans="1:26" x14ac:dyDescent="0.55000000000000004">
      <c r="A426" s="309" t="s">
        <v>187</v>
      </c>
      <c r="B426" s="5">
        <v>290</v>
      </c>
      <c r="C426" s="5" t="s">
        <v>34</v>
      </c>
      <c r="D426" s="5">
        <v>72327</v>
      </c>
      <c r="E426" s="5">
        <v>349</v>
      </c>
      <c r="F426" s="2">
        <v>6154</v>
      </c>
      <c r="G426" s="5" t="s">
        <v>39</v>
      </c>
      <c r="H426" s="5">
        <v>12</v>
      </c>
      <c r="I426" s="5">
        <v>2</v>
      </c>
      <c r="J426" s="5">
        <v>61</v>
      </c>
      <c r="K426" s="5">
        <v>5061</v>
      </c>
    </row>
    <row r="427" spans="1:26" x14ac:dyDescent="0.55000000000000004">
      <c r="A427" s="309"/>
    </row>
    <row r="428" spans="1:26" x14ac:dyDescent="0.55000000000000004">
      <c r="A428" s="309" t="s">
        <v>188</v>
      </c>
      <c r="B428" s="5">
        <v>291</v>
      </c>
      <c r="C428" s="5" t="s">
        <v>34</v>
      </c>
      <c r="D428" s="5">
        <v>88642</v>
      </c>
      <c r="E428" s="5">
        <v>603</v>
      </c>
      <c r="F428" s="2">
        <v>7081</v>
      </c>
      <c r="G428" s="5" t="s">
        <v>39</v>
      </c>
      <c r="H428" s="5">
        <v>4</v>
      </c>
      <c r="I428" s="5">
        <v>3</v>
      </c>
      <c r="J428" s="5">
        <v>52</v>
      </c>
      <c r="K428" s="5">
        <v>1952</v>
      </c>
    </row>
    <row r="429" spans="1:26" x14ac:dyDescent="0.55000000000000004">
      <c r="A429" s="309" t="s">
        <v>188</v>
      </c>
      <c r="B429" s="5">
        <v>292</v>
      </c>
      <c r="C429" s="5" t="s">
        <v>34</v>
      </c>
      <c r="D429" s="5">
        <v>74254</v>
      </c>
      <c r="E429" s="5">
        <v>374</v>
      </c>
      <c r="F429" s="2">
        <v>6531</v>
      </c>
      <c r="G429" s="5" t="s">
        <v>39</v>
      </c>
      <c r="H429" s="5">
        <v>2</v>
      </c>
      <c r="I429" s="5">
        <v>2</v>
      </c>
      <c r="J429" s="5">
        <v>29</v>
      </c>
      <c r="K429" s="5">
        <v>1029</v>
      </c>
    </row>
    <row r="430" spans="1:26" x14ac:dyDescent="0.55000000000000004">
      <c r="A430" s="309" t="s">
        <v>188</v>
      </c>
      <c r="B430" s="5">
        <v>293</v>
      </c>
      <c r="C430" s="5" t="s">
        <v>34</v>
      </c>
      <c r="D430" s="5">
        <v>14427</v>
      </c>
      <c r="E430" s="5">
        <v>53</v>
      </c>
      <c r="F430" s="2">
        <v>261</v>
      </c>
      <c r="G430" s="5" t="s">
        <v>39</v>
      </c>
      <c r="J430" s="5">
        <v>48</v>
      </c>
      <c r="L430" s="5">
        <v>48</v>
      </c>
      <c r="Q430" s="5">
        <v>72</v>
      </c>
      <c r="R430" s="5">
        <v>101</v>
      </c>
      <c r="S430" s="5" t="s">
        <v>36</v>
      </c>
      <c r="T430" s="5" t="s">
        <v>45</v>
      </c>
      <c r="U430" s="5">
        <v>121</v>
      </c>
      <c r="W430" s="5">
        <v>121</v>
      </c>
      <c r="Z430" s="5">
        <v>20</v>
      </c>
    </row>
    <row r="431" spans="1:26" x14ac:dyDescent="0.55000000000000004">
      <c r="A431" s="309"/>
    </row>
    <row r="432" spans="1:26" x14ac:dyDescent="0.55000000000000004">
      <c r="A432" s="309" t="s">
        <v>189</v>
      </c>
      <c r="B432" s="5">
        <v>294</v>
      </c>
      <c r="C432" s="5" t="s">
        <v>34</v>
      </c>
      <c r="D432" s="5">
        <v>93034</v>
      </c>
      <c r="E432" s="5">
        <v>263</v>
      </c>
      <c r="F432" s="2">
        <v>7478</v>
      </c>
      <c r="G432" s="5" t="s">
        <v>39</v>
      </c>
      <c r="H432" s="5">
        <v>3</v>
      </c>
      <c r="J432" s="5">
        <v>33</v>
      </c>
      <c r="K432" s="5">
        <v>1233</v>
      </c>
    </row>
    <row r="433" spans="1:26" x14ac:dyDescent="0.55000000000000004">
      <c r="A433" s="309" t="s">
        <v>189</v>
      </c>
      <c r="B433" s="5">
        <v>295</v>
      </c>
      <c r="C433" s="5" t="s">
        <v>34</v>
      </c>
      <c r="D433" s="5">
        <v>92720</v>
      </c>
      <c r="E433" s="5">
        <v>267</v>
      </c>
      <c r="F433" s="2">
        <v>7482</v>
      </c>
      <c r="G433" s="5" t="s">
        <v>39</v>
      </c>
      <c r="H433" s="5">
        <v>4</v>
      </c>
      <c r="I433" s="5">
        <v>3</v>
      </c>
      <c r="J433" s="5">
        <v>86</v>
      </c>
      <c r="K433" s="5">
        <v>1986</v>
      </c>
    </row>
    <row r="434" spans="1:26" x14ac:dyDescent="0.55000000000000004">
      <c r="A434" s="309" t="s">
        <v>189</v>
      </c>
      <c r="B434" s="5">
        <v>296</v>
      </c>
      <c r="C434" s="5" t="s">
        <v>34</v>
      </c>
      <c r="D434" s="5">
        <v>52641</v>
      </c>
      <c r="E434" s="5">
        <v>225</v>
      </c>
      <c r="F434" s="2">
        <v>5103</v>
      </c>
      <c r="G434" s="5" t="s">
        <v>39</v>
      </c>
      <c r="J434" s="5">
        <v>72</v>
      </c>
      <c r="L434" s="5">
        <v>72</v>
      </c>
      <c r="Q434" s="5">
        <v>73</v>
      </c>
      <c r="R434" s="5">
        <v>129</v>
      </c>
      <c r="S434" s="5" t="s">
        <v>36</v>
      </c>
      <c r="T434" s="5" t="s">
        <v>45</v>
      </c>
      <c r="U434" s="5">
        <v>54</v>
      </c>
      <c r="W434" s="5">
        <v>54</v>
      </c>
      <c r="Z434" s="5">
        <v>33</v>
      </c>
    </row>
    <row r="435" spans="1:26" x14ac:dyDescent="0.55000000000000004">
      <c r="A435" s="309"/>
    </row>
    <row r="436" spans="1:26" x14ac:dyDescent="0.55000000000000004">
      <c r="A436" s="309" t="s">
        <v>190</v>
      </c>
      <c r="B436" s="5">
        <v>297</v>
      </c>
      <c r="C436" s="5" t="s">
        <v>34</v>
      </c>
      <c r="D436" s="5">
        <v>26255</v>
      </c>
      <c r="E436" s="5">
        <v>36</v>
      </c>
      <c r="F436" s="2">
        <v>2173</v>
      </c>
      <c r="G436" s="5" t="s">
        <v>39</v>
      </c>
      <c r="H436" s="5">
        <v>7</v>
      </c>
      <c r="I436" s="5">
        <v>1</v>
      </c>
      <c r="J436" s="5">
        <v>46</v>
      </c>
      <c r="K436" s="5">
        <v>2946</v>
      </c>
    </row>
    <row r="437" spans="1:26" x14ac:dyDescent="0.55000000000000004">
      <c r="A437" s="309" t="s">
        <v>190</v>
      </c>
      <c r="B437" s="5">
        <v>298</v>
      </c>
      <c r="C437" s="5" t="s">
        <v>47</v>
      </c>
      <c r="D437" s="5">
        <v>3037</v>
      </c>
      <c r="E437" s="5">
        <v>88</v>
      </c>
      <c r="F437" s="2">
        <v>37</v>
      </c>
      <c r="G437" s="5" t="s">
        <v>39</v>
      </c>
      <c r="H437" s="5">
        <v>8</v>
      </c>
      <c r="I437" s="5">
        <v>2</v>
      </c>
      <c r="K437" s="5">
        <v>3400</v>
      </c>
    </row>
    <row r="438" spans="1:26" x14ac:dyDescent="0.55000000000000004">
      <c r="A438" s="309"/>
    </row>
    <row r="439" spans="1:26" x14ac:dyDescent="0.55000000000000004">
      <c r="A439" s="309" t="s">
        <v>191</v>
      </c>
      <c r="B439" s="5">
        <v>299</v>
      </c>
      <c r="C439" s="5" t="s">
        <v>34</v>
      </c>
      <c r="D439" s="5">
        <v>41630</v>
      </c>
      <c r="E439" s="5">
        <v>74</v>
      </c>
      <c r="F439" s="2">
        <v>3581</v>
      </c>
      <c r="G439" s="5" t="s">
        <v>39</v>
      </c>
      <c r="I439" s="5">
        <v>2</v>
      </c>
      <c r="J439" s="5">
        <v>42</v>
      </c>
      <c r="K439" s="5">
        <v>242</v>
      </c>
    </row>
    <row r="440" spans="1:26" x14ac:dyDescent="0.55000000000000004">
      <c r="A440" s="309"/>
    </row>
    <row r="441" spans="1:26" x14ac:dyDescent="0.55000000000000004">
      <c r="A441" s="309" t="s">
        <v>192</v>
      </c>
      <c r="B441" s="5">
        <v>300</v>
      </c>
      <c r="C441" s="5" t="s">
        <v>34</v>
      </c>
      <c r="D441" s="5">
        <v>52618</v>
      </c>
      <c r="E441" s="5">
        <v>162</v>
      </c>
      <c r="F441" s="2">
        <v>5080</v>
      </c>
      <c r="G441" s="5" t="s">
        <v>39</v>
      </c>
      <c r="I441" s="5">
        <v>2</v>
      </c>
      <c r="J441" s="5">
        <v>90</v>
      </c>
      <c r="K441" s="5">
        <v>290</v>
      </c>
    </row>
    <row r="442" spans="1:26" x14ac:dyDescent="0.55000000000000004">
      <c r="A442" s="309"/>
    </row>
    <row r="443" spans="1:26" x14ac:dyDescent="0.55000000000000004">
      <c r="A443" s="309" t="s">
        <v>193</v>
      </c>
      <c r="B443" s="5">
        <v>301</v>
      </c>
      <c r="C443" s="5" t="s">
        <v>34</v>
      </c>
      <c r="D443" s="5">
        <v>35369</v>
      </c>
      <c r="E443" s="5">
        <v>30</v>
      </c>
      <c r="F443" s="2">
        <v>2445</v>
      </c>
      <c r="G443" s="5" t="s">
        <v>39</v>
      </c>
      <c r="H443" s="5">
        <v>4</v>
      </c>
      <c r="I443" s="5">
        <v>1</v>
      </c>
      <c r="J443" s="5">
        <v>82</v>
      </c>
      <c r="K443" s="5">
        <v>1782</v>
      </c>
    </row>
    <row r="444" spans="1:26" x14ac:dyDescent="0.55000000000000004">
      <c r="A444" s="309" t="s">
        <v>193</v>
      </c>
      <c r="B444" s="5">
        <v>302</v>
      </c>
      <c r="C444" s="5" t="s">
        <v>34</v>
      </c>
      <c r="D444" s="5">
        <v>14438</v>
      </c>
      <c r="E444" s="5">
        <v>65</v>
      </c>
      <c r="F444" s="2">
        <v>273</v>
      </c>
      <c r="G444" s="5" t="s">
        <v>39</v>
      </c>
      <c r="I444" s="5">
        <v>1</v>
      </c>
      <c r="J444" s="5">
        <v>7</v>
      </c>
      <c r="L444" s="5">
        <v>107</v>
      </c>
      <c r="Q444" s="5">
        <v>74</v>
      </c>
      <c r="R444" s="5">
        <v>93</v>
      </c>
      <c r="S444" s="5" t="s">
        <v>36</v>
      </c>
      <c r="T444" s="5" t="s">
        <v>45</v>
      </c>
      <c r="U444" s="5">
        <v>144</v>
      </c>
      <c r="W444" s="5">
        <v>144</v>
      </c>
      <c r="Z444" s="5">
        <v>40</v>
      </c>
    </row>
    <row r="445" spans="1:26" x14ac:dyDescent="0.55000000000000004">
      <c r="A445" s="309"/>
    </row>
    <row r="446" spans="1:26" x14ac:dyDescent="0.55000000000000004">
      <c r="A446" s="309" t="s">
        <v>194</v>
      </c>
      <c r="B446" s="5">
        <v>303</v>
      </c>
      <c r="C446" s="5" t="s">
        <v>34</v>
      </c>
      <c r="D446" s="5">
        <v>14442</v>
      </c>
      <c r="E446" s="5">
        <v>69</v>
      </c>
      <c r="F446" s="2">
        <v>276</v>
      </c>
      <c r="G446" s="5" t="s">
        <v>39</v>
      </c>
      <c r="J446" s="5">
        <v>42</v>
      </c>
      <c r="L446" s="5">
        <v>42</v>
      </c>
      <c r="Q446" s="5">
        <v>75</v>
      </c>
      <c r="R446" s="5">
        <v>96</v>
      </c>
      <c r="S446" s="5" t="s">
        <v>36</v>
      </c>
      <c r="T446" s="5" t="s">
        <v>45</v>
      </c>
      <c r="U446" s="5">
        <v>144</v>
      </c>
      <c r="W446" s="5">
        <v>144</v>
      </c>
      <c r="Z446" s="5">
        <v>30</v>
      </c>
    </row>
    <row r="447" spans="1:26" x14ac:dyDescent="0.55000000000000004">
      <c r="A447" s="309" t="s">
        <v>194</v>
      </c>
      <c r="B447" s="5">
        <v>304</v>
      </c>
      <c r="C447" s="5" t="s">
        <v>34</v>
      </c>
      <c r="D447" s="5">
        <v>26412</v>
      </c>
      <c r="E447" s="5">
        <v>762</v>
      </c>
      <c r="F447" s="2">
        <v>3710</v>
      </c>
      <c r="G447" s="5" t="s">
        <v>39</v>
      </c>
      <c r="H447" s="5">
        <v>1</v>
      </c>
      <c r="I447" s="5">
        <v>3</v>
      </c>
      <c r="J447" s="5">
        <v>15</v>
      </c>
      <c r="K447" s="5">
        <v>715</v>
      </c>
    </row>
    <row r="448" spans="1:26" x14ac:dyDescent="0.55000000000000004">
      <c r="A448" s="309" t="s">
        <v>194</v>
      </c>
      <c r="B448" s="5">
        <v>305</v>
      </c>
      <c r="C448" s="5" t="s">
        <v>34</v>
      </c>
      <c r="D448" s="5">
        <v>96053</v>
      </c>
      <c r="E448" s="5">
        <v>747</v>
      </c>
      <c r="F448" s="2">
        <v>7732</v>
      </c>
      <c r="G448" s="5" t="s">
        <v>39</v>
      </c>
      <c r="H448" s="5">
        <v>4</v>
      </c>
      <c r="I448" s="5">
        <v>1</v>
      </c>
      <c r="J448" s="5">
        <v>82</v>
      </c>
      <c r="K448" s="5">
        <v>1782</v>
      </c>
    </row>
    <row r="449" spans="1:26" x14ac:dyDescent="0.55000000000000004">
      <c r="A449" s="309" t="s">
        <v>194</v>
      </c>
      <c r="B449" s="5">
        <v>306</v>
      </c>
      <c r="C449" s="5" t="s">
        <v>34</v>
      </c>
      <c r="D449" s="5">
        <v>96051</v>
      </c>
      <c r="E449" s="5">
        <v>745</v>
      </c>
      <c r="F449" s="2">
        <v>7730</v>
      </c>
      <c r="G449" s="5" t="s">
        <v>39</v>
      </c>
      <c r="H449" s="5">
        <v>1</v>
      </c>
      <c r="I449" s="5">
        <v>3</v>
      </c>
      <c r="J449" s="5">
        <v>45</v>
      </c>
      <c r="K449" s="5">
        <v>745</v>
      </c>
    </row>
    <row r="450" spans="1:26" x14ac:dyDescent="0.55000000000000004">
      <c r="A450" s="309" t="s">
        <v>194</v>
      </c>
      <c r="B450" s="5">
        <v>307</v>
      </c>
      <c r="C450" s="5" t="s">
        <v>34</v>
      </c>
      <c r="D450" s="5">
        <v>96050</v>
      </c>
      <c r="E450" s="5">
        <v>744</v>
      </c>
      <c r="F450" s="2">
        <v>7729</v>
      </c>
      <c r="G450" s="5" t="s">
        <v>39</v>
      </c>
      <c r="H450" s="5">
        <v>2</v>
      </c>
      <c r="I450" s="5">
        <v>3</v>
      </c>
      <c r="J450" s="5">
        <v>39</v>
      </c>
      <c r="K450" s="5">
        <v>1139</v>
      </c>
    </row>
    <row r="451" spans="1:26" x14ac:dyDescent="0.55000000000000004">
      <c r="A451" s="309" t="s">
        <v>194</v>
      </c>
      <c r="B451" s="5">
        <v>308</v>
      </c>
      <c r="C451" s="5" t="s">
        <v>34</v>
      </c>
      <c r="D451" s="5">
        <v>75434</v>
      </c>
      <c r="E451" s="5">
        <v>324</v>
      </c>
      <c r="F451" s="2">
        <v>6288</v>
      </c>
      <c r="G451" s="5" t="s">
        <v>39</v>
      </c>
      <c r="I451" s="5">
        <v>3</v>
      </c>
      <c r="J451" s="5">
        <v>37</v>
      </c>
      <c r="K451" s="5">
        <v>337</v>
      </c>
    </row>
    <row r="452" spans="1:26" x14ac:dyDescent="0.55000000000000004">
      <c r="A452" s="309"/>
    </row>
    <row r="453" spans="1:26" x14ac:dyDescent="0.55000000000000004">
      <c r="A453" s="309" t="s">
        <v>195</v>
      </c>
      <c r="B453" s="5">
        <v>309</v>
      </c>
      <c r="C453" s="5" t="s">
        <v>34</v>
      </c>
      <c r="D453" s="5">
        <v>13712</v>
      </c>
      <c r="E453" s="5">
        <v>46</v>
      </c>
      <c r="F453" s="2">
        <v>126</v>
      </c>
      <c r="G453" s="5" t="s">
        <v>39</v>
      </c>
      <c r="J453" s="5">
        <v>65</v>
      </c>
      <c r="L453" s="5">
        <v>65</v>
      </c>
      <c r="Q453" s="5">
        <v>76</v>
      </c>
      <c r="R453" s="5">
        <v>39</v>
      </c>
      <c r="S453" s="5" t="s">
        <v>36</v>
      </c>
      <c r="T453" s="5" t="s">
        <v>45</v>
      </c>
      <c r="U453" s="5">
        <v>72</v>
      </c>
      <c r="W453" s="5">
        <v>72</v>
      </c>
      <c r="Z453" s="5">
        <v>30</v>
      </c>
    </row>
    <row r="454" spans="1:26" x14ac:dyDescent="0.55000000000000004">
      <c r="A454" s="309"/>
    </row>
    <row r="455" spans="1:26" x14ac:dyDescent="0.55000000000000004">
      <c r="A455" s="309" t="s">
        <v>196</v>
      </c>
      <c r="B455" s="5">
        <v>310</v>
      </c>
      <c r="C455" s="5" t="s">
        <v>34</v>
      </c>
      <c r="D455" s="5">
        <v>92866</v>
      </c>
      <c r="E455" s="5">
        <v>266</v>
      </c>
      <c r="F455" s="2">
        <v>7519</v>
      </c>
      <c r="G455" s="5" t="s">
        <v>39</v>
      </c>
      <c r="I455" s="5">
        <v>3</v>
      </c>
      <c r="J455" s="5">
        <v>21</v>
      </c>
      <c r="K455" s="5">
        <v>321</v>
      </c>
    </row>
    <row r="456" spans="1:26" x14ac:dyDescent="0.55000000000000004">
      <c r="A456" s="309" t="s">
        <v>196</v>
      </c>
      <c r="B456" s="5">
        <v>311</v>
      </c>
      <c r="C456" s="5" t="s">
        <v>34</v>
      </c>
      <c r="D456" s="5">
        <v>26276</v>
      </c>
      <c r="E456" s="5">
        <v>52</v>
      </c>
      <c r="F456" s="2">
        <v>2194</v>
      </c>
      <c r="G456" s="5" t="s">
        <v>39</v>
      </c>
      <c r="H456" s="5">
        <v>6</v>
      </c>
      <c r="J456" s="5">
        <v>15</v>
      </c>
      <c r="K456" s="5">
        <v>2415</v>
      </c>
    </row>
    <row r="457" spans="1:26" x14ac:dyDescent="0.55000000000000004">
      <c r="A457" s="309"/>
    </row>
    <row r="458" spans="1:26" x14ac:dyDescent="0.55000000000000004">
      <c r="A458" s="309" t="s">
        <v>165</v>
      </c>
      <c r="B458" s="5">
        <v>312</v>
      </c>
      <c r="C458" s="5" t="s">
        <v>34</v>
      </c>
      <c r="D458" s="5">
        <v>26298</v>
      </c>
      <c r="E458" s="5">
        <v>64</v>
      </c>
      <c r="F458" s="2">
        <v>2216</v>
      </c>
      <c r="G458" s="5" t="s">
        <v>39</v>
      </c>
      <c r="H458" s="5">
        <v>8</v>
      </c>
      <c r="I458" s="5">
        <v>1</v>
      </c>
      <c r="J458" s="5">
        <v>62</v>
      </c>
      <c r="K458" s="5">
        <v>3362</v>
      </c>
    </row>
    <row r="459" spans="1:26" x14ac:dyDescent="0.55000000000000004">
      <c r="A459" s="309" t="s">
        <v>165</v>
      </c>
      <c r="B459" s="5">
        <v>313</v>
      </c>
      <c r="C459" s="5" t="s">
        <v>34</v>
      </c>
      <c r="D459" s="5">
        <v>42278</v>
      </c>
      <c r="E459" s="5">
        <v>156</v>
      </c>
      <c r="F459" s="2">
        <v>3903</v>
      </c>
      <c r="G459" s="5" t="s">
        <v>39</v>
      </c>
      <c r="H459" s="5">
        <v>19</v>
      </c>
      <c r="I459" s="5">
        <v>3</v>
      </c>
      <c r="J459" s="5">
        <v>56</v>
      </c>
      <c r="K459" s="5">
        <v>7956</v>
      </c>
    </row>
    <row r="460" spans="1:26" x14ac:dyDescent="0.55000000000000004">
      <c r="A460" s="309"/>
    </row>
    <row r="461" spans="1:26" x14ac:dyDescent="0.55000000000000004">
      <c r="A461" s="309" t="s">
        <v>197</v>
      </c>
      <c r="B461" s="5">
        <v>314</v>
      </c>
      <c r="C461" s="5" t="s">
        <v>34</v>
      </c>
      <c r="D461" s="5">
        <v>13635</v>
      </c>
      <c r="E461" s="5">
        <v>27</v>
      </c>
      <c r="F461" s="2">
        <v>52</v>
      </c>
      <c r="G461" s="5" t="s">
        <v>39</v>
      </c>
      <c r="H461" s="5">
        <v>1</v>
      </c>
      <c r="J461" s="5">
        <v>66</v>
      </c>
      <c r="L461" s="5">
        <v>466</v>
      </c>
      <c r="Q461" s="5">
        <v>77</v>
      </c>
      <c r="R461" s="5">
        <v>107</v>
      </c>
      <c r="S461" s="5" t="s">
        <v>36</v>
      </c>
      <c r="T461" s="5" t="s">
        <v>45</v>
      </c>
      <c r="U461" s="5">
        <v>72</v>
      </c>
      <c r="W461" s="5">
        <v>72</v>
      </c>
      <c r="Z461" s="5">
        <v>5</v>
      </c>
    </row>
    <row r="462" spans="1:26" x14ac:dyDescent="0.55000000000000004">
      <c r="A462" s="309"/>
    </row>
    <row r="463" spans="1:26" x14ac:dyDescent="0.55000000000000004">
      <c r="A463" s="309" t="s">
        <v>198</v>
      </c>
      <c r="B463" s="5">
        <v>315</v>
      </c>
      <c r="C463" s="5" t="s">
        <v>34</v>
      </c>
      <c r="D463" s="5">
        <v>13700</v>
      </c>
      <c r="E463" s="5">
        <v>3</v>
      </c>
      <c r="F463" s="2">
        <v>117</v>
      </c>
      <c r="G463" s="5" t="s">
        <v>39</v>
      </c>
      <c r="J463" s="5">
        <v>65</v>
      </c>
      <c r="L463" s="5">
        <v>65</v>
      </c>
      <c r="Q463" s="5">
        <v>78</v>
      </c>
      <c r="R463" s="5">
        <v>78</v>
      </c>
      <c r="S463" s="5" t="s">
        <v>36</v>
      </c>
      <c r="T463" s="5" t="s">
        <v>45</v>
      </c>
      <c r="U463" s="5">
        <v>36</v>
      </c>
      <c r="W463" s="5">
        <v>36</v>
      </c>
      <c r="Z463" s="5">
        <v>30</v>
      </c>
    </row>
    <row r="464" spans="1:26" x14ac:dyDescent="0.55000000000000004">
      <c r="A464" s="309" t="s">
        <v>198</v>
      </c>
      <c r="B464" s="5">
        <v>316</v>
      </c>
      <c r="C464" s="5" t="s">
        <v>34</v>
      </c>
      <c r="D464" s="5">
        <v>26229</v>
      </c>
      <c r="E464" s="5">
        <v>93</v>
      </c>
      <c r="F464" s="2">
        <v>3257</v>
      </c>
      <c r="G464" s="5" t="s">
        <v>39</v>
      </c>
      <c r="H464" s="5">
        <v>6</v>
      </c>
      <c r="I464" s="5">
        <v>3</v>
      </c>
      <c r="J464" s="5">
        <v>83</v>
      </c>
      <c r="K464" s="5">
        <v>2783</v>
      </c>
    </row>
    <row r="465" spans="1:26" x14ac:dyDescent="0.55000000000000004">
      <c r="A465" s="309"/>
    </row>
    <row r="466" spans="1:26" x14ac:dyDescent="0.55000000000000004">
      <c r="A466" s="309" t="s">
        <v>199</v>
      </c>
      <c r="B466" s="5">
        <v>317</v>
      </c>
      <c r="C466" s="5" t="s">
        <v>34</v>
      </c>
      <c r="D466" s="5">
        <v>26228</v>
      </c>
      <c r="E466" s="5">
        <v>92</v>
      </c>
      <c r="F466" s="2">
        <v>2146</v>
      </c>
      <c r="G466" s="5" t="s">
        <v>39</v>
      </c>
      <c r="H466" s="5">
        <v>12</v>
      </c>
      <c r="I466" s="5">
        <v>1</v>
      </c>
      <c r="J466" s="5">
        <v>40</v>
      </c>
      <c r="K466" s="5">
        <v>4940</v>
      </c>
    </row>
    <row r="467" spans="1:26" x14ac:dyDescent="0.55000000000000004">
      <c r="A467" s="309"/>
    </row>
    <row r="468" spans="1:26" x14ac:dyDescent="0.55000000000000004">
      <c r="A468" s="309" t="s">
        <v>200</v>
      </c>
      <c r="B468" s="5">
        <v>318</v>
      </c>
      <c r="C468" s="5" t="s">
        <v>34</v>
      </c>
      <c r="D468" s="5">
        <v>51948</v>
      </c>
      <c r="E468" s="5">
        <v>187</v>
      </c>
      <c r="F468" s="2">
        <v>4994</v>
      </c>
      <c r="G468" s="5" t="s">
        <v>39</v>
      </c>
      <c r="J468" s="5">
        <v>90</v>
      </c>
      <c r="L468" s="5">
        <v>90</v>
      </c>
      <c r="Q468" s="5">
        <v>79</v>
      </c>
      <c r="R468" s="5">
        <v>1</v>
      </c>
      <c r="S468" s="5" t="s">
        <v>36</v>
      </c>
      <c r="T468" s="5" t="s">
        <v>64</v>
      </c>
      <c r="U468" s="5">
        <v>54</v>
      </c>
      <c r="W468" s="5">
        <v>54</v>
      </c>
    </row>
    <row r="469" spans="1:26" x14ac:dyDescent="0.55000000000000004">
      <c r="A469" s="309"/>
    </row>
    <row r="470" spans="1:26" x14ac:dyDescent="0.55000000000000004">
      <c r="A470" s="309" t="s">
        <v>201</v>
      </c>
      <c r="B470" s="5">
        <v>319</v>
      </c>
      <c r="C470" s="5" t="s">
        <v>34</v>
      </c>
      <c r="D470" s="5">
        <v>74577</v>
      </c>
      <c r="E470" s="5">
        <v>326</v>
      </c>
      <c r="F470" s="2">
        <v>6316</v>
      </c>
      <c r="G470" s="5" t="s">
        <v>39</v>
      </c>
      <c r="H470" s="5">
        <v>5</v>
      </c>
      <c r="I470" s="5">
        <v>2</v>
      </c>
      <c r="J470" s="5">
        <v>73</v>
      </c>
      <c r="K470" s="5">
        <v>2273</v>
      </c>
    </row>
    <row r="471" spans="1:26" x14ac:dyDescent="0.55000000000000004">
      <c r="A471" s="309"/>
    </row>
    <row r="472" spans="1:26" x14ac:dyDescent="0.55000000000000004">
      <c r="A472" s="309" t="s">
        <v>202</v>
      </c>
      <c r="B472" s="5">
        <v>320</v>
      </c>
      <c r="C472" s="5" t="s">
        <v>34</v>
      </c>
      <c r="D472" s="5">
        <v>41979</v>
      </c>
      <c r="E472" s="5">
        <v>109</v>
      </c>
      <c r="F472" s="2">
        <v>3791</v>
      </c>
      <c r="G472" s="5" t="s">
        <v>39</v>
      </c>
      <c r="H472" s="5">
        <v>15</v>
      </c>
      <c r="I472" s="5">
        <v>3</v>
      </c>
      <c r="J472" s="5">
        <v>58</v>
      </c>
      <c r="K472" s="5">
        <v>6358</v>
      </c>
    </row>
    <row r="473" spans="1:26" x14ac:dyDescent="0.55000000000000004">
      <c r="A473" s="309"/>
    </row>
    <row r="474" spans="1:26" x14ac:dyDescent="0.55000000000000004">
      <c r="A474" s="309" t="s">
        <v>203</v>
      </c>
      <c r="B474" s="5">
        <v>321</v>
      </c>
      <c r="C474" s="5" t="s">
        <v>34</v>
      </c>
      <c r="D474" s="5">
        <v>52669</v>
      </c>
      <c r="E474" s="5">
        <v>154</v>
      </c>
      <c r="F474" s="2">
        <v>5131</v>
      </c>
      <c r="G474" s="5" t="s">
        <v>39</v>
      </c>
      <c r="H474" s="5">
        <v>6</v>
      </c>
      <c r="I474" s="5">
        <v>1</v>
      </c>
      <c r="J474" s="5">
        <v>10</v>
      </c>
      <c r="K474" s="5">
        <v>2510</v>
      </c>
    </row>
    <row r="475" spans="1:26" x14ac:dyDescent="0.55000000000000004">
      <c r="A475" s="309" t="s">
        <v>203</v>
      </c>
      <c r="B475" s="5">
        <v>322</v>
      </c>
      <c r="C475" s="5" t="s">
        <v>34</v>
      </c>
      <c r="D475" s="5">
        <v>13655</v>
      </c>
      <c r="E475" s="5">
        <v>30</v>
      </c>
      <c r="F475" s="2">
        <v>72</v>
      </c>
      <c r="G475" s="5" t="s">
        <v>39</v>
      </c>
      <c r="I475" s="5">
        <v>1</v>
      </c>
      <c r="J475" s="5">
        <v>5</v>
      </c>
      <c r="L475" s="5">
        <v>105</v>
      </c>
      <c r="Q475" s="5">
        <v>80</v>
      </c>
      <c r="S475" s="5" t="s">
        <v>36</v>
      </c>
      <c r="U475" s="5">
        <v>54</v>
      </c>
      <c r="W475" s="5">
        <v>54</v>
      </c>
      <c r="Z475" s="5">
        <v>20</v>
      </c>
    </row>
    <row r="476" spans="1:26" x14ac:dyDescent="0.55000000000000004">
      <c r="A476" s="309"/>
    </row>
    <row r="477" spans="1:26" x14ac:dyDescent="0.55000000000000004">
      <c r="A477" s="309" t="s">
        <v>204</v>
      </c>
      <c r="B477" s="5">
        <v>323</v>
      </c>
      <c r="C477" s="5" t="s">
        <v>34</v>
      </c>
      <c r="D477" s="5">
        <v>97948</v>
      </c>
      <c r="E477" s="5">
        <v>285</v>
      </c>
      <c r="F477" s="2">
        <v>7873</v>
      </c>
      <c r="G477" s="5" t="s">
        <v>39</v>
      </c>
      <c r="H477" s="5">
        <v>7</v>
      </c>
      <c r="I477" s="5">
        <v>1</v>
      </c>
      <c r="J477" s="5">
        <v>14</v>
      </c>
      <c r="K477" s="5">
        <v>2914</v>
      </c>
    </row>
    <row r="478" spans="1:26" x14ac:dyDescent="0.55000000000000004">
      <c r="A478" s="309" t="s">
        <v>204</v>
      </c>
      <c r="B478" s="5">
        <v>324</v>
      </c>
      <c r="C478" s="5" t="s">
        <v>34</v>
      </c>
      <c r="D478" s="5">
        <v>52672</v>
      </c>
      <c r="E478" s="5">
        <v>159</v>
      </c>
      <c r="F478" s="2">
        <v>5084</v>
      </c>
      <c r="G478" s="5" t="s">
        <v>39</v>
      </c>
      <c r="J478" s="5">
        <v>82</v>
      </c>
      <c r="L478" s="5">
        <v>82</v>
      </c>
      <c r="Q478" s="5">
        <v>81</v>
      </c>
      <c r="R478" s="5">
        <v>6</v>
      </c>
      <c r="S478" s="5" t="s">
        <v>36</v>
      </c>
      <c r="T478" s="5" t="s">
        <v>45</v>
      </c>
      <c r="U478" s="5">
        <v>54</v>
      </c>
      <c r="W478" s="5">
        <v>54</v>
      </c>
      <c r="Z478" s="5">
        <v>20</v>
      </c>
    </row>
    <row r="479" spans="1:26" x14ac:dyDescent="0.55000000000000004">
      <c r="A479" s="309"/>
    </row>
    <row r="480" spans="1:26" x14ac:dyDescent="0.55000000000000004">
      <c r="A480" s="309" t="s">
        <v>205</v>
      </c>
      <c r="B480" s="5">
        <v>325</v>
      </c>
      <c r="C480" s="5" t="s">
        <v>34</v>
      </c>
      <c r="D480" s="5">
        <v>13676</v>
      </c>
      <c r="E480" s="5">
        <v>35</v>
      </c>
      <c r="F480" s="2">
        <v>93</v>
      </c>
      <c r="G480" s="5" t="s">
        <v>39</v>
      </c>
      <c r="J480" s="5">
        <v>50</v>
      </c>
      <c r="L480" s="5">
        <v>50</v>
      </c>
      <c r="Q480" s="5">
        <v>82</v>
      </c>
      <c r="R480" s="5">
        <v>28</v>
      </c>
      <c r="S480" s="5" t="s">
        <v>36</v>
      </c>
      <c r="T480" s="5" t="s">
        <v>64</v>
      </c>
      <c r="U480" s="5">
        <v>60</v>
      </c>
      <c r="W480" s="5">
        <v>60</v>
      </c>
      <c r="Z480" s="5">
        <v>25</v>
      </c>
    </row>
    <row r="481" spans="1:26" x14ac:dyDescent="0.55000000000000004">
      <c r="A481" s="309" t="s">
        <v>205</v>
      </c>
      <c r="B481" s="5">
        <v>326</v>
      </c>
      <c r="C481" s="5" t="s">
        <v>34</v>
      </c>
      <c r="D481" s="5">
        <v>95286</v>
      </c>
      <c r="E481" s="5">
        <v>290</v>
      </c>
      <c r="F481" s="2">
        <v>7607</v>
      </c>
      <c r="G481" s="5" t="s">
        <v>39</v>
      </c>
      <c r="H481" s="5">
        <v>10</v>
      </c>
      <c r="I481" s="5">
        <v>2</v>
      </c>
      <c r="J481" s="5">
        <v>93</v>
      </c>
      <c r="K481" s="5">
        <v>4293</v>
      </c>
    </row>
    <row r="482" spans="1:26" x14ac:dyDescent="0.55000000000000004">
      <c r="A482" s="309" t="s">
        <v>205</v>
      </c>
      <c r="B482" s="5">
        <v>327</v>
      </c>
      <c r="C482" s="5" t="s">
        <v>34</v>
      </c>
      <c r="D482" s="5">
        <v>35397</v>
      </c>
      <c r="E482" s="5">
        <v>17</v>
      </c>
      <c r="F482" s="2">
        <v>2473</v>
      </c>
      <c r="G482" s="5" t="s">
        <v>39</v>
      </c>
      <c r="H482" s="5">
        <v>2</v>
      </c>
      <c r="I482" s="5">
        <v>2</v>
      </c>
      <c r="K482" s="5">
        <v>1000</v>
      </c>
    </row>
    <row r="483" spans="1:26" x14ac:dyDescent="0.55000000000000004">
      <c r="A483" s="309" t="s">
        <v>205</v>
      </c>
      <c r="B483" s="5">
        <v>328</v>
      </c>
      <c r="C483" s="5" t="s">
        <v>34</v>
      </c>
      <c r="D483" s="5">
        <v>41925</v>
      </c>
      <c r="E483" s="5">
        <v>299</v>
      </c>
      <c r="F483" s="2">
        <v>1737</v>
      </c>
      <c r="G483" s="5" t="s">
        <v>39</v>
      </c>
      <c r="H483" s="5">
        <v>1</v>
      </c>
      <c r="I483" s="5">
        <v>3</v>
      </c>
      <c r="J483" s="5">
        <v>53</v>
      </c>
      <c r="K483" s="5">
        <v>753</v>
      </c>
    </row>
    <row r="484" spans="1:26" x14ac:dyDescent="0.55000000000000004">
      <c r="A484" s="309" t="s">
        <v>205</v>
      </c>
      <c r="B484" s="5">
        <v>329</v>
      </c>
      <c r="C484" s="5" t="s">
        <v>34</v>
      </c>
      <c r="D484" s="5">
        <v>62527</v>
      </c>
      <c r="E484" s="5">
        <v>301</v>
      </c>
      <c r="F484" s="2">
        <v>3739</v>
      </c>
      <c r="G484" s="5" t="s">
        <v>39</v>
      </c>
      <c r="H484" s="5">
        <v>1</v>
      </c>
      <c r="I484" s="5">
        <v>2</v>
      </c>
      <c r="J484" s="5">
        <v>7</v>
      </c>
      <c r="K484" s="5">
        <v>607</v>
      </c>
    </row>
    <row r="485" spans="1:26" x14ac:dyDescent="0.55000000000000004">
      <c r="A485" s="309" t="s">
        <v>205</v>
      </c>
      <c r="B485" s="5">
        <v>330</v>
      </c>
      <c r="C485" s="5" t="s">
        <v>34</v>
      </c>
      <c r="D485" s="5">
        <v>62523</v>
      </c>
      <c r="E485" s="5">
        <v>236</v>
      </c>
      <c r="F485" s="2">
        <v>3735</v>
      </c>
      <c r="G485" s="5" t="s">
        <v>39</v>
      </c>
      <c r="H485" s="5">
        <v>1</v>
      </c>
      <c r="I485" s="5">
        <v>2</v>
      </c>
      <c r="J485" s="5">
        <v>66</v>
      </c>
      <c r="K485" s="5">
        <v>666</v>
      </c>
    </row>
    <row r="486" spans="1:26" x14ac:dyDescent="0.55000000000000004">
      <c r="A486" s="309" t="s">
        <v>205</v>
      </c>
      <c r="B486" s="5">
        <v>331</v>
      </c>
      <c r="C486" s="5" t="s">
        <v>34</v>
      </c>
      <c r="D486" s="5">
        <v>46518</v>
      </c>
      <c r="E486" s="5">
        <v>201</v>
      </c>
      <c r="F486" s="2">
        <v>4188</v>
      </c>
      <c r="G486" s="5" t="s">
        <v>39</v>
      </c>
      <c r="H486" s="5">
        <v>4</v>
      </c>
      <c r="J486" s="5">
        <v>21</v>
      </c>
      <c r="K486" s="5">
        <v>1621</v>
      </c>
    </row>
    <row r="487" spans="1:26" x14ac:dyDescent="0.55000000000000004">
      <c r="A487" s="309"/>
    </row>
    <row r="488" spans="1:26" x14ac:dyDescent="0.55000000000000004">
      <c r="A488" s="309" t="s">
        <v>206</v>
      </c>
      <c r="B488" s="5">
        <v>332</v>
      </c>
      <c r="C488" s="5" t="s">
        <v>34</v>
      </c>
      <c r="D488" s="5">
        <v>26139</v>
      </c>
      <c r="E488" s="5">
        <v>20</v>
      </c>
      <c r="F488" s="2">
        <v>2057</v>
      </c>
      <c r="G488" s="5" t="s">
        <v>39</v>
      </c>
      <c r="I488" s="5">
        <v>2</v>
      </c>
      <c r="J488" s="5">
        <v>61</v>
      </c>
      <c r="L488" s="5">
        <v>261</v>
      </c>
      <c r="Q488" s="5">
        <v>83</v>
      </c>
      <c r="R488" s="5">
        <v>207</v>
      </c>
      <c r="S488" s="5" t="s">
        <v>36</v>
      </c>
      <c r="T488" s="5" t="s">
        <v>45</v>
      </c>
      <c r="U488" s="5">
        <v>54</v>
      </c>
      <c r="W488" s="5">
        <v>54</v>
      </c>
      <c r="Z488" s="5">
        <v>18</v>
      </c>
    </row>
    <row r="489" spans="1:26" x14ac:dyDescent="0.55000000000000004">
      <c r="A489" s="309" t="s">
        <v>206</v>
      </c>
      <c r="B489" s="5">
        <v>333</v>
      </c>
      <c r="C489" s="5" t="s">
        <v>34</v>
      </c>
      <c r="D489" s="5">
        <v>83210</v>
      </c>
      <c r="E489" s="5">
        <v>148</v>
      </c>
      <c r="F489" s="2">
        <v>6955</v>
      </c>
      <c r="G489" s="5" t="s">
        <v>39</v>
      </c>
      <c r="H489" s="5">
        <v>2</v>
      </c>
      <c r="I489" s="5">
        <v>3</v>
      </c>
      <c r="J489" s="5">
        <v>41</v>
      </c>
      <c r="K489" s="5">
        <v>1141</v>
      </c>
    </row>
    <row r="490" spans="1:26" x14ac:dyDescent="0.55000000000000004">
      <c r="A490" s="309" t="s">
        <v>206</v>
      </c>
      <c r="B490" s="5">
        <v>334</v>
      </c>
      <c r="C490" s="5" t="s">
        <v>34</v>
      </c>
      <c r="D490" s="5">
        <v>83241</v>
      </c>
      <c r="E490" s="5">
        <v>134</v>
      </c>
      <c r="F490" s="2">
        <v>2861</v>
      </c>
      <c r="G490" s="5" t="s">
        <v>39</v>
      </c>
      <c r="H490" s="5">
        <v>4</v>
      </c>
      <c r="J490" s="5">
        <v>97</v>
      </c>
      <c r="K490" s="5">
        <v>1697</v>
      </c>
    </row>
    <row r="491" spans="1:26" x14ac:dyDescent="0.55000000000000004">
      <c r="A491" s="309"/>
    </row>
    <row r="492" spans="1:26" x14ac:dyDescent="0.55000000000000004">
      <c r="A492" s="309" t="s">
        <v>207</v>
      </c>
      <c r="B492" s="5">
        <v>335</v>
      </c>
      <c r="C492" s="5" t="s">
        <v>34</v>
      </c>
      <c r="D492" s="5">
        <v>13711</v>
      </c>
      <c r="E492" s="5">
        <v>45</v>
      </c>
      <c r="F492" s="2">
        <v>128</v>
      </c>
      <c r="G492" s="5" t="s">
        <v>39</v>
      </c>
      <c r="J492" s="5">
        <v>57</v>
      </c>
      <c r="L492" s="5">
        <v>57</v>
      </c>
      <c r="Q492" s="5">
        <v>84</v>
      </c>
      <c r="R492" s="5">
        <v>38</v>
      </c>
      <c r="S492" s="5" t="s">
        <v>36</v>
      </c>
      <c r="T492" s="5" t="s">
        <v>45</v>
      </c>
      <c r="U492" s="5">
        <v>54</v>
      </c>
      <c r="W492" s="5">
        <v>54</v>
      </c>
      <c r="Z492" s="5">
        <v>29</v>
      </c>
    </row>
    <row r="493" spans="1:26" x14ac:dyDescent="0.55000000000000004">
      <c r="A493" s="309" t="s">
        <v>207</v>
      </c>
      <c r="B493" s="5">
        <v>336</v>
      </c>
      <c r="C493" s="5" t="s">
        <v>34</v>
      </c>
      <c r="D493" s="5">
        <v>73913</v>
      </c>
      <c r="E493" s="5">
        <v>217</v>
      </c>
      <c r="F493" s="2">
        <v>6759</v>
      </c>
      <c r="G493" s="5" t="s">
        <v>39</v>
      </c>
      <c r="H493" s="5">
        <v>6</v>
      </c>
      <c r="I493" s="5">
        <v>3</v>
      </c>
      <c r="J493" s="5">
        <v>74</v>
      </c>
      <c r="K493" s="5">
        <v>2774</v>
      </c>
    </row>
    <row r="494" spans="1:26" x14ac:dyDescent="0.55000000000000004">
      <c r="A494" s="309"/>
    </row>
    <row r="495" spans="1:26" x14ac:dyDescent="0.55000000000000004">
      <c r="A495" s="309" t="s">
        <v>208</v>
      </c>
      <c r="B495" s="5">
        <v>337</v>
      </c>
      <c r="C495" s="5" t="s">
        <v>34</v>
      </c>
      <c r="D495" s="5">
        <v>92865</v>
      </c>
      <c r="E495" s="5">
        <v>265</v>
      </c>
      <c r="F495" s="2">
        <v>2518</v>
      </c>
      <c r="G495" s="5" t="s">
        <v>39</v>
      </c>
      <c r="H495" s="5">
        <v>2</v>
      </c>
      <c r="J495" s="5">
        <v>25</v>
      </c>
      <c r="K495" s="5">
        <v>825</v>
      </c>
    </row>
    <row r="496" spans="1:26" x14ac:dyDescent="0.55000000000000004">
      <c r="A496" s="309"/>
    </row>
    <row r="497" spans="1:26" x14ac:dyDescent="0.55000000000000004">
      <c r="A497" s="309" t="s">
        <v>209</v>
      </c>
      <c r="B497" s="5">
        <v>338</v>
      </c>
      <c r="C497" s="5" t="s">
        <v>34</v>
      </c>
      <c r="D497" s="5">
        <v>41815</v>
      </c>
      <c r="E497" s="5">
        <v>277</v>
      </c>
      <c r="F497" s="2">
        <v>2713</v>
      </c>
      <c r="G497" s="5" t="s">
        <v>39</v>
      </c>
      <c r="H497" s="5">
        <v>7</v>
      </c>
      <c r="I497" s="5">
        <v>3</v>
      </c>
      <c r="J497" s="5">
        <v>17</v>
      </c>
      <c r="K497" s="5">
        <v>3117</v>
      </c>
    </row>
    <row r="498" spans="1:26" x14ac:dyDescent="0.55000000000000004">
      <c r="A498" s="309" t="s">
        <v>209</v>
      </c>
      <c r="B498" s="5">
        <v>339</v>
      </c>
      <c r="C498" s="5" t="s">
        <v>34</v>
      </c>
      <c r="D498" s="5">
        <v>33377</v>
      </c>
      <c r="E498" s="5">
        <v>35</v>
      </c>
      <c r="F498" s="2">
        <v>2453</v>
      </c>
      <c r="G498" s="5" t="s">
        <v>39</v>
      </c>
      <c r="H498" s="5">
        <v>4</v>
      </c>
      <c r="I498" s="5">
        <v>3</v>
      </c>
      <c r="J498" s="5">
        <v>71</v>
      </c>
      <c r="K498" s="5">
        <v>1971</v>
      </c>
    </row>
    <row r="499" spans="1:26" x14ac:dyDescent="0.55000000000000004">
      <c r="A499" s="309"/>
    </row>
    <row r="500" spans="1:26" s="229" customFormat="1" x14ac:dyDescent="0.55000000000000004">
      <c r="A500" s="600" t="s">
        <v>210</v>
      </c>
      <c r="B500" s="591">
        <v>340</v>
      </c>
      <c r="C500" s="591" t="s">
        <v>34</v>
      </c>
      <c r="D500" s="591">
        <v>13728</v>
      </c>
      <c r="E500" s="591">
        <v>75</v>
      </c>
      <c r="F500" s="229">
        <v>145</v>
      </c>
      <c r="G500" s="591" t="s">
        <v>39</v>
      </c>
      <c r="H500" s="591"/>
      <c r="I500" s="591"/>
      <c r="J500" s="591">
        <v>91</v>
      </c>
      <c r="K500" s="591"/>
      <c r="L500" s="591">
        <v>91</v>
      </c>
      <c r="Q500" s="591">
        <v>85</v>
      </c>
      <c r="R500" s="591">
        <v>52</v>
      </c>
      <c r="S500" s="591" t="s">
        <v>36</v>
      </c>
      <c r="T500" s="591" t="s">
        <v>45</v>
      </c>
      <c r="U500" s="591">
        <v>72</v>
      </c>
      <c r="W500" s="591">
        <v>72</v>
      </c>
      <c r="X500" s="591">
        <v>61.8</v>
      </c>
      <c r="Z500" s="591">
        <v>50</v>
      </c>
    </row>
    <row r="501" spans="1:26" s="282" customFormat="1" x14ac:dyDescent="0.55000000000000004">
      <c r="A501" s="599"/>
      <c r="B501" s="17"/>
      <c r="C501" s="17"/>
      <c r="D501" s="17"/>
      <c r="E501" s="17"/>
      <c r="G501" s="17"/>
      <c r="H501" s="17"/>
      <c r="I501" s="17"/>
      <c r="J501" s="17"/>
      <c r="K501" s="17"/>
      <c r="L501" s="17"/>
      <c r="Q501" s="17"/>
      <c r="R501" s="17"/>
      <c r="S501" s="17"/>
      <c r="T501" s="17"/>
      <c r="U501" s="17"/>
      <c r="W501" s="17"/>
      <c r="X501" s="17"/>
      <c r="Z501" s="17"/>
    </row>
    <row r="502" spans="1:26" x14ac:dyDescent="0.55000000000000004">
      <c r="A502" s="309" t="s">
        <v>211</v>
      </c>
      <c r="B502" s="5">
        <v>341</v>
      </c>
      <c r="C502" s="5" t="s">
        <v>34</v>
      </c>
      <c r="D502" s="5">
        <v>84927</v>
      </c>
      <c r="E502" s="5">
        <v>410</v>
      </c>
      <c r="F502" s="2">
        <v>6931</v>
      </c>
      <c r="G502" s="5" t="s">
        <v>39</v>
      </c>
      <c r="H502" s="5">
        <v>5</v>
      </c>
      <c r="K502" s="5">
        <v>2000</v>
      </c>
    </row>
    <row r="503" spans="1:26" x14ac:dyDescent="0.55000000000000004">
      <c r="A503" s="309"/>
    </row>
    <row r="504" spans="1:26" x14ac:dyDescent="0.55000000000000004">
      <c r="A504" s="309" t="s">
        <v>212</v>
      </c>
      <c r="B504" s="5">
        <v>342</v>
      </c>
      <c r="C504" s="5" t="s">
        <v>34</v>
      </c>
      <c r="D504" s="5">
        <v>97898</v>
      </c>
      <c r="E504" s="5">
        <v>279</v>
      </c>
      <c r="F504" s="2">
        <v>7662</v>
      </c>
      <c r="G504" s="5" t="s">
        <v>39</v>
      </c>
      <c r="H504" s="5">
        <v>4</v>
      </c>
      <c r="K504" s="5">
        <v>1600</v>
      </c>
    </row>
    <row r="505" spans="1:26" x14ac:dyDescent="0.55000000000000004">
      <c r="A505" s="309"/>
    </row>
    <row r="506" spans="1:26" x14ac:dyDescent="0.55000000000000004">
      <c r="A506" s="309" t="s">
        <v>213</v>
      </c>
      <c r="B506" s="5">
        <v>343</v>
      </c>
      <c r="C506" s="5" t="s">
        <v>34</v>
      </c>
      <c r="D506" s="5">
        <v>78393</v>
      </c>
      <c r="E506" s="5">
        <v>225</v>
      </c>
      <c r="F506" s="2">
        <v>6171</v>
      </c>
      <c r="G506" s="5" t="s">
        <v>39</v>
      </c>
      <c r="H506" s="5">
        <v>6</v>
      </c>
      <c r="J506" s="5">
        <v>91</v>
      </c>
      <c r="K506" s="5">
        <v>2491</v>
      </c>
    </row>
    <row r="507" spans="1:26" x14ac:dyDescent="0.55000000000000004">
      <c r="A507" s="309"/>
    </row>
    <row r="508" spans="1:26" x14ac:dyDescent="0.55000000000000004">
      <c r="A508" s="309" t="s">
        <v>214</v>
      </c>
      <c r="B508" s="5">
        <v>344</v>
      </c>
      <c r="C508" s="5" t="s">
        <v>34</v>
      </c>
      <c r="D508" s="5">
        <v>26146</v>
      </c>
      <c r="E508" s="5">
        <v>12</v>
      </c>
      <c r="F508" s="2">
        <v>2064</v>
      </c>
      <c r="G508" s="5" t="s">
        <v>39</v>
      </c>
      <c r="H508" s="5">
        <v>10</v>
      </c>
      <c r="I508" s="5">
        <v>3</v>
      </c>
      <c r="J508" s="5">
        <v>40</v>
      </c>
      <c r="K508" s="5">
        <v>4340</v>
      </c>
    </row>
    <row r="509" spans="1:26" x14ac:dyDescent="0.55000000000000004">
      <c r="A509" s="309"/>
    </row>
    <row r="510" spans="1:26" x14ac:dyDescent="0.55000000000000004">
      <c r="A510" s="309" t="s">
        <v>215</v>
      </c>
      <c r="B510" s="5">
        <v>345</v>
      </c>
      <c r="C510" s="5" t="s">
        <v>34</v>
      </c>
      <c r="D510" s="5">
        <v>26145</v>
      </c>
      <c r="E510" s="5">
        <v>10</v>
      </c>
      <c r="F510" s="2">
        <v>2063</v>
      </c>
      <c r="G510" s="5" t="s">
        <v>39</v>
      </c>
      <c r="H510" s="5">
        <v>1</v>
      </c>
      <c r="J510" s="5">
        <v>77</v>
      </c>
      <c r="K510" s="5">
        <v>477</v>
      </c>
    </row>
    <row r="511" spans="1:26" x14ac:dyDescent="0.55000000000000004">
      <c r="A511" s="309" t="s">
        <v>215</v>
      </c>
      <c r="B511" s="5">
        <v>346</v>
      </c>
      <c r="C511" s="5" t="s">
        <v>34</v>
      </c>
      <c r="D511" s="5">
        <v>73927</v>
      </c>
      <c r="E511" s="5">
        <v>381</v>
      </c>
      <c r="F511" s="2">
        <v>6335</v>
      </c>
      <c r="G511" s="5" t="s">
        <v>39</v>
      </c>
      <c r="I511" s="5">
        <v>2</v>
      </c>
      <c r="J511" s="5">
        <v>12</v>
      </c>
      <c r="K511" s="5">
        <v>212</v>
      </c>
    </row>
    <row r="512" spans="1:26" x14ac:dyDescent="0.55000000000000004">
      <c r="A512" s="309"/>
    </row>
    <row r="513" spans="1:26" x14ac:dyDescent="0.55000000000000004">
      <c r="A513" s="309" t="s">
        <v>216</v>
      </c>
      <c r="B513" s="5">
        <v>347</v>
      </c>
      <c r="C513" s="5" t="s">
        <v>34</v>
      </c>
      <c r="D513" s="5">
        <v>92185</v>
      </c>
      <c r="F513" s="2">
        <v>7438</v>
      </c>
      <c r="G513" s="5" t="s">
        <v>39</v>
      </c>
      <c r="J513" s="5">
        <v>83</v>
      </c>
      <c r="L513" s="5">
        <v>83</v>
      </c>
      <c r="Q513" s="5">
        <v>86</v>
      </c>
      <c r="R513" s="5">
        <v>135</v>
      </c>
      <c r="S513" s="5" t="s">
        <v>36</v>
      </c>
      <c r="T513" s="5" t="s">
        <v>64</v>
      </c>
      <c r="U513" s="5">
        <v>36</v>
      </c>
      <c r="W513" s="5">
        <v>36</v>
      </c>
      <c r="Z513" s="5">
        <v>15</v>
      </c>
    </row>
    <row r="514" spans="1:26" x14ac:dyDescent="0.55000000000000004">
      <c r="A514" s="309"/>
    </row>
    <row r="515" spans="1:26" x14ac:dyDescent="0.55000000000000004">
      <c r="A515" s="309" t="s">
        <v>217</v>
      </c>
      <c r="B515" s="5">
        <v>348</v>
      </c>
      <c r="C515" s="5" t="s">
        <v>34</v>
      </c>
      <c r="D515" s="5">
        <v>13704</v>
      </c>
      <c r="E515" s="5">
        <v>7</v>
      </c>
      <c r="F515" s="2">
        <v>121</v>
      </c>
      <c r="G515" s="5" t="s">
        <v>39</v>
      </c>
      <c r="J515" s="5">
        <v>62</v>
      </c>
      <c r="L515" s="5">
        <v>62</v>
      </c>
      <c r="Q515" s="5">
        <v>87</v>
      </c>
      <c r="R515" s="5">
        <v>36</v>
      </c>
      <c r="S515" s="5" t="s">
        <v>36</v>
      </c>
      <c r="T515" s="5" t="s">
        <v>45</v>
      </c>
      <c r="U515" s="5">
        <v>54</v>
      </c>
      <c r="W515" s="5">
        <v>54</v>
      </c>
      <c r="Z515" s="5">
        <v>13</v>
      </c>
    </row>
    <row r="516" spans="1:26" x14ac:dyDescent="0.55000000000000004">
      <c r="A516" s="309"/>
    </row>
    <row r="517" spans="1:26" x14ac:dyDescent="0.55000000000000004">
      <c r="A517" s="309" t="s">
        <v>218</v>
      </c>
      <c r="B517" s="5">
        <v>349</v>
      </c>
      <c r="C517" s="5" t="s">
        <v>34</v>
      </c>
      <c r="D517" s="5">
        <v>26133</v>
      </c>
      <c r="E517" s="5">
        <v>6</v>
      </c>
      <c r="F517" s="2">
        <v>2051</v>
      </c>
      <c r="G517" s="5" t="s">
        <v>39</v>
      </c>
      <c r="H517" s="5">
        <v>22</v>
      </c>
      <c r="I517" s="5">
        <v>3</v>
      </c>
      <c r="J517" s="5">
        <v>40</v>
      </c>
      <c r="K517" s="5">
        <v>9140</v>
      </c>
    </row>
    <row r="518" spans="1:26" x14ac:dyDescent="0.55000000000000004">
      <c r="A518" s="309"/>
    </row>
    <row r="519" spans="1:26" x14ac:dyDescent="0.55000000000000004">
      <c r="A519" s="309" t="s">
        <v>219</v>
      </c>
      <c r="B519" s="5">
        <v>350</v>
      </c>
      <c r="C519" s="5" t="s">
        <v>34</v>
      </c>
      <c r="D519" s="5">
        <v>72448</v>
      </c>
      <c r="E519" s="5">
        <v>315</v>
      </c>
      <c r="F519" s="2">
        <v>6224</v>
      </c>
      <c r="G519" s="5" t="s">
        <v>39</v>
      </c>
      <c r="H519" s="5">
        <v>20</v>
      </c>
      <c r="I519" s="5">
        <v>1</v>
      </c>
      <c r="J519" s="5">
        <v>60</v>
      </c>
      <c r="K519" s="5">
        <v>8160</v>
      </c>
    </row>
    <row r="520" spans="1:26" x14ac:dyDescent="0.55000000000000004">
      <c r="A520" s="309" t="s">
        <v>219</v>
      </c>
      <c r="B520" s="5">
        <v>351</v>
      </c>
      <c r="C520" s="5" t="s">
        <v>34</v>
      </c>
      <c r="D520" s="5">
        <v>72449</v>
      </c>
      <c r="E520" s="5">
        <v>177</v>
      </c>
      <c r="F520" s="2">
        <v>6225</v>
      </c>
      <c r="G520" s="5" t="s">
        <v>39</v>
      </c>
      <c r="H520" s="5">
        <v>28</v>
      </c>
      <c r="I520" s="5">
        <v>1</v>
      </c>
      <c r="J520" s="5">
        <v>50</v>
      </c>
      <c r="K520" s="5">
        <v>11350</v>
      </c>
    </row>
    <row r="521" spans="1:26" x14ac:dyDescent="0.55000000000000004">
      <c r="A521" s="309"/>
    </row>
    <row r="522" spans="1:26" x14ac:dyDescent="0.55000000000000004">
      <c r="A522" s="309" t="s">
        <v>220</v>
      </c>
      <c r="B522" s="5">
        <v>352</v>
      </c>
      <c r="C522" s="5" t="s">
        <v>34</v>
      </c>
      <c r="D522" s="5">
        <v>41345</v>
      </c>
      <c r="E522" s="5">
        <v>151</v>
      </c>
      <c r="F522" s="2">
        <v>3442</v>
      </c>
      <c r="G522" s="5" t="s">
        <v>39</v>
      </c>
      <c r="H522" s="5">
        <v>1</v>
      </c>
      <c r="I522" s="5">
        <v>2</v>
      </c>
      <c r="K522" s="5">
        <v>402</v>
      </c>
    </row>
    <row r="523" spans="1:26" x14ac:dyDescent="0.55000000000000004">
      <c r="A523" s="309"/>
    </row>
    <row r="524" spans="1:26" x14ac:dyDescent="0.55000000000000004">
      <c r="A524" s="309" t="s">
        <v>221</v>
      </c>
      <c r="B524" s="5">
        <v>353</v>
      </c>
      <c r="C524" s="5" t="s">
        <v>34</v>
      </c>
      <c r="D524" s="5">
        <v>89265</v>
      </c>
      <c r="E524" s="5">
        <v>242</v>
      </c>
      <c r="F524" s="2">
        <v>7192</v>
      </c>
      <c r="G524" s="5" t="s">
        <v>39</v>
      </c>
      <c r="H524" s="5">
        <v>4</v>
      </c>
      <c r="I524" s="5">
        <v>3</v>
      </c>
      <c r="J524" s="5">
        <v>66</v>
      </c>
      <c r="K524" s="5">
        <v>1966</v>
      </c>
    </row>
    <row r="525" spans="1:26" x14ac:dyDescent="0.55000000000000004">
      <c r="A525" s="309" t="s">
        <v>221</v>
      </c>
      <c r="B525" s="5">
        <v>354</v>
      </c>
      <c r="C525" s="5" t="s">
        <v>34</v>
      </c>
      <c r="D525" s="5">
        <v>53931</v>
      </c>
      <c r="E525" s="5">
        <v>204</v>
      </c>
      <c r="F525" s="2">
        <v>4977</v>
      </c>
      <c r="G525" s="5" t="s">
        <v>39</v>
      </c>
      <c r="J525" s="5">
        <v>50</v>
      </c>
      <c r="K525" s="5">
        <v>50</v>
      </c>
    </row>
    <row r="526" spans="1:26" x14ac:dyDescent="0.55000000000000004">
      <c r="A526" s="309" t="s">
        <v>221</v>
      </c>
      <c r="B526" s="5">
        <v>355</v>
      </c>
      <c r="C526" s="5" t="s">
        <v>34</v>
      </c>
      <c r="D526" s="5">
        <v>13734</v>
      </c>
      <c r="E526" s="5">
        <v>81</v>
      </c>
      <c r="F526" s="2">
        <v>151</v>
      </c>
      <c r="G526" s="5" t="s">
        <v>39</v>
      </c>
      <c r="I526" s="5">
        <v>1</v>
      </c>
      <c r="J526" s="5">
        <v>1</v>
      </c>
      <c r="L526" s="5">
        <v>101</v>
      </c>
      <c r="Q526" s="5">
        <v>88</v>
      </c>
      <c r="R526" s="5">
        <v>164</v>
      </c>
      <c r="S526" s="5" t="s">
        <v>36</v>
      </c>
      <c r="T526" s="5" t="s">
        <v>45</v>
      </c>
      <c r="U526" s="5">
        <v>72</v>
      </c>
      <c r="W526" s="5">
        <v>72</v>
      </c>
      <c r="Z526" s="5">
        <v>50</v>
      </c>
    </row>
    <row r="527" spans="1:26" x14ac:dyDescent="0.55000000000000004">
      <c r="A527" s="309"/>
    </row>
    <row r="528" spans="1:26" x14ac:dyDescent="0.55000000000000004">
      <c r="A528" s="309" t="s">
        <v>222</v>
      </c>
      <c r="B528" s="5">
        <v>356</v>
      </c>
      <c r="C528" s="5" t="s">
        <v>34</v>
      </c>
      <c r="D528" s="5">
        <v>41349</v>
      </c>
      <c r="E528" s="5">
        <v>155</v>
      </c>
      <c r="F528" s="2">
        <v>3446</v>
      </c>
      <c r="G528" s="5" t="s">
        <v>39</v>
      </c>
      <c r="H528" s="5">
        <v>2</v>
      </c>
      <c r="I528" s="5">
        <v>2</v>
      </c>
      <c r="J528" s="5">
        <v>61</v>
      </c>
      <c r="K528" s="5">
        <v>1061</v>
      </c>
    </row>
    <row r="529" spans="1:26" x14ac:dyDescent="0.55000000000000004">
      <c r="A529" s="309" t="s">
        <v>222</v>
      </c>
      <c r="B529" s="5">
        <v>357</v>
      </c>
      <c r="C529" s="5" t="s">
        <v>34</v>
      </c>
      <c r="D529" s="5">
        <v>89268</v>
      </c>
      <c r="E529" s="5">
        <v>245</v>
      </c>
      <c r="F529" s="2">
        <v>7195</v>
      </c>
      <c r="G529" s="5" t="s">
        <v>39</v>
      </c>
      <c r="H529" s="5">
        <v>4</v>
      </c>
      <c r="I529" s="5">
        <v>3</v>
      </c>
      <c r="J529" s="5">
        <v>65</v>
      </c>
      <c r="K529" s="5">
        <v>1965</v>
      </c>
    </row>
    <row r="530" spans="1:26" x14ac:dyDescent="0.55000000000000004">
      <c r="A530" s="309" t="s">
        <v>222</v>
      </c>
      <c r="B530" s="5">
        <v>358</v>
      </c>
      <c r="C530" s="5" t="s">
        <v>34</v>
      </c>
      <c r="D530" s="5">
        <v>41344</v>
      </c>
      <c r="E530" s="5">
        <v>150</v>
      </c>
      <c r="F530" s="2">
        <v>3441</v>
      </c>
      <c r="G530" s="5" t="s">
        <v>39</v>
      </c>
      <c r="H530" s="5">
        <v>1</v>
      </c>
      <c r="I530" s="5">
        <v>1</v>
      </c>
      <c r="J530" s="5">
        <v>80</v>
      </c>
      <c r="K530" s="5">
        <v>580</v>
      </c>
    </row>
    <row r="531" spans="1:26" x14ac:dyDescent="0.55000000000000004">
      <c r="A531" s="309" t="s">
        <v>222</v>
      </c>
      <c r="B531" s="5">
        <v>359</v>
      </c>
      <c r="C531" s="5" t="s">
        <v>34</v>
      </c>
      <c r="D531" s="5">
        <v>25120</v>
      </c>
      <c r="E531" s="5">
        <v>25</v>
      </c>
      <c r="F531" s="2">
        <v>1724</v>
      </c>
      <c r="G531" s="5" t="s">
        <v>39</v>
      </c>
      <c r="H531" s="5">
        <v>7</v>
      </c>
      <c r="I531" s="5">
        <v>3</v>
      </c>
      <c r="J531" s="5">
        <v>80</v>
      </c>
      <c r="K531" s="5">
        <v>3900</v>
      </c>
    </row>
    <row r="532" spans="1:26" x14ac:dyDescent="0.55000000000000004">
      <c r="A532" s="309"/>
    </row>
    <row r="533" spans="1:26" x14ac:dyDescent="0.55000000000000004">
      <c r="A533" s="309" t="s">
        <v>223</v>
      </c>
      <c r="B533" s="5">
        <v>360</v>
      </c>
      <c r="C533" s="5" t="s">
        <v>34</v>
      </c>
      <c r="D533" s="5">
        <v>96054</v>
      </c>
      <c r="E533" s="5">
        <v>748</v>
      </c>
      <c r="F533" s="2">
        <v>7741</v>
      </c>
      <c r="G533" s="5" t="s">
        <v>39</v>
      </c>
      <c r="H533" s="5">
        <v>4</v>
      </c>
      <c r="I533" s="5">
        <v>1</v>
      </c>
      <c r="J533" s="5">
        <v>83</v>
      </c>
      <c r="K533" s="5">
        <v>1783</v>
      </c>
    </row>
    <row r="534" spans="1:26" x14ac:dyDescent="0.55000000000000004">
      <c r="A534" s="309"/>
    </row>
    <row r="535" spans="1:26" x14ac:dyDescent="0.55000000000000004">
      <c r="A535" s="309" t="s">
        <v>224</v>
      </c>
      <c r="B535" s="5">
        <v>361</v>
      </c>
      <c r="C535" s="5" t="s">
        <v>34</v>
      </c>
      <c r="D535" s="5">
        <v>41346</v>
      </c>
      <c r="E535" s="5">
        <v>152</v>
      </c>
      <c r="F535" s="2">
        <v>3443</v>
      </c>
      <c r="G535" s="5" t="s">
        <v>39</v>
      </c>
      <c r="H535" s="5">
        <v>1</v>
      </c>
      <c r="I535" s="5">
        <v>2</v>
      </c>
      <c r="J535" s="5">
        <v>24</v>
      </c>
      <c r="K535" s="5">
        <v>624</v>
      </c>
    </row>
    <row r="536" spans="1:26" x14ac:dyDescent="0.55000000000000004">
      <c r="A536" s="309" t="s">
        <v>224</v>
      </c>
      <c r="B536" s="5">
        <v>362</v>
      </c>
      <c r="C536" s="5" t="s">
        <v>34</v>
      </c>
      <c r="D536" s="5">
        <v>14435</v>
      </c>
      <c r="E536" s="5">
        <v>61</v>
      </c>
      <c r="F536" s="2">
        <v>269</v>
      </c>
      <c r="G536" s="5" t="s">
        <v>39</v>
      </c>
      <c r="J536" s="5">
        <v>58</v>
      </c>
      <c r="K536" s="5">
        <v>58</v>
      </c>
    </row>
    <row r="537" spans="1:26" x14ac:dyDescent="0.55000000000000004">
      <c r="A537" s="309" t="s">
        <v>224</v>
      </c>
      <c r="B537" s="5">
        <v>363</v>
      </c>
      <c r="C537" s="5" t="s">
        <v>34</v>
      </c>
      <c r="D537" s="5">
        <v>26302</v>
      </c>
      <c r="E537" s="5">
        <v>74</v>
      </c>
      <c r="F537" s="2">
        <v>2230</v>
      </c>
      <c r="G537" s="5" t="s">
        <v>39</v>
      </c>
      <c r="H537" s="5">
        <v>4</v>
      </c>
      <c r="I537" s="5">
        <v>3</v>
      </c>
      <c r="J537" s="5">
        <v>65</v>
      </c>
      <c r="K537" s="5">
        <v>1965</v>
      </c>
    </row>
    <row r="538" spans="1:26" x14ac:dyDescent="0.55000000000000004">
      <c r="A538" s="309" t="s">
        <v>224</v>
      </c>
      <c r="B538" s="5">
        <v>364</v>
      </c>
      <c r="C538" s="5" t="s">
        <v>34</v>
      </c>
      <c r="D538" s="5">
        <v>25118</v>
      </c>
      <c r="E538" s="5">
        <v>23</v>
      </c>
      <c r="F538" s="2">
        <v>1722</v>
      </c>
      <c r="G538" s="5" t="s">
        <v>39</v>
      </c>
      <c r="H538" s="5">
        <v>4</v>
      </c>
      <c r="I538" s="5">
        <v>3</v>
      </c>
      <c r="J538" s="5">
        <v>27</v>
      </c>
      <c r="K538" s="5">
        <v>1927</v>
      </c>
    </row>
    <row r="539" spans="1:26" x14ac:dyDescent="0.55000000000000004">
      <c r="A539" s="309"/>
    </row>
    <row r="540" spans="1:26" x14ac:dyDescent="0.55000000000000004">
      <c r="A540" s="309" t="s">
        <v>225</v>
      </c>
      <c r="B540" s="5">
        <v>365</v>
      </c>
      <c r="C540" s="5" t="s">
        <v>34</v>
      </c>
      <c r="D540" s="5">
        <v>86473</v>
      </c>
      <c r="E540" s="5">
        <v>599</v>
      </c>
      <c r="F540" s="2">
        <v>7041</v>
      </c>
      <c r="I540" s="5">
        <v>2</v>
      </c>
      <c r="J540" s="5">
        <v>99</v>
      </c>
      <c r="K540" s="5">
        <v>299</v>
      </c>
    </row>
    <row r="541" spans="1:26" x14ac:dyDescent="0.55000000000000004">
      <c r="A541" s="309"/>
    </row>
    <row r="542" spans="1:26" x14ac:dyDescent="0.55000000000000004">
      <c r="A542" s="309" t="s">
        <v>226</v>
      </c>
      <c r="B542" s="5">
        <v>366</v>
      </c>
      <c r="C542" s="5" t="s">
        <v>34</v>
      </c>
      <c r="D542" s="5">
        <v>89267</v>
      </c>
      <c r="E542" s="5">
        <v>244</v>
      </c>
      <c r="F542" s="2">
        <v>7194</v>
      </c>
      <c r="G542" s="5" t="s">
        <v>39</v>
      </c>
      <c r="H542" s="5">
        <v>4</v>
      </c>
      <c r="I542" s="5">
        <v>3</v>
      </c>
      <c r="J542" s="5">
        <v>65</v>
      </c>
      <c r="K542" s="5">
        <v>1965</v>
      </c>
    </row>
    <row r="543" spans="1:26" x14ac:dyDescent="0.55000000000000004">
      <c r="A543" s="309" t="s">
        <v>226</v>
      </c>
      <c r="B543" s="5">
        <v>367</v>
      </c>
      <c r="C543" s="5" t="s">
        <v>34</v>
      </c>
      <c r="D543" s="5">
        <v>41343</v>
      </c>
      <c r="E543" s="5">
        <v>149</v>
      </c>
      <c r="F543" s="2">
        <v>3440</v>
      </c>
      <c r="G543" s="5" t="s">
        <v>39</v>
      </c>
      <c r="H543" s="5">
        <v>1</v>
      </c>
      <c r="I543" s="5">
        <v>1</v>
      </c>
      <c r="J543" s="5">
        <v>26</v>
      </c>
      <c r="K543" s="5">
        <v>526</v>
      </c>
    </row>
    <row r="544" spans="1:26" x14ac:dyDescent="0.55000000000000004">
      <c r="A544" s="309" t="s">
        <v>226</v>
      </c>
      <c r="B544" s="5">
        <v>368</v>
      </c>
      <c r="C544" s="5" t="s">
        <v>34</v>
      </c>
      <c r="D544" s="5">
        <v>14436</v>
      </c>
      <c r="E544" s="5">
        <v>62</v>
      </c>
      <c r="F544" s="2">
        <v>270</v>
      </c>
      <c r="G544" s="5" t="s">
        <v>39</v>
      </c>
      <c r="J544" s="5">
        <v>65</v>
      </c>
      <c r="L544" s="5">
        <v>65</v>
      </c>
      <c r="Q544" s="5">
        <v>89</v>
      </c>
      <c r="R544" s="5">
        <v>164</v>
      </c>
      <c r="S544" s="5" t="s">
        <v>36</v>
      </c>
      <c r="T544" s="5" t="s">
        <v>64</v>
      </c>
      <c r="U544" s="5">
        <v>54</v>
      </c>
      <c r="W544" s="5">
        <v>54</v>
      </c>
      <c r="Z544" s="5">
        <v>50</v>
      </c>
    </row>
    <row r="545" spans="1:26" x14ac:dyDescent="0.55000000000000004">
      <c r="A545" s="309"/>
    </row>
    <row r="546" spans="1:26" x14ac:dyDescent="0.55000000000000004">
      <c r="A546" s="309" t="s">
        <v>227</v>
      </c>
      <c r="B546" s="5">
        <v>369</v>
      </c>
      <c r="C546" s="5" t="s">
        <v>34</v>
      </c>
      <c r="D546" s="5">
        <v>13642</v>
      </c>
      <c r="E546" s="5">
        <v>16</v>
      </c>
      <c r="F546" s="2">
        <v>59</v>
      </c>
      <c r="G546" s="5" t="s">
        <v>39</v>
      </c>
      <c r="J546" s="5">
        <v>25</v>
      </c>
      <c r="L546" s="5">
        <v>25</v>
      </c>
      <c r="Q546" s="5">
        <v>90</v>
      </c>
      <c r="R546" s="5">
        <v>114</v>
      </c>
      <c r="S546" s="5" t="s">
        <v>36</v>
      </c>
      <c r="T546" s="5" t="s">
        <v>45</v>
      </c>
      <c r="U546" s="5">
        <v>36</v>
      </c>
      <c r="W546" s="5">
        <v>36</v>
      </c>
      <c r="Z546" s="5">
        <v>30</v>
      </c>
    </row>
    <row r="547" spans="1:26" x14ac:dyDescent="0.55000000000000004">
      <c r="A547" s="309"/>
    </row>
    <row r="548" spans="1:26" x14ac:dyDescent="0.55000000000000004">
      <c r="A548" s="309" t="s">
        <v>228</v>
      </c>
      <c r="B548" s="5">
        <v>370</v>
      </c>
      <c r="C548" s="5" t="s">
        <v>34</v>
      </c>
      <c r="D548" s="5">
        <v>13713</v>
      </c>
      <c r="E548" s="5">
        <v>66</v>
      </c>
      <c r="F548" s="2">
        <v>130</v>
      </c>
      <c r="G548" s="5" t="s">
        <v>39</v>
      </c>
      <c r="J548" s="5">
        <v>63</v>
      </c>
      <c r="L548" s="5">
        <v>63</v>
      </c>
      <c r="Q548" s="5">
        <v>91</v>
      </c>
      <c r="R548" s="5">
        <v>40</v>
      </c>
      <c r="S548" s="5" t="s">
        <v>36</v>
      </c>
      <c r="T548" s="5" t="s">
        <v>45</v>
      </c>
      <c r="U548" s="5">
        <v>36</v>
      </c>
      <c r="W548" s="5">
        <v>36</v>
      </c>
      <c r="Z548" s="5">
        <v>40</v>
      </c>
    </row>
    <row r="549" spans="1:26" x14ac:dyDescent="0.55000000000000004">
      <c r="A549" s="309"/>
    </row>
    <row r="550" spans="1:26" x14ac:dyDescent="0.55000000000000004">
      <c r="A550" s="309" t="s">
        <v>229</v>
      </c>
      <c r="B550" s="5">
        <v>371</v>
      </c>
      <c r="C550" s="5" t="s">
        <v>34</v>
      </c>
      <c r="D550" s="5">
        <v>21600</v>
      </c>
      <c r="E550" s="5">
        <v>28</v>
      </c>
      <c r="F550" s="2">
        <v>1592</v>
      </c>
      <c r="G550" s="5" t="s">
        <v>39</v>
      </c>
      <c r="H550" s="5">
        <v>17</v>
      </c>
      <c r="I550" s="5">
        <v>3</v>
      </c>
      <c r="J550" s="5">
        <v>40</v>
      </c>
      <c r="K550" s="5">
        <v>7140</v>
      </c>
    </row>
    <row r="551" spans="1:26" x14ac:dyDescent="0.55000000000000004">
      <c r="A551" s="309"/>
    </row>
    <row r="552" spans="1:26" x14ac:dyDescent="0.55000000000000004">
      <c r="A552" s="309" t="s">
        <v>229</v>
      </c>
      <c r="B552" s="5">
        <v>372</v>
      </c>
      <c r="C552" s="5" t="s">
        <v>34</v>
      </c>
      <c r="D552" s="5">
        <v>52668</v>
      </c>
      <c r="E552" s="5">
        <v>153</v>
      </c>
      <c r="F552" s="2">
        <v>5130</v>
      </c>
      <c r="G552" s="5" t="s">
        <v>39</v>
      </c>
      <c r="H552" s="5">
        <v>6</v>
      </c>
      <c r="I552" s="5">
        <v>3</v>
      </c>
      <c r="J552" s="5">
        <v>8</v>
      </c>
      <c r="K552" s="5">
        <v>2708</v>
      </c>
    </row>
    <row r="553" spans="1:26" x14ac:dyDescent="0.55000000000000004">
      <c r="A553" s="309"/>
    </row>
    <row r="554" spans="1:26" x14ac:dyDescent="0.55000000000000004">
      <c r="A554" s="309" t="s">
        <v>230</v>
      </c>
      <c r="B554" s="5">
        <v>373</v>
      </c>
      <c r="C554" s="5" t="s">
        <v>34</v>
      </c>
      <c r="D554" s="5">
        <v>41929</v>
      </c>
      <c r="E554" s="5">
        <v>303</v>
      </c>
      <c r="F554" s="2">
        <v>3741</v>
      </c>
      <c r="G554" s="5" t="s">
        <v>39</v>
      </c>
      <c r="H554" s="5">
        <v>1</v>
      </c>
      <c r="I554" s="5">
        <v>3</v>
      </c>
      <c r="J554" s="5">
        <v>12</v>
      </c>
      <c r="K554" s="5">
        <v>712</v>
      </c>
    </row>
    <row r="555" spans="1:26" x14ac:dyDescent="0.55000000000000004">
      <c r="A555" s="309" t="s">
        <v>230</v>
      </c>
      <c r="B555" s="5">
        <v>374</v>
      </c>
      <c r="C555" s="5" t="s">
        <v>34</v>
      </c>
      <c r="D555" s="5">
        <v>41928</v>
      </c>
      <c r="E555" s="5">
        <v>302</v>
      </c>
      <c r="F555" s="2">
        <v>3740</v>
      </c>
      <c r="G555" s="5" t="s">
        <v>39</v>
      </c>
      <c r="H555" s="5">
        <v>1</v>
      </c>
      <c r="I555" s="5">
        <v>2</v>
      </c>
      <c r="J555" s="5">
        <v>79</v>
      </c>
      <c r="K555" s="5">
        <v>679</v>
      </c>
    </row>
    <row r="556" spans="1:26" x14ac:dyDescent="0.55000000000000004">
      <c r="A556" s="309" t="s">
        <v>230</v>
      </c>
      <c r="B556" s="5">
        <v>375</v>
      </c>
      <c r="C556" s="5" t="s">
        <v>34</v>
      </c>
      <c r="D556" s="5">
        <v>41963</v>
      </c>
      <c r="E556" s="5">
        <v>127</v>
      </c>
      <c r="F556" s="2">
        <v>3775</v>
      </c>
      <c r="G556" s="5" t="s">
        <v>39</v>
      </c>
      <c r="H556" s="5">
        <v>9</v>
      </c>
      <c r="I556" s="5">
        <v>3</v>
      </c>
      <c r="J556" s="5">
        <v>8</v>
      </c>
      <c r="K556" s="5">
        <v>3908</v>
      </c>
    </row>
    <row r="557" spans="1:26" x14ac:dyDescent="0.55000000000000004">
      <c r="A557" s="309" t="s">
        <v>230</v>
      </c>
      <c r="B557" s="5">
        <v>376</v>
      </c>
      <c r="C557" s="5" t="s">
        <v>34</v>
      </c>
      <c r="D557" s="5">
        <v>93611</v>
      </c>
      <c r="E557" s="5">
        <v>319</v>
      </c>
      <c r="F557" s="2">
        <v>7537</v>
      </c>
      <c r="G557" s="5" t="s">
        <v>39</v>
      </c>
      <c r="H557" s="5">
        <v>5</v>
      </c>
      <c r="I557" s="5">
        <v>2</v>
      </c>
      <c r="J557" s="5">
        <v>24</v>
      </c>
      <c r="K557" s="5">
        <v>2224</v>
      </c>
    </row>
    <row r="558" spans="1:26" x14ac:dyDescent="0.55000000000000004">
      <c r="A558" s="309" t="s">
        <v>230</v>
      </c>
      <c r="B558" s="5">
        <v>377</v>
      </c>
      <c r="C558" s="5" t="s">
        <v>34</v>
      </c>
      <c r="D558" s="5">
        <v>13675</v>
      </c>
      <c r="E558" s="5">
        <v>18</v>
      </c>
      <c r="F558" s="2">
        <v>92</v>
      </c>
      <c r="G558" s="5" t="s">
        <v>39</v>
      </c>
      <c r="I558" s="5">
        <v>1</v>
      </c>
      <c r="J558" s="5">
        <v>6</v>
      </c>
      <c r="L558" s="5">
        <v>106</v>
      </c>
      <c r="Q558" s="5">
        <v>92</v>
      </c>
      <c r="R558" s="5">
        <v>29</v>
      </c>
      <c r="S558" s="5" t="s">
        <v>36</v>
      </c>
      <c r="T558" s="5" t="s">
        <v>45</v>
      </c>
      <c r="U558" s="5">
        <v>108</v>
      </c>
      <c r="W558" s="5">
        <v>108</v>
      </c>
      <c r="Z558" s="5">
        <v>40</v>
      </c>
    </row>
    <row r="559" spans="1:26" x14ac:dyDescent="0.55000000000000004">
      <c r="A559" s="309" t="s">
        <v>230</v>
      </c>
      <c r="B559" s="5">
        <v>378</v>
      </c>
      <c r="C559" s="5" t="s">
        <v>34</v>
      </c>
      <c r="D559" s="5">
        <v>41965</v>
      </c>
      <c r="E559" s="5">
        <v>124</v>
      </c>
      <c r="F559" s="2">
        <v>3776</v>
      </c>
      <c r="G559" s="5" t="s">
        <v>39</v>
      </c>
      <c r="H559" s="5">
        <v>8</v>
      </c>
      <c r="I559" s="5">
        <v>2</v>
      </c>
      <c r="J559" s="5">
        <v>28</v>
      </c>
      <c r="K559" s="5">
        <v>3428</v>
      </c>
    </row>
    <row r="560" spans="1:26" x14ac:dyDescent="0.55000000000000004">
      <c r="A560" s="309"/>
    </row>
    <row r="561" spans="1:26" x14ac:dyDescent="0.55000000000000004">
      <c r="A561" s="309" t="s">
        <v>231</v>
      </c>
      <c r="B561" s="5">
        <v>379</v>
      </c>
      <c r="C561" s="5" t="s">
        <v>34</v>
      </c>
      <c r="D561" s="5">
        <v>15191</v>
      </c>
      <c r="E561" s="5">
        <v>11</v>
      </c>
      <c r="F561" s="2">
        <v>559</v>
      </c>
      <c r="G561" s="5" t="s">
        <v>39</v>
      </c>
      <c r="J561" s="5">
        <v>64</v>
      </c>
      <c r="K561" s="5">
        <v>64</v>
      </c>
    </row>
    <row r="562" spans="1:26" x14ac:dyDescent="0.55000000000000004">
      <c r="A562" s="309" t="s">
        <v>231</v>
      </c>
      <c r="B562" s="5">
        <v>380</v>
      </c>
      <c r="C562" s="5" t="s">
        <v>34</v>
      </c>
      <c r="D562" s="5">
        <v>26134</v>
      </c>
      <c r="E562" s="5">
        <v>7</v>
      </c>
      <c r="F562" s="2">
        <v>2056</v>
      </c>
      <c r="G562" s="5" t="s">
        <v>39</v>
      </c>
      <c r="H562" s="5">
        <v>20</v>
      </c>
      <c r="J562" s="5">
        <v>50</v>
      </c>
      <c r="K562" s="5">
        <v>8050</v>
      </c>
    </row>
    <row r="563" spans="1:26" x14ac:dyDescent="0.55000000000000004">
      <c r="A563" s="309" t="s">
        <v>231</v>
      </c>
      <c r="B563" s="5">
        <v>381</v>
      </c>
      <c r="C563" s="5" t="s">
        <v>34</v>
      </c>
      <c r="D563" s="5">
        <v>14433</v>
      </c>
      <c r="E563" s="5">
        <v>60</v>
      </c>
      <c r="F563" s="2">
        <v>267</v>
      </c>
      <c r="G563" s="5" t="s">
        <v>39</v>
      </c>
      <c r="I563" s="5">
        <v>1</v>
      </c>
      <c r="J563" s="5">
        <v>41</v>
      </c>
      <c r="L563" s="5">
        <v>141</v>
      </c>
      <c r="Q563" s="5">
        <v>93</v>
      </c>
      <c r="R563" s="5">
        <v>79</v>
      </c>
      <c r="S563" s="5" t="s">
        <v>36</v>
      </c>
      <c r="T563" s="5" t="s">
        <v>64</v>
      </c>
      <c r="U563" s="5">
        <v>54</v>
      </c>
      <c r="W563" s="5">
        <v>54</v>
      </c>
      <c r="Z563" s="5">
        <v>30</v>
      </c>
    </row>
    <row r="564" spans="1:26" x14ac:dyDescent="0.55000000000000004">
      <c r="A564" s="309"/>
    </row>
    <row r="565" spans="1:26" x14ac:dyDescent="0.55000000000000004">
      <c r="A565" s="309" t="s">
        <v>232</v>
      </c>
      <c r="B565" s="5">
        <v>382</v>
      </c>
      <c r="C565" s="5" t="s">
        <v>34</v>
      </c>
      <c r="D565" s="5">
        <v>51760</v>
      </c>
      <c r="E565" s="5">
        <v>198</v>
      </c>
      <c r="F565" s="2">
        <v>4928</v>
      </c>
      <c r="G565" s="5" t="s">
        <v>39</v>
      </c>
      <c r="H565" s="5">
        <v>6</v>
      </c>
      <c r="I565" s="5">
        <v>2</v>
      </c>
      <c r="J565" s="5">
        <v>92</v>
      </c>
      <c r="K565" s="5">
        <v>2692</v>
      </c>
    </row>
    <row r="566" spans="1:26" x14ac:dyDescent="0.55000000000000004">
      <c r="A566" s="309"/>
    </row>
    <row r="567" spans="1:26" x14ac:dyDescent="0.55000000000000004">
      <c r="A567" s="309" t="s">
        <v>233</v>
      </c>
      <c r="B567" s="5">
        <v>383</v>
      </c>
      <c r="C567" s="5" t="s">
        <v>34</v>
      </c>
      <c r="D567" s="5">
        <v>14418</v>
      </c>
      <c r="E567" s="5">
        <v>44</v>
      </c>
      <c r="F567" s="2">
        <v>252</v>
      </c>
      <c r="G567" s="5" t="s">
        <v>39</v>
      </c>
      <c r="J567" s="5">
        <v>60</v>
      </c>
      <c r="L567" s="5">
        <v>60</v>
      </c>
      <c r="Q567" s="5">
        <v>94</v>
      </c>
      <c r="R567" s="5">
        <v>87</v>
      </c>
      <c r="S567" s="5" t="s">
        <v>36</v>
      </c>
      <c r="T567" s="5" t="s">
        <v>37</v>
      </c>
      <c r="U567" s="5">
        <v>36</v>
      </c>
      <c r="W567" s="5">
        <v>36</v>
      </c>
      <c r="Z567" s="5">
        <v>10</v>
      </c>
    </row>
    <row r="568" spans="1:26" x14ac:dyDescent="0.55000000000000004">
      <c r="A568" s="309"/>
    </row>
    <row r="569" spans="1:26" x14ac:dyDescent="0.55000000000000004">
      <c r="A569" s="309" t="s">
        <v>234</v>
      </c>
      <c r="B569" s="5">
        <v>384</v>
      </c>
      <c r="C569" s="5" t="s">
        <v>34</v>
      </c>
      <c r="D569" s="5">
        <v>51923</v>
      </c>
      <c r="E569" s="5">
        <v>214</v>
      </c>
      <c r="F569" s="2">
        <v>4969</v>
      </c>
      <c r="G569" s="5" t="s">
        <v>39</v>
      </c>
      <c r="J569" s="5">
        <v>60</v>
      </c>
      <c r="L569" s="5">
        <v>60</v>
      </c>
      <c r="Q569" s="5">
        <v>95</v>
      </c>
      <c r="R569" s="5">
        <v>148</v>
      </c>
      <c r="S569" s="5" t="s">
        <v>36</v>
      </c>
      <c r="T569" s="5" t="s">
        <v>45</v>
      </c>
      <c r="U569" s="5">
        <v>72</v>
      </c>
      <c r="W569" s="5">
        <v>72</v>
      </c>
      <c r="Z569" s="5">
        <v>20</v>
      </c>
    </row>
    <row r="570" spans="1:26" x14ac:dyDescent="0.55000000000000004">
      <c r="A570" s="309"/>
    </row>
    <row r="571" spans="1:26" x14ac:dyDescent="0.55000000000000004">
      <c r="A571" s="309" t="s">
        <v>235</v>
      </c>
      <c r="B571" s="5">
        <v>385</v>
      </c>
      <c r="C571" s="5" t="s">
        <v>34</v>
      </c>
      <c r="D571" s="5">
        <v>26298</v>
      </c>
      <c r="E571" s="5">
        <v>68</v>
      </c>
      <c r="F571" s="2">
        <v>2213</v>
      </c>
      <c r="G571" s="5" t="s">
        <v>39</v>
      </c>
      <c r="H571" s="5">
        <v>5</v>
      </c>
      <c r="I571" s="5">
        <v>2</v>
      </c>
      <c r="J571" s="5">
        <v>60</v>
      </c>
      <c r="K571" s="5">
        <v>2260</v>
      </c>
    </row>
    <row r="572" spans="1:26" x14ac:dyDescent="0.55000000000000004">
      <c r="A572" s="309" t="s">
        <v>235</v>
      </c>
      <c r="B572" s="5">
        <v>386</v>
      </c>
      <c r="C572" s="5" t="s">
        <v>34</v>
      </c>
      <c r="D572" s="5">
        <v>13617</v>
      </c>
      <c r="E572" s="5">
        <v>14</v>
      </c>
      <c r="F572" s="2">
        <v>34</v>
      </c>
      <c r="G572" s="5" t="s">
        <v>39</v>
      </c>
      <c r="J572" s="5">
        <v>79</v>
      </c>
      <c r="K572" s="5">
        <v>79</v>
      </c>
    </row>
    <row r="573" spans="1:26" x14ac:dyDescent="0.55000000000000004">
      <c r="A573" s="309" t="s">
        <v>235</v>
      </c>
      <c r="B573" s="5">
        <v>387</v>
      </c>
      <c r="C573" s="5" t="s">
        <v>34</v>
      </c>
      <c r="D573" s="5">
        <v>51759</v>
      </c>
      <c r="E573" s="5">
        <v>165</v>
      </c>
      <c r="F573" s="2">
        <v>4927</v>
      </c>
      <c r="G573" s="5" t="s">
        <v>39</v>
      </c>
      <c r="H573" s="5">
        <v>7</v>
      </c>
      <c r="I573" s="5">
        <v>2</v>
      </c>
      <c r="J573" s="5">
        <v>21</v>
      </c>
      <c r="K573" s="5">
        <v>3021</v>
      </c>
    </row>
    <row r="574" spans="1:26" x14ac:dyDescent="0.55000000000000004">
      <c r="A574" s="309" t="s">
        <v>235</v>
      </c>
      <c r="B574" s="5">
        <v>388</v>
      </c>
      <c r="C574" s="5" t="s">
        <v>34</v>
      </c>
      <c r="D574" s="5">
        <v>25298</v>
      </c>
      <c r="E574" s="5">
        <v>67</v>
      </c>
      <c r="F574" s="2">
        <v>2212</v>
      </c>
      <c r="G574" s="5" t="s">
        <v>39</v>
      </c>
      <c r="H574" s="5">
        <v>15</v>
      </c>
      <c r="J574" s="5">
        <v>50</v>
      </c>
      <c r="K574" s="5">
        <v>6050</v>
      </c>
    </row>
    <row r="575" spans="1:26" x14ac:dyDescent="0.55000000000000004">
      <c r="A575" s="309"/>
    </row>
    <row r="576" spans="1:26" x14ac:dyDescent="0.55000000000000004">
      <c r="A576" s="309" t="s">
        <v>236</v>
      </c>
      <c r="B576" s="5">
        <v>389</v>
      </c>
      <c r="C576" s="5" t="s">
        <v>34</v>
      </c>
      <c r="D576" s="5">
        <v>51939</v>
      </c>
      <c r="E576" s="5">
        <v>191</v>
      </c>
      <c r="F576" s="2">
        <v>4985</v>
      </c>
      <c r="G576" s="5" t="s">
        <v>39</v>
      </c>
      <c r="I576" s="5">
        <v>1</v>
      </c>
      <c r="J576" s="5">
        <v>22</v>
      </c>
      <c r="L576" s="5">
        <v>122</v>
      </c>
      <c r="Q576" s="5">
        <v>96</v>
      </c>
      <c r="R576" s="5">
        <v>236</v>
      </c>
      <c r="S576" s="5" t="s">
        <v>36</v>
      </c>
      <c r="T576" s="5" t="s">
        <v>37</v>
      </c>
      <c r="U576" s="5">
        <v>54</v>
      </c>
      <c r="W576" s="5">
        <v>54</v>
      </c>
      <c r="Z576" s="5">
        <v>3</v>
      </c>
    </row>
    <row r="577" spans="1:27" x14ac:dyDescent="0.55000000000000004">
      <c r="A577" s="309"/>
    </row>
    <row r="578" spans="1:27" x14ac:dyDescent="0.55000000000000004">
      <c r="A578" s="309" t="s">
        <v>237</v>
      </c>
      <c r="B578" s="5">
        <v>390</v>
      </c>
      <c r="C578" s="5" t="s">
        <v>34</v>
      </c>
      <c r="D578" s="5">
        <v>42189</v>
      </c>
      <c r="E578" s="5">
        <v>25</v>
      </c>
      <c r="F578" s="2">
        <v>3470</v>
      </c>
      <c r="G578" s="5" t="s">
        <v>39</v>
      </c>
      <c r="H578" s="5">
        <v>8</v>
      </c>
      <c r="I578" s="5">
        <v>3</v>
      </c>
      <c r="J578" s="5">
        <v>83</v>
      </c>
      <c r="K578" s="5">
        <v>3583</v>
      </c>
    </row>
    <row r="579" spans="1:27" x14ac:dyDescent="0.55000000000000004">
      <c r="A579" s="309" t="s">
        <v>237</v>
      </c>
      <c r="B579" s="5">
        <v>391</v>
      </c>
      <c r="C579" s="5" t="s">
        <v>34</v>
      </c>
      <c r="D579" s="5">
        <v>72278</v>
      </c>
      <c r="E579" s="5">
        <v>234</v>
      </c>
      <c r="F579" s="2">
        <v>6102</v>
      </c>
      <c r="G579" s="5" t="s">
        <v>39</v>
      </c>
      <c r="H579" s="5">
        <v>7</v>
      </c>
      <c r="I579" s="5">
        <v>2</v>
      </c>
      <c r="J579" s="5">
        <v>60</v>
      </c>
      <c r="K579" s="5">
        <v>3060</v>
      </c>
    </row>
    <row r="580" spans="1:27" x14ac:dyDescent="0.55000000000000004">
      <c r="A580" s="309" t="s">
        <v>237</v>
      </c>
      <c r="B580" s="5">
        <v>392</v>
      </c>
      <c r="C580" s="5" t="s">
        <v>34</v>
      </c>
      <c r="D580" s="5">
        <v>42187</v>
      </c>
      <c r="E580" s="5">
        <v>27</v>
      </c>
      <c r="F580" s="2">
        <v>3468</v>
      </c>
      <c r="G580" s="5" t="s">
        <v>39</v>
      </c>
      <c r="H580" s="5">
        <v>12</v>
      </c>
      <c r="J580" s="5">
        <v>35</v>
      </c>
      <c r="K580" s="5">
        <v>4835</v>
      </c>
    </row>
    <row r="581" spans="1:27" x14ac:dyDescent="0.55000000000000004">
      <c r="A581" s="309"/>
    </row>
    <row r="582" spans="1:27" x14ac:dyDescent="0.55000000000000004">
      <c r="A582" s="309" t="s">
        <v>238</v>
      </c>
      <c r="B582" s="5">
        <v>393</v>
      </c>
      <c r="C582" s="5" t="s">
        <v>34</v>
      </c>
      <c r="D582" s="5">
        <v>13605</v>
      </c>
      <c r="E582" s="5">
        <v>27</v>
      </c>
      <c r="F582" s="2">
        <v>22</v>
      </c>
      <c r="G582" s="5" t="s">
        <v>39</v>
      </c>
      <c r="J582" s="5">
        <v>63</v>
      </c>
      <c r="L582" s="5">
        <v>63</v>
      </c>
      <c r="Q582" s="5">
        <v>97</v>
      </c>
      <c r="R582" s="5">
        <v>144</v>
      </c>
      <c r="S582" s="5" t="s">
        <v>36</v>
      </c>
      <c r="T582" s="5" t="s">
        <v>45</v>
      </c>
      <c r="U582" s="5">
        <v>144</v>
      </c>
      <c r="W582" s="5">
        <v>144</v>
      </c>
      <c r="Z582" s="5">
        <v>40</v>
      </c>
    </row>
    <row r="583" spans="1:27" x14ac:dyDescent="0.55000000000000004">
      <c r="A583" s="309"/>
    </row>
    <row r="584" spans="1:27" x14ac:dyDescent="0.55000000000000004">
      <c r="A584" s="309" t="s">
        <v>239</v>
      </c>
      <c r="B584" s="5">
        <v>394</v>
      </c>
      <c r="C584" s="5" t="s">
        <v>34</v>
      </c>
      <c r="D584" s="5">
        <v>72330</v>
      </c>
      <c r="E584" s="5">
        <v>346</v>
      </c>
      <c r="F584" s="2">
        <v>6151</v>
      </c>
      <c r="G584" s="5" t="s">
        <v>39</v>
      </c>
      <c r="H584" s="5">
        <v>4</v>
      </c>
      <c r="J584" s="5">
        <v>13</v>
      </c>
      <c r="K584" s="5">
        <v>1613</v>
      </c>
    </row>
    <row r="585" spans="1:27" x14ac:dyDescent="0.55000000000000004">
      <c r="A585" s="309" t="s">
        <v>239</v>
      </c>
      <c r="B585" s="5">
        <v>394.1</v>
      </c>
      <c r="C585" s="5" t="s">
        <v>34</v>
      </c>
      <c r="D585" s="5">
        <v>72323</v>
      </c>
      <c r="E585" s="5">
        <v>353</v>
      </c>
      <c r="F585" s="2">
        <v>6158</v>
      </c>
      <c r="J585" s="5">
        <v>76</v>
      </c>
      <c r="L585" s="5">
        <v>76</v>
      </c>
      <c r="R585" s="5">
        <v>226</v>
      </c>
      <c r="S585" s="5" t="s">
        <v>36</v>
      </c>
      <c r="T585" s="5" t="s">
        <v>37</v>
      </c>
      <c r="U585" s="5">
        <v>36</v>
      </c>
      <c r="W585" s="5">
        <v>36</v>
      </c>
      <c r="Z585" s="5">
        <v>30</v>
      </c>
    </row>
    <row r="586" spans="1:27" x14ac:dyDescent="0.55000000000000004">
      <c r="A586" s="309"/>
    </row>
    <row r="587" spans="1:27" x14ac:dyDescent="0.55000000000000004">
      <c r="A587" s="309" t="s">
        <v>240</v>
      </c>
      <c r="B587" s="5">
        <v>395</v>
      </c>
      <c r="C587" s="5" t="s">
        <v>34</v>
      </c>
      <c r="D587" s="5">
        <v>14416</v>
      </c>
      <c r="E587" s="5">
        <v>42</v>
      </c>
      <c r="F587" s="2">
        <v>250</v>
      </c>
      <c r="G587" s="5" t="s">
        <v>39</v>
      </c>
      <c r="J587" s="5">
        <v>71</v>
      </c>
      <c r="L587" s="5">
        <v>71</v>
      </c>
      <c r="Q587" s="5">
        <v>98</v>
      </c>
      <c r="R587" s="5">
        <v>81</v>
      </c>
      <c r="S587" s="5" t="s">
        <v>36</v>
      </c>
      <c r="T587" s="5" t="s">
        <v>45</v>
      </c>
      <c r="U587" s="5">
        <v>108</v>
      </c>
      <c r="W587" s="5">
        <v>108</v>
      </c>
      <c r="Z587" s="5">
        <v>50</v>
      </c>
    </row>
    <row r="588" spans="1:27" x14ac:dyDescent="0.55000000000000004">
      <c r="A588" s="309"/>
    </row>
    <row r="589" spans="1:27" x14ac:dyDescent="0.55000000000000004">
      <c r="A589" s="309" t="s">
        <v>242</v>
      </c>
      <c r="B589" s="5">
        <v>396</v>
      </c>
      <c r="C589" s="5" t="s">
        <v>34</v>
      </c>
      <c r="D589" s="5">
        <v>14428</v>
      </c>
      <c r="E589" s="5">
        <v>54</v>
      </c>
      <c r="F589" s="2">
        <v>262</v>
      </c>
      <c r="G589" s="5" t="s">
        <v>39</v>
      </c>
      <c r="J589" s="5">
        <v>45</v>
      </c>
      <c r="L589" s="5">
        <v>45</v>
      </c>
      <c r="AA589" s="2" t="s">
        <v>241</v>
      </c>
    </row>
    <row r="590" spans="1:27" x14ac:dyDescent="0.55000000000000004">
      <c r="A590" s="309" t="s">
        <v>241</v>
      </c>
      <c r="Q590" s="5">
        <v>99</v>
      </c>
      <c r="R590" s="5">
        <v>126</v>
      </c>
      <c r="S590" s="5" t="s">
        <v>36</v>
      </c>
      <c r="T590" s="5" t="s">
        <v>45</v>
      </c>
      <c r="U590" s="5">
        <v>108</v>
      </c>
      <c r="W590" s="5">
        <v>108</v>
      </c>
      <c r="Z590" s="5">
        <v>30</v>
      </c>
    </row>
    <row r="591" spans="1:27" x14ac:dyDescent="0.55000000000000004">
      <c r="A591" s="309" t="s">
        <v>242</v>
      </c>
      <c r="B591" s="5">
        <v>397</v>
      </c>
      <c r="C591" s="5" t="s">
        <v>34</v>
      </c>
      <c r="D591" s="5">
        <v>26195</v>
      </c>
      <c r="E591" s="5">
        <v>78</v>
      </c>
      <c r="F591" s="2">
        <v>2113</v>
      </c>
      <c r="G591" s="5" t="s">
        <v>39</v>
      </c>
      <c r="H591" s="5">
        <v>8</v>
      </c>
      <c r="J591" s="5">
        <v>13</v>
      </c>
      <c r="K591" s="5">
        <v>3213</v>
      </c>
      <c r="AA591" s="2" t="s">
        <v>241</v>
      </c>
    </row>
    <row r="592" spans="1:27" x14ac:dyDescent="0.55000000000000004">
      <c r="A592" s="309"/>
      <c r="B592" s="5">
        <v>398</v>
      </c>
      <c r="C592" s="5" t="s">
        <v>47</v>
      </c>
      <c r="D592" s="5">
        <v>920</v>
      </c>
      <c r="E592" s="5">
        <v>46</v>
      </c>
      <c r="G592" s="5" t="s">
        <v>39</v>
      </c>
      <c r="H592" s="5">
        <v>7</v>
      </c>
      <c r="I592" s="5">
        <v>1</v>
      </c>
      <c r="J592" s="5">
        <v>40</v>
      </c>
      <c r="K592" s="5">
        <v>2940</v>
      </c>
    </row>
    <row r="593" spans="1:26" x14ac:dyDescent="0.55000000000000004">
      <c r="A593" s="309"/>
    </row>
    <row r="594" spans="1:26" x14ac:dyDescent="0.55000000000000004">
      <c r="A594" s="309" t="s">
        <v>243</v>
      </c>
      <c r="B594" s="5">
        <v>399</v>
      </c>
      <c r="C594" s="5" t="s">
        <v>34</v>
      </c>
      <c r="D594" s="5">
        <v>26277</v>
      </c>
      <c r="E594" s="5">
        <v>50</v>
      </c>
      <c r="F594" s="2">
        <v>2199</v>
      </c>
      <c r="G594" s="5" t="s">
        <v>39</v>
      </c>
      <c r="H594" s="5">
        <v>35</v>
      </c>
      <c r="J594" s="5">
        <v>60</v>
      </c>
      <c r="K594" s="5">
        <v>14060</v>
      </c>
    </row>
    <row r="595" spans="1:26" x14ac:dyDescent="0.55000000000000004">
      <c r="A595" s="309" t="s">
        <v>243</v>
      </c>
      <c r="B595" s="5">
        <v>400</v>
      </c>
      <c r="C595" s="5" t="s">
        <v>34</v>
      </c>
      <c r="D595" s="5">
        <v>14440</v>
      </c>
      <c r="E595" s="5">
        <v>71</v>
      </c>
      <c r="F595" s="2">
        <v>274</v>
      </c>
      <c r="G595" s="5" t="s">
        <v>39</v>
      </c>
      <c r="J595" s="5">
        <v>46</v>
      </c>
      <c r="L595" s="5">
        <v>46</v>
      </c>
      <c r="Q595" s="5">
        <v>100</v>
      </c>
      <c r="R595" s="5">
        <v>95</v>
      </c>
      <c r="S595" s="5" t="s">
        <v>36</v>
      </c>
      <c r="T595" s="5" t="s">
        <v>45</v>
      </c>
      <c r="U595" s="5">
        <v>108</v>
      </c>
      <c r="W595" s="5">
        <v>108</v>
      </c>
      <c r="Z595" s="5">
        <v>40</v>
      </c>
    </row>
    <row r="596" spans="1:26" x14ac:dyDescent="0.55000000000000004">
      <c r="A596" s="309"/>
    </row>
    <row r="597" spans="1:26" x14ac:dyDescent="0.55000000000000004">
      <c r="A597" s="309" t="s">
        <v>244</v>
      </c>
      <c r="B597" s="5">
        <v>401</v>
      </c>
      <c r="C597" s="5" t="s">
        <v>34</v>
      </c>
      <c r="D597" s="5">
        <v>42010</v>
      </c>
      <c r="E597" s="5">
        <v>258</v>
      </c>
      <c r="F597" s="2">
        <v>3822</v>
      </c>
      <c r="G597" s="5" t="s">
        <v>39</v>
      </c>
      <c r="H597" s="5">
        <v>5</v>
      </c>
      <c r="I597" s="5">
        <v>1</v>
      </c>
      <c r="J597" s="5">
        <v>27</v>
      </c>
      <c r="K597" s="5">
        <v>2127</v>
      </c>
    </row>
    <row r="598" spans="1:26" x14ac:dyDescent="0.55000000000000004">
      <c r="A598" s="309"/>
    </row>
    <row r="599" spans="1:26" x14ac:dyDescent="0.55000000000000004">
      <c r="A599" s="309" t="s">
        <v>245</v>
      </c>
      <c r="B599" s="5">
        <v>402</v>
      </c>
      <c r="C599" s="5" t="s">
        <v>34</v>
      </c>
      <c r="D599" s="5">
        <v>26279</v>
      </c>
      <c r="E599" s="5">
        <v>48</v>
      </c>
      <c r="F599" s="2">
        <v>2197</v>
      </c>
      <c r="G599" s="5" t="s">
        <v>39</v>
      </c>
      <c r="H599" s="5">
        <v>7</v>
      </c>
      <c r="I599" s="5">
        <v>1</v>
      </c>
      <c r="J599" s="5">
        <v>6</v>
      </c>
      <c r="K599" s="5">
        <v>2906</v>
      </c>
    </row>
    <row r="600" spans="1:26" x14ac:dyDescent="0.55000000000000004">
      <c r="A600" s="309"/>
    </row>
    <row r="601" spans="1:26" x14ac:dyDescent="0.55000000000000004">
      <c r="A601" s="309" t="s">
        <v>246</v>
      </c>
      <c r="B601" s="5">
        <v>403</v>
      </c>
      <c r="C601" s="5" t="s">
        <v>34</v>
      </c>
      <c r="D601" s="5">
        <v>26199</v>
      </c>
      <c r="E601" s="5">
        <v>66</v>
      </c>
      <c r="F601" s="2">
        <v>2116</v>
      </c>
      <c r="G601" s="5" t="s">
        <v>39</v>
      </c>
      <c r="H601" s="5">
        <v>5</v>
      </c>
      <c r="I601" s="5">
        <v>2</v>
      </c>
      <c r="J601" s="5">
        <v>93</v>
      </c>
      <c r="K601" s="5">
        <v>2293</v>
      </c>
    </row>
    <row r="602" spans="1:26" x14ac:dyDescent="0.55000000000000004">
      <c r="A602" s="309" t="s">
        <v>246</v>
      </c>
      <c r="B602" s="5">
        <v>404</v>
      </c>
      <c r="C602" s="5" t="s">
        <v>34</v>
      </c>
      <c r="D602" s="5">
        <v>26211</v>
      </c>
      <c r="E602" s="5">
        <v>71</v>
      </c>
      <c r="F602" s="2">
        <v>2129</v>
      </c>
      <c r="G602" s="5" t="s">
        <v>39</v>
      </c>
      <c r="H602" s="5">
        <v>3</v>
      </c>
      <c r="I602" s="5">
        <v>3</v>
      </c>
      <c r="J602" s="5">
        <v>53</v>
      </c>
      <c r="K602" s="5">
        <v>1553</v>
      </c>
    </row>
    <row r="603" spans="1:26" x14ac:dyDescent="0.55000000000000004">
      <c r="A603" s="309" t="s">
        <v>246</v>
      </c>
      <c r="B603" s="5">
        <v>405</v>
      </c>
      <c r="C603" s="5" t="s">
        <v>34</v>
      </c>
      <c r="D603" s="5">
        <v>41631</v>
      </c>
      <c r="E603" s="5">
        <v>75</v>
      </c>
      <c r="F603" s="2">
        <v>3582</v>
      </c>
      <c r="G603" s="5" t="s">
        <v>39</v>
      </c>
      <c r="I603" s="5">
        <v>2</v>
      </c>
      <c r="J603" s="5">
        <v>47</v>
      </c>
      <c r="K603" s="5">
        <v>247</v>
      </c>
    </row>
    <row r="604" spans="1:26" x14ac:dyDescent="0.55000000000000004">
      <c r="A604" s="309" t="s">
        <v>246</v>
      </c>
      <c r="B604" s="5">
        <v>406</v>
      </c>
      <c r="C604" s="5" t="s">
        <v>34</v>
      </c>
      <c r="D604" s="5">
        <v>51944</v>
      </c>
      <c r="E604" s="5">
        <v>197</v>
      </c>
      <c r="F604" s="2">
        <v>1990</v>
      </c>
      <c r="G604" s="5" t="s">
        <v>39</v>
      </c>
      <c r="J604" s="5">
        <v>56</v>
      </c>
      <c r="L604" s="5">
        <v>56</v>
      </c>
      <c r="Q604" s="5">
        <v>101</v>
      </c>
      <c r="R604" s="5">
        <v>5</v>
      </c>
      <c r="S604" s="5" t="s">
        <v>36</v>
      </c>
      <c r="T604" s="5" t="s">
        <v>45</v>
      </c>
      <c r="U604" s="5">
        <v>108</v>
      </c>
      <c r="W604" s="5">
        <v>108</v>
      </c>
      <c r="Z604" s="5">
        <v>20</v>
      </c>
    </row>
    <row r="605" spans="1:26" x14ac:dyDescent="0.55000000000000004">
      <c r="A605" s="309"/>
    </row>
    <row r="606" spans="1:26" x14ac:dyDescent="0.55000000000000004">
      <c r="A606" s="309" t="s">
        <v>247</v>
      </c>
      <c r="B606" s="5">
        <v>407</v>
      </c>
      <c r="C606" s="5" t="s">
        <v>34</v>
      </c>
      <c r="D606" s="5">
        <v>51943</v>
      </c>
      <c r="E606" s="5">
        <v>195</v>
      </c>
      <c r="F606" s="2">
        <v>4989</v>
      </c>
      <c r="G606" s="5" t="s">
        <v>39</v>
      </c>
      <c r="J606" s="5">
        <v>65</v>
      </c>
      <c r="O606" s="2">
        <v>65</v>
      </c>
    </row>
    <row r="607" spans="1:26" x14ac:dyDescent="0.55000000000000004">
      <c r="A607" s="309"/>
    </row>
    <row r="608" spans="1:26" x14ac:dyDescent="0.55000000000000004">
      <c r="A608" s="309" t="s">
        <v>248</v>
      </c>
      <c r="B608" s="5">
        <v>408</v>
      </c>
      <c r="C608" s="5" t="s">
        <v>34</v>
      </c>
      <c r="D608" s="5">
        <v>25293</v>
      </c>
      <c r="E608" s="5">
        <v>11</v>
      </c>
      <c r="F608" s="2">
        <v>1749</v>
      </c>
      <c r="G608" s="5" t="s">
        <v>39</v>
      </c>
      <c r="H608" s="5">
        <v>8</v>
      </c>
      <c r="I608" s="5">
        <v>2</v>
      </c>
      <c r="J608" s="5">
        <v>70</v>
      </c>
      <c r="K608" s="5">
        <v>3070</v>
      </c>
    </row>
    <row r="609" spans="1:27" x14ac:dyDescent="0.55000000000000004">
      <c r="A609" s="309"/>
      <c r="B609" s="5">
        <v>409</v>
      </c>
      <c r="G609" s="5" t="s">
        <v>39</v>
      </c>
    </row>
    <row r="610" spans="1:27" x14ac:dyDescent="0.55000000000000004">
      <c r="A610" s="309"/>
    </row>
    <row r="611" spans="1:27" x14ac:dyDescent="0.55000000000000004">
      <c r="A611" s="309" t="s">
        <v>249</v>
      </c>
      <c r="B611" s="5">
        <v>410</v>
      </c>
      <c r="C611" s="5" t="s">
        <v>34</v>
      </c>
      <c r="D611" s="5">
        <v>13690</v>
      </c>
      <c r="E611" s="5">
        <v>55</v>
      </c>
      <c r="F611" s="2">
        <v>107</v>
      </c>
      <c r="G611" s="5" t="s">
        <v>39</v>
      </c>
      <c r="J611" s="5">
        <v>78</v>
      </c>
      <c r="L611" s="5">
        <v>78</v>
      </c>
      <c r="Q611" s="5">
        <v>102</v>
      </c>
      <c r="R611" s="5">
        <v>77</v>
      </c>
      <c r="S611" s="5" t="s">
        <v>36</v>
      </c>
      <c r="T611" s="5" t="s">
        <v>45</v>
      </c>
      <c r="U611" s="5">
        <v>108</v>
      </c>
      <c r="W611" s="5">
        <v>108</v>
      </c>
      <c r="Z611" s="5">
        <v>38</v>
      </c>
    </row>
    <row r="612" spans="1:27" x14ac:dyDescent="0.55000000000000004">
      <c r="A612" s="309" t="s">
        <v>249</v>
      </c>
      <c r="B612" s="5">
        <v>411</v>
      </c>
      <c r="C612" s="5" t="s">
        <v>34</v>
      </c>
      <c r="D612" s="5">
        <v>93601</v>
      </c>
      <c r="E612" s="5">
        <v>728</v>
      </c>
      <c r="F612" s="2">
        <v>7535</v>
      </c>
      <c r="G612" s="5" t="s">
        <v>39</v>
      </c>
      <c r="H612" s="5">
        <v>1</v>
      </c>
      <c r="I612" s="5">
        <v>3</v>
      </c>
      <c r="J612" s="5">
        <v>34</v>
      </c>
      <c r="K612" s="5">
        <v>734</v>
      </c>
    </row>
    <row r="613" spans="1:27" x14ac:dyDescent="0.55000000000000004">
      <c r="A613" s="309" t="s">
        <v>249</v>
      </c>
      <c r="B613" s="5">
        <v>412</v>
      </c>
      <c r="C613" s="5" t="s">
        <v>34</v>
      </c>
      <c r="D613" s="5">
        <v>13705</v>
      </c>
      <c r="E613" s="5">
        <v>39</v>
      </c>
      <c r="F613" s="2">
        <v>122</v>
      </c>
      <c r="G613" s="5" t="s">
        <v>39</v>
      </c>
      <c r="J613" s="5">
        <v>72</v>
      </c>
      <c r="K613" s="5">
        <v>72</v>
      </c>
    </row>
    <row r="614" spans="1:27" x14ac:dyDescent="0.55000000000000004">
      <c r="A614" s="309" t="s">
        <v>249</v>
      </c>
      <c r="B614" s="5">
        <v>413</v>
      </c>
      <c r="C614" s="5" t="s">
        <v>34</v>
      </c>
      <c r="D614" s="5">
        <v>35340</v>
      </c>
      <c r="E614" s="5">
        <v>1</v>
      </c>
      <c r="F614" s="2">
        <v>2416</v>
      </c>
      <c r="G614" s="5" t="s">
        <v>39</v>
      </c>
      <c r="H614" s="5">
        <v>10</v>
      </c>
      <c r="I614" s="5">
        <v>2</v>
      </c>
      <c r="J614" s="5">
        <v>60</v>
      </c>
      <c r="K614" s="5">
        <v>4260</v>
      </c>
    </row>
    <row r="615" spans="1:27" x14ac:dyDescent="0.55000000000000004">
      <c r="A615" s="309"/>
    </row>
    <row r="616" spans="1:27" x14ac:dyDescent="0.55000000000000004">
      <c r="A616" s="309" t="s">
        <v>250</v>
      </c>
      <c r="B616" s="5">
        <v>414</v>
      </c>
      <c r="C616" s="5" t="s">
        <v>34</v>
      </c>
      <c r="D616" s="5">
        <v>25389</v>
      </c>
      <c r="E616" s="5">
        <v>15</v>
      </c>
      <c r="F616" s="2">
        <v>1745</v>
      </c>
      <c r="G616" s="5" t="s">
        <v>39</v>
      </c>
      <c r="H616" s="5">
        <v>16</v>
      </c>
      <c r="J616" s="5">
        <v>50</v>
      </c>
      <c r="K616" s="5">
        <v>6450</v>
      </c>
    </row>
    <row r="617" spans="1:27" x14ac:dyDescent="0.55000000000000004">
      <c r="A617" s="309" t="s">
        <v>250</v>
      </c>
      <c r="B617" s="5">
        <v>415</v>
      </c>
      <c r="C617" s="5" t="s">
        <v>34</v>
      </c>
      <c r="D617" s="5">
        <v>13639</v>
      </c>
      <c r="E617" s="5">
        <v>18</v>
      </c>
      <c r="F617" s="2">
        <v>56</v>
      </c>
      <c r="G617" s="5" t="s">
        <v>39</v>
      </c>
      <c r="J617" s="5">
        <v>70</v>
      </c>
      <c r="O617" s="2">
        <v>70</v>
      </c>
    </row>
    <row r="618" spans="1:27" x14ac:dyDescent="0.55000000000000004">
      <c r="A618" s="309"/>
    </row>
    <row r="619" spans="1:27" x14ac:dyDescent="0.55000000000000004">
      <c r="A619" s="309" t="s">
        <v>251</v>
      </c>
      <c r="B619" s="5">
        <v>416</v>
      </c>
      <c r="C619" s="5" t="s">
        <v>34</v>
      </c>
      <c r="D619" s="5">
        <v>93606</v>
      </c>
      <c r="E619" s="5">
        <v>733</v>
      </c>
      <c r="F619" s="2">
        <v>5740</v>
      </c>
      <c r="G619" s="5" t="s">
        <v>39</v>
      </c>
      <c r="H619" s="5">
        <v>2</v>
      </c>
      <c r="I619" s="5">
        <v>1</v>
      </c>
      <c r="J619" s="5">
        <v>4</v>
      </c>
      <c r="K619" s="5">
        <v>904</v>
      </c>
    </row>
    <row r="620" spans="1:27" x14ac:dyDescent="0.55000000000000004">
      <c r="A620" s="309"/>
    </row>
    <row r="621" spans="1:27" x14ac:dyDescent="0.55000000000000004">
      <c r="A621" s="309" t="s">
        <v>253</v>
      </c>
      <c r="B621" s="5">
        <v>417</v>
      </c>
      <c r="C621" s="5" t="s">
        <v>34</v>
      </c>
      <c r="D621" s="5">
        <v>25294</v>
      </c>
      <c r="E621" s="5">
        <v>10</v>
      </c>
      <c r="F621" s="2">
        <v>1750</v>
      </c>
      <c r="G621" s="5" t="s">
        <v>39</v>
      </c>
      <c r="H621" s="5">
        <v>14</v>
      </c>
      <c r="I621" s="5">
        <v>1</v>
      </c>
      <c r="J621" s="5">
        <v>50</v>
      </c>
      <c r="AA621" s="2" t="s">
        <v>252</v>
      </c>
    </row>
    <row r="622" spans="1:27" x14ac:dyDescent="0.55000000000000004">
      <c r="A622" s="309"/>
    </row>
    <row r="623" spans="1:27" x14ac:dyDescent="0.55000000000000004">
      <c r="A623" s="309" t="s">
        <v>254</v>
      </c>
      <c r="B623" s="5">
        <v>418</v>
      </c>
      <c r="C623" s="5" t="s">
        <v>34</v>
      </c>
      <c r="D623" s="5">
        <v>5235</v>
      </c>
      <c r="E623" s="5">
        <v>216</v>
      </c>
      <c r="F623" s="2">
        <v>5094</v>
      </c>
      <c r="G623" s="5" t="s">
        <v>39</v>
      </c>
      <c r="I623" s="5">
        <v>1</v>
      </c>
      <c r="J623" s="5">
        <v>13</v>
      </c>
      <c r="L623" s="5">
        <v>113</v>
      </c>
      <c r="Q623" s="5">
        <v>103</v>
      </c>
      <c r="R623" s="5">
        <v>209</v>
      </c>
      <c r="S623" s="5" t="s">
        <v>36</v>
      </c>
      <c r="T623" s="5" t="s">
        <v>37</v>
      </c>
      <c r="U623" s="5">
        <v>36</v>
      </c>
      <c r="W623" s="5">
        <v>36</v>
      </c>
      <c r="Z623" s="5">
        <v>18</v>
      </c>
    </row>
    <row r="624" spans="1:27" x14ac:dyDescent="0.55000000000000004">
      <c r="A624" s="309"/>
    </row>
    <row r="625" spans="1:27" x14ac:dyDescent="0.55000000000000004">
      <c r="A625" s="603" t="s">
        <v>255</v>
      </c>
      <c r="B625" s="5">
        <v>419</v>
      </c>
      <c r="C625" s="5" t="s">
        <v>34</v>
      </c>
      <c r="D625" s="5">
        <v>99486</v>
      </c>
      <c r="E625" s="5">
        <v>675</v>
      </c>
      <c r="F625" s="2">
        <v>8015</v>
      </c>
      <c r="G625" s="5" t="s">
        <v>39</v>
      </c>
      <c r="H625" s="5">
        <v>7</v>
      </c>
      <c r="J625" s="5">
        <v>97</v>
      </c>
      <c r="K625" s="5">
        <v>2879</v>
      </c>
    </row>
    <row r="626" spans="1:27" x14ac:dyDescent="0.55000000000000004">
      <c r="A626" s="309" t="s">
        <v>255</v>
      </c>
      <c r="B626" s="5">
        <v>420</v>
      </c>
      <c r="C626" s="5" t="s">
        <v>34</v>
      </c>
      <c r="D626" s="5">
        <v>14421</v>
      </c>
      <c r="E626" s="5">
        <v>47</v>
      </c>
      <c r="F626" s="2">
        <v>255</v>
      </c>
      <c r="G626" s="5" t="s">
        <v>39</v>
      </c>
      <c r="J626" s="5">
        <v>55</v>
      </c>
      <c r="L626" s="5">
        <v>55</v>
      </c>
      <c r="Q626" s="5">
        <v>104</v>
      </c>
      <c r="R626" s="5">
        <v>130</v>
      </c>
      <c r="S626" s="5" t="s">
        <v>36</v>
      </c>
      <c r="T626" s="5" t="s">
        <v>45</v>
      </c>
      <c r="U626" s="5">
        <v>108</v>
      </c>
      <c r="W626" s="5">
        <v>108</v>
      </c>
      <c r="Z626" s="5">
        <v>20</v>
      </c>
    </row>
    <row r="627" spans="1:27" x14ac:dyDescent="0.55000000000000004">
      <c r="A627" s="309"/>
    </row>
    <row r="628" spans="1:27" x14ac:dyDescent="0.55000000000000004">
      <c r="A628" s="309" t="s">
        <v>256</v>
      </c>
      <c r="B628" s="5">
        <v>421</v>
      </c>
      <c r="C628" s="5" t="s">
        <v>34</v>
      </c>
      <c r="D628" s="5">
        <v>61454</v>
      </c>
      <c r="E628" s="5">
        <v>245</v>
      </c>
      <c r="F628" s="2">
        <v>5573</v>
      </c>
      <c r="G628" s="5" t="s">
        <v>39</v>
      </c>
      <c r="H628" s="5">
        <v>9</v>
      </c>
      <c r="I628" s="5">
        <v>1</v>
      </c>
      <c r="J628" s="5">
        <v>18</v>
      </c>
      <c r="K628" s="5">
        <v>3718</v>
      </c>
    </row>
    <row r="629" spans="1:27" x14ac:dyDescent="0.55000000000000004">
      <c r="A629" s="309" t="s">
        <v>256</v>
      </c>
      <c r="B629" s="5">
        <v>422</v>
      </c>
      <c r="C629" s="5" t="s">
        <v>34</v>
      </c>
      <c r="D629" s="5">
        <v>46254</v>
      </c>
      <c r="E629" s="5">
        <v>200</v>
      </c>
      <c r="F629" s="2">
        <v>7038</v>
      </c>
      <c r="G629" s="5" t="s">
        <v>39</v>
      </c>
      <c r="H629" s="5">
        <v>3</v>
      </c>
      <c r="J629" s="5">
        <v>88</v>
      </c>
      <c r="K629" s="5">
        <v>1288</v>
      </c>
    </row>
    <row r="630" spans="1:27" x14ac:dyDescent="0.55000000000000004">
      <c r="A630" s="309" t="s">
        <v>256</v>
      </c>
      <c r="B630" s="5">
        <v>423</v>
      </c>
      <c r="C630" s="5" t="s">
        <v>34</v>
      </c>
      <c r="D630" s="5">
        <v>51933</v>
      </c>
      <c r="E630" s="5">
        <v>202</v>
      </c>
      <c r="F630" s="2">
        <v>4979</v>
      </c>
      <c r="G630" s="5" t="s">
        <v>39</v>
      </c>
      <c r="J630" s="5">
        <v>69</v>
      </c>
      <c r="L630" s="5">
        <v>69</v>
      </c>
      <c r="Q630" s="5">
        <v>105</v>
      </c>
      <c r="R630" s="5">
        <v>208</v>
      </c>
      <c r="S630" s="5" t="s">
        <v>36</v>
      </c>
      <c r="T630" s="5" t="s">
        <v>45</v>
      </c>
      <c r="U630" s="5">
        <v>144</v>
      </c>
      <c r="W630" s="5">
        <v>144</v>
      </c>
      <c r="Z630" s="5">
        <v>17</v>
      </c>
    </row>
    <row r="631" spans="1:27" x14ac:dyDescent="0.55000000000000004">
      <c r="A631" s="309"/>
    </row>
    <row r="632" spans="1:27" x14ac:dyDescent="0.55000000000000004">
      <c r="A632" s="309" t="s">
        <v>257</v>
      </c>
      <c r="B632" s="5">
        <v>424</v>
      </c>
      <c r="C632" s="5" t="s">
        <v>34</v>
      </c>
      <c r="D632" s="5">
        <v>73360</v>
      </c>
      <c r="E632" s="5">
        <v>264</v>
      </c>
      <c r="F632" s="2">
        <v>5820</v>
      </c>
      <c r="G632" s="5" t="s">
        <v>39</v>
      </c>
      <c r="H632" s="5">
        <v>30</v>
      </c>
      <c r="I632" s="5">
        <v>2</v>
      </c>
      <c r="J632" s="5">
        <v>95</v>
      </c>
      <c r="K632" s="5">
        <v>12295</v>
      </c>
    </row>
    <row r="633" spans="1:27" x14ac:dyDescent="0.55000000000000004">
      <c r="A633" s="309" t="s">
        <v>257</v>
      </c>
      <c r="B633" s="5">
        <v>425</v>
      </c>
      <c r="C633" s="5" t="s">
        <v>47</v>
      </c>
      <c r="D633" s="5">
        <v>1299</v>
      </c>
      <c r="E633" s="5">
        <v>144</v>
      </c>
      <c r="G633" s="5" t="s">
        <v>39</v>
      </c>
      <c r="H633" s="5">
        <v>3</v>
      </c>
      <c r="I633" s="5">
        <v>1</v>
      </c>
      <c r="J633" s="5">
        <v>40</v>
      </c>
      <c r="K633" s="5">
        <v>1200</v>
      </c>
      <c r="L633" s="5">
        <v>140</v>
      </c>
      <c r="S633" s="5" t="s">
        <v>36</v>
      </c>
      <c r="T633" s="5" t="s">
        <v>45</v>
      </c>
      <c r="U633" s="5">
        <v>144</v>
      </c>
      <c r="W633" s="5">
        <v>144</v>
      </c>
      <c r="Z633" s="5">
        <v>4</v>
      </c>
    </row>
    <row r="634" spans="1:27" x14ac:dyDescent="0.55000000000000004">
      <c r="A634" s="309" t="s">
        <v>257</v>
      </c>
      <c r="B634" s="5">
        <v>426</v>
      </c>
      <c r="C634" s="5" t="s">
        <v>47</v>
      </c>
      <c r="D634" s="5">
        <v>1303</v>
      </c>
      <c r="E634" s="5">
        <v>188</v>
      </c>
      <c r="G634" s="5" t="s">
        <v>39</v>
      </c>
      <c r="H634" s="5">
        <v>7</v>
      </c>
      <c r="I634" s="5">
        <v>3</v>
      </c>
      <c r="J634" s="5">
        <v>60</v>
      </c>
      <c r="K634" s="5">
        <v>3160</v>
      </c>
    </row>
    <row r="635" spans="1:27" x14ac:dyDescent="0.55000000000000004">
      <c r="A635" s="309"/>
    </row>
    <row r="636" spans="1:27" x14ac:dyDescent="0.55000000000000004">
      <c r="A636" s="309" t="s">
        <v>258</v>
      </c>
      <c r="B636" s="5">
        <v>427</v>
      </c>
      <c r="C636" s="5" t="s">
        <v>34</v>
      </c>
      <c r="D636" s="5">
        <v>21677</v>
      </c>
      <c r="E636" s="5">
        <v>16</v>
      </c>
      <c r="F636" s="2">
        <v>1667</v>
      </c>
      <c r="G636" s="5" t="s">
        <v>39</v>
      </c>
      <c r="H636" s="5">
        <v>6</v>
      </c>
      <c r="I636" s="5">
        <v>2</v>
      </c>
      <c r="J636" s="5">
        <v>60</v>
      </c>
      <c r="K636" s="5">
        <v>2660</v>
      </c>
    </row>
    <row r="637" spans="1:27" s="229" customFormat="1" x14ac:dyDescent="0.55000000000000004">
      <c r="A637" s="600" t="s">
        <v>258</v>
      </c>
      <c r="B637" s="591">
        <v>428</v>
      </c>
      <c r="C637" s="591" t="s">
        <v>34</v>
      </c>
      <c r="D637" s="591">
        <v>13606</v>
      </c>
      <c r="E637" s="591">
        <v>28</v>
      </c>
      <c r="F637" s="229">
        <v>23</v>
      </c>
      <c r="G637" s="591" t="s">
        <v>39</v>
      </c>
      <c r="H637" s="591"/>
      <c r="I637" s="591"/>
      <c r="J637" s="591">
        <v>55</v>
      </c>
      <c r="K637" s="591"/>
      <c r="L637" s="591">
        <v>55</v>
      </c>
      <c r="Q637" s="591">
        <v>106</v>
      </c>
      <c r="R637" s="591">
        <v>141</v>
      </c>
      <c r="S637" s="591" t="s">
        <v>36</v>
      </c>
      <c r="T637" s="591" t="s">
        <v>45</v>
      </c>
      <c r="U637" s="591">
        <v>108</v>
      </c>
      <c r="W637" s="591">
        <v>108</v>
      </c>
      <c r="X637" s="591">
        <v>35.75</v>
      </c>
      <c r="Z637" s="591">
        <v>32</v>
      </c>
      <c r="AA637" s="229" t="s">
        <v>259</v>
      </c>
    </row>
    <row r="638" spans="1:27" x14ac:dyDescent="0.55000000000000004">
      <c r="A638" s="309" t="s">
        <v>258</v>
      </c>
      <c r="B638" s="5">
        <v>429</v>
      </c>
      <c r="C638" s="5" t="s">
        <v>34</v>
      </c>
      <c r="D638" s="5">
        <v>54183</v>
      </c>
      <c r="E638" s="5">
        <v>195</v>
      </c>
      <c r="F638" s="2">
        <v>4894</v>
      </c>
      <c r="G638" s="5" t="s">
        <v>39</v>
      </c>
      <c r="H638" s="5">
        <v>8</v>
      </c>
      <c r="I638" s="5">
        <v>3</v>
      </c>
      <c r="J638" s="5">
        <v>37</v>
      </c>
      <c r="K638" s="5">
        <v>3537</v>
      </c>
    </row>
    <row r="639" spans="1:27" x14ac:dyDescent="0.55000000000000004">
      <c r="A639" s="309"/>
    </row>
    <row r="640" spans="1:27" x14ac:dyDescent="0.55000000000000004">
      <c r="A640" s="309" t="s">
        <v>260</v>
      </c>
      <c r="B640" s="5">
        <v>430</v>
      </c>
      <c r="C640" s="5" t="s">
        <v>34</v>
      </c>
      <c r="D640" s="5">
        <v>13598</v>
      </c>
      <c r="E640" s="5">
        <v>20</v>
      </c>
      <c r="F640" s="2">
        <v>15</v>
      </c>
      <c r="G640" s="5" t="s">
        <v>39</v>
      </c>
      <c r="J640" s="5">
        <v>78</v>
      </c>
      <c r="L640" s="5">
        <v>78</v>
      </c>
      <c r="Q640" s="5">
        <v>107</v>
      </c>
      <c r="R640" s="5">
        <v>133</v>
      </c>
      <c r="S640" s="5" t="s">
        <v>36</v>
      </c>
      <c r="T640" s="5" t="s">
        <v>45</v>
      </c>
      <c r="U640" s="5">
        <v>108</v>
      </c>
      <c r="W640" s="5">
        <v>108</v>
      </c>
      <c r="Z640" s="5">
        <v>42</v>
      </c>
    </row>
    <row r="641" spans="1:26" x14ac:dyDescent="0.55000000000000004">
      <c r="A641" s="309"/>
    </row>
    <row r="642" spans="1:26" x14ac:dyDescent="0.55000000000000004">
      <c r="A642" s="309" t="s">
        <v>261</v>
      </c>
      <c r="B642" s="5">
        <v>431</v>
      </c>
      <c r="C642" s="5" t="s">
        <v>34</v>
      </c>
      <c r="D642" s="5">
        <v>26299</v>
      </c>
      <c r="E642" s="5">
        <v>63</v>
      </c>
      <c r="F642" s="2">
        <v>2217</v>
      </c>
      <c r="G642" s="5" t="s">
        <v>39</v>
      </c>
      <c r="H642" s="5">
        <v>7</v>
      </c>
      <c r="J642" s="5">
        <v>49</v>
      </c>
      <c r="K642" s="5">
        <v>2849</v>
      </c>
    </row>
    <row r="643" spans="1:26" x14ac:dyDescent="0.55000000000000004">
      <c r="A643" s="309"/>
    </row>
    <row r="644" spans="1:26" x14ac:dyDescent="0.55000000000000004">
      <c r="A644" s="309" t="s">
        <v>262</v>
      </c>
      <c r="B644" s="5">
        <v>432</v>
      </c>
      <c r="C644" s="5" t="s">
        <v>34</v>
      </c>
      <c r="D644" s="5">
        <v>75626</v>
      </c>
      <c r="E644" s="5">
        <v>213</v>
      </c>
      <c r="F644" s="2">
        <v>6554</v>
      </c>
      <c r="G644" s="5" t="s">
        <v>39</v>
      </c>
      <c r="H644" s="5">
        <v>1</v>
      </c>
      <c r="I644" s="5">
        <v>3</v>
      </c>
      <c r="J644" s="5">
        <v>24</v>
      </c>
      <c r="K644" s="5">
        <v>624</v>
      </c>
      <c r="L644" s="5">
        <v>100</v>
      </c>
      <c r="R644" s="604"/>
    </row>
    <row r="645" spans="1:26" x14ac:dyDescent="0.55000000000000004">
      <c r="A645" s="309"/>
      <c r="R645" s="604"/>
    </row>
    <row r="646" spans="1:26" x14ac:dyDescent="0.55000000000000004">
      <c r="A646" s="309" t="s">
        <v>263</v>
      </c>
      <c r="Q646" s="5">
        <v>108</v>
      </c>
      <c r="R646" s="5">
        <v>181</v>
      </c>
      <c r="S646" s="5" t="s">
        <v>36</v>
      </c>
      <c r="T646" s="5" t="s">
        <v>64</v>
      </c>
      <c r="U646" s="5">
        <v>36</v>
      </c>
      <c r="W646" s="5">
        <v>36</v>
      </c>
      <c r="Z646" s="5">
        <v>10</v>
      </c>
    </row>
    <row r="647" spans="1:26" x14ac:dyDescent="0.55000000000000004">
      <c r="A647" s="309"/>
    </row>
    <row r="648" spans="1:26" x14ac:dyDescent="0.55000000000000004">
      <c r="A648" s="309" t="s">
        <v>261</v>
      </c>
      <c r="B648" s="5">
        <v>433</v>
      </c>
      <c r="C648" s="5" t="s">
        <v>34</v>
      </c>
      <c r="D648" s="5">
        <v>95529</v>
      </c>
      <c r="E648" s="5">
        <v>276</v>
      </c>
      <c r="F648" s="2">
        <v>7558</v>
      </c>
      <c r="G648" s="5" t="s">
        <v>39</v>
      </c>
      <c r="I648" s="5">
        <v>1</v>
      </c>
      <c r="J648" s="5">
        <v>63</v>
      </c>
      <c r="K648" s="5">
        <v>163</v>
      </c>
    </row>
    <row r="649" spans="1:26" x14ac:dyDescent="0.55000000000000004">
      <c r="A649" s="309"/>
    </row>
    <row r="650" spans="1:26" x14ac:dyDescent="0.55000000000000004">
      <c r="A650" s="309" t="s">
        <v>264</v>
      </c>
      <c r="B650" s="5">
        <v>434</v>
      </c>
      <c r="C650" s="5" t="s">
        <v>34</v>
      </c>
      <c r="D650" s="5">
        <v>75629</v>
      </c>
      <c r="E650" s="5">
        <v>216</v>
      </c>
      <c r="F650" s="2">
        <v>6557</v>
      </c>
      <c r="G650" s="5" t="s">
        <v>39</v>
      </c>
      <c r="H650" s="5">
        <v>7</v>
      </c>
      <c r="J650" s="5">
        <v>49</v>
      </c>
      <c r="K650" s="5">
        <v>2849</v>
      </c>
    </row>
    <row r="651" spans="1:26" x14ac:dyDescent="0.55000000000000004">
      <c r="A651" s="309"/>
    </row>
    <row r="652" spans="1:26" x14ac:dyDescent="0.55000000000000004">
      <c r="A652" s="309" t="s">
        <v>262</v>
      </c>
      <c r="B652" s="5">
        <v>435</v>
      </c>
      <c r="C652" s="5" t="s">
        <v>34</v>
      </c>
      <c r="D652" s="5">
        <v>5625</v>
      </c>
      <c r="E652" s="5">
        <v>212</v>
      </c>
      <c r="F652" s="2">
        <v>6553</v>
      </c>
      <c r="G652" s="5" t="s">
        <v>39</v>
      </c>
      <c r="H652" s="5">
        <v>5</v>
      </c>
      <c r="I652" s="5">
        <v>1</v>
      </c>
      <c r="J652" s="5">
        <v>26</v>
      </c>
      <c r="K652" s="5">
        <v>2126</v>
      </c>
    </row>
    <row r="653" spans="1:26" x14ac:dyDescent="0.55000000000000004">
      <c r="A653" s="309"/>
    </row>
    <row r="654" spans="1:26" x14ac:dyDescent="0.55000000000000004">
      <c r="A654" s="309" t="s">
        <v>261</v>
      </c>
      <c r="B654" s="5">
        <v>436</v>
      </c>
      <c r="C654" s="5" t="s">
        <v>34</v>
      </c>
      <c r="D654" s="5">
        <v>13656</v>
      </c>
      <c r="E654" s="5">
        <v>31</v>
      </c>
      <c r="F654" s="2">
        <v>73</v>
      </c>
      <c r="G654" s="5" t="s">
        <v>39</v>
      </c>
      <c r="J654" s="5">
        <v>88</v>
      </c>
      <c r="L654" s="5">
        <v>88</v>
      </c>
      <c r="Q654" s="5">
        <v>109</v>
      </c>
      <c r="R654" s="5">
        <v>23</v>
      </c>
      <c r="S654" s="5" t="s">
        <v>36</v>
      </c>
      <c r="T654" s="5" t="s">
        <v>45</v>
      </c>
      <c r="U654" s="5">
        <v>108</v>
      </c>
      <c r="W654" s="5">
        <v>108</v>
      </c>
      <c r="Z654" s="5">
        <v>20</v>
      </c>
    </row>
    <row r="655" spans="1:26" x14ac:dyDescent="0.55000000000000004">
      <c r="A655" s="309"/>
    </row>
    <row r="656" spans="1:26" x14ac:dyDescent="0.55000000000000004">
      <c r="A656" s="309" t="s">
        <v>265</v>
      </c>
      <c r="B656" s="5">
        <v>437</v>
      </c>
      <c r="C656" s="5" t="s">
        <v>34</v>
      </c>
      <c r="D656" s="5">
        <v>51938</v>
      </c>
      <c r="E656" s="5">
        <v>208</v>
      </c>
      <c r="F656" s="2">
        <v>4984</v>
      </c>
      <c r="G656" s="5" t="s">
        <v>39</v>
      </c>
      <c r="J656" s="5">
        <v>70</v>
      </c>
      <c r="L656" s="5">
        <v>70</v>
      </c>
      <c r="Q656" s="5">
        <v>110</v>
      </c>
      <c r="R656" s="5">
        <v>10</v>
      </c>
      <c r="S656" s="5" t="s">
        <v>36</v>
      </c>
      <c r="T656" s="5" t="s">
        <v>45</v>
      </c>
      <c r="U656" s="5">
        <v>168</v>
      </c>
      <c r="W656" s="5">
        <v>168</v>
      </c>
      <c r="Z656" s="5">
        <v>20</v>
      </c>
    </row>
    <row r="657" spans="1:26" x14ac:dyDescent="0.55000000000000004">
      <c r="A657" s="309" t="s">
        <v>265</v>
      </c>
      <c r="B657" s="5">
        <v>438</v>
      </c>
      <c r="C657" s="5" t="s">
        <v>34</v>
      </c>
      <c r="D657" s="5">
        <v>26243</v>
      </c>
      <c r="E657" s="5">
        <v>14</v>
      </c>
      <c r="F657" s="2">
        <v>2161</v>
      </c>
      <c r="G657" s="5" t="s">
        <v>39</v>
      </c>
      <c r="H657" s="5">
        <v>2</v>
      </c>
      <c r="J657" s="5">
        <v>15</v>
      </c>
      <c r="K657" s="5">
        <v>815</v>
      </c>
    </row>
    <row r="658" spans="1:26" x14ac:dyDescent="0.55000000000000004">
      <c r="A658" s="309"/>
    </row>
    <row r="659" spans="1:26" x14ac:dyDescent="0.55000000000000004">
      <c r="A659" s="309" t="s">
        <v>266</v>
      </c>
      <c r="B659" s="5">
        <v>439</v>
      </c>
      <c r="C659" s="5" t="s">
        <v>34</v>
      </c>
      <c r="D659" s="5">
        <v>14419</v>
      </c>
      <c r="E659" s="5">
        <v>45</v>
      </c>
      <c r="F659" s="2">
        <v>253</v>
      </c>
      <c r="G659" s="5" t="s">
        <v>39</v>
      </c>
      <c r="J659" s="5">
        <v>58</v>
      </c>
      <c r="L659" s="5">
        <v>58</v>
      </c>
      <c r="Q659" s="5">
        <v>111</v>
      </c>
      <c r="R659" s="5">
        <v>97</v>
      </c>
      <c r="S659" s="5" t="s">
        <v>36</v>
      </c>
      <c r="T659" s="5" t="s">
        <v>45</v>
      </c>
      <c r="U659" s="5">
        <v>144</v>
      </c>
      <c r="W659" s="5">
        <v>144</v>
      </c>
      <c r="Z659" s="5">
        <v>23</v>
      </c>
    </row>
    <row r="660" spans="1:26" x14ac:dyDescent="0.55000000000000004">
      <c r="A660" s="309" t="s">
        <v>266</v>
      </c>
      <c r="B660" s="5">
        <v>440</v>
      </c>
      <c r="C660" s="5" t="s">
        <v>34</v>
      </c>
      <c r="D660" s="5">
        <v>41969</v>
      </c>
      <c r="E660" s="5">
        <v>111</v>
      </c>
      <c r="F660" s="2">
        <v>3781</v>
      </c>
      <c r="G660" s="5" t="s">
        <v>39</v>
      </c>
      <c r="H660" s="5">
        <v>11</v>
      </c>
      <c r="I660" s="5">
        <v>3</v>
      </c>
      <c r="J660" s="5">
        <v>18</v>
      </c>
      <c r="K660" s="5">
        <v>4718</v>
      </c>
    </row>
    <row r="661" spans="1:26" x14ac:dyDescent="0.55000000000000004">
      <c r="A661" s="309"/>
    </row>
    <row r="662" spans="1:26" x14ac:dyDescent="0.55000000000000004">
      <c r="A662" s="309" t="s">
        <v>267</v>
      </c>
      <c r="B662" s="5">
        <v>441</v>
      </c>
      <c r="C662" s="5" t="s">
        <v>34</v>
      </c>
      <c r="D662" s="5">
        <v>12400</v>
      </c>
      <c r="E662" s="5">
        <v>208</v>
      </c>
      <c r="F662" s="2">
        <v>6162</v>
      </c>
      <c r="G662" s="5" t="s">
        <v>39</v>
      </c>
      <c r="J662" s="5">
        <v>70</v>
      </c>
      <c r="K662" s="5">
        <v>70</v>
      </c>
    </row>
    <row r="663" spans="1:26" x14ac:dyDescent="0.55000000000000004">
      <c r="A663" s="309" t="s">
        <v>267</v>
      </c>
      <c r="B663" s="5">
        <v>442</v>
      </c>
      <c r="C663" s="5" t="s">
        <v>34</v>
      </c>
      <c r="D663" s="5">
        <v>72399</v>
      </c>
      <c r="E663" s="5">
        <v>207</v>
      </c>
      <c r="F663" s="2">
        <v>6161</v>
      </c>
      <c r="G663" s="5" t="s">
        <v>39</v>
      </c>
      <c r="H663" s="5">
        <v>14</v>
      </c>
      <c r="J663" s="5">
        <v>70</v>
      </c>
      <c r="K663" s="5">
        <v>5670</v>
      </c>
    </row>
    <row r="664" spans="1:26" x14ac:dyDescent="0.55000000000000004">
      <c r="A664" s="309"/>
    </row>
    <row r="665" spans="1:26" x14ac:dyDescent="0.55000000000000004">
      <c r="A665" s="309" t="s">
        <v>268</v>
      </c>
      <c r="B665" s="5">
        <v>443</v>
      </c>
      <c r="C665" s="5" t="s">
        <v>34</v>
      </c>
      <c r="D665" s="5">
        <v>52638</v>
      </c>
      <c r="E665" s="5">
        <v>223</v>
      </c>
      <c r="F665" s="2">
        <v>5100</v>
      </c>
      <c r="G665" s="5" t="s">
        <v>39</v>
      </c>
      <c r="I665" s="5">
        <v>1</v>
      </c>
      <c r="L665" s="5">
        <v>100</v>
      </c>
      <c r="Q665" s="5">
        <v>112</v>
      </c>
      <c r="R665" s="5">
        <v>127</v>
      </c>
      <c r="S665" s="5" t="s">
        <v>36</v>
      </c>
      <c r="T665" s="5" t="s">
        <v>45</v>
      </c>
      <c r="U665" s="5">
        <v>180</v>
      </c>
      <c r="W665" s="5">
        <v>180</v>
      </c>
      <c r="Z665" s="5">
        <v>22</v>
      </c>
    </row>
    <row r="666" spans="1:26" x14ac:dyDescent="0.55000000000000004">
      <c r="A666" s="309" t="s">
        <v>268</v>
      </c>
      <c r="B666" s="5">
        <v>444</v>
      </c>
      <c r="C666" s="5" t="s">
        <v>34</v>
      </c>
      <c r="D666" s="5">
        <v>51927</v>
      </c>
      <c r="E666" s="5">
        <v>210</v>
      </c>
      <c r="F666" s="2">
        <v>4977</v>
      </c>
      <c r="G666" s="5" t="s">
        <v>39</v>
      </c>
      <c r="J666" s="5">
        <v>71</v>
      </c>
      <c r="K666" s="5">
        <v>71</v>
      </c>
    </row>
    <row r="667" spans="1:26" x14ac:dyDescent="0.55000000000000004">
      <c r="A667" s="309" t="s">
        <v>268</v>
      </c>
      <c r="B667" s="5">
        <v>445</v>
      </c>
      <c r="C667" s="5" t="s">
        <v>34</v>
      </c>
      <c r="D667" s="5">
        <v>92864</v>
      </c>
      <c r="E667" s="5">
        <v>264</v>
      </c>
      <c r="F667" s="2">
        <v>7517</v>
      </c>
      <c r="G667" s="5" t="s">
        <v>39</v>
      </c>
      <c r="H667" s="5">
        <v>6</v>
      </c>
      <c r="I667" s="5">
        <v>1</v>
      </c>
      <c r="J667" s="5">
        <v>20</v>
      </c>
      <c r="K667" s="5">
        <v>2520</v>
      </c>
    </row>
    <row r="668" spans="1:26" x14ac:dyDescent="0.55000000000000004">
      <c r="A668" s="309" t="s">
        <v>268</v>
      </c>
      <c r="B668" s="5">
        <v>446</v>
      </c>
      <c r="C668" s="5" t="s">
        <v>34</v>
      </c>
      <c r="D668" s="5">
        <v>51928</v>
      </c>
      <c r="E668" s="5">
        <v>209</v>
      </c>
      <c r="F668" s="2">
        <v>4974</v>
      </c>
      <c r="G668" s="5" t="s">
        <v>39</v>
      </c>
      <c r="J668" s="5">
        <v>42</v>
      </c>
      <c r="K668" s="5">
        <v>42</v>
      </c>
    </row>
    <row r="669" spans="1:26" x14ac:dyDescent="0.55000000000000004">
      <c r="A669" s="309"/>
    </row>
    <row r="670" spans="1:26" x14ac:dyDescent="0.55000000000000004">
      <c r="A670" s="309" t="s">
        <v>269</v>
      </c>
      <c r="B670" s="5">
        <v>447</v>
      </c>
      <c r="C670" s="5" t="s">
        <v>34</v>
      </c>
      <c r="D670" s="5">
        <v>26197</v>
      </c>
      <c r="E670" s="5">
        <v>68</v>
      </c>
      <c r="F670" s="2">
        <v>2115</v>
      </c>
      <c r="G670" s="5" t="s">
        <v>39</v>
      </c>
      <c r="H670" s="5">
        <v>12</v>
      </c>
      <c r="I670" s="5">
        <v>1</v>
      </c>
      <c r="J670" s="5">
        <v>33</v>
      </c>
      <c r="K670" s="5">
        <v>4933</v>
      </c>
    </row>
    <row r="671" spans="1:26" x14ac:dyDescent="0.55000000000000004">
      <c r="A671" s="309" t="s">
        <v>269</v>
      </c>
      <c r="B671" s="5">
        <v>448</v>
      </c>
      <c r="C671" s="5" t="s">
        <v>34</v>
      </c>
      <c r="D671" s="5">
        <v>13640</v>
      </c>
      <c r="E671" s="5">
        <v>20</v>
      </c>
      <c r="F671" s="2">
        <v>57</v>
      </c>
      <c r="G671" s="5" t="s">
        <v>39</v>
      </c>
      <c r="J671" s="5">
        <v>32</v>
      </c>
      <c r="L671" s="5">
        <v>32</v>
      </c>
      <c r="Q671" s="5">
        <v>113</v>
      </c>
      <c r="R671" s="5">
        <v>112</v>
      </c>
      <c r="S671" s="5" t="s">
        <v>36</v>
      </c>
      <c r="T671" s="5" t="s">
        <v>37</v>
      </c>
      <c r="U671" s="5">
        <v>120</v>
      </c>
      <c r="W671" s="5">
        <v>120</v>
      </c>
      <c r="Z671" s="5">
        <v>1</v>
      </c>
    </row>
    <row r="672" spans="1:26" x14ac:dyDescent="0.55000000000000004">
      <c r="A672" s="309"/>
    </row>
    <row r="673" spans="1:27" x14ac:dyDescent="0.55000000000000004">
      <c r="A673" s="309" t="s">
        <v>270</v>
      </c>
      <c r="B673" s="5">
        <v>449</v>
      </c>
      <c r="C673" s="5" t="s">
        <v>34</v>
      </c>
      <c r="D673" s="5">
        <v>72793</v>
      </c>
      <c r="E673" s="5">
        <v>253</v>
      </c>
      <c r="F673" s="2">
        <v>5899</v>
      </c>
      <c r="G673" s="5" t="s">
        <v>39</v>
      </c>
      <c r="H673" s="5">
        <v>9</v>
      </c>
      <c r="I673" s="5">
        <v>3</v>
      </c>
      <c r="J673" s="5">
        <v>81</v>
      </c>
      <c r="K673" s="5">
        <v>3981</v>
      </c>
    </row>
    <row r="674" spans="1:27" x14ac:dyDescent="0.55000000000000004">
      <c r="A674" s="309" t="s">
        <v>271</v>
      </c>
      <c r="B674" s="5">
        <v>450</v>
      </c>
      <c r="C674" s="5" t="s">
        <v>34</v>
      </c>
      <c r="D674" s="5">
        <v>52621</v>
      </c>
      <c r="E674" s="5">
        <v>160</v>
      </c>
      <c r="F674" s="2">
        <v>5083</v>
      </c>
      <c r="G674" s="5" t="s">
        <v>39</v>
      </c>
      <c r="I674" s="5">
        <v>1</v>
      </c>
      <c r="J674" s="5">
        <v>15</v>
      </c>
      <c r="L674" s="5">
        <v>115</v>
      </c>
      <c r="Q674" s="5">
        <v>114</v>
      </c>
      <c r="R674" s="5">
        <v>7</v>
      </c>
      <c r="S674" s="5" t="s">
        <v>36</v>
      </c>
      <c r="T674" s="5" t="s">
        <v>45</v>
      </c>
      <c r="U674" s="5">
        <v>108</v>
      </c>
      <c r="W674" s="5">
        <v>108</v>
      </c>
      <c r="Z674" s="5">
        <v>30</v>
      </c>
    </row>
    <row r="675" spans="1:27" x14ac:dyDescent="0.55000000000000004">
      <c r="A675" s="309" t="s">
        <v>271</v>
      </c>
      <c r="B675" s="5">
        <v>451</v>
      </c>
      <c r="C675" s="5" t="s">
        <v>34</v>
      </c>
      <c r="D675" s="5">
        <v>25386</v>
      </c>
      <c r="E675" s="5">
        <v>117</v>
      </c>
      <c r="F675" s="2">
        <v>1842</v>
      </c>
      <c r="G675" s="5" t="s">
        <v>39</v>
      </c>
      <c r="H675" s="5">
        <v>7</v>
      </c>
      <c r="I675" s="5">
        <v>2</v>
      </c>
      <c r="K675" s="5">
        <v>3000</v>
      </c>
    </row>
    <row r="676" spans="1:27" x14ac:dyDescent="0.55000000000000004">
      <c r="A676" s="309" t="s">
        <v>271</v>
      </c>
      <c r="B676" s="5">
        <v>452</v>
      </c>
      <c r="C676" s="5" t="s">
        <v>34</v>
      </c>
      <c r="D676" s="5">
        <v>25391</v>
      </c>
      <c r="E676" s="5">
        <v>122</v>
      </c>
      <c r="F676" s="2">
        <v>1847</v>
      </c>
      <c r="G676" s="5" t="s">
        <v>39</v>
      </c>
      <c r="H676" s="5">
        <v>9</v>
      </c>
      <c r="I676" s="5">
        <v>1</v>
      </c>
      <c r="J676" s="5">
        <v>80</v>
      </c>
      <c r="K676" s="5">
        <v>3780</v>
      </c>
    </row>
    <row r="677" spans="1:27" x14ac:dyDescent="0.55000000000000004">
      <c r="A677" s="309"/>
    </row>
    <row r="678" spans="1:27" x14ac:dyDescent="0.55000000000000004">
      <c r="A678" s="309" t="s">
        <v>273</v>
      </c>
      <c r="B678" s="5">
        <v>453</v>
      </c>
      <c r="C678" s="5" t="s">
        <v>34</v>
      </c>
      <c r="D678" s="5">
        <v>42244</v>
      </c>
      <c r="E678" s="5">
        <v>19</v>
      </c>
      <c r="F678" s="2">
        <v>3869</v>
      </c>
      <c r="G678" s="5" t="s">
        <v>39</v>
      </c>
      <c r="H678" s="5">
        <v>3</v>
      </c>
      <c r="I678" s="5">
        <v>3</v>
      </c>
      <c r="J678" s="5">
        <v>65</v>
      </c>
      <c r="K678" s="5">
        <v>1565</v>
      </c>
      <c r="AA678" s="2" t="s">
        <v>272</v>
      </c>
    </row>
    <row r="679" spans="1:27" x14ac:dyDescent="0.55000000000000004">
      <c r="A679" s="309" t="s">
        <v>273</v>
      </c>
      <c r="B679" s="5">
        <v>454</v>
      </c>
      <c r="C679" s="5" t="s">
        <v>34</v>
      </c>
      <c r="D679" s="5">
        <v>13732</v>
      </c>
      <c r="E679" s="5">
        <v>79</v>
      </c>
      <c r="F679" s="2">
        <v>149</v>
      </c>
      <c r="G679" s="5" t="s">
        <v>39</v>
      </c>
      <c r="J679" s="5">
        <v>32</v>
      </c>
      <c r="L679" s="5">
        <v>32</v>
      </c>
      <c r="AA679" s="2" t="s">
        <v>272</v>
      </c>
    </row>
    <row r="680" spans="1:27" x14ac:dyDescent="0.55000000000000004">
      <c r="A680" s="309"/>
    </row>
    <row r="681" spans="1:27" x14ac:dyDescent="0.55000000000000004">
      <c r="A681" s="309" t="s">
        <v>274</v>
      </c>
      <c r="Q681" s="5">
        <v>115</v>
      </c>
      <c r="R681" s="5">
        <v>56</v>
      </c>
      <c r="S681" s="5" t="s">
        <v>36</v>
      </c>
      <c r="T681" s="5" t="s">
        <v>64</v>
      </c>
      <c r="U681" s="5">
        <v>54</v>
      </c>
      <c r="W681" s="5">
        <v>54</v>
      </c>
      <c r="Z681" s="5">
        <v>20</v>
      </c>
    </row>
    <row r="682" spans="1:27" x14ac:dyDescent="0.55000000000000004">
      <c r="A682" s="309" t="s">
        <v>273</v>
      </c>
      <c r="B682" s="5">
        <v>455</v>
      </c>
      <c r="C682" s="5" t="s">
        <v>34</v>
      </c>
      <c r="D682" s="5">
        <v>42249</v>
      </c>
      <c r="E682" s="5">
        <v>11</v>
      </c>
      <c r="F682" s="2">
        <v>3874</v>
      </c>
      <c r="G682" s="5" t="s">
        <v>39</v>
      </c>
      <c r="H682" s="5">
        <v>4</v>
      </c>
      <c r="J682" s="5">
        <v>42</v>
      </c>
      <c r="K682" s="5">
        <v>1642</v>
      </c>
      <c r="AA682" s="2" t="s">
        <v>272</v>
      </c>
    </row>
    <row r="683" spans="1:27" x14ac:dyDescent="0.55000000000000004">
      <c r="A683" s="309" t="s">
        <v>272</v>
      </c>
      <c r="B683" s="5">
        <v>456</v>
      </c>
      <c r="C683" s="5" t="s">
        <v>34</v>
      </c>
      <c r="D683" s="5">
        <v>26219</v>
      </c>
      <c r="E683" s="5">
        <v>100</v>
      </c>
      <c r="F683" s="2">
        <v>2137</v>
      </c>
      <c r="G683" s="5" t="s">
        <v>39</v>
      </c>
      <c r="H683" s="5">
        <v>3</v>
      </c>
      <c r="I683" s="5">
        <v>3</v>
      </c>
      <c r="J683" s="5">
        <v>40</v>
      </c>
      <c r="K683" s="5">
        <v>1540</v>
      </c>
    </row>
    <row r="684" spans="1:27" x14ac:dyDescent="0.55000000000000004">
      <c r="A684" s="309"/>
    </row>
    <row r="685" spans="1:27" x14ac:dyDescent="0.55000000000000004">
      <c r="A685" s="309" t="s">
        <v>275</v>
      </c>
      <c r="B685" s="5">
        <v>457</v>
      </c>
      <c r="C685" s="5" t="s">
        <v>34</v>
      </c>
      <c r="D685" s="5">
        <v>26148</v>
      </c>
      <c r="E685" s="5">
        <v>14</v>
      </c>
      <c r="F685" s="2">
        <v>2066</v>
      </c>
      <c r="G685" s="5" t="s">
        <v>39</v>
      </c>
      <c r="H685" s="5">
        <v>8</v>
      </c>
      <c r="I685" s="5">
        <v>2</v>
      </c>
      <c r="J685" s="5">
        <v>30</v>
      </c>
      <c r="K685" s="5">
        <v>3430</v>
      </c>
    </row>
    <row r="686" spans="1:27" x14ac:dyDescent="0.55000000000000004">
      <c r="A686" s="309" t="s">
        <v>275</v>
      </c>
      <c r="B686" s="5">
        <v>458</v>
      </c>
      <c r="C686" s="5" t="s">
        <v>34</v>
      </c>
      <c r="D686" s="5">
        <v>52646</v>
      </c>
      <c r="E686" s="5">
        <v>230</v>
      </c>
      <c r="F686" s="2">
        <v>5108</v>
      </c>
      <c r="G686" s="5" t="s">
        <v>39</v>
      </c>
      <c r="I686" s="5">
        <v>1</v>
      </c>
      <c r="J686" s="5">
        <v>37</v>
      </c>
      <c r="L686" s="5">
        <v>137</v>
      </c>
      <c r="Q686" s="5">
        <v>116</v>
      </c>
      <c r="R686" s="5">
        <v>132</v>
      </c>
      <c r="S686" s="5" t="s">
        <v>36</v>
      </c>
      <c r="T686" s="5" t="s">
        <v>45</v>
      </c>
      <c r="U686" s="5">
        <v>144</v>
      </c>
      <c r="W686" s="5">
        <v>144</v>
      </c>
      <c r="Z686" s="5">
        <v>27</v>
      </c>
    </row>
    <row r="687" spans="1:27" x14ac:dyDescent="0.55000000000000004">
      <c r="A687" s="309"/>
    </row>
    <row r="688" spans="1:27" s="229" customFormat="1" x14ac:dyDescent="0.55000000000000004">
      <c r="A688" s="600" t="s">
        <v>277</v>
      </c>
      <c r="B688" s="591"/>
      <c r="C688" s="591"/>
      <c r="D688" s="591"/>
      <c r="E688" s="591"/>
      <c r="G688" s="591"/>
      <c r="H688" s="591"/>
      <c r="I688" s="591"/>
      <c r="J688" s="591"/>
      <c r="K688" s="591"/>
      <c r="L688" s="591"/>
      <c r="Q688" s="591">
        <v>117</v>
      </c>
      <c r="R688" s="591"/>
      <c r="S688" s="591" t="s">
        <v>36</v>
      </c>
      <c r="T688" s="591" t="s">
        <v>37</v>
      </c>
      <c r="U688" s="591">
        <v>30</v>
      </c>
      <c r="W688" s="591"/>
      <c r="X688" s="591">
        <v>30</v>
      </c>
      <c r="Z688" s="591">
        <v>4</v>
      </c>
      <c r="AA688" s="229" t="s">
        <v>276</v>
      </c>
    </row>
    <row r="689" spans="1:27" s="282" customFormat="1" x14ac:dyDescent="0.55000000000000004">
      <c r="A689" s="599"/>
      <c r="B689" s="17"/>
      <c r="C689" s="17"/>
      <c r="D689" s="17"/>
      <c r="E689" s="17"/>
      <c r="G689" s="17"/>
      <c r="H689" s="17"/>
      <c r="I689" s="17"/>
      <c r="J689" s="17"/>
      <c r="K689" s="17"/>
      <c r="L689" s="17"/>
      <c r="Q689" s="17"/>
      <c r="R689" s="17"/>
      <c r="S689" s="17"/>
      <c r="T689" s="17"/>
      <c r="U689" s="17"/>
      <c r="W689" s="17"/>
      <c r="X689" s="17"/>
      <c r="Z689" s="17"/>
    </row>
    <row r="690" spans="1:27" x14ac:dyDescent="0.55000000000000004">
      <c r="A690" s="309" t="s">
        <v>275</v>
      </c>
      <c r="B690" s="5">
        <v>459</v>
      </c>
      <c r="C690" s="5" t="s">
        <v>34</v>
      </c>
      <c r="D690" s="5">
        <v>33017</v>
      </c>
      <c r="E690" s="5">
        <v>113</v>
      </c>
      <c r="F690" s="2">
        <v>3389</v>
      </c>
      <c r="G690" s="5" t="s">
        <v>39</v>
      </c>
      <c r="H690" s="5">
        <v>4</v>
      </c>
      <c r="J690" s="5">
        <v>68</v>
      </c>
      <c r="K690" s="5">
        <v>1668</v>
      </c>
    </row>
    <row r="691" spans="1:27" x14ac:dyDescent="0.55000000000000004">
      <c r="A691" s="309"/>
    </row>
    <row r="692" spans="1:27" x14ac:dyDescent="0.55000000000000004">
      <c r="A692" s="603" t="s">
        <v>278</v>
      </c>
      <c r="B692" s="5">
        <v>460</v>
      </c>
      <c r="C692" s="5" t="s">
        <v>34</v>
      </c>
      <c r="D692" s="5">
        <v>86099</v>
      </c>
      <c r="E692" s="5">
        <v>134</v>
      </c>
      <c r="F692" s="2">
        <v>6609</v>
      </c>
      <c r="G692" s="5" t="s">
        <v>39</v>
      </c>
      <c r="H692" s="5">
        <v>4</v>
      </c>
      <c r="K692" s="5">
        <v>1600</v>
      </c>
    </row>
    <row r="693" spans="1:27" x14ac:dyDescent="0.55000000000000004">
      <c r="A693" s="603" t="s">
        <v>278</v>
      </c>
      <c r="B693" s="5">
        <v>461</v>
      </c>
      <c r="C693" s="5" t="s">
        <v>34</v>
      </c>
      <c r="D693" s="5">
        <v>73929</v>
      </c>
      <c r="E693" s="5">
        <v>383</v>
      </c>
      <c r="F693" s="2">
        <v>6337</v>
      </c>
      <c r="G693" s="5" t="s">
        <v>39</v>
      </c>
      <c r="I693" s="5">
        <v>2</v>
      </c>
      <c r="K693" s="5">
        <v>200</v>
      </c>
    </row>
    <row r="694" spans="1:27" x14ac:dyDescent="0.55000000000000004">
      <c r="A694" s="309" t="s">
        <v>278</v>
      </c>
      <c r="B694" s="5">
        <v>462</v>
      </c>
      <c r="C694" s="5" t="s">
        <v>34</v>
      </c>
      <c r="D694" s="5">
        <v>26149</v>
      </c>
      <c r="E694" s="5">
        <v>15</v>
      </c>
      <c r="F694" s="2">
        <v>2067</v>
      </c>
      <c r="G694" s="5" t="s">
        <v>39</v>
      </c>
      <c r="H694" s="5">
        <v>7</v>
      </c>
      <c r="I694" s="5">
        <v>2</v>
      </c>
      <c r="J694" s="5">
        <v>60</v>
      </c>
      <c r="K694" s="5">
        <v>3060</v>
      </c>
    </row>
    <row r="695" spans="1:27" x14ac:dyDescent="0.55000000000000004">
      <c r="A695" s="309"/>
    </row>
    <row r="696" spans="1:27" x14ac:dyDescent="0.55000000000000004">
      <c r="A696" s="309" t="s">
        <v>279</v>
      </c>
      <c r="B696" s="5">
        <v>463</v>
      </c>
      <c r="C696" s="5" t="s">
        <v>34</v>
      </c>
      <c r="D696" s="5">
        <v>13587</v>
      </c>
      <c r="E696" s="5">
        <v>8</v>
      </c>
      <c r="F696" s="2">
        <v>6</v>
      </c>
      <c r="G696" s="5" t="s">
        <v>39</v>
      </c>
      <c r="J696" s="5">
        <v>84</v>
      </c>
      <c r="Q696" s="5">
        <v>118</v>
      </c>
      <c r="R696" s="5">
        <v>124</v>
      </c>
      <c r="S696" s="5" t="s">
        <v>36</v>
      </c>
      <c r="T696" s="5" t="s">
        <v>45</v>
      </c>
      <c r="U696" s="5">
        <v>108</v>
      </c>
      <c r="W696" s="5">
        <v>108</v>
      </c>
      <c r="Z696" s="5">
        <v>27</v>
      </c>
    </row>
    <row r="697" spans="1:27" x14ac:dyDescent="0.55000000000000004">
      <c r="A697" s="309"/>
    </row>
    <row r="698" spans="1:27" s="229" customFormat="1" x14ac:dyDescent="0.55000000000000004">
      <c r="A698" s="600" t="s">
        <v>281</v>
      </c>
      <c r="B698" s="591">
        <v>464</v>
      </c>
      <c r="C698" s="591" t="s">
        <v>34</v>
      </c>
      <c r="D698" s="591">
        <v>26150</v>
      </c>
      <c r="E698" s="591">
        <v>16</v>
      </c>
      <c r="F698" s="229">
        <v>2068</v>
      </c>
      <c r="G698" s="591" t="s">
        <v>39</v>
      </c>
      <c r="H698" s="591">
        <v>7</v>
      </c>
      <c r="I698" s="591">
        <v>2</v>
      </c>
      <c r="J698" s="591">
        <v>14</v>
      </c>
      <c r="K698" s="591">
        <v>2914</v>
      </c>
      <c r="L698" s="591"/>
      <c r="M698" s="229">
        <v>100</v>
      </c>
      <c r="Q698" s="591"/>
      <c r="R698" s="591"/>
      <c r="S698" s="591"/>
      <c r="T698" s="591"/>
      <c r="U698" s="591"/>
      <c r="W698" s="591"/>
      <c r="X698" s="591">
        <v>9</v>
      </c>
      <c r="Z698" s="591"/>
      <c r="AA698" s="229" t="s">
        <v>280</v>
      </c>
    </row>
    <row r="699" spans="1:27" s="282" customFormat="1" x14ac:dyDescent="0.55000000000000004">
      <c r="A699" s="599"/>
      <c r="B699" s="17"/>
      <c r="C699" s="17"/>
      <c r="D699" s="17"/>
      <c r="E699" s="17"/>
      <c r="G699" s="17"/>
      <c r="H699" s="17"/>
      <c r="I699" s="17"/>
      <c r="J699" s="17"/>
      <c r="K699" s="17"/>
      <c r="L699" s="17"/>
      <c r="Q699" s="17"/>
      <c r="R699" s="17"/>
      <c r="S699" s="17"/>
      <c r="T699" s="17"/>
      <c r="U699" s="17"/>
      <c r="W699" s="17"/>
      <c r="X699" s="17"/>
      <c r="Z699" s="17"/>
    </row>
    <row r="700" spans="1:27" x14ac:dyDescent="0.55000000000000004">
      <c r="A700" s="309" t="s">
        <v>283</v>
      </c>
      <c r="B700" s="5">
        <v>465</v>
      </c>
      <c r="C700" s="5" t="s">
        <v>34</v>
      </c>
      <c r="D700" s="5">
        <v>51947</v>
      </c>
      <c r="E700" s="5">
        <v>188</v>
      </c>
      <c r="F700" s="2">
        <v>4993</v>
      </c>
      <c r="G700" s="5" t="s">
        <v>39</v>
      </c>
      <c r="J700" s="5">
        <v>62</v>
      </c>
      <c r="M700" s="2">
        <v>65</v>
      </c>
      <c r="AA700" s="2" t="s">
        <v>282</v>
      </c>
    </row>
    <row r="701" spans="1:27" x14ac:dyDescent="0.55000000000000004">
      <c r="A701" s="309" t="s">
        <v>283</v>
      </c>
      <c r="B701" s="5">
        <v>466</v>
      </c>
      <c r="C701" s="5" t="s">
        <v>34</v>
      </c>
      <c r="D701" s="5">
        <v>89740</v>
      </c>
      <c r="E701" s="5">
        <v>210</v>
      </c>
      <c r="F701" s="2">
        <v>7316</v>
      </c>
      <c r="G701" s="5" t="s">
        <v>39</v>
      </c>
      <c r="H701" s="5">
        <v>4</v>
      </c>
      <c r="I701" s="5">
        <v>3</v>
      </c>
      <c r="J701" s="5">
        <v>74</v>
      </c>
      <c r="K701" s="5">
        <v>1974</v>
      </c>
    </row>
    <row r="702" spans="1:27" x14ac:dyDescent="0.55000000000000004">
      <c r="A702" s="309"/>
    </row>
    <row r="703" spans="1:27" x14ac:dyDescent="0.55000000000000004">
      <c r="A703" s="309" t="s">
        <v>284</v>
      </c>
      <c r="B703" s="5">
        <v>467</v>
      </c>
      <c r="C703" s="5" t="s">
        <v>34</v>
      </c>
      <c r="D703" s="5">
        <v>86005</v>
      </c>
      <c r="E703" s="5">
        <v>224</v>
      </c>
      <c r="F703" s="2">
        <v>6962</v>
      </c>
      <c r="G703" s="5" t="s">
        <v>39</v>
      </c>
      <c r="H703" s="5">
        <v>4</v>
      </c>
      <c r="J703" s="5">
        <v>16</v>
      </c>
      <c r="K703" s="5">
        <v>1616</v>
      </c>
    </row>
    <row r="704" spans="1:27" x14ac:dyDescent="0.55000000000000004">
      <c r="A704" s="309"/>
    </row>
    <row r="705" spans="1:26" x14ac:dyDescent="0.55000000000000004">
      <c r="A705" s="309" t="s">
        <v>285</v>
      </c>
      <c r="B705" s="5">
        <v>468</v>
      </c>
      <c r="C705" s="5" t="s">
        <v>34</v>
      </c>
      <c r="D705" s="5">
        <v>86001</v>
      </c>
      <c r="E705" s="5">
        <v>220</v>
      </c>
      <c r="F705" s="2">
        <v>6958</v>
      </c>
      <c r="G705" s="5" t="s">
        <v>39</v>
      </c>
      <c r="H705" s="5">
        <v>8</v>
      </c>
      <c r="J705" s="5">
        <v>34</v>
      </c>
      <c r="K705" s="5">
        <v>3234</v>
      </c>
    </row>
    <row r="706" spans="1:26" x14ac:dyDescent="0.55000000000000004">
      <c r="A706" s="309" t="s">
        <v>285</v>
      </c>
      <c r="B706" s="5">
        <v>469</v>
      </c>
      <c r="C706" s="5" t="s">
        <v>34</v>
      </c>
      <c r="D706" s="5">
        <v>40778</v>
      </c>
      <c r="E706" s="5">
        <v>257</v>
      </c>
      <c r="F706" s="2">
        <v>1501</v>
      </c>
      <c r="G706" s="5" t="s">
        <v>39</v>
      </c>
      <c r="H706" s="5">
        <v>7</v>
      </c>
      <c r="J706" s="5">
        <v>49</v>
      </c>
      <c r="K706" s="5">
        <v>2849</v>
      </c>
    </row>
    <row r="707" spans="1:26" x14ac:dyDescent="0.55000000000000004">
      <c r="A707" s="309" t="s">
        <v>285</v>
      </c>
      <c r="B707" s="5">
        <v>470</v>
      </c>
      <c r="C707" s="5" t="s">
        <v>34</v>
      </c>
      <c r="D707" s="5">
        <v>25366</v>
      </c>
      <c r="E707" s="5">
        <v>76</v>
      </c>
      <c r="F707" s="2">
        <v>1822</v>
      </c>
      <c r="G707" s="5" t="s">
        <v>39</v>
      </c>
      <c r="H707" s="5">
        <v>4</v>
      </c>
      <c r="J707" s="5">
        <v>16</v>
      </c>
    </row>
    <row r="708" spans="1:26" x14ac:dyDescent="0.55000000000000004">
      <c r="A708" s="309" t="s">
        <v>285</v>
      </c>
      <c r="B708" s="5">
        <v>471</v>
      </c>
      <c r="C708" s="5" t="s">
        <v>34</v>
      </c>
      <c r="D708" s="5">
        <v>13680</v>
      </c>
      <c r="E708" s="5">
        <v>53</v>
      </c>
      <c r="F708" s="2">
        <v>97</v>
      </c>
      <c r="G708" s="5" t="s">
        <v>39</v>
      </c>
      <c r="J708" s="5">
        <v>96</v>
      </c>
      <c r="L708" s="5">
        <v>96</v>
      </c>
      <c r="Q708" s="5">
        <v>119</v>
      </c>
      <c r="R708" s="5">
        <v>64</v>
      </c>
      <c r="S708" s="5" t="s">
        <v>36</v>
      </c>
      <c r="T708" s="5" t="s">
        <v>45</v>
      </c>
      <c r="U708" s="5">
        <v>108</v>
      </c>
      <c r="W708" s="5">
        <v>108</v>
      </c>
      <c r="Z708" s="5">
        <v>24</v>
      </c>
    </row>
    <row r="709" spans="1:26" x14ac:dyDescent="0.55000000000000004">
      <c r="A709" s="309" t="s">
        <v>285</v>
      </c>
      <c r="Q709" s="5">
        <v>120</v>
      </c>
      <c r="R709" s="5">
        <v>174</v>
      </c>
      <c r="S709" s="5" t="s">
        <v>36</v>
      </c>
      <c r="T709" s="5" t="s">
        <v>64</v>
      </c>
      <c r="U709" s="5">
        <v>36</v>
      </c>
      <c r="W709" s="5">
        <v>36</v>
      </c>
      <c r="Z709" s="5">
        <v>20</v>
      </c>
    </row>
    <row r="710" spans="1:26" x14ac:dyDescent="0.55000000000000004">
      <c r="A710" s="309"/>
    </row>
    <row r="711" spans="1:26" x14ac:dyDescent="0.55000000000000004">
      <c r="A711" s="309" t="s">
        <v>286</v>
      </c>
      <c r="B711" s="5">
        <v>472</v>
      </c>
      <c r="C711" s="5" t="s">
        <v>34</v>
      </c>
      <c r="D711" s="5">
        <v>42776</v>
      </c>
      <c r="E711" s="5">
        <v>164</v>
      </c>
      <c r="F711" s="2">
        <v>3514</v>
      </c>
      <c r="G711" s="5" t="s">
        <v>39</v>
      </c>
      <c r="H711" s="5">
        <v>4</v>
      </c>
      <c r="J711" s="5">
        <v>14</v>
      </c>
      <c r="K711" s="5">
        <v>1614</v>
      </c>
    </row>
    <row r="712" spans="1:26" x14ac:dyDescent="0.55000000000000004">
      <c r="A712" s="309" t="s">
        <v>286</v>
      </c>
      <c r="B712" s="5">
        <v>473</v>
      </c>
      <c r="C712" s="5" t="s">
        <v>34</v>
      </c>
      <c r="D712" s="5">
        <v>42765</v>
      </c>
      <c r="E712" s="5">
        <v>1256</v>
      </c>
      <c r="F712" s="2">
        <v>3503</v>
      </c>
      <c r="G712" s="5" t="s">
        <v>39</v>
      </c>
      <c r="H712" s="5">
        <v>3</v>
      </c>
      <c r="I712" s="5">
        <v>1</v>
      </c>
      <c r="J712" s="5">
        <v>87</v>
      </c>
      <c r="K712" s="5">
        <v>1387</v>
      </c>
    </row>
    <row r="713" spans="1:26" x14ac:dyDescent="0.55000000000000004">
      <c r="A713" s="309"/>
    </row>
    <row r="714" spans="1:26" x14ac:dyDescent="0.55000000000000004">
      <c r="A714" s="309" t="s">
        <v>287</v>
      </c>
      <c r="B714" s="5">
        <v>474</v>
      </c>
      <c r="C714" s="5" t="s">
        <v>34</v>
      </c>
      <c r="D714" s="5">
        <v>13699</v>
      </c>
      <c r="E714" s="5">
        <v>2</v>
      </c>
      <c r="F714" s="2">
        <v>116</v>
      </c>
      <c r="G714" s="5" t="s">
        <v>39</v>
      </c>
      <c r="J714" s="5">
        <v>89</v>
      </c>
      <c r="L714" s="5">
        <v>89</v>
      </c>
      <c r="Q714" s="5">
        <v>121</v>
      </c>
      <c r="R714" s="5">
        <v>74</v>
      </c>
      <c r="S714" s="5" t="s">
        <v>36</v>
      </c>
      <c r="T714" s="5" t="s">
        <v>45</v>
      </c>
      <c r="U714" s="5">
        <v>150</v>
      </c>
      <c r="W714" s="5">
        <v>150</v>
      </c>
      <c r="Z714" s="5">
        <v>13</v>
      </c>
    </row>
    <row r="715" spans="1:26" x14ac:dyDescent="0.55000000000000004">
      <c r="A715" s="309" t="s">
        <v>288</v>
      </c>
      <c r="B715" s="5">
        <v>475</v>
      </c>
      <c r="C715" s="5" t="s">
        <v>34</v>
      </c>
      <c r="D715" s="5">
        <v>42773</v>
      </c>
      <c r="E715" s="5">
        <v>161</v>
      </c>
      <c r="F715" s="2">
        <v>3511</v>
      </c>
      <c r="G715" s="5" t="s">
        <v>39</v>
      </c>
      <c r="H715" s="5">
        <v>7</v>
      </c>
      <c r="I715" s="5">
        <v>3</v>
      </c>
      <c r="J715" s="5">
        <v>84</v>
      </c>
      <c r="K715" s="5">
        <v>3184</v>
      </c>
    </row>
    <row r="716" spans="1:26" x14ac:dyDescent="0.55000000000000004">
      <c r="A716" s="309" t="s">
        <v>288</v>
      </c>
      <c r="B716" s="5">
        <v>476</v>
      </c>
      <c r="C716" s="5" t="s">
        <v>34</v>
      </c>
      <c r="D716" s="5">
        <v>42762</v>
      </c>
      <c r="E716" s="5">
        <v>159</v>
      </c>
      <c r="F716" s="2">
        <v>3500</v>
      </c>
      <c r="G716" s="5" t="s">
        <v>39</v>
      </c>
      <c r="H716" s="5">
        <v>3</v>
      </c>
      <c r="J716" s="5">
        <v>4</v>
      </c>
      <c r="K716" s="5">
        <v>1204</v>
      </c>
    </row>
    <row r="717" spans="1:26" x14ac:dyDescent="0.55000000000000004">
      <c r="A717" s="309"/>
    </row>
    <row r="718" spans="1:26" x14ac:dyDescent="0.55000000000000004">
      <c r="A718" s="309" t="s">
        <v>289</v>
      </c>
      <c r="B718" s="5">
        <v>477</v>
      </c>
      <c r="C718" s="5" t="s">
        <v>34</v>
      </c>
      <c r="D718" s="5">
        <v>42763</v>
      </c>
      <c r="E718" s="5">
        <v>158</v>
      </c>
      <c r="F718" s="2">
        <v>3501</v>
      </c>
      <c r="G718" s="5" t="s">
        <v>39</v>
      </c>
      <c r="H718" s="5">
        <v>3</v>
      </c>
      <c r="J718" s="5">
        <v>15</v>
      </c>
      <c r="K718" s="5">
        <v>1215</v>
      </c>
    </row>
    <row r="719" spans="1:26" x14ac:dyDescent="0.55000000000000004">
      <c r="A719" s="309" t="s">
        <v>289</v>
      </c>
      <c r="B719" s="5">
        <v>478</v>
      </c>
      <c r="C719" s="5" t="s">
        <v>34</v>
      </c>
      <c r="D719" s="5">
        <v>42774</v>
      </c>
      <c r="E719" s="5">
        <v>162</v>
      </c>
      <c r="F719" s="2">
        <v>3512</v>
      </c>
      <c r="G719" s="5" t="s">
        <v>39</v>
      </c>
      <c r="H719" s="5">
        <v>4</v>
      </c>
      <c r="I719" s="5">
        <v>3</v>
      </c>
      <c r="J719" s="5">
        <v>7</v>
      </c>
      <c r="K719" s="5">
        <v>1907</v>
      </c>
    </row>
    <row r="720" spans="1:26" x14ac:dyDescent="0.55000000000000004">
      <c r="A720" s="309"/>
    </row>
    <row r="721" spans="1:27" x14ac:dyDescent="0.55000000000000004">
      <c r="A721" s="309" t="s">
        <v>290</v>
      </c>
      <c r="B721" s="5">
        <v>479</v>
      </c>
      <c r="C721" s="5" t="s">
        <v>34</v>
      </c>
      <c r="D721" s="5">
        <v>21597</v>
      </c>
      <c r="E721" s="5">
        <v>31</v>
      </c>
      <c r="F721" s="2">
        <v>1589</v>
      </c>
      <c r="G721" s="5" t="s">
        <v>39</v>
      </c>
      <c r="H721" s="5">
        <v>5</v>
      </c>
      <c r="J721" s="5">
        <v>1</v>
      </c>
      <c r="K721" s="5">
        <v>2001</v>
      </c>
    </row>
    <row r="722" spans="1:27" x14ac:dyDescent="0.55000000000000004">
      <c r="A722" s="605" t="s">
        <v>291</v>
      </c>
      <c r="B722" s="5">
        <v>480</v>
      </c>
      <c r="C722" s="5" t="s">
        <v>34</v>
      </c>
      <c r="D722" s="5">
        <v>13584</v>
      </c>
      <c r="E722" s="5">
        <v>1</v>
      </c>
      <c r="F722" s="2">
        <v>1</v>
      </c>
      <c r="G722" s="5" t="s">
        <v>39</v>
      </c>
      <c r="I722" s="5">
        <v>1</v>
      </c>
      <c r="J722" s="5">
        <v>6</v>
      </c>
      <c r="L722" s="5">
        <v>106</v>
      </c>
      <c r="Q722" s="5">
        <v>122</v>
      </c>
      <c r="R722" s="5">
        <v>16</v>
      </c>
      <c r="S722" s="5" t="s">
        <v>36</v>
      </c>
      <c r="T722" s="5" t="s">
        <v>64</v>
      </c>
      <c r="U722" s="5">
        <v>72</v>
      </c>
      <c r="W722" s="5">
        <v>72</v>
      </c>
      <c r="Z722" s="5">
        <v>50</v>
      </c>
      <c r="AA722" s="309" t="s">
        <v>290</v>
      </c>
    </row>
    <row r="723" spans="1:27" x14ac:dyDescent="0.55000000000000004">
      <c r="A723" s="309" t="s">
        <v>290</v>
      </c>
      <c r="B723" s="5">
        <v>481</v>
      </c>
      <c r="C723" s="5" t="s">
        <v>34</v>
      </c>
      <c r="D723" s="5">
        <v>51717</v>
      </c>
      <c r="E723" s="5">
        <v>166</v>
      </c>
      <c r="F723" s="2">
        <v>4728</v>
      </c>
      <c r="G723" s="5" t="s">
        <v>39</v>
      </c>
      <c r="H723" s="5">
        <v>7</v>
      </c>
      <c r="I723" s="5">
        <v>2</v>
      </c>
      <c r="J723" s="5">
        <v>81</v>
      </c>
      <c r="K723" s="5">
        <v>3081</v>
      </c>
    </row>
    <row r="724" spans="1:27" x14ac:dyDescent="0.55000000000000004">
      <c r="A724" s="309"/>
    </row>
    <row r="725" spans="1:27" x14ac:dyDescent="0.55000000000000004">
      <c r="A725" s="309" t="s">
        <v>292</v>
      </c>
      <c r="B725" s="5">
        <v>482</v>
      </c>
      <c r="C725" s="5" t="s">
        <v>34</v>
      </c>
      <c r="D725" s="5">
        <v>25290</v>
      </c>
      <c r="E725" s="5">
        <v>14</v>
      </c>
      <c r="F725" s="2">
        <v>1746</v>
      </c>
      <c r="G725" s="5" t="s">
        <v>39</v>
      </c>
      <c r="H725" s="5">
        <v>9</v>
      </c>
      <c r="I725" s="5">
        <v>2</v>
      </c>
      <c r="J725" s="5">
        <v>30</v>
      </c>
      <c r="K725" s="5">
        <v>3830</v>
      </c>
    </row>
    <row r="726" spans="1:27" x14ac:dyDescent="0.55000000000000004">
      <c r="A726" s="309" t="s">
        <v>292</v>
      </c>
      <c r="B726" s="5">
        <v>483</v>
      </c>
      <c r="C726" s="5" t="s">
        <v>34</v>
      </c>
      <c r="D726" s="5">
        <v>42644</v>
      </c>
      <c r="E726" s="5">
        <v>228</v>
      </c>
      <c r="F726" s="2">
        <v>5106</v>
      </c>
      <c r="G726" s="5" t="s">
        <v>39</v>
      </c>
      <c r="J726" s="5">
        <v>67</v>
      </c>
      <c r="Q726" s="5">
        <v>123</v>
      </c>
      <c r="R726" s="5">
        <v>131</v>
      </c>
      <c r="S726" s="5" t="s">
        <v>36</v>
      </c>
      <c r="T726" s="5" t="s">
        <v>45</v>
      </c>
      <c r="U726" s="5">
        <v>108</v>
      </c>
      <c r="W726" s="5">
        <v>108</v>
      </c>
      <c r="Z726" s="5">
        <v>10</v>
      </c>
    </row>
    <row r="727" spans="1:27" x14ac:dyDescent="0.55000000000000004">
      <c r="A727" s="309"/>
    </row>
    <row r="728" spans="1:27" x14ac:dyDescent="0.55000000000000004">
      <c r="A728" s="309" t="s">
        <v>293</v>
      </c>
      <c r="B728" s="5">
        <v>484</v>
      </c>
      <c r="C728" s="5" t="s">
        <v>34</v>
      </c>
      <c r="D728" s="5">
        <v>53032</v>
      </c>
      <c r="E728" s="5">
        <v>247</v>
      </c>
      <c r="F728" s="2">
        <v>2692</v>
      </c>
      <c r="G728" s="5" t="s">
        <v>39</v>
      </c>
      <c r="H728" s="5">
        <v>3</v>
      </c>
      <c r="I728" s="5">
        <v>3</v>
      </c>
      <c r="J728" s="5">
        <v>39</v>
      </c>
      <c r="K728" s="5">
        <v>1539</v>
      </c>
    </row>
    <row r="729" spans="1:27" x14ac:dyDescent="0.55000000000000004">
      <c r="A729" s="309" t="s">
        <v>294</v>
      </c>
      <c r="B729" s="5">
        <v>485</v>
      </c>
      <c r="C729" s="5" t="s">
        <v>34</v>
      </c>
      <c r="D729" s="5">
        <v>53034</v>
      </c>
      <c r="E729" s="5">
        <v>245</v>
      </c>
      <c r="F729" s="2">
        <v>2694</v>
      </c>
      <c r="G729" s="5" t="s">
        <v>39</v>
      </c>
      <c r="H729" s="5">
        <v>8</v>
      </c>
      <c r="I729" s="5">
        <v>2</v>
      </c>
      <c r="J729" s="5">
        <v>25</v>
      </c>
      <c r="K729" s="5">
        <v>3425</v>
      </c>
    </row>
    <row r="730" spans="1:27" x14ac:dyDescent="0.55000000000000004">
      <c r="A730" s="309" t="s">
        <v>294</v>
      </c>
      <c r="B730" s="5">
        <v>486</v>
      </c>
      <c r="C730" s="5" t="s">
        <v>34</v>
      </c>
      <c r="D730" s="5">
        <v>13626</v>
      </c>
      <c r="E730" s="5">
        <v>32</v>
      </c>
      <c r="F730" s="2">
        <v>43</v>
      </c>
      <c r="G730" s="5" t="s">
        <v>39</v>
      </c>
      <c r="J730" s="5">
        <v>37</v>
      </c>
      <c r="L730" s="5">
        <v>37</v>
      </c>
      <c r="Q730" s="5">
        <v>124</v>
      </c>
      <c r="R730" s="5">
        <v>161</v>
      </c>
      <c r="S730" s="5" t="s">
        <v>36</v>
      </c>
      <c r="T730" s="5" t="s">
        <v>45</v>
      </c>
      <c r="U730" s="5">
        <v>96</v>
      </c>
      <c r="W730" s="5">
        <v>96</v>
      </c>
      <c r="Z730" s="5">
        <v>20</v>
      </c>
    </row>
    <row r="731" spans="1:27" x14ac:dyDescent="0.55000000000000004">
      <c r="A731" s="309"/>
    </row>
    <row r="732" spans="1:27" x14ac:dyDescent="0.55000000000000004">
      <c r="A732" s="309" t="s">
        <v>295</v>
      </c>
      <c r="B732" s="5">
        <v>487</v>
      </c>
      <c r="C732" s="5" t="s">
        <v>49</v>
      </c>
      <c r="D732" s="5">
        <v>954</v>
      </c>
      <c r="E732" s="5">
        <v>12</v>
      </c>
      <c r="G732" s="5" t="s">
        <v>39</v>
      </c>
      <c r="H732" s="5">
        <v>7</v>
      </c>
      <c r="J732" s="5">
        <v>1</v>
      </c>
      <c r="K732" s="5">
        <v>2801</v>
      </c>
    </row>
    <row r="733" spans="1:27" x14ac:dyDescent="0.55000000000000004">
      <c r="A733" s="309"/>
    </row>
    <row r="734" spans="1:27" x14ac:dyDescent="0.55000000000000004">
      <c r="A734" s="309" t="s">
        <v>296</v>
      </c>
      <c r="B734" s="5">
        <v>488</v>
      </c>
      <c r="C734" s="5" t="s">
        <v>34</v>
      </c>
      <c r="D734" s="5">
        <v>93605</v>
      </c>
      <c r="E734" s="5">
        <v>732</v>
      </c>
      <c r="F734" s="2">
        <v>7539</v>
      </c>
      <c r="G734" s="5" t="s">
        <v>39</v>
      </c>
      <c r="H734" s="5">
        <v>2</v>
      </c>
      <c r="I734" s="5">
        <v>1</v>
      </c>
      <c r="J734" s="5">
        <v>91</v>
      </c>
      <c r="K734" s="5">
        <v>991</v>
      </c>
    </row>
    <row r="735" spans="1:27" x14ac:dyDescent="0.55000000000000004">
      <c r="A735" s="309"/>
    </row>
    <row r="736" spans="1:27" x14ac:dyDescent="0.55000000000000004">
      <c r="A736" s="309" t="s">
        <v>297</v>
      </c>
      <c r="B736" s="5">
        <v>489</v>
      </c>
      <c r="C736" s="5" t="s">
        <v>34</v>
      </c>
      <c r="D736" s="5">
        <v>21676</v>
      </c>
      <c r="E736" s="5">
        <v>15</v>
      </c>
      <c r="F736" s="2">
        <v>1668</v>
      </c>
      <c r="G736" s="5" t="s">
        <v>39</v>
      </c>
      <c r="H736" s="5">
        <v>7</v>
      </c>
      <c r="I736" s="5">
        <v>2</v>
      </c>
      <c r="J736" s="5">
        <v>60</v>
      </c>
      <c r="K736" s="5">
        <v>3060</v>
      </c>
    </row>
    <row r="737" spans="1:27" x14ac:dyDescent="0.55000000000000004">
      <c r="A737" s="309"/>
    </row>
    <row r="738" spans="1:27" x14ac:dyDescent="0.55000000000000004">
      <c r="A738" s="309" t="s">
        <v>298</v>
      </c>
      <c r="B738" s="5">
        <v>490</v>
      </c>
      <c r="C738" s="5" t="s">
        <v>34</v>
      </c>
      <c r="D738" s="5">
        <v>21675</v>
      </c>
      <c r="E738" s="5">
        <v>14</v>
      </c>
      <c r="F738" s="2">
        <v>1667</v>
      </c>
      <c r="G738" s="5" t="s">
        <v>39</v>
      </c>
      <c r="H738" s="5">
        <v>6</v>
      </c>
      <c r="I738" s="5">
        <v>3</v>
      </c>
      <c r="J738" s="5">
        <v>40</v>
      </c>
      <c r="K738" s="5">
        <v>2740</v>
      </c>
    </row>
    <row r="739" spans="1:27" x14ac:dyDescent="0.55000000000000004">
      <c r="A739" s="309"/>
    </row>
    <row r="740" spans="1:27" x14ac:dyDescent="0.55000000000000004">
      <c r="A740" s="309" t="s">
        <v>299</v>
      </c>
      <c r="B740" s="5">
        <v>491</v>
      </c>
      <c r="C740" s="5" t="s">
        <v>34</v>
      </c>
      <c r="D740" s="5">
        <v>13633</v>
      </c>
      <c r="E740" s="5">
        <v>28</v>
      </c>
      <c r="F740" s="2">
        <v>50</v>
      </c>
      <c r="G740" s="5" t="s">
        <v>39</v>
      </c>
      <c r="J740" s="5">
        <v>58</v>
      </c>
      <c r="L740" s="5">
        <v>58</v>
      </c>
      <c r="Q740" s="5">
        <v>125</v>
      </c>
      <c r="R740" s="5">
        <v>106</v>
      </c>
      <c r="S740" s="5" t="s">
        <v>36</v>
      </c>
      <c r="T740" s="5" t="s">
        <v>45</v>
      </c>
      <c r="U740" s="5">
        <v>108</v>
      </c>
      <c r="W740" s="5">
        <v>108</v>
      </c>
      <c r="Z740" s="5">
        <v>30</v>
      </c>
    </row>
    <row r="741" spans="1:27" x14ac:dyDescent="0.55000000000000004">
      <c r="A741" s="309" t="s">
        <v>301</v>
      </c>
      <c r="B741" s="5">
        <v>492</v>
      </c>
      <c r="C741" s="5" t="s">
        <v>34</v>
      </c>
      <c r="D741" s="5">
        <v>22696</v>
      </c>
      <c r="E741" s="5">
        <v>10</v>
      </c>
      <c r="F741" s="2">
        <v>1694</v>
      </c>
      <c r="G741" s="5" t="s">
        <v>39</v>
      </c>
      <c r="H741" s="5">
        <v>3</v>
      </c>
      <c r="I741" s="5">
        <v>1</v>
      </c>
      <c r="J741" s="5">
        <v>40</v>
      </c>
      <c r="K741" s="5">
        <v>1340</v>
      </c>
      <c r="AA741" s="2" t="s">
        <v>300</v>
      </c>
    </row>
    <row r="742" spans="1:27" x14ac:dyDescent="0.55000000000000004">
      <c r="A742" s="309" t="s">
        <v>301</v>
      </c>
      <c r="B742" s="5">
        <v>493</v>
      </c>
      <c r="C742" s="5" t="s">
        <v>34</v>
      </c>
      <c r="D742" s="5">
        <v>52663</v>
      </c>
      <c r="E742" s="5">
        <v>142</v>
      </c>
      <c r="F742" s="2">
        <v>5125</v>
      </c>
      <c r="G742" s="5" t="s">
        <v>39</v>
      </c>
      <c r="H742" s="5">
        <v>2</v>
      </c>
      <c r="I742" s="5">
        <v>2</v>
      </c>
      <c r="J742" s="5">
        <v>98</v>
      </c>
      <c r="K742" s="5">
        <v>1098</v>
      </c>
    </row>
    <row r="743" spans="1:27" x14ac:dyDescent="0.55000000000000004">
      <c r="A743" s="309" t="s">
        <v>301</v>
      </c>
      <c r="B743" s="5">
        <v>494</v>
      </c>
      <c r="C743" s="5" t="s">
        <v>34</v>
      </c>
      <c r="D743" s="5">
        <v>37402</v>
      </c>
      <c r="E743" s="5">
        <v>11</v>
      </c>
      <c r="F743" s="2">
        <v>1534</v>
      </c>
      <c r="G743" s="5" t="s">
        <v>39</v>
      </c>
      <c r="H743" s="5">
        <v>1</v>
      </c>
      <c r="I743" s="5">
        <v>1</v>
      </c>
      <c r="J743" s="5">
        <v>41</v>
      </c>
    </row>
    <row r="744" spans="1:27" x14ac:dyDescent="0.55000000000000004">
      <c r="A744" s="309" t="s">
        <v>301</v>
      </c>
      <c r="B744" s="5">
        <v>495</v>
      </c>
      <c r="C744" s="5" t="s">
        <v>47</v>
      </c>
      <c r="D744" s="5">
        <v>1212</v>
      </c>
      <c r="E744" s="5">
        <v>104</v>
      </c>
      <c r="G744" s="5" t="s">
        <v>39</v>
      </c>
      <c r="H744" s="5">
        <v>22</v>
      </c>
      <c r="I744" s="5">
        <v>2</v>
      </c>
      <c r="J744" s="5">
        <v>20</v>
      </c>
      <c r="K744" s="5">
        <v>9020</v>
      </c>
    </row>
    <row r="745" spans="1:27" x14ac:dyDescent="0.55000000000000004">
      <c r="A745" s="309"/>
    </row>
    <row r="746" spans="1:27" x14ac:dyDescent="0.55000000000000004">
      <c r="A746" s="309" t="s">
        <v>302</v>
      </c>
      <c r="B746" s="5">
        <v>496</v>
      </c>
      <c r="C746" s="5" t="s">
        <v>34</v>
      </c>
      <c r="D746" s="5">
        <v>13730</v>
      </c>
      <c r="E746" s="5">
        <v>77</v>
      </c>
      <c r="F746" s="2">
        <v>147</v>
      </c>
      <c r="G746" s="5" t="s">
        <v>39</v>
      </c>
      <c r="J746" s="5">
        <v>64</v>
      </c>
      <c r="Q746" s="5">
        <v>126</v>
      </c>
      <c r="R746" s="5">
        <v>54</v>
      </c>
      <c r="S746" s="5" t="s">
        <v>36</v>
      </c>
      <c r="T746" s="5" t="s">
        <v>45</v>
      </c>
      <c r="U746" s="5">
        <v>108</v>
      </c>
      <c r="W746" s="5">
        <v>108</v>
      </c>
      <c r="Z746" s="5">
        <v>30</v>
      </c>
    </row>
    <row r="747" spans="1:27" x14ac:dyDescent="0.55000000000000004">
      <c r="A747" s="309" t="s">
        <v>303</v>
      </c>
      <c r="B747" s="5">
        <v>497</v>
      </c>
      <c r="C747" s="5" t="s">
        <v>34</v>
      </c>
      <c r="D747" s="5">
        <v>72306</v>
      </c>
      <c r="E747" s="5">
        <v>194</v>
      </c>
      <c r="F747" s="2">
        <v>6130</v>
      </c>
      <c r="G747" s="5" t="s">
        <v>39</v>
      </c>
      <c r="H747" s="5">
        <v>12</v>
      </c>
      <c r="I747" s="5">
        <v>2</v>
      </c>
      <c r="K747" s="5">
        <v>4800</v>
      </c>
    </row>
    <row r="748" spans="1:27" x14ac:dyDescent="0.55000000000000004">
      <c r="A748" s="309"/>
    </row>
    <row r="749" spans="1:27" x14ac:dyDescent="0.55000000000000004">
      <c r="A749" s="309" t="s">
        <v>304</v>
      </c>
      <c r="B749" s="5">
        <v>498</v>
      </c>
      <c r="C749" s="5" t="s">
        <v>34</v>
      </c>
      <c r="D749" s="5">
        <v>52611</v>
      </c>
      <c r="E749" s="5">
        <v>132</v>
      </c>
      <c r="F749" s="2">
        <v>5032</v>
      </c>
      <c r="G749" s="5" t="s">
        <v>39</v>
      </c>
      <c r="I749" s="5">
        <v>2</v>
      </c>
      <c r="L749" s="5">
        <v>200</v>
      </c>
      <c r="Q749" s="5">
        <v>127</v>
      </c>
      <c r="R749" s="5">
        <v>4</v>
      </c>
      <c r="S749" s="5" t="s">
        <v>36</v>
      </c>
      <c r="T749" s="5" t="s">
        <v>45</v>
      </c>
      <c r="U749" s="5">
        <v>400</v>
      </c>
      <c r="W749" s="5">
        <v>400</v>
      </c>
      <c r="Z749" s="5">
        <v>30</v>
      </c>
    </row>
    <row r="750" spans="1:27" x14ac:dyDescent="0.55000000000000004">
      <c r="A750" s="309" t="s">
        <v>305</v>
      </c>
      <c r="B750" s="5">
        <v>499</v>
      </c>
      <c r="C750" s="5" t="s">
        <v>34</v>
      </c>
      <c r="D750" s="5">
        <v>42002</v>
      </c>
      <c r="E750" s="5">
        <v>107</v>
      </c>
      <c r="F750" s="2">
        <v>3814</v>
      </c>
      <c r="G750" s="5" t="s">
        <v>39</v>
      </c>
      <c r="H750" s="5">
        <v>11</v>
      </c>
      <c r="J750" s="5">
        <v>11</v>
      </c>
      <c r="K750" s="5">
        <v>4411</v>
      </c>
    </row>
    <row r="751" spans="1:27" x14ac:dyDescent="0.55000000000000004">
      <c r="A751" s="309"/>
    </row>
    <row r="752" spans="1:27" x14ac:dyDescent="0.55000000000000004">
      <c r="A752" s="309" t="s">
        <v>306</v>
      </c>
      <c r="B752" s="5">
        <v>500</v>
      </c>
      <c r="C752" s="5" t="s">
        <v>34</v>
      </c>
      <c r="D752" s="5">
        <v>35347</v>
      </c>
      <c r="E752" s="5">
        <v>8</v>
      </c>
      <c r="F752" s="2">
        <v>2432</v>
      </c>
      <c r="G752" s="5" t="s">
        <v>39</v>
      </c>
      <c r="H752" s="5">
        <v>4</v>
      </c>
      <c r="I752" s="5">
        <v>3</v>
      </c>
      <c r="J752" s="5">
        <v>11</v>
      </c>
      <c r="K752" s="5">
        <v>1911</v>
      </c>
    </row>
    <row r="753" spans="1:27" x14ac:dyDescent="0.55000000000000004">
      <c r="A753" s="309"/>
    </row>
    <row r="754" spans="1:27" x14ac:dyDescent="0.55000000000000004">
      <c r="A754" s="309" t="s">
        <v>307</v>
      </c>
      <c r="B754" s="5">
        <v>501</v>
      </c>
      <c r="C754" s="5" t="s">
        <v>34</v>
      </c>
      <c r="D754" s="5">
        <v>51955</v>
      </c>
      <c r="E754" s="5">
        <v>178</v>
      </c>
      <c r="F754" s="2">
        <v>5001</v>
      </c>
      <c r="G754" s="5" t="s">
        <v>39</v>
      </c>
      <c r="J754" s="5">
        <v>52</v>
      </c>
      <c r="L754" s="5">
        <v>52</v>
      </c>
      <c r="Q754" s="5">
        <v>128</v>
      </c>
      <c r="R754" s="5">
        <v>13</v>
      </c>
      <c r="S754" s="5" t="s">
        <v>36</v>
      </c>
      <c r="T754" s="5" t="s">
        <v>45</v>
      </c>
      <c r="U754" s="5">
        <v>270</v>
      </c>
      <c r="W754" s="5">
        <v>270</v>
      </c>
      <c r="Z754" s="5">
        <v>47</v>
      </c>
    </row>
    <row r="755" spans="1:27" x14ac:dyDescent="0.55000000000000004">
      <c r="A755" s="309" t="s">
        <v>309</v>
      </c>
      <c r="B755" s="5">
        <v>502</v>
      </c>
      <c r="C755" s="5" t="s">
        <v>34</v>
      </c>
      <c r="D755" s="5">
        <v>13740</v>
      </c>
      <c r="E755" s="5">
        <v>87</v>
      </c>
      <c r="F755" s="2">
        <v>157</v>
      </c>
      <c r="G755" s="5" t="s">
        <v>39</v>
      </c>
      <c r="J755" s="5">
        <v>20</v>
      </c>
      <c r="L755" s="5">
        <v>20</v>
      </c>
      <c r="Q755" s="5">
        <v>129</v>
      </c>
      <c r="R755" s="5">
        <v>58</v>
      </c>
      <c r="S755" s="5" t="s">
        <v>36</v>
      </c>
      <c r="T755" s="5" t="s">
        <v>45</v>
      </c>
      <c r="U755" s="5">
        <v>132</v>
      </c>
      <c r="W755" s="5">
        <v>132</v>
      </c>
      <c r="Z755" s="5">
        <v>47</v>
      </c>
      <c r="AA755" s="2" t="s">
        <v>308</v>
      </c>
    </row>
    <row r="756" spans="1:27" x14ac:dyDescent="0.55000000000000004">
      <c r="A756" s="309"/>
    </row>
    <row r="757" spans="1:27" x14ac:dyDescent="0.55000000000000004">
      <c r="A757" s="309" t="s">
        <v>310</v>
      </c>
      <c r="B757" s="5">
        <v>503</v>
      </c>
      <c r="C757" s="5" t="s">
        <v>34</v>
      </c>
      <c r="D757" s="5">
        <v>73602</v>
      </c>
      <c r="E757" s="5">
        <v>319</v>
      </c>
      <c r="F757" s="2">
        <v>5851</v>
      </c>
      <c r="G757" s="5" t="s">
        <v>39</v>
      </c>
      <c r="I757" s="5">
        <v>3</v>
      </c>
      <c r="J757" s="5">
        <v>12</v>
      </c>
      <c r="K757" s="5">
        <v>312</v>
      </c>
    </row>
    <row r="758" spans="1:27" x14ac:dyDescent="0.55000000000000004">
      <c r="A758" s="309" t="s">
        <v>311</v>
      </c>
      <c r="B758" s="5">
        <v>504</v>
      </c>
      <c r="C758" s="5" t="s">
        <v>47</v>
      </c>
      <c r="D758" s="5">
        <v>1813</v>
      </c>
      <c r="E758" s="5">
        <v>90</v>
      </c>
      <c r="F758" s="2">
        <v>13</v>
      </c>
      <c r="G758" s="5" t="s">
        <v>39</v>
      </c>
      <c r="H758" s="5">
        <v>11</v>
      </c>
      <c r="I758" s="5">
        <v>2</v>
      </c>
      <c r="K758" s="5">
        <v>4600</v>
      </c>
    </row>
    <row r="759" spans="1:27" x14ac:dyDescent="0.55000000000000004">
      <c r="A759" s="309"/>
    </row>
    <row r="760" spans="1:27" x14ac:dyDescent="0.55000000000000004">
      <c r="A760" s="309" t="s">
        <v>312</v>
      </c>
      <c r="B760" s="5">
        <v>505</v>
      </c>
      <c r="C760" s="5" t="s">
        <v>34</v>
      </c>
      <c r="D760" s="5">
        <v>52637</v>
      </c>
      <c r="E760" s="5">
        <v>221</v>
      </c>
      <c r="F760" s="2">
        <v>5099</v>
      </c>
      <c r="G760" s="5" t="s">
        <v>39</v>
      </c>
      <c r="I760" s="5">
        <v>1</v>
      </c>
      <c r="L760" s="5">
        <v>100</v>
      </c>
    </row>
    <row r="761" spans="1:27" x14ac:dyDescent="0.55000000000000004">
      <c r="A761" s="309"/>
    </row>
    <row r="762" spans="1:27" s="229" customFormat="1" x14ac:dyDescent="0.55000000000000004">
      <c r="A762" s="600" t="s">
        <v>314</v>
      </c>
      <c r="B762" s="591"/>
      <c r="C762" s="591"/>
      <c r="D762" s="591"/>
      <c r="E762" s="591"/>
      <c r="G762" s="591"/>
      <c r="H762" s="591"/>
      <c r="I762" s="591"/>
      <c r="J762" s="591"/>
      <c r="K762" s="591"/>
      <c r="L762" s="591"/>
      <c r="Q762" s="591">
        <v>130</v>
      </c>
      <c r="R762" s="591"/>
      <c r="S762" s="591" t="s">
        <v>36</v>
      </c>
      <c r="T762" s="591" t="s">
        <v>37</v>
      </c>
      <c r="U762" s="591">
        <v>108</v>
      </c>
      <c r="W762" s="591">
        <v>108</v>
      </c>
      <c r="X762" s="591">
        <v>49</v>
      </c>
      <c r="Z762" s="591">
        <v>3</v>
      </c>
      <c r="AA762" s="229" t="s">
        <v>313</v>
      </c>
    </row>
    <row r="763" spans="1:27" x14ac:dyDescent="0.55000000000000004">
      <c r="A763" s="309" t="s">
        <v>312</v>
      </c>
      <c r="B763" s="5">
        <v>506</v>
      </c>
      <c r="C763" s="5" t="s">
        <v>34</v>
      </c>
      <c r="D763" s="5">
        <v>14412</v>
      </c>
      <c r="E763" s="5">
        <v>38</v>
      </c>
      <c r="G763" s="5" t="s">
        <v>39</v>
      </c>
      <c r="J763" s="5">
        <v>59</v>
      </c>
      <c r="L763" s="5">
        <v>59</v>
      </c>
      <c r="O763" s="2">
        <v>59</v>
      </c>
      <c r="AA763" s="2" t="s">
        <v>315</v>
      </c>
    </row>
    <row r="764" spans="1:27" x14ac:dyDescent="0.55000000000000004">
      <c r="A764" s="309" t="s">
        <v>316</v>
      </c>
      <c r="B764" s="5">
        <v>507</v>
      </c>
      <c r="C764" s="5" t="s">
        <v>34</v>
      </c>
      <c r="D764" s="5">
        <v>41546</v>
      </c>
      <c r="E764" s="5">
        <v>43</v>
      </c>
      <c r="F764" s="2">
        <v>3545</v>
      </c>
      <c r="G764" s="5" t="s">
        <v>39</v>
      </c>
      <c r="H764" s="5">
        <v>1</v>
      </c>
      <c r="I764" s="5">
        <v>2</v>
      </c>
      <c r="J764" s="5">
        <v>44</v>
      </c>
      <c r="K764" s="5">
        <v>644</v>
      </c>
    </row>
    <row r="765" spans="1:27" x14ac:dyDescent="0.55000000000000004">
      <c r="A765" s="309"/>
    </row>
    <row r="766" spans="1:27" x14ac:dyDescent="0.55000000000000004">
      <c r="A766" s="309" t="s">
        <v>317</v>
      </c>
      <c r="B766" s="5">
        <v>508</v>
      </c>
      <c r="C766" s="5" t="s">
        <v>34</v>
      </c>
      <c r="D766" s="5">
        <v>41294</v>
      </c>
      <c r="E766" s="5">
        <v>46</v>
      </c>
      <c r="F766" s="2">
        <v>3391</v>
      </c>
      <c r="G766" s="5" t="s">
        <v>39</v>
      </c>
      <c r="H766" s="5">
        <v>3</v>
      </c>
      <c r="I766" s="5">
        <v>2</v>
      </c>
      <c r="J766" s="5">
        <v>9</v>
      </c>
      <c r="K766" s="5">
        <v>1409</v>
      </c>
    </row>
    <row r="767" spans="1:27" x14ac:dyDescent="0.55000000000000004">
      <c r="A767" s="309" t="s">
        <v>318</v>
      </c>
      <c r="B767" s="5">
        <v>509</v>
      </c>
      <c r="C767" s="5" t="s">
        <v>34</v>
      </c>
      <c r="D767" s="5">
        <v>40973</v>
      </c>
      <c r="E767" s="5">
        <v>58</v>
      </c>
      <c r="F767" s="2">
        <v>3383</v>
      </c>
      <c r="G767" s="5" t="s">
        <v>39</v>
      </c>
      <c r="H767" s="5">
        <v>1</v>
      </c>
      <c r="I767" s="5">
        <v>1</v>
      </c>
      <c r="J767" s="5">
        <v>95</v>
      </c>
      <c r="K767" s="5">
        <v>595</v>
      </c>
    </row>
    <row r="768" spans="1:27" x14ac:dyDescent="0.55000000000000004">
      <c r="A768" s="309" t="s">
        <v>318</v>
      </c>
      <c r="B768" s="5">
        <v>510</v>
      </c>
      <c r="C768" s="5" t="s">
        <v>34</v>
      </c>
      <c r="D768" s="5">
        <v>52635</v>
      </c>
      <c r="E768" s="5">
        <v>219</v>
      </c>
      <c r="F768" s="2">
        <v>5097</v>
      </c>
      <c r="G768" s="5" t="s">
        <v>39</v>
      </c>
      <c r="I768" s="5">
        <v>1</v>
      </c>
      <c r="J768" s="5">
        <v>54</v>
      </c>
    </row>
    <row r="769" spans="1:27" x14ac:dyDescent="0.55000000000000004">
      <c r="A769" s="606" t="s">
        <v>319</v>
      </c>
      <c r="Q769" s="233">
        <v>131</v>
      </c>
      <c r="R769" s="233">
        <v>237</v>
      </c>
      <c r="S769" s="233" t="s">
        <v>36</v>
      </c>
      <c r="T769" s="233" t="s">
        <v>37</v>
      </c>
      <c r="U769" s="233">
        <v>88</v>
      </c>
      <c r="V769" s="302"/>
      <c r="W769" s="233">
        <v>88</v>
      </c>
      <c r="X769" s="233"/>
      <c r="Y769" s="302"/>
      <c r="Z769" s="233">
        <v>2</v>
      </c>
      <c r="AA769" s="302"/>
    </row>
    <row r="770" spans="1:27" x14ac:dyDescent="0.55000000000000004">
      <c r="A770" s="309"/>
      <c r="B770" s="5">
        <v>511</v>
      </c>
      <c r="C770" s="5" t="s">
        <v>34</v>
      </c>
      <c r="D770" s="5">
        <v>41550</v>
      </c>
      <c r="E770" s="5">
        <v>47</v>
      </c>
      <c r="F770" s="2">
        <v>3549</v>
      </c>
      <c r="G770" s="5" t="s">
        <v>39</v>
      </c>
      <c r="H770" s="5">
        <v>7</v>
      </c>
      <c r="J770" s="5">
        <v>3</v>
      </c>
      <c r="K770" s="5">
        <v>2803</v>
      </c>
    </row>
    <row r="771" spans="1:27" x14ac:dyDescent="0.55000000000000004">
      <c r="A771" s="309" t="s">
        <v>320</v>
      </c>
      <c r="B771" s="5">
        <v>512</v>
      </c>
      <c r="C771" s="5" t="s">
        <v>34</v>
      </c>
      <c r="D771" s="5">
        <v>14413</v>
      </c>
      <c r="E771" s="5">
        <v>39</v>
      </c>
      <c r="F771" s="2">
        <v>247</v>
      </c>
      <c r="G771" s="5" t="s">
        <v>39</v>
      </c>
      <c r="J771" s="5">
        <v>91</v>
      </c>
      <c r="L771" s="5">
        <v>91</v>
      </c>
      <c r="Q771" s="5">
        <v>132</v>
      </c>
      <c r="R771" s="5">
        <v>82</v>
      </c>
      <c r="S771" s="5" t="s">
        <v>36</v>
      </c>
      <c r="T771" s="5" t="s">
        <v>45</v>
      </c>
      <c r="U771" s="5">
        <v>210</v>
      </c>
      <c r="W771" s="5">
        <v>210</v>
      </c>
      <c r="Z771" s="5">
        <v>27</v>
      </c>
    </row>
    <row r="772" spans="1:27" x14ac:dyDescent="0.55000000000000004">
      <c r="A772" s="309" t="s">
        <v>320</v>
      </c>
      <c r="B772" s="5">
        <v>513</v>
      </c>
      <c r="C772" s="5" t="s">
        <v>34</v>
      </c>
      <c r="D772" s="5">
        <v>25485</v>
      </c>
      <c r="E772" s="5">
        <v>81</v>
      </c>
      <c r="F772" s="2">
        <v>1941</v>
      </c>
      <c r="G772" s="5" t="s">
        <v>39</v>
      </c>
      <c r="H772" s="5">
        <v>8</v>
      </c>
      <c r="I772" s="5">
        <v>2</v>
      </c>
      <c r="J772" s="5">
        <v>3</v>
      </c>
      <c r="K772" s="5">
        <v>3403</v>
      </c>
    </row>
    <row r="773" spans="1:27" x14ac:dyDescent="0.55000000000000004">
      <c r="A773" s="309"/>
    </row>
    <row r="774" spans="1:27" x14ac:dyDescent="0.55000000000000004">
      <c r="A774" s="309" t="s">
        <v>321</v>
      </c>
      <c r="B774" s="5">
        <v>514</v>
      </c>
      <c r="C774" s="5" t="s">
        <v>34</v>
      </c>
      <c r="D774" s="5">
        <v>41548</v>
      </c>
      <c r="E774" s="5">
        <v>45</v>
      </c>
      <c r="F774" s="2">
        <v>3547</v>
      </c>
      <c r="G774" s="5" t="s">
        <v>39</v>
      </c>
      <c r="H774" s="5">
        <v>1</v>
      </c>
      <c r="I774" s="5">
        <v>3</v>
      </c>
      <c r="J774" s="5">
        <v>61</v>
      </c>
      <c r="K774" s="5">
        <v>761</v>
      </c>
    </row>
    <row r="775" spans="1:27" x14ac:dyDescent="0.55000000000000004">
      <c r="A775" s="309"/>
    </row>
    <row r="776" spans="1:27" x14ac:dyDescent="0.55000000000000004">
      <c r="A776" s="309" t="s">
        <v>322</v>
      </c>
      <c r="B776" s="5">
        <v>515</v>
      </c>
      <c r="C776" s="5" t="s">
        <v>34</v>
      </c>
      <c r="D776" s="5">
        <v>13615</v>
      </c>
      <c r="E776" s="5">
        <v>12</v>
      </c>
      <c r="F776" s="2">
        <v>32</v>
      </c>
      <c r="G776" s="5" t="s">
        <v>39</v>
      </c>
      <c r="J776" s="5">
        <v>33</v>
      </c>
      <c r="O776" s="2">
        <v>33</v>
      </c>
      <c r="AA776" s="2" t="s">
        <v>282</v>
      </c>
    </row>
    <row r="777" spans="1:27" x14ac:dyDescent="0.55000000000000004">
      <c r="A777" s="309" t="s">
        <v>324</v>
      </c>
      <c r="B777" s="5">
        <v>516</v>
      </c>
      <c r="C777" s="5" t="s">
        <v>34</v>
      </c>
      <c r="D777" s="5">
        <v>13613</v>
      </c>
      <c r="E777" s="5">
        <v>5</v>
      </c>
      <c r="F777" s="2">
        <v>30</v>
      </c>
      <c r="G777" s="5" t="s">
        <v>39</v>
      </c>
      <c r="J777" s="5">
        <v>35</v>
      </c>
      <c r="O777" s="2">
        <v>33</v>
      </c>
      <c r="AA777" s="2" t="s">
        <v>323</v>
      </c>
    </row>
    <row r="778" spans="1:27" x14ac:dyDescent="0.55000000000000004">
      <c r="A778" s="309" t="s">
        <v>324</v>
      </c>
      <c r="B778" s="5">
        <v>517</v>
      </c>
      <c r="C778" s="5" t="s">
        <v>34</v>
      </c>
      <c r="D778" s="5">
        <v>13616</v>
      </c>
      <c r="E778" s="5">
        <v>5</v>
      </c>
      <c r="F778" s="2">
        <v>3</v>
      </c>
      <c r="G778" s="5" t="s">
        <v>39</v>
      </c>
      <c r="J778" s="5">
        <v>33</v>
      </c>
      <c r="K778" s="5">
        <v>33</v>
      </c>
    </row>
    <row r="779" spans="1:27" x14ac:dyDescent="0.55000000000000004">
      <c r="A779" s="309"/>
    </row>
    <row r="780" spans="1:27" x14ac:dyDescent="0.55000000000000004">
      <c r="A780" s="309" t="s">
        <v>325</v>
      </c>
      <c r="B780" s="5">
        <v>518</v>
      </c>
      <c r="C780" s="5" t="s">
        <v>34</v>
      </c>
      <c r="D780" s="5">
        <v>71811</v>
      </c>
      <c r="E780" s="5">
        <v>280</v>
      </c>
      <c r="F780" s="2">
        <v>5942</v>
      </c>
      <c r="G780" s="5" t="s">
        <v>39</v>
      </c>
      <c r="I780" s="5">
        <v>1</v>
      </c>
      <c r="J780" s="5">
        <v>30</v>
      </c>
      <c r="L780" s="5">
        <v>130</v>
      </c>
      <c r="Q780" s="5">
        <v>133</v>
      </c>
      <c r="R780" s="5">
        <v>224</v>
      </c>
      <c r="S780" s="5" t="s">
        <v>36</v>
      </c>
      <c r="T780" s="5" t="s">
        <v>45</v>
      </c>
      <c r="U780" s="5">
        <v>108</v>
      </c>
      <c r="W780" s="5">
        <v>108</v>
      </c>
      <c r="Z780" s="5">
        <v>20</v>
      </c>
    </row>
    <row r="781" spans="1:27" x14ac:dyDescent="0.55000000000000004">
      <c r="A781" s="309" t="s">
        <v>326</v>
      </c>
      <c r="B781" s="5">
        <v>519</v>
      </c>
      <c r="C781" s="5" t="s">
        <v>34</v>
      </c>
      <c r="D781" s="5">
        <v>82390</v>
      </c>
      <c r="E781" s="5">
        <v>216</v>
      </c>
      <c r="F781" s="2">
        <v>6836</v>
      </c>
      <c r="G781" s="5" t="s">
        <v>39</v>
      </c>
      <c r="H781" s="5">
        <v>1</v>
      </c>
      <c r="I781" s="5">
        <v>3</v>
      </c>
      <c r="J781" s="5">
        <v>30</v>
      </c>
      <c r="K781" s="5">
        <v>730</v>
      </c>
    </row>
    <row r="782" spans="1:27" x14ac:dyDescent="0.55000000000000004">
      <c r="A782" s="309"/>
    </row>
    <row r="783" spans="1:27" x14ac:dyDescent="0.55000000000000004">
      <c r="A783" s="309" t="s">
        <v>327</v>
      </c>
      <c r="B783" s="5">
        <v>520</v>
      </c>
      <c r="C783" s="5" t="s">
        <v>34</v>
      </c>
      <c r="D783" s="5">
        <v>22151</v>
      </c>
      <c r="E783" s="5">
        <v>29</v>
      </c>
      <c r="F783" s="2">
        <v>2069</v>
      </c>
      <c r="G783" s="5" t="s">
        <v>39</v>
      </c>
      <c r="H783" s="5">
        <v>12</v>
      </c>
      <c r="J783" s="5">
        <v>28</v>
      </c>
      <c r="K783" s="5">
        <v>4828</v>
      </c>
    </row>
    <row r="784" spans="1:27" x14ac:dyDescent="0.55000000000000004">
      <c r="A784" s="309" t="s">
        <v>328</v>
      </c>
      <c r="B784" s="5">
        <v>521</v>
      </c>
      <c r="C784" s="5" t="s">
        <v>34</v>
      </c>
      <c r="D784" s="5">
        <v>13601</v>
      </c>
      <c r="E784" s="5">
        <v>25</v>
      </c>
      <c r="F784" s="2">
        <v>18</v>
      </c>
      <c r="G784" s="5" t="s">
        <v>39</v>
      </c>
      <c r="J784" s="5">
        <v>71</v>
      </c>
      <c r="L784" s="5">
        <v>71</v>
      </c>
      <c r="Q784" s="5">
        <v>134</v>
      </c>
      <c r="R784" s="5">
        <v>136</v>
      </c>
      <c r="S784" s="5" t="s">
        <v>36</v>
      </c>
      <c r="T784" s="5" t="s">
        <v>45</v>
      </c>
      <c r="U784" s="5">
        <v>144</v>
      </c>
      <c r="W784" s="5">
        <v>144</v>
      </c>
      <c r="Z784" s="5">
        <v>30</v>
      </c>
    </row>
    <row r="785" spans="1:26" x14ac:dyDescent="0.55000000000000004">
      <c r="A785" s="309"/>
    </row>
    <row r="786" spans="1:26" x14ac:dyDescent="0.55000000000000004">
      <c r="A786" s="309" t="s">
        <v>329</v>
      </c>
      <c r="B786" s="5">
        <v>522</v>
      </c>
      <c r="C786" s="5" t="s">
        <v>34</v>
      </c>
      <c r="D786" s="5">
        <v>40969</v>
      </c>
      <c r="E786" s="5">
        <v>55</v>
      </c>
      <c r="F786" s="2">
        <v>3379</v>
      </c>
      <c r="G786" s="5" t="s">
        <v>39</v>
      </c>
      <c r="H786" s="5">
        <v>2</v>
      </c>
      <c r="J786" s="5">
        <v>27</v>
      </c>
      <c r="K786" s="5">
        <v>827</v>
      </c>
    </row>
    <row r="787" spans="1:26" x14ac:dyDescent="0.55000000000000004">
      <c r="A787" s="309"/>
    </row>
    <row r="788" spans="1:26" x14ac:dyDescent="0.55000000000000004">
      <c r="A788" s="309" t="s">
        <v>330</v>
      </c>
      <c r="B788" s="5">
        <v>523</v>
      </c>
      <c r="C788" s="5" t="s">
        <v>34</v>
      </c>
      <c r="D788" s="5">
        <v>72312</v>
      </c>
      <c r="E788" s="5">
        <v>335</v>
      </c>
      <c r="F788" s="2">
        <v>6136</v>
      </c>
      <c r="G788" s="5" t="s">
        <v>39</v>
      </c>
      <c r="H788" s="5">
        <v>7</v>
      </c>
      <c r="I788" s="5">
        <v>2</v>
      </c>
      <c r="J788" s="5">
        <v>70</v>
      </c>
      <c r="K788" s="5">
        <v>3070</v>
      </c>
    </row>
    <row r="789" spans="1:26" x14ac:dyDescent="0.55000000000000004">
      <c r="A789" s="309"/>
    </row>
    <row r="790" spans="1:26" x14ac:dyDescent="0.55000000000000004">
      <c r="A790" s="309" t="s">
        <v>331</v>
      </c>
      <c r="B790" s="5">
        <v>524</v>
      </c>
      <c r="C790" s="5" t="s">
        <v>34</v>
      </c>
      <c r="D790" s="5">
        <v>91242</v>
      </c>
      <c r="E790" s="5">
        <v>213</v>
      </c>
      <c r="F790" s="2">
        <v>7376</v>
      </c>
      <c r="G790" s="5" t="s">
        <v>39</v>
      </c>
      <c r="H790" s="5">
        <v>5</v>
      </c>
      <c r="I790" s="5">
        <v>2</v>
      </c>
      <c r="J790" s="5">
        <v>18</v>
      </c>
      <c r="K790" s="5">
        <v>2218</v>
      </c>
    </row>
    <row r="791" spans="1:26" x14ac:dyDescent="0.55000000000000004">
      <c r="A791" s="309"/>
    </row>
    <row r="792" spans="1:26" x14ac:dyDescent="0.55000000000000004">
      <c r="A792" s="309" t="s">
        <v>332</v>
      </c>
      <c r="B792" s="5">
        <v>525</v>
      </c>
      <c r="C792" s="5" t="s">
        <v>34</v>
      </c>
      <c r="D792" s="5">
        <v>42182</v>
      </c>
      <c r="E792" s="5">
        <v>31</v>
      </c>
      <c r="F792" s="2">
        <v>3463</v>
      </c>
      <c r="G792" s="5" t="s">
        <v>39</v>
      </c>
      <c r="H792" s="5">
        <v>3</v>
      </c>
      <c r="I792" s="5">
        <v>3</v>
      </c>
      <c r="J792" s="5">
        <v>19</v>
      </c>
      <c r="K792" s="5">
        <v>1519</v>
      </c>
    </row>
    <row r="793" spans="1:26" x14ac:dyDescent="0.55000000000000004">
      <c r="A793" s="309"/>
    </row>
    <row r="794" spans="1:26" x14ac:dyDescent="0.55000000000000004">
      <c r="A794" s="309" t="s">
        <v>333</v>
      </c>
      <c r="B794" s="5">
        <v>526</v>
      </c>
      <c r="C794" s="5" t="s">
        <v>34</v>
      </c>
      <c r="D794" s="5">
        <v>22693</v>
      </c>
      <c r="E794" s="5">
        <v>14</v>
      </c>
      <c r="F794" s="2">
        <v>1691</v>
      </c>
      <c r="G794" s="5" t="s">
        <v>39</v>
      </c>
      <c r="H794" s="5">
        <v>12</v>
      </c>
      <c r="I794" s="5">
        <v>2</v>
      </c>
      <c r="J794" s="5">
        <v>10</v>
      </c>
      <c r="K794" s="5">
        <v>5010</v>
      </c>
    </row>
    <row r="795" spans="1:26" x14ac:dyDescent="0.55000000000000004">
      <c r="A795" s="309"/>
    </row>
    <row r="796" spans="1:26" x14ac:dyDescent="0.55000000000000004">
      <c r="A796" s="309" t="s">
        <v>334</v>
      </c>
      <c r="B796" s="5">
        <v>527</v>
      </c>
      <c r="C796" s="5" t="s">
        <v>34</v>
      </c>
      <c r="D796" s="5">
        <v>72329</v>
      </c>
      <c r="E796" s="5">
        <v>347</v>
      </c>
      <c r="F796" s="2">
        <v>6152</v>
      </c>
      <c r="G796" s="5" t="s">
        <v>39</v>
      </c>
      <c r="H796" s="5">
        <v>4</v>
      </c>
      <c r="J796" s="5">
        <v>10</v>
      </c>
      <c r="K796" s="5">
        <v>1610</v>
      </c>
    </row>
    <row r="797" spans="1:26" x14ac:dyDescent="0.55000000000000004">
      <c r="A797" s="309" t="s">
        <v>335</v>
      </c>
      <c r="B797" s="5">
        <v>528</v>
      </c>
      <c r="C797" s="5" t="s">
        <v>34</v>
      </c>
      <c r="D797" s="5">
        <v>72324</v>
      </c>
      <c r="E797" s="5">
        <v>352</v>
      </c>
      <c r="F797" s="2">
        <v>6157</v>
      </c>
      <c r="G797" s="5" t="s">
        <v>39</v>
      </c>
      <c r="I797" s="5">
        <v>1</v>
      </c>
      <c r="J797" s="5">
        <v>9</v>
      </c>
      <c r="L797" s="5">
        <v>190</v>
      </c>
      <c r="Q797" s="5">
        <v>134</v>
      </c>
      <c r="R797" s="5">
        <v>14</v>
      </c>
      <c r="S797" s="5" t="s">
        <v>36</v>
      </c>
      <c r="T797" s="5" t="s">
        <v>45</v>
      </c>
      <c r="U797" s="5">
        <v>108</v>
      </c>
      <c r="W797" s="5">
        <v>108</v>
      </c>
      <c r="Z797" s="5">
        <v>4</v>
      </c>
    </row>
    <row r="798" spans="1:26" x14ac:dyDescent="0.55000000000000004">
      <c r="A798" s="309" t="s">
        <v>335</v>
      </c>
      <c r="B798" s="5">
        <v>529</v>
      </c>
      <c r="C798" s="5" t="s">
        <v>34</v>
      </c>
      <c r="D798" s="5">
        <v>51956</v>
      </c>
      <c r="E798" s="5">
        <v>182</v>
      </c>
      <c r="F798" s="2">
        <v>5002</v>
      </c>
      <c r="G798" s="5" t="s">
        <v>39</v>
      </c>
      <c r="J798" s="5">
        <v>45</v>
      </c>
      <c r="L798" s="5">
        <v>45</v>
      </c>
    </row>
    <row r="799" spans="1:26" x14ac:dyDescent="0.55000000000000004">
      <c r="A799" s="309" t="s">
        <v>335</v>
      </c>
      <c r="B799" s="5">
        <v>530</v>
      </c>
      <c r="C799" s="5" t="s">
        <v>34</v>
      </c>
      <c r="D799" s="5">
        <v>72334</v>
      </c>
      <c r="E799" s="5">
        <v>206</v>
      </c>
      <c r="F799" s="2">
        <v>6147</v>
      </c>
      <c r="G799" s="5" t="s">
        <v>39</v>
      </c>
      <c r="H799" s="5">
        <v>2</v>
      </c>
      <c r="I799" s="5">
        <v>2</v>
      </c>
      <c r="J799" s="5">
        <v>38</v>
      </c>
      <c r="K799" s="5">
        <v>1838</v>
      </c>
    </row>
    <row r="800" spans="1:26" x14ac:dyDescent="0.55000000000000004">
      <c r="A800" s="309"/>
    </row>
    <row r="801" spans="1:26" x14ac:dyDescent="0.55000000000000004">
      <c r="A801" s="309" t="s">
        <v>336</v>
      </c>
      <c r="B801" s="5">
        <v>531</v>
      </c>
      <c r="C801" s="5" t="s">
        <v>34</v>
      </c>
      <c r="D801" s="5">
        <v>40953</v>
      </c>
      <c r="E801" s="5">
        <v>33</v>
      </c>
      <c r="F801" s="2">
        <v>3363</v>
      </c>
      <c r="G801" s="5" t="s">
        <v>39</v>
      </c>
      <c r="H801" s="5">
        <v>2</v>
      </c>
      <c r="I801" s="5">
        <v>2</v>
      </c>
      <c r="J801" s="5">
        <v>73</v>
      </c>
      <c r="K801" s="5">
        <v>1073</v>
      </c>
    </row>
    <row r="802" spans="1:26" x14ac:dyDescent="0.55000000000000004">
      <c r="A802" s="309" t="s">
        <v>337</v>
      </c>
      <c r="B802" s="5">
        <v>532</v>
      </c>
      <c r="C802" s="5" t="s">
        <v>34</v>
      </c>
      <c r="D802" s="5">
        <v>91241</v>
      </c>
      <c r="E802" s="5">
        <v>622</v>
      </c>
      <c r="F802" s="2">
        <v>7382</v>
      </c>
      <c r="G802" s="5" t="s">
        <v>39</v>
      </c>
      <c r="H802" s="5">
        <v>14</v>
      </c>
      <c r="J802" s="5">
        <v>68</v>
      </c>
      <c r="K802" s="5">
        <v>5668</v>
      </c>
    </row>
    <row r="803" spans="1:26" x14ac:dyDescent="0.55000000000000004">
      <c r="A803" s="309" t="s">
        <v>337</v>
      </c>
      <c r="B803" s="5">
        <v>533</v>
      </c>
      <c r="C803" s="5" t="s">
        <v>34</v>
      </c>
      <c r="D803" s="5">
        <v>13591</v>
      </c>
      <c r="E803" s="5">
        <v>1</v>
      </c>
      <c r="F803" s="2">
        <v>8</v>
      </c>
      <c r="G803" s="5" t="s">
        <v>39</v>
      </c>
      <c r="J803" s="5">
        <v>74</v>
      </c>
      <c r="K803" s="5">
        <v>74</v>
      </c>
    </row>
    <row r="804" spans="1:26" x14ac:dyDescent="0.55000000000000004">
      <c r="A804" s="309"/>
    </row>
    <row r="805" spans="1:26" x14ac:dyDescent="0.55000000000000004">
      <c r="A805" s="309" t="s">
        <v>338</v>
      </c>
      <c r="B805" s="5">
        <v>534</v>
      </c>
      <c r="C805" s="5" t="s">
        <v>34</v>
      </c>
      <c r="D805" s="5">
        <v>13726</v>
      </c>
      <c r="E805" s="5">
        <v>73</v>
      </c>
      <c r="F805" s="2">
        <v>143</v>
      </c>
      <c r="G805" s="5" t="s">
        <v>39</v>
      </c>
      <c r="I805" s="5">
        <v>1</v>
      </c>
      <c r="J805" s="5">
        <v>31</v>
      </c>
      <c r="L805" s="5">
        <v>131</v>
      </c>
      <c r="Q805" s="5">
        <v>135</v>
      </c>
      <c r="R805" s="5">
        <v>47</v>
      </c>
      <c r="S805" s="5" t="s">
        <v>36</v>
      </c>
      <c r="T805" s="5" t="s">
        <v>64</v>
      </c>
      <c r="U805" s="5">
        <v>108</v>
      </c>
      <c r="W805" s="5">
        <v>108</v>
      </c>
      <c r="Z805" s="5">
        <v>56</v>
      </c>
    </row>
    <row r="806" spans="1:26" x14ac:dyDescent="0.55000000000000004">
      <c r="A806" s="309" t="s">
        <v>339</v>
      </c>
      <c r="B806" s="5">
        <v>535</v>
      </c>
      <c r="C806" s="5" t="s">
        <v>34</v>
      </c>
      <c r="D806" s="5">
        <v>26141</v>
      </c>
      <c r="E806" s="5">
        <v>18</v>
      </c>
      <c r="F806" s="2">
        <v>2059</v>
      </c>
      <c r="G806" s="5" t="s">
        <v>39</v>
      </c>
      <c r="H806" s="5">
        <v>8</v>
      </c>
      <c r="I806" s="5">
        <v>2</v>
      </c>
      <c r="J806" s="5">
        <v>20</v>
      </c>
      <c r="K806" s="5">
        <v>3420</v>
      </c>
    </row>
    <row r="807" spans="1:26" x14ac:dyDescent="0.55000000000000004">
      <c r="A807" s="309" t="s">
        <v>339</v>
      </c>
      <c r="B807" s="5">
        <v>536</v>
      </c>
      <c r="C807" s="5" t="s">
        <v>34</v>
      </c>
      <c r="D807" s="5">
        <v>13597</v>
      </c>
      <c r="E807" s="5">
        <v>19</v>
      </c>
      <c r="F807" s="2">
        <v>14</v>
      </c>
      <c r="G807" s="5" t="s">
        <v>39</v>
      </c>
      <c r="J807" s="5">
        <v>68</v>
      </c>
      <c r="K807" s="5">
        <v>68</v>
      </c>
    </row>
    <row r="808" spans="1:26" x14ac:dyDescent="0.55000000000000004">
      <c r="A808" s="309" t="s">
        <v>339</v>
      </c>
      <c r="B808" s="5">
        <v>537</v>
      </c>
      <c r="C808" s="5" t="s">
        <v>34</v>
      </c>
      <c r="D808" s="5">
        <v>26155</v>
      </c>
      <c r="E808" s="5">
        <v>49</v>
      </c>
      <c r="F808" s="2">
        <v>2073</v>
      </c>
      <c r="G808" s="5" t="s">
        <v>39</v>
      </c>
      <c r="H808" s="5">
        <v>14</v>
      </c>
      <c r="I808" s="5">
        <v>1</v>
      </c>
      <c r="J808" s="5">
        <v>67</v>
      </c>
      <c r="K808" s="5">
        <v>6967</v>
      </c>
    </row>
    <row r="809" spans="1:26" x14ac:dyDescent="0.55000000000000004">
      <c r="A809" s="309"/>
    </row>
    <row r="810" spans="1:26" x14ac:dyDescent="0.55000000000000004">
      <c r="A810" s="309" t="s">
        <v>340</v>
      </c>
      <c r="B810" s="5">
        <v>538</v>
      </c>
      <c r="C810" s="5" t="s">
        <v>34</v>
      </c>
      <c r="D810" s="5">
        <v>15424</v>
      </c>
      <c r="E810" s="5">
        <v>50</v>
      </c>
      <c r="F810" s="2">
        <v>258</v>
      </c>
      <c r="G810" s="5" t="s">
        <v>39</v>
      </c>
      <c r="I810" s="5">
        <v>1</v>
      </c>
      <c r="J810" s="5">
        <v>15</v>
      </c>
      <c r="L810" s="5">
        <v>115</v>
      </c>
      <c r="Q810" s="5">
        <v>136</v>
      </c>
      <c r="R810" s="5">
        <v>85</v>
      </c>
      <c r="S810" s="5" t="s">
        <v>36</v>
      </c>
      <c r="T810" s="5" t="s">
        <v>64</v>
      </c>
      <c r="U810" s="5">
        <v>90</v>
      </c>
      <c r="W810" s="5">
        <v>90</v>
      </c>
      <c r="Z810" s="5">
        <v>50</v>
      </c>
    </row>
    <row r="811" spans="1:26" x14ac:dyDescent="0.55000000000000004">
      <c r="A811" s="309" t="s">
        <v>341</v>
      </c>
      <c r="B811" s="5">
        <v>539</v>
      </c>
      <c r="C811" s="5" t="s">
        <v>47</v>
      </c>
      <c r="D811" s="5">
        <v>1003</v>
      </c>
      <c r="E811" s="5">
        <v>130</v>
      </c>
      <c r="G811" s="5" t="s">
        <v>39</v>
      </c>
      <c r="H811" s="5">
        <v>30</v>
      </c>
      <c r="J811" s="5">
        <v>40</v>
      </c>
      <c r="K811" s="5">
        <v>12040</v>
      </c>
    </row>
    <row r="812" spans="1:26" x14ac:dyDescent="0.55000000000000004">
      <c r="A812" s="309"/>
    </row>
    <row r="813" spans="1:26" x14ac:dyDescent="0.55000000000000004">
      <c r="A813" s="309" t="s">
        <v>342</v>
      </c>
      <c r="B813" s="5">
        <v>540</v>
      </c>
      <c r="C813" s="5" t="s">
        <v>34</v>
      </c>
      <c r="D813" s="5">
        <v>14456</v>
      </c>
      <c r="E813" s="5">
        <v>45</v>
      </c>
      <c r="F813" s="2">
        <v>290</v>
      </c>
      <c r="G813" s="5" t="s">
        <v>39</v>
      </c>
      <c r="J813" s="5">
        <v>74</v>
      </c>
      <c r="L813" s="5">
        <v>74</v>
      </c>
      <c r="Q813" s="5">
        <v>137</v>
      </c>
      <c r="R813" s="5">
        <v>218</v>
      </c>
      <c r="S813" s="5" t="s">
        <v>36</v>
      </c>
      <c r="T813" s="5" t="s">
        <v>45</v>
      </c>
      <c r="U813" s="5">
        <v>60</v>
      </c>
      <c r="W813" s="5">
        <v>60</v>
      </c>
      <c r="Z813" s="5">
        <v>10</v>
      </c>
    </row>
    <row r="814" spans="1:26" x14ac:dyDescent="0.55000000000000004">
      <c r="A814" s="309"/>
    </row>
    <row r="815" spans="1:26" x14ac:dyDescent="0.55000000000000004">
      <c r="A815" s="309" t="s">
        <v>343</v>
      </c>
      <c r="B815" s="5">
        <v>541</v>
      </c>
      <c r="C815" s="5" t="s">
        <v>34</v>
      </c>
      <c r="D815" s="5">
        <v>26296</v>
      </c>
      <c r="E815" s="5">
        <v>69</v>
      </c>
      <c r="F815" s="2">
        <v>2714</v>
      </c>
      <c r="G815" s="5" t="s">
        <v>39</v>
      </c>
      <c r="H815" s="5">
        <v>4</v>
      </c>
      <c r="I815" s="5">
        <v>3</v>
      </c>
      <c r="J815" s="5">
        <v>40</v>
      </c>
      <c r="K815" s="5">
        <v>1940</v>
      </c>
    </row>
    <row r="816" spans="1:26" x14ac:dyDescent="0.55000000000000004">
      <c r="A816" s="309"/>
    </row>
    <row r="817" spans="1:26" x14ac:dyDescent="0.55000000000000004">
      <c r="A817" s="309" t="s">
        <v>344</v>
      </c>
      <c r="B817" s="5">
        <v>542</v>
      </c>
      <c r="C817" s="5" t="s">
        <v>34</v>
      </c>
      <c r="D817" s="5">
        <v>51799</v>
      </c>
      <c r="E817" s="5">
        <v>170</v>
      </c>
      <c r="F817" s="2">
        <v>4967</v>
      </c>
      <c r="G817" s="5" t="s">
        <v>39</v>
      </c>
      <c r="J817" s="5">
        <v>53</v>
      </c>
      <c r="L817" s="5">
        <v>53</v>
      </c>
      <c r="Q817" s="5">
        <v>138</v>
      </c>
      <c r="R817" s="5">
        <v>138</v>
      </c>
      <c r="S817" s="5" t="s">
        <v>36</v>
      </c>
      <c r="T817" s="5" t="s">
        <v>45</v>
      </c>
      <c r="U817" s="5">
        <v>36</v>
      </c>
      <c r="W817" s="5">
        <v>36</v>
      </c>
      <c r="Z817" s="5">
        <v>10</v>
      </c>
    </row>
    <row r="818" spans="1:26" x14ac:dyDescent="0.55000000000000004">
      <c r="A818" s="309"/>
    </row>
    <row r="819" spans="1:26" x14ac:dyDescent="0.55000000000000004">
      <c r="A819" s="309" t="s">
        <v>345</v>
      </c>
      <c r="B819" s="5">
        <v>543</v>
      </c>
      <c r="C819" s="5" t="s">
        <v>34</v>
      </c>
      <c r="D819" s="5">
        <v>94022</v>
      </c>
      <c r="E819" s="5">
        <v>238</v>
      </c>
      <c r="F819" s="2">
        <v>7600</v>
      </c>
      <c r="G819" s="5" t="s">
        <v>39</v>
      </c>
      <c r="H819" s="5">
        <v>10</v>
      </c>
      <c r="I819" s="5">
        <v>3</v>
      </c>
      <c r="J819" s="5">
        <v>56</v>
      </c>
      <c r="K819" s="5">
        <v>4356</v>
      </c>
    </row>
    <row r="820" spans="1:26" x14ac:dyDescent="0.55000000000000004">
      <c r="A820" s="309" t="s">
        <v>346</v>
      </c>
      <c r="B820" s="5">
        <v>544</v>
      </c>
      <c r="C820" s="5" t="s">
        <v>34</v>
      </c>
      <c r="D820" s="5">
        <v>52684</v>
      </c>
      <c r="E820" s="5">
        <v>152</v>
      </c>
      <c r="F820" s="2">
        <v>5146</v>
      </c>
      <c r="G820" s="5" t="s">
        <v>39</v>
      </c>
      <c r="H820" s="5">
        <v>1</v>
      </c>
      <c r="I820" s="5">
        <v>3</v>
      </c>
      <c r="J820" s="5">
        <v>16</v>
      </c>
      <c r="K820" s="5">
        <v>716</v>
      </c>
    </row>
    <row r="821" spans="1:26" x14ac:dyDescent="0.55000000000000004">
      <c r="A821" s="309" t="s">
        <v>346</v>
      </c>
      <c r="B821" s="5">
        <v>545</v>
      </c>
      <c r="C821" s="5" t="s">
        <v>34</v>
      </c>
      <c r="D821" s="5">
        <v>26269</v>
      </c>
      <c r="E821" s="5">
        <v>28</v>
      </c>
      <c r="F821" s="2">
        <v>2187</v>
      </c>
      <c r="G821" s="5" t="s">
        <v>39</v>
      </c>
      <c r="H821" s="5">
        <v>7</v>
      </c>
      <c r="I821" s="5">
        <v>1</v>
      </c>
      <c r="J821" s="5">
        <v>40</v>
      </c>
      <c r="K821" s="5">
        <v>2940</v>
      </c>
    </row>
    <row r="822" spans="1:26" x14ac:dyDescent="0.55000000000000004">
      <c r="A822" s="309" t="s">
        <v>346</v>
      </c>
      <c r="B822" s="5">
        <v>546</v>
      </c>
      <c r="C822" s="5" t="s">
        <v>34</v>
      </c>
      <c r="D822" s="5">
        <v>13668</v>
      </c>
      <c r="E822" s="5">
        <v>19</v>
      </c>
      <c r="F822" s="2">
        <v>85</v>
      </c>
      <c r="G822" s="5" t="s">
        <v>39</v>
      </c>
      <c r="J822" s="5">
        <v>53</v>
      </c>
      <c r="K822" s="5">
        <v>53</v>
      </c>
    </row>
    <row r="823" spans="1:26" x14ac:dyDescent="0.55000000000000004">
      <c r="A823" s="309" t="s">
        <v>346</v>
      </c>
      <c r="B823" s="5">
        <v>547</v>
      </c>
      <c r="C823" s="5" t="s">
        <v>34</v>
      </c>
      <c r="D823" s="5">
        <v>51800</v>
      </c>
      <c r="E823" s="5">
        <v>169</v>
      </c>
      <c r="F823" s="2">
        <v>4968</v>
      </c>
      <c r="G823" s="5" t="s">
        <v>39</v>
      </c>
      <c r="J823" s="5">
        <v>63</v>
      </c>
      <c r="L823" s="5">
        <v>63</v>
      </c>
      <c r="Q823" s="5">
        <v>139</v>
      </c>
      <c r="R823" s="5">
        <v>30</v>
      </c>
      <c r="S823" s="5" t="s">
        <v>36</v>
      </c>
      <c r="T823" s="5" t="s">
        <v>45</v>
      </c>
      <c r="U823" s="5">
        <v>108</v>
      </c>
      <c r="W823" s="5">
        <v>108</v>
      </c>
      <c r="Z823" s="5">
        <v>10</v>
      </c>
    </row>
    <row r="824" spans="1:26" x14ac:dyDescent="0.55000000000000004">
      <c r="A824" s="309"/>
    </row>
    <row r="825" spans="1:26" x14ac:dyDescent="0.55000000000000004">
      <c r="A825" s="309" t="s">
        <v>347</v>
      </c>
      <c r="B825" s="5">
        <v>548</v>
      </c>
      <c r="C825" s="5" t="s">
        <v>34</v>
      </c>
      <c r="D825" s="5">
        <v>43327</v>
      </c>
      <c r="E825" s="5">
        <v>135</v>
      </c>
      <c r="F825" s="2">
        <v>4170</v>
      </c>
      <c r="G825" s="5" t="s">
        <v>39</v>
      </c>
      <c r="H825" s="5">
        <v>4</v>
      </c>
      <c r="I825" s="5">
        <v>2</v>
      </c>
      <c r="J825" s="5">
        <v>74</v>
      </c>
      <c r="K825" s="5">
        <v>1874</v>
      </c>
    </row>
    <row r="826" spans="1:26" x14ac:dyDescent="0.55000000000000004">
      <c r="A826" s="309" t="s">
        <v>348</v>
      </c>
      <c r="B826" s="5">
        <v>549</v>
      </c>
      <c r="C826" s="5" t="s">
        <v>34</v>
      </c>
      <c r="D826" s="5">
        <v>63626</v>
      </c>
      <c r="E826" s="5">
        <v>134</v>
      </c>
      <c r="F826" s="2">
        <v>4169</v>
      </c>
      <c r="G826" s="5" t="s">
        <v>39</v>
      </c>
      <c r="H826" s="5">
        <v>4</v>
      </c>
      <c r="I826" s="5">
        <v>3</v>
      </c>
      <c r="J826" s="5">
        <v>79</v>
      </c>
      <c r="K826" s="5">
        <v>1979</v>
      </c>
      <c r="R826" s="5">
        <v>27</v>
      </c>
    </row>
    <row r="827" spans="1:26" x14ac:dyDescent="0.55000000000000004">
      <c r="A827" s="309" t="s">
        <v>348</v>
      </c>
      <c r="B827" s="5">
        <v>550</v>
      </c>
      <c r="C827" s="5" t="s">
        <v>34</v>
      </c>
      <c r="D827" s="5">
        <v>13678</v>
      </c>
      <c r="E827" s="5">
        <v>37</v>
      </c>
      <c r="F827" s="2">
        <v>95</v>
      </c>
      <c r="G827" s="5" t="s">
        <v>39</v>
      </c>
      <c r="J827" s="5">
        <v>82</v>
      </c>
      <c r="L827" s="5">
        <v>82</v>
      </c>
      <c r="Q827" s="5">
        <v>140</v>
      </c>
      <c r="R827" s="5">
        <v>27</v>
      </c>
      <c r="S827" s="5" t="s">
        <v>36</v>
      </c>
      <c r="T827" s="5" t="s">
        <v>37</v>
      </c>
      <c r="U827" s="5">
        <v>140</v>
      </c>
      <c r="W827" s="5">
        <v>140</v>
      </c>
      <c r="Z827" s="5">
        <v>25</v>
      </c>
    </row>
    <row r="828" spans="1:26" x14ac:dyDescent="0.55000000000000004">
      <c r="A828" s="309"/>
    </row>
    <row r="829" spans="1:26" x14ac:dyDescent="0.55000000000000004">
      <c r="A829" s="309" t="s">
        <v>349</v>
      </c>
      <c r="B829" s="5">
        <v>551</v>
      </c>
      <c r="C829" s="5" t="s">
        <v>34</v>
      </c>
      <c r="D829" s="5">
        <v>51776</v>
      </c>
      <c r="E829" s="5">
        <v>161</v>
      </c>
      <c r="F829" s="2">
        <v>4944</v>
      </c>
      <c r="G829" s="5" t="s">
        <v>39</v>
      </c>
      <c r="H829" s="5">
        <v>6</v>
      </c>
      <c r="I829" s="5">
        <v>3</v>
      </c>
      <c r="J829" s="5">
        <v>60</v>
      </c>
      <c r="K829" s="5">
        <v>2760</v>
      </c>
      <c r="R829" s="5">
        <v>27</v>
      </c>
    </row>
    <row r="830" spans="1:26" x14ac:dyDescent="0.55000000000000004">
      <c r="A830" s="309" t="s">
        <v>349</v>
      </c>
      <c r="B830" s="5">
        <v>552</v>
      </c>
      <c r="C830" s="5" t="s">
        <v>34</v>
      </c>
      <c r="D830" s="5">
        <v>51775</v>
      </c>
      <c r="E830" s="5">
        <v>160</v>
      </c>
      <c r="F830" s="2">
        <v>4943</v>
      </c>
      <c r="G830" s="5" t="s">
        <v>39</v>
      </c>
      <c r="H830" s="5">
        <v>10</v>
      </c>
      <c r="I830" s="5">
        <v>1</v>
      </c>
      <c r="J830" s="5">
        <v>64</v>
      </c>
      <c r="K830" s="5">
        <v>4164</v>
      </c>
    </row>
    <row r="831" spans="1:26" x14ac:dyDescent="0.55000000000000004">
      <c r="A831" s="309"/>
    </row>
    <row r="832" spans="1:26" x14ac:dyDescent="0.55000000000000004">
      <c r="A832" s="309" t="s">
        <v>350</v>
      </c>
      <c r="B832" s="5">
        <v>553</v>
      </c>
      <c r="C832" s="5" t="s">
        <v>34</v>
      </c>
      <c r="D832" s="5">
        <v>41966</v>
      </c>
      <c r="E832" s="5">
        <v>126</v>
      </c>
      <c r="F832" s="2">
        <v>3778</v>
      </c>
      <c r="G832" s="5" t="s">
        <v>39</v>
      </c>
      <c r="H832" s="5">
        <v>1</v>
      </c>
      <c r="J832" s="5">
        <v>23</v>
      </c>
      <c r="K832" s="5">
        <v>423</v>
      </c>
    </row>
    <row r="833" spans="1:27" x14ac:dyDescent="0.55000000000000004">
      <c r="A833" s="309" t="s">
        <v>350</v>
      </c>
      <c r="B833" s="5">
        <v>554</v>
      </c>
      <c r="C833" s="5" t="s">
        <v>34</v>
      </c>
      <c r="D833" s="5">
        <v>41965</v>
      </c>
      <c r="E833" s="5">
        <v>125</v>
      </c>
      <c r="F833" s="2">
        <v>3777</v>
      </c>
      <c r="G833" s="5" t="s">
        <v>39</v>
      </c>
      <c r="H833" s="5">
        <v>6</v>
      </c>
      <c r="I833" s="5">
        <v>3</v>
      </c>
      <c r="J833" s="5">
        <v>85</v>
      </c>
      <c r="K833" s="5">
        <v>2785</v>
      </c>
    </row>
    <row r="834" spans="1:27" x14ac:dyDescent="0.55000000000000004">
      <c r="A834" s="309" t="s">
        <v>350</v>
      </c>
      <c r="B834" s="5">
        <v>555</v>
      </c>
      <c r="C834" s="5" t="s">
        <v>34</v>
      </c>
      <c r="D834" s="5">
        <v>51945</v>
      </c>
      <c r="E834" s="5">
        <v>190</v>
      </c>
      <c r="F834" s="2">
        <v>4991</v>
      </c>
      <c r="G834" s="5" t="s">
        <v>39</v>
      </c>
      <c r="I834" s="5">
        <v>1</v>
      </c>
      <c r="J834" s="5">
        <v>74</v>
      </c>
      <c r="L834" s="5">
        <v>174</v>
      </c>
      <c r="Q834" s="5">
        <v>141</v>
      </c>
      <c r="R834" s="5">
        <v>3</v>
      </c>
      <c r="S834" s="5" t="s">
        <v>36</v>
      </c>
      <c r="T834" s="5" t="s">
        <v>64</v>
      </c>
      <c r="U834" s="5">
        <v>36</v>
      </c>
      <c r="W834" s="5">
        <v>36</v>
      </c>
      <c r="Z834" s="5">
        <v>60</v>
      </c>
    </row>
    <row r="835" spans="1:27" x14ac:dyDescent="0.55000000000000004">
      <c r="A835" s="309"/>
    </row>
    <row r="836" spans="1:27" x14ac:dyDescent="0.55000000000000004">
      <c r="A836" s="309" t="s">
        <v>351</v>
      </c>
      <c r="B836" s="5">
        <v>556</v>
      </c>
      <c r="C836" s="5" t="s">
        <v>34</v>
      </c>
      <c r="D836" s="5">
        <v>83342</v>
      </c>
      <c r="E836" s="5">
        <v>238</v>
      </c>
      <c r="F836" s="2">
        <v>7019</v>
      </c>
      <c r="G836" s="5" t="s">
        <v>39</v>
      </c>
      <c r="H836" s="5">
        <v>10</v>
      </c>
      <c r="I836" s="5">
        <v>2</v>
      </c>
      <c r="J836" s="5">
        <v>5</v>
      </c>
      <c r="K836" s="5">
        <v>4205</v>
      </c>
    </row>
    <row r="837" spans="1:27" x14ac:dyDescent="0.55000000000000004">
      <c r="A837" s="309" t="s">
        <v>351</v>
      </c>
      <c r="B837" s="5">
        <v>557</v>
      </c>
      <c r="C837" s="5" t="s">
        <v>34</v>
      </c>
      <c r="D837" s="5">
        <v>87692</v>
      </c>
      <c r="E837" s="5">
        <v>198</v>
      </c>
      <c r="F837" s="2">
        <v>7022</v>
      </c>
      <c r="G837" s="5" t="s">
        <v>39</v>
      </c>
      <c r="H837" s="5">
        <v>3</v>
      </c>
      <c r="I837" s="5">
        <v>1</v>
      </c>
      <c r="J837" s="5">
        <v>18</v>
      </c>
      <c r="K837" s="5">
        <v>1518</v>
      </c>
    </row>
    <row r="838" spans="1:27" x14ac:dyDescent="0.55000000000000004">
      <c r="A838" s="309" t="s">
        <v>351</v>
      </c>
      <c r="B838" s="5">
        <v>558</v>
      </c>
      <c r="C838" s="5" t="s">
        <v>34</v>
      </c>
      <c r="D838" s="5">
        <v>87693</v>
      </c>
      <c r="E838" s="5">
        <v>268</v>
      </c>
      <c r="F838" s="2">
        <v>7023</v>
      </c>
      <c r="G838" s="5" t="s">
        <v>39</v>
      </c>
      <c r="H838" s="5">
        <v>3</v>
      </c>
      <c r="J838" s="5">
        <v>35</v>
      </c>
      <c r="K838" s="5">
        <v>1235</v>
      </c>
    </row>
    <row r="839" spans="1:27" s="229" customFormat="1" x14ac:dyDescent="0.55000000000000004">
      <c r="A839" s="600" t="s">
        <v>351</v>
      </c>
      <c r="B839" s="591">
        <v>559</v>
      </c>
      <c r="C839" s="591" t="s">
        <v>34</v>
      </c>
      <c r="D839" s="591">
        <v>13596</v>
      </c>
      <c r="E839" s="591">
        <v>18</v>
      </c>
      <c r="F839" s="229">
        <v>13</v>
      </c>
      <c r="G839" s="591" t="s">
        <v>39</v>
      </c>
      <c r="H839" s="591"/>
      <c r="I839" s="591"/>
      <c r="J839" s="591">
        <v>57</v>
      </c>
      <c r="K839" s="591"/>
      <c r="L839" s="591">
        <v>57</v>
      </c>
      <c r="Q839" s="591">
        <v>142</v>
      </c>
      <c r="R839" s="591">
        <v>137</v>
      </c>
      <c r="S839" s="591" t="s">
        <v>36</v>
      </c>
      <c r="T839" s="591" t="s">
        <v>45</v>
      </c>
      <c r="U839" s="591">
        <v>36</v>
      </c>
      <c r="W839" s="591">
        <v>36</v>
      </c>
      <c r="X839" s="591">
        <v>10</v>
      </c>
      <c r="Z839" s="591">
        <v>50</v>
      </c>
      <c r="AA839" s="229" t="s">
        <v>352</v>
      </c>
    </row>
    <row r="840" spans="1:27" x14ac:dyDescent="0.55000000000000004">
      <c r="A840" s="309" t="s">
        <v>351</v>
      </c>
      <c r="B840" s="5">
        <v>560</v>
      </c>
      <c r="C840" s="5" t="s">
        <v>34</v>
      </c>
      <c r="D840" s="5">
        <v>86343</v>
      </c>
      <c r="E840" s="5">
        <v>239</v>
      </c>
      <c r="F840" s="2">
        <v>7020</v>
      </c>
      <c r="G840" s="5" t="s">
        <v>39</v>
      </c>
      <c r="H840" s="5">
        <v>16</v>
      </c>
      <c r="I840" s="5">
        <v>3</v>
      </c>
      <c r="J840" s="5">
        <v>73</v>
      </c>
      <c r="K840" s="5">
        <v>6773</v>
      </c>
    </row>
    <row r="841" spans="1:27" x14ac:dyDescent="0.55000000000000004">
      <c r="A841" s="309" t="s">
        <v>351</v>
      </c>
      <c r="B841" s="5">
        <v>561</v>
      </c>
      <c r="C841" s="5" t="s">
        <v>34</v>
      </c>
      <c r="D841" s="5">
        <v>87694</v>
      </c>
      <c r="E841" s="5">
        <v>186</v>
      </c>
      <c r="F841" s="2">
        <v>7024</v>
      </c>
      <c r="G841" s="5" t="s">
        <v>39</v>
      </c>
      <c r="H841" s="5">
        <v>7</v>
      </c>
      <c r="I841" s="5">
        <v>1</v>
      </c>
      <c r="J841" s="5">
        <v>59</v>
      </c>
      <c r="K841" s="5">
        <v>2959</v>
      </c>
    </row>
    <row r="842" spans="1:27" x14ac:dyDescent="0.55000000000000004">
      <c r="A842" s="309"/>
    </row>
    <row r="843" spans="1:27" x14ac:dyDescent="0.55000000000000004">
      <c r="A843" s="309" t="s">
        <v>353</v>
      </c>
      <c r="B843" s="5">
        <v>562</v>
      </c>
      <c r="C843" s="5" t="s">
        <v>34</v>
      </c>
      <c r="D843" s="5">
        <v>86341</v>
      </c>
      <c r="E843" s="5">
        <v>196</v>
      </c>
      <c r="F843" s="2">
        <v>7018</v>
      </c>
      <c r="G843" s="5" t="s">
        <v>39</v>
      </c>
      <c r="H843" s="5">
        <v>5</v>
      </c>
      <c r="J843" s="5">
        <v>40</v>
      </c>
      <c r="K843" s="5">
        <v>2040</v>
      </c>
    </row>
    <row r="844" spans="1:27" x14ac:dyDescent="0.55000000000000004">
      <c r="A844" s="309"/>
    </row>
    <row r="845" spans="1:27" x14ac:dyDescent="0.55000000000000004">
      <c r="A845" s="309" t="s">
        <v>354</v>
      </c>
      <c r="B845" s="5">
        <v>563</v>
      </c>
      <c r="C845" s="5" t="s">
        <v>34</v>
      </c>
      <c r="D845" s="5">
        <v>13602</v>
      </c>
      <c r="E845" s="5">
        <v>21</v>
      </c>
      <c r="F845" s="2">
        <v>19</v>
      </c>
      <c r="G845" s="5" t="s">
        <v>39</v>
      </c>
      <c r="J845" s="5">
        <v>61</v>
      </c>
      <c r="L845" s="5">
        <v>61</v>
      </c>
      <c r="Q845" s="5">
        <v>143</v>
      </c>
      <c r="R845" s="5">
        <v>137</v>
      </c>
      <c r="S845" s="5" t="s">
        <v>36</v>
      </c>
      <c r="T845" s="5" t="s">
        <v>64</v>
      </c>
      <c r="U845" s="5">
        <v>36</v>
      </c>
      <c r="W845" s="5">
        <v>36</v>
      </c>
      <c r="Z845" s="5">
        <v>50</v>
      </c>
    </row>
    <row r="846" spans="1:27" x14ac:dyDescent="0.55000000000000004">
      <c r="A846" s="309"/>
    </row>
    <row r="847" spans="1:27" x14ac:dyDescent="0.55000000000000004">
      <c r="A847" s="309" t="s">
        <v>355</v>
      </c>
      <c r="B847" s="5">
        <v>564</v>
      </c>
      <c r="C847" s="5" t="s">
        <v>34</v>
      </c>
      <c r="D847" s="5">
        <v>86340</v>
      </c>
      <c r="E847" s="5">
        <v>195</v>
      </c>
      <c r="F847" s="2">
        <v>7017</v>
      </c>
      <c r="G847" s="5" t="s">
        <v>39</v>
      </c>
      <c r="H847" s="5">
        <v>5</v>
      </c>
      <c r="J847" s="5">
        <v>31</v>
      </c>
      <c r="K847" s="5">
        <v>31</v>
      </c>
    </row>
    <row r="848" spans="1:27" x14ac:dyDescent="0.55000000000000004">
      <c r="A848" s="309"/>
    </row>
    <row r="849" spans="1:26" x14ac:dyDescent="0.55000000000000004">
      <c r="A849" s="309" t="s">
        <v>356</v>
      </c>
      <c r="B849" s="5">
        <v>565</v>
      </c>
      <c r="C849" s="5" t="s">
        <v>34</v>
      </c>
      <c r="D849" s="5">
        <v>93604</v>
      </c>
      <c r="E849" s="5">
        <v>731</v>
      </c>
      <c r="F849" s="2">
        <v>7538</v>
      </c>
      <c r="G849" s="5" t="s">
        <v>39</v>
      </c>
      <c r="H849" s="5">
        <v>2</v>
      </c>
      <c r="J849" s="5">
        <v>24</v>
      </c>
      <c r="K849" s="5">
        <v>824</v>
      </c>
    </row>
    <row r="850" spans="1:26" x14ac:dyDescent="0.55000000000000004">
      <c r="A850" s="309" t="s">
        <v>356</v>
      </c>
      <c r="B850" s="5">
        <v>566</v>
      </c>
      <c r="C850" s="5" t="s">
        <v>34</v>
      </c>
      <c r="D850" s="5">
        <v>13706</v>
      </c>
      <c r="E850" s="5">
        <v>40</v>
      </c>
      <c r="F850" s="2">
        <v>123</v>
      </c>
      <c r="G850" s="5" t="s">
        <v>39</v>
      </c>
      <c r="J850" s="5">
        <v>45</v>
      </c>
      <c r="L850" s="5">
        <v>45</v>
      </c>
      <c r="Q850" s="5">
        <v>144</v>
      </c>
      <c r="R850" s="5">
        <v>137</v>
      </c>
      <c r="S850" s="5" t="s">
        <v>36</v>
      </c>
      <c r="T850" s="5" t="s">
        <v>45</v>
      </c>
      <c r="U850" s="5">
        <v>36</v>
      </c>
      <c r="W850" s="5">
        <v>36</v>
      </c>
      <c r="Z850" s="5">
        <v>3</v>
      </c>
    </row>
    <row r="851" spans="1:26" x14ac:dyDescent="0.55000000000000004">
      <c r="A851" s="309"/>
    </row>
    <row r="852" spans="1:26" x14ac:dyDescent="0.55000000000000004">
      <c r="A852" s="309" t="s">
        <v>357</v>
      </c>
      <c r="B852" s="5">
        <v>567</v>
      </c>
      <c r="C852" s="5" t="s">
        <v>34</v>
      </c>
      <c r="D852" s="5">
        <v>13616</v>
      </c>
      <c r="E852" s="5">
        <v>13</v>
      </c>
      <c r="F852" s="2">
        <v>33</v>
      </c>
      <c r="G852" s="5" t="s">
        <v>39</v>
      </c>
      <c r="J852" s="5">
        <v>40</v>
      </c>
      <c r="L852" s="5">
        <v>40</v>
      </c>
      <c r="Q852" s="5">
        <v>145</v>
      </c>
      <c r="R852" s="5">
        <v>118</v>
      </c>
      <c r="S852" s="5" t="s">
        <v>36</v>
      </c>
      <c r="T852" s="5" t="s">
        <v>45</v>
      </c>
      <c r="U852" s="5">
        <v>324</v>
      </c>
      <c r="W852" s="5">
        <v>324</v>
      </c>
      <c r="Z852" s="5">
        <v>23</v>
      </c>
    </row>
    <row r="853" spans="1:26" x14ac:dyDescent="0.55000000000000004">
      <c r="A853" s="309"/>
    </row>
    <row r="854" spans="1:26" x14ac:dyDescent="0.55000000000000004">
      <c r="A854" s="309" t="s">
        <v>358</v>
      </c>
      <c r="B854" s="5">
        <v>568</v>
      </c>
      <c r="C854" s="5" t="s">
        <v>34</v>
      </c>
      <c r="D854" s="5">
        <v>25474</v>
      </c>
      <c r="E854" s="5">
        <v>70</v>
      </c>
      <c r="F854" s="2">
        <v>1930</v>
      </c>
      <c r="G854" s="5" t="s">
        <v>39</v>
      </c>
      <c r="H854" s="5">
        <v>25</v>
      </c>
      <c r="J854" s="5">
        <v>3</v>
      </c>
      <c r="K854" s="5">
        <v>10003</v>
      </c>
    </row>
    <row r="855" spans="1:26" x14ac:dyDescent="0.55000000000000004">
      <c r="A855" s="309"/>
    </row>
    <row r="856" spans="1:26" x14ac:dyDescent="0.55000000000000004">
      <c r="A856" s="309" t="s">
        <v>359</v>
      </c>
      <c r="B856" s="5">
        <v>569</v>
      </c>
      <c r="C856" s="5" t="s">
        <v>34</v>
      </c>
      <c r="D856" s="5">
        <v>93163</v>
      </c>
      <c r="E856" s="5">
        <v>235</v>
      </c>
      <c r="F856" s="2">
        <v>7508</v>
      </c>
      <c r="G856" s="5" t="s">
        <v>39</v>
      </c>
      <c r="H856" s="5">
        <v>2</v>
      </c>
      <c r="J856" s="5">
        <v>46</v>
      </c>
      <c r="K856" s="5">
        <v>846</v>
      </c>
    </row>
    <row r="857" spans="1:26" x14ac:dyDescent="0.55000000000000004">
      <c r="A857" s="309" t="s">
        <v>359</v>
      </c>
      <c r="B857" s="5">
        <v>570</v>
      </c>
      <c r="C857" s="5" t="s">
        <v>34</v>
      </c>
      <c r="D857" s="5">
        <v>13604</v>
      </c>
      <c r="E857" s="5">
        <v>26</v>
      </c>
      <c r="F857" s="2">
        <v>21</v>
      </c>
      <c r="G857" s="5" t="s">
        <v>39</v>
      </c>
      <c r="J857" s="5">
        <v>22</v>
      </c>
      <c r="L857" s="5">
        <v>22</v>
      </c>
      <c r="Q857" s="5">
        <v>146</v>
      </c>
      <c r="R857" s="5">
        <v>140</v>
      </c>
      <c r="S857" s="5" t="s">
        <v>36</v>
      </c>
      <c r="T857" s="5" t="s">
        <v>45</v>
      </c>
      <c r="U857" s="5">
        <v>36</v>
      </c>
      <c r="W857" s="5">
        <v>36</v>
      </c>
      <c r="Z857" s="5">
        <v>30</v>
      </c>
    </row>
    <row r="858" spans="1:26" x14ac:dyDescent="0.55000000000000004">
      <c r="A858" s="309"/>
    </row>
    <row r="859" spans="1:26" x14ac:dyDescent="0.55000000000000004">
      <c r="A859" s="309" t="s">
        <v>360</v>
      </c>
      <c r="B859" s="5">
        <v>571</v>
      </c>
      <c r="C859" s="5" t="s">
        <v>34</v>
      </c>
      <c r="D859" s="5">
        <v>47076</v>
      </c>
      <c r="E859" s="5">
        <v>91</v>
      </c>
      <c r="F859" s="2">
        <v>4254</v>
      </c>
      <c r="G859" s="5" t="s">
        <v>39</v>
      </c>
      <c r="H859" s="5">
        <v>5</v>
      </c>
      <c r="I859" s="5">
        <v>3</v>
      </c>
      <c r="J859" s="5">
        <v>40</v>
      </c>
      <c r="K859" s="5">
        <v>2342</v>
      </c>
    </row>
    <row r="860" spans="1:26" x14ac:dyDescent="0.55000000000000004">
      <c r="A860" s="309"/>
    </row>
    <row r="861" spans="1:26" x14ac:dyDescent="0.55000000000000004">
      <c r="A861" s="309" t="s">
        <v>361</v>
      </c>
      <c r="B861" s="5">
        <v>572</v>
      </c>
      <c r="C861" s="5" t="s">
        <v>34</v>
      </c>
      <c r="D861" s="5">
        <v>21635</v>
      </c>
      <c r="E861" s="5">
        <v>96</v>
      </c>
      <c r="F861" s="2">
        <v>1627</v>
      </c>
      <c r="G861" s="5" t="s">
        <v>168</v>
      </c>
      <c r="H861" s="5">
        <v>12</v>
      </c>
      <c r="I861" s="5">
        <v>2</v>
      </c>
      <c r="K861" s="5">
        <v>5000</v>
      </c>
    </row>
    <row r="862" spans="1:26" x14ac:dyDescent="0.55000000000000004">
      <c r="A862" s="309" t="s">
        <v>361</v>
      </c>
      <c r="B862" s="5">
        <v>573</v>
      </c>
      <c r="C862" s="5" t="s">
        <v>34</v>
      </c>
      <c r="D862" s="5">
        <v>13701</v>
      </c>
      <c r="E862" s="5">
        <v>4</v>
      </c>
      <c r="F862" s="2">
        <v>118</v>
      </c>
      <c r="G862" s="5" t="s">
        <v>39</v>
      </c>
      <c r="I862" s="5">
        <v>1</v>
      </c>
      <c r="J862" s="5">
        <v>18</v>
      </c>
      <c r="L862" s="5">
        <v>118</v>
      </c>
      <c r="Q862" s="5">
        <v>147</v>
      </c>
      <c r="R862" s="5">
        <v>128</v>
      </c>
      <c r="S862" s="5" t="s">
        <v>36</v>
      </c>
      <c r="T862" s="5" t="s">
        <v>45</v>
      </c>
      <c r="U862" s="5">
        <v>36</v>
      </c>
      <c r="W862" s="5">
        <v>36</v>
      </c>
      <c r="Z862" s="5">
        <v>40</v>
      </c>
    </row>
    <row r="863" spans="1:26" x14ac:dyDescent="0.55000000000000004">
      <c r="A863" s="309" t="s">
        <v>361</v>
      </c>
      <c r="B863" s="5">
        <v>574</v>
      </c>
      <c r="C863" s="5" t="s">
        <v>34</v>
      </c>
      <c r="D863" s="5">
        <v>35365</v>
      </c>
      <c r="E863" s="5">
        <v>8</v>
      </c>
      <c r="F863" s="2">
        <v>2</v>
      </c>
      <c r="G863" s="5" t="s">
        <v>39</v>
      </c>
      <c r="H863" s="5">
        <v>8</v>
      </c>
      <c r="I863" s="5">
        <v>2</v>
      </c>
      <c r="J863" s="5">
        <v>57</v>
      </c>
      <c r="K863" s="5">
        <v>3457</v>
      </c>
    </row>
    <row r="864" spans="1:26" x14ac:dyDescent="0.55000000000000004">
      <c r="A864" s="309"/>
    </row>
    <row r="865" spans="1:27" x14ac:dyDescent="0.55000000000000004">
      <c r="A865" s="309" t="s">
        <v>362</v>
      </c>
      <c r="B865" s="5">
        <v>575</v>
      </c>
      <c r="C865" s="5" t="s">
        <v>34</v>
      </c>
      <c r="D865" s="5">
        <v>52628</v>
      </c>
      <c r="E865" s="5">
        <v>207</v>
      </c>
      <c r="F865" s="2">
        <v>5096</v>
      </c>
      <c r="G865" s="5" t="s">
        <v>39</v>
      </c>
      <c r="J865" s="5">
        <v>50</v>
      </c>
      <c r="K865" s="5">
        <v>50</v>
      </c>
    </row>
    <row r="866" spans="1:27" x14ac:dyDescent="0.55000000000000004">
      <c r="A866" s="309"/>
    </row>
    <row r="867" spans="1:27" x14ac:dyDescent="0.55000000000000004">
      <c r="A867" s="309" t="s">
        <v>363</v>
      </c>
      <c r="B867" s="5">
        <v>576</v>
      </c>
      <c r="C867" s="5" t="s">
        <v>34</v>
      </c>
      <c r="D867" s="5">
        <v>26244</v>
      </c>
      <c r="E867" s="5">
        <v>15</v>
      </c>
      <c r="F867" s="2">
        <v>2160</v>
      </c>
      <c r="G867" s="5" t="s">
        <v>39</v>
      </c>
      <c r="H867" s="5">
        <v>4</v>
      </c>
      <c r="I867" s="5">
        <v>1</v>
      </c>
      <c r="J867" s="5">
        <v>48</v>
      </c>
      <c r="K867" s="5">
        <v>1748</v>
      </c>
    </row>
    <row r="868" spans="1:27" x14ac:dyDescent="0.55000000000000004">
      <c r="A868" s="309" t="s">
        <v>363</v>
      </c>
      <c r="B868" s="5">
        <v>577</v>
      </c>
      <c r="C868" s="5" t="s">
        <v>34</v>
      </c>
      <c r="D868" s="5">
        <v>24262</v>
      </c>
      <c r="E868" s="5">
        <v>33</v>
      </c>
      <c r="F868" s="2">
        <v>2160</v>
      </c>
      <c r="G868" s="5" t="s">
        <v>39</v>
      </c>
      <c r="H868" s="5">
        <v>2</v>
      </c>
      <c r="J868" s="5">
        <v>86</v>
      </c>
      <c r="K868" s="5">
        <v>886</v>
      </c>
    </row>
    <row r="869" spans="1:27" x14ac:dyDescent="0.55000000000000004">
      <c r="A869" s="309" t="s">
        <v>363</v>
      </c>
      <c r="B869" s="5">
        <v>578</v>
      </c>
      <c r="C869" s="5" t="s">
        <v>34</v>
      </c>
      <c r="D869" s="5">
        <v>13627</v>
      </c>
      <c r="E869" s="5">
        <v>33</v>
      </c>
      <c r="F869" s="2">
        <v>44</v>
      </c>
      <c r="G869" s="5" t="s">
        <v>39</v>
      </c>
      <c r="J869" s="5">
        <v>43</v>
      </c>
      <c r="L869" s="5">
        <v>43</v>
      </c>
      <c r="Q869" s="5">
        <v>148</v>
      </c>
      <c r="R869" s="5">
        <v>147</v>
      </c>
      <c r="S869" s="5" t="s">
        <v>36</v>
      </c>
      <c r="T869" s="5" t="s">
        <v>45</v>
      </c>
      <c r="U869" s="5">
        <v>54</v>
      </c>
      <c r="W869" s="5">
        <v>54</v>
      </c>
      <c r="Z869" s="5">
        <v>30</v>
      </c>
    </row>
    <row r="870" spans="1:27" x14ac:dyDescent="0.55000000000000004">
      <c r="A870" s="309"/>
    </row>
    <row r="871" spans="1:27" x14ac:dyDescent="0.55000000000000004">
      <c r="A871" s="309" t="s">
        <v>364</v>
      </c>
      <c r="B871" s="5">
        <v>579</v>
      </c>
      <c r="C871" s="5" t="s">
        <v>34</v>
      </c>
      <c r="D871" s="5">
        <v>26300</v>
      </c>
      <c r="E871" s="5">
        <v>70</v>
      </c>
      <c r="F871" s="2">
        <v>2218</v>
      </c>
      <c r="G871" s="5" t="s">
        <v>39</v>
      </c>
      <c r="H871" s="5">
        <v>9</v>
      </c>
      <c r="I871" s="5">
        <v>2</v>
      </c>
      <c r="J871" s="5">
        <v>60</v>
      </c>
      <c r="K871" s="5">
        <v>3860</v>
      </c>
    </row>
    <row r="872" spans="1:27" x14ac:dyDescent="0.55000000000000004">
      <c r="A872" s="309" t="s">
        <v>364</v>
      </c>
      <c r="B872" s="5">
        <v>580</v>
      </c>
      <c r="C872" s="5" t="s">
        <v>34</v>
      </c>
      <c r="D872" s="5">
        <v>21673</v>
      </c>
      <c r="E872" s="5">
        <v>12</v>
      </c>
      <c r="F872" s="2">
        <v>1665</v>
      </c>
      <c r="G872" s="5" t="s">
        <v>39</v>
      </c>
      <c r="H872" s="5">
        <v>5</v>
      </c>
      <c r="I872" s="5">
        <v>2</v>
      </c>
      <c r="J872" s="5">
        <v>53</v>
      </c>
      <c r="K872" s="5">
        <v>2253</v>
      </c>
    </row>
    <row r="873" spans="1:27" x14ac:dyDescent="0.55000000000000004">
      <c r="A873" s="309" t="s">
        <v>364</v>
      </c>
      <c r="B873" s="5">
        <v>581</v>
      </c>
      <c r="C873" s="5" t="s">
        <v>34</v>
      </c>
      <c r="D873" s="5">
        <v>99652</v>
      </c>
      <c r="E873" s="5">
        <v>298</v>
      </c>
      <c r="F873" s="2">
        <v>8053</v>
      </c>
      <c r="G873" s="5" t="s">
        <v>39</v>
      </c>
      <c r="H873" s="5">
        <v>5</v>
      </c>
      <c r="I873" s="5">
        <v>2</v>
      </c>
      <c r="J873" s="5">
        <v>70</v>
      </c>
      <c r="K873" s="5">
        <v>2270</v>
      </c>
    </row>
    <row r="874" spans="1:27" x14ac:dyDescent="0.55000000000000004">
      <c r="A874" s="309" t="s">
        <v>364</v>
      </c>
      <c r="B874" s="5">
        <v>582</v>
      </c>
      <c r="C874" s="5" t="s">
        <v>34</v>
      </c>
      <c r="D874" s="5">
        <v>13625</v>
      </c>
      <c r="E874" s="5">
        <v>31</v>
      </c>
      <c r="F874" s="2">
        <v>42</v>
      </c>
      <c r="G874" s="5" t="s">
        <v>39</v>
      </c>
      <c r="J874" s="5">
        <v>85</v>
      </c>
      <c r="L874" s="5">
        <v>85</v>
      </c>
      <c r="Q874" s="5">
        <v>149</v>
      </c>
      <c r="R874" s="5">
        <v>145</v>
      </c>
      <c r="S874" s="5" t="s">
        <v>36</v>
      </c>
      <c r="T874" s="5" t="s">
        <v>45</v>
      </c>
      <c r="U874" s="5">
        <v>42</v>
      </c>
      <c r="W874" s="5">
        <v>42</v>
      </c>
      <c r="Z874" s="5">
        <v>20</v>
      </c>
    </row>
    <row r="875" spans="1:27" x14ac:dyDescent="0.55000000000000004">
      <c r="A875" s="309"/>
    </row>
    <row r="876" spans="1:27" s="282" customFormat="1" x14ac:dyDescent="0.55000000000000004">
      <c r="A876" s="599" t="s">
        <v>365</v>
      </c>
      <c r="B876" s="17">
        <v>583</v>
      </c>
      <c r="C876" s="17" t="s">
        <v>34</v>
      </c>
      <c r="D876" s="17">
        <v>82892</v>
      </c>
      <c r="E876" s="17">
        <v>79</v>
      </c>
      <c r="F876" s="282">
        <v>6849</v>
      </c>
      <c r="G876" s="17" t="s">
        <v>39</v>
      </c>
      <c r="H876" s="17"/>
      <c r="I876" s="17">
        <v>1</v>
      </c>
      <c r="J876" s="17"/>
      <c r="K876" s="17">
        <v>100</v>
      </c>
      <c r="L876" s="17"/>
      <c r="Q876" s="17"/>
      <c r="R876" s="17"/>
      <c r="S876" s="5"/>
      <c r="T876" s="17"/>
      <c r="U876" s="17"/>
      <c r="W876" s="17"/>
      <c r="X876" s="17"/>
      <c r="Z876" s="17"/>
    </row>
    <row r="877" spans="1:27" s="229" customFormat="1" x14ac:dyDescent="0.55000000000000004">
      <c r="A877" s="600" t="s">
        <v>365</v>
      </c>
      <c r="B877" s="591">
        <v>584</v>
      </c>
      <c r="C877" s="591" t="s">
        <v>34</v>
      </c>
      <c r="D877" s="591">
        <v>13585</v>
      </c>
      <c r="E877" s="591">
        <v>2</v>
      </c>
      <c r="F877" s="229">
        <v>2</v>
      </c>
      <c r="G877" s="591" t="s">
        <v>39</v>
      </c>
      <c r="H877" s="591"/>
      <c r="I877" s="591">
        <v>1</v>
      </c>
      <c r="J877" s="591">
        <v>63</v>
      </c>
      <c r="K877" s="591">
        <v>463</v>
      </c>
      <c r="L877" s="591"/>
      <c r="Q877" s="591"/>
      <c r="R877" s="591">
        <v>100</v>
      </c>
      <c r="S877" s="591" t="s">
        <v>366</v>
      </c>
      <c r="T877" s="591"/>
      <c r="U877" s="591">
        <v>108</v>
      </c>
      <c r="W877" s="591">
        <v>108</v>
      </c>
      <c r="X877" s="591">
        <v>54</v>
      </c>
      <c r="Z877" s="591"/>
      <c r="AA877" s="229" t="s">
        <v>367</v>
      </c>
    </row>
    <row r="878" spans="1:27" x14ac:dyDescent="0.55000000000000004">
      <c r="A878" s="309" t="s">
        <v>365</v>
      </c>
      <c r="B878" s="5">
        <v>585</v>
      </c>
      <c r="C878" s="5" t="s">
        <v>34</v>
      </c>
      <c r="D878" s="5">
        <v>72424</v>
      </c>
      <c r="E878" s="5">
        <v>210</v>
      </c>
      <c r="F878" s="2">
        <v>6200</v>
      </c>
      <c r="G878" s="5" t="s">
        <v>39</v>
      </c>
      <c r="H878" s="5">
        <v>29</v>
      </c>
      <c r="I878" s="5">
        <v>1</v>
      </c>
      <c r="J878" s="5">
        <v>44</v>
      </c>
      <c r="K878" s="5">
        <v>11744</v>
      </c>
    </row>
    <row r="879" spans="1:27" x14ac:dyDescent="0.55000000000000004">
      <c r="A879" s="309" t="s">
        <v>365</v>
      </c>
      <c r="B879" s="5">
        <v>586</v>
      </c>
      <c r="C879" s="5" t="s">
        <v>34</v>
      </c>
      <c r="D879" s="5">
        <v>72425</v>
      </c>
      <c r="E879" s="5">
        <v>211</v>
      </c>
      <c r="F879" s="2">
        <v>6201</v>
      </c>
      <c r="G879" s="5" t="s">
        <v>39</v>
      </c>
      <c r="H879" s="5">
        <v>16</v>
      </c>
      <c r="J879" s="5">
        <v>24</v>
      </c>
      <c r="K879" s="5">
        <v>6424</v>
      </c>
    </row>
    <row r="880" spans="1:27" x14ac:dyDescent="0.55000000000000004">
      <c r="A880" s="309"/>
    </row>
    <row r="881" spans="1:27" x14ac:dyDescent="0.55000000000000004">
      <c r="A881" s="309" t="s">
        <v>368</v>
      </c>
      <c r="B881" s="5">
        <v>587</v>
      </c>
      <c r="C881" s="5" t="s">
        <v>34</v>
      </c>
      <c r="D881" s="5">
        <v>21672</v>
      </c>
      <c r="G881" s="5" t="s">
        <v>39</v>
      </c>
      <c r="H881" s="5">
        <v>4</v>
      </c>
      <c r="I881" s="5">
        <v>3</v>
      </c>
      <c r="J881" s="5">
        <v>30</v>
      </c>
      <c r="K881" s="5">
        <v>2230</v>
      </c>
    </row>
    <row r="882" spans="1:27" x14ac:dyDescent="0.55000000000000004">
      <c r="A882" s="309" t="s">
        <v>368</v>
      </c>
      <c r="B882" s="5">
        <v>588</v>
      </c>
      <c r="C882" s="5" t="s">
        <v>34</v>
      </c>
      <c r="D882" s="5">
        <v>984</v>
      </c>
      <c r="E882" s="5">
        <v>110</v>
      </c>
      <c r="F882" s="2">
        <v>34</v>
      </c>
      <c r="G882" s="5" t="s">
        <v>39</v>
      </c>
      <c r="H882" s="5">
        <v>3</v>
      </c>
      <c r="J882" s="5">
        <v>10</v>
      </c>
      <c r="K882" s="5">
        <v>1210</v>
      </c>
    </row>
    <row r="883" spans="1:27" x14ac:dyDescent="0.55000000000000004">
      <c r="A883" s="309"/>
    </row>
    <row r="884" spans="1:27" x14ac:dyDescent="0.55000000000000004">
      <c r="A884" s="309" t="s">
        <v>369</v>
      </c>
      <c r="B884" s="5">
        <v>589</v>
      </c>
      <c r="C884" s="5" t="s">
        <v>34</v>
      </c>
      <c r="D884" s="5">
        <v>26679</v>
      </c>
      <c r="E884" s="5">
        <v>18</v>
      </c>
      <c r="F884" s="2">
        <v>1671</v>
      </c>
      <c r="G884" s="5" t="s">
        <v>39</v>
      </c>
      <c r="H884" s="5">
        <v>9</v>
      </c>
      <c r="I884" s="5">
        <v>3</v>
      </c>
      <c r="J884" s="5">
        <v>40</v>
      </c>
      <c r="K884" s="5">
        <v>3940</v>
      </c>
    </row>
    <row r="885" spans="1:27" s="229" customFormat="1" x14ac:dyDescent="0.55000000000000004">
      <c r="A885" s="600" t="s">
        <v>369</v>
      </c>
      <c r="B885" s="591">
        <v>590</v>
      </c>
      <c r="C885" s="591" t="s">
        <v>34</v>
      </c>
      <c r="D885" s="591">
        <v>13610</v>
      </c>
      <c r="E885" s="591">
        <v>16</v>
      </c>
      <c r="F885" s="229">
        <v>27</v>
      </c>
      <c r="G885" s="591" t="s">
        <v>39</v>
      </c>
      <c r="H885" s="591"/>
      <c r="I885" s="591"/>
      <c r="J885" s="591">
        <v>43</v>
      </c>
      <c r="K885" s="591"/>
      <c r="L885" s="591">
        <v>43</v>
      </c>
      <c r="Q885" s="591">
        <v>150</v>
      </c>
      <c r="R885" s="591">
        <v>12</v>
      </c>
      <c r="S885" s="591" t="s">
        <v>36</v>
      </c>
      <c r="T885" s="591" t="s">
        <v>37</v>
      </c>
      <c r="U885" s="591">
        <v>36</v>
      </c>
      <c r="W885" s="591">
        <v>36</v>
      </c>
      <c r="X885" s="591">
        <v>8.69</v>
      </c>
      <c r="Z885" s="591">
        <v>23</v>
      </c>
      <c r="AA885" s="229" t="s">
        <v>370</v>
      </c>
    </row>
    <row r="886" spans="1:27" x14ac:dyDescent="0.55000000000000004">
      <c r="A886" s="309" t="s">
        <v>369</v>
      </c>
      <c r="B886" s="5">
        <v>591</v>
      </c>
      <c r="C886" s="5" t="s">
        <v>47</v>
      </c>
      <c r="D886" s="5">
        <v>1095</v>
      </c>
      <c r="E886" s="5">
        <v>229</v>
      </c>
      <c r="F886" s="2">
        <v>45</v>
      </c>
      <c r="G886" s="17" t="s">
        <v>39</v>
      </c>
      <c r="H886" s="5">
        <v>5</v>
      </c>
      <c r="I886" s="5">
        <v>3</v>
      </c>
      <c r="J886" s="5">
        <v>87</v>
      </c>
      <c r="K886" s="5">
        <v>2387</v>
      </c>
      <c r="R886" s="5">
        <v>12</v>
      </c>
    </row>
    <row r="887" spans="1:27" x14ac:dyDescent="0.55000000000000004">
      <c r="A887" s="309"/>
      <c r="G887" s="17"/>
    </row>
    <row r="888" spans="1:27" x14ac:dyDescent="0.55000000000000004">
      <c r="A888" s="309" t="s">
        <v>371</v>
      </c>
      <c r="B888" s="5">
        <v>592</v>
      </c>
      <c r="C888" s="5" t="s">
        <v>34</v>
      </c>
      <c r="D888" s="5">
        <v>13595</v>
      </c>
      <c r="E888" s="5">
        <v>37</v>
      </c>
      <c r="F888" s="2">
        <v>12</v>
      </c>
      <c r="G888" s="17" t="s">
        <v>39</v>
      </c>
      <c r="J888" s="5">
        <v>81</v>
      </c>
      <c r="L888" s="5">
        <v>81</v>
      </c>
      <c r="Q888" s="5">
        <v>151</v>
      </c>
      <c r="R888" s="5">
        <v>12</v>
      </c>
      <c r="S888" s="5" t="s">
        <v>36</v>
      </c>
      <c r="T888" s="5" t="s">
        <v>45</v>
      </c>
      <c r="U888" s="5">
        <v>288</v>
      </c>
      <c r="W888" s="5">
        <v>288</v>
      </c>
      <c r="Z888" s="5">
        <v>25</v>
      </c>
    </row>
    <row r="889" spans="1:27" x14ac:dyDescent="0.55000000000000004">
      <c r="A889" s="309"/>
      <c r="G889" s="17"/>
    </row>
    <row r="890" spans="1:27" x14ac:dyDescent="0.55000000000000004">
      <c r="A890" s="309" t="s">
        <v>372</v>
      </c>
      <c r="B890" s="5">
        <v>593</v>
      </c>
      <c r="C890" s="5" t="s">
        <v>34</v>
      </c>
      <c r="D890" s="5">
        <v>13624</v>
      </c>
      <c r="E890" s="5">
        <v>33</v>
      </c>
      <c r="F890" s="2">
        <v>41</v>
      </c>
      <c r="G890" s="17" t="s">
        <v>39</v>
      </c>
      <c r="J890" s="5">
        <v>33</v>
      </c>
      <c r="L890" s="5">
        <v>33</v>
      </c>
      <c r="Q890" s="5">
        <v>152</v>
      </c>
      <c r="R890" s="5">
        <v>143</v>
      </c>
      <c r="T890" s="5" t="s">
        <v>45</v>
      </c>
      <c r="U890" s="5">
        <v>72</v>
      </c>
      <c r="W890" s="5">
        <v>72</v>
      </c>
      <c r="Z890" s="5">
        <v>25</v>
      </c>
    </row>
    <row r="891" spans="1:27" x14ac:dyDescent="0.55000000000000004">
      <c r="A891" s="309" t="s">
        <v>373</v>
      </c>
      <c r="B891" s="5">
        <v>594</v>
      </c>
      <c r="C891" s="5" t="s">
        <v>34</v>
      </c>
      <c r="D891" s="5">
        <v>42183</v>
      </c>
      <c r="E891" s="5">
        <v>30</v>
      </c>
      <c r="F891" s="2">
        <v>3464</v>
      </c>
      <c r="G891" s="17" t="s">
        <v>39</v>
      </c>
      <c r="H891" s="5">
        <v>5</v>
      </c>
      <c r="J891" s="5">
        <v>82</v>
      </c>
      <c r="K891" s="5">
        <v>2082</v>
      </c>
    </row>
    <row r="892" spans="1:27" x14ac:dyDescent="0.55000000000000004">
      <c r="A892" s="309"/>
      <c r="G892" s="17"/>
    </row>
    <row r="893" spans="1:27" x14ac:dyDescent="0.55000000000000004">
      <c r="A893" s="309" t="s">
        <v>374</v>
      </c>
      <c r="B893" s="5">
        <v>595</v>
      </c>
      <c r="C893" s="5" t="s">
        <v>34</v>
      </c>
      <c r="D893" s="5">
        <v>42184</v>
      </c>
      <c r="E893" s="5">
        <v>29</v>
      </c>
      <c r="F893" s="2">
        <v>3465</v>
      </c>
      <c r="G893" s="17" t="s">
        <v>39</v>
      </c>
      <c r="H893" s="5">
        <v>7</v>
      </c>
      <c r="I893" s="5">
        <v>1</v>
      </c>
      <c r="J893" s="5">
        <v>61</v>
      </c>
      <c r="K893" s="5">
        <v>2961</v>
      </c>
    </row>
    <row r="894" spans="1:27" x14ac:dyDescent="0.55000000000000004">
      <c r="A894" s="309"/>
      <c r="G894" s="17"/>
    </row>
    <row r="895" spans="1:27" x14ac:dyDescent="0.55000000000000004">
      <c r="A895" s="309" t="s">
        <v>375</v>
      </c>
      <c r="B895" s="5">
        <v>596</v>
      </c>
      <c r="C895" s="5" t="s">
        <v>34</v>
      </c>
      <c r="D895" s="5">
        <v>72267</v>
      </c>
      <c r="E895" s="5">
        <v>88</v>
      </c>
      <c r="F895" s="2">
        <v>6091</v>
      </c>
      <c r="G895" s="17" t="s">
        <v>39</v>
      </c>
      <c r="H895" s="5">
        <v>4</v>
      </c>
      <c r="I895" s="5">
        <v>3</v>
      </c>
      <c r="J895" s="5">
        <v>80</v>
      </c>
      <c r="K895" s="5">
        <v>1980</v>
      </c>
    </row>
    <row r="896" spans="1:27" x14ac:dyDescent="0.55000000000000004">
      <c r="A896" s="309"/>
      <c r="G896" s="17"/>
    </row>
    <row r="897" spans="1:26" x14ac:dyDescent="0.55000000000000004">
      <c r="A897" s="309" t="s">
        <v>376</v>
      </c>
      <c r="B897" s="5">
        <v>597</v>
      </c>
      <c r="C897" s="5" t="s">
        <v>34</v>
      </c>
      <c r="D897" s="5">
        <v>52643</v>
      </c>
      <c r="E897" s="5">
        <v>227</v>
      </c>
      <c r="F897" s="2">
        <v>5105</v>
      </c>
      <c r="G897" s="17" t="s">
        <v>39</v>
      </c>
      <c r="J897" s="5">
        <v>71</v>
      </c>
      <c r="L897" s="5">
        <v>71</v>
      </c>
      <c r="Q897" s="5">
        <v>153</v>
      </c>
      <c r="R897" s="5">
        <v>108</v>
      </c>
      <c r="S897" s="5" t="s">
        <v>36</v>
      </c>
      <c r="T897" s="5" t="s">
        <v>64</v>
      </c>
      <c r="U897" s="5">
        <v>36</v>
      </c>
      <c r="W897" s="5">
        <v>36</v>
      </c>
      <c r="Z897" s="5">
        <v>6</v>
      </c>
    </row>
    <row r="898" spans="1:26" x14ac:dyDescent="0.55000000000000004">
      <c r="A898" s="309"/>
      <c r="G898" s="17"/>
    </row>
    <row r="899" spans="1:26" x14ac:dyDescent="0.55000000000000004">
      <c r="A899" s="309" t="s">
        <v>378</v>
      </c>
      <c r="B899" s="5">
        <v>598</v>
      </c>
      <c r="C899" s="5" t="s">
        <v>34</v>
      </c>
      <c r="D899" s="5">
        <v>13636</v>
      </c>
      <c r="E899" s="5">
        <v>26</v>
      </c>
      <c r="F899" s="2">
        <v>53</v>
      </c>
      <c r="G899" s="17" t="s">
        <v>39</v>
      </c>
      <c r="J899" s="5">
        <v>42</v>
      </c>
      <c r="L899" s="5">
        <v>42</v>
      </c>
      <c r="Q899" s="5">
        <v>154</v>
      </c>
      <c r="R899" s="5" t="s">
        <v>377</v>
      </c>
      <c r="S899" s="5" t="s">
        <v>36</v>
      </c>
      <c r="T899" s="5" t="s">
        <v>45</v>
      </c>
      <c r="U899" s="5">
        <v>144</v>
      </c>
      <c r="W899" s="5">
        <v>144</v>
      </c>
      <c r="Z899" s="5">
        <v>30</v>
      </c>
    </row>
    <row r="900" spans="1:26" x14ac:dyDescent="0.55000000000000004">
      <c r="A900" s="309"/>
      <c r="B900" s="5">
        <v>599</v>
      </c>
      <c r="C900" s="5" t="s">
        <v>34</v>
      </c>
      <c r="D900" s="5">
        <v>21678</v>
      </c>
      <c r="E900" s="5">
        <v>17</v>
      </c>
      <c r="F900" s="2">
        <v>1270</v>
      </c>
      <c r="G900" s="17" t="s">
        <v>39</v>
      </c>
      <c r="H900" s="5">
        <v>7</v>
      </c>
      <c r="I900" s="5">
        <v>2</v>
      </c>
      <c r="J900" s="5">
        <v>60</v>
      </c>
      <c r="K900" s="5">
        <v>3060</v>
      </c>
    </row>
    <row r="901" spans="1:26" x14ac:dyDescent="0.55000000000000004">
      <c r="A901" s="309" t="s">
        <v>379</v>
      </c>
      <c r="B901" s="5">
        <v>600</v>
      </c>
      <c r="C901" s="5" t="s">
        <v>34</v>
      </c>
      <c r="D901" s="5">
        <v>73928</v>
      </c>
      <c r="E901" s="5">
        <v>382</v>
      </c>
      <c r="F901" s="2">
        <v>2636</v>
      </c>
      <c r="G901" s="17" t="s">
        <v>39</v>
      </c>
      <c r="I901" s="5">
        <v>2</v>
      </c>
      <c r="J901" s="5">
        <v>3</v>
      </c>
      <c r="K901" s="5">
        <v>203</v>
      </c>
    </row>
    <row r="902" spans="1:26" x14ac:dyDescent="0.55000000000000004">
      <c r="A902" s="309" t="s">
        <v>380</v>
      </c>
      <c r="B902" s="5">
        <v>601</v>
      </c>
      <c r="C902" s="5" t="s">
        <v>34</v>
      </c>
      <c r="D902" s="5">
        <v>25708</v>
      </c>
      <c r="E902" s="5">
        <v>52</v>
      </c>
      <c r="F902" s="2">
        <v>2679</v>
      </c>
      <c r="G902" s="17" t="s">
        <v>39</v>
      </c>
      <c r="H902" s="5">
        <v>6</v>
      </c>
      <c r="I902" s="5">
        <v>2</v>
      </c>
      <c r="J902" s="5">
        <v>30</v>
      </c>
      <c r="K902" s="5">
        <v>2630</v>
      </c>
    </row>
    <row r="903" spans="1:26" x14ac:dyDescent="0.55000000000000004">
      <c r="A903" s="309" t="s">
        <v>380</v>
      </c>
      <c r="B903" s="5">
        <v>602</v>
      </c>
      <c r="C903" s="5" t="s">
        <v>47</v>
      </c>
      <c r="D903" s="5">
        <v>902</v>
      </c>
      <c r="E903" s="5">
        <v>150</v>
      </c>
      <c r="G903" s="17" t="s">
        <v>39</v>
      </c>
      <c r="H903" s="5">
        <v>17</v>
      </c>
      <c r="I903" s="5">
        <v>1</v>
      </c>
      <c r="J903" s="5">
        <v>47</v>
      </c>
      <c r="K903" s="5">
        <v>6947</v>
      </c>
    </row>
    <row r="904" spans="1:26" x14ac:dyDescent="0.55000000000000004">
      <c r="A904" s="309"/>
      <c r="G904" s="17"/>
    </row>
    <row r="905" spans="1:26" x14ac:dyDescent="0.55000000000000004">
      <c r="A905" s="309" t="s">
        <v>381</v>
      </c>
      <c r="B905" s="5">
        <v>603</v>
      </c>
      <c r="C905" s="5" t="s">
        <v>34</v>
      </c>
      <c r="D905" s="5">
        <v>13623</v>
      </c>
      <c r="E905" s="5">
        <v>32</v>
      </c>
      <c r="F905" s="2">
        <v>40</v>
      </c>
      <c r="G905" s="17" t="s">
        <v>39</v>
      </c>
      <c r="J905" s="5">
        <v>56</v>
      </c>
      <c r="L905" s="5">
        <v>56</v>
      </c>
      <c r="Q905" s="5">
        <v>155</v>
      </c>
      <c r="R905" s="5">
        <v>158</v>
      </c>
      <c r="S905" s="5" t="s">
        <v>36</v>
      </c>
      <c r="T905" s="5" t="s">
        <v>45</v>
      </c>
      <c r="U905" s="5">
        <v>72</v>
      </c>
      <c r="W905" s="5">
        <v>72</v>
      </c>
      <c r="Z905" s="5">
        <v>15</v>
      </c>
    </row>
    <row r="906" spans="1:26" x14ac:dyDescent="0.55000000000000004">
      <c r="A906" s="309"/>
      <c r="B906" s="5">
        <v>604</v>
      </c>
      <c r="C906" s="5" t="s">
        <v>34</v>
      </c>
      <c r="D906" s="5">
        <v>42185</v>
      </c>
      <c r="E906" s="5">
        <v>28</v>
      </c>
      <c r="F906" s="2">
        <v>3466</v>
      </c>
      <c r="G906" s="17" t="s">
        <v>39</v>
      </c>
      <c r="H906" s="5">
        <v>7</v>
      </c>
      <c r="I906" s="5">
        <v>3</v>
      </c>
      <c r="J906" s="5">
        <v>93</v>
      </c>
      <c r="K906" s="5">
        <v>3193</v>
      </c>
    </row>
    <row r="907" spans="1:26" x14ac:dyDescent="0.55000000000000004">
      <c r="A907" s="309" t="s">
        <v>382</v>
      </c>
      <c r="B907" s="5">
        <v>605</v>
      </c>
      <c r="C907" s="5" t="s">
        <v>34</v>
      </c>
      <c r="D907" s="5">
        <v>42739</v>
      </c>
      <c r="E907" s="5">
        <v>100</v>
      </c>
      <c r="F907" s="2">
        <v>3477</v>
      </c>
      <c r="G907" s="17" t="s">
        <v>39</v>
      </c>
      <c r="H907" s="5">
        <v>25</v>
      </c>
      <c r="J907" s="5">
        <v>66</v>
      </c>
      <c r="K907" s="5">
        <v>10066</v>
      </c>
    </row>
    <row r="908" spans="1:26" x14ac:dyDescent="0.55000000000000004">
      <c r="A908" s="309" t="s">
        <v>383</v>
      </c>
      <c r="B908" s="5">
        <v>606</v>
      </c>
      <c r="C908" s="5" t="s">
        <v>34</v>
      </c>
      <c r="D908" s="5">
        <v>94023</v>
      </c>
      <c r="E908" s="5">
        <v>239</v>
      </c>
      <c r="G908" s="17" t="s">
        <v>39</v>
      </c>
      <c r="H908" s="5">
        <v>10</v>
      </c>
      <c r="I908" s="5">
        <v>3</v>
      </c>
      <c r="J908" s="5">
        <v>56</v>
      </c>
      <c r="K908" s="5">
        <v>4356</v>
      </c>
    </row>
    <row r="909" spans="1:26" x14ac:dyDescent="0.55000000000000004">
      <c r="A909" s="603" t="s">
        <v>384</v>
      </c>
      <c r="B909" s="5">
        <v>607</v>
      </c>
      <c r="C909" s="5" t="s">
        <v>34</v>
      </c>
      <c r="D909" s="5">
        <v>14439</v>
      </c>
      <c r="E909" s="5">
        <v>66</v>
      </c>
      <c r="F909" s="2">
        <v>273</v>
      </c>
      <c r="G909" s="17" t="s">
        <v>39</v>
      </c>
      <c r="J909" s="5">
        <v>75</v>
      </c>
      <c r="L909" s="5">
        <v>75</v>
      </c>
      <c r="Q909" s="5">
        <v>156</v>
      </c>
      <c r="R909" s="5">
        <v>53</v>
      </c>
      <c r="S909" s="5" t="s">
        <v>36</v>
      </c>
      <c r="T909" s="5" t="s">
        <v>45</v>
      </c>
      <c r="U909" s="5">
        <v>108</v>
      </c>
      <c r="W909" s="5">
        <v>108</v>
      </c>
      <c r="Z909" s="5">
        <v>21</v>
      </c>
    </row>
    <row r="910" spans="1:26" x14ac:dyDescent="0.55000000000000004">
      <c r="B910" s="5">
        <v>608</v>
      </c>
      <c r="C910" s="5" t="s">
        <v>34</v>
      </c>
      <c r="D910" s="5">
        <v>41765</v>
      </c>
      <c r="E910" s="5">
        <v>191</v>
      </c>
      <c r="F910" s="2">
        <v>3652</v>
      </c>
      <c r="G910" s="17" t="s">
        <v>39</v>
      </c>
      <c r="H910" s="5">
        <v>1</v>
      </c>
      <c r="I910" s="5">
        <v>1</v>
      </c>
      <c r="J910" s="5">
        <v>82</v>
      </c>
      <c r="K910" s="5">
        <v>582</v>
      </c>
    </row>
    <row r="911" spans="1:26" x14ac:dyDescent="0.55000000000000004">
      <c r="B911" s="5">
        <v>609</v>
      </c>
      <c r="C911" s="5" t="s">
        <v>49</v>
      </c>
      <c r="D911" s="5">
        <v>5362</v>
      </c>
      <c r="E911" s="5">
        <v>23</v>
      </c>
      <c r="G911" s="17" t="s">
        <v>39</v>
      </c>
      <c r="H911" s="5">
        <v>9</v>
      </c>
      <c r="J911" s="5">
        <v>12</v>
      </c>
      <c r="K911" s="5">
        <v>3612</v>
      </c>
    </row>
    <row r="912" spans="1:26" x14ac:dyDescent="0.55000000000000004">
      <c r="A912" s="603" t="s">
        <v>385</v>
      </c>
      <c r="B912" s="5">
        <v>610</v>
      </c>
      <c r="C912" s="5" t="s">
        <v>34</v>
      </c>
      <c r="D912" s="5">
        <v>7231</v>
      </c>
      <c r="E912" s="5">
        <v>337</v>
      </c>
      <c r="F912" s="2">
        <v>6134</v>
      </c>
      <c r="G912" s="17" t="s">
        <v>39</v>
      </c>
      <c r="H912" s="5">
        <v>6</v>
      </c>
      <c r="I912" s="5">
        <v>1</v>
      </c>
      <c r="J912" s="5">
        <v>10</v>
      </c>
      <c r="K912" s="5">
        <v>2510</v>
      </c>
    </row>
    <row r="913" spans="1:26" x14ac:dyDescent="0.55000000000000004">
      <c r="G913" s="17"/>
    </row>
    <row r="914" spans="1:26" x14ac:dyDescent="0.55000000000000004">
      <c r="A914" s="603" t="s">
        <v>386</v>
      </c>
      <c r="B914" s="5">
        <v>611</v>
      </c>
      <c r="C914" s="5" t="s">
        <v>34</v>
      </c>
      <c r="D914" s="5">
        <v>72307</v>
      </c>
      <c r="E914" s="5">
        <v>336</v>
      </c>
      <c r="F914" s="2">
        <v>6131</v>
      </c>
      <c r="G914" s="17" t="s">
        <v>39</v>
      </c>
      <c r="H914" s="5">
        <v>4</v>
      </c>
      <c r="I914" s="5">
        <v>3</v>
      </c>
      <c r="J914" s="5">
        <v>30</v>
      </c>
      <c r="K914" s="5">
        <v>1930</v>
      </c>
    </row>
    <row r="915" spans="1:26" x14ac:dyDescent="0.55000000000000004">
      <c r="G915" s="17"/>
    </row>
    <row r="916" spans="1:26" x14ac:dyDescent="0.55000000000000004">
      <c r="A916" s="603" t="s">
        <v>387</v>
      </c>
      <c r="B916" s="5">
        <v>612</v>
      </c>
      <c r="C916" s="5" t="s">
        <v>34</v>
      </c>
      <c r="D916" s="5">
        <v>144378</v>
      </c>
      <c r="E916" s="5">
        <v>65</v>
      </c>
      <c r="F916" s="2">
        <v>217</v>
      </c>
      <c r="G916" s="17" t="s">
        <v>39</v>
      </c>
      <c r="J916" s="5">
        <v>59</v>
      </c>
      <c r="L916" s="5">
        <v>59</v>
      </c>
      <c r="Q916" s="5">
        <v>157</v>
      </c>
      <c r="R916" s="5">
        <v>92</v>
      </c>
      <c r="S916" s="5" t="s">
        <v>36</v>
      </c>
      <c r="T916" s="5" t="s">
        <v>45</v>
      </c>
      <c r="U916" s="5">
        <v>108</v>
      </c>
      <c r="W916" s="5">
        <v>108</v>
      </c>
      <c r="Z916" s="5">
        <v>50</v>
      </c>
    </row>
    <row r="917" spans="1:26" x14ac:dyDescent="0.55000000000000004">
      <c r="A917" s="603" t="s">
        <v>388</v>
      </c>
      <c r="B917" s="5">
        <v>613</v>
      </c>
      <c r="C917" s="5" t="s">
        <v>34</v>
      </c>
      <c r="D917" s="5">
        <v>25330</v>
      </c>
      <c r="E917" s="5">
        <v>26</v>
      </c>
      <c r="F917" s="2">
        <v>1786</v>
      </c>
      <c r="G917" s="17" t="s">
        <v>39</v>
      </c>
      <c r="H917" s="5">
        <v>5</v>
      </c>
      <c r="J917" s="5">
        <v>50</v>
      </c>
      <c r="K917" s="5">
        <v>2050</v>
      </c>
      <c r="R917" s="5">
        <v>92</v>
      </c>
    </row>
    <row r="918" spans="1:26" x14ac:dyDescent="0.55000000000000004">
      <c r="A918" s="603" t="s">
        <v>388</v>
      </c>
      <c r="B918" s="5">
        <v>614</v>
      </c>
      <c r="C918" s="5" t="s">
        <v>34</v>
      </c>
      <c r="D918" s="5">
        <v>72308</v>
      </c>
      <c r="E918" s="5">
        <v>337</v>
      </c>
      <c r="F918" s="2">
        <v>6132</v>
      </c>
      <c r="G918" s="17" t="s">
        <v>39</v>
      </c>
      <c r="H918" s="5">
        <v>4</v>
      </c>
      <c r="I918" s="5">
        <v>1</v>
      </c>
      <c r="J918" s="5">
        <v>50</v>
      </c>
      <c r="K918" s="5">
        <v>1750</v>
      </c>
      <c r="R918" s="5">
        <v>92</v>
      </c>
    </row>
    <row r="919" spans="1:26" x14ac:dyDescent="0.55000000000000004">
      <c r="A919" s="603" t="s">
        <v>388</v>
      </c>
      <c r="B919" s="5">
        <v>615</v>
      </c>
      <c r="C919" s="5" t="s">
        <v>34</v>
      </c>
      <c r="D919" s="5">
        <v>25388</v>
      </c>
      <c r="E919" s="5">
        <v>29</v>
      </c>
      <c r="F919" s="2">
        <v>1788</v>
      </c>
      <c r="G919" s="17" t="s">
        <v>39</v>
      </c>
      <c r="H919" s="5">
        <v>12</v>
      </c>
      <c r="J919" s="5">
        <v>70</v>
      </c>
      <c r="K919" s="5">
        <v>4870</v>
      </c>
      <c r="R919" s="5">
        <v>92</v>
      </c>
    </row>
    <row r="920" spans="1:26" x14ac:dyDescent="0.55000000000000004">
      <c r="G920" s="17"/>
    </row>
    <row r="921" spans="1:26" x14ac:dyDescent="0.55000000000000004">
      <c r="A921" s="603" t="s">
        <v>389</v>
      </c>
      <c r="B921" s="5">
        <v>616</v>
      </c>
      <c r="C921" s="5" t="s">
        <v>34</v>
      </c>
      <c r="D921" s="5">
        <v>39328</v>
      </c>
      <c r="E921" s="5">
        <v>214</v>
      </c>
      <c r="F921" s="2">
        <v>1543</v>
      </c>
      <c r="G921" s="17" t="s">
        <v>39</v>
      </c>
      <c r="H921" s="5">
        <v>5</v>
      </c>
      <c r="I921" s="5">
        <v>2</v>
      </c>
      <c r="J921" s="5">
        <v>43</v>
      </c>
      <c r="K921" s="5">
        <v>2243</v>
      </c>
      <c r="R921" s="5">
        <v>68</v>
      </c>
    </row>
    <row r="922" spans="1:26" x14ac:dyDescent="0.55000000000000004">
      <c r="A922" s="603" t="s">
        <v>390</v>
      </c>
      <c r="B922" s="5">
        <v>617</v>
      </c>
      <c r="C922" s="5" t="s">
        <v>34</v>
      </c>
      <c r="D922" s="5">
        <v>13702</v>
      </c>
      <c r="E922" s="5">
        <v>5</v>
      </c>
      <c r="F922" s="2">
        <v>119</v>
      </c>
      <c r="G922" s="17" t="s">
        <v>39</v>
      </c>
      <c r="J922" s="5">
        <v>72</v>
      </c>
      <c r="L922" s="5">
        <v>72</v>
      </c>
      <c r="Q922" s="5">
        <v>158</v>
      </c>
      <c r="R922" s="5">
        <v>68</v>
      </c>
      <c r="S922" s="5" t="s">
        <v>36</v>
      </c>
      <c r="T922" s="5" t="s">
        <v>45</v>
      </c>
      <c r="U922" s="5">
        <v>144</v>
      </c>
      <c r="W922" s="5">
        <v>144</v>
      </c>
      <c r="Z922" s="5">
        <v>24</v>
      </c>
    </row>
    <row r="923" spans="1:26" x14ac:dyDescent="0.55000000000000004">
      <c r="G923" s="17"/>
    </row>
    <row r="924" spans="1:26" x14ac:dyDescent="0.55000000000000004">
      <c r="A924" s="603" t="s">
        <v>391</v>
      </c>
      <c r="B924" s="5">
        <v>618</v>
      </c>
      <c r="C924" s="5" t="s">
        <v>34</v>
      </c>
      <c r="D924" s="5">
        <v>52626</v>
      </c>
      <c r="E924" s="5">
        <v>354</v>
      </c>
      <c r="F924" s="2">
        <v>5088</v>
      </c>
      <c r="G924" s="17" t="s">
        <v>39</v>
      </c>
      <c r="I924" s="5">
        <v>2</v>
      </c>
      <c r="J924" s="5">
        <v>40</v>
      </c>
      <c r="L924" s="5">
        <v>240</v>
      </c>
      <c r="Q924" s="5">
        <v>159</v>
      </c>
      <c r="R924" s="5">
        <v>169</v>
      </c>
      <c r="S924" s="5" t="s">
        <v>36</v>
      </c>
      <c r="T924" s="5" t="s">
        <v>37</v>
      </c>
      <c r="U924" s="5">
        <v>54</v>
      </c>
      <c r="W924" s="5">
        <v>54</v>
      </c>
      <c r="Z924" s="5">
        <v>20</v>
      </c>
    </row>
    <row r="925" spans="1:26" x14ac:dyDescent="0.55000000000000004">
      <c r="A925" s="603" t="s">
        <v>392</v>
      </c>
      <c r="B925" s="5">
        <v>619</v>
      </c>
      <c r="C925" s="5" t="s">
        <v>34</v>
      </c>
      <c r="D925" s="5">
        <v>13643</v>
      </c>
      <c r="E925" s="5">
        <v>17</v>
      </c>
      <c r="F925" s="2">
        <v>60</v>
      </c>
      <c r="G925" s="17" t="s">
        <v>39</v>
      </c>
      <c r="J925" s="5">
        <v>34</v>
      </c>
      <c r="K925" s="5">
        <v>34</v>
      </c>
    </row>
    <row r="926" spans="1:26" x14ac:dyDescent="0.55000000000000004">
      <c r="G926" s="17"/>
    </row>
    <row r="927" spans="1:26" x14ac:dyDescent="0.55000000000000004">
      <c r="A927" s="603" t="s">
        <v>393</v>
      </c>
      <c r="B927" s="5">
        <v>620</v>
      </c>
      <c r="C927" s="5" t="s">
        <v>34</v>
      </c>
      <c r="D927" s="5">
        <v>26260</v>
      </c>
      <c r="E927" s="5">
        <v>31</v>
      </c>
      <c r="F927" s="2">
        <v>2178</v>
      </c>
      <c r="G927" s="17" t="s">
        <v>39</v>
      </c>
      <c r="H927" s="5">
        <v>6</v>
      </c>
      <c r="I927" s="5">
        <v>2</v>
      </c>
      <c r="J927" s="5">
        <v>20</v>
      </c>
      <c r="K927" s="5">
        <v>2620</v>
      </c>
    </row>
    <row r="928" spans="1:26" x14ac:dyDescent="0.55000000000000004">
      <c r="A928" s="603" t="s">
        <v>393</v>
      </c>
      <c r="B928" s="5">
        <v>621</v>
      </c>
      <c r="C928" s="5" t="s">
        <v>34</v>
      </c>
      <c r="D928" s="5">
        <v>26258</v>
      </c>
      <c r="E928" s="5">
        <v>33</v>
      </c>
      <c r="F928" s="2">
        <v>2176</v>
      </c>
      <c r="G928" s="17" t="s">
        <v>39</v>
      </c>
      <c r="H928" s="5">
        <v>6</v>
      </c>
      <c r="I928" s="5">
        <v>2</v>
      </c>
      <c r="J928" s="5">
        <v>40</v>
      </c>
      <c r="K928" s="5">
        <v>2640</v>
      </c>
    </row>
    <row r="929" spans="1:27" x14ac:dyDescent="0.55000000000000004">
      <c r="G929" s="17"/>
    </row>
    <row r="930" spans="1:27" x14ac:dyDescent="0.55000000000000004">
      <c r="A930" s="603" t="s">
        <v>394</v>
      </c>
      <c r="B930" s="5">
        <v>622</v>
      </c>
      <c r="C930" s="5" t="s">
        <v>34</v>
      </c>
      <c r="D930" s="5">
        <v>52636</v>
      </c>
      <c r="E930" s="5">
        <v>220</v>
      </c>
      <c r="F930" s="2">
        <v>5098</v>
      </c>
      <c r="G930" s="17" t="s">
        <v>39</v>
      </c>
      <c r="I930" s="5">
        <v>1</v>
      </c>
      <c r="O930" s="2">
        <v>100</v>
      </c>
    </row>
    <row r="931" spans="1:27" x14ac:dyDescent="0.55000000000000004">
      <c r="A931" s="603" t="s">
        <v>394</v>
      </c>
      <c r="B931" s="5">
        <v>623</v>
      </c>
      <c r="C931" s="5" t="s">
        <v>34</v>
      </c>
      <c r="D931" s="5">
        <v>52633</v>
      </c>
      <c r="E931" s="5">
        <v>217</v>
      </c>
      <c r="F931" s="2">
        <v>5095</v>
      </c>
      <c r="G931" s="17" t="s">
        <v>39</v>
      </c>
      <c r="I931" s="5">
        <v>1</v>
      </c>
      <c r="O931" s="2">
        <v>100</v>
      </c>
      <c r="AA931" s="2" t="s">
        <v>395</v>
      </c>
    </row>
    <row r="932" spans="1:27" x14ac:dyDescent="0.55000000000000004">
      <c r="A932" s="603" t="s">
        <v>394</v>
      </c>
      <c r="B932" s="5">
        <v>624</v>
      </c>
      <c r="C932" s="5" t="s">
        <v>34</v>
      </c>
      <c r="D932" s="5">
        <v>41545</v>
      </c>
      <c r="E932" s="5">
        <v>42</v>
      </c>
      <c r="F932" s="2">
        <v>3544</v>
      </c>
      <c r="G932" s="17" t="s">
        <v>39</v>
      </c>
      <c r="H932" s="5">
        <v>1</v>
      </c>
      <c r="I932" s="5">
        <v>3</v>
      </c>
      <c r="J932" s="5">
        <v>42</v>
      </c>
      <c r="K932" s="5">
        <v>742</v>
      </c>
    </row>
    <row r="933" spans="1:27" x14ac:dyDescent="0.55000000000000004">
      <c r="A933" s="603" t="s">
        <v>394</v>
      </c>
      <c r="B933" s="5">
        <v>625</v>
      </c>
      <c r="C933" s="5" t="s">
        <v>34</v>
      </c>
      <c r="D933" s="5">
        <v>42253</v>
      </c>
      <c r="E933" s="5">
        <v>7</v>
      </c>
      <c r="F933" s="2">
        <v>2</v>
      </c>
      <c r="G933" s="17" t="s">
        <v>39</v>
      </c>
      <c r="H933" s="5">
        <v>7</v>
      </c>
      <c r="I933" s="5">
        <v>2</v>
      </c>
      <c r="J933" s="5">
        <v>17</v>
      </c>
      <c r="K933" s="5">
        <v>3017</v>
      </c>
    </row>
    <row r="934" spans="1:27" x14ac:dyDescent="0.55000000000000004">
      <c r="A934" s="603" t="s">
        <v>394</v>
      </c>
      <c r="B934" s="5">
        <v>626</v>
      </c>
      <c r="C934" s="5" t="s">
        <v>34</v>
      </c>
      <c r="D934" s="5">
        <v>25486</v>
      </c>
      <c r="E934" s="5">
        <v>82</v>
      </c>
      <c r="F934" s="2">
        <v>1942</v>
      </c>
      <c r="G934" s="17" t="s">
        <v>39</v>
      </c>
      <c r="H934" s="5">
        <v>23</v>
      </c>
      <c r="I934" s="5">
        <v>3</v>
      </c>
      <c r="J934" s="5">
        <v>70</v>
      </c>
      <c r="K934" s="5">
        <v>9570</v>
      </c>
    </row>
    <row r="935" spans="1:27" x14ac:dyDescent="0.55000000000000004">
      <c r="G935" s="17"/>
    </row>
    <row r="936" spans="1:27" x14ac:dyDescent="0.55000000000000004">
      <c r="A936" s="603" t="s">
        <v>396</v>
      </c>
      <c r="B936" s="5">
        <v>627</v>
      </c>
      <c r="C936" s="5" t="s">
        <v>34</v>
      </c>
      <c r="D936" s="5">
        <v>72421</v>
      </c>
      <c r="E936" s="5">
        <v>276</v>
      </c>
      <c r="F936" s="2">
        <v>6197</v>
      </c>
      <c r="G936" s="17" t="s">
        <v>39</v>
      </c>
      <c r="H936" s="5">
        <v>14</v>
      </c>
      <c r="I936" s="5">
        <v>2</v>
      </c>
      <c r="J936" s="5">
        <v>83</v>
      </c>
      <c r="K936" s="5">
        <v>5883</v>
      </c>
      <c r="R936" s="5">
        <v>17</v>
      </c>
    </row>
    <row r="937" spans="1:27" x14ac:dyDescent="0.55000000000000004">
      <c r="A937" s="603" t="s">
        <v>397</v>
      </c>
      <c r="B937" s="5">
        <v>628</v>
      </c>
      <c r="C937" s="5" t="s">
        <v>34</v>
      </c>
      <c r="D937" s="5">
        <v>42241</v>
      </c>
      <c r="E937" s="5">
        <v>21</v>
      </c>
      <c r="F937" s="2">
        <v>3866</v>
      </c>
      <c r="G937" s="17" t="s">
        <v>39</v>
      </c>
      <c r="H937" s="5">
        <v>14</v>
      </c>
      <c r="J937" s="5">
        <v>21</v>
      </c>
      <c r="K937" s="5">
        <v>5621</v>
      </c>
      <c r="R937" s="5">
        <v>17</v>
      </c>
    </row>
    <row r="938" spans="1:27" x14ac:dyDescent="0.55000000000000004">
      <c r="A938" s="603" t="s">
        <v>397</v>
      </c>
      <c r="B938" s="5">
        <v>629</v>
      </c>
      <c r="C938" s="5" t="s">
        <v>34</v>
      </c>
      <c r="D938" s="5">
        <v>82893</v>
      </c>
      <c r="E938" s="5">
        <v>80</v>
      </c>
      <c r="F938" s="2">
        <v>6850</v>
      </c>
      <c r="G938" s="17" t="s">
        <v>39</v>
      </c>
      <c r="J938" s="5">
        <v>75</v>
      </c>
      <c r="L938" s="5">
        <v>75</v>
      </c>
      <c r="R938" s="5">
        <v>17</v>
      </c>
      <c r="AA938" s="2" t="s">
        <v>398</v>
      </c>
    </row>
    <row r="939" spans="1:27" x14ac:dyDescent="0.55000000000000004">
      <c r="A939" s="603" t="s">
        <v>397</v>
      </c>
      <c r="B939" s="5">
        <v>630</v>
      </c>
      <c r="C939" s="5" t="s">
        <v>34</v>
      </c>
      <c r="D939" s="5">
        <v>82854</v>
      </c>
      <c r="E939" s="5">
        <v>81</v>
      </c>
      <c r="F939" s="2">
        <v>6251</v>
      </c>
      <c r="G939" s="17" t="s">
        <v>39</v>
      </c>
      <c r="I939" s="5">
        <v>1</v>
      </c>
      <c r="J939" s="5">
        <v>23</v>
      </c>
      <c r="L939" s="5">
        <v>123</v>
      </c>
      <c r="Q939" s="5">
        <v>160</v>
      </c>
      <c r="R939" s="5">
        <v>17</v>
      </c>
      <c r="S939" s="5" t="s">
        <v>36</v>
      </c>
      <c r="T939" s="5" t="s">
        <v>45</v>
      </c>
      <c r="U939" s="5">
        <v>336</v>
      </c>
      <c r="W939" s="5">
        <v>336</v>
      </c>
      <c r="Z939" s="5">
        <v>19</v>
      </c>
    </row>
    <row r="940" spans="1:27" x14ac:dyDescent="0.55000000000000004">
      <c r="A940" s="603" t="s">
        <v>397</v>
      </c>
      <c r="B940" s="5">
        <v>631</v>
      </c>
      <c r="C940" s="5" t="s">
        <v>49</v>
      </c>
      <c r="D940" s="5">
        <v>4068</v>
      </c>
      <c r="E940" s="5">
        <v>10</v>
      </c>
      <c r="G940" s="17" t="s">
        <v>39</v>
      </c>
      <c r="H940" s="5">
        <v>14</v>
      </c>
      <c r="I940" s="5">
        <v>3</v>
      </c>
      <c r="J940" s="5">
        <v>38</v>
      </c>
      <c r="K940" s="5">
        <v>5938</v>
      </c>
      <c r="R940" s="5">
        <v>17</v>
      </c>
    </row>
    <row r="941" spans="1:27" x14ac:dyDescent="0.55000000000000004">
      <c r="A941" s="603" t="s">
        <v>397</v>
      </c>
      <c r="B941" s="5">
        <v>632</v>
      </c>
      <c r="C941" s="5" t="s">
        <v>49</v>
      </c>
      <c r="D941" s="5">
        <v>2935</v>
      </c>
      <c r="E941" s="5">
        <v>72</v>
      </c>
      <c r="G941" s="17" t="s">
        <v>39</v>
      </c>
      <c r="H941" s="5">
        <v>4</v>
      </c>
      <c r="I941" s="5">
        <v>1</v>
      </c>
      <c r="J941" s="5">
        <v>16</v>
      </c>
      <c r="K941" s="5">
        <v>1716</v>
      </c>
      <c r="R941" s="5">
        <v>17</v>
      </c>
    </row>
    <row r="942" spans="1:27" x14ac:dyDescent="0.55000000000000004">
      <c r="G942" s="17"/>
    </row>
    <row r="943" spans="1:27" x14ac:dyDescent="0.55000000000000004">
      <c r="A943" s="603" t="s">
        <v>399</v>
      </c>
      <c r="B943" s="5">
        <v>633</v>
      </c>
      <c r="C943" s="5" t="s">
        <v>34</v>
      </c>
      <c r="D943" s="5">
        <v>22702</v>
      </c>
      <c r="E943" s="5">
        <v>17</v>
      </c>
      <c r="F943" s="2">
        <v>1700</v>
      </c>
      <c r="G943" s="17" t="s">
        <v>39</v>
      </c>
      <c r="H943" s="5">
        <v>12</v>
      </c>
      <c r="I943" s="5">
        <v>1</v>
      </c>
      <c r="J943" s="5">
        <v>69</v>
      </c>
      <c r="K943" s="5">
        <v>4969</v>
      </c>
    </row>
    <row r="944" spans="1:27" x14ac:dyDescent="0.55000000000000004">
      <c r="B944" s="5">
        <v>634</v>
      </c>
      <c r="C944" s="5" t="s">
        <v>34</v>
      </c>
      <c r="D944" s="5">
        <v>13687</v>
      </c>
      <c r="E944" s="5">
        <v>59</v>
      </c>
      <c r="F944" s="2">
        <v>104</v>
      </c>
      <c r="G944" s="17" t="s">
        <v>39</v>
      </c>
      <c r="J944" s="5">
        <v>47</v>
      </c>
      <c r="L944" s="5">
        <v>47</v>
      </c>
      <c r="Q944" s="5">
        <v>161</v>
      </c>
      <c r="R944" s="5">
        <v>73</v>
      </c>
      <c r="S944" s="5" t="s">
        <v>36</v>
      </c>
      <c r="T944" s="5" t="s">
        <v>45</v>
      </c>
      <c r="U944" s="5">
        <v>144</v>
      </c>
      <c r="W944" s="5">
        <v>144</v>
      </c>
      <c r="Z944" s="5">
        <v>20</v>
      </c>
    </row>
    <row r="945" spans="1:26" x14ac:dyDescent="0.55000000000000004">
      <c r="G945" s="17"/>
    </row>
    <row r="946" spans="1:26" x14ac:dyDescent="0.55000000000000004">
      <c r="A946" s="603" t="s">
        <v>400</v>
      </c>
      <c r="B946" s="5">
        <v>635</v>
      </c>
      <c r="C946" s="5" t="s">
        <v>34</v>
      </c>
      <c r="D946" s="5">
        <v>13660</v>
      </c>
      <c r="E946" s="5">
        <v>20</v>
      </c>
      <c r="F946" s="2">
        <v>77</v>
      </c>
      <c r="G946" s="17" t="s">
        <v>39</v>
      </c>
      <c r="J946" s="5">
        <v>55</v>
      </c>
      <c r="L946" s="5">
        <v>55</v>
      </c>
    </row>
    <row r="947" spans="1:26" x14ac:dyDescent="0.55000000000000004">
      <c r="B947" s="5">
        <v>636</v>
      </c>
      <c r="C947" s="5" t="s">
        <v>34</v>
      </c>
      <c r="D947" s="5">
        <v>94034</v>
      </c>
      <c r="E947" s="5">
        <v>240</v>
      </c>
      <c r="F947" s="2">
        <v>7602</v>
      </c>
      <c r="G947" s="17" t="s">
        <v>39</v>
      </c>
      <c r="H947" s="5">
        <v>10</v>
      </c>
      <c r="I947" s="5">
        <v>3</v>
      </c>
      <c r="J947" s="5">
        <v>57</v>
      </c>
      <c r="K947" s="5">
        <v>4357</v>
      </c>
    </row>
    <row r="948" spans="1:26" x14ac:dyDescent="0.55000000000000004">
      <c r="G948" s="17"/>
    </row>
    <row r="949" spans="1:26" x14ac:dyDescent="0.55000000000000004">
      <c r="A949" s="603" t="s">
        <v>401</v>
      </c>
      <c r="B949" s="5">
        <v>637</v>
      </c>
      <c r="C949" s="5" t="s">
        <v>34</v>
      </c>
      <c r="D949" s="5">
        <v>13637</v>
      </c>
      <c r="E949" s="5">
        <v>24</v>
      </c>
      <c r="F949" s="2">
        <v>54</v>
      </c>
      <c r="G949" s="17" t="s">
        <v>39</v>
      </c>
      <c r="J949" s="5">
        <v>43</v>
      </c>
      <c r="L949" s="5">
        <v>43</v>
      </c>
      <c r="Q949" s="5">
        <v>162</v>
      </c>
      <c r="R949" s="5">
        <v>109</v>
      </c>
      <c r="S949" s="5" t="s">
        <v>36</v>
      </c>
      <c r="T949" s="5" t="s">
        <v>64</v>
      </c>
      <c r="U949" s="5">
        <v>54</v>
      </c>
      <c r="W949" s="5">
        <v>54</v>
      </c>
    </row>
    <row r="950" spans="1:26" x14ac:dyDescent="0.55000000000000004">
      <c r="G950" s="17"/>
    </row>
    <row r="951" spans="1:26" x14ac:dyDescent="0.55000000000000004">
      <c r="A951" s="603" t="s">
        <v>402</v>
      </c>
      <c r="B951" s="5">
        <v>638</v>
      </c>
      <c r="C951" s="5" t="s">
        <v>34</v>
      </c>
      <c r="D951" s="5">
        <v>25707</v>
      </c>
      <c r="E951" s="5">
        <v>51</v>
      </c>
      <c r="F951" s="2">
        <v>2696</v>
      </c>
      <c r="G951" s="17" t="s">
        <v>39</v>
      </c>
      <c r="H951" s="5">
        <v>6</v>
      </c>
      <c r="I951" s="5">
        <v>2</v>
      </c>
      <c r="J951" s="5">
        <v>30</v>
      </c>
      <c r="K951" s="5">
        <v>3030</v>
      </c>
    </row>
    <row r="952" spans="1:26" x14ac:dyDescent="0.55000000000000004">
      <c r="A952" s="603" t="s">
        <v>402</v>
      </c>
      <c r="B952" s="5">
        <v>639</v>
      </c>
      <c r="C952" s="5" t="s">
        <v>49</v>
      </c>
      <c r="D952" s="5">
        <v>1310</v>
      </c>
      <c r="E952" s="5">
        <v>87</v>
      </c>
      <c r="G952" s="17" t="s">
        <v>39</v>
      </c>
      <c r="H952" s="5">
        <v>7</v>
      </c>
      <c r="I952" s="5">
        <v>2</v>
      </c>
      <c r="J952" s="5">
        <v>47</v>
      </c>
      <c r="K952" s="5">
        <v>3047</v>
      </c>
    </row>
    <row r="953" spans="1:26" x14ac:dyDescent="0.55000000000000004">
      <c r="G953" s="17"/>
    </row>
    <row r="954" spans="1:26" x14ac:dyDescent="0.55000000000000004">
      <c r="A954" s="603" t="s">
        <v>403</v>
      </c>
      <c r="B954" s="5">
        <v>640</v>
      </c>
      <c r="C954" s="5" t="s">
        <v>34</v>
      </c>
      <c r="D954" s="5">
        <v>26261</v>
      </c>
      <c r="E954" s="5">
        <v>30</v>
      </c>
      <c r="F954" s="2">
        <v>2179</v>
      </c>
      <c r="G954" s="17" t="s">
        <v>39</v>
      </c>
      <c r="H954" s="5">
        <v>8</v>
      </c>
      <c r="I954" s="5">
        <v>1</v>
      </c>
      <c r="J954" s="5">
        <v>40</v>
      </c>
      <c r="K954" s="5">
        <v>3340</v>
      </c>
    </row>
    <row r="955" spans="1:26" x14ac:dyDescent="0.55000000000000004">
      <c r="A955" s="603" t="s">
        <v>403</v>
      </c>
      <c r="B955" s="5">
        <v>641</v>
      </c>
      <c r="C955" s="5" t="s">
        <v>34</v>
      </c>
      <c r="D955" s="5">
        <v>26262</v>
      </c>
      <c r="E955" s="5">
        <v>28</v>
      </c>
      <c r="F955" s="2">
        <v>2180</v>
      </c>
      <c r="G955" s="17" t="s">
        <v>39</v>
      </c>
      <c r="H955" s="5">
        <v>13</v>
      </c>
      <c r="I955" s="5">
        <v>1</v>
      </c>
      <c r="J955" s="5">
        <v>50</v>
      </c>
      <c r="K955" s="5">
        <v>5350</v>
      </c>
    </row>
    <row r="956" spans="1:26" x14ac:dyDescent="0.55000000000000004">
      <c r="G956" s="17"/>
    </row>
    <row r="957" spans="1:26" x14ac:dyDescent="0.55000000000000004">
      <c r="A957" s="603" t="s">
        <v>404</v>
      </c>
      <c r="B957" s="5">
        <v>642</v>
      </c>
      <c r="C957" s="5" t="s">
        <v>34</v>
      </c>
      <c r="D957" s="5">
        <v>26156</v>
      </c>
      <c r="E957" s="5">
        <v>57</v>
      </c>
      <c r="F957" s="2">
        <v>2074</v>
      </c>
      <c r="G957" s="17" t="s">
        <v>39</v>
      </c>
      <c r="H957" s="5">
        <v>34</v>
      </c>
      <c r="I957" s="5">
        <v>3</v>
      </c>
      <c r="J957" s="5">
        <v>40</v>
      </c>
      <c r="K957" s="5">
        <v>13940</v>
      </c>
    </row>
    <row r="958" spans="1:26" x14ac:dyDescent="0.55000000000000004">
      <c r="A958" s="603" t="s">
        <v>404</v>
      </c>
      <c r="B958" s="5">
        <v>643</v>
      </c>
      <c r="C958" s="5" t="s">
        <v>34</v>
      </c>
      <c r="D958" s="5">
        <v>52639</v>
      </c>
      <c r="E958" s="5">
        <v>222</v>
      </c>
      <c r="F958" s="2">
        <v>5101</v>
      </c>
      <c r="G958" s="17" t="s">
        <v>39</v>
      </c>
      <c r="J958" s="5">
        <v>94</v>
      </c>
      <c r="K958" s="5">
        <v>94</v>
      </c>
    </row>
    <row r="959" spans="1:26" x14ac:dyDescent="0.55000000000000004">
      <c r="A959" s="603" t="s">
        <v>404</v>
      </c>
      <c r="B959" s="5">
        <v>644</v>
      </c>
      <c r="C959" s="5" t="s">
        <v>34</v>
      </c>
      <c r="D959" s="5">
        <v>13599</v>
      </c>
      <c r="E959" s="5">
        <v>23</v>
      </c>
      <c r="F959" s="2">
        <v>16</v>
      </c>
      <c r="G959" s="17" t="s">
        <v>39</v>
      </c>
      <c r="J959" s="5">
        <v>64</v>
      </c>
      <c r="L959" s="5">
        <v>64</v>
      </c>
      <c r="Q959" s="5">
        <v>163</v>
      </c>
      <c r="R959" s="5">
        <v>154</v>
      </c>
      <c r="S959" s="5" t="s">
        <v>36</v>
      </c>
      <c r="T959" s="5" t="s">
        <v>45</v>
      </c>
      <c r="U959" s="5">
        <v>108</v>
      </c>
      <c r="W959" s="5">
        <v>108</v>
      </c>
      <c r="Z959" s="5">
        <v>40</v>
      </c>
    </row>
    <row r="960" spans="1:26" x14ac:dyDescent="0.55000000000000004">
      <c r="G960" s="17"/>
    </row>
    <row r="961" spans="1:26" x14ac:dyDescent="0.55000000000000004">
      <c r="A961" s="603" t="s">
        <v>405</v>
      </c>
      <c r="B961" s="5">
        <v>645</v>
      </c>
      <c r="C961" s="5" t="s">
        <v>34</v>
      </c>
      <c r="D961" s="5">
        <v>53408</v>
      </c>
      <c r="E961" s="5">
        <v>136</v>
      </c>
      <c r="F961" s="2">
        <v>4767</v>
      </c>
      <c r="G961" s="17" t="s">
        <v>39</v>
      </c>
      <c r="H961" s="5">
        <v>6</v>
      </c>
      <c r="I961" s="5">
        <v>2</v>
      </c>
      <c r="K961" s="5">
        <v>2400</v>
      </c>
    </row>
    <row r="962" spans="1:26" x14ac:dyDescent="0.55000000000000004">
      <c r="A962" s="603" t="s">
        <v>406</v>
      </c>
      <c r="B962" s="5">
        <v>646</v>
      </c>
      <c r="C962" s="5" t="s">
        <v>49</v>
      </c>
      <c r="D962" s="5">
        <v>19948</v>
      </c>
      <c r="E962" s="5">
        <v>124</v>
      </c>
      <c r="G962" s="17" t="s">
        <v>39</v>
      </c>
      <c r="H962" s="5">
        <v>6</v>
      </c>
      <c r="I962" s="5">
        <v>3</v>
      </c>
      <c r="J962" s="5">
        <v>43</v>
      </c>
      <c r="K962" s="5">
        <v>2743</v>
      </c>
    </row>
    <row r="963" spans="1:26" x14ac:dyDescent="0.55000000000000004">
      <c r="G963" s="17"/>
    </row>
    <row r="964" spans="1:26" x14ac:dyDescent="0.55000000000000004">
      <c r="A964" s="603" t="s">
        <v>407</v>
      </c>
      <c r="B964" s="5">
        <v>647</v>
      </c>
      <c r="C964" s="5" t="s">
        <v>34</v>
      </c>
      <c r="D964" s="5">
        <v>41995</v>
      </c>
      <c r="E964" s="5">
        <v>123</v>
      </c>
      <c r="F964" s="2">
        <v>3807</v>
      </c>
      <c r="G964" s="17" t="s">
        <v>39</v>
      </c>
      <c r="H964" s="5">
        <v>8</v>
      </c>
      <c r="I964" s="5">
        <v>2</v>
      </c>
      <c r="J964" s="5">
        <v>16</v>
      </c>
      <c r="K964" s="5">
        <v>3416</v>
      </c>
    </row>
    <row r="965" spans="1:26" x14ac:dyDescent="0.55000000000000004">
      <c r="A965" s="603" t="s">
        <v>407</v>
      </c>
      <c r="B965" s="5">
        <v>648</v>
      </c>
      <c r="C965" s="5" t="s">
        <v>49</v>
      </c>
      <c r="D965" s="5">
        <v>5284</v>
      </c>
      <c r="E965" s="5">
        <v>56</v>
      </c>
      <c r="G965" s="17" t="s">
        <v>39</v>
      </c>
      <c r="H965" s="5">
        <v>2</v>
      </c>
      <c r="I965" s="5">
        <v>1</v>
      </c>
      <c r="J965" s="5">
        <v>11</v>
      </c>
      <c r="K965" s="5">
        <v>911</v>
      </c>
    </row>
    <row r="966" spans="1:26" x14ac:dyDescent="0.55000000000000004">
      <c r="G966" s="17"/>
    </row>
    <row r="967" spans="1:26" x14ac:dyDescent="0.55000000000000004">
      <c r="A967" s="603" t="s">
        <v>408</v>
      </c>
      <c r="B967" s="5">
        <v>649</v>
      </c>
      <c r="C967" s="5" t="s">
        <v>34</v>
      </c>
      <c r="D967" s="5">
        <v>7483</v>
      </c>
      <c r="E967" s="5">
        <v>202</v>
      </c>
      <c r="F967" s="2">
        <v>6287</v>
      </c>
      <c r="G967" s="17" t="s">
        <v>39</v>
      </c>
      <c r="H967" s="5">
        <v>8</v>
      </c>
      <c r="J967" s="5">
        <v>50</v>
      </c>
      <c r="K967" s="5">
        <v>3250</v>
      </c>
    </row>
    <row r="968" spans="1:26" x14ac:dyDescent="0.55000000000000004">
      <c r="A968" s="603" t="s">
        <v>408</v>
      </c>
      <c r="B968" s="5">
        <v>650</v>
      </c>
      <c r="C968" s="5" t="s">
        <v>34</v>
      </c>
      <c r="D968" s="5">
        <v>95016</v>
      </c>
      <c r="E968" s="5">
        <v>277</v>
      </c>
      <c r="F968" s="2">
        <v>7653</v>
      </c>
      <c r="G968" s="17" t="s">
        <v>39</v>
      </c>
      <c r="H968" s="5">
        <v>6</v>
      </c>
      <c r="I968" s="5">
        <v>1</v>
      </c>
      <c r="J968" s="5">
        <v>17</v>
      </c>
      <c r="K968" s="5">
        <v>2517</v>
      </c>
    </row>
    <row r="969" spans="1:26" x14ac:dyDescent="0.55000000000000004">
      <c r="G969" s="17"/>
    </row>
    <row r="970" spans="1:26" x14ac:dyDescent="0.55000000000000004">
      <c r="A970" s="603" t="s">
        <v>409</v>
      </c>
      <c r="B970" s="5">
        <v>651</v>
      </c>
      <c r="C970" s="5" t="s">
        <v>34</v>
      </c>
      <c r="D970" s="5">
        <v>14420</v>
      </c>
      <c r="E970" s="5">
        <v>46</v>
      </c>
      <c r="F970" s="2">
        <v>254</v>
      </c>
      <c r="G970" s="17" t="s">
        <v>39</v>
      </c>
      <c r="J970" s="5">
        <v>89</v>
      </c>
      <c r="L970" s="5">
        <v>89</v>
      </c>
      <c r="Q970" s="5">
        <v>164</v>
      </c>
      <c r="R970" s="5">
        <v>86</v>
      </c>
      <c r="S970" s="5" t="s">
        <v>36</v>
      </c>
      <c r="T970" s="5" t="s">
        <v>45</v>
      </c>
      <c r="U970" s="5">
        <v>162</v>
      </c>
      <c r="W970" s="5">
        <v>162</v>
      </c>
      <c r="Z970" s="5">
        <v>60</v>
      </c>
    </row>
    <row r="971" spans="1:26" x14ac:dyDescent="0.55000000000000004">
      <c r="A971" s="603" t="s">
        <v>410</v>
      </c>
      <c r="B971" s="5">
        <v>652</v>
      </c>
      <c r="C971" s="5" t="s">
        <v>34</v>
      </c>
      <c r="D971" s="5">
        <v>26178</v>
      </c>
      <c r="E971" s="5">
        <v>40</v>
      </c>
      <c r="F971" s="2">
        <v>2096</v>
      </c>
      <c r="G971" s="17" t="s">
        <v>39</v>
      </c>
      <c r="H971" s="5">
        <v>13</v>
      </c>
      <c r="I971" s="5">
        <v>2</v>
      </c>
      <c r="J971" s="5">
        <v>20</v>
      </c>
      <c r="K971" s="5">
        <v>5420</v>
      </c>
    </row>
    <row r="972" spans="1:26" x14ac:dyDescent="0.55000000000000004">
      <c r="A972" s="603" t="s">
        <v>410</v>
      </c>
      <c r="B972" s="5">
        <v>653</v>
      </c>
      <c r="C972" s="5" t="s">
        <v>34</v>
      </c>
      <c r="D972" s="5">
        <v>26271</v>
      </c>
      <c r="E972" s="5">
        <v>45</v>
      </c>
      <c r="F972" s="2">
        <v>2189</v>
      </c>
      <c r="G972" s="17" t="s">
        <v>39</v>
      </c>
      <c r="H972" s="5">
        <v>30</v>
      </c>
      <c r="I972" s="5">
        <v>1</v>
      </c>
      <c r="J972" s="5">
        <v>67</v>
      </c>
      <c r="K972" s="5">
        <v>14567</v>
      </c>
    </row>
    <row r="973" spans="1:26" x14ac:dyDescent="0.55000000000000004">
      <c r="G973" s="17"/>
    </row>
    <row r="974" spans="1:26" x14ac:dyDescent="0.55000000000000004">
      <c r="A974" s="603" t="s">
        <v>411</v>
      </c>
      <c r="B974" s="5">
        <v>654</v>
      </c>
      <c r="C974" s="5" t="s">
        <v>34</v>
      </c>
      <c r="D974" s="5">
        <v>15173</v>
      </c>
      <c r="E974" s="5">
        <v>200</v>
      </c>
      <c r="F974" s="2">
        <v>368</v>
      </c>
      <c r="G974" s="5" t="s">
        <v>39</v>
      </c>
      <c r="J974" s="5">
        <v>74</v>
      </c>
      <c r="K974" s="5">
        <v>74</v>
      </c>
    </row>
    <row r="976" spans="1:26" x14ac:dyDescent="0.55000000000000004">
      <c r="A976" s="603" t="s">
        <v>412</v>
      </c>
      <c r="B976" s="5">
        <v>655</v>
      </c>
      <c r="C976" s="5" t="s">
        <v>34</v>
      </c>
      <c r="D976" s="5">
        <v>69052</v>
      </c>
      <c r="E976" s="5">
        <v>746</v>
      </c>
      <c r="F976" s="2">
        <v>7731</v>
      </c>
      <c r="G976" s="5" t="s">
        <v>39</v>
      </c>
      <c r="H976" s="5">
        <v>4</v>
      </c>
      <c r="I976" s="5">
        <v>1</v>
      </c>
      <c r="J976" s="5">
        <v>82</v>
      </c>
      <c r="K976" s="5">
        <v>1782</v>
      </c>
    </row>
    <row r="978" spans="1:27" x14ac:dyDescent="0.55000000000000004">
      <c r="A978" s="603" t="s">
        <v>413</v>
      </c>
      <c r="B978" s="5">
        <v>656</v>
      </c>
      <c r="C978" s="5" t="s">
        <v>34</v>
      </c>
      <c r="D978" s="5">
        <v>62580</v>
      </c>
      <c r="E978" s="5">
        <v>110</v>
      </c>
      <c r="F978" s="2">
        <v>3792</v>
      </c>
      <c r="G978" s="5" t="s">
        <v>39</v>
      </c>
      <c r="H978" s="5">
        <v>13</v>
      </c>
      <c r="I978" s="5">
        <v>3</v>
      </c>
      <c r="J978" s="5">
        <v>34</v>
      </c>
      <c r="K978" s="5">
        <v>5534</v>
      </c>
    </row>
    <row r="980" spans="1:27" x14ac:dyDescent="0.55000000000000004">
      <c r="A980" s="603" t="s">
        <v>414</v>
      </c>
      <c r="B980" s="5">
        <v>657</v>
      </c>
      <c r="C980" s="5" t="s">
        <v>34</v>
      </c>
      <c r="D980" s="5">
        <v>13667</v>
      </c>
      <c r="E980" s="5">
        <v>11</v>
      </c>
      <c r="F980" s="2">
        <v>84</v>
      </c>
      <c r="G980" s="5" t="s">
        <v>39</v>
      </c>
      <c r="J980" s="5">
        <v>52</v>
      </c>
      <c r="L980" s="5">
        <v>52</v>
      </c>
    </row>
    <row r="982" spans="1:27" x14ac:dyDescent="0.55000000000000004">
      <c r="A982" s="603" t="s">
        <v>415</v>
      </c>
      <c r="Q982" s="5">
        <v>165</v>
      </c>
      <c r="R982" s="5">
        <v>206</v>
      </c>
      <c r="S982" s="5" t="s">
        <v>36</v>
      </c>
      <c r="T982" s="5" t="s">
        <v>45</v>
      </c>
      <c r="U982" s="5">
        <v>108</v>
      </c>
      <c r="W982" s="5">
        <v>108</v>
      </c>
      <c r="Z982" s="5">
        <v>20</v>
      </c>
    </row>
    <row r="983" spans="1:27" s="608" customFormat="1" x14ac:dyDescent="0.55000000000000004">
      <c r="A983" s="607" t="s">
        <v>418</v>
      </c>
      <c r="B983" s="119">
        <v>658</v>
      </c>
      <c r="C983" s="119" t="s">
        <v>34</v>
      </c>
      <c r="D983" s="119" t="s">
        <v>416</v>
      </c>
      <c r="E983" s="119"/>
      <c r="G983" s="119" t="s">
        <v>39</v>
      </c>
      <c r="H983" s="119"/>
      <c r="I983" s="119"/>
      <c r="J983" s="119"/>
      <c r="K983" s="119"/>
      <c r="L983" s="119"/>
      <c r="Q983" s="119">
        <v>166</v>
      </c>
      <c r="R983" s="119">
        <v>33</v>
      </c>
      <c r="S983" s="119"/>
      <c r="T983" s="119" t="s">
        <v>37</v>
      </c>
      <c r="U983" s="119">
        <v>117</v>
      </c>
      <c r="W983" s="119"/>
      <c r="X983" s="119">
        <v>117</v>
      </c>
      <c r="Z983" s="119">
        <v>5</v>
      </c>
      <c r="AA983" s="608" t="s">
        <v>417</v>
      </c>
    </row>
    <row r="984" spans="1:27" s="282" customFormat="1" x14ac:dyDescent="0.55000000000000004">
      <c r="A984" s="599"/>
      <c r="B984" s="17"/>
      <c r="C984" s="17"/>
      <c r="D984" s="17"/>
      <c r="E984" s="17"/>
      <c r="G984" s="17"/>
      <c r="H984" s="17"/>
      <c r="I984" s="17"/>
      <c r="J984" s="17"/>
      <c r="K984" s="17"/>
      <c r="L984" s="17"/>
      <c r="Q984" s="17"/>
      <c r="R984" s="17"/>
      <c r="S984" s="17"/>
      <c r="T984" s="17"/>
      <c r="U984" s="17"/>
      <c r="W984" s="17"/>
      <c r="X984" s="17"/>
      <c r="Z984" s="17"/>
    </row>
    <row r="985" spans="1:27" x14ac:dyDescent="0.55000000000000004">
      <c r="A985" s="603" t="s">
        <v>419</v>
      </c>
      <c r="B985" s="5">
        <v>659</v>
      </c>
      <c r="C985" s="5" t="s">
        <v>49</v>
      </c>
      <c r="D985" s="5">
        <v>277</v>
      </c>
      <c r="E985" s="5">
        <v>10</v>
      </c>
      <c r="G985" s="5" t="s">
        <v>39</v>
      </c>
      <c r="H985" s="5">
        <v>17</v>
      </c>
      <c r="J985" s="5">
        <v>7</v>
      </c>
      <c r="K985" s="5">
        <v>6807</v>
      </c>
      <c r="R985" s="5">
        <v>33</v>
      </c>
    </row>
    <row r="987" spans="1:27" s="158" customFormat="1" x14ac:dyDescent="0.55000000000000004">
      <c r="A987" s="2" t="s">
        <v>421</v>
      </c>
      <c r="B987" s="5">
        <v>660</v>
      </c>
      <c r="C987" s="356" t="s">
        <v>34</v>
      </c>
      <c r="D987" s="5">
        <v>22704</v>
      </c>
      <c r="E987" s="5">
        <v>22</v>
      </c>
      <c r="F987" s="5">
        <v>1702</v>
      </c>
      <c r="G987" s="5" t="s">
        <v>39</v>
      </c>
      <c r="H987" s="5">
        <v>3</v>
      </c>
      <c r="I987" s="5"/>
      <c r="J987" s="5">
        <v>47</v>
      </c>
      <c r="K987" s="308" t="s">
        <v>420</v>
      </c>
      <c r="L987" s="5"/>
      <c r="M987" s="5"/>
      <c r="N987" s="5"/>
      <c r="O987" s="5"/>
      <c r="P987" s="5"/>
      <c r="Q987" s="5"/>
      <c r="R987" s="5"/>
      <c r="S987" s="5"/>
      <c r="T987" s="5"/>
      <c r="U987" s="30"/>
      <c r="V987" s="5"/>
      <c r="W987" s="5"/>
      <c r="X987" s="5"/>
      <c r="Y987" s="5"/>
      <c r="Z987" s="5"/>
      <c r="AA987" s="5"/>
    </row>
    <row r="989" spans="1:27" x14ac:dyDescent="0.55000000000000004">
      <c r="A989" s="603" t="s">
        <v>422</v>
      </c>
      <c r="B989" s="5">
        <v>661</v>
      </c>
      <c r="C989" s="356" t="s">
        <v>34</v>
      </c>
      <c r="D989" s="5">
        <v>47076</v>
      </c>
      <c r="E989" s="5">
        <v>91</v>
      </c>
      <c r="F989" s="2">
        <v>4254</v>
      </c>
      <c r="G989" s="5" t="s">
        <v>39</v>
      </c>
      <c r="H989" s="5">
        <v>5</v>
      </c>
      <c r="I989" s="5">
        <v>3</v>
      </c>
      <c r="J989" s="5">
        <v>42</v>
      </c>
      <c r="K989" s="5">
        <v>2342</v>
      </c>
    </row>
    <row r="990" spans="1:27" x14ac:dyDescent="0.55000000000000004">
      <c r="B990" s="5">
        <v>662</v>
      </c>
      <c r="C990" s="356" t="s">
        <v>34</v>
      </c>
      <c r="D990" s="5">
        <v>13604</v>
      </c>
      <c r="E990" s="5">
        <v>26</v>
      </c>
      <c r="F990" s="2">
        <v>21</v>
      </c>
      <c r="G990" s="5" t="s">
        <v>39</v>
      </c>
      <c r="J990" s="5">
        <v>22</v>
      </c>
      <c r="L990" s="5">
        <v>22</v>
      </c>
    </row>
    <row r="992" spans="1:27" x14ac:dyDescent="0.55000000000000004">
      <c r="A992" s="603" t="s">
        <v>423</v>
      </c>
      <c r="B992" s="5">
        <v>663</v>
      </c>
      <c r="C992" s="356" t="s">
        <v>34</v>
      </c>
      <c r="D992" s="5">
        <v>21600</v>
      </c>
      <c r="E992" s="5">
        <v>28</v>
      </c>
      <c r="F992" s="2">
        <v>1592</v>
      </c>
      <c r="G992" s="5" t="s">
        <v>39</v>
      </c>
      <c r="H992" s="5">
        <v>17</v>
      </c>
      <c r="I992" s="5">
        <v>3</v>
      </c>
      <c r="J992" s="5">
        <v>40</v>
      </c>
      <c r="K992" s="5">
        <v>7140</v>
      </c>
    </row>
    <row r="994" spans="1:27" x14ac:dyDescent="0.55000000000000004">
      <c r="A994" s="603" t="s">
        <v>424</v>
      </c>
      <c r="B994" s="5">
        <v>664</v>
      </c>
      <c r="C994" s="356" t="s">
        <v>34</v>
      </c>
      <c r="D994" s="5">
        <v>26165</v>
      </c>
      <c r="E994" s="5">
        <v>48</v>
      </c>
      <c r="F994" s="2">
        <v>2083</v>
      </c>
      <c r="G994" s="5" t="s">
        <v>39</v>
      </c>
      <c r="H994" s="5">
        <v>11</v>
      </c>
      <c r="J994" s="5">
        <v>33</v>
      </c>
      <c r="K994" s="5">
        <v>4433</v>
      </c>
    </row>
    <row r="996" spans="1:27" x14ac:dyDescent="0.55000000000000004">
      <c r="A996" s="603" t="s">
        <v>425</v>
      </c>
      <c r="B996" s="5">
        <v>665</v>
      </c>
      <c r="C996" s="356" t="s">
        <v>34</v>
      </c>
      <c r="D996" s="5">
        <v>25352</v>
      </c>
      <c r="E996" s="5">
        <v>62</v>
      </c>
      <c r="F996" s="2">
        <v>1808</v>
      </c>
      <c r="G996" s="5" t="s">
        <v>39</v>
      </c>
      <c r="H996" s="5">
        <v>14</v>
      </c>
      <c r="I996" s="5">
        <v>1</v>
      </c>
      <c r="J996" s="5">
        <v>83</v>
      </c>
      <c r="K996" s="5">
        <v>5783</v>
      </c>
    </row>
    <row r="998" spans="1:27" x14ac:dyDescent="0.55000000000000004">
      <c r="A998" s="603" t="s">
        <v>426</v>
      </c>
      <c r="B998" s="5">
        <v>666</v>
      </c>
      <c r="C998" s="5" t="s">
        <v>47</v>
      </c>
      <c r="D998" s="5">
        <v>1927</v>
      </c>
      <c r="E998" s="5">
        <v>261</v>
      </c>
      <c r="G998" s="5" t="s">
        <v>39</v>
      </c>
      <c r="J998" s="5">
        <v>27</v>
      </c>
      <c r="L998" s="5">
        <v>27</v>
      </c>
    </row>
    <row r="999" spans="1:27" x14ac:dyDescent="0.55000000000000004">
      <c r="B999" s="5">
        <v>667</v>
      </c>
      <c r="C999" s="356" t="s">
        <v>34</v>
      </c>
      <c r="D999" s="5">
        <v>1</v>
      </c>
      <c r="E999" s="5">
        <v>79</v>
      </c>
      <c r="F999" s="2">
        <v>3587</v>
      </c>
      <c r="G999" s="5" t="s">
        <v>39</v>
      </c>
      <c r="H999" s="5">
        <v>2</v>
      </c>
      <c r="J999" s="5">
        <v>52</v>
      </c>
      <c r="K999" s="5">
        <v>852</v>
      </c>
      <c r="R999" s="5">
        <v>62</v>
      </c>
    </row>
    <row r="1001" spans="1:27" s="608" customFormat="1" x14ac:dyDescent="0.55000000000000004">
      <c r="A1001" s="607" t="s">
        <v>428</v>
      </c>
      <c r="B1001" s="119">
        <v>668</v>
      </c>
      <c r="C1001" s="609" t="s">
        <v>34</v>
      </c>
      <c r="D1001" s="119">
        <v>13744</v>
      </c>
      <c r="E1001" s="119">
        <v>91</v>
      </c>
      <c r="F1001" s="608">
        <v>161</v>
      </c>
      <c r="G1001" s="5" t="s">
        <v>39</v>
      </c>
      <c r="H1001" s="119"/>
      <c r="I1001" s="119"/>
      <c r="J1001" s="119">
        <v>41</v>
      </c>
      <c r="K1001" s="119"/>
      <c r="L1001" s="119">
        <v>41</v>
      </c>
      <c r="Q1001" s="119">
        <v>167</v>
      </c>
      <c r="R1001" s="119">
        <v>170</v>
      </c>
      <c r="S1001" s="119" t="s">
        <v>36</v>
      </c>
      <c r="T1001" s="119" t="s">
        <v>37</v>
      </c>
      <c r="U1001" s="119">
        <v>54</v>
      </c>
      <c r="W1001" s="119">
        <v>18</v>
      </c>
      <c r="X1001" s="119">
        <v>36</v>
      </c>
      <c r="Z1001" s="119"/>
      <c r="AA1001" s="608" t="s">
        <v>427</v>
      </c>
    </row>
    <row r="1002" spans="1:27" x14ac:dyDescent="0.55000000000000004">
      <c r="A1002" s="603" t="s">
        <v>428</v>
      </c>
      <c r="B1002" s="5">
        <v>669</v>
      </c>
      <c r="C1002" s="5" t="s">
        <v>47</v>
      </c>
      <c r="D1002" s="5">
        <v>1814</v>
      </c>
      <c r="E1002" s="5">
        <v>91</v>
      </c>
      <c r="G1002" s="5" t="s">
        <v>39</v>
      </c>
      <c r="H1002" s="5">
        <v>11</v>
      </c>
      <c r="I1002" s="5">
        <v>2</v>
      </c>
      <c r="K1002" s="5">
        <v>4402</v>
      </c>
    </row>
    <row r="1004" spans="1:27" s="608" customFormat="1" x14ac:dyDescent="0.55000000000000004">
      <c r="A1004" s="607" t="s">
        <v>430</v>
      </c>
      <c r="B1004" s="119">
        <v>670</v>
      </c>
      <c r="C1004" s="609" t="s">
        <v>34</v>
      </c>
      <c r="D1004" s="119">
        <v>54031</v>
      </c>
      <c r="E1004" s="119">
        <v>152</v>
      </c>
      <c r="F1004" s="608">
        <v>4383</v>
      </c>
      <c r="G1004" s="5" t="s">
        <v>39</v>
      </c>
      <c r="H1004" s="119"/>
      <c r="I1004" s="119">
        <v>3</v>
      </c>
      <c r="J1004" s="119">
        <v>92</v>
      </c>
      <c r="K1004" s="119"/>
      <c r="L1004" s="119">
        <v>100</v>
      </c>
      <c r="M1004" s="608">
        <v>292</v>
      </c>
      <c r="Q1004" s="119">
        <v>168</v>
      </c>
      <c r="R1004" s="119">
        <v>204</v>
      </c>
      <c r="S1004" s="119" t="s">
        <v>36</v>
      </c>
      <c r="T1004" s="119" t="s">
        <v>37</v>
      </c>
      <c r="U1004" s="119">
        <v>72</v>
      </c>
      <c r="W1004" s="119">
        <v>72</v>
      </c>
      <c r="X1004" s="119"/>
      <c r="Z1004" s="119"/>
      <c r="AA1004" s="608" t="s">
        <v>429</v>
      </c>
    </row>
    <row r="1005" spans="1:27" x14ac:dyDescent="0.55000000000000004">
      <c r="A1005" s="603" t="s">
        <v>430</v>
      </c>
      <c r="B1005" s="5">
        <v>671</v>
      </c>
      <c r="C1005" s="356" t="s">
        <v>34</v>
      </c>
      <c r="D1005" s="5">
        <v>21571</v>
      </c>
      <c r="E1005" s="5">
        <v>24</v>
      </c>
      <c r="F1005" s="2">
        <v>1571</v>
      </c>
      <c r="G1005" s="5" t="s">
        <v>39</v>
      </c>
      <c r="H1005" s="5">
        <v>9</v>
      </c>
      <c r="I1005" s="5">
        <v>3</v>
      </c>
      <c r="J1005" s="5">
        <v>40</v>
      </c>
      <c r="K1005" s="5">
        <v>3540</v>
      </c>
    </row>
    <row r="1007" spans="1:27" x14ac:dyDescent="0.55000000000000004">
      <c r="A1007" s="603" t="s">
        <v>432</v>
      </c>
      <c r="B1007" s="5">
        <v>672</v>
      </c>
      <c r="C1007" s="356" t="s">
        <v>34</v>
      </c>
      <c r="D1007" s="5">
        <v>13648</v>
      </c>
      <c r="E1007" s="5">
        <v>6</v>
      </c>
      <c r="F1007" s="2">
        <v>65</v>
      </c>
      <c r="G1007" s="5" t="s">
        <v>39</v>
      </c>
      <c r="J1007" s="5">
        <v>75</v>
      </c>
      <c r="L1007" s="5">
        <v>75</v>
      </c>
      <c r="R1007" s="5">
        <v>33</v>
      </c>
      <c r="AA1007" s="2" t="s">
        <v>431</v>
      </c>
    </row>
    <row r="1008" spans="1:27" x14ac:dyDescent="0.55000000000000004">
      <c r="A1008" s="603" t="s">
        <v>432</v>
      </c>
      <c r="B1008" s="5">
        <v>673</v>
      </c>
      <c r="C1008" s="356" t="s">
        <v>34</v>
      </c>
      <c r="D1008" s="5">
        <v>13645</v>
      </c>
      <c r="E1008" s="5">
        <v>4</v>
      </c>
      <c r="F1008" s="2">
        <v>62</v>
      </c>
      <c r="G1008" s="5" t="s">
        <v>39</v>
      </c>
      <c r="J1008" s="5">
        <v>47</v>
      </c>
      <c r="L1008" s="5">
        <v>47</v>
      </c>
      <c r="Q1008" s="5">
        <v>169</v>
      </c>
      <c r="R1008" s="5">
        <v>33</v>
      </c>
      <c r="S1008" s="5" t="s">
        <v>36</v>
      </c>
      <c r="T1008" s="5" t="s">
        <v>45</v>
      </c>
      <c r="U1008" s="5">
        <v>108</v>
      </c>
      <c r="W1008" s="5">
        <v>108</v>
      </c>
    </row>
    <row r="1009" spans="1:25" x14ac:dyDescent="0.55000000000000004">
      <c r="A1009" s="603" t="s">
        <v>432</v>
      </c>
      <c r="B1009" s="5">
        <v>674</v>
      </c>
      <c r="C1009" s="5" t="s">
        <v>49</v>
      </c>
      <c r="D1009" s="5">
        <v>5524</v>
      </c>
      <c r="E1009" s="5">
        <v>18</v>
      </c>
      <c r="G1009" s="5" t="s">
        <v>168</v>
      </c>
      <c r="H1009" s="5">
        <v>17</v>
      </c>
      <c r="J1009" s="5">
        <v>7</v>
      </c>
      <c r="K1009" s="5">
        <v>6807</v>
      </c>
      <c r="R1009" s="5">
        <v>33</v>
      </c>
    </row>
    <row r="1011" spans="1:25" x14ac:dyDescent="0.55000000000000004">
      <c r="A1011" s="603" t="s">
        <v>433</v>
      </c>
      <c r="B1011" s="5">
        <v>675</v>
      </c>
      <c r="C1011" s="356" t="s">
        <v>34</v>
      </c>
      <c r="D1011" s="5">
        <v>51951</v>
      </c>
      <c r="E1011" s="5">
        <v>380</v>
      </c>
      <c r="F1011" s="2">
        <v>4997</v>
      </c>
      <c r="G1011" s="5" t="s">
        <v>39</v>
      </c>
      <c r="J1011" s="5">
        <v>45</v>
      </c>
      <c r="L1011" s="5">
        <v>45</v>
      </c>
      <c r="Q1011" s="5">
        <v>170</v>
      </c>
      <c r="R1011" s="5">
        <v>18</v>
      </c>
      <c r="S1011" s="5" t="s">
        <v>36</v>
      </c>
      <c r="T1011" s="5" t="s">
        <v>45</v>
      </c>
      <c r="U1011" s="5">
        <v>108</v>
      </c>
      <c r="W1011" s="5">
        <v>108</v>
      </c>
    </row>
    <row r="1012" spans="1:25" x14ac:dyDescent="0.55000000000000004">
      <c r="B1012" s="5">
        <v>676</v>
      </c>
      <c r="D1012" s="5">
        <v>84364</v>
      </c>
      <c r="E1012" s="5">
        <v>228</v>
      </c>
      <c r="F1012" s="2">
        <v>6904</v>
      </c>
      <c r="G1012" s="5" t="s">
        <v>39</v>
      </c>
      <c r="H1012" s="5">
        <v>6</v>
      </c>
      <c r="J1012" s="5">
        <v>85</v>
      </c>
      <c r="K1012" s="5">
        <v>2485</v>
      </c>
    </row>
    <row r="1014" spans="1:25" x14ac:dyDescent="0.55000000000000004">
      <c r="A1014" s="603" t="s">
        <v>434</v>
      </c>
      <c r="B1014" s="5">
        <v>677</v>
      </c>
      <c r="C1014" s="356" t="s">
        <v>34</v>
      </c>
      <c r="D1014" s="5">
        <v>26168</v>
      </c>
      <c r="E1014" s="5">
        <v>45</v>
      </c>
      <c r="F1014" s="2">
        <v>2086</v>
      </c>
      <c r="G1014" s="5" t="s">
        <v>39</v>
      </c>
      <c r="H1014" s="5">
        <v>10</v>
      </c>
      <c r="I1014" s="5">
        <v>3</v>
      </c>
      <c r="J1014" s="5">
        <v>47</v>
      </c>
      <c r="K1014" s="5">
        <v>4347</v>
      </c>
      <c r="R1014" s="5">
        <v>170</v>
      </c>
    </row>
    <row r="1015" spans="1:25" x14ac:dyDescent="0.55000000000000004">
      <c r="A1015" s="603" t="s">
        <v>434</v>
      </c>
      <c r="B1015" s="5">
        <v>678</v>
      </c>
      <c r="C1015" s="356" t="s">
        <v>34</v>
      </c>
      <c r="D1015" s="5">
        <v>13741</v>
      </c>
      <c r="E1015" s="5">
        <v>88</v>
      </c>
      <c r="F1015" s="2">
        <v>158</v>
      </c>
      <c r="G1015" s="5" t="s">
        <v>39</v>
      </c>
      <c r="J1015" s="5">
        <v>51</v>
      </c>
      <c r="L1015" s="5">
        <v>51</v>
      </c>
      <c r="Q1015" s="5">
        <v>171</v>
      </c>
      <c r="R1015" s="5">
        <v>170</v>
      </c>
      <c r="S1015" s="5" t="s">
        <v>36</v>
      </c>
      <c r="T1015" s="5" t="s">
        <v>45</v>
      </c>
      <c r="U1015" s="5">
        <v>108</v>
      </c>
      <c r="W1015" s="5">
        <v>108</v>
      </c>
    </row>
    <row r="1017" spans="1:25" x14ac:dyDescent="0.55000000000000004">
      <c r="A1017" s="603" t="s">
        <v>435</v>
      </c>
      <c r="B1017" s="5">
        <v>679</v>
      </c>
      <c r="C1017" s="356" t="s">
        <v>34</v>
      </c>
      <c r="D1017" s="5">
        <v>80488</v>
      </c>
      <c r="E1017" s="5">
        <v>224</v>
      </c>
      <c r="F1017" s="2">
        <v>6793</v>
      </c>
      <c r="G1017" s="5" t="s">
        <v>39</v>
      </c>
      <c r="H1017" s="5">
        <v>7</v>
      </c>
      <c r="K1017" s="5">
        <v>2800</v>
      </c>
      <c r="R1017" s="5">
        <v>26</v>
      </c>
    </row>
    <row r="1018" spans="1:25" x14ac:dyDescent="0.55000000000000004">
      <c r="A1018" s="603" t="s">
        <v>435</v>
      </c>
      <c r="B1018" s="5">
        <v>680</v>
      </c>
      <c r="C1018" s="356" t="s">
        <v>34</v>
      </c>
      <c r="D1018" s="5">
        <v>80468</v>
      </c>
      <c r="E1018" s="5">
        <v>222</v>
      </c>
      <c r="F1018" s="2">
        <v>6791</v>
      </c>
      <c r="G1018" s="5" t="s">
        <v>39</v>
      </c>
      <c r="J1018" s="5">
        <v>64</v>
      </c>
      <c r="L1018" s="5">
        <v>64</v>
      </c>
      <c r="R1018" s="5">
        <v>26</v>
      </c>
    </row>
    <row r="1019" spans="1:25" x14ac:dyDescent="0.55000000000000004">
      <c r="A1019" s="603" t="s">
        <v>435</v>
      </c>
      <c r="B1019" s="5">
        <v>681</v>
      </c>
      <c r="C1019" s="356" t="s">
        <v>34</v>
      </c>
      <c r="D1019" s="5">
        <v>13679</v>
      </c>
      <c r="E1019" s="5">
        <v>38</v>
      </c>
      <c r="F1019" s="2">
        <v>96</v>
      </c>
      <c r="G1019" s="5" t="s">
        <v>39</v>
      </c>
      <c r="I1019" s="5">
        <v>1</v>
      </c>
      <c r="J1019" s="5">
        <v>21</v>
      </c>
      <c r="L1019" s="5">
        <v>121</v>
      </c>
      <c r="Q1019" s="5">
        <v>172</v>
      </c>
      <c r="R1019" s="5">
        <v>26</v>
      </c>
      <c r="S1019" s="5" t="s">
        <v>36</v>
      </c>
      <c r="T1019" s="5" t="s">
        <v>45</v>
      </c>
      <c r="U1019" s="5">
        <v>72</v>
      </c>
      <c r="W1019" s="5">
        <v>72</v>
      </c>
      <c r="Y1019" s="2">
        <v>20</v>
      </c>
    </row>
    <row r="1020" spans="1:25" x14ac:dyDescent="0.55000000000000004">
      <c r="A1020" s="603" t="s">
        <v>435</v>
      </c>
      <c r="B1020" s="5">
        <v>682</v>
      </c>
      <c r="C1020" s="356" t="s">
        <v>34</v>
      </c>
      <c r="D1020" s="5">
        <v>26286</v>
      </c>
      <c r="E1020" s="5">
        <v>58</v>
      </c>
      <c r="F1020" s="2">
        <v>2204</v>
      </c>
      <c r="G1020" s="5" t="s">
        <v>39</v>
      </c>
      <c r="H1020" s="5">
        <v>10</v>
      </c>
      <c r="I1020" s="5">
        <v>3</v>
      </c>
      <c r="J1020" s="5">
        <v>74</v>
      </c>
      <c r="K1020" s="5">
        <v>4374</v>
      </c>
    </row>
    <row r="1022" spans="1:25" x14ac:dyDescent="0.55000000000000004">
      <c r="A1022" s="603" t="s">
        <v>436</v>
      </c>
      <c r="B1022" s="5">
        <v>683</v>
      </c>
      <c r="C1022" s="356" t="s">
        <v>34</v>
      </c>
      <c r="D1022" s="5">
        <v>89831</v>
      </c>
      <c r="E1022" s="5">
        <v>207</v>
      </c>
      <c r="F1022" s="2">
        <v>7187</v>
      </c>
      <c r="G1022" s="5" t="s">
        <v>39</v>
      </c>
      <c r="H1022" s="5">
        <v>10</v>
      </c>
      <c r="I1022" s="5">
        <v>2</v>
      </c>
      <c r="J1022" s="5">
        <v>18</v>
      </c>
      <c r="K1022" s="5">
        <v>4218</v>
      </c>
    </row>
    <row r="1023" spans="1:25" x14ac:dyDescent="0.55000000000000004">
      <c r="A1023" s="603" t="s">
        <v>436</v>
      </c>
      <c r="B1023" s="5">
        <v>684</v>
      </c>
      <c r="C1023" s="356" t="s">
        <v>34</v>
      </c>
      <c r="D1023" s="5">
        <v>14476</v>
      </c>
      <c r="E1023" s="5">
        <v>61</v>
      </c>
      <c r="F1023" s="2">
        <v>310</v>
      </c>
      <c r="G1023" s="5" t="s">
        <v>39</v>
      </c>
      <c r="J1023" s="5">
        <v>52</v>
      </c>
      <c r="K1023" s="5">
        <v>52</v>
      </c>
    </row>
    <row r="1024" spans="1:25" x14ac:dyDescent="0.55000000000000004">
      <c r="A1024" s="603" t="s">
        <v>437</v>
      </c>
      <c r="B1024" s="5">
        <v>685</v>
      </c>
      <c r="C1024" s="356" t="s">
        <v>34</v>
      </c>
      <c r="D1024" s="5">
        <v>8914</v>
      </c>
      <c r="E1024" s="5">
        <v>206</v>
      </c>
      <c r="F1024" s="2">
        <v>7186</v>
      </c>
      <c r="G1024" s="5" t="s">
        <v>39</v>
      </c>
      <c r="H1024" s="5">
        <v>12</v>
      </c>
      <c r="I1024" s="5">
        <v>2</v>
      </c>
      <c r="J1024" s="5">
        <v>20</v>
      </c>
      <c r="K1024" s="5">
        <v>5020</v>
      </c>
    </row>
    <row r="1025" spans="1:26" x14ac:dyDescent="0.55000000000000004">
      <c r="A1025" s="603" t="s">
        <v>438</v>
      </c>
      <c r="B1025" s="5">
        <v>686</v>
      </c>
      <c r="C1025" s="356" t="s">
        <v>34</v>
      </c>
      <c r="D1025" s="5">
        <v>13664</v>
      </c>
      <c r="E1025" s="5">
        <v>32</v>
      </c>
      <c r="F1025" s="2">
        <v>81</v>
      </c>
      <c r="G1025" s="5" t="s">
        <v>39</v>
      </c>
      <c r="I1025" s="5">
        <v>1</v>
      </c>
      <c r="J1025" s="5">
        <v>18</v>
      </c>
      <c r="L1025" s="5">
        <v>118</v>
      </c>
      <c r="Q1025" s="5">
        <v>173</v>
      </c>
      <c r="R1025" s="5">
        <v>24</v>
      </c>
      <c r="S1025" s="5" t="s">
        <v>36</v>
      </c>
      <c r="T1025" s="5" t="s">
        <v>45</v>
      </c>
      <c r="U1025" s="5">
        <v>180</v>
      </c>
      <c r="W1025" s="5">
        <v>180</v>
      </c>
      <c r="Y1025" s="2">
        <v>30</v>
      </c>
    </row>
    <row r="1027" spans="1:26" x14ac:dyDescent="0.55000000000000004">
      <c r="A1027" s="825" t="s">
        <v>439</v>
      </c>
      <c r="B1027" s="356">
        <v>687</v>
      </c>
      <c r="C1027" s="356" t="s">
        <v>34</v>
      </c>
      <c r="D1027" s="5">
        <v>72316</v>
      </c>
      <c r="E1027" s="5">
        <v>344</v>
      </c>
      <c r="F1027" s="2">
        <v>6140</v>
      </c>
      <c r="G1027" s="5" t="s">
        <v>39</v>
      </c>
      <c r="H1027" s="5">
        <v>9</v>
      </c>
      <c r="I1027" s="5">
        <v>3</v>
      </c>
      <c r="J1027" s="5">
        <v>80</v>
      </c>
      <c r="K1027" s="5">
        <v>3580</v>
      </c>
    </row>
    <row r="1028" spans="1:26" x14ac:dyDescent="0.55000000000000004">
      <c r="A1028" s="826"/>
      <c r="B1028" s="356">
        <v>688</v>
      </c>
      <c r="C1028" s="356" t="s">
        <v>34</v>
      </c>
      <c r="D1028" s="5">
        <v>13600</v>
      </c>
      <c r="E1028" s="5">
        <v>24</v>
      </c>
      <c r="F1028" s="2">
        <v>17</v>
      </c>
      <c r="G1028" s="5" t="s">
        <v>39</v>
      </c>
      <c r="J1028" s="5">
        <v>47</v>
      </c>
      <c r="L1028" s="5">
        <v>47</v>
      </c>
      <c r="Q1028" s="5">
        <v>174</v>
      </c>
      <c r="R1028" s="5">
        <v>135</v>
      </c>
      <c r="S1028" s="5" t="s">
        <v>36</v>
      </c>
      <c r="T1028" s="5" t="s">
        <v>45</v>
      </c>
      <c r="U1028" s="5">
        <v>144</v>
      </c>
      <c r="W1028" s="5">
        <v>144</v>
      </c>
      <c r="Y1028" s="2">
        <v>40</v>
      </c>
    </row>
    <row r="1030" spans="1:26" x14ac:dyDescent="0.55000000000000004">
      <c r="A1030" s="603" t="s">
        <v>440</v>
      </c>
      <c r="B1030" s="5">
        <v>689</v>
      </c>
      <c r="C1030" s="356" t="s">
        <v>34</v>
      </c>
      <c r="D1030" s="5">
        <v>82891</v>
      </c>
      <c r="E1030" s="5">
        <v>78</v>
      </c>
      <c r="F1030" s="2">
        <v>6848</v>
      </c>
      <c r="G1030" s="5" t="s">
        <v>39</v>
      </c>
      <c r="J1030" s="5">
        <v>94</v>
      </c>
      <c r="L1030" s="5">
        <v>94</v>
      </c>
      <c r="O1030" s="2">
        <v>250</v>
      </c>
    </row>
    <row r="1031" spans="1:26" x14ac:dyDescent="0.55000000000000004">
      <c r="A1031" s="603" t="s">
        <v>441</v>
      </c>
      <c r="B1031" s="5">
        <v>690</v>
      </c>
      <c r="C1031" s="356" t="s">
        <v>34</v>
      </c>
      <c r="D1031" s="5">
        <v>72422</v>
      </c>
      <c r="E1031" s="5">
        <v>278</v>
      </c>
      <c r="F1031" s="2">
        <v>6199</v>
      </c>
      <c r="G1031" s="5" t="s">
        <v>39</v>
      </c>
      <c r="H1031" s="5">
        <v>14</v>
      </c>
      <c r="I1031" s="5">
        <v>3</v>
      </c>
      <c r="J1031" s="5">
        <v>24</v>
      </c>
      <c r="K1031" s="5">
        <v>5924</v>
      </c>
      <c r="O1031" s="2">
        <v>100</v>
      </c>
    </row>
    <row r="1032" spans="1:26" x14ac:dyDescent="0.55000000000000004">
      <c r="A1032" s="603" t="s">
        <v>441</v>
      </c>
      <c r="B1032" s="5">
        <v>691</v>
      </c>
      <c r="C1032" s="356" t="s">
        <v>34</v>
      </c>
      <c r="D1032" s="5">
        <v>82895</v>
      </c>
      <c r="E1032" s="5">
        <v>82</v>
      </c>
      <c r="F1032" s="2">
        <v>6852</v>
      </c>
      <c r="G1032" s="5" t="s">
        <v>39</v>
      </c>
      <c r="I1032" s="5">
        <v>1</v>
      </c>
      <c r="J1032" s="5">
        <v>26</v>
      </c>
      <c r="L1032" s="5">
        <v>126</v>
      </c>
      <c r="O1032" s="2">
        <v>250</v>
      </c>
      <c r="Q1032" s="5">
        <v>175</v>
      </c>
      <c r="R1032" s="5">
        <v>19</v>
      </c>
      <c r="S1032" s="5" t="s">
        <v>36</v>
      </c>
      <c r="T1032" s="5" t="s">
        <v>45</v>
      </c>
      <c r="U1032" s="5">
        <v>144</v>
      </c>
      <c r="W1032" s="5">
        <v>144</v>
      </c>
      <c r="Y1032" s="2">
        <v>30</v>
      </c>
    </row>
    <row r="1034" spans="1:26" s="673" customFormat="1" x14ac:dyDescent="0.55000000000000004">
      <c r="A1034" s="670" t="s">
        <v>3385</v>
      </c>
      <c r="B1034" s="671">
        <v>692</v>
      </c>
      <c r="C1034" s="672" t="s">
        <v>34</v>
      </c>
      <c r="D1034" s="670">
        <v>26142</v>
      </c>
      <c r="E1034" s="671">
        <v>8</v>
      </c>
      <c r="F1034" s="673">
        <v>2060</v>
      </c>
      <c r="G1034" s="5" t="s">
        <v>39</v>
      </c>
      <c r="H1034" s="670">
        <v>4</v>
      </c>
      <c r="I1034" s="670">
        <v>1</v>
      </c>
      <c r="J1034" s="670">
        <v>80</v>
      </c>
      <c r="K1034" s="671">
        <v>1780</v>
      </c>
      <c r="L1034" s="671">
        <v>170</v>
      </c>
      <c r="M1034" s="673">
        <v>30</v>
      </c>
      <c r="O1034" s="673">
        <v>250</v>
      </c>
      <c r="Q1034" s="671"/>
      <c r="R1034" s="671"/>
      <c r="S1034" s="671"/>
      <c r="T1034" s="671"/>
      <c r="U1034" s="671"/>
      <c r="W1034" s="671"/>
      <c r="X1034" s="671"/>
      <c r="Z1034" s="671"/>
    </row>
    <row r="1035" spans="1:26" x14ac:dyDescent="0.55000000000000004">
      <c r="A1035" s="15" t="s">
        <v>3385</v>
      </c>
      <c r="B1035" s="5">
        <v>693</v>
      </c>
      <c r="C1035" s="356" t="s">
        <v>34</v>
      </c>
      <c r="D1035" s="621">
        <v>85628</v>
      </c>
      <c r="E1035" s="5">
        <v>597</v>
      </c>
      <c r="F1035" s="2">
        <v>6992</v>
      </c>
      <c r="G1035" s="5" t="s">
        <v>39</v>
      </c>
      <c r="H1035" s="621">
        <v>2</v>
      </c>
      <c r="I1035" s="621">
        <v>2</v>
      </c>
      <c r="J1035" s="621">
        <v>32</v>
      </c>
      <c r="K1035" s="5">
        <v>1032</v>
      </c>
      <c r="N1035" s="2" t="s">
        <v>836</v>
      </c>
      <c r="O1035" s="2">
        <v>250</v>
      </c>
    </row>
    <row r="1036" spans="1:26" x14ac:dyDescent="0.55000000000000004">
      <c r="A1036" s="15" t="s">
        <v>3385</v>
      </c>
      <c r="B1036" s="5">
        <v>694</v>
      </c>
      <c r="C1036" s="356" t="s">
        <v>34</v>
      </c>
      <c r="D1036" s="621">
        <v>85627</v>
      </c>
      <c r="E1036" s="5">
        <v>596</v>
      </c>
      <c r="F1036" s="2">
        <v>6991</v>
      </c>
      <c r="G1036" s="5" t="s">
        <v>39</v>
      </c>
      <c r="H1036" s="621">
        <v>2</v>
      </c>
      <c r="I1036" s="621">
        <v>2</v>
      </c>
      <c r="J1036" s="621">
        <v>32</v>
      </c>
      <c r="K1036" s="5">
        <v>1032</v>
      </c>
      <c r="O1036" s="2">
        <v>250</v>
      </c>
    </row>
    <row r="1037" spans="1:26" x14ac:dyDescent="0.55000000000000004">
      <c r="A1037" s="15" t="s">
        <v>3385</v>
      </c>
      <c r="B1037" s="5">
        <v>695</v>
      </c>
      <c r="C1037" s="356" t="s">
        <v>34</v>
      </c>
      <c r="D1037" s="621">
        <v>85629</v>
      </c>
      <c r="E1037" s="5">
        <v>598</v>
      </c>
      <c r="F1037" s="2">
        <v>6993</v>
      </c>
      <c r="G1037" s="5" t="s">
        <v>39</v>
      </c>
      <c r="H1037" s="621">
        <v>2</v>
      </c>
      <c r="I1037" s="621">
        <v>2</v>
      </c>
      <c r="J1037" s="621">
        <v>32</v>
      </c>
      <c r="K1037" s="5">
        <v>1032</v>
      </c>
      <c r="O1037" s="2">
        <v>250</v>
      </c>
    </row>
    <row r="1038" spans="1:26" x14ac:dyDescent="0.55000000000000004">
      <c r="A1038" s="15"/>
      <c r="D1038" s="621"/>
    </row>
    <row r="1039" spans="1:26" x14ac:dyDescent="0.55000000000000004">
      <c r="A1039" s="603" t="s">
        <v>3458</v>
      </c>
      <c r="B1039" s="5">
        <v>696</v>
      </c>
      <c r="C1039" s="668" t="s">
        <v>3221</v>
      </c>
      <c r="D1039" s="5">
        <v>42</v>
      </c>
      <c r="G1039" s="5" t="s">
        <v>39</v>
      </c>
      <c r="J1039" s="5">
        <v>62</v>
      </c>
      <c r="K1039" s="5">
        <v>62</v>
      </c>
    </row>
    <row r="1041" spans="1:15" x14ac:dyDescent="0.55000000000000004">
      <c r="A1041" s="603" t="s">
        <v>3466</v>
      </c>
      <c r="B1041" s="5">
        <v>670</v>
      </c>
      <c r="C1041" s="5" t="s">
        <v>47</v>
      </c>
      <c r="D1041" s="5">
        <v>870</v>
      </c>
      <c r="E1041" s="5">
        <v>32</v>
      </c>
      <c r="H1041" s="5">
        <v>33</v>
      </c>
      <c r="J1041" s="5">
        <v>68</v>
      </c>
      <c r="K1041" s="5">
        <v>13232</v>
      </c>
      <c r="O1041" s="2">
        <v>150</v>
      </c>
    </row>
  </sheetData>
  <mergeCells count="37">
    <mergeCell ref="A5:A8"/>
    <mergeCell ref="A1027:A1028"/>
    <mergeCell ref="P5:P8"/>
    <mergeCell ref="O7:O8"/>
    <mergeCell ref="V7:V8"/>
    <mergeCell ref="B6:B8"/>
    <mergeCell ref="C6:C8"/>
    <mergeCell ref="D6:D8"/>
    <mergeCell ref="K7:K8"/>
    <mergeCell ref="L7:L8"/>
    <mergeCell ref="W7:W8"/>
    <mergeCell ref="X7:X8"/>
    <mergeCell ref="Y7:Y8"/>
    <mergeCell ref="T6:T8"/>
    <mergeCell ref="U6:U8"/>
    <mergeCell ref="V6:Y6"/>
    <mergeCell ref="Z6:Z8"/>
    <mergeCell ref="AA6:AA8"/>
    <mergeCell ref="M7:M8"/>
    <mergeCell ref="N7:N8"/>
    <mergeCell ref="E7:E8"/>
    <mergeCell ref="F7:F8"/>
    <mergeCell ref="H7:H8"/>
    <mergeCell ref="I7:I8"/>
    <mergeCell ref="J7:J8"/>
    <mergeCell ref="G6:G8"/>
    <mergeCell ref="H6:J6"/>
    <mergeCell ref="E6:F6"/>
    <mergeCell ref="K6:O6"/>
    <mergeCell ref="Q6:Q8"/>
    <mergeCell ref="R6:R8"/>
    <mergeCell ref="S6:S8"/>
    <mergeCell ref="M1:O1"/>
    <mergeCell ref="B2:AA2"/>
    <mergeCell ref="B3:AA3"/>
    <mergeCell ref="B5:O5"/>
    <mergeCell ref="Q5:AA5"/>
  </mergeCells>
  <pageMargins left="0.23622047244094491" right="0.23622047244094491" top="0.74803149606299213" bottom="0.74803149606299213" header="0.31496062992125984" footer="0.31496062992125984"/>
  <pageSetup paperSize="5" scale="72" fitToHeight="0" orientation="landscape" r:id="rId1"/>
  <rowBreaks count="1" manualBreakCount="1">
    <brk id="1052" min="1" max="26" man="1"/>
  </rowBreaks>
  <colBreaks count="1" manualBreakCount="1">
    <brk id="6"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[2]list!#REF!</xm:f>
          </x14:formula1>
          <xm:sqref>T987:U987 C1:C953 S1:T986 C1040:C1048576 C955:C1038 S988:T1048576 G1:G1048576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64"/>
  <sheetViews>
    <sheetView view="pageBreakPreview" zoomScale="60" zoomScaleNormal="60" workbookViewId="0">
      <pane ySplit="9" topLeftCell="A786" activePane="bottomLeft" state="frozen"/>
      <selection pane="bottomLeft" activeCell="A791" sqref="A791"/>
    </sheetView>
  </sheetViews>
  <sheetFormatPr defaultColWidth="8" defaultRowHeight="30.75" x14ac:dyDescent="0.7"/>
  <cols>
    <col min="1" max="1" width="26.875" style="749" customWidth="1"/>
    <col min="2" max="2" width="10.625" style="459" customWidth="1"/>
    <col min="3" max="3" width="8.5" style="473" customWidth="1"/>
    <col min="4" max="4" width="16.875" style="473" customWidth="1"/>
    <col min="5" max="5" width="9" style="473" customWidth="1"/>
    <col min="6" max="6" width="8" style="473" customWidth="1"/>
    <col min="7" max="7" width="9.375" style="459" customWidth="1"/>
    <col min="8" max="8" width="14.125" style="459" bestFit="1" customWidth="1"/>
    <col min="9" max="9" width="8" style="459" customWidth="1"/>
    <col min="10" max="10" width="7.875" style="459" customWidth="1"/>
    <col min="11" max="11" width="8.5" style="459" customWidth="1"/>
    <col min="12" max="12" width="12.125" style="459" customWidth="1"/>
    <col min="13" max="13" width="8.625" style="459" customWidth="1"/>
    <col min="14" max="15" width="8.75" style="459" customWidth="1"/>
    <col min="16" max="16" width="12.875" style="459" customWidth="1"/>
    <col min="17" max="17" width="9.375" style="495" hidden="1" customWidth="1"/>
    <col min="18" max="18" width="6.75" style="459" customWidth="1"/>
    <col min="19" max="19" width="9.75" style="459" customWidth="1"/>
    <col min="20" max="20" width="14" style="459" customWidth="1"/>
    <col min="21" max="22" width="11.25" style="459" customWidth="1"/>
    <col min="23" max="23" width="12" style="459" customWidth="1"/>
    <col min="24" max="24" width="8.375" style="459" customWidth="1"/>
    <col min="25" max="25" width="10.875" style="459" customWidth="1"/>
    <col min="26" max="26" width="10.5" style="459" customWidth="1"/>
    <col min="27" max="27" width="8.375" style="459" customWidth="1"/>
    <col min="28" max="28" width="17.75" style="459" customWidth="1"/>
    <col min="29" max="16384" width="8" style="459"/>
  </cols>
  <sheetData>
    <row r="1" spans="1:28" s="457" customFormat="1" ht="35.25" customHeight="1" x14ac:dyDescent="0.7">
      <c r="A1" s="835"/>
      <c r="B1" s="453"/>
      <c r="C1" s="454"/>
      <c r="D1" s="460"/>
      <c r="E1" s="460"/>
      <c r="F1" s="544"/>
      <c r="G1" s="453"/>
      <c r="H1" s="453"/>
      <c r="I1" s="453"/>
      <c r="J1" s="453"/>
      <c r="K1" s="453"/>
      <c r="L1" s="455" t="s">
        <v>0</v>
      </c>
      <c r="M1" s="455"/>
      <c r="N1" s="838"/>
      <c r="O1" s="838"/>
      <c r="P1" s="838"/>
      <c r="Q1" s="456"/>
      <c r="R1" s="453"/>
      <c r="S1" s="453"/>
      <c r="T1" s="453"/>
      <c r="U1" s="453"/>
      <c r="V1" s="453"/>
      <c r="W1" s="453"/>
      <c r="X1" s="453"/>
      <c r="Y1" s="453"/>
      <c r="Z1" s="453"/>
      <c r="AA1" s="453" t="s">
        <v>1</v>
      </c>
      <c r="AB1" s="453"/>
    </row>
    <row r="2" spans="1:28" ht="34.5" customHeight="1" x14ac:dyDescent="0.75">
      <c r="A2" s="836"/>
      <c r="B2" s="458"/>
      <c r="C2" s="839" t="s">
        <v>3472</v>
      </c>
      <c r="D2" s="839"/>
      <c r="E2" s="839"/>
      <c r="F2" s="839"/>
      <c r="G2" s="839"/>
      <c r="H2" s="839"/>
      <c r="I2" s="839"/>
      <c r="J2" s="839"/>
      <c r="K2" s="839"/>
      <c r="L2" s="839"/>
      <c r="M2" s="839"/>
      <c r="N2" s="839"/>
      <c r="O2" s="839"/>
      <c r="P2" s="839"/>
      <c r="Q2" s="839"/>
      <c r="R2" s="839"/>
      <c r="S2" s="839"/>
      <c r="T2" s="839"/>
      <c r="U2" s="839"/>
      <c r="V2" s="839"/>
      <c r="W2" s="839"/>
      <c r="X2" s="839"/>
      <c r="Y2" s="839"/>
      <c r="Z2" s="839"/>
      <c r="AA2" s="839"/>
      <c r="AB2" s="839"/>
    </row>
    <row r="3" spans="1:28" s="457" customFormat="1" ht="30" customHeight="1" x14ac:dyDescent="0.75">
      <c r="A3" s="836"/>
      <c r="B3" s="453"/>
      <c r="C3" s="839" t="s">
        <v>1211</v>
      </c>
      <c r="D3" s="839"/>
      <c r="E3" s="839"/>
      <c r="F3" s="839"/>
      <c r="G3" s="839"/>
      <c r="H3" s="839"/>
      <c r="I3" s="839"/>
      <c r="J3" s="839"/>
      <c r="K3" s="839"/>
      <c r="L3" s="839"/>
      <c r="M3" s="839"/>
      <c r="N3" s="839"/>
      <c r="O3" s="839"/>
      <c r="P3" s="839"/>
      <c r="Q3" s="839"/>
      <c r="R3" s="839"/>
      <c r="S3" s="839"/>
      <c r="T3" s="839"/>
      <c r="U3" s="839"/>
      <c r="V3" s="839"/>
      <c r="W3" s="839"/>
      <c r="X3" s="839"/>
      <c r="Y3" s="839"/>
      <c r="Z3" s="839"/>
      <c r="AA3" s="839"/>
      <c r="AB3" s="839"/>
    </row>
    <row r="4" spans="1:28" s="457" customFormat="1" ht="26.25" customHeight="1" x14ac:dyDescent="0.7">
      <c r="A4" s="836"/>
      <c r="B4" s="460"/>
      <c r="C4" s="460"/>
      <c r="D4" s="460"/>
      <c r="E4" s="460"/>
      <c r="F4" s="544"/>
      <c r="G4" s="460"/>
      <c r="H4" s="460"/>
      <c r="I4" s="460"/>
      <c r="J4" s="460"/>
      <c r="K4" s="460"/>
      <c r="L4" s="460"/>
      <c r="M4" s="460"/>
      <c r="N4" s="460"/>
      <c r="O4" s="460"/>
      <c r="P4" s="460"/>
      <c r="Q4" s="460"/>
      <c r="R4" s="460"/>
      <c r="S4" s="460"/>
      <c r="T4" s="460"/>
      <c r="U4" s="460"/>
      <c r="V4" s="460"/>
      <c r="W4" s="460"/>
      <c r="X4" s="460"/>
      <c r="Y4" s="460"/>
      <c r="Z4" s="460"/>
      <c r="AA4" s="460"/>
      <c r="AB4" s="460"/>
    </row>
    <row r="5" spans="1:28" s="457" customFormat="1" ht="13.5" customHeight="1" x14ac:dyDescent="0.7">
      <c r="A5" s="837"/>
      <c r="B5" s="460"/>
      <c r="C5" s="460"/>
      <c r="D5" s="460"/>
      <c r="E5" s="460"/>
      <c r="F5" s="544"/>
      <c r="G5" s="460"/>
      <c r="H5" s="460"/>
      <c r="I5" s="460"/>
      <c r="J5" s="460"/>
      <c r="K5" s="460"/>
      <c r="L5" s="460"/>
      <c r="M5" s="460"/>
      <c r="N5" s="460"/>
      <c r="O5" s="460"/>
      <c r="P5" s="460"/>
      <c r="Q5" s="461"/>
      <c r="R5" s="460"/>
      <c r="S5" s="460"/>
      <c r="T5" s="460"/>
      <c r="U5" s="460"/>
      <c r="V5" s="460"/>
      <c r="W5" s="460"/>
      <c r="X5" s="460"/>
      <c r="Y5" s="460"/>
      <c r="Z5" s="460"/>
      <c r="AA5" s="460"/>
      <c r="AB5" s="460"/>
    </row>
    <row r="6" spans="1:28" ht="27" customHeight="1" x14ac:dyDescent="0.7">
      <c r="A6" s="834" t="s">
        <v>2954</v>
      </c>
      <c r="B6" s="462"/>
      <c r="C6" s="809" t="s">
        <v>6</v>
      </c>
      <c r="D6" s="809"/>
      <c r="E6" s="809"/>
      <c r="F6" s="809"/>
      <c r="G6" s="809"/>
      <c r="H6" s="809"/>
      <c r="I6" s="809"/>
      <c r="J6" s="809"/>
      <c r="K6" s="809"/>
      <c r="L6" s="809"/>
      <c r="M6" s="809"/>
      <c r="N6" s="809"/>
      <c r="O6" s="809"/>
      <c r="P6" s="809"/>
      <c r="Q6" s="463"/>
      <c r="R6" s="811" t="s">
        <v>7</v>
      </c>
      <c r="S6" s="811"/>
      <c r="T6" s="811"/>
      <c r="U6" s="811"/>
      <c r="V6" s="811"/>
      <c r="W6" s="811"/>
      <c r="X6" s="811"/>
      <c r="Y6" s="811"/>
      <c r="Z6" s="811"/>
      <c r="AA6" s="811"/>
      <c r="AB6" s="811"/>
    </row>
    <row r="7" spans="1:28" ht="25.5" customHeight="1" x14ac:dyDescent="0.7">
      <c r="A7" s="834"/>
      <c r="B7" s="810" t="s">
        <v>15</v>
      </c>
      <c r="C7" s="799" t="s">
        <v>8</v>
      </c>
      <c r="D7" s="799" t="s">
        <v>9</v>
      </c>
      <c r="E7" s="799" t="s">
        <v>10</v>
      </c>
      <c r="F7" s="799" t="s">
        <v>11</v>
      </c>
      <c r="G7" s="799"/>
      <c r="H7" s="799" t="s">
        <v>12</v>
      </c>
      <c r="I7" s="795" t="s">
        <v>13</v>
      </c>
      <c r="J7" s="795"/>
      <c r="K7" s="795"/>
      <c r="L7" s="795" t="s">
        <v>14</v>
      </c>
      <c r="M7" s="795"/>
      <c r="N7" s="795"/>
      <c r="O7" s="795"/>
      <c r="P7" s="795"/>
      <c r="Q7" s="801" t="s">
        <v>443</v>
      </c>
      <c r="R7" s="793" t="s">
        <v>8</v>
      </c>
      <c r="S7" s="793" t="s">
        <v>15</v>
      </c>
      <c r="T7" s="793" t="s">
        <v>16</v>
      </c>
      <c r="U7" s="793" t="s">
        <v>17</v>
      </c>
      <c r="V7" s="793" t="s">
        <v>18</v>
      </c>
      <c r="W7" s="812" t="s">
        <v>19</v>
      </c>
      <c r="X7" s="812"/>
      <c r="Y7" s="812"/>
      <c r="Z7" s="812"/>
      <c r="AA7" s="793" t="s">
        <v>20</v>
      </c>
      <c r="AB7" s="793" t="s">
        <v>21</v>
      </c>
    </row>
    <row r="8" spans="1:28" ht="18.75" customHeight="1" x14ac:dyDescent="0.7">
      <c r="A8" s="834"/>
      <c r="B8" s="810"/>
      <c r="C8" s="799"/>
      <c r="D8" s="799"/>
      <c r="E8" s="799"/>
      <c r="F8" s="799" t="s">
        <v>22</v>
      </c>
      <c r="G8" s="799" t="s">
        <v>23</v>
      </c>
      <c r="H8" s="799"/>
      <c r="I8" s="800" t="s">
        <v>24</v>
      </c>
      <c r="J8" s="800" t="s">
        <v>25</v>
      </c>
      <c r="K8" s="800" t="s">
        <v>26</v>
      </c>
      <c r="L8" s="799" t="s">
        <v>27</v>
      </c>
      <c r="M8" s="799" t="s">
        <v>28</v>
      </c>
      <c r="N8" s="799" t="s">
        <v>29</v>
      </c>
      <c r="O8" s="799" t="s">
        <v>30</v>
      </c>
      <c r="P8" s="799" t="s">
        <v>31</v>
      </c>
      <c r="Q8" s="802"/>
      <c r="R8" s="793"/>
      <c r="S8" s="793"/>
      <c r="T8" s="793"/>
      <c r="U8" s="793"/>
      <c r="V8" s="793"/>
      <c r="W8" s="793" t="s">
        <v>32</v>
      </c>
      <c r="X8" s="833" t="s">
        <v>28</v>
      </c>
      <c r="Y8" s="793" t="s">
        <v>29</v>
      </c>
      <c r="Z8" s="793" t="s">
        <v>33</v>
      </c>
      <c r="AA8" s="793"/>
      <c r="AB8" s="793"/>
    </row>
    <row r="9" spans="1:28" ht="73.5" customHeight="1" x14ac:dyDescent="0.7">
      <c r="A9" s="834"/>
      <c r="B9" s="810"/>
      <c r="C9" s="799"/>
      <c r="D9" s="799"/>
      <c r="E9" s="799"/>
      <c r="F9" s="799"/>
      <c r="G9" s="799"/>
      <c r="H9" s="799"/>
      <c r="I9" s="800"/>
      <c r="J9" s="800"/>
      <c r="K9" s="800"/>
      <c r="L9" s="799"/>
      <c r="M9" s="799"/>
      <c r="N9" s="799"/>
      <c r="O9" s="799"/>
      <c r="P9" s="799"/>
      <c r="Q9" s="803"/>
      <c r="R9" s="793"/>
      <c r="S9" s="793"/>
      <c r="T9" s="793"/>
      <c r="U9" s="793"/>
      <c r="V9" s="793"/>
      <c r="W9" s="793"/>
      <c r="X9" s="833"/>
      <c r="Y9" s="793"/>
      <c r="Z9" s="793"/>
      <c r="AA9" s="793"/>
      <c r="AB9" s="793"/>
    </row>
    <row r="10" spans="1:28" ht="27" customHeight="1" x14ac:dyDescent="0.7">
      <c r="A10" s="744" t="s">
        <v>445</v>
      </c>
      <c r="B10" s="465"/>
      <c r="C10" s="466">
        <v>1</v>
      </c>
      <c r="D10" s="466" t="s">
        <v>34</v>
      </c>
      <c r="E10" s="466">
        <v>41291</v>
      </c>
      <c r="F10" s="466">
        <v>99</v>
      </c>
      <c r="G10" s="466">
        <v>3489</v>
      </c>
      <c r="H10" s="466" t="s">
        <v>444</v>
      </c>
      <c r="I10" s="466">
        <v>15</v>
      </c>
      <c r="J10" s="466">
        <v>3</v>
      </c>
      <c r="K10" s="466">
        <v>1</v>
      </c>
      <c r="L10" s="466">
        <v>6301</v>
      </c>
      <c r="M10" s="466"/>
      <c r="N10" s="466"/>
      <c r="O10" s="466"/>
      <c r="P10" s="466"/>
      <c r="Q10" s="467"/>
      <c r="R10" s="466"/>
      <c r="S10" s="465"/>
      <c r="T10" s="468"/>
      <c r="U10" s="468"/>
      <c r="V10" s="468"/>
      <c r="W10" s="468"/>
      <c r="X10" s="468"/>
      <c r="Y10" s="468"/>
      <c r="Z10" s="468"/>
      <c r="AA10" s="468"/>
      <c r="AB10" s="468"/>
    </row>
    <row r="11" spans="1:28" ht="24.75" customHeight="1" x14ac:dyDescent="0.7">
      <c r="A11" s="744" t="s">
        <v>445</v>
      </c>
      <c r="B11" s="466">
        <v>80</v>
      </c>
      <c r="C11" s="466">
        <v>2</v>
      </c>
      <c r="D11" s="466" t="s">
        <v>34</v>
      </c>
      <c r="E11" s="466">
        <v>37442</v>
      </c>
      <c r="F11" s="466">
        <v>39</v>
      </c>
      <c r="G11" s="466">
        <v>1286</v>
      </c>
      <c r="H11" s="466" t="s">
        <v>444</v>
      </c>
      <c r="I11" s="466"/>
      <c r="J11" s="466">
        <v>1</v>
      </c>
      <c r="K11" s="466">
        <v>54</v>
      </c>
      <c r="L11" s="466"/>
      <c r="M11" s="466">
        <v>154</v>
      </c>
      <c r="N11" s="466"/>
      <c r="O11" s="466"/>
      <c r="P11" s="466"/>
      <c r="Q11" s="467"/>
      <c r="R11" s="466">
        <v>1</v>
      </c>
      <c r="S11" s="466">
        <v>80</v>
      </c>
      <c r="T11" s="466" t="s">
        <v>36</v>
      </c>
      <c r="U11" s="466" t="s">
        <v>45</v>
      </c>
      <c r="V11" s="466">
        <v>108</v>
      </c>
      <c r="W11" s="466"/>
      <c r="X11" s="466">
        <v>108</v>
      </c>
      <c r="Y11" s="466"/>
      <c r="Z11" s="466"/>
      <c r="AA11" s="466">
        <v>36</v>
      </c>
      <c r="AB11" s="466"/>
    </row>
    <row r="12" spans="1:28" ht="24.75" customHeight="1" x14ac:dyDescent="0.7">
      <c r="A12" s="744"/>
      <c r="B12" s="466"/>
      <c r="C12" s="466"/>
      <c r="D12" s="466"/>
      <c r="E12" s="466"/>
      <c r="F12" s="466"/>
      <c r="G12" s="466"/>
      <c r="H12" s="466"/>
      <c r="I12" s="466"/>
      <c r="J12" s="466"/>
      <c r="K12" s="466"/>
      <c r="L12" s="466"/>
      <c r="M12" s="466"/>
      <c r="N12" s="466"/>
      <c r="O12" s="466"/>
      <c r="P12" s="466"/>
      <c r="Q12" s="467"/>
      <c r="R12" s="466"/>
      <c r="S12" s="466"/>
      <c r="T12" s="466"/>
      <c r="U12" s="466"/>
      <c r="V12" s="466"/>
      <c r="W12" s="466"/>
      <c r="X12" s="466"/>
      <c r="Y12" s="466"/>
      <c r="Z12" s="466"/>
      <c r="AA12" s="466"/>
      <c r="AB12" s="466"/>
    </row>
    <row r="13" spans="1:28" ht="23.1" customHeight="1" x14ac:dyDescent="0.7">
      <c r="A13" s="744" t="s">
        <v>446</v>
      </c>
      <c r="B13" s="466"/>
      <c r="C13" s="466">
        <v>3</v>
      </c>
      <c r="D13" s="466" t="s">
        <v>34</v>
      </c>
      <c r="E13" s="466">
        <v>41384</v>
      </c>
      <c r="F13" s="466">
        <v>94</v>
      </c>
      <c r="G13" s="466">
        <v>3481</v>
      </c>
      <c r="H13" s="466" t="s">
        <v>444</v>
      </c>
      <c r="I13" s="466">
        <v>1</v>
      </c>
      <c r="J13" s="466">
        <v>3</v>
      </c>
      <c r="K13" s="466">
        <v>66</v>
      </c>
      <c r="L13" s="466">
        <v>766</v>
      </c>
      <c r="M13" s="466"/>
      <c r="N13" s="466"/>
      <c r="O13" s="466"/>
      <c r="P13" s="466"/>
      <c r="Q13" s="467"/>
      <c r="R13" s="469"/>
      <c r="S13" s="466"/>
      <c r="T13" s="466"/>
      <c r="U13" s="466"/>
      <c r="V13" s="466"/>
      <c r="W13" s="466"/>
      <c r="X13" s="466"/>
      <c r="Y13" s="466"/>
      <c r="Z13" s="466"/>
      <c r="AA13" s="466"/>
      <c r="AB13" s="466"/>
    </row>
    <row r="14" spans="1:28" ht="23.1" customHeight="1" x14ac:dyDescent="0.7">
      <c r="A14" s="744"/>
      <c r="B14" s="466"/>
      <c r="C14" s="466"/>
      <c r="D14" s="466"/>
      <c r="E14" s="466"/>
      <c r="F14" s="466"/>
      <c r="G14" s="466"/>
      <c r="H14" s="466"/>
      <c r="I14" s="466"/>
      <c r="J14" s="466"/>
      <c r="K14" s="466"/>
      <c r="L14" s="466"/>
      <c r="M14" s="466"/>
      <c r="N14" s="466"/>
      <c r="O14" s="466"/>
      <c r="P14" s="466"/>
      <c r="Q14" s="467"/>
      <c r="R14" s="466"/>
      <c r="S14" s="466"/>
      <c r="T14" s="466"/>
      <c r="U14" s="466"/>
      <c r="V14" s="466"/>
      <c r="W14" s="466"/>
      <c r="X14" s="466"/>
      <c r="Y14" s="466"/>
      <c r="Z14" s="466"/>
      <c r="AA14" s="466"/>
      <c r="AB14" s="466"/>
    </row>
    <row r="15" spans="1:28" ht="23.1" customHeight="1" x14ac:dyDescent="0.7">
      <c r="A15" s="744" t="s">
        <v>447</v>
      </c>
      <c r="B15" s="466"/>
      <c r="C15" s="466">
        <v>4</v>
      </c>
      <c r="D15" s="466" t="s">
        <v>49</v>
      </c>
      <c r="E15" s="466">
        <v>2932</v>
      </c>
      <c r="F15" s="466">
        <v>61</v>
      </c>
      <c r="G15" s="466">
        <f>-G24</f>
        <v>0</v>
      </c>
      <c r="H15" s="466" t="s">
        <v>444</v>
      </c>
      <c r="I15" s="466">
        <v>2</v>
      </c>
      <c r="J15" s="466">
        <v>2</v>
      </c>
      <c r="K15" s="466">
        <v>71</v>
      </c>
      <c r="L15" s="466">
        <v>1071</v>
      </c>
      <c r="M15" s="466"/>
      <c r="N15" s="466"/>
      <c r="O15" s="466"/>
      <c r="P15" s="466"/>
      <c r="Q15" s="467">
        <v>300</v>
      </c>
      <c r="R15" s="466"/>
      <c r="S15" s="466"/>
      <c r="T15" s="466"/>
      <c r="U15" s="466"/>
      <c r="V15" s="466"/>
      <c r="W15" s="466"/>
      <c r="X15" s="466"/>
      <c r="Y15" s="466"/>
      <c r="Z15" s="466"/>
      <c r="AA15" s="466"/>
      <c r="AB15" s="466"/>
    </row>
    <row r="16" spans="1:28" ht="23.1" customHeight="1" x14ac:dyDescent="0.7">
      <c r="A16" s="744"/>
      <c r="B16" s="466"/>
      <c r="C16" s="466"/>
      <c r="D16" s="466"/>
      <c r="E16" s="466"/>
      <c r="F16" s="466"/>
      <c r="G16" s="466"/>
      <c r="H16" s="466"/>
      <c r="I16" s="466"/>
      <c r="J16" s="466"/>
      <c r="K16" s="466"/>
      <c r="L16" s="466"/>
      <c r="M16" s="466"/>
      <c r="N16" s="466"/>
      <c r="O16" s="466"/>
      <c r="P16" s="466"/>
      <c r="Q16" s="467"/>
      <c r="R16" s="466"/>
      <c r="S16" s="466"/>
      <c r="T16" s="466"/>
      <c r="U16" s="466"/>
      <c r="V16" s="466"/>
      <c r="W16" s="466"/>
      <c r="X16" s="466"/>
      <c r="Y16" s="466"/>
      <c r="Z16" s="466"/>
      <c r="AA16" s="466"/>
      <c r="AB16" s="466"/>
    </row>
    <row r="17" spans="1:28" s="457" customFormat="1" ht="23.1" customHeight="1" x14ac:dyDescent="0.7">
      <c r="A17" s="744" t="s">
        <v>448</v>
      </c>
      <c r="B17" s="466"/>
      <c r="C17" s="470">
        <v>5</v>
      </c>
      <c r="D17" s="466" t="s">
        <v>49</v>
      </c>
      <c r="E17" s="466">
        <v>1239</v>
      </c>
      <c r="F17" s="466"/>
      <c r="G17" s="468"/>
      <c r="H17" s="466" t="s">
        <v>444</v>
      </c>
      <c r="I17" s="466">
        <v>10</v>
      </c>
      <c r="J17" s="466">
        <v>2</v>
      </c>
      <c r="K17" s="466">
        <v>87</v>
      </c>
      <c r="L17" s="466">
        <v>4287</v>
      </c>
      <c r="M17" s="466"/>
      <c r="N17" s="466"/>
      <c r="O17" s="468"/>
      <c r="P17" s="468"/>
      <c r="Q17" s="467">
        <v>150</v>
      </c>
      <c r="R17" s="468"/>
      <c r="S17" s="466"/>
      <c r="T17" s="466"/>
      <c r="U17" s="466"/>
      <c r="V17" s="466"/>
      <c r="W17" s="466"/>
      <c r="X17" s="466"/>
      <c r="Y17" s="466"/>
      <c r="Z17" s="466"/>
      <c r="AA17" s="466"/>
      <c r="AB17" s="466"/>
    </row>
    <row r="18" spans="1:28" ht="23.1" customHeight="1" x14ac:dyDescent="0.7">
      <c r="A18" s="744" t="s">
        <v>448</v>
      </c>
      <c r="B18" s="470">
        <v>135</v>
      </c>
      <c r="C18" s="470">
        <v>6</v>
      </c>
      <c r="D18" s="470" t="s">
        <v>34</v>
      </c>
      <c r="E18" s="466">
        <v>37417</v>
      </c>
      <c r="F18" s="470">
        <v>8</v>
      </c>
      <c r="G18" s="470">
        <v>1261</v>
      </c>
      <c r="H18" s="466" t="s">
        <v>444</v>
      </c>
      <c r="I18" s="470"/>
      <c r="J18" s="470"/>
      <c r="K18" s="470">
        <v>92</v>
      </c>
      <c r="L18" s="470"/>
      <c r="M18" s="470">
        <v>92</v>
      </c>
      <c r="N18" s="470"/>
      <c r="O18" s="471"/>
      <c r="P18" s="471"/>
      <c r="Q18" s="472"/>
      <c r="R18" s="470">
        <v>2</v>
      </c>
      <c r="S18" s="470">
        <v>135</v>
      </c>
      <c r="T18" s="470" t="s">
        <v>36</v>
      </c>
      <c r="U18" s="470" t="s">
        <v>45</v>
      </c>
      <c r="V18" s="470">
        <v>90</v>
      </c>
      <c r="W18" s="470"/>
      <c r="X18" s="470">
        <v>90</v>
      </c>
      <c r="Y18" s="470"/>
      <c r="Z18" s="470"/>
      <c r="AA18" s="470">
        <v>35</v>
      </c>
      <c r="AB18" s="470"/>
    </row>
    <row r="19" spans="1:28" ht="23.1" customHeight="1" x14ac:dyDescent="0.7">
      <c r="A19" s="744"/>
      <c r="B19" s="470"/>
      <c r="C19" s="470"/>
      <c r="D19" s="470"/>
      <c r="E19" s="466"/>
      <c r="F19" s="470"/>
      <c r="G19" s="470"/>
      <c r="H19" s="466"/>
      <c r="I19" s="470"/>
      <c r="J19" s="470"/>
      <c r="K19" s="470"/>
      <c r="L19" s="470"/>
      <c r="M19" s="470"/>
      <c r="N19" s="470"/>
      <c r="O19" s="471"/>
      <c r="P19" s="471"/>
      <c r="Q19" s="472"/>
      <c r="R19" s="470"/>
      <c r="S19" s="470"/>
      <c r="T19" s="470"/>
      <c r="U19" s="470"/>
      <c r="V19" s="470"/>
      <c r="W19" s="470"/>
      <c r="X19" s="470"/>
      <c r="Y19" s="470"/>
      <c r="Z19" s="470"/>
      <c r="AA19" s="470"/>
      <c r="AB19" s="470"/>
    </row>
    <row r="20" spans="1:28" ht="23.1" customHeight="1" x14ac:dyDescent="0.7">
      <c r="A20" s="744" t="s">
        <v>449</v>
      </c>
      <c r="B20" s="470">
        <v>102</v>
      </c>
      <c r="C20" s="470">
        <v>7</v>
      </c>
      <c r="D20" s="470" t="s">
        <v>34</v>
      </c>
      <c r="E20" s="466">
        <v>37434</v>
      </c>
      <c r="F20" s="470">
        <v>25</v>
      </c>
      <c r="G20" s="470">
        <v>1278</v>
      </c>
      <c r="H20" s="466" t="s">
        <v>444</v>
      </c>
      <c r="I20" s="470"/>
      <c r="J20" s="470">
        <v>1</v>
      </c>
      <c r="K20" s="470">
        <v>3</v>
      </c>
      <c r="L20" s="470"/>
      <c r="M20" s="470">
        <v>103</v>
      </c>
      <c r="N20" s="470"/>
      <c r="O20" s="471"/>
      <c r="P20" s="471"/>
      <c r="Q20" s="472"/>
      <c r="R20" s="470">
        <v>3</v>
      </c>
      <c r="S20" s="470">
        <v>102</v>
      </c>
      <c r="T20" s="470" t="s">
        <v>36</v>
      </c>
      <c r="U20" s="466" t="s">
        <v>37</v>
      </c>
      <c r="V20" s="470">
        <v>12</v>
      </c>
      <c r="W20" s="470"/>
      <c r="X20" s="470">
        <v>12</v>
      </c>
      <c r="Y20" s="470"/>
      <c r="Z20" s="470"/>
      <c r="AA20" s="470">
        <v>2</v>
      </c>
      <c r="AB20" s="470"/>
    </row>
    <row r="21" spans="1:28" ht="23.1" customHeight="1" x14ac:dyDescent="0.7">
      <c r="A21" s="744"/>
      <c r="B21" s="470"/>
      <c r="C21" s="470"/>
      <c r="D21" s="470"/>
      <c r="E21" s="466"/>
      <c r="F21" s="470"/>
      <c r="G21" s="470"/>
      <c r="H21" s="466"/>
      <c r="I21" s="470"/>
      <c r="J21" s="470"/>
      <c r="K21" s="470"/>
      <c r="L21" s="470"/>
      <c r="M21" s="470"/>
      <c r="N21" s="470"/>
      <c r="O21" s="471"/>
      <c r="P21" s="471"/>
      <c r="Q21" s="472"/>
      <c r="R21" s="470"/>
      <c r="S21" s="470"/>
      <c r="T21" s="470"/>
      <c r="U21" s="466"/>
      <c r="V21" s="470"/>
      <c r="W21" s="470"/>
      <c r="X21" s="470"/>
      <c r="Y21" s="470"/>
      <c r="Z21" s="470"/>
      <c r="AA21" s="470"/>
      <c r="AB21" s="470"/>
    </row>
    <row r="22" spans="1:28" ht="23.1" customHeight="1" x14ac:dyDescent="0.7">
      <c r="A22" s="744" t="s">
        <v>450</v>
      </c>
      <c r="B22" s="470"/>
      <c r="C22" s="470">
        <v>8</v>
      </c>
      <c r="D22" s="470" t="s">
        <v>49</v>
      </c>
      <c r="E22" s="466">
        <v>2097</v>
      </c>
      <c r="F22" s="470">
        <v>87</v>
      </c>
      <c r="G22" s="470"/>
      <c r="H22" s="466" t="s">
        <v>444</v>
      </c>
      <c r="I22" s="470">
        <v>2</v>
      </c>
      <c r="J22" s="470">
        <v>1</v>
      </c>
      <c r="K22" s="470">
        <v>76</v>
      </c>
      <c r="L22" s="470">
        <v>976</v>
      </c>
      <c r="M22" s="470"/>
      <c r="N22" s="470"/>
      <c r="O22" s="471"/>
      <c r="P22" s="471"/>
      <c r="Q22" s="472">
        <v>100</v>
      </c>
      <c r="R22" s="470"/>
      <c r="S22" s="470"/>
      <c r="T22" s="470"/>
      <c r="U22" s="466"/>
      <c r="V22" s="470"/>
      <c r="W22" s="470"/>
      <c r="X22" s="470"/>
      <c r="Y22" s="470"/>
      <c r="Z22" s="470"/>
      <c r="AA22" s="470"/>
      <c r="AB22" s="470"/>
    </row>
    <row r="23" spans="1:28" ht="23.1" customHeight="1" x14ac:dyDescent="0.7">
      <c r="A23" s="744" t="s">
        <v>450</v>
      </c>
      <c r="B23" s="470"/>
      <c r="C23" s="470">
        <v>9</v>
      </c>
      <c r="D23" s="470" t="s">
        <v>49</v>
      </c>
      <c r="E23" s="466">
        <v>6542</v>
      </c>
      <c r="F23" s="470">
        <v>130</v>
      </c>
      <c r="G23" s="470"/>
      <c r="H23" s="466" t="s">
        <v>444</v>
      </c>
      <c r="I23" s="470">
        <v>7</v>
      </c>
      <c r="J23" s="470">
        <v>1</v>
      </c>
      <c r="K23" s="470">
        <v>3</v>
      </c>
      <c r="L23" s="470">
        <v>2903</v>
      </c>
      <c r="M23" s="470"/>
      <c r="N23" s="470"/>
      <c r="O23" s="471"/>
      <c r="P23" s="471"/>
      <c r="Q23" s="472">
        <v>150</v>
      </c>
      <c r="R23" s="470"/>
      <c r="S23" s="470"/>
      <c r="T23" s="470"/>
      <c r="U23" s="466"/>
      <c r="V23" s="470"/>
      <c r="W23" s="470"/>
      <c r="X23" s="470"/>
      <c r="Y23" s="470"/>
      <c r="Z23" s="470"/>
      <c r="AA23" s="470"/>
      <c r="AB23" s="470"/>
    </row>
    <row r="24" spans="1:28" ht="23.1" customHeight="1" x14ac:dyDescent="0.7">
      <c r="A24" s="744"/>
      <c r="B24" s="470"/>
      <c r="C24" s="470"/>
      <c r="D24" s="470"/>
      <c r="E24" s="466"/>
      <c r="F24" s="470"/>
      <c r="G24" s="470"/>
      <c r="H24" s="466"/>
      <c r="I24" s="470"/>
      <c r="J24" s="470"/>
      <c r="K24" s="470"/>
      <c r="L24" s="470"/>
      <c r="M24" s="470"/>
      <c r="N24" s="470"/>
      <c r="O24" s="471"/>
      <c r="P24" s="471"/>
      <c r="Q24" s="472"/>
      <c r="R24" s="470"/>
      <c r="S24" s="470"/>
      <c r="T24" s="470"/>
      <c r="U24" s="466"/>
      <c r="V24" s="470"/>
      <c r="W24" s="470"/>
      <c r="X24" s="470"/>
      <c r="Y24" s="470"/>
      <c r="Z24" s="470"/>
      <c r="AA24" s="470"/>
      <c r="AB24" s="470"/>
    </row>
    <row r="25" spans="1:28" ht="23.1" customHeight="1" x14ac:dyDescent="0.7">
      <c r="A25" s="744" t="s">
        <v>451</v>
      </c>
      <c r="B25" s="470">
        <v>214</v>
      </c>
      <c r="C25" s="470">
        <v>10</v>
      </c>
      <c r="D25" s="470" t="s">
        <v>49</v>
      </c>
      <c r="E25" s="466">
        <v>7098</v>
      </c>
      <c r="F25" s="470">
        <v>86</v>
      </c>
      <c r="G25" s="470"/>
      <c r="H25" s="466" t="s">
        <v>444</v>
      </c>
      <c r="I25" s="470">
        <v>2</v>
      </c>
      <c r="J25" s="470">
        <v>3</v>
      </c>
      <c r="K25" s="470">
        <v>34</v>
      </c>
      <c r="L25" s="470">
        <v>1134</v>
      </c>
      <c r="M25" s="470"/>
      <c r="N25" s="470"/>
      <c r="O25" s="471"/>
      <c r="P25" s="471"/>
      <c r="Q25" s="472"/>
      <c r="R25" s="470"/>
      <c r="S25" s="470">
        <v>214</v>
      </c>
      <c r="T25" s="470"/>
      <c r="U25" s="466"/>
      <c r="V25" s="470"/>
      <c r="W25" s="470"/>
      <c r="X25" s="470"/>
      <c r="Y25" s="470"/>
      <c r="Z25" s="470"/>
      <c r="AA25" s="470"/>
      <c r="AB25" s="470"/>
    </row>
    <row r="26" spans="1:28" ht="23.1" customHeight="1" x14ac:dyDescent="0.7">
      <c r="A26" s="744" t="s">
        <v>451</v>
      </c>
      <c r="B26" s="470"/>
      <c r="C26" s="470">
        <v>11</v>
      </c>
      <c r="D26" s="470" t="s">
        <v>49</v>
      </c>
      <c r="E26" s="466">
        <v>5646</v>
      </c>
      <c r="F26" s="470">
        <v>130</v>
      </c>
      <c r="G26" s="470"/>
      <c r="H26" s="466" t="s">
        <v>444</v>
      </c>
      <c r="I26" s="470">
        <v>4</v>
      </c>
      <c r="J26" s="470">
        <v>1</v>
      </c>
      <c r="K26" s="470">
        <v>21</v>
      </c>
      <c r="L26" s="470">
        <v>1721</v>
      </c>
      <c r="M26" s="470"/>
      <c r="N26" s="470"/>
      <c r="O26" s="471"/>
      <c r="P26" s="471"/>
      <c r="Q26" s="472"/>
      <c r="R26" s="470"/>
      <c r="S26" s="470"/>
      <c r="T26" s="470"/>
      <c r="U26" s="466"/>
      <c r="V26" s="470"/>
      <c r="W26" s="470"/>
      <c r="X26" s="470"/>
      <c r="Y26" s="470"/>
      <c r="Z26" s="470"/>
      <c r="AA26" s="470"/>
      <c r="AB26" s="470"/>
    </row>
    <row r="27" spans="1:28" ht="23.1" customHeight="1" x14ac:dyDescent="0.7">
      <c r="A27" s="744"/>
      <c r="B27" s="470"/>
      <c r="C27" s="470"/>
      <c r="D27" s="470"/>
      <c r="E27" s="466"/>
      <c r="F27" s="470"/>
      <c r="G27" s="470"/>
      <c r="H27" s="466"/>
      <c r="I27" s="470"/>
      <c r="J27" s="470"/>
      <c r="K27" s="470"/>
      <c r="L27" s="470"/>
      <c r="M27" s="470"/>
      <c r="N27" s="470"/>
      <c r="O27" s="471"/>
      <c r="P27" s="471"/>
      <c r="Q27" s="472"/>
      <c r="R27" s="470"/>
      <c r="S27" s="470"/>
      <c r="T27" s="470"/>
      <c r="U27" s="466"/>
      <c r="V27" s="470"/>
      <c r="W27" s="470"/>
      <c r="X27" s="470"/>
      <c r="Y27" s="470"/>
      <c r="Z27" s="470"/>
      <c r="AA27" s="470"/>
      <c r="AB27" s="470"/>
    </row>
    <row r="28" spans="1:28" ht="23.1" customHeight="1" x14ac:dyDescent="0.7">
      <c r="A28" s="744" t="s">
        <v>452</v>
      </c>
      <c r="B28" s="470">
        <v>111</v>
      </c>
      <c r="C28" s="470">
        <v>12</v>
      </c>
      <c r="D28" s="470" t="s">
        <v>49</v>
      </c>
      <c r="E28" s="466">
        <v>6554</v>
      </c>
      <c r="F28" s="470">
        <v>77</v>
      </c>
      <c r="G28" s="470"/>
      <c r="H28" s="466" t="s">
        <v>444</v>
      </c>
      <c r="I28" s="470">
        <v>6</v>
      </c>
      <c r="J28" s="470">
        <v>3</v>
      </c>
      <c r="K28" s="470">
        <v>71</v>
      </c>
      <c r="L28" s="470">
        <v>2771</v>
      </c>
      <c r="M28" s="470"/>
      <c r="N28" s="470"/>
      <c r="O28" s="471"/>
      <c r="P28" s="471"/>
      <c r="Q28" s="472">
        <v>100</v>
      </c>
      <c r="R28" s="470"/>
      <c r="S28" s="470">
        <v>111</v>
      </c>
      <c r="T28" s="470"/>
      <c r="U28" s="466"/>
      <c r="V28" s="470"/>
      <c r="W28" s="470"/>
      <c r="X28" s="470"/>
      <c r="Y28" s="470"/>
      <c r="Z28" s="470"/>
      <c r="AA28" s="470"/>
      <c r="AB28" s="470"/>
    </row>
    <row r="29" spans="1:28" ht="23.1" customHeight="1" x14ac:dyDescent="0.7">
      <c r="A29" s="744"/>
      <c r="B29" s="470"/>
      <c r="C29" s="470"/>
      <c r="D29" s="470"/>
      <c r="E29" s="466"/>
      <c r="F29" s="470"/>
      <c r="G29" s="470"/>
      <c r="H29" s="466"/>
      <c r="I29" s="470"/>
      <c r="J29" s="470"/>
      <c r="K29" s="470"/>
      <c r="L29" s="470"/>
      <c r="M29" s="470"/>
      <c r="N29" s="470"/>
      <c r="O29" s="471"/>
      <c r="P29" s="471"/>
      <c r="Q29" s="472"/>
      <c r="R29" s="470"/>
      <c r="S29" s="470"/>
      <c r="T29" s="470"/>
      <c r="U29" s="466"/>
      <c r="V29" s="470"/>
      <c r="W29" s="470"/>
      <c r="X29" s="470"/>
      <c r="Y29" s="470"/>
      <c r="Z29" s="470"/>
      <c r="AA29" s="470"/>
      <c r="AB29" s="470"/>
    </row>
    <row r="30" spans="1:28" ht="23.1" customHeight="1" x14ac:dyDescent="0.7">
      <c r="A30" s="744" t="s">
        <v>453</v>
      </c>
      <c r="B30" s="470"/>
      <c r="C30" s="470">
        <v>13</v>
      </c>
      <c r="D30" s="470" t="s">
        <v>34</v>
      </c>
      <c r="E30" s="466">
        <v>26591</v>
      </c>
      <c r="F30" s="470">
        <v>127</v>
      </c>
      <c r="G30" s="470">
        <v>3803</v>
      </c>
      <c r="H30" s="466" t="s">
        <v>444</v>
      </c>
      <c r="I30" s="470">
        <v>1</v>
      </c>
      <c r="J30" s="470">
        <v>3</v>
      </c>
      <c r="K30" s="470">
        <v>35</v>
      </c>
      <c r="L30" s="470">
        <v>735</v>
      </c>
      <c r="M30" s="470"/>
      <c r="N30" s="470"/>
      <c r="O30" s="471"/>
      <c r="P30" s="471"/>
      <c r="Q30" s="472">
        <v>150</v>
      </c>
      <c r="R30" s="470"/>
      <c r="S30" s="470"/>
      <c r="T30" s="470"/>
      <c r="U30" s="466"/>
      <c r="V30" s="470"/>
      <c r="W30" s="470"/>
      <c r="X30" s="470"/>
      <c r="Y30" s="470"/>
      <c r="Z30" s="470"/>
      <c r="AA30" s="470"/>
      <c r="AB30" s="470"/>
    </row>
    <row r="31" spans="1:28" ht="23.1" customHeight="1" x14ac:dyDescent="0.7">
      <c r="A31" s="744" t="s">
        <v>453</v>
      </c>
      <c r="B31" s="470">
        <v>246</v>
      </c>
      <c r="C31" s="470">
        <v>14</v>
      </c>
      <c r="D31" s="470" t="s">
        <v>34</v>
      </c>
      <c r="E31" s="466">
        <v>38306</v>
      </c>
      <c r="F31" s="470">
        <v>62</v>
      </c>
      <c r="G31" s="470">
        <v>1342</v>
      </c>
      <c r="H31" s="466" t="s">
        <v>444</v>
      </c>
      <c r="I31" s="470"/>
      <c r="J31" s="470">
        <v>1</v>
      </c>
      <c r="K31" s="470">
        <v>5</v>
      </c>
      <c r="L31" s="470"/>
      <c r="M31" s="470">
        <v>105</v>
      </c>
      <c r="N31" s="470"/>
      <c r="O31" s="471"/>
      <c r="P31" s="471"/>
      <c r="Q31" s="472">
        <v>250</v>
      </c>
      <c r="R31" s="470">
        <v>4</v>
      </c>
      <c r="S31" s="470">
        <v>246</v>
      </c>
      <c r="T31" s="470" t="s">
        <v>36</v>
      </c>
      <c r="U31" s="466" t="s">
        <v>64</v>
      </c>
      <c r="V31" s="470">
        <v>90</v>
      </c>
      <c r="W31" s="470"/>
      <c r="X31" s="470">
        <v>90</v>
      </c>
      <c r="Y31" s="470"/>
      <c r="Z31" s="470"/>
      <c r="AA31" s="470">
        <v>5</v>
      </c>
      <c r="AB31" s="470"/>
    </row>
    <row r="32" spans="1:28" ht="23.1" customHeight="1" x14ac:dyDescent="0.7">
      <c r="A32" s="744"/>
      <c r="B32" s="470"/>
      <c r="C32" s="470"/>
      <c r="D32" s="470"/>
      <c r="E32" s="466"/>
      <c r="F32" s="470"/>
      <c r="G32" s="470"/>
      <c r="H32" s="466"/>
      <c r="I32" s="470"/>
      <c r="J32" s="470"/>
      <c r="K32" s="470"/>
      <c r="L32" s="470"/>
      <c r="M32" s="470"/>
      <c r="N32" s="470"/>
      <c r="O32" s="471"/>
      <c r="P32" s="471"/>
      <c r="Q32" s="472"/>
      <c r="R32" s="470"/>
      <c r="S32" s="470"/>
      <c r="T32" s="470"/>
      <c r="U32" s="466"/>
      <c r="V32" s="470"/>
      <c r="W32" s="470"/>
      <c r="X32" s="470"/>
      <c r="Y32" s="470"/>
      <c r="Z32" s="470"/>
      <c r="AA32" s="470"/>
      <c r="AB32" s="470"/>
    </row>
    <row r="33" spans="1:28" ht="23.1" customHeight="1" x14ac:dyDescent="0.7">
      <c r="A33" s="744" t="s">
        <v>454</v>
      </c>
      <c r="B33" s="470"/>
      <c r="C33" s="470">
        <v>15</v>
      </c>
      <c r="D33" s="470" t="s">
        <v>34</v>
      </c>
      <c r="E33" s="466">
        <v>13469</v>
      </c>
      <c r="F33" s="470">
        <v>75</v>
      </c>
      <c r="G33" s="470">
        <v>75</v>
      </c>
      <c r="H33" s="466" t="s">
        <v>444</v>
      </c>
      <c r="I33" s="470">
        <v>4</v>
      </c>
      <c r="J33" s="470"/>
      <c r="K33" s="470">
        <v>72</v>
      </c>
      <c r="L33" s="470">
        <v>1672</v>
      </c>
      <c r="M33" s="470"/>
      <c r="N33" s="470"/>
      <c r="O33" s="471"/>
      <c r="P33" s="471"/>
      <c r="Q33" s="472">
        <v>250</v>
      </c>
      <c r="R33" s="470"/>
      <c r="S33" s="470"/>
      <c r="T33" s="470"/>
      <c r="U33" s="466"/>
      <c r="V33" s="470"/>
      <c r="W33" s="470"/>
      <c r="X33" s="470"/>
      <c r="Y33" s="470"/>
      <c r="Z33" s="470"/>
      <c r="AA33" s="470"/>
      <c r="AB33" s="470"/>
    </row>
    <row r="34" spans="1:28" ht="23.1" customHeight="1" x14ac:dyDescent="0.7">
      <c r="A34" s="744"/>
      <c r="B34" s="470"/>
      <c r="C34" s="470"/>
      <c r="D34" s="470"/>
      <c r="E34" s="466"/>
      <c r="F34" s="470"/>
      <c r="G34" s="470"/>
      <c r="H34" s="466"/>
      <c r="I34" s="470"/>
      <c r="J34" s="470"/>
      <c r="K34" s="470"/>
      <c r="L34" s="470"/>
      <c r="M34" s="470"/>
      <c r="N34" s="470"/>
      <c r="O34" s="471"/>
      <c r="P34" s="471"/>
      <c r="Q34" s="472"/>
      <c r="R34" s="470"/>
      <c r="S34" s="470"/>
      <c r="T34" s="470"/>
      <c r="U34" s="466"/>
      <c r="V34" s="470"/>
      <c r="W34" s="470"/>
      <c r="X34" s="470"/>
      <c r="Y34" s="470"/>
      <c r="Z34" s="470"/>
      <c r="AA34" s="470"/>
      <c r="AB34" s="470"/>
    </row>
    <row r="35" spans="1:28" ht="23.1" customHeight="1" x14ac:dyDescent="0.7">
      <c r="A35" s="744" t="s">
        <v>455</v>
      </c>
      <c r="B35" s="470"/>
      <c r="C35" s="470">
        <v>16</v>
      </c>
      <c r="D35" s="470" t="s">
        <v>49</v>
      </c>
      <c r="E35" s="466">
        <v>2878</v>
      </c>
      <c r="F35" s="470">
        <v>39</v>
      </c>
      <c r="G35" s="470"/>
      <c r="H35" s="466" t="s">
        <v>444</v>
      </c>
      <c r="I35" s="470">
        <v>4</v>
      </c>
      <c r="J35" s="470"/>
      <c r="K35" s="470">
        <v>43</v>
      </c>
      <c r="L35" s="470">
        <v>1643</v>
      </c>
      <c r="M35" s="470"/>
      <c r="N35" s="470"/>
      <c r="O35" s="471"/>
      <c r="P35" s="471"/>
      <c r="Q35" s="472">
        <v>250</v>
      </c>
      <c r="R35" s="470"/>
      <c r="S35" s="470"/>
      <c r="T35" s="470"/>
      <c r="U35" s="466"/>
      <c r="V35" s="470"/>
      <c r="W35" s="470"/>
      <c r="X35" s="470"/>
      <c r="Y35" s="470"/>
      <c r="Z35" s="470"/>
      <c r="AA35" s="470"/>
      <c r="AB35" s="470"/>
    </row>
    <row r="36" spans="1:28" ht="23.1" customHeight="1" x14ac:dyDescent="0.7">
      <c r="A36" s="744" t="s">
        <v>455</v>
      </c>
      <c r="B36" s="470"/>
      <c r="C36" s="470">
        <v>17</v>
      </c>
      <c r="D36" s="470" t="s">
        <v>49</v>
      </c>
      <c r="E36" s="466">
        <v>3420</v>
      </c>
      <c r="F36" s="470">
        <v>105</v>
      </c>
      <c r="G36" s="470"/>
      <c r="H36" s="466" t="s">
        <v>444</v>
      </c>
      <c r="I36" s="470">
        <v>3</v>
      </c>
      <c r="J36" s="470"/>
      <c r="K36" s="470">
        <v>5</v>
      </c>
      <c r="L36" s="470">
        <v>1205</v>
      </c>
      <c r="M36" s="470"/>
      <c r="N36" s="470"/>
      <c r="O36" s="471"/>
      <c r="P36" s="471"/>
      <c r="Q36" s="472">
        <v>150</v>
      </c>
      <c r="R36" s="470"/>
      <c r="S36" s="470"/>
      <c r="T36" s="470"/>
      <c r="U36" s="466"/>
      <c r="V36" s="470"/>
      <c r="W36" s="470"/>
      <c r="X36" s="470"/>
      <c r="Y36" s="470"/>
      <c r="Z36" s="470"/>
      <c r="AA36" s="470"/>
      <c r="AB36" s="470"/>
    </row>
    <row r="37" spans="1:28" ht="23.1" customHeight="1" x14ac:dyDescent="0.7">
      <c r="A37" s="744" t="s">
        <v>455</v>
      </c>
      <c r="B37" s="470"/>
      <c r="C37" s="470">
        <v>18</v>
      </c>
      <c r="D37" s="470" t="s">
        <v>34</v>
      </c>
      <c r="E37" s="466">
        <v>7452</v>
      </c>
      <c r="F37" s="470">
        <v>209</v>
      </c>
      <c r="G37" s="471">
        <v>6401</v>
      </c>
      <c r="H37" s="466" t="s">
        <v>444</v>
      </c>
      <c r="I37" s="470">
        <v>7</v>
      </c>
      <c r="J37" s="470">
        <v>2</v>
      </c>
      <c r="K37" s="470">
        <v>55</v>
      </c>
      <c r="L37" s="470">
        <v>3055</v>
      </c>
      <c r="M37" s="470"/>
      <c r="N37" s="470"/>
      <c r="O37" s="471"/>
      <c r="P37" s="471"/>
      <c r="Q37" s="472">
        <v>100</v>
      </c>
      <c r="R37" s="470"/>
      <c r="S37" s="470"/>
      <c r="T37" s="470"/>
      <c r="U37" s="466"/>
      <c r="V37" s="470"/>
      <c r="W37" s="470"/>
      <c r="X37" s="470"/>
      <c r="Y37" s="470"/>
      <c r="Z37" s="470"/>
      <c r="AA37" s="470"/>
      <c r="AB37" s="470"/>
    </row>
    <row r="38" spans="1:28" ht="23.1" customHeight="1" x14ac:dyDescent="0.7">
      <c r="A38" s="744" t="s">
        <v>455</v>
      </c>
      <c r="B38" s="470"/>
      <c r="C38" s="470">
        <v>19</v>
      </c>
      <c r="D38" s="470" t="s">
        <v>34</v>
      </c>
      <c r="E38" s="466">
        <v>39098</v>
      </c>
      <c r="F38" s="470">
        <v>208</v>
      </c>
      <c r="G38" s="470"/>
      <c r="H38" s="466" t="s">
        <v>444</v>
      </c>
      <c r="I38" s="470">
        <v>16</v>
      </c>
      <c r="J38" s="470">
        <v>2</v>
      </c>
      <c r="K38" s="470">
        <v>44</v>
      </c>
      <c r="L38" s="470">
        <v>6644</v>
      </c>
      <c r="M38" s="470"/>
      <c r="N38" s="470"/>
      <c r="O38" s="471"/>
      <c r="P38" s="471"/>
      <c r="Q38" s="472">
        <v>150</v>
      </c>
      <c r="R38" s="470"/>
      <c r="S38" s="470"/>
      <c r="T38" s="470"/>
      <c r="U38" s="466"/>
      <c r="V38" s="470"/>
      <c r="W38" s="470"/>
      <c r="X38" s="470"/>
      <c r="Y38" s="470"/>
      <c r="Z38" s="470"/>
      <c r="AA38" s="470"/>
      <c r="AB38" s="470"/>
    </row>
    <row r="39" spans="1:28" ht="23.1" customHeight="1" x14ac:dyDescent="0.7">
      <c r="A39" s="744"/>
      <c r="B39" s="470"/>
      <c r="C39" s="470"/>
      <c r="D39" s="470"/>
      <c r="E39" s="466"/>
      <c r="F39" s="470"/>
      <c r="G39" s="470"/>
      <c r="H39" s="466"/>
      <c r="I39" s="470"/>
      <c r="J39" s="470"/>
      <c r="K39" s="470"/>
      <c r="L39" s="470"/>
      <c r="M39" s="470"/>
      <c r="N39" s="470"/>
      <c r="O39" s="471"/>
      <c r="P39" s="471"/>
      <c r="Q39" s="472"/>
      <c r="R39" s="470"/>
      <c r="S39" s="470"/>
      <c r="T39" s="470"/>
      <c r="U39" s="466"/>
      <c r="V39" s="470"/>
      <c r="W39" s="470"/>
      <c r="X39" s="470"/>
      <c r="Y39" s="470"/>
      <c r="Z39" s="470"/>
      <c r="AA39" s="470"/>
      <c r="AB39" s="470"/>
    </row>
    <row r="40" spans="1:28" ht="23.1" customHeight="1" x14ac:dyDescent="0.7">
      <c r="A40" s="744" t="s">
        <v>456</v>
      </c>
      <c r="B40" s="470">
        <v>169</v>
      </c>
      <c r="C40" s="470">
        <v>20</v>
      </c>
      <c r="D40" s="470" t="s">
        <v>34</v>
      </c>
      <c r="E40" s="466">
        <v>37515</v>
      </c>
      <c r="F40" s="470">
        <v>33</v>
      </c>
      <c r="G40" s="470">
        <v>1389</v>
      </c>
      <c r="H40" s="466" t="s">
        <v>444</v>
      </c>
      <c r="I40" s="470"/>
      <c r="J40" s="470">
        <v>2</v>
      </c>
      <c r="K40" s="470">
        <v>91</v>
      </c>
      <c r="L40" s="470"/>
      <c r="M40" s="470">
        <v>291</v>
      </c>
      <c r="N40" s="470"/>
      <c r="O40" s="471"/>
      <c r="P40" s="471"/>
      <c r="Q40" s="472">
        <v>200</v>
      </c>
      <c r="R40" s="470">
        <v>5</v>
      </c>
      <c r="S40" s="470">
        <v>169</v>
      </c>
      <c r="T40" s="470" t="s">
        <v>36</v>
      </c>
      <c r="U40" s="466" t="s">
        <v>45</v>
      </c>
      <c r="V40" s="470">
        <v>144</v>
      </c>
      <c r="W40" s="470"/>
      <c r="X40" s="470">
        <v>144</v>
      </c>
      <c r="Y40" s="470"/>
      <c r="Z40" s="470"/>
      <c r="AA40" s="470">
        <v>30</v>
      </c>
      <c r="AB40" s="470"/>
    </row>
    <row r="41" spans="1:28" ht="23.1" customHeight="1" x14ac:dyDescent="0.7">
      <c r="A41" s="744"/>
      <c r="B41" s="470"/>
      <c r="C41" s="470"/>
      <c r="D41" s="470"/>
      <c r="E41" s="466"/>
      <c r="F41" s="470"/>
      <c r="G41" s="470"/>
      <c r="H41" s="466"/>
      <c r="I41" s="470"/>
      <c r="J41" s="470"/>
      <c r="K41" s="470"/>
      <c r="L41" s="470"/>
      <c r="M41" s="470"/>
      <c r="N41" s="470"/>
      <c r="O41" s="471"/>
      <c r="P41" s="471"/>
      <c r="Q41" s="472">
        <v>100</v>
      </c>
      <c r="R41" s="470"/>
      <c r="S41" s="470"/>
      <c r="T41" s="470"/>
      <c r="U41" s="466"/>
      <c r="V41" s="470"/>
      <c r="W41" s="470"/>
      <c r="X41" s="470"/>
      <c r="Y41" s="470"/>
      <c r="Z41" s="470"/>
      <c r="AA41" s="470"/>
      <c r="AB41" s="470"/>
    </row>
    <row r="42" spans="1:28" ht="23.1" customHeight="1" x14ac:dyDescent="0.7">
      <c r="A42" s="744" t="s">
        <v>457</v>
      </c>
      <c r="B42" s="470">
        <v>169</v>
      </c>
      <c r="C42" s="470">
        <v>21</v>
      </c>
      <c r="D42" s="470" t="s">
        <v>34</v>
      </c>
      <c r="E42" s="466">
        <v>75047</v>
      </c>
      <c r="F42" s="470">
        <v>224</v>
      </c>
      <c r="G42" s="470">
        <v>6371</v>
      </c>
      <c r="H42" s="466" t="s">
        <v>444</v>
      </c>
      <c r="I42" s="470">
        <v>1</v>
      </c>
      <c r="J42" s="470">
        <v>2</v>
      </c>
      <c r="K42" s="470">
        <v>60</v>
      </c>
      <c r="L42" s="470">
        <v>660</v>
      </c>
      <c r="M42" s="470"/>
      <c r="N42" s="470"/>
      <c r="O42" s="471"/>
      <c r="P42" s="471"/>
      <c r="Q42" s="472">
        <v>100</v>
      </c>
      <c r="R42" s="470"/>
      <c r="S42" s="470">
        <v>169</v>
      </c>
      <c r="T42" s="470"/>
      <c r="U42" s="466"/>
      <c r="V42" s="470"/>
      <c r="W42" s="470"/>
      <c r="X42" s="470"/>
      <c r="Y42" s="470"/>
      <c r="Z42" s="470"/>
      <c r="AA42" s="470"/>
      <c r="AB42" s="470"/>
    </row>
    <row r="43" spans="1:28" ht="23.1" customHeight="1" x14ac:dyDescent="0.7">
      <c r="A43" s="744"/>
      <c r="B43" s="470"/>
      <c r="C43" s="470">
        <v>22</v>
      </c>
      <c r="D43" s="470" t="s">
        <v>34</v>
      </c>
      <c r="E43" s="466">
        <v>37515</v>
      </c>
      <c r="F43" s="470">
        <v>33</v>
      </c>
      <c r="G43" s="470">
        <v>1389</v>
      </c>
      <c r="H43" s="466"/>
      <c r="I43" s="470"/>
      <c r="J43" s="470">
        <v>2</v>
      </c>
      <c r="K43" s="470">
        <v>91</v>
      </c>
      <c r="L43" s="470">
        <v>291</v>
      </c>
      <c r="M43" s="470"/>
      <c r="N43" s="470"/>
      <c r="O43" s="471"/>
      <c r="P43" s="471"/>
      <c r="Q43" s="472"/>
      <c r="R43" s="470"/>
      <c r="S43" s="470"/>
      <c r="T43" s="470"/>
      <c r="U43" s="466"/>
      <c r="V43" s="470"/>
      <c r="W43" s="470"/>
      <c r="X43" s="470"/>
      <c r="Y43" s="470"/>
      <c r="Z43" s="470"/>
      <c r="AA43" s="470"/>
      <c r="AB43" s="470"/>
    </row>
    <row r="44" spans="1:28" ht="23.1" customHeight="1" x14ac:dyDescent="0.7">
      <c r="A44" s="744"/>
      <c r="B44" s="470"/>
      <c r="C44" s="470"/>
      <c r="D44" s="470"/>
      <c r="E44" s="466"/>
      <c r="F44" s="470"/>
      <c r="G44" s="470"/>
      <c r="H44" s="466"/>
      <c r="I44" s="470"/>
      <c r="J44" s="470"/>
      <c r="K44" s="470"/>
      <c r="L44" s="470"/>
      <c r="M44" s="470"/>
      <c r="N44" s="470"/>
      <c r="O44" s="471"/>
      <c r="P44" s="471"/>
      <c r="Q44" s="472"/>
      <c r="R44" s="470"/>
      <c r="S44" s="470"/>
      <c r="T44" s="470"/>
      <c r="U44" s="466"/>
      <c r="V44" s="470"/>
      <c r="W44" s="470"/>
      <c r="X44" s="470"/>
      <c r="Y44" s="470"/>
      <c r="Z44" s="470"/>
      <c r="AA44" s="470"/>
      <c r="AB44" s="470"/>
    </row>
    <row r="45" spans="1:28" ht="23.1" customHeight="1" x14ac:dyDescent="0.7">
      <c r="A45" s="744" t="s">
        <v>458</v>
      </c>
      <c r="B45" s="470">
        <v>44</v>
      </c>
      <c r="C45" s="470">
        <v>23</v>
      </c>
      <c r="D45" s="470" t="s">
        <v>34</v>
      </c>
      <c r="E45" s="466">
        <v>74028</v>
      </c>
      <c r="F45" s="470">
        <v>216</v>
      </c>
      <c r="G45" s="470">
        <v>6352</v>
      </c>
      <c r="H45" s="466" t="s">
        <v>444</v>
      </c>
      <c r="I45" s="470">
        <v>3</v>
      </c>
      <c r="J45" s="470">
        <v>1</v>
      </c>
      <c r="K45" s="470">
        <v>41</v>
      </c>
      <c r="L45" s="470"/>
      <c r="M45" s="470">
        <v>1341</v>
      </c>
      <c r="N45" s="470"/>
      <c r="O45" s="471"/>
      <c r="P45" s="471"/>
      <c r="Q45" s="472">
        <v>200</v>
      </c>
      <c r="R45" s="470">
        <v>6</v>
      </c>
      <c r="S45" s="470">
        <v>44</v>
      </c>
      <c r="T45" s="470" t="s">
        <v>36</v>
      </c>
      <c r="U45" s="466" t="s">
        <v>45</v>
      </c>
      <c r="V45" s="470">
        <v>72</v>
      </c>
      <c r="W45" s="470"/>
      <c r="X45" s="470">
        <v>72</v>
      </c>
      <c r="Y45" s="470"/>
      <c r="Z45" s="470"/>
      <c r="AA45" s="470">
        <v>15</v>
      </c>
      <c r="AB45" s="470"/>
    </row>
    <row r="46" spans="1:28" ht="23.1" customHeight="1" x14ac:dyDescent="0.7">
      <c r="A46" s="744" t="s">
        <v>458</v>
      </c>
      <c r="B46" s="470"/>
      <c r="C46" s="470">
        <v>24</v>
      </c>
      <c r="D46" s="470" t="s">
        <v>49</v>
      </c>
      <c r="E46" s="466">
        <v>2931</v>
      </c>
      <c r="F46" s="470">
        <v>60</v>
      </c>
      <c r="G46" s="470"/>
      <c r="H46" s="466" t="s">
        <v>444</v>
      </c>
      <c r="I46" s="470">
        <v>2</v>
      </c>
      <c r="J46" s="470"/>
      <c r="K46" s="470">
        <v>86</v>
      </c>
      <c r="L46" s="470">
        <v>886</v>
      </c>
      <c r="M46" s="470"/>
      <c r="N46" s="470"/>
      <c r="O46" s="471"/>
      <c r="P46" s="471"/>
      <c r="Q46" s="472">
        <v>250</v>
      </c>
      <c r="R46" s="470"/>
      <c r="S46" s="470"/>
      <c r="T46" s="470"/>
      <c r="U46" s="466"/>
      <c r="V46" s="470"/>
      <c r="W46" s="470"/>
      <c r="X46" s="470"/>
      <c r="Y46" s="470"/>
      <c r="Z46" s="470"/>
      <c r="AA46" s="470"/>
      <c r="AB46" s="470"/>
    </row>
    <row r="47" spans="1:28" ht="23.1" customHeight="1" x14ac:dyDescent="0.7">
      <c r="A47" s="744"/>
      <c r="B47" s="470"/>
      <c r="C47" s="470"/>
      <c r="D47" s="470"/>
      <c r="E47" s="466"/>
      <c r="F47" s="470"/>
      <c r="G47" s="470"/>
      <c r="H47" s="466"/>
      <c r="I47" s="470"/>
      <c r="J47" s="470"/>
      <c r="K47" s="470"/>
      <c r="L47" s="470"/>
      <c r="M47" s="470"/>
      <c r="N47" s="470"/>
      <c r="O47" s="471"/>
      <c r="P47" s="471"/>
      <c r="Q47" s="472">
        <v>250</v>
      </c>
      <c r="R47" s="470"/>
      <c r="S47" s="470"/>
      <c r="T47" s="470"/>
      <c r="U47" s="466"/>
      <c r="V47" s="470"/>
      <c r="W47" s="470"/>
      <c r="X47" s="470"/>
      <c r="Y47" s="470"/>
      <c r="Z47" s="470"/>
      <c r="AA47" s="470"/>
      <c r="AB47" s="470"/>
    </row>
    <row r="48" spans="1:28" ht="23.1" customHeight="1" x14ac:dyDescent="0.7">
      <c r="A48" s="744" t="s">
        <v>459</v>
      </c>
      <c r="B48" s="470"/>
      <c r="C48" s="470">
        <v>25</v>
      </c>
      <c r="D48" s="470" t="s">
        <v>49</v>
      </c>
      <c r="E48" s="466">
        <v>7767</v>
      </c>
      <c r="F48" s="470">
        <v>84</v>
      </c>
      <c r="G48" s="470"/>
      <c r="H48" s="466" t="s">
        <v>444</v>
      </c>
      <c r="I48" s="470">
        <v>2</v>
      </c>
      <c r="J48" s="470">
        <v>1</v>
      </c>
      <c r="K48" s="470">
        <v>59</v>
      </c>
      <c r="L48" s="470">
        <v>959</v>
      </c>
      <c r="M48" s="470"/>
      <c r="N48" s="470"/>
      <c r="O48" s="471"/>
      <c r="P48" s="471"/>
      <c r="Q48" s="472">
        <v>100</v>
      </c>
      <c r="R48" s="470"/>
      <c r="S48" s="470"/>
      <c r="T48" s="470"/>
      <c r="U48" s="466"/>
      <c r="V48" s="470"/>
      <c r="W48" s="470"/>
      <c r="X48" s="470"/>
      <c r="Y48" s="470"/>
      <c r="Z48" s="470"/>
      <c r="AA48" s="470"/>
      <c r="AB48" s="470"/>
    </row>
    <row r="49" spans="1:28" ht="23.1" customHeight="1" x14ac:dyDescent="0.7">
      <c r="A49" s="744"/>
      <c r="B49" s="470"/>
      <c r="C49" s="470"/>
      <c r="D49" s="470"/>
      <c r="E49" s="466"/>
      <c r="F49" s="470"/>
      <c r="G49" s="470"/>
      <c r="H49" s="466"/>
      <c r="I49" s="470"/>
      <c r="J49" s="470"/>
      <c r="K49" s="470"/>
      <c r="L49" s="470"/>
      <c r="M49" s="470"/>
      <c r="N49" s="470"/>
      <c r="O49" s="471"/>
      <c r="P49" s="471"/>
      <c r="Q49" s="472"/>
      <c r="R49" s="470"/>
      <c r="S49" s="470"/>
      <c r="T49" s="470"/>
      <c r="U49" s="466"/>
      <c r="V49" s="470"/>
      <c r="W49" s="470"/>
      <c r="X49" s="470"/>
      <c r="Y49" s="470"/>
      <c r="Z49" s="470"/>
      <c r="AA49" s="470"/>
      <c r="AB49" s="470"/>
    </row>
    <row r="50" spans="1:28" ht="23.1" customHeight="1" x14ac:dyDescent="0.7">
      <c r="A50" s="744" t="s">
        <v>460</v>
      </c>
      <c r="B50" s="470">
        <v>82</v>
      </c>
      <c r="C50" s="470">
        <v>26</v>
      </c>
      <c r="D50" s="470" t="s">
        <v>34</v>
      </c>
      <c r="E50" s="466">
        <v>37441</v>
      </c>
      <c r="F50" s="470">
        <v>38</v>
      </c>
      <c r="G50" s="470">
        <v>1285</v>
      </c>
      <c r="H50" s="466" t="s">
        <v>444</v>
      </c>
      <c r="I50" s="470"/>
      <c r="J50" s="470">
        <v>1</v>
      </c>
      <c r="K50" s="470">
        <v>62</v>
      </c>
      <c r="L50" s="470"/>
      <c r="M50" s="470">
        <v>162</v>
      </c>
      <c r="N50" s="470"/>
      <c r="O50" s="471"/>
      <c r="P50" s="471"/>
      <c r="Q50" s="472">
        <v>150</v>
      </c>
      <c r="R50" s="470">
        <v>7</v>
      </c>
      <c r="S50" s="470">
        <v>82</v>
      </c>
      <c r="T50" s="470" t="s">
        <v>36</v>
      </c>
      <c r="U50" s="466" t="s">
        <v>45</v>
      </c>
      <c r="V50" s="470">
        <v>48</v>
      </c>
      <c r="W50" s="470"/>
      <c r="X50" s="470">
        <v>48</v>
      </c>
      <c r="Y50" s="470"/>
      <c r="Z50" s="470"/>
      <c r="AA50" s="470">
        <v>40</v>
      </c>
      <c r="AB50" s="470"/>
    </row>
    <row r="51" spans="1:28" ht="23.1" customHeight="1" x14ac:dyDescent="0.7">
      <c r="A51" s="744"/>
      <c r="B51" s="470"/>
      <c r="C51" s="470"/>
      <c r="D51" s="470"/>
      <c r="E51" s="466"/>
      <c r="F51" s="470"/>
      <c r="G51" s="470"/>
      <c r="H51" s="466"/>
      <c r="I51" s="470"/>
      <c r="J51" s="470"/>
      <c r="K51" s="470"/>
      <c r="L51" s="470"/>
      <c r="M51" s="470"/>
      <c r="N51" s="470"/>
      <c r="O51" s="471"/>
      <c r="P51" s="471"/>
      <c r="Q51" s="472"/>
      <c r="R51" s="470"/>
      <c r="S51" s="470"/>
      <c r="T51" s="470"/>
      <c r="U51" s="466"/>
      <c r="V51" s="470"/>
      <c r="W51" s="470"/>
      <c r="X51" s="470"/>
      <c r="Y51" s="470"/>
      <c r="Z51" s="470"/>
      <c r="AA51" s="470"/>
      <c r="AB51" s="470"/>
    </row>
    <row r="52" spans="1:28" ht="23.1" customHeight="1" x14ac:dyDescent="0.7">
      <c r="A52" s="744" t="s">
        <v>462</v>
      </c>
      <c r="B52" s="470">
        <v>27</v>
      </c>
      <c r="C52" s="470">
        <v>27</v>
      </c>
      <c r="D52" s="470" t="s">
        <v>461</v>
      </c>
      <c r="E52" s="466"/>
      <c r="F52" s="470"/>
      <c r="G52" s="470"/>
      <c r="H52" s="466" t="s">
        <v>444</v>
      </c>
      <c r="I52" s="470">
        <v>36</v>
      </c>
      <c r="J52" s="470"/>
      <c r="K52" s="470"/>
      <c r="L52" s="470">
        <v>14400</v>
      </c>
      <c r="M52" s="470"/>
      <c r="N52" s="470"/>
      <c r="O52" s="471"/>
      <c r="P52" s="471"/>
      <c r="Q52" s="472">
        <v>100</v>
      </c>
      <c r="R52" s="470"/>
      <c r="S52" s="470">
        <v>27</v>
      </c>
      <c r="T52" s="470"/>
      <c r="U52" s="466"/>
      <c r="V52" s="470"/>
      <c r="W52" s="470"/>
      <c r="X52" s="470"/>
      <c r="Y52" s="470"/>
      <c r="Z52" s="470"/>
      <c r="AA52" s="470"/>
      <c r="AB52" s="470"/>
    </row>
    <row r="53" spans="1:28" ht="23.1" customHeight="1" x14ac:dyDescent="0.7">
      <c r="A53" s="744"/>
      <c r="B53" s="470"/>
      <c r="C53" s="470"/>
      <c r="D53" s="470"/>
      <c r="E53" s="466"/>
      <c r="F53" s="470"/>
      <c r="G53" s="470"/>
      <c r="H53" s="466"/>
      <c r="I53" s="470"/>
      <c r="J53" s="470"/>
      <c r="K53" s="470"/>
      <c r="L53" s="470"/>
      <c r="M53" s="470"/>
      <c r="N53" s="470"/>
      <c r="O53" s="471"/>
      <c r="P53" s="471"/>
      <c r="Q53" s="472"/>
      <c r="R53" s="470"/>
      <c r="S53" s="470"/>
      <c r="T53" s="470"/>
      <c r="U53" s="466"/>
      <c r="V53" s="470"/>
      <c r="W53" s="470"/>
      <c r="X53" s="470"/>
      <c r="Y53" s="470"/>
      <c r="Z53" s="470"/>
      <c r="AA53" s="470"/>
      <c r="AB53" s="470"/>
    </row>
    <row r="54" spans="1:28" ht="23.1" customHeight="1" x14ac:dyDescent="0.7">
      <c r="A54" s="744" t="s">
        <v>464</v>
      </c>
      <c r="B54" s="470">
        <v>129</v>
      </c>
      <c r="C54" s="470">
        <v>29</v>
      </c>
      <c r="D54" s="470" t="s">
        <v>34</v>
      </c>
      <c r="E54" s="466">
        <v>38305</v>
      </c>
      <c r="F54" s="470">
        <v>61</v>
      </c>
      <c r="G54" s="470">
        <v>1341</v>
      </c>
      <c r="H54" s="466" t="s">
        <v>444</v>
      </c>
      <c r="I54" s="470"/>
      <c r="J54" s="470">
        <v>1</v>
      </c>
      <c r="K54" s="470">
        <v>33</v>
      </c>
      <c r="L54" s="470"/>
      <c r="M54" s="470">
        <v>133</v>
      </c>
      <c r="N54" s="473"/>
      <c r="O54" s="470"/>
      <c r="P54" s="470"/>
      <c r="Q54" s="472">
        <v>150</v>
      </c>
      <c r="R54" s="470">
        <v>8</v>
      </c>
      <c r="S54" s="470">
        <v>129</v>
      </c>
      <c r="T54" s="470" t="s">
        <v>36</v>
      </c>
      <c r="U54" s="466" t="s">
        <v>64</v>
      </c>
      <c r="V54" s="470">
        <v>84</v>
      </c>
      <c r="W54" s="470"/>
      <c r="X54" s="470">
        <v>84</v>
      </c>
      <c r="Y54" s="470"/>
      <c r="Z54" s="470"/>
      <c r="AA54" s="470">
        <v>33</v>
      </c>
      <c r="AB54" s="470"/>
    </row>
    <row r="55" spans="1:28" ht="23.1" customHeight="1" x14ac:dyDescent="0.7">
      <c r="A55" s="744"/>
      <c r="B55" s="470"/>
      <c r="C55" s="470"/>
      <c r="D55" s="470"/>
      <c r="E55" s="466"/>
      <c r="F55" s="470"/>
      <c r="G55" s="470"/>
      <c r="H55" s="466"/>
      <c r="I55" s="470"/>
      <c r="J55" s="470"/>
      <c r="K55" s="470"/>
      <c r="L55" s="470"/>
      <c r="M55" s="470"/>
      <c r="N55" s="473"/>
      <c r="O55" s="470"/>
      <c r="P55" s="470"/>
      <c r="Q55" s="472"/>
      <c r="R55" s="470"/>
      <c r="S55" s="470"/>
      <c r="T55" s="470"/>
      <c r="U55" s="466"/>
      <c r="V55" s="470"/>
      <c r="W55" s="470"/>
      <c r="X55" s="470"/>
      <c r="Y55" s="470"/>
      <c r="Z55" s="470"/>
      <c r="AA55" s="470"/>
      <c r="AB55" s="470"/>
    </row>
    <row r="56" spans="1:28" ht="23.1" customHeight="1" x14ac:dyDescent="0.7">
      <c r="A56" s="744" t="s">
        <v>465</v>
      </c>
      <c r="B56" s="470">
        <v>54</v>
      </c>
      <c r="C56" s="470">
        <v>30</v>
      </c>
      <c r="D56" s="470" t="s">
        <v>34</v>
      </c>
      <c r="E56" s="466">
        <v>38320</v>
      </c>
      <c r="F56" s="470">
        <v>72</v>
      </c>
      <c r="G56" s="470">
        <v>1356</v>
      </c>
      <c r="H56" s="466" t="s">
        <v>444</v>
      </c>
      <c r="I56" s="470"/>
      <c r="J56" s="470">
        <v>2</v>
      </c>
      <c r="K56" s="470">
        <v>22</v>
      </c>
      <c r="L56" s="470"/>
      <c r="M56" s="470">
        <v>222</v>
      </c>
      <c r="N56" s="470"/>
      <c r="O56" s="470"/>
      <c r="P56" s="470"/>
      <c r="Q56" s="472">
        <v>250</v>
      </c>
      <c r="R56" s="470">
        <v>9</v>
      </c>
      <c r="S56" s="470">
        <v>54</v>
      </c>
      <c r="T56" s="470" t="s">
        <v>36</v>
      </c>
      <c r="U56" s="466" t="s">
        <v>64</v>
      </c>
      <c r="V56" s="470">
        <v>36</v>
      </c>
      <c r="W56" s="470"/>
      <c r="X56" s="470">
        <v>36</v>
      </c>
      <c r="Y56" s="470"/>
      <c r="Z56" s="470"/>
      <c r="AA56" s="470">
        <v>43</v>
      </c>
      <c r="AB56" s="470"/>
    </row>
    <row r="57" spans="1:28" ht="23.1" customHeight="1" x14ac:dyDescent="0.7">
      <c r="A57" s="744"/>
      <c r="B57" s="470"/>
      <c r="C57" s="470"/>
      <c r="D57" s="470"/>
      <c r="E57" s="466"/>
      <c r="F57" s="470"/>
      <c r="G57" s="470"/>
      <c r="H57" s="466"/>
      <c r="I57" s="470"/>
      <c r="J57" s="470"/>
      <c r="K57" s="470"/>
      <c r="L57" s="470"/>
      <c r="M57" s="470"/>
      <c r="N57" s="470"/>
      <c r="O57" s="470"/>
      <c r="P57" s="470"/>
      <c r="Q57" s="472"/>
      <c r="R57" s="470"/>
      <c r="S57" s="470"/>
      <c r="T57" s="470"/>
      <c r="U57" s="466"/>
      <c r="V57" s="470"/>
      <c r="W57" s="470"/>
      <c r="X57" s="470"/>
      <c r="Y57" s="470"/>
      <c r="Z57" s="470"/>
      <c r="AA57" s="470"/>
      <c r="AB57" s="470"/>
    </row>
    <row r="58" spans="1:28" ht="23.1" customHeight="1" x14ac:dyDescent="0.7">
      <c r="A58" s="744" t="s">
        <v>466</v>
      </c>
      <c r="B58" s="470">
        <v>19</v>
      </c>
      <c r="C58" s="470">
        <v>31</v>
      </c>
      <c r="D58" s="470" t="s">
        <v>34</v>
      </c>
      <c r="E58" s="466">
        <v>37454</v>
      </c>
      <c r="F58" s="470">
        <v>5</v>
      </c>
      <c r="G58" s="470">
        <v>1298</v>
      </c>
      <c r="H58" s="466" t="s">
        <v>444</v>
      </c>
      <c r="I58" s="470"/>
      <c r="J58" s="470">
        <v>3</v>
      </c>
      <c r="K58" s="470">
        <v>56</v>
      </c>
      <c r="L58" s="470"/>
      <c r="M58" s="470">
        <v>356</v>
      </c>
      <c r="N58" s="470"/>
      <c r="O58" s="470"/>
      <c r="P58" s="470"/>
      <c r="Q58" s="472">
        <v>200</v>
      </c>
      <c r="R58" s="470">
        <v>10</v>
      </c>
      <c r="S58" s="470">
        <v>19</v>
      </c>
      <c r="T58" s="470" t="s">
        <v>36</v>
      </c>
      <c r="U58" s="466" t="s">
        <v>45</v>
      </c>
      <c r="V58" s="470"/>
      <c r="W58" s="470"/>
      <c r="X58" s="470"/>
      <c r="Y58" s="470"/>
      <c r="Z58" s="470"/>
      <c r="AA58" s="470">
        <v>30</v>
      </c>
      <c r="AB58" s="470"/>
    </row>
    <row r="59" spans="1:28" ht="17.25" customHeight="1" x14ac:dyDescent="0.7">
      <c r="A59" s="744"/>
      <c r="B59" s="470"/>
      <c r="C59" s="470"/>
      <c r="D59" s="470"/>
      <c r="E59" s="466"/>
      <c r="F59" s="470"/>
      <c r="G59" s="470"/>
      <c r="H59" s="466"/>
      <c r="I59" s="470"/>
      <c r="J59" s="470"/>
      <c r="K59" s="470"/>
      <c r="L59" s="470"/>
      <c r="M59" s="470"/>
      <c r="N59" s="470"/>
      <c r="O59" s="470"/>
      <c r="P59" s="470"/>
      <c r="Q59" s="472"/>
      <c r="R59" s="470"/>
      <c r="S59" s="470"/>
      <c r="T59" s="470"/>
      <c r="U59" s="466"/>
      <c r="V59" s="470"/>
      <c r="W59" s="470"/>
      <c r="X59" s="470"/>
      <c r="Y59" s="470"/>
      <c r="Z59" s="470"/>
      <c r="AA59" s="470"/>
      <c r="AB59" s="470"/>
    </row>
    <row r="60" spans="1:28" s="478" customFormat="1" ht="30" customHeight="1" x14ac:dyDescent="0.7">
      <c r="A60" s="745" t="s">
        <v>467</v>
      </c>
      <c r="B60" s="475"/>
      <c r="C60" s="475">
        <v>32</v>
      </c>
      <c r="D60" s="475" t="s">
        <v>49</v>
      </c>
      <c r="E60" s="476">
        <v>5298</v>
      </c>
      <c r="F60" s="475">
        <v>62</v>
      </c>
      <c r="G60" s="475"/>
      <c r="H60" s="476" t="s">
        <v>444</v>
      </c>
      <c r="I60" s="475">
        <v>4</v>
      </c>
      <c r="J60" s="475">
        <v>1</v>
      </c>
      <c r="K60" s="475">
        <v>56</v>
      </c>
      <c r="L60" s="475">
        <v>1765</v>
      </c>
      <c r="M60" s="475"/>
      <c r="N60" s="475"/>
      <c r="O60" s="475"/>
      <c r="P60" s="475"/>
      <c r="Q60" s="477">
        <v>150</v>
      </c>
      <c r="R60" s="475"/>
      <c r="S60" s="475"/>
      <c r="T60" s="475"/>
      <c r="U60" s="476"/>
      <c r="V60" s="475"/>
      <c r="W60" s="475"/>
      <c r="X60" s="475"/>
      <c r="Y60" s="475"/>
      <c r="Z60" s="475"/>
      <c r="AA60" s="475"/>
      <c r="AB60" s="475"/>
    </row>
    <row r="61" spans="1:28" s="478" customFormat="1" ht="30" customHeight="1" x14ac:dyDescent="0.7">
      <c r="A61" s="745" t="s">
        <v>467</v>
      </c>
      <c r="B61" s="475"/>
      <c r="C61" s="475">
        <v>33</v>
      </c>
      <c r="D61" s="475" t="s">
        <v>47</v>
      </c>
      <c r="E61" s="476">
        <v>2069</v>
      </c>
      <c r="F61" s="475">
        <v>129</v>
      </c>
      <c r="G61" s="475"/>
      <c r="H61" s="476" t="s">
        <v>444</v>
      </c>
      <c r="I61" s="475">
        <v>7</v>
      </c>
      <c r="J61" s="475">
        <v>1</v>
      </c>
      <c r="K61" s="475">
        <v>31</v>
      </c>
      <c r="L61" s="475">
        <v>2931</v>
      </c>
      <c r="M61" s="475"/>
      <c r="N61" s="475"/>
      <c r="O61" s="475"/>
      <c r="P61" s="475"/>
      <c r="Q61" s="477">
        <v>150</v>
      </c>
      <c r="R61" s="475"/>
      <c r="S61" s="475"/>
      <c r="T61" s="475"/>
      <c r="U61" s="476"/>
      <c r="V61" s="475"/>
      <c r="W61" s="475"/>
      <c r="X61" s="475"/>
      <c r="Y61" s="475"/>
      <c r="Z61" s="475"/>
      <c r="AA61" s="475"/>
      <c r="AB61" s="475"/>
    </row>
    <row r="62" spans="1:28" s="483" customFormat="1" ht="24.75" customHeight="1" x14ac:dyDescent="0.7">
      <c r="A62" s="746" t="s">
        <v>467</v>
      </c>
      <c r="B62" s="480">
        <v>100</v>
      </c>
      <c r="C62" s="480">
        <v>34</v>
      </c>
      <c r="D62" s="480" t="s">
        <v>34</v>
      </c>
      <c r="E62" s="481">
        <v>37500</v>
      </c>
      <c r="F62" s="480">
        <v>26</v>
      </c>
      <c r="G62" s="480">
        <v>1374</v>
      </c>
      <c r="H62" s="481" t="s">
        <v>444</v>
      </c>
      <c r="I62" s="480"/>
      <c r="J62" s="480"/>
      <c r="K62" s="480">
        <v>85</v>
      </c>
      <c r="L62" s="480"/>
      <c r="M62" s="480">
        <v>85</v>
      </c>
      <c r="N62" s="480"/>
      <c r="O62" s="480"/>
      <c r="P62" s="480"/>
      <c r="Q62" s="482">
        <v>250</v>
      </c>
      <c r="R62" s="480">
        <v>11</v>
      </c>
      <c r="S62" s="480">
        <v>100</v>
      </c>
      <c r="T62" s="480" t="s">
        <v>36</v>
      </c>
      <c r="U62" s="481" t="s">
        <v>45</v>
      </c>
      <c r="V62" s="480">
        <v>120</v>
      </c>
      <c r="W62" s="480"/>
      <c r="X62" s="480">
        <v>120</v>
      </c>
      <c r="Y62" s="480">
        <v>41.5</v>
      </c>
      <c r="Z62" s="480"/>
      <c r="AA62" s="480">
        <v>20</v>
      </c>
      <c r="AB62" s="480" t="s">
        <v>468</v>
      </c>
    </row>
    <row r="63" spans="1:28" s="478" customFormat="1" ht="31.5" customHeight="1" x14ac:dyDescent="0.7">
      <c r="A63" s="745" t="s">
        <v>467</v>
      </c>
      <c r="B63" s="475"/>
      <c r="C63" s="475">
        <v>35</v>
      </c>
      <c r="D63" s="475" t="s">
        <v>49</v>
      </c>
      <c r="E63" s="476">
        <v>5299</v>
      </c>
      <c r="F63" s="475">
        <v>154</v>
      </c>
      <c r="G63" s="475"/>
      <c r="H63" s="476" t="s">
        <v>444</v>
      </c>
      <c r="I63" s="475">
        <v>8</v>
      </c>
      <c r="J63" s="475">
        <v>2</v>
      </c>
      <c r="K63" s="475">
        <v>94</v>
      </c>
      <c r="L63" s="475">
        <v>3494</v>
      </c>
      <c r="M63" s="475"/>
      <c r="N63" s="475"/>
      <c r="O63" s="475"/>
      <c r="P63" s="475"/>
      <c r="Q63" s="477">
        <v>150</v>
      </c>
      <c r="R63" s="475"/>
      <c r="S63" s="475"/>
      <c r="T63" s="475"/>
      <c r="U63" s="476"/>
      <c r="V63" s="475"/>
      <c r="W63" s="475"/>
      <c r="X63" s="475"/>
      <c r="Y63" s="475"/>
      <c r="Z63" s="475"/>
      <c r="AA63" s="475"/>
      <c r="AB63" s="475"/>
    </row>
    <row r="64" spans="1:28" ht="23.1" customHeight="1" x14ac:dyDescent="0.7">
      <c r="A64" s="744"/>
      <c r="B64" s="470"/>
      <c r="C64" s="470"/>
      <c r="D64" s="470"/>
      <c r="E64" s="466"/>
      <c r="F64" s="470"/>
      <c r="G64" s="470"/>
      <c r="H64" s="466"/>
      <c r="I64" s="470"/>
      <c r="J64" s="470"/>
      <c r="K64" s="470"/>
      <c r="L64" s="470"/>
      <c r="M64" s="470"/>
      <c r="N64" s="470"/>
      <c r="O64" s="470"/>
      <c r="P64" s="470"/>
      <c r="Q64" s="472"/>
      <c r="R64" s="470"/>
      <c r="S64" s="470"/>
      <c r="T64" s="470"/>
      <c r="U64" s="466"/>
      <c r="V64" s="470"/>
      <c r="W64" s="470"/>
      <c r="X64" s="470"/>
      <c r="Y64" s="470"/>
      <c r="Z64" s="470"/>
      <c r="AA64" s="470"/>
      <c r="AB64" s="470"/>
    </row>
    <row r="65" spans="1:28" ht="23.1" customHeight="1" x14ac:dyDescent="0.7">
      <c r="A65" s="744" t="s">
        <v>469</v>
      </c>
      <c r="B65" s="470"/>
      <c r="C65" s="470">
        <v>36</v>
      </c>
      <c r="D65" s="470" t="s">
        <v>49</v>
      </c>
      <c r="E65" s="466">
        <v>978</v>
      </c>
      <c r="F65" s="470">
        <v>1</v>
      </c>
      <c r="G65" s="470"/>
      <c r="H65" s="466" t="s">
        <v>444</v>
      </c>
      <c r="I65" s="470">
        <v>18</v>
      </c>
      <c r="J65" s="470">
        <v>2</v>
      </c>
      <c r="K65" s="470">
        <v>88</v>
      </c>
      <c r="L65" s="470">
        <v>7488</v>
      </c>
      <c r="M65" s="470"/>
      <c r="N65" s="470"/>
      <c r="O65" s="470"/>
      <c r="P65" s="470"/>
      <c r="Q65" s="472">
        <v>100</v>
      </c>
      <c r="R65" s="470"/>
      <c r="S65" s="470"/>
      <c r="T65" s="470"/>
      <c r="U65" s="466"/>
      <c r="V65" s="470"/>
      <c r="W65" s="470"/>
      <c r="X65" s="470"/>
      <c r="Y65" s="470"/>
      <c r="Z65" s="470"/>
      <c r="AA65" s="470"/>
      <c r="AB65" s="470"/>
    </row>
    <row r="66" spans="1:28" ht="23.1" customHeight="1" x14ac:dyDescent="0.7">
      <c r="A66" s="744" t="s">
        <v>469</v>
      </c>
      <c r="B66" s="470">
        <v>4</v>
      </c>
      <c r="C66" s="470">
        <v>37</v>
      </c>
      <c r="D66" s="470" t="s">
        <v>34</v>
      </c>
      <c r="E66" s="466">
        <v>38303</v>
      </c>
      <c r="F66" s="470">
        <v>68</v>
      </c>
      <c r="G66" s="470">
        <v>1339</v>
      </c>
      <c r="H66" s="466" t="s">
        <v>444</v>
      </c>
      <c r="I66" s="470">
        <v>1</v>
      </c>
      <c r="J66" s="470"/>
      <c r="K66" s="470">
        <v>61</v>
      </c>
      <c r="L66" s="470"/>
      <c r="M66" s="470">
        <v>461</v>
      </c>
      <c r="N66" s="470"/>
      <c r="O66" s="470"/>
      <c r="P66" s="470"/>
      <c r="Q66" s="472">
        <v>250</v>
      </c>
      <c r="R66" s="470">
        <v>12</v>
      </c>
      <c r="S66" s="470">
        <v>4</v>
      </c>
      <c r="T66" s="470" t="s">
        <v>36</v>
      </c>
      <c r="U66" s="466" t="s">
        <v>45</v>
      </c>
      <c r="V66" s="470">
        <v>198</v>
      </c>
      <c r="W66" s="470"/>
      <c r="X66" s="470">
        <v>198</v>
      </c>
      <c r="Y66" s="470"/>
      <c r="Z66" s="470"/>
      <c r="AA66" s="470">
        <v>18</v>
      </c>
      <c r="AB66" s="470"/>
    </row>
    <row r="67" spans="1:28" ht="23.1" customHeight="1" x14ac:dyDescent="0.7">
      <c r="A67" s="744" t="s">
        <v>469</v>
      </c>
      <c r="B67" s="470"/>
      <c r="C67" s="470">
        <v>38</v>
      </c>
      <c r="D67" s="470" t="s">
        <v>34</v>
      </c>
      <c r="E67" s="466">
        <v>41988</v>
      </c>
      <c r="F67" s="470">
        <v>130</v>
      </c>
      <c r="G67" s="470">
        <v>3800</v>
      </c>
      <c r="H67" s="466" t="s">
        <v>444</v>
      </c>
      <c r="I67" s="470">
        <v>24</v>
      </c>
      <c r="J67" s="470">
        <v>1</v>
      </c>
      <c r="K67" s="470">
        <v>27</v>
      </c>
      <c r="L67" s="470">
        <v>9727</v>
      </c>
      <c r="M67" s="470"/>
      <c r="N67" s="470"/>
      <c r="O67" s="470"/>
      <c r="P67" s="470"/>
      <c r="Q67" s="472">
        <v>100</v>
      </c>
      <c r="R67" s="470"/>
      <c r="S67" s="470"/>
      <c r="T67" s="470"/>
      <c r="U67" s="466"/>
      <c r="V67" s="470"/>
      <c r="W67" s="470"/>
      <c r="X67" s="470"/>
      <c r="Y67" s="470"/>
      <c r="Z67" s="470"/>
      <c r="AA67" s="470"/>
      <c r="AB67" s="470"/>
    </row>
    <row r="68" spans="1:28" ht="23.1" customHeight="1" x14ac:dyDescent="0.7">
      <c r="A68" s="744" t="s">
        <v>469</v>
      </c>
      <c r="B68" s="470"/>
      <c r="C68" s="470">
        <v>39</v>
      </c>
      <c r="D68" s="470" t="s">
        <v>49</v>
      </c>
      <c r="E68" s="466">
        <v>2803</v>
      </c>
      <c r="F68" s="470">
        <v>1</v>
      </c>
      <c r="G68" s="470"/>
      <c r="H68" s="466" t="s">
        <v>444</v>
      </c>
      <c r="I68" s="470">
        <v>17</v>
      </c>
      <c r="J68" s="470"/>
      <c r="K68" s="470">
        <v>76</v>
      </c>
      <c r="L68" s="470">
        <v>6876</v>
      </c>
      <c r="M68" s="470"/>
      <c r="N68" s="470"/>
      <c r="O68" s="470"/>
      <c r="P68" s="470"/>
      <c r="Q68" s="472">
        <v>200</v>
      </c>
      <c r="R68" s="470"/>
      <c r="S68" s="470"/>
      <c r="T68" s="470"/>
      <c r="U68" s="466"/>
      <c r="V68" s="470"/>
      <c r="W68" s="470"/>
      <c r="X68" s="470"/>
      <c r="Y68" s="470"/>
      <c r="Z68" s="470"/>
      <c r="AA68" s="470"/>
      <c r="AB68" s="470"/>
    </row>
    <row r="69" spans="1:28" ht="23.1" customHeight="1" x14ac:dyDescent="0.7">
      <c r="A69" s="744"/>
      <c r="B69" s="470"/>
      <c r="C69" s="470"/>
      <c r="D69" s="470"/>
      <c r="E69" s="466"/>
      <c r="F69" s="470"/>
      <c r="G69" s="470"/>
      <c r="H69" s="466"/>
      <c r="I69" s="470"/>
      <c r="J69" s="470"/>
      <c r="K69" s="470"/>
      <c r="L69" s="470"/>
      <c r="M69" s="470"/>
      <c r="N69" s="470"/>
      <c r="O69" s="470"/>
      <c r="P69" s="470"/>
      <c r="Q69" s="472"/>
      <c r="R69" s="470"/>
      <c r="S69" s="470"/>
      <c r="T69" s="470"/>
      <c r="U69" s="466"/>
      <c r="V69" s="470"/>
      <c r="W69" s="470"/>
      <c r="X69" s="470"/>
      <c r="Y69" s="470"/>
      <c r="Z69" s="470"/>
      <c r="AA69" s="470"/>
      <c r="AB69" s="470"/>
    </row>
    <row r="70" spans="1:28" ht="23.1" customHeight="1" x14ac:dyDescent="0.7">
      <c r="A70" s="744" t="s">
        <v>470</v>
      </c>
      <c r="B70" s="470">
        <v>53</v>
      </c>
      <c r="C70" s="470">
        <v>40</v>
      </c>
      <c r="D70" s="470" t="s">
        <v>34</v>
      </c>
      <c r="E70" s="466">
        <v>33435</v>
      </c>
      <c r="F70" s="470">
        <v>26</v>
      </c>
      <c r="G70" s="470">
        <v>1279</v>
      </c>
      <c r="H70" s="466" t="s">
        <v>444</v>
      </c>
      <c r="I70" s="470"/>
      <c r="J70" s="470">
        <v>1</v>
      </c>
      <c r="K70" s="470">
        <v>29</v>
      </c>
      <c r="L70" s="470"/>
      <c r="M70" s="470">
        <v>129</v>
      </c>
      <c r="N70" s="470"/>
      <c r="O70" s="470"/>
      <c r="P70" s="470"/>
      <c r="Q70" s="472">
        <v>100</v>
      </c>
      <c r="R70" s="470">
        <v>13</v>
      </c>
      <c r="S70" s="470">
        <v>53</v>
      </c>
      <c r="T70" s="470" t="s">
        <v>36</v>
      </c>
      <c r="U70" s="466" t="s">
        <v>64</v>
      </c>
      <c r="V70" s="470">
        <v>16</v>
      </c>
      <c r="W70" s="470"/>
      <c r="X70" s="470">
        <v>16</v>
      </c>
      <c r="Y70" s="470"/>
      <c r="Z70" s="470"/>
      <c r="AA70" s="470">
        <v>40</v>
      </c>
      <c r="AB70" s="470"/>
    </row>
    <row r="71" spans="1:28" ht="23.1" customHeight="1" x14ac:dyDescent="0.7">
      <c r="A71" s="744"/>
      <c r="B71" s="470"/>
      <c r="C71" s="470"/>
      <c r="D71" s="470"/>
      <c r="E71" s="466"/>
      <c r="F71" s="470"/>
      <c r="G71" s="470"/>
      <c r="H71" s="466"/>
      <c r="I71" s="470"/>
      <c r="J71" s="470"/>
      <c r="K71" s="470"/>
      <c r="L71" s="470"/>
      <c r="M71" s="470"/>
      <c r="N71" s="470"/>
      <c r="O71" s="470"/>
      <c r="P71" s="470"/>
      <c r="Q71" s="472"/>
      <c r="R71" s="470"/>
      <c r="S71" s="470"/>
      <c r="T71" s="470"/>
      <c r="U71" s="466"/>
      <c r="V71" s="470"/>
      <c r="W71" s="470"/>
      <c r="X71" s="470"/>
      <c r="Y71" s="470"/>
      <c r="Z71" s="470"/>
      <c r="AA71" s="470"/>
      <c r="AB71" s="470"/>
    </row>
    <row r="72" spans="1:28" ht="23.1" customHeight="1" x14ac:dyDescent="0.7">
      <c r="A72" s="744" t="s">
        <v>471</v>
      </c>
      <c r="B72" s="470"/>
      <c r="C72" s="470">
        <v>41</v>
      </c>
      <c r="D72" s="470" t="s">
        <v>49</v>
      </c>
      <c r="E72" s="466">
        <v>1235</v>
      </c>
      <c r="F72" s="470">
        <v>33</v>
      </c>
      <c r="G72" s="470"/>
      <c r="H72" s="466" t="s">
        <v>444</v>
      </c>
      <c r="I72" s="470">
        <v>21</v>
      </c>
      <c r="J72" s="470">
        <v>1</v>
      </c>
      <c r="K72" s="470">
        <v>7</v>
      </c>
      <c r="L72" s="470">
        <v>8507</v>
      </c>
      <c r="M72" s="470"/>
      <c r="N72" s="470"/>
      <c r="O72" s="470"/>
      <c r="P72" s="470"/>
      <c r="Q72" s="472">
        <v>150</v>
      </c>
      <c r="R72" s="470"/>
      <c r="S72" s="470"/>
      <c r="T72" s="470"/>
      <c r="U72" s="466"/>
      <c r="V72" s="470"/>
      <c r="W72" s="470"/>
      <c r="X72" s="470"/>
      <c r="Y72" s="470"/>
      <c r="Z72" s="470"/>
      <c r="AA72" s="470"/>
      <c r="AB72" s="470"/>
    </row>
    <row r="73" spans="1:28" ht="23.1" customHeight="1" x14ac:dyDescent="0.7">
      <c r="A73" s="744" t="s">
        <v>471</v>
      </c>
      <c r="B73" s="470">
        <v>89</v>
      </c>
      <c r="C73" s="470">
        <v>42</v>
      </c>
      <c r="D73" s="470" t="s">
        <v>34</v>
      </c>
      <c r="E73" s="466">
        <v>37453</v>
      </c>
      <c r="F73" s="470">
        <v>4</v>
      </c>
      <c r="G73" s="470">
        <v>1297</v>
      </c>
      <c r="H73" s="466" t="s">
        <v>444</v>
      </c>
      <c r="I73" s="470">
        <v>1</v>
      </c>
      <c r="J73" s="470"/>
      <c r="K73" s="470">
        <v>2</v>
      </c>
      <c r="L73" s="470"/>
      <c r="M73" s="470">
        <v>102</v>
      </c>
      <c r="N73" s="470"/>
      <c r="O73" s="470"/>
      <c r="P73" s="470"/>
      <c r="Q73" s="472">
        <v>200</v>
      </c>
      <c r="R73" s="470">
        <v>14</v>
      </c>
      <c r="S73" s="470">
        <v>89</v>
      </c>
      <c r="T73" s="470" t="s">
        <v>36</v>
      </c>
      <c r="U73" s="466" t="s">
        <v>37</v>
      </c>
      <c r="V73" s="470">
        <v>144</v>
      </c>
      <c r="W73" s="470"/>
      <c r="X73" s="470">
        <v>144</v>
      </c>
      <c r="Y73" s="470"/>
      <c r="Z73" s="470"/>
      <c r="AA73" s="470">
        <v>15</v>
      </c>
      <c r="AB73" s="470"/>
    </row>
    <row r="74" spans="1:28" ht="23.1" customHeight="1" x14ac:dyDescent="0.7">
      <c r="A74" s="744"/>
      <c r="B74" s="470"/>
      <c r="C74" s="470"/>
      <c r="D74" s="470"/>
      <c r="E74" s="466"/>
      <c r="F74" s="470"/>
      <c r="G74" s="470"/>
      <c r="H74" s="466"/>
      <c r="I74" s="470"/>
      <c r="J74" s="470"/>
      <c r="K74" s="470"/>
      <c r="L74" s="470"/>
      <c r="M74" s="470"/>
      <c r="N74" s="470"/>
      <c r="O74" s="470"/>
      <c r="P74" s="470"/>
      <c r="Q74" s="472"/>
      <c r="R74" s="470"/>
      <c r="S74" s="470"/>
      <c r="T74" s="470"/>
      <c r="U74" s="466"/>
      <c r="V74" s="470"/>
      <c r="W74" s="470"/>
      <c r="X74" s="470"/>
      <c r="Y74" s="470"/>
      <c r="Z74" s="470"/>
      <c r="AA74" s="470"/>
      <c r="AB74" s="470"/>
    </row>
    <row r="75" spans="1:28" ht="23.1" customHeight="1" x14ac:dyDescent="0.7">
      <c r="A75" s="744" t="s">
        <v>472</v>
      </c>
      <c r="B75" s="470">
        <v>221</v>
      </c>
      <c r="C75" s="470">
        <v>43</v>
      </c>
      <c r="D75" s="470" t="s">
        <v>49</v>
      </c>
      <c r="E75" s="466">
        <v>6551</v>
      </c>
      <c r="F75" s="470">
        <v>72</v>
      </c>
      <c r="G75" s="470"/>
      <c r="H75" s="466" t="s">
        <v>444</v>
      </c>
      <c r="I75" s="470">
        <v>3</v>
      </c>
      <c r="J75" s="470">
        <v>1</v>
      </c>
      <c r="K75" s="470">
        <v>79</v>
      </c>
      <c r="L75" s="470">
        <v>1379</v>
      </c>
      <c r="M75" s="470"/>
      <c r="N75" s="470"/>
      <c r="O75" s="470"/>
      <c r="P75" s="470"/>
      <c r="Q75" s="472">
        <v>150</v>
      </c>
      <c r="R75" s="470"/>
      <c r="S75" s="470"/>
      <c r="T75" s="470"/>
      <c r="U75" s="466"/>
      <c r="V75" s="470"/>
      <c r="W75" s="470"/>
      <c r="X75" s="470"/>
      <c r="Y75" s="470"/>
      <c r="Z75" s="470"/>
      <c r="AA75" s="470"/>
      <c r="AB75" s="470"/>
    </row>
    <row r="76" spans="1:28" ht="23.1" customHeight="1" x14ac:dyDescent="0.7">
      <c r="A76" s="744"/>
      <c r="B76" s="470"/>
      <c r="C76" s="470" t="s">
        <v>3438</v>
      </c>
      <c r="D76" s="659" t="s">
        <v>3221</v>
      </c>
      <c r="E76" s="466"/>
      <c r="F76" s="470"/>
      <c r="G76" s="470"/>
      <c r="H76" s="466"/>
      <c r="I76" s="470"/>
      <c r="J76" s="470">
        <v>2</v>
      </c>
      <c r="K76" s="470"/>
      <c r="L76" s="470">
        <v>98</v>
      </c>
      <c r="M76" s="470"/>
      <c r="N76" s="470"/>
      <c r="O76" s="470"/>
      <c r="P76" s="470"/>
      <c r="Q76" s="472"/>
      <c r="R76" s="470">
        <v>15</v>
      </c>
      <c r="S76" s="470">
        <v>221</v>
      </c>
      <c r="T76" s="470" t="s">
        <v>36</v>
      </c>
      <c r="U76" s="466" t="s">
        <v>64</v>
      </c>
      <c r="V76" s="470">
        <v>90</v>
      </c>
      <c r="W76" s="470"/>
      <c r="X76" s="470">
        <v>90</v>
      </c>
      <c r="Y76" s="470"/>
      <c r="Z76" s="470"/>
      <c r="AA76" s="470">
        <v>14</v>
      </c>
      <c r="AB76" s="470"/>
    </row>
    <row r="77" spans="1:28" ht="23.1" customHeight="1" x14ac:dyDescent="0.7">
      <c r="A77" s="744"/>
      <c r="B77" s="470"/>
      <c r="C77" s="470"/>
      <c r="D77" s="470"/>
      <c r="E77" s="466"/>
      <c r="F77" s="470"/>
      <c r="G77" s="470"/>
      <c r="H77" s="466"/>
      <c r="I77" s="470"/>
      <c r="J77" s="470"/>
      <c r="K77" s="470"/>
      <c r="L77" s="470"/>
      <c r="M77" s="470"/>
      <c r="N77" s="470"/>
      <c r="O77" s="470"/>
      <c r="P77" s="470"/>
      <c r="Q77" s="472"/>
      <c r="R77" s="470"/>
      <c r="S77" s="470"/>
      <c r="T77" s="470"/>
      <c r="U77" s="466"/>
      <c r="V77" s="470"/>
      <c r="W77" s="470"/>
      <c r="X77" s="470"/>
      <c r="Y77" s="470"/>
      <c r="Z77" s="470"/>
      <c r="AA77" s="470"/>
      <c r="AB77" s="470"/>
    </row>
    <row r="78" spans="1:28" ht="23.1" customHeight="1" x14ac:dyDescent="0.7">
      <c r="A78" s="744" t="s">
        <v>473</v>
      </c>
      <c r="B78" s="470">
        <v>43</v>
      </c>
      <c r="C78" s="470">
        <v>44</v>
      </c>
      <c r="D78" s="470" t="s">
        <v>34</v>
      </c>
      <c r="E78" s="466">
        <v>37409</v>
      </c>
      <c r="F78" s="470">
        <v>34</v>
      </c>
      <c r="G78" s="470">
        <v>1434</v>
      </c>
      <c r="H78" s="466" t="s">
        <v>444</v>
      </c>
      <c r="I78" s="470">
        <v>1</v>
      </c>
      <c r="J78" s="470">
        <v>2</v>
      </c>
      <c r="K78" s="470">
        <v>87</v>
      </c>
      <c r="L78" s="470"/>
      <c r="M78" s="470">
        <v>687</v>
      </c>
      <c r="N78" s="470"/>
      <c r="O78" s="470"/>
      <c r="P78" s="470"/>
      <c r="Q78" s="472">
        <v>300</v>
      </c>
      <c r="R78" s="470">
        <v>15</v>
      </c>
      <c r="S78" s="470">
        <v>43</v>
      </c>
      <c r="T78" s="470" t="s">
        <v>36</v>
      </c>
      <c r="U78" s="466" t="s">
        <v>45</v>
      </c>
      <c r="V78" s="470">
        <v>54</v>
      </c>
      <c r="W78" s="470"/>
      <c r="X78" s="470">
        <v>54</v>
      </c>
      <c r="Y78" s="470"/>
      <c r="Z78" s="470"/>
      <c r="AA78" s="470">
        <v>30</v>
      </c>
      <c r="AB78" s="470"/>
    </row>
    <row r="79" spans="1:28" ht="23.1" customHeight="1" x14ac:dyDescent="0.7">
      <c r="A79" s="744"/>
      <c r="B79" s="470"/>
      <c r="C79" s="470"/>
      <c r="D79" s="470"/>
      <c r="E79" s="466"/>
      <c r="F79" s="470"/>
      <c r="G79" s="470"/>
      <c r="H79" s="466"/>
      <c r="I79" s="470"/>
      <c r="J79" s="470"/>
      <c r="K79" s="470"/>
      <c r="L79" s="470"/>
      <c r="M79" s="470"/>
      <c r="N79" s="470"/>
      <c r="O79" s="470"/>
      <c r="P79" s="470"/>
      <c r="Q79" s="472"/>
      <c r="R79" s="470"/>
      <c r="S79" s="470"/>
      <c r="T79" s="470"/>
      <c r="U79" s="466"/>
      <c r="V79" s="470"/>
      <c r="W79" s="470"/>
      <c r="X79" s="470"/>
      <c r="Y79" s="470"/>
      <c r="Z79" s="470"/>
      <c r="AA79" s="470"/>
      <c r="AB79" s="470"/>
    </row>
    <row r="80" spans="1:28" ht="22.5" customHeight="1" x14ac:dyDescent="0.7">
      <c r="A80" s="744" t="s">
        <v>474</v>
      </c>
      <c r="B80" s="470">
        <v>208</v>
      </c>
      <c r="C80" s="470">
        <v>45</v>
      </c>
      <c r="D80" s="470" t="s">
        <v>49</v>
      </c>
      <c r="E80" s="466">
        <v>1228</v>
      </c>
      <c r="F80" s="470">
        <v>22</v>
      </c>
      <c r="G80" s="470"/>
      <c r="H80" s="466" t="s">
        <v>444</v>
      </c>
      <c r="I80" s="470">
        <v>10</v>
      </c>
      <c r="J80" s="470">
        <v>2</v>
      </c>
      <c r="K80" s="470">
        <v>65</v>
      </c>
      <c r="L80" s="470">
        <v>4265</v>
      </c>
      <c r="M80" s="470"/>
      <c r="N80" s="470"/>
      <c r="O80" s="470"/>
      <c r="P80" s="470"/>
      <c r="Q80" s="472">
        <v>150</v>
      </c>
      <c r="R80" s="470"/>
      <c r="S80" s="470">
        <v>208</v>
      </c>
      <c r="T80" s="470"/>
      <c r="U80" s="466"/>
      <c r="V80" s="470"/>
      <c r="W80" s="470"/>
      <c r="X80" s="470"/>
      <c r="Y80" s="470"/>
      <c r="Z80" s="470"/>
      <c r="AA80" s="470"/>
      <c r="AB80" s="470"/>
    </row>
    <row r="81" spans="1:28" ht="22.5" customHeight="1" x14ac:dyDescent="0.7">
      <c r="A81" s="744"/>
      <c r="B81" s="470"/>
      <c r="C81" s="470"/>
      <c r="D81" s="470"/>
      <c r="E81" s="466"/>
      <c r="F81" s="470"/>
      <c r="G81" s="470"/>
      <c r="H81" s="466"/>
      <c r="I81" s="470"/>
      <c r="J81" s="470"/>
      <c r="K81" s="470"/>
      <c r="L81" s="470"/>
      <c r="M81" s="470"/>
      <c r="N81" s="470"/>
      <c r="O81" s="470"/>
      <c r="P81" s="470"/>
      <c r="Q81" s="472"/>
      <c r="R81" s="470"/>
      <c r="S81" s="470"/>
      <c r="T81" s="470"/>
      <c r="U81" s="466"/>
      <c r="V81" s="470"/>
      <c r="W81" s="470"/>
      <c r="X81" s="470"/>
      <c r="Y81" s="470"/>
      <c r="Z81" s="470"/>
      <c r="AA81" s="470"/>
      <c r="AB81" s="470"/>
    </row>
    <row r="82" spans="1:28" ht="23.1" customHeight="1" x14ac:dyDescent="0.7">
      <c r="A82" s="744" t="s">
        <v>475</v>
      </c>
      <c r="B82" s="470">
        <v>41</v>
      </c>
      <c r="C82" s="470">
        <v>46</v>
      </c>
      <c r="D82" s="470" t="s">
        <v>34</v>
      </c>
      <c r="E82" s="466">
        <v>40954</v>
      </c>
      <c r="F82" s="470">
        <v>34</v>
      </c>
      <c r="G82" s="470">
        <v>3364</v>
      </c>
      <c r="H82" s="466" t="s">
        <v>444</v>
      </c>
      <c r="I82" s="470">
        <v>3</v>
      </c>
      <c r="J82" s="470">
        <v>1</v>
      </c>
      <c r="K82" s="470">
        <v>67</v>
      </c>
      <c r="L82" s="470">
        <v>1367</v>
      </c>
      <c r="M82" s="470"/>
      <c r="N82" s="470"/>
      <c r="O82" s="470"/>
      <c r="P82" s="470"/>
      <c r="Q82" s="472">
        <v>300</v>
      </c>
      <c r="R82" s="470"/>
      <c r="S82" s="470">
        <v>41</v>
      </c>
      <c r="T82" s="470"/>
      <c r="U82" s="466"/>
      <c r="V82" s="470"/>
      <c r="W82" s="470"/>
      <c r="X82" s="470"/>
      <c r="Y82" s="470"/>
      <c r="Z82" s="470"/>
      <c r="AA82" s="470"/>
      <c r="AB82" s="470"/>
    </row>
    <row r="83" spans="1:28" ht="23.1" customHeight="1" x14ac:dyDescent="0.7">
      <c r="A83" s="744"/>
      <c r="B83" s="470"/>
      <c r="C83" s="470"/>
      <c r="D83" s="470"/>
      <c r="E83" s="466"/>
      <c r="F83" s="470"/>
      <c r="G83" s="470"/>
      <c r="H83" s="466"/>
      <c r="I83" s="470"/>
      <c r="J83" s="470"/>
      <c r="K83" s="470"/>
      <c r="L83" s="470"/>
      <c r="M83" s="470"/>
      <c r="N83" s="470"/>
      <c r="O83" s="470"/>
      <c r="P83" s="470"/>
      <c r="Q83" s="472"/>
      <c r="R83" s="470"/>
      <c r="S83" s="470"/>
      <c r="T83" s="470"/>
      <c r="U83" s="466"/>
      <c r="V83" s="470"/>
      <c r="W83" s="470"/>
      <c r="X83" s="470"/>
      <c r="Y83" s="470"/>
      <c r="Z83" s="470"/>
      <c r="AA83" s="470"/>
      <c r="AB83" s="470"/>
    </row>
    <row r="84" spans="1:28" ht="23.1" customHeight="1" x14ac:dyDescent="0.7">
      <c r="A84" s="744" t="s">
        <v>476</v>
      </c>
      <c r="B84" s="470">
        <v>143</v>
      </c>
      <c r="C84" s="470">
        <v>47</v>
      </c>
      <c r="D84" s="470" t="s">
        <v>49</v>
      </c>
      <c r="E84" s="466">
        <v>944</v>
      </c>
      <c r="F84" s="470">
        <v>1</v>
      </c>
      <c r="G84" s="470"/>
      <c r="H84" s="466" t="s">
        <v>444</v>
      </c>
      <c r="I84" s="470">
        <v>4</v>
      </c>
      <c r="J84" s="470">
        <v>3</v>
      </c>
      <c r="K84" s="470">
        <v>9</v>
      </c>
      <c r="L84" s="470">
        <v>1909</v>
      </c>
      <c r="M84" s="470"/>
      <c r="N84" s="470"/>
      <c r="O84" s="470"/>
      <c r="P84" s="470"/>
      <c r="Q84" s="472">
        <v>100</v>
      </c>
      <c r="R84" s="470"/>
      <c r="S84" s="470">
        <v>143</v>
      </c>
      <c r="T84" s="470"/>
      <c r="U84" s="466"/>
      <c r="V84" s="470"/>
      <c r="W84" s="470"/>
      <c r="X84" s="470"/>
      <c r="Y84" s="470"/>
      <c r="Z84" s="470"/>
      <c r="AA84" s="470"/>
      <c r="AB84" s="470"/>
    </row>
    <row r="85" spans="1:28" ht="23.1" customHeight="1" x14ac:dyDescent="0.7">
      <c r="A85" s="744"/>
      <c r="B85" s="470"/>
      <c r="C85" s="470"/>
      <c r="D85" s="470"/>
      <c r="E85" s="466"/>
      <c r="F85" s="470"/>
      <c r="G85" s="470"/>
      <c r="H85" s="466"/>
      <c r="I85" s="470"/>
      <c r="J85" s="470"/>
      <c r="K85" s="470"/>
      <c r="L85" s="470"/>
      <c r="M85" s="470"/>
      <c r="N85" s="470"/>
      <c r="O85" s="470"/>
      <c r="P85" s="470"/>
      <c r="Q85" s="472"/>
      <c r="R85" s="470"/>
      <c r="S85" s="470"/>
      <c r="T85" s="470"/>
      <c r="U85" s="466"/>
      <c r="V85" s="470"/>
      <c r="W85" s="470"/>
      <c r="X85" s="470"/>
      <c r="Y85" s="470"/>
      <c r="Z85" s="470"/>
      <c r="AA85" s="470"/>
      <c r="AB85" s="470"/>
    </row>
    <row r="86" spans="1:28" ht="23.1" customHeight="1" x14ac:dyDescent="0.7">
      <c r="A86" s="744" t="s">
        <v>477</v>
      </c>
      <c r="B86" s="470">
        <v>143</v>
      </c>
      <c r="C86" s="470">
        <v>48</v>
      </c>
      <c r="D86" s="470" t="s">
        <v>34</v>
      </c>
      <c r="E86" s="466">
        <v>37446</v>
      </c>
      <c r="F86" s="470">
        <v>18</v>
      </c>
      <c r="G86" s="470">
        <v>1290</v>
      </c>
      <c r="H86" s="466" t="s">
        <v>444</v>
      </c>
      <c r="I86" s="470"/>
      <c r="J86" s="470"/>
      <c r="K86" s="470">
        <v>67</v>
      </c>
      <c r="L86" s="470"/>
      <c r="M86" s="470">
        <v>67</v>
      </c>
      <c r="N86" s="470"/>
      <c r="O86" s="470"/>
      <c r="P86" s="470"/>
      <c r="Q86" s="472">
        <v>300</v>
      </c>
      <c r="R86" s="470">
        <v>16</v>
      </c>
      <c r="S86" s="470">
        <v>143</v>
      </c>
      <c r="T86" s="470" t="s">
        <v>36</v>
      </c>
      <c r="U86" s="466" t="s">
        <v>45</v>
      </c>
      <c r="V86" s="470">
        <v>35</v>
      </c>
      <c r="W86" s="470"/>
      <c r="X86" s="470">
        <v>35</v>
      </c>
      <c r="Y86" s="470"/>
      <c r="Z86" s="470"/>
      <c r="AA86" s="470">
        <v>40</v>
      </c>
      <c r="AB86" s="470"/>
    </row>
    <row r="87" spans="1:28" ht="23.1" customHeight="1" x14ac:dyDescent="0.7">
      <c r="A87" s="744"/>
      <c r="B87" s="470"/>
      <c r="C87" s="470"/>
      <c r="D87" s="470"/>
      <c r="E87" s="466"/>
      <c r="F87" s="470"/>
      <c r="G87" s="470"/>
      <c r="H87" s="466"/>
      <c r="I87" s="470"/>
      <c r="J87" s="470"/>
      <c r="K87" s="470"/>
      <c r="L87" s="470"/>
      <c r="M87" s="470"/>
      <c r="N87" s="470"/>
      <c r="O87" s="470"/>
      <c r="P87" s="470"/>
      <c r="Q87" s="472"/>
      <c r="R87" s="470"/>
      <c r="S87" s="470"/>
      <c r="T87" s="470"/>
      <c r="U87" s="466"/>
      <c r="V87" s="470"/>
      <c r="W87" s="470"/>
      <c r="X87" s="470"/>
      <c r="Y87" s="470"/>
      <c r="Z87" s="470"/>
      <c r="AA87" s="470"/>
      <c r="AB87" s="470"/>
    </row>
    <row r="88" spans="1:28" ht="23.1" customHeight="1" x14ac:dyDescent="0.7">
      <c r="A88" s="744" t="s">
        <v>478</v>
      </c>
      <c r="B88" s="470"/>
      <c r="C88" s="470">
        <v>49</v>
      </c>
      <c r="D88" s="470" t="s">
        <v>34</v>
      </c>
      <c r="E88" s="466">
        <v>89873</v>
      </c>
      <c r="F88" s="470">
        <v>247</v>
      </c>
      <c r="G88" s="470">
        <v>7319</v>
      </c>
      <c r="H88" s="466" t="s">
        <v>444</v>
      </c>
      <c r="I88" s="470">
        <v>1</v>
      </c>
      <c r="J88" s="470">
        <v>2</v>
      </c>
      <c r="K88" s="470">
        <v>49</v>
      </c>
      <c r="L88" s="470">
        <v>649</v>
      </c>
      <c r="M88" s="470"/>
      <c r="N88" s="470"/>
      <c r="O88" s="470"/>
      <c r="P88" s="470"/>
      <c r="Q88" s="472">
        <v>100</v>
      </c>
      <c r="R88" s="470"/>
      <c r="S88" s="470"/>
      <c r="T88" s="470"/>
      <c r="U88" s="466"/>
      <c r="V88" s="470"/>
      <c r="W88" s="470"/>
      <c r="X88" s="470"/>
      <c r="Y88" s="470"/>
      <c r="Z88" s="470"/>
      <c r="AA88" s="470"/>
      <c r="AB88" s="470"/>
    </row>
    <row r="89" spans="1:28" ht="23.1" customHeight="1" x14ac:dyDescent="0.7">
      <c r="A89" s="744" t="s">
        <v>478</v>
      </c>
      <c r="B89" s="470"/>
      <c r="C89" s="470">
        <v>50</v>
      </c>
      <c r="D89" s="470" t="s">
        <v>49</v>
      </c>
      <c r="E89" s="466">
        <v>6866</v>
      </c>
      <c r="F89" s="470">
        <v>112</v>
      </c>
      <c r="G89" s="470"/>
      <c r="H89" s="466" t="s">
        <v>444</v>
      </c>
      <c r="I89" s="470">
        <v>10</v>
      </c>
      <c r="J89" s="470">
        <v>2</v>
      </c>
      <c r="K89" s="470">
        <v>66</v>
      </c>
      <c r="L89" s="470">
        <v>4266</v>
      </c>
      <c r="M89" s="470"/>
      <c r="N89" s="470"/>
      <c r="O89" s="470"/>
      <c r="P89" s="470"/>
      <c r="Q89" s="472">
        <v>100</v>
      </c>
      <c r="R89" s="470"/>
      <c r="S89" s="470"/>
      <c r="T89" s="470"/>
      <c r="U89" s="466"/>
      <c r="V89" s="470"/>
      <c r="W89" s="470"/>
      <c r="X89" s="470"/>
      <c r="Y89" s="470"/>
      <c r="Z89" s="470"/>
      <c r="AA89" s="470"/>
      <c r="AB89" s="470"/>
    </row>
    <row r="90" spans="1:28" ht="23.1" customHeight="1" x14ac:dyDescent="0.7">
      <c r="A90" s="744"/>
      <c r="B90" s="470"/>
      <c r="C90" s="470"/>
      <c r="D90" s="470"/>
      <c r="E90" s="466"/>
      <c r="F90" s="470"/>
      <c r="G90" s="470"/>
      <c r="H90" s="466"/>
      <c r="I90" s="470"/>
      <c r="J90" s="470"/>
      <c r="K90" s="470"/>
      <c r="L90" s="470"/>
      <c r="M90" s="470"/>
      <c r="N90" s="470"/>
      <c r="O90" s="470"/>
      <c r="P90" s="470"/>
      <c r="Q90" s="472"/>
      <c r="R90" s="470"/>
      <c r="S90" s="470"/>
      <c r="T90" s="470"/>
      <c r="U90" s="466"/>
      <c r="V90" s="470"/>
      <c r="W90" s="470"/>
      <c r="X90" s="470"/>
      <c r="Y90" s="470"/>
      <c r="Z90" s="470"/>
      <c r="AA90" s="470"/>
      <c r="AB90" s="470"/>
    </row>
    <row r="91" spans="1:28" ht="23.1" customHeight="1" x14ac:dyDescent="0.7">
      <c r="A91" s="744" t="s">
        <v>479</v>
      </c>
      <c r="B91" s="470">
        <v>262</v>
      </c>
      <c r="C91" s="470">
        <v>51</v>
      </c>
      <c r="D91" s="470" t="s">
        <v>49</v>
      </c>
      <c r="E91" s="466">
        <v>6731</v>
      </c>
      <c r="F91" s="470">
        <v>107</v>
      </c>
      <c r="G91" s="470"/>
      <c r="H91" s="466" t="s">
        <v>444</v>
      </c>
      <c r="I91" s="470">
        <v>13</v>
      </c>
      <c r="J91" s="470">
        <v>3</v>
      </c>
      <c r="K91" s="470">
        <v>3</v>
      </c>
      <c r="L91" s="470">
        <v>5503</v>
      </c>
      <c r="M91" s="470"/>
      <c r="N91" s="470"/>
      <c r="O91" s="470"/>
      <c r="P91" s="470"/>
      <c r="Q91" s="472">
        <v>100</v>
      </c>
      <c r="R91" s="470"/>
      <c r="S91" s="470">
        <v>262</v>
      </c>
      <c r="T91" s="470"/>
      <c r="U91" s="466"/>
      <c r="V91" s="470"/>
      <c r="W91" s="470"/>
      <c r="X91" s="470"/>
      <c r="Y91" s="470"/>
      <c r="Z91" s="470"/>
      <c r="AA91" s="470"/>
      <c r="AB91" s="470"/>
    </row>
    <row r="92" spans="1:28" ht="23.1" customHeight="1" x14ac:dyDescent="0.7">
      <c r="A92" s="744" t="s">
        <v>479</v>
      </c>
      <c r="B92" s="470"/>
      <c r="C92" s="470">
        <v>52</v>
      </c>
      <c r="D92" s="470" t="s">
        <v>480</v>
      </c>
      <c r="E92" s="466">
        <v>5140</v>
      </c>
      <c r="F92" s="470"/>
      <c r="G92" s="470">
        <v>193</v>
      </c>
      <c r="H92" s="466" t="s">
        <v>444</v>
      </c>
      <c r="I92" s="470">
        <v>20</v>
      </c>
      <c r="J92" s="470"/>
      <c r="K92" s="470"/>
      <c r="L92" s="470">
        <v>8000</v>
      </c>
      <c r="M92" s="470"/>
      <c r="N92" s="470"/>
      <c r="O92" s="470"/>
      <c r="P92" s="470"/>
      <c r="Q92" s="472">
        <v>100</v>
      </c>
      <c r="R92" s="470"/>
      <c r="S92" s="470"/>
      <c r="T92" s="470"/>
      <c r="U92" s="466"/>
      <c r="V92" s="470"/>
      <c r="W92" s="470"/>
      <c r="X92" s="470"/>
      <c r="Y92" s="470"/>
      <c r="Z92" s="470"/>
      <c r="AA92" s="470"/>
      <c r="AB92" s="470"/>
    </row>
    <row r="93" spans="1:28" ht="23.1" customHeight="1" x14ac:dyDescent="0.7">
      <c r="A93" s="744"/>
      <c r="B93" s="470"/>
      <c r="C93" s="470"/>
      <c r="D93" s="470"/>
      <c r="E93" s="466"/>
      <c r="F93" s="470"/>
      <c r="G93" s="470"/>
      <c r="H93" s="466"/>
      <c r="I93" s="470"/>
      <c r="J93" s="470"/>
      <c r="K93" s="470"/>
      <c r="L93" s="470"/>
      <c r="M93" s="470"/>
      <c r="N93" s="470"/>
      <c r="O93" s="470"/>
      <c r="P93" s="470"/>
      <c r="Q93" s="472"/>
      <c r="R93" s="470"/>
      <c r="S93" s="470"/>
      <c r="T93" s="470"/>
      <c r="U93" s="466"/>
      <c r="V93" s="470"/>
      <c r="W93" s="470"/>
      <c r="X93" s="470"/>
      <c r="Y93" s="470"/>
      <c r="Z93" s="470"/>
      <c r="AA93" s="470"/>
      <c r="AB93" s="470"/>
    </row>
    <row r="94" spans="1:28" ht="23.1" customHeight="1" x14ac:dyDescent="0.7">
      <c r="A94" s="744" t="s">
        <v>481</v>
      </c>
      <c r="B94" s="470"/>
      <c r="C94" s="470">
        <v>53</v>
      </c>
      <c r="D94" s="470" t="s">
        <v>49</v>
      </c>
      <c r="E94" s="466">
        <v>5249</v>
      </c>
      <c r="F94" s="470">
        <v>822</v>
      </c>
      <c r="G94" s="470"/>
      <c r="H94" s="466" t="s">
        <v>444</v>
      </c>
      <c r="I94" s="470">
        <v>1</v>
      </c>
      <c r="J94" s="470"/>
      <c r="K94" s="470">
        <v>55</v>
      </c>
      <c r="L94" s="470">
        <v>455</v>
      </c>
      <c r="M94" s="470"/>
      <c r="N94" s="470"/>
      <c r="O94" s="470"/>
      <c r="P94" s="470"/>
      <c r="Q94" s="472">
        <v>100</v>
      </c>
      <c r="R94" s="470"/>
      <c r="S94" s="470"/>
      <c r="T94" s="470"/>
      <c r="U94" s="466"/>
      <c r="V94" s="470"/>
      <c r="W94" s="470"/>
      <c r="X94" s="470"/>
      <c r="Y94" s="470"/>
      <c r="Z94" s="470"/>
      <c r="AA94" s="470"/>
      <c r="AB94" s="470"/>
    </row>
    <row r="95" spans="1:28" ht="23.1" customHeight="1" x14ac:dyDescent="0.7">
      <c r="A95" s="744"/>
      <c r="B95" s="470"/>
      <c r="C95" s="470"/>
      <c r="D95" s="470"/>
      <c r="E95" s="466"/>
      <c r="F95" s="470"/>
      <c r="G95" s="470"/>
      <c r="H95" s="466"/>
      <c r="I95" s="470"/>
      <c r="J95" s="470"/>
      <c r="K95" s="470"/>
      <c r="L95" s="470"/>
      <c r="M95" s="470"/>
      <c r="N95" s="470"/>
      <c r="O95" s="470"/>
      <c r="P95" s="470"/>
      <c r="Q95" s="472"/>
      <c r="R95" s="470"/>
      <c r="S95" s="470"/>
      <c r="T95" s="470"/>
      <c r="U95" s="466"/>
      <c r="V95" s="470"/>
      <c r="W95" s="470"/>
      <c r="X95" s="470"/>
      <c r="Y95" s="470"/>
      <c r="Z95" s="470"/>
      <c r="AA95" s="470"/>
      <c r="AB95" s="470"/>
    </row>
    <row r="96" spans="1:28" ht="23.1" customHeight="1" x14ac:dyDescent="0.7">
      <c r="A96" s="744" t="s">
        <v>482</v>
      </c>
      <c r="B96" s="470">
        <v>192</v>
      </c>
      <c r="C96" s="470">
        <v>54</v>
      </c>
      <c r="D96" s="470" t="s">
        <v>49</v>
      </c>
      <c r="E96" s="466">
        <v>6751</v>
      </c>
      <c r="F96" s="470">
        <v>184</v>
      </c>
      <c r="G96" s="470"/>
      <c r="H96" s="466" t="s">
        <v>444</v>
      </c>
      <c r="I96" s="470">
        <v>13</v>
      </c>
      <c r="J96" s="470"/>
      <c r="K96" s="470">
        <v>65</v>
      </c>
      <c r="L96" s="470">
        <v>5265</v>
      </c>
      <c r="M96" s="470"/>
      <c r="N96" s="470"/>
      <c r="O96" s="470"/>
      <c r="P96" s="470"/>
      <c r="Q96" s="472">
        <v>100</v>
      </c>
      <c r="R96" s="470"/>
      <c r="S96" s="470">
        <v>192</v>
      </c>
      <c r="T96" s="470"/>
      <c r="U96" s="466"/>
      <c r="V96" s="470"/>
      <c r="W96" s="470"/>
      <c r="X96" s="470"/>
      <c r="Y96" s="470"/>
      <c r="Z96" s="470"/>
      <c r="AA96" s="470"/>
      <c r="AB96" s="470"/>
    </row>
    <row r="97" spans="1:28" ht="23.1" customHeight="1" x14ac:dyDescent="0.7">
      <c r="A97" s="744" t="s">
        <v>482</v>
      </c>
      <c r="B97" s="470"/>
      <c r="C97" s="470">
        <v>55</v>
      </c>
      <c r="D97" s="470" t="s">
        <v>49</v>
      </c>
      <c r="E97" s="466">
        <v>5238</v>
      </c>
      <c r="F97" s="470">
        <v>158</v>
      </c>
      <c r="G97" s="470"/>
      <c r="H97" s="466" t="s">
        <v>444</v>
      </c>
      <c r="I97" s="470">
        <v>6</v>
      </c>
      <c r="J97" s="470"/>
      <c r="K97" s="470">
        <v>36</v>
      </c>
      <c r="L97" s="470">
        <v>2436</v>
      </c>
      <c r="M97" s="470"/>
      <c r="N97" s="470"/>
      <c r="O97" s="470"/>
      <c r="P97" s="470"/>
      <c r="Q97" s="472">
        <v>100</v>
      </c>
      <c r="R97" s="470"/>
      <c r="S97" s="470"/>
      <c r="T97" s="470"/>
      <c r="U97" s="466"/>
      <c r="V97" s="470"/>
      <c r="W97" s="470"/>
      <c r="X97" s="470"/>
      <c r="Y97" s="470"/>
      <c r="Z97" s="470"/>
      <c r="AA97" s="470"/>
      <c r="AB97" s="470"/>
    </row>
    <row r="98" spans="1:28" ht="23.1" customHeight="1" x14ac:dyDescent="0.7">
      <c r="A98" s="744"/>
      <c r="B98" s="470"/>
      <c r="C98" s="470"/>
      <c r="D98" s="470"/>
      <c r="E98" s="466"/>
      <c r="F98" s="470"/>
      <c r="G98" s="470"/>
      <c r="H98" s="466"/>
      <c r="I98" s="470"/>
      <c r="J98" s="470"/>
      <c r="K98" s="470"/>
      <c r="L98" s="470"/>
      <c r="M98" s="470"/>
      <c r="N98" s="470"/>
      <c r="O98" s="470"/>
      <c r="P98" s="470"/>
      <c r="Q98" s="472"/>
      <c r="R98" s="470"/>
      <c r="S98" s="470"/>
      <c r="T98" s="470"/>
      <c r="U98" s="466"/>
      <c r="V98" s="470"/>
      <c r="W98" s="470"/>
      <c r="X98" s="470"/>
      <c r="Y98" s="470"/>
      <c r="Z98" s="470"/>
      <c r="AA98" s="470"/>
      <c r="AB98" s="470"/>
    </row>
    <row r="99" spans="1:28" ht="23.1" customHeight="1" x14ac:dyDescent="0.7">
      <c r="A99" s="744" t="s">
        <v>483</v>
      </c>
      <c r="B99" s="470">
        <v>193</v>
      </c>
      <c r="C99" s="470">
        <v>56</v>
      </c>
      <c r="D99" s="470" t="s">
        <v>34</v>
      </c>
      <c r="E99" s="466">
        <v>41367</v>
      </c>
      <c r="F99" s="470">
        <v>73</v>
      </c>
      <c r="G99" s="470">
        <v>3464</v>
      </c>
      <c r="H99" s="466" t="s">
        <v>444</v>
      </c>
      <c r="I99" s="470">
        <v>4</v>
      </c>
      <c r="J99" s="470">
        <v>1</v>
      </c>
      <c r="K99" s="470">
        <v>46</v>
      </c>
      <c r="L99" s="470"/>
      <c r="M99" s="470">
        <v>1746</v>
      </c>
      <c r="N99" s="470"/>
      <c r="O99" s="470"/>
      <c r="P99" s="470"/>
      <c r="Q99" s="472">
        <v>150</v>
      </c>
      <c r="R99" s="470">
        <v>17</v>
      </c>
      <c r="S99" s="470">
        <v>193</v>
      </c>
      <c r="T99" s="470" t="s">
        <v>36</v>
      </c>
      <c r="U99" s="466" t="s">
        <v>45</v>
      </c>
      <c r="V99" s="470">
        <v>72</v>
      </c>
      <c r="W99" s="470"/>
      <c r="X99" s="470">
        <v>72</v>
      </c>
      <c r="Y99" s="470"/>
      <c r="Z99" s="470"/>
      <c r="AA99" s="470">
        <v>15</v>
      </c>
      <c r="AB99" s="470"/>
    </row>
    <row r="100" spans="1:28" s="483" customFormat="1" ht="23.1" customHeight="1" x14ac:dyDescent="0.7">
      <c r="A100" s="746" t="s">
        <v>483</v>
      </c>
      <c r="B100" s="480"/>
      <c r="C100" s="480"/>
      <c r="D100" s="480"/>
      <c r="E100" s="481"/>
      <c r="F100" s="480"/>
      <c r="G100" s="480"/>
      <c r="H100" s="481"/>
      <c r="I100" s="480"/>
      <c r="J100" s="480"/>
      <c r="K100" s="480"/>
      <c r="L100" s="480"/>
      <c r="M100" s="480"/>
      <c r="N100" s="480"/>
      <c r="O100" s="480"/>
      <c r="P100" s="480"/>
      <c r="Q100" s="482"/>
      <c r="R100" s="480"/>
      <c r="S100" s="480"/>
      <c r="T100" s="480"/>
      <c r="U100" s="481" t="s">
        <v>37</v>
      </c>
      <c r="V100" s="480">
        <v>40</v>
      </c>
      <c r="W100" s="480"/>
      <c r="X100" s="480"/>
      <c r="Y100" s="480">
        <v>40</v>
      </c>
      <c r="Z100" s="480"/>
      <c r="AA100" s="480">
        <v>15</v>
      </c>
      <c r="AB100" s="480" t="s">
        <v>132</v>
      </c>
    </row>
    <row r="101" spans="1:28" s="478" customFormat="1" ht="23.1" customHeight="1" x14ac:dyDescent="0.7">
      <c r="A101" s="745"/>
      <c r="B101" s="475"/>
      <c r="C101" s="475"/>
      <c r="D101" s="475"/>
      <c r="E101" s="476"/>
      <c r="F101" s="475"/>
      <c r="G101" s="475"/>
      <c r="H101" s="476"/>
      <c r="I101" s="475"/>
      <c r="J101" s="475"/>
      <c r="K101" s="475"/>
      <c r="L101" s="475"/>
      <c r="M101" s="475"/>
      <c r="N101" s="475"/>
      <c r="O101" s="475"/>
      <c r="P101" s="475"/>
      <c r="Q101" s="477"/>
      <c r="R101" s="475"/>
      <c r="S101" s="475"/>
      <c r="T101" s="475"/>
      <c r="U101" s="476"/>
      <c r="V101" s="475"/>
      <c r="W101" s="475"/>
      <c r="X101" s="475"/>
      <c r="Y101" s="475"/>
      <c r="Z101" s="475"/>
      <c r="AA101" s="475"/>
      <c r="AB101" s="475"/>
    </row>
    <row r="102" spans="1:28" ht="23.1" customHeight="1" x14ac:dyDescent="0.7">
      <c r="A102" s="744" t="s">
        <v>485</v>
      </c>
      <c r="B102" s="470"/>
      <c r="C102" s="470">
        <v>57</v>
      </c>
      <c r="D102" s="470" t="s">
        <v>484</v>
      </c>
      <c r="E102" s="466">
        <v>149</v>
      </c>
      <c r="F102" s="470"/>
      <c r="G102" s="470"/>
      <c r="H102" s="466" t="s">
        <v>444</v>
      </c>
      <c r="I102" s="470">
        <v>17</v>
      </c>
      <c r="J102" s="470">
        <v>1</v>
      </c>
      <c r="K102" s="470">
        <v>53</v>
      </c>
      <c r="L102" s="470"/>
      <c r="M102" s="470"/>
      <c r="N102" s="470"/>
      <c r="O102" s="470"/>
      <c r="P102" s="470"/>
      <c r="Q102" s="472">
        <v>100</v>
      </c>
      <c r="R102" s="470"/>
      <c r="S102" s="470"/>
      <c r="T102" s="470"/>
      <c r="U102" s="466"/>
      <c r="V102" s="470"/>
      <c r="W102" s="470"/>
      <c r="X102" s="470"/>
      <c r="Y102" s="470"/>
      <c r="Z102" s="470"/>
      <c r="AA102" s="470"/>
      <c r="AB102" s="470"/>
    </row>
    <row r="103" spans="1:28" ht="23.1" customHeight="1" x14ac:dyDescent="0.7">
      <c r="A103" s="744"/>
      <c r="B103" s="470"/>
      <c r="C103" s="470"/>
      <c r="D103" s="470"/>
      <c r="E103" s="466"/>
      <c r="F103" s="470"/>
      <c r="G103" s="470"/>
      <c r="H103" s="466"/>
      <c r="I103" s="470"/>
      <c r="J103" s="470"/>
      <c r="K103" s="470"/>
      <c r="L103" s="470"/>
      <c r="M103" s="470"/>
      <c r="N103" s="470"/>
      <c r="O103" s="470"/>
      <c r="P103" s="470"/>
      <c r="Q103" s="472"/>
      <c r="R103" s="470"/>
      <c r="S103" s="470"/>
      <c r="T103" s="470"/>
      <c r="U103" s="466"/>
      <c r="V103" s="470"/>
      <c r="W103" s="470"/>
      <c r="X103" s="470"/>
      <c r="Y103" s="470"/>
      <c r="Z103" s="470"/>
      <c r="AA103" s="470"/>
      <c r="AB103" s="470"/>
    </row>
    <row r="104" spans="1:28" ht="23.1" customHeight="1" x14ac:dyDescent="0.7">
      <c r="A104" s="744" t="s">
        <v>486</v>
      </c>
      <c r="B104" s="470">
        <v>64</v>
      </c>
      <c r="C104" s="470">
        <v>58</v>
      </c>
      <c r="D104" s="470" t="s">
        <v>34</v>
      </c>
      <c r="E104" s="466">
        <v>36785</v>
      </c>
      <c r="F104" s="470">
        <v>2</v>
      </c>
      <c r="G104" s="470">
        <v>1394</v>
      </c>
      <c r="H104" s="466" t="s">
        <v>444</v>
      </c>
      <c r="I104" s="470"/>
      <c r="J104" s="470"/>
      <c r="K104" s="470">
        <v>92</v>
      </c>
      <c r="L104" s="470"/>
      <c r="M104" s="470">
        <v>92</v>
      </c>
      <c r="N104" s="470"/>
      <c r="O104" s="470"/>
      <c r="P104" s="470"/>
      <c r="Q104" s="472">
        <v>250</v>
      </c>
      <c r="R104" s="470">
        <v>18</v>
      </c>
      <c r="S104" s="470">
        <v>64</v>
      </c>
      <c r="T104" s="470" t="s">
        <v>36</v>
      </c>
      <c r="U104" s="466" t="s">
        <v>37</v>
      </c>
      <c r="V104" s="470">
        <v>36</v>
      </c>
      <c r="W104" s="470"/>
      <c r="X104" s="470">
        <v>36</v>
      </c>
      <c r="Y104" s="470"/>
      <c r="Z104" s="470"/>
      <c r="AA104" s="470">
        <v>3</v>
      </c>
      <c r="AB104" s="470"/>
    </row>
    <row r="105" spans="1:28" ht="23.1" customHeight="1" x14ac:dyDescent="0.7">
      <c r="A105" s="744"/>
      <c r="B105" s="470"/>
      <c r="C105" s="470"/>
      <c r="D105" s="470"/>
      <c r="E105" s="466"/>
      <c r="F105" s="470"/>
      <c r="G105" s="470"/>
      <c r="H105" s="466"/>
      <c r="I105" s="470"/>
      <c r="J105" s="470"/>
      <c r="K105" s="470"/>
      <c r="L105" s="470"/>
      <c r="M105" s="470"/>
      <c r="N105" s="470"/>
      <c r="O105" s="470"/>
      <c r="P105" s="470"/>
      <c r="Q105" s="472"/>
      <c r="R105" s="470"/>
      <c r="S105" s="470"/>
      <c r="T105" s="470"/>
      <c r="U105" s="466"/>
      <c r="V105" s="470"/>
      <c r="W105" s="470"/>
      <c r="X105" s="470"/>
      <c r="Y105" s="470"/>
      <c r="Z105" s="470"/>
      <c r="AA105" s="470"/>
      <c r="AB105" s="470"/>
    </row>
    <row r="106" spans="1:28" ht="23.1" customHeight="1" x14ac:dyDescent="0.7">
      <c r="A106" s="744" t="s">
        <v>487</v>
      </c>
      <c r="B106" s="470">
        <v>120</v>
      </c>
      <c r="C106" s="470">
        <v>59</v>
      </c>
      <c r="D106" s="470" t="s">
        <v>34</v>
      </c>
      <c r="E106" s="466">
        <v>40950</v>
      </c>
      <c r="F106" s="470">
        <v>30</v>
      </c>
      <c r="G106" s="470">
        <v>3360</v>
      </c>
      <c r="H106" s="466" t="s">
        <v>444</v>
      </c>
      <c r="I106" s="470">
        <v>4</v>
      </c>
      <c r="J106" s="470"/>
      <c r="K106" s="470">
        <v>62</v>
      </c>
      <c r="L106" s="470">
        <v>1562</v>
      </c>
      <c r="M106" s="470">
        <v>100</v>
      </c>
      <c r="N106" s="470"/>
      <c r="O106" s="470"/>
      <c r="P106" s="470"/>
      <c r="Q106" s="472">
        <v>250</v>
      </c>
      <c r="R106" s="470"/>
      <c r="S106" s="470">
        <v>120</v>
      </c>
      <c r="T106" s="470" t="s">
        <v>36</v>
      </c>
      <c r="U106" s="466" t="s">
        <v>45</v>
      </c>
      <c r="V106" s="470">
        <v>96</v>
      </c>
      <c r="W106" s="470"/>
      <c r="X106" s="470">
        <v>96</v>
      </c>
      <c r="Y106" s="470"/>
      <c r="Z106" s="470"/>
      <c r="AA106" s="470">
        <v>20</v>
      </c>
      <c r="AB106" s="470"/>
    </row>
    <row r="107" spans="1:28" ht="23.1" customHeight="1" x14ac:dyDescent="0.7">
      <c r="A107" s="744" t="s">
        <v>487</v>
      </c>
      <c r="B107" s="470">
        <v>120</v>
      </c>
      <c r="C107" s="470">
        <v>60</v>
      </c>
      <c r="D107" s="470" t="s">
        <v>49</v>
      </c>
      <c r="E107" s="466">
        <v>4067</v>
      </c>
      <c r="F107" s="470">
        <v>37</v>
      </c>
      <c r="G107" s="470"/>
      <c r="H107" s="466" t="s">
        <v>444</v>
      </c>
      <c r="I107" s="470">
        <v>15</v>
      </c>
      <c r="J107" s="470">
        <v>1</v>
      </c>
      <c r="K107" s="470">
        <v>91</v>
      </c>
      <c r="L107" s="470">
        <v>6191</v>
      </c>
      <c r="M107" s="470"/>
      <c r="N107" s="470"/>
      <c r="O107" s="470"/>
      <c r="P107" s="470"/>
      <c r="Q107" s="472">
        <v>100</v>
      </c>
      <c r="R107" s="470"/>
      <c r="S107" s="470">
        <v>120</v>
      </c>
      <c r="T107" s="470"/>
      <c r="U107" s="466"/>
      <c r="V107" s="470"/>
      <c r="W107" s="470"/>
      <c r="X107" s="470"/>
      <c r="Y107" s="470"/>
      <c r="Z107" s="470"/>
      <c r="AA107" s="470"/>
      <c r="AB107" s="470"/>
    </row>
    <row r="108" spans="1:28" ht="23.1" customHeight="1" x14ac:dyDescent="0.7">
      <c r="A108" s="744"/>
      <c r="B108" s="470"/>
      <c r="C108" s="470"/>
      <c r="D108" s="470"/>
      <c r="E108" s="466"/>
      <c r="F108" s="470"/>
      <c r="G108" s="470"/>
      <c r="H108" s="466"/>
      <c r="I108" s="470"/>
      <c r="J108" s="470"/>
      <c r="K108" s="470"/>
      <c r="L108" s="470"/>
      <c r="M108" s="470"/>
      <c r="N108" s="470"/>
      <c r="O108" s="470"/>
      <c r="P108" s="470"/>
      <c r="Q108" s="472"/>
      <c r="R108" s="470"/>
      <c r="S108" s="470"/>
      <c r="T108" s="470"/>
      <c r="U108" s="466"/>
      <c r="V108" s="470"/>
      <c r="W108" s="470"/>
      <c r="X108" s="470"/>
      <c r="Y108" s="470"/>
      <c r="Z108" s="470"/>
      <c r="AA108" s="470"/>
      <c r="AB108" s="470"/>
    </row>
    <row r="109" spans="1:28" ht="23.1" customHeight="1" x14ac:dyDescent="0.7">
      <c r="A109" s="744" t="s">
        <v>488</v>
      </c>
      <c r="B109" s="470">
        <v>130</v>
      </c>
      <c r="C109" s="470">
        <v>61</v>
      </c>
      <c r="D109" s="470" t="s">
        <v>34</v>
      </c>
      <c r="E109" s="466">
        <v>97998</v>
      </c>
      <c r="F109" s="470">
        <v>4</v>
      </c>
      <c r="G109" s="470">
        <v>7740</v>
      </c>
      <c r="H109" s="466" t="s">
        <v>444</v>
      </c>
      <c r="I109" s="470">
        <v>9</v>
      </c>
      <c r="J109" s="470">
        <v>2</v>
      </c>
      <c r="K109" s="470">
        <v>91</v>
      </c>
      <c r="L109" s="470">
        <v>3891</v>
      </c>
      <c r="M109" s="470"/>
      <c r="N109" s="470"/>
      <c r="O109" s="470"/>
      <c r="P109" s="470"/>
      <c r="Q109" s="472">
        <v>100</v>
      </c>
      <c r="R109" s="470"/>
      <c r="S109" s="470">
        <v>130</v>
      </c>
      <c r="T109" s="470"/>
      <c r="U109" s="466"/>
      <c r="V109" s="470"/>
      <c r="W109" s="470"/>
      <c r="X109" s="470"/>
      <c r="Y109" s="470"/>
      <c r="Z109" s="470"/>
      <c r="AA109" s="470"/>
      <c r="AB109" s="470"/>
    </row>
    <row r="110" spans="1:28" ht="23.1" customHeight="1" x14ac:dyDescent="0.7">
      <c r="A110" s="744"/>
      <c r="B110" s="470">
        <v>130</v>
      </c>
      <c r="C110" s="470">
        <v>62</v>
      </c>
      <c r="D110" s="470" t="s">
        <v>34</v>
      </c>
      <c r="E110" s="466">
        <v>74041</v>
      </c>
      <c r="F110" s="470">
        <v>284</v>
      </c>
      <c r="G110" s="470">
        <v>6365</v>
      </c>
      <c r="H110" s="466" t="s">
        <v>489</v>
      </c>
      <c r="I110" s="470">
        <v>2</v>
      </c>
      <c r="J110" s="470">
        <v>3</v>
      </c>
      <c r="K110" s="470">
        <v>13</v>
      </c>
      <c r="L110" s="470">
        <v>1113</v>
      </c>
      <c r="M110" s="470"/>
      <c r="N110" s="470"/>
      <c r="O110" s="470"/>
      <c r="P110" s="470"/>
      <c r="Q110" s="472">
        <v>150</v>
      </c>
      <c r="R110" s="470"/>
      <c r="S110" s="470">
        <v>130</v>
      </c>
      <c r="T110" s="470"/>
      <c r="U110" s="466"/>
      <c r="V110" s="470"/>
      <c r="W110" s="470"/>
      <c r="X110" s="470"/>
      <c r="Y110" s="470"/>
      <c r="Z110" s="470"/>
      <c r="AA110" s="470"/>
      <c r="AB110" s="470"/>
    </row>
    <row r="111" spans="1:28" ht="23.1" customHeight="1" x14ac:dyDescent="0.7">
      <c r="A111" s="744"/>
      <c r="B111" s="470">
        <v>130</v>
      </c>
      <c r="C111" s="470">
        <v>63</v>
      </c>
      <c r="D111" s="470" t="s">
        <v>34</v>
      </c>
      <c r="E111" s="466">
        <v>6541</v>
      </c>
      <c r="F111" s="470">
        <v>109</v>
      </c>
      <c r="G111" s="470"/>
      <c r="H111" s="466" t="s">
        <v>490</v>
      </c>
      <c r="I111" s="470">
        <v>4</v>
      </c>
      <c r="J111" s="470">
        <v>3</v>
      </c>
      <c r="K111" s="470">
        <v>46</v>
      </c>
      <c r="L111" s="470"/>
      <c r="M111" s="470"/>
      <c r="N111" s="470"/>
      <c r="O111" s="470"/>
      <c r="P111" s="470"/>
      <c r="Q111" s="472">
        <v>150</v>
      </c>
      <c r="R111" s="470"/>
      <c r="S111" s="470">
        <v>130</v>
      </c>
      <c r="T111" s="470"/>
      <c r="U111" s="466"/>
      <c r="V111" s="470"/>
      <c r="W111" s="470"/>
      <c r="X111" s="470"/>
      <c r="Y111" s="470"/>
      <c r="Z111" s="470"/>
      <c r="AA111" s="470"/>
      <c r="AB111" s="470"/>
    </row>
    <row r="112" spans="1:28" ht="23.1" customHeight="1" x14ac:dyDescent="0.7">
      <c r="A112" s="744"/>
      <c r="B112" s="470"/>
      <c r="C112" s="470"/>
      <c r="D112" s="470"/>
      <c r="E112" s="466"/>
      <c r="F112" s="470"/>
      <c r="G112" s="470"/>
      <c r="H112" s="466"/>
      <c r="I112" s="470"/>
      <c r="J112" s="470"/>
      <c r="K112" s="470"/>
      <c r="L112" s="470"/>
      <c r="M112" s="470"/>
      <c r="N112" s="470"/>
      <c r="O112" s="470"/>
      <c r="P112" s="470"/>
      <c r="Q112" s="472"/>
      <c r="R112" s="470"/>
      <c r="S112" s="470"/>
      <c r="T112" s="470"/>
      <c r="U112" s="466"/>
      <c r="V112" s="470"/>
      <c r="W112" s="470"/>
      <c r="X112" s="470"/>
      <c r="Y112" s="470"/>
      <c r="Z112" s="470"/>
      <c r="AA112" s="470"/>
      <c r="AB112" s="470"/>
    </row>
    <row r="113" spans="1:28" s="483" customFormat="1" ht="23.1" customHeight="1" x14ac:dyDescent="0.7">
      <c r="A113" s="746" t="s">
        <v>492</v>
      </c>
      <c r="B113" s="480">
        <v>130</v>
      </c>
      <c r="C113" s="480">
        <v>64</v>
      </c>
      <c r="D113" s="480" t="s">
        <v>34</v>
      </c>
      <c r="E113" s="481">
        <v>37419</v>
      </c>
      <c r="F113" s="480">
        <v>10</v>
      </c>
      <c r="G113" s="480">
        <v>1263</v>
      </c>
      <c r="H113" s="481" t="s">
        <v>444</v>
      </c>
      <c r="I113" s="480"/>
      <c r="J113" s="480">
        <v>1</v>
      </c>
      <c r="K113" s="480">
        <v>11</v>
      </c>
      <c r="L113" s="480"/>
      <c r="M113" s="480">
        <v>111</v>
      </c>
      <c r="N113" s="480"/>
      <c r="O113" s="480"/>
      <c r="P113" s="480"/>
      <c r="Q113" s="482">
        <v>250</v>
      </c>
      <c r="R113" s="480">
        <v>19</v>
      </c>
      <c r="S113" s="480">
        <v>130</v>
      </c>
      <c r="T113" s="480" t="s">
        <v>36</v>
      </c>
      <c r="U113" s="481" t="s">
        <v>45</v>
      </c>
      <c r="V113" s="480">
        <v>108</v>
      </c>
      <c r="W113" s="480"/>
      <c r="X113" s="480">
        <v>99</v>
      </c>
      <c r="Y113" s="480">
        <v>9</v>
      </c>
      <c r="Z113" s="480"/>
      <c r="AA113" s="480">
        <v>25</v>
      </c>
      <c r="AB113" s="480" t="s">
        <v>491</v>
      </c>
    </row>
    <row r="114" spans="1:28" s="478" customFormat="1" ht="23.1" customHeight="1" x14ac:dyDescent="0.7">
      <c r="A114" s="745"/>
      <c r="B114" s="475"/>
      <c r="C114" s="475"/>
      <c r="D114" s="475"/>
      <c r="E114" s="476"/>
      <c r="F114" s="475"/>
      <c r="G114" s="475"/>
      <c r="H114" s="476"/>
      <c r="I114" s="475"/>
      <c r="J114" s="475"/>
      <c r="K114" s="475"/>
      <c r="L114" s="475"/>
      <c r="M114" s="475"/>
      <c r="N114" s="475"/>
      <c r="O114" s="475"/>
      <c r="P114" s="475"/>
      <c r="Q114" s="477"/>
      <c r="R114" s="475"/>
      <c r="S114" s="475"/>
      <c r="T114" s="475"/>
      <c r="U114" s="476"/>
      <c r="V114" s="475"/>
      <c r="W114" s="475"/>
      <c r="X114" s="475"/>
      <c r="Y114" s="475"/>
      <c r="Z114" s="475"/>
      <c r="AA114" s="475"/>
      <c r="AB114" s="475"/>
    </row>
    <row r="115" spans="1:28" ht="23.1" customHeight="1" x14ac:dyDescent="0.7">
      <c r="A115" s="744" t="s">
        <v>493</v>
      </c>
      <c r="B115" s="470">
        <v>233</v>
      </c>
      <c r="C115" s="470">
        <v>65</v>
      </c>
      <c r="D115" s="470" t="s">
        <v>49</v>
      </c>
      <c r="E115" s="466">
        <v>3533</v>
      </c>
      <c r="F115" s="470">
        <v>38</v>
      </c>
      <c r="G115" s="470"/>
      <c r="H115" s="466" t="s">
        <v>444</v>
      </c>
      <c r="I115" s="470">
        <v>11</v>
      </c>
      <c r="J115" s="470">
        <v>3</v>
      </c>
      <c r="K115" s="470">
        <v>26</v>
      </c>
      <c r="L115" s="470">
        <v>4726</v>
      </c>
      <c r="M115" s="470"/>
      <c r="N115" s="470"/>
      <c r="O115" s="470"/>
      <c r="P115" s="470"/>
      <c r="Q115" s="472">
        <v>100</v>
      </c>
      <c r="R115" s="470"/>
      <c r="S115" s="470">
        <v>233</v>
      </c>
      <c r="T115" s="470"/>
      <c r="U115" s="466"/>
      <c r="V115" s="470"/>
      <c r="W115" s="470"/>
      <c r="X115" s="470"/>
      <c r="Y115" s="470"/>
      <c r="Z115" s="470"/>
      <c r="AA115" s="470"/>
      <c r="AB115" s="470"/>
    </row>
    <row r="116" spans="1:28" ht="23.1" customHeight="1" x14ac:dyDescent="0.7">
      <c r="A116" s="744"/>
      <c r="B116" s="470"/>
      <c r="C116" s="470"/>
      <c r="D116" s="470"/>
      <c r="E116" s="466"/>
      <c r="F116" s="470"/>
      <c r="G116" s="470"/>
      <c r="H116" s="466"/>
      <c r="I116" s="470"/>
      <c r="J116" s="470"/>
      <c r="K116" s="470"/>
      <c r="L116" s="470"/>
      <c r="M116" s="470"/>
      <c r="N116" s="470"/>
      <c r="O116" s="470"/>
      <c r="P116" s="470"/>
      <c r="Q116" s="472"/>
      <c r="R116" s="470"/>
      <c r="S116" s="470"/>
      <c r="T116" s="470"/>
      <c r="U116" s="466"/>
      <c r="V116" s="470"/>
      <c r="W116" s="470"/>
      <c r="X116" s="470"/>
      <c r="Y116" s="470"/>
      <c r="Z116" s="470"/>
      <c r="AA116" s="470"/>
      <c r="AB116" s="470"/>
    </row>
    <row r="117" spans="1:28" ht="23.1" customHeight="1" x14ac:dyDescent="0.7">
      <c r="A117" s="744" t="s">
        <v>494</v>
      </c>
      <c r="B117" s="470">
        <v>133</v>
      </c>
      <c r="C117" s="470">
        <v>66</v>
      </c>
      <c r="D117" s="470" t="s">
        <v>49</v>
      </c>
      <c r="E117" s="466">
        <v>996</v>
      </c>
      <c r="F117" s="470">
        <v>15</v>
      </c>
      <c r="G117" s="470"/>
      <c r="H117" s="466" t="s">
        <v>444</v>
      </c>
      <c r="I117" s="470">
        <v>8</v>
      </c>
      <c r="J117" s="470">
        <v>2</v>
      </c>
      <c r="K117" s="470">
        <v>83</v>
      </c>
      <c r="L117" s="470">
        <v>3483</v>
      </c>
      <c r="M117" s="470"/>
      <c r="N117" s="470"/>
      <c r="O117" s="470"/>
      <c r="P117" s="470"/>
      <c r="Q117" s="472">
        <v>100</v>
      </c>
      <c r="R117" s="470"/>
      <c r="S117" s="470">
        <v>133</v>
      </c>
      <c r="T117" s="470"/>
      <c r="U117" s="466"/>
      <c r="V117" s="470"/>
      <c r="W117" s="470"/>
      <c r="X117" s="470"/>
      <c r="Y117" s="470"/>
      <c r="Z117" s="470"/>
      <c r="AA117" s="470"/>
      <c r="AB117" s="470"/>
    </row>
    <row r="118" spans="1:28" ht="23.1" customHeight="1" x14ac:dyDescent="0.7">
      <c r="A118" s="744"/>
      <c r="B118" s="470"/>
      <c r="C118" s="470"/>
      <c r="D118" s="470"/>
      <c r="E118" s="466"/>
      <c r="F118" s="470"/>
      <c r="G118" s="470"/>
      <c r="H118" s="466"/>
      <c r="I118" s="470"/>
      <c r="J118" s="470"/>
      <c r="K118" s="470"/>
      <c r="L118" s="470"/>
      <c r="M118" s="470"/>
      <c r="N118" s="470"/>
      <c r="O118" s="470"/>
      <c r="P118" s="470"/>
      <c r="Q118" s="472"/>
      <c r="R118" s="470"/>
      <c r="S118" s="470"/>
      <c r="T118" s="470"/>
      <c r="U118" s="466"/>
      <c r="V118" s="470"/>
      <c r="W118" s="470"/>
      <c r="X118" s="470"/>
      <c r="Y118" s="470"/>
      <c r="Z118" s="470"/>
      <c r="AA118" s="470"/>
      <c r="AB118" s="470"/>
    </row>
    <row r="119" spans="1:28" ht="23.1" customHeight="1" x14ac:dyDescent="0.7">
      <c r="A119" s="744" t="s">
        <v>495</v>
      </c>
      <c r="B119" s="470">
        <v>61</v>
      </c>
      <c r="C119" s="470">
        <v>67</v>
      </c>
      <c r="D119" s="470" t="s">
        <v>34</v>
      </c>
      <c r="E119" s="466">
        <v>41373</v>
      </c>
      <c r="F119" s="470">
        <v>79</v>
      </c>
      <c r="G119" s="470">
        <v>3470</v>
      </c>
      <c r="H119" s="466" t="s">
        <v>444</v>
      </c>
      <c r="I119" s="470"/>
      <c r="J119" s="470">
        <v>2</v>
      </c>
      <c r="K119" s="470">
        <v>75</v>
      </c>
      <c r="L119" s="470">
        <v>275</v>
      </c>
      <c r="M119" s="470"/>
      <c r="N119" s="470"/>
      <c r="O119" s="470"/>
      <c r="P119" s="470"/>
      <c r="Q119" s="472">
        <v>150</v>
      </c>
      <c r="R119" s="470"/>
      <c r="S119" s="470">
        <v>61</v>
      </c>
      <c r="T119" s="470"/>
      <c r="U119" s="466"/>
      <c r="V119" s="470"/>
      <c r="W119" s="470"/>
      <c r="X119" s="470"/>
      <c r="Y119" s="470"/>
      <c r="Z119" s="470"/>
      <c r="AA119" s="470"/>
      <c r="AB119" s="470"/>
    </row>
    <row r="120" spans="1:28" ht="23.1" customHeight="1" x14ac:dyDescent="0.7">
      <c r="A120" s="744"/>
      <c r="B120" s="470"/>
      <c r="C120" s="470"/>
      <c r="D120" s="470"/>
      <c r="E120" s="466"/>
      <c r="F120" s="470"/>
      <c r="G120" s="470"/>
      <c r="H120" s="466"/>
      <c r="I120" s="470"/>
      <c r="J120" s="470"/>
      <c r="K120" s="470"/>
      <c r="L120" s="470"/>
      <c r="M120" s="470"/>
      <c r="N120" s="470"/>
      <c r="O120" s="470"/>
      <c r="P120" s="470"/>
      <c r="Q120" s="472"/>
      <c r="R120" s="470"/>
      <c r="S120" s="470"/>
      <c r="T120" s="470"/>
      <c r="U120" s="466"/>
      <c r="V120" s="470"/>
      <c r="W120" s="470"/>
      <c r="X120" s="470"/>
      <c r="Y120" s="470"/>
      <c r="Z120" s="470"/>
      <c r="AA120" s="470"/>
      <c r="AB120" s="470"/>
    </row>
    <row r="121" spans="1:28" ht="23.1" customHeight="1" x14ac:dyDescent="0.7">
      <c r="A121" s="744" t="s">
        <v>496</v>
      </c>
      <c r="B121" s="470">
        <v>41</v>
      </c>
      <c r="C121" s="470">
        <v>68</v>
      </c>
      <c r="D121" s="470" t="s">
        <v>49</v>
      </c>
      <c r="E121" s="466">
        <v>2889</v>
      </c>
      <c r="F121" s="470">
        <v>57</v>
      </c>
      <c r="G121" s="470"/>
      <c r="H121" s="466" t="s">
        <v>444</v>
      </c>
      <c r="I121" s="470">
        <v>6</v>
      </c>
      <c r="J121" s="470">
        <v>2</v>
      </c>
      <c r="K121" s="470">
        <v>64</v>
      </c>
      <c r="L121" s="470">
        <v>2664</v>
      </c>
      <c r="M121" s="470"/>
      <c r="N121" s="470"/>
      <c r="O121" s="470"/>
      <c r="P121" s="470"/>
      <c r="Q121" s="472">
        <v>150</v>
      </c>
      <c r="R121" s="470"/>
      <c r="S121" s="470">
        <v>41</v>
      </c>
      <c r="T121" s="470"/>
      <c r="U121" s="466"/>
      <c r="V121" s="470"/>
      <c r="W121" s="470"/>
      <c r="X121" s="470"/>
      <c r="Y121" s="470"/>
      <c r="Z121" s="470"/>
      <c r="AA121" s="470"/>
      <c r="AB121" s="470"/>
    </row>
    <row r="122" spans="1:28" ht="23.1" customHeight="1" x14ac:dyDescent="0.7">
      <c r="A122" s="744"/>
      <c r="B122" s="470"/>
      <c r="C122" s="470"/>
      <c r="D122" s="470"/>
      <c r="E122" s="466"/>
      <c r="F122" s="470"/>
      <c r="G122" s="470"/>
      <c r="H122" s="466"/>
      <c r="I122" s="470"/>
      <c r="J122" s="470"/>
      <c r="K122" s="470"/>
      <c r="L122" s="470"/>
      <c r="M122" s="470"/>
      <c r="N122" s="470"/>
      <c r="O122" s="470"/>
      <c r="P122" s="470"/>
      <c r="Q122" s="472"/>
      <c r="R122" s="470"/>
      <c r="S122" s="470"/>
      <c r="T122" s="470"/>
      <c r="U122" s="466"/>
      <c r="V122" s="470"/>
      <c r="W122" s="470"/>
      <c r="X122" s="470"/>
      <c r="Y122" s="470"/>
      <c r="Z122" s="470"/>
      <c r="AA122" s="470"/>
      <c r="AB122" s="470"/>
    </row>
    <row r="123" spans="1:28" ht="23.1" customHeight="1" x14ac:dyDescent="0.7">
      <c r="A123" s="744" t="s">
        <v>497</v>
      </c>
      <c r="B123" s="470">
        <v>54</v>
      </c>
      <c r="C123" s="470">
        <v>69</v>
      </c>
      <c r="D123" s="470" t="s">
        <v>34</v>
      </c>
      <c r="E123" s="466">
        <v>38301</v>
      </c>
      <c r="F123" s="470">
        <v>48</v>
      </c>
      <c r="G123" s="470">
        <v>1337</v>
      </c>
      <c r="H123" s="466" t="s">
        <v>444</v>
      </c>
      <c r="I123" s="470"/>
      <c r="J123" s="470">
        <v>1</v>
      </c>
      <c r="K123" s="470">
        <v>86</v>
      </c>
      <c r="L123" s="470"/>
      <c r="M123" s="470">
        <v>186</v>
      </c>
      <c r="N123" s="470"/>
      <c r="O123" s="470"/>
      <c r="P123" s="470"/>
      <c r="Q123" s="472">
        <v>250</v>
      </c>
      <c r="R123" s="470">
        <v>20</v>
      </c>
      <c r="S123" s="470">
        <v>54</v>
      </c>
      <c r="T123" s="470" t="s">
        <v>36</v>
      </c>
      <c r="U123" s="466" t="s">
        <v>45</v>
      </c>
      <c r="V123" s="470">
        <v>90</v>
      </c>
      <c r="W123" s="470"/>
      <c r="X123" s="470">
        <v>90</v>
      </c>
      <c r="Y123" s="470"/>
      <c r="Z123" s="470"/>
      <c r="AA123" s="470">
        <v>30</v>
      </c>
      <c r="AB123" s="470"/>
    </row>
    <row r="124" spans="1:28" ht="23.1" customHeight="1" x14ac:dyDescent="0.7">
      <c r="A124" s="744"/>
      <c r="B124" s="470"/>
      <c r="C124" s="470"/>
      <c r="D124" s="470"/>
      <c r="E124" s="466"/>
      <c r="F124" s="470"/>
      <c r="G124" s="470"/>
      <c r="H124" s="466"/>
      <c r="I124" s="470"/>
      <c r="J124" s="470"/>
      <c r="K124" s="470"/>
      <c r="L124" s="470"/>
      <c r="M124" s="470"/>
      <c r="N124" s="470"/>
      <c r="O124" s="470"/>
      <c r="P124" s="470"/>
      <c r="Q124" s="472"/>
      <c r="R124" s="470"/>
      <c r="S124" s="470"/>
      <c r="T124" s="470"/>
      <c r="U124" s="466"/>
      <c r="V124" s="470"/>
      <c r="W124" s="470"/>
      <c r="X124" s="470"/>
      <c r="Y124" s="470"/>
      <c r="Z124" s="470"/>
      <c r="AA124" s="470"/>
      <c r="AB124" s="470"/>
    </row>
    <row r="125" spans="1:28" ht="23.1" customHeight="1" x14ac:dyDescent="0.7">
      <c r="A125" s="744" t="s">
        <v>498</v>
      </c>
      <c r="B125" s="470">
        <v>166</v>
      </c>
      <c r="C125" s="470">
        <v>70</v>
      </c>
      <c r="D125" s="470" t="s">
        <v>49</v>
      </c>
      <c r="E125" s="466">
        <v>3667</v>
      </c>
      <c r="F125" s="470">
        <v>95</v>
      </c>
      <c r="G125" s="470"/>
      <c r="H125" s="466" t="s">
        <v>444</v>
      </c>
      <c r="I125" s="470">
        <v>3</v>
      </c>
      <c r="J125" s="470">
        <v>3</v>
      </c>
      <c r="K125" s="470">
        <v>74</v>
      </c>
      <c r="L125" s="470">
        <v>1574</v>
      </c>
      <c r="M125" s="470"/>
      <c r="N125" s="470"/>
      <c r="O125" s="470"/>
      <c r="P125" s="470"/>
      <c r="Q125" s="472">
        <v>150</v>
      </c>
      <c r="R125" s="470"/>
      <c r="S125" s="470">
        <v>166</v>
      </c>
      <c r="T125" s="470"/>
      <c r="U125" s="466"/>
      <c r="V125" s="470"/>
      <c r="W125" s="470"/>
      <c r="X125" s="470"/>
      <c r="Y125" s="470"/>
      <c r="Z125" s="470"/>
      <c r="AA125" s="470"/>
      <c r="AB125" s="470"/>
    </row>
    <row r="126" spans="1:28" ht="23.1" customHeight="1" x14ac:dyDescent="0.7">
      <c r="A126" s="744" t="s">
        <v>499</v>
      </c>
      <c r="B126" s="470">
        <v>166</v>
      </c>
      <c r="C126" s="470">
        <v>71</v>
      </c>
      <c r="D126" s="470" t="s">
        <v>49</v>
      </c>
      <c r="E126" s="466">
        <v>4873</v>
      </c>
      <c r="F126" s="470">
        <v>99</v>
      </c>
      <c r="G126" s="470"/>
      <c r="H126" s="466" t="s">
        <v>444</v>
      </c>
      <c r="I126" s="470">
        <v>3</v>
      </c>
      <c r="J126" s="470"/>
      <c r="K126" s="470">
        <v>56</v>
      </c>
      <c r="L126" s="470">
        <v>1256</v>
      </c>
      <c r="M126" s="470"/>
      <c r="N126" s="470"/>
      <c r="O126" s="470"/>
      <c r="P126" s="470"/>
      <c r="Q126" s="472">
        <v>150</v>
      </c>
      <c r="R126" s="470"/>
      <c r="S126" s="470">
        <v>166</v>
      </c>
      <c r="T126" s="470"/>
      <c r="U126" s="466"/>
      <c r="V126" s="470"/>
      <c r="W126" s="470"/>
      <c r="X126" s="470"/>
      <c r="Y126" s="470"/>
      <c r="Z126" s="470"/>
      <c r="AA126" s="470"/>
      <c r="AB126" s="470"/>
    </row>
    <row r="127" spans="1:28" ht="23.1" customHeight="1" x14ac:dyDescent="0.7">
      <c r="A127" s="744" t="s">
        <v>500</v>
      </c>
      <c r="B127" s="470"/>
      <c r="C127" s="470">
        <v>72</v>
      </c>
      <c r="D127" s="470" t="s">
        <v>49</v>
      </c>
      <c r="E127" s="466">
        <v>4872</v>
      </c>
      <c r="F127" s="470">
        <v>94</v>
      </c>
      <c r="G127" s="470"/>
      <c r="H127" s="466" t="s">
        <v>444</v>
      </c>
      <c r="I127" s="470">
        <v>6</v>
      </c>
      <c r="J127" s="470">
        <v>2</v>
      </c>
      <c r="K127" s="470">
        <v>86</v>
      </c>
      <c r="L127" s="470">
        <v>2686</v>
      </c>
      <c r="M127" s="470"/>
      <c r="N127" s="470"/>
      <c r="O127" s="470"/>
      <c r="P127" s="470"/>
      <c r="Q127" s="472">
        <v>150</v>
      </c>
      <c r="R127" s="470"/>
      <c r="S127" s="470"/>
      <c r="T127" s="470"/>
      <c r="U127" s="466"/>
      <c r="V127" s="470"/>
      <c r="W127" s="470"/>
      <c r="X127" s="470"/>
      <c r="Y127" s="470"/>
      <c r="Z127" s="470"/>
      <c r="AA127" s="470"/>
      <c r="AB127" s="470"/>
    </row>
    <row r="128" spans="1:28" ht="23.1" customHeight="1" x14ac:dyDescent="0.7">
      <c r="A128" s="744"/>
      <c r="B128" s="470"/>
      <c r="C128" s="470"/>
      <c r="D128" s="470"/>
      <c r="E128" s="466"/>
      <c r="F128" s="470"/>
      <c r="G128" s="470"/>
      <c r="H128" s="466"/>
      <c r="I128" s="470"/>
      <c r="J128" s="470"/>
      <c r="K128" s="470"/>
      <c r="L128" s="470"/>
      <c r="M128" s="470"/>
      <c r="N128" s="470"/>
      <c r="O128" s="470"/>
      <c r="P128" s="470"/>
      <c r="Q128" s="472"/>
      <c r="R128" s="470"/>
      <c r="S128" s="470"/>
      <c r="T128" s="470"/>
      <c r="U128" s="466"/>
      <c r="V128" s="470"/>
      <c r="W128" s="470"/>
      <c r="X128" s="470"/>
      <c r="Y128" s="470"/>
      <c r="Z128" s="470"/>
      <c r="AA128" s="470"/>
      <c r="AB128" s="470"/>
    </row>
    <row r="129" spans="1:28" ht="23.1" customHeight="1" x14ac:dyDescent="0.7">
      <c r="A129" s="744" t="s">
        <v>501</v>
      </c>
      <c r="B129" s="470">
        <v>14</v>
      </c>
      <c r="C129" s="470">
        <v>73</v>
      </c>
      <c r="D129" s="470" t="s">
        <v>49</v>
      </c>
      <c r="E129" s="466">
        <v>2947</v>
      </c>
      <c r="F129" s="470">
        <v>96</v>
      </c>
      <c r="G129" s="470">
        <v>47</v>
      </c>
      <c r="H129" s="466" t="s">
        <v>444</v>
      </c>
      <c r="I129" s="470">
        <v>4</v>
      </c>
      <c r="J129" s="470">
        <v>1</v>
      </c>
      <c r="K129" s="470">
        <v>85</v>
      </c>
      <c r="L129" s="470">
        <v>1785</v>
      </c>
      <c r="M129" s="470"/>
      <c r="N129" s="470"/>
      <c r="O129" s="470"/>
      <c r="P129" s="470"/>
      <c r="Q129" s="472">
        <v>150</v>
      </c>
      <c r="R129" s="470"/>
      <c r="S129" s="470">
        <v>14</v>
      </c>
      <c r="T129" s="470"/>
      <c r="U129" s="466"/>
      <c r="V129" s="470"/>
      <c r="W129" s="470"/>
      <c r="X129" s="470"/>
      <c r="Y129" s="470"/>
      <c r="Z129" s="470"/>
      <c r="AA129" s="470"/>
      <c r="AB129" s="470"/>
    </row>
    <row r="130" spans="1:28" ht="23.1" customHeight="1" x14ac:dyDescent="0.7">
      <c r="A130" s="744" t="s">
        <v>501</v>
      </c>
      <c r="B130" s="470">
        <v>14</v>
      </c>
      <c r="C130" s="470">
        <v>74</v>
      </c>
      <c r="D130" s="470" t="s">
        <v>49</v>
      </c>
      <c r="E130" s="466">
        <v>2946</v>
      </c>
      <c r="F130" s="470">
        <v>91</v>
      </c>
      <c r="G130" s="470">
        <v>46</v>
      </c>
      <c r="H130" s="466" t="s">
        <v>444</v>
      </c>
      <c r="I130" s="470">
        <v>18</v>
      </c>
      <c r="J130" s="470">
        <v>3</v>
      </c>
      <c r="K130" s="470">
        <v>27</v>
      </c>
      <c r="L130" s="470">
        <v>7527</v>
      </c>
      <c r="M130" s="470"/>
      <c r="N130" s="470"/>
      <c r="O130" s="470"/>
      <c r="P130" s="470"/>
      <c r="Q130" s="472">
        <v>150</v>
      </c>
      <c r="R130" s="470"/>
      <c r="S130" s="470">
        <v>14</v>
      </c>
      <c r="T130" s="470"/>
      <c r="U130" s="466"/>
      <c r="V130" s="470"/>
      <c r="W130" s="470"/>
      <c r="X130" s="470"/>
      <c r="Y130" s="470"/>
      <c r="Z130" s="470"/>
      <c r="AA130" s="470"/>
      <c r="AB130" s="470"/>
    </row>
    <row r="131" spans="1:28" ht="23.1" customHeight="1" x14ac:dyDescent="0.7">
      <c r="A131" s="744" t="s">
        <v>501</v>
      </c>
      <c r="B131" s="470">
        <v>14</v>
      </c>
      <c r="C131" s="470">
        <v>75</v>
      </c>
      <c r="D131" s="470" t="s">
        <v>47</v>
      </c>
      <c r="E131" s="466">
        <v>1792</v>
      </c>
      <c r="F131" s="470">
        <v>117</v>
      </c>
      <c r="G131" s="470"/>
      <c r="H131" s="466" t="s">
        <v>444</v>
      </c>
      <c r="I131" s="470"/>
      <c r="J131" s="470"/>
      <c r="K131" s="470">
        <v>79</v>
      </c>
      <c r="L131" s="470"/>
      <c r="M131" s="470">
        <v>79</v>
      </c>
      <c r="N131" s="470"/>
      <c r="O131" s="470"/>
      <c r="P131" s="470"/>
      <c r="Q131" s="472">
        <v>150</v>
      </c>
      <c r="R131" s="470">
        <v>21</v>
      </c>
      <c r="S131" s="470">
        <v>14</v>
      </c>
      <c r="T131" s="470" t="s">
        <v>36</v>
      </c>
      <c r="U131" s="466" t="s">
        <v>45</v>
      </c>
      <c r="V131" s="470">
        <v>108</v>
      </c>
      <c r="W131" s="470"/>
      <c r="X131" s="470">
        <v>108</v>
      </c>
      <c r="Y131" s="470"/>
      <c r="Z131" s="470"/>
      <c r="AA131" s="470">
        <v>40</v>
      </c>
      <c r="AB131" s="470"/>
    </row>
    <row r="132" spans="1:28" ht="23.1" customHeight="1" x14ac:dyDescent="0.7">
      <c r="A132" s="744"/>
      <c r="B132" s="470"/>
      <c r="C132" s="470"/>
      <c r="D132" s="470"/>
      <c r="E132" s="466"/>
      <c r="F132" s="470"/>
      <c r="G132" s="470"/>
      <c r="H132" s="466"/>
      <c r="I132" s="470"/>
      <c r="J132" s="470"/>
      <c r="K132" s="470"/>
      <c r="L132" s="470"/>
      <c r="M132" s="470"/>
      <c r="N132" s="470"/>
      <c r="O132" s="470"/>
      <c r="P132" s="470"/>
      <c r="Q132" s="472"/>
      <c r="R132" s="470"/>
      <c r="S132" s="470"/>
      <c r="T132" s="470"/>
      <c r="U132" s="466"/>
      <c r="V132" s="470"/>
      <c r="W132" s="470"/>
      <c r="X132" s="470"/>
      <c r="Y132" s="470"/>
      <c r="Z132" s="470"/>
      <c r="AA132" s="470"/>
      <c r="AB132" s="470"/>
    </row>
    <row r="133" spans="1:28" ht="23.1" customHeight="1" x14ac:dyDescent="0.7">
      <c r="A133" s="744" t="s">
        <v>502</v>
      </c>
      <c r="B133" s="470">
        <v>14</v>
      </c>
      <c r="C133" s="470">
        <v>76</v>
      </c>
      <c r="D133" s="470" t="s">
        <v>34</v>
      </c>
      <c r="E133" s="466">
        <v>41388</v>
      </c>
      <c r="F133" s="470">
        <v>87</v>
      </c>
      <c r="G133" s="470">
        <v>3485</v>
      </c>
      <c r="H133" s="466" t="s">
        <v>444</v>
      </c>
      <c r="I133" s="470">
        <v>16</v>
      </c>
      <c r="J133" s="470">
        <v>1</v>
      </c>
      <c r="K133" s="470">
        <v>69</v>
      </c>
      <c r="L133" s="470">
        <v>6569</v>
      </c>
      <c r="M133" s="470"/>
      <c r="N133" s="470"/>
      <c r="O133" s="470"/>
      <c r="P133" s="470"/>
      <c r="Q133" s="472"/>
      <c r="R133" s="470"/>
      <c r="S133" s="470">
        <v>14</v>
      </c>
      <c r="T133" s="470"/>
      <c r="U133" s="466"/>
      <c r="V133" s="470"/>
      <c r="W133" s="470"/>
      <c r="X133" s="470"/>
      <c r="Y133" s="470"/>
      <c r="Z133" s="470"/>
      <c r="AA133" s="470"/>
      <c r="AB133" s="470"/>
    </row>
    <row r="134" spans="1:28" ht="23.1" customHeight="1" x14ac:dyDescent="0.7">
      <c r="A134" s="744"/>
      <c r="B134" s="470"/>
      <c r="C134" s="470"/>
      <c r="D134" s="470"/>
      <c r="E134" s="466"/>
      <c r="F134" s="470"/>
      <c r="G134" s="470"/>
      <c r="H134" s="466"/>
      <c r="I134" s="470"/>
      <c r="J134" s="470"/>
      <c r="K134" s="470"/>
      <c r="L134" s="470"/>
      <c r="M134" s="470"/>
      <c r="N134" s="470"/>
      <c r="O134" s="470"/>
      <c r="P134" s="470"/>
      <c r="Q134" s="472"/>
      <c r="R134" s="470"/>
      <c r="S134" s="470"/>
      <c r="T134" s="470"/>
      <c r="U134" s="466"/>
      <c r="V134" s="470"/>
      <c r="W134" s="470"/>
      <c r="X134" s="470"/>
      <c r="Y134" s="470"/>
      <c r="Z134" s="470"/>
      <c r="AA134" s="470"/>
      <c r="AB134" s="470"/>
    </row>
    <row r="135" spans="1:28" ht="23.1" customHeight="1" x14ac:dyDescent="0.7">
      <c r="A135" s="744" t="s">
        <v>503</v>
      </c>
      <c r="B135" s="470">
        <v>116</v>
      </c>
      <c r="C135" s="470">
        <v>77</v>
      </c>
      <c r="D135" s="470" t="s">
        <v>49</v>
      </c>
      <c r="E135" s="466">
        <v>1070</v>
      </c>
      <c r="F135" s="470">
        <v>39</v>
      </c>
      <c r="G135" s="470">
        <v>70</v>
      </c>
      <c r="H135" s="466" t="s">
        <v>444</v>
      </c>
      <c r="I135" s="470">
        <v>38</v>
      </c>
      <c r="J135" s="470">
        <v>3</v>
      </c>
      <c r="K135" s="470">
        <v>75</v>
      </c>
      <c r="L135" s="470">
        <v>15575</v>
      </c>
      <c r="M135" s="470"/>
      <c r="N135" s="470"/>
      <c r="O135" s="470"/>
      <c r="P135" s="470"/>
      <c r="Q135" s="472">
        <v>100</v>
      </c>
      <c r="R135" s="470"/>
      <c r="S135" s="470">
        <v>116</v>
      </c>
      <c r="T135" s="470"/>
      <c r="U135" s="466"/>
      <c r="V135" s="470"/>
      <c r="W135" s="470"/>
      <c r="X135" s="470"/>
      <c r="Y135" s="470"/>
      <c r="Z135" s="470"/>
      <c r="AA135" s="470"/>
      <c r="AB135" s="470"/>
    </row>
    <row r="136" spans="1:28" ht="23.1" customHeight="1" x14ac:dyDescent="0.7">
      <c r="A136" s="744"/>
      <c r="B136" s="470"/>
      <c r="C136" s="470"/>
      <c r="D136" s="470"/>
      <c r="E136" s="466"/>
      <c r="F136" s="470"/>
      <c r="G136" s="470"/>
      <c r="H136" s="466"/>
      <c r="I136" s="470"/>
      <c r="J136" s="470"/>
      <c r="K136" s="470"/>
      <c r="L136" s="470"/>
      <c r="M136" s="470"/>
      <c r="N136" s="470"/>
      <c r="O136" s="470"/>
      <c r="P136" s="470"/>
      <c r="Q136" s="472"/>
      <c r="R136" s="470"/>
      <c r="S136" s="470"/>
      <c r="T136" s="470"/>
      <c r="U136" s="466"/>
      <c r="V136" s="470"/>
      <c r="W136" s="470"/>
      <c r="X136" s="470"/>
      <c r="Y136" s="470"/>
      <c r="Z136" s="470"/>
      <c r="AA136" s="470"/>
      <c r="AB136" s="470"/>
    </row>
    <row r="137" spans="1:28" ht="23.1" customHeight="1" x14ac:dyDescent="0.7">
      <c r="A137" s="744" t="s">
        <v>496</v>
      </c>
      <c r="B137" s="470">
        <v>41</v>
      </c>
      <c r="C137" s="470">
        <v>78</v>
      </c>
      <c r="D137" s="470" t="s">
        <v>49</v>
      </c>
      <c r="E137" s="466">
        <v>2882</v>
      </c>
      <c r="F137" s="470">
        <v>44</v>
      </c>
      <c r="G137" s="470"/>
      <c r="H137" s="466" t="s">
        <v>444</v>
      </c>
      <c r="I137" s="470">
        <v>3</v>
      </c>
      <c r="J137" s="470"/>
      <c r="K137" s="470">
        <v>20</v>
      </c>
      <c r="L137" s="470">
        <v>1220</v>
      </c>
      <c r="M137" s="470"/>
      <c r="N137" s="470"/>
      <c r="O137" s="470"/>
      <c r="P137" s="470"/>
      <c r="Q137" s="472">
        <v>150</v>
      </c>
      <c r="R137" s="470"/>
      <c r="S137" s="470">
        <v>41</v>
      </c>
      <c r="T137" s="470"/>
      <c r="U137" s="466"/>
      <c r="V137" s="470"/>
      <c r="W137" s="470"/>
      <c r="X137" s="470"/>
      <c r="Y137" s="470"/>
      <c r="Z137" s="470"/>
      <c r="AA137" s="470"/>
      <c r="AB137" s="470"/>
    </row>
    <row r="138" spans="1:28" ht="23.1" customHeight="1" x14ac:dyDescent="0.7">
      <c r="A138" s="744"/>
      <c r="B138" s="470"/>
      <c r="C138" s="470"/>
      <c r="D138" s="470"/>
      <c r="E138" s="466"/>
      <c r="F138" s="470"/>
      <c r="G138" s="470"/>
      <c r="H138" s="466"/>
      <c r="I138" s="470"/>
      <c r="J138" s="470"/>
      <c r="K138" s="470"/>
      <c r="L138" s="470"/>
      <c r="M138" s="470"/>
      <c r="N138" s="470"/>
      <c r="O138" s="470"/>
      <c r="P138" s="470"/>
      <c r="Q138" s="472"/>
      <c r="R138" s="470"/>
      <c r="S138" s="470"/>
      <c r="T138" s="470"/>
      <c r="U138" s="466"/>
      <c r="V138" s="470"/>
      <c r="W138" s="470"/>
      <c r="X138" s="470"/>
      <c r="Y138" s="470"/>
      <c r="Z138" s="470"/>
      <c r="AA138" s="470"/>
      <c r="AB138" s="470"/>
    </row>
    <row r="139" spans="1:28" ht="23.1" customHeight="1" x14ac:dyDescent="0.7">
      <c r="A139" s="744" t="s">
        <v>504</v>
      </c>
      <c r="B139" s="470">
        <v>147</v>
      </c>
      <c r="C139" s="470">
        <v>79</v>
      </c>
      <c r="D139" s="470" t="s">
        <v>34</v>
      </c>
      <c r="E139" s="466">
        <v>41302</v>
      </c>
      <c r="F139" s="470">
        <v>112</v>
      </c>
      <c r="G139" s="470">
        <v>3399</v>
      </c>
      <c r="H139" s="466" t="s">
        <v>444</v>
      </c>
      <c r="I139" s="470"/>
      <c r="J139" s="470">
        <v>1</v>
      </c>
      <c r="K139" s="470">
        <v>53</v>
      </c>
      <c r="L139" s="470">
        <v>153</v>
      </c>
      <c r="M139" s="470"/>
      <c r="N139" s="470"/>
      <c r="O139" s="470"/>
      <c r="P139" s="470"/>
      <c r="Q139" s="472">
        <v>200</v>
      </c>
      <c r="R139" s="470"/>
      <c r="S139" s="470">
        <v>147</v>
      </c>
      <c r="T139" s="470"/>
      <c r="U139" s="466"/>
      <c r="V139" s="470"/>
      <c r="W139" s="470"/>
      <c r="X139" s="470"/>
      <c r="Y139" s="470"/>
      <c r="Z139" s="470"/>
      <c r="AA139" s="470"/>
      <c r="AB139" s="470"/>
    </row>
    <row r="140" spans="1:28" ht="23.1" customHeight="1" x14ac:dyDescent="0.7">
      <c r="A140" s="744" t="s">
        <v>504</v>
      </c>
      <c r="B140" s="470"/>
      <c r="C140" s="470">
        <v>80</v>
      </c>
      <c r="D140" s="470" t="s">
        <v>34</v>
      </c>
      <c r="E140" s="466">
        <v>95943</v>
      </c>
      <c r="F140" s="470">
        <v>273</v>
      </c>
      <c r="G140" s="470">
        <v>7701</v>
      </c>
      <c r="H140" s="466" t="s">
        <v>444</v>
      </c>
      <c r="I140" s="470">
        <v>6</v>
      </c>
      <c r="J140" s="470">
        <v>2</v>
      </c>
      <c r="K140" s="470">
        <v>48</v>
      </c>
      <c r="L140" s="470">
        <v>2648</v>
      </c>
      <c r="M140" s="470"/>
      <c r="N140" s="470"/>
      <c r="O140" s="470"/>
      <c r="P140" s="470"/>
      <c r="Q140" s="472">
        <v>100</v>
      </c>
      <c r="R140" s="470"/>
      <c r="S140" s="470"/>
      <c r="T140" s="470"/>
      <c r="U140" s="466"/>
      <c r="V140" s="470"/>
      <c r="W140" s="470"/>
      <c r="X140" s="470"/>
      <c r="Y140" s="470"/>
      <c r="Z140" s="470"/>
      <c r="AA140" s="470"/>
      <c r="AB140" s="470"/>
    </row>
    <row r="141" spans="1:28" ht="23.1" customHeight="1" x14ac:dyDescent="0.7">
      <c r="A141" s="744" t="s">
        <v>504</v>
      </c>
      <c r="B141" s="470">
        <v>147</v>
      </c>
      <c r="C141" s="470">
        <v>81</v>
      </c>
      <c r="D141" s="470" t="s">
        <v>34</v>
      </c>
      <c r="E141" s="466">
        <v>41502</v>
      </c>
      <c r="F141" s="470">
        <v>70</v>
      </c>
      <c r="G141" s="470">
        <v>3500</v>
      </c>
      <c r="H141" s="466" t="s">
        <v>444</v>
      </c>
      <c r="I141" s="470"/>
      <c r="J141" s="470">
        <v>3</v>
      </c>
      <c r="K141" s="470">
        <v>41</v>
      </c>
      <c r="L141" s="470">
        <v>341</v>
      </c>
      <c r="M141" s="470"/>
      <c r="N141" s="470"/>
      <c r="O141" s="470"/>
      <c r="P141" s="470"/>
      <c r="Q141" s="472">
        <v>200</v>
      </c>
      <c r="R141" s="470"/>
      <c r="S141" s="470">
        <v>147</v>
      </c>
      <c r="T141" s="470"/>
      <c r="U141" s="466"/>
      <c r="V141" s="470"/>
      <c r="W141" s="470"/>
      <c r="X141" s="470"/>
      <c r="Y141" s="470"/>
      <c r="Z141" s="470"/>
      <c r="AA141" s="470"/>
      <c r="AB141" s="470"/>
    </row>
    <row r="142" spans="1:28" ht="23.1" customHeight="1" x14ac:dyDescent="0.7">
      <c r="A142" s="744"/>
      <c r="B142" s="470"/>
      <c r="C142" s="470"/>
      <c r="D142" s="470"/>
      <c r="E142" s="466"/>
      <c r="F142" s="470"/>
      <c r="G142" s="470"/>
      <c r="H142" s="466"/>
      <c r="I142" s="470"/>
      <c r="J142" s="470"/>
      <c r="K142" s="470"/>
      <c r="L142" s="470"/>
      <c r="M142" s="470"/>
      <c r="N142" s="470"/>
      <c r="O142" s="470"/>
      <c r="P142" s="470"/>
      <c r="Q142" s="472"/>
      <c r="R142" s="470"/>
      <c r="S142" s="470"/>
      <c r="T142" s="470"/>
      <c r="U142" s="466"/>
      <c r="V142" s="470"/>
      <c r="W142" s="470"/>
      <c r="X142" s="470"/>
      <c r="Y142" s="470"/>
      <c r="Z142" s="470"/>
      <c r="AA142" s="470"/>
      <c r="AB142" s="470"/>
    </row>
    <row r="143" spans="1:28" ht="23.1" customHeight="1" x14ac:dyDescent="0.7">
      <c r="A143" s="744" t="s">
        <v>505</v>
      </c>
      <c r="B143" s="470">
        <v>147</v>
      </c>
      <c r="C143" s="470">
        <v>82</v>
      </c>
      <c r="D143" s="470" t="s">
        <v>34</v>
      </c>
      <c r="E143" s="466">
        <v>37404</v>
      </c>
      <c r="F143" s="470">
        <v>33</v>
      </c>
      <c r="G143" s="470">
        <v>1433</v>
      </c>
      <c r="H143" s="466" t="s">
        <v>444</v>
      </c>
      <c r="I143" s="470"/>
      <c r="J143" s="470">
        <v>2</v>
      </c>
      <c r="K143" s="470">
        <v>43</v>
      </c>
      <c r="L143" s="470"/>
      <c r="M143" s="470">
        <v>243</v>
      </c>
      <c r="N143" s="470"/>
      <c r="O143" s="470"/>
      <c r="P143" s="470"/>
      <c r="Q143" s="472">
        <v>200</v>
      </c>
      <c r="R143" s="470">
        <v>20</v>
      </c>
      <c r="S143" s="470">
        <v>147</v>
      </c>
      <c r="T143" s="470" t="s">
        <v>36</v>
      </c>
      <c r="U143" s="466" t="s">
        <v>37</v>
      </c>
      <c r="V143" s="470">
        <v>72</v>
      </c>
      <c r="W143" s="470"/>
      <c r="X143" s="470">
        <v>72</v>
      </c>
      <c r="Y143" s="470"/>
      <c r="Z143" s="470"/>
      <c r="AA143" s="470">
        <v>17</v>
      </c>
      <c r="AB143" s="470"/>
    </row>
    <row r="144" spans="1:28" ht="23.1" customHeight="1" x14ac:dyDescent="0.7">
      <c r="A144" s="744" t="s">
        <v>505</v>
      </c>
      <c r="B144" s="470"/>
      <c r="C144" s="470">
        <v>83</v>
      </c>
      <c r="D144" s="470" t="s">
        <v>47</v>
      </c>
      <c r="E144" s="466">
        <v>39</v>
      </c>
      <c r="F144" s="470">
        <v>124</v>
      </c>
      <c r="G144" s="470"/>
      <c r="H144" s="466" t="s">
        <v>444</v>
      </c>
      <c r="I144" s="470">
        <v>5</v>
      </c>
      <c r="J144" s="470">
        <v>2</v>
      </c>
      <c r="K144" s="470">
        <v>44</v>
      </c>
      <c r="L144" s="470">
        <v>2244</v>
      </c>
      <c r="M144" s="470"/>
      <c r="N144" s="470"/>
      <c r="O144" s="470"/>
      <c r="P144" s="470"/>
      <c r="Q144" s="472">
        <v>200</v>
      </c>
      <c r="R144" s="470"/>
      <c r="S144" s="470"/>
      <c r="T144" s="470"/>
      <c r="U144" s="466"/>
      <c r="V144" s="470"/>
      <c r="W144" s="470"/>
      <c r="X144" s="470"/>
      <c r="Y144" s="470"/>
      <c r="Z144" s="470"/>
      <c r="AA144" s="470"/>
      <c r="AB144" s="470"/>
    </row>
    <row r="145" spans="1:28" ht="23.1" customHeight="1" x14ac:dyDescent="0.7">
      <c r="A145" s="744"/>
      <c r="B145" s="470"/>
      <c r="C145" s="470"/>
      <c r="D145" s="470"/>
      <c r="E145" s="466"/>
      <c r="F145" s="470"/>
      <c r="G145" s="470"/>
      <c r="H145" s="466"/>
      <c r="I145" s="470"/>
      <c r="J145" s="470"/>
      <c r="K145" s="470"/>
      <c r="L145" s="470"/>
      <c r="M145" s="470"/>
      <c r="N145" s="470"/>
      <c r="O145" s="470"/>
      <c r="P145" s="470"/>
      <c r="Q145" s="472"/>
      <c r="R145" s="470"/>
      <c r="S145" s="470"/>
      <c r="T145" s="470"/>
      <c r="U145" s="466"/>
      <c r="V145" s="470"/>
      <c r="W145" s="470"/>
      <c r="X145" s="470"/>
      <c r="Y145" s="470"/>
      <c r="Z145" s="470"/>
      <c r="AA145" s="470"/>
      <c r="AB145" s="470"/>
    </row>
    <row r="146" spans="1:28" s="483" customFormat="1" ht="23.1" customHeight="1" x14ac:dyDescent="0.7">
      <c r="A146" s="746" t="s">
        <v>507</v>
      </c>
      <c r="B146" s="480">
        <v>237</v>
      </c>
      <c r="C146" s="480">
        <v>84</v>
      </c>
      <c r="D146" s="480" t="s">
        <v>34</v>
      </c>
      <c r="E146" s="481">
        <v>110</v>
      </c>
      <c r="F146" s="480">
        <v>7716</v>
      </c>
      <c r="G146" s="480"/>
      <c r="H146" s="481" t="s">
        <v>444</v>
      </c>
      <c r="I146" s="480"/>
      <c r="J146" s="480">
        <v>2</v>
      </c>
      <c r="K146" s="480">
        <v>66</v>
      </c>
      <c r="L146" s="480">
        <v>266</v>
      </c>
      <c r="M146" s="480"/>
      <c r="N146" s="480"/>
      <c r="O146" s="480"/>
      <c r="P146" s="480"/>
      <c r="Q146" s="482"/>
      <c r="R146" s="480"/>
      <c r="S146" s="480">
        <v>237</v>
      </c>
      <c r="T146" s="480" t="s">
        <v>36</v>
      </c>
      <c r="U146" s="481" t="s">
        <v>37</v>
      </c>
      <c r="V146" s="480">
        <v>108</v>
      </c>
      <c r="W146" s="480"/>
      <c r="X146" s="480">
        <v>54.8</v>
      </c>
      <c r="Y146" s="480">
        <v>53.2</v>
      </c>
      <c r="Z146" s="480"/>
      <c r="AA146" s="480"/>
      <c r="AB146" s="480" t="s">
        <v>506</v>
      </c>
    </row>
    <row r="147" spans="1:28" s="478" customFormat="1" ht="23.1" customHeight="1" x14ac:dyDescent="0.7">
      <c r="A147" s="745"/>
      <c r="B147" s="475"/>
      <c r="C147" s="475"/>
      <c r="D147" s="475"/>
      <c r="E147" s="476"/>
      <c r="F147" s="475"/>
      <c r="G147" s="475"/>
      <c r="H147" s="476"/>
      <c r="I147" s="475"/>
      <c r="J147" s="475"/>
      <c r="K147" s="475"/>
      <c r="L147" s="475"/>
      <c r="M147" s="475"/>
      <c r="N147" s="475"/>
      <c r="O147" s="475"/>
      <c r="P147" s="475"/>
      <c r="Q147" s="477"/>
      <c r="R147" s="475"/>
      <c r="S147" s="475"/>
      <c r="T147" s="475"/>
      <c r="U147" s="476"/>
      <c r="V147" s="475"/>
      <c r="W147" s="475"/>
      <c r="X147" s="475"/>
      <c r="Y147" s="475"/>
      <c r="Z147" s="475"/>
      <c r="AA147" s="475"/>
      <c r="AB147" s="475"/>
    </row>
    <row r="148" spans="1:28" ht="23.1" customHeight="1" x14ac:dyDescent="0.7">
      <c r="A148" s="744" t="s">
        <v>508</v>
      </c>
      <c r="B148" s="470"/>
      <c r="C148" s="470">
        <v>85</v>
      </c>
      <c r="D148" s="470" t="s">
        <v>34</v>
      </c>
      <c r="E148" s="466">
        <v>37176</v>
      </c>
      <c r="F148" s="470">
        <v>7</v>
      </c>
      <c r="G148" s="470">
        <v>1260</v>
      </c>
      <c r="H148" s="466" t="s">
        <v>444</v>
      </c>
      <c r="I148" s="470"/>
      <c r="J148" s="470"/>
      <c r="K148" s="470">
        <v>97</v>
      </c>
      <c r="L148" s="470">
        <v>97</v>
      </c>
      <c r="M148" s="470"/>
      <c r="N148" s="470"/>
      <c r="O148" s="470"/>
      <c r="P148" s="470"/>
      <c r="Q148" s="472">
        <v>250</v>
      </c>
      <c r="R148" s="470"/>
      <c r="S148" s="470"/>
      <c r="T148" s="470"/>
      <c r="U148" s="466"/>
      <c r="V148" s="470"/>
      <c r="W148" s="470"/>
      <c r="X148" s="470"/>
      <c r="Y148" s="470"/>
      <c r="Z148" s="470"/>
      <c r="AA148" s="470"/>
      <c r="AB148" s="470"/>
    </row>
    <row r="149" spans="1:28" ht="23.1" customHeight="1" x14ac:dyDescent="0.7">
      <c r="A149" s="744"/>
      <c r="B149" s="470"/>
      <c r="C149" s="470"/>
      <c r="D149" s="470"/>
      <c r="E149" s="466"/>
      <c r="F149" s="470"/>
      <c r="G149" s="470"/>
      <c r="H149" s="466"/>
      <c r="I149" s="470"/>
      <c r="J149" s="470"/>
      <c r="K149" s="470"/>
      <c r="L149" s="470"/>
      <c r="M149" s="470"/>
      <c r="N149" s="470"/>
      <c r="O149" s="470"/>
      <c r="P149" s="470"/>
      <c r="Q149" s="472"/>
      <c r="R149" s="470"/>
      <c r="S149" s="470"/>
      <c r="T149" s="470"/>
      <c r="U149" s="466"/>
      <c r="V149" s="470"/>
      <c r="W149" s="470"/>
      <c r="X149" s="470"/>
      <c r="Y149" s="470"/>
      <c r="Z149" s="470"/>
      <c r="AA149" s="470"/>
      <c r="AB149" s="470"/>
    </row>
    <row r="150" spans="1:28" ht="23.1" customHeight="1" x14ac:dyDescent="0.7">
      <c r="A150" s="744" t="s">
        <v>509</v>
      </c>
      <c r="B150" s="470">
        <v>105</v>
      </c>
      <c r="C150" s="470">
        <v>86</v>
      </c>
      <c r="D150" s="470" t="s">
        <v>34</v>
      </c>
      <c r="E150" s="466">
        <v>36793</v>
      </c>
      <c r="F150" s="470">
        <v>28</v>
      </c>
      <c r="G150" s="470">
        <v>1409</v>
      </c>
      <c r="H150" s="466" t="s">
        <v>444</v>
      </c>
      <c r="I150" s="470"/>
      <c r="J150" s="470"/>
      <c r="K150" s="470">
        <v>93</v>
      </c>
      <c r="L150" s="470"/>
      <c r="M150" s="470">
        <v>93</v>
      </c>
      <c r="N150" s="470"/>
      <c r="O150" s="470"/>
      <c r="P150" s="470"/>
      <c r="Q150" s="472">
        <v>250</v>
      </c>
      <c r="R150" s="470">
        <v>21</v>
      </c>
      <c r="S150" s="470">
        <v>105</v>
      </c>
      <c r="T150" s="470" t="s">
        <v>36</v>
      </c>
      <c r="U150" s="466" t="s">
        <v>45</v>
      </c>
      <c r="V150" s="470">
        <v>54</v>
      </c>
      <c r="W150" s="470"/>
      <c r="X150" s="470">
        <v>54</v>
      </c>
      <c r="Y150" s="470"/>
      <c r="Z150" s="470"/>
      <c r="AA150" s="470">
        <v>35</v>
      </c>
      <c r="AB150" s="470"/>
    </row>
    <row r="151" spans="1:28" ht="23.1" customHeight="1" x14ac:dyDescent="0.7">
      <c r="A151" s="744"/>
      <c r="B151" s="470"/>
      <c r="C151" s="470"/>
      <c r="D151" s="470"/>
      <c r="E151" s="466"/>
      <c r="F151" s="470"/>
      <c r="G151" s="470"/>
      <c r="H151" s="466"/>
      <c r="I151" s="470"/>
      <c r="J151" s="470"/>
      <c r="K151" s="470"/>
      <c r="L151" s="470"/>
      <c r="M151" s="470"/>
      <c r="N151" s="470"/>
      <c r="O151" s="470"/>
      <c r="P151" s="470"/>
      <c r="Q151" s="472"/>
      <c r="R151" s="470"/>
      <c r="S151" s="470"/>
      <c r="T151" s="470"/>
      <c r="U151" s="466"/>
      <c r="V151" s="470"/>
      <c r="W151" s="470"/>
      <c r="X151" s="470"/>
      <c r="Y151" s="470"/>
      <c r="Z151" s="470"/>
      <c r="AA151" s="470"/>
      <c r="AB151" s="470"/>
    </row>
    <row r="152" spans="1:28" ht="23.1" customHeight="1" x14ac:dyDescent="0.7">
      <c r="A152" s="744" t="s">
        <v>510</v>
      </c>
      <c r="B152" s="470"/>
      <c r="C152" s="470">
        <v>87</v>
      </c>
      <c r="D152" s="470" t="s">
        <v>34</v>
      </c>
      <c r="E152" s="466">
        <v>95736</v>
      </c>
      <c r="F152" s="470">
        <v>295</v>
      </c>
      <c r="G152" s="470">
        <v>6973</v>
      </c>
      <c r="H152" s="466" t="s">
        <v>444</v>
      </c>
      <c r="I152" s="470"/>
      <c r="J152" s="470">
        <v>2</v>
      </c>
      <c r="K152" s="470">
        <v>52</v>
      </c>
      <c r="L152" s="470">
        <v>252</v>
      </c>
      <c r="M152" s="470"/>
      <c r="N152" s="470"/>
      <c r="O152" s="470"/>
      <c r="P152" s="470"/>
      <c r="Q152" s="472">
        <v>100</v>
      </c>
      <c r="R152" s="470"/>
      <c r="S152" s="470"/>
      <c r="T152" s="470"/>
      <c r="U152" s="466"/>
      <c r="V152" s="470"/>
      <c r="W152" s="470"/>
      <c r="X152" s="470"/>
      <c r="Y152" s="470"/>
      <c r="Z152" s="470"/>
      <c r="AA152" s="470"/>
      <c r="AB152" s="470"/>
    </row>
    <row r="153" spans="1:28" ht="23.1" customHeight="1" x14ac:dyDescent="0.7">
      <c r="A153" s="744" t="s">
        <v>510</v>
      </c>
      <c r="B153" s="470"/>
      <c r="C153" s="470">
        <v>88</v>
      </c>
      <c r="D153" s="470" t="s">
        <v>34</v>
      </c>
      <c r="E153" s="466">
        <v>95300</v>
      </c>
      <c r="F153" s="470">
        <v>295</v>
      </c>
      <c r="G153" s="470">
        <v>6973</v>
      </c>
      <c r="H153" s="466" t="s">
        <v>444</v>
      </c>
      <c r="I153" s="470">
        <v>5</v>
      </c>
      <c r="J153" s="470">
        <v>1</v>
      </c>
      <c r="K153" s="470">
        <v>27</v>
      </c>
      <c r="L153" s="470">
        <v>2127</v>
      </c>
      <c r="M153" s="470"/>
      <c r="N153" s="470"/>
      <c r="O153" s="470"/>
      <c r="P153" s="470"/>
      <c r="Q153" s="472">
        <v>250</v>
      </c>
      <c r="R153" s="470"/>
      <c r="S153" s="470"/>
      <c r="T153" s="470"/>
      <c r="U153" s="466"/>
      <c r="V153" s="470"/>
      <c r="W153" s="470"/>
      <c r="X153" s="470"/>
      <c r="Y153" s="470"/>
      <c r="Z153" s="470"/>
      <c r="AA153" s="470"/>
      <c r="AB153" s="470"/>
    </row>
    <row r="154" spans="1:28" ht="23.1" customHeight="1" x14ac:dyDescent="0.7">
      <c r="A154" s="744"/>
      <c r="B154" s="470"/>
      <c r="C154" s="470"/>
      <c r="D154" s="470"/>
      <c r="E154" s="466"/>
      <c r="F154" s="470"/>
      <c r="G154" s="470"/>
      <c r="H154" s="466"/>
      <c r="I154" s="470"/>
      <c r="J154" s="470"/>
      <c r="K154" s="470"/>
      <c r="L154" s="470"/>
      <c r="M154" s="470"/>
      <c r="N154" s="470"/>
      <c r="O154" s="470"/>
      <c r="P154" s="470"/>
      <c r="Q154" s="472"/>
      <c r="R154" s="470"/>
      <c r="S154" s="470"/>
      <c r="T154" s="470"/>
      <c r="U154" s="466"/>
      <c r="V154" s="470"/>
      <c r="W154" s="470"/>
      <c r="X154" s="470"/>
      <c r="Y154" s="470"/>
      <c r="Z154" s="470"/>
      <c r="AA154" s="470"/>
      <c r="AB154" s="470"/>
    </row>
    <row r="155" spans="1:28" ht="23.1" customHeight="1" x14ac:dyDescent="0.7">
      <c r="A155" s="744" t="s">
        <v>511</v>
      </c>
      <c r="B155" s="470">
        <v>91</v>
      </c>
      <c r="C155" s="470">
        <v>89</v>
      </c>
      <c r="D155" s="470" t="s">
        <v>34</v>
      </c>
      <c r="E155" s="466">
        <v>37407</v>
      </c>
      <c r="F155" s="470">
        <v>31</v>
      </c>
      <c r="G155" s="470">
        <v>1432</v>
      </c>
      <c r="H155" s="466" t="s">
        <v>444</v>
      </c>
      <c r="I155" s="470"/>
      <c r="J155" s="470"/>
      <c r="K155" s="470">
        <v>52</v>
      </c>
      <c r="L155" s="470"/>
      <c r="M155" s="470">
        <v>52</v>
      </c>
      <c r="N155" s="470"/>
      <c r="O155" s="470"/>
      <c r="P155" s="470"/>
      <c r="Q155" s="472">
        <v>250</v>
      </c>
      <c r="R155" s="470">
        <v>22</v>
      </c>
      <c r="S155" s="470">
        <v>91</v>
      </c>
      <c r="T155" s="470" t="s">
        <v>36</v>
      </c>
      <c r="U155" s="466" t="s">
        <v>45</v>
      </c>
      <c r="V155" s="470">
        <v>54</v>
      </c>
      <c r="W155" s="470"/>
      <c r="X155" s="470">
        <v>54</v>
      </c>
      <c r="Y155" s="470"/>
      <c r="Z155" s="470"/>
      <c r="AA155" s="470">
        <v>46</v>
      </c>
      <c r="AB155" s="470"/>
    </row>
    <row r="156" spans="1:28" ht="23.1" customHeight="1" x14ac:dyDescent="0.7">
      <c r="A156" s="744"/>
      <c r="B156" s="470"/>
      <c r="C156" s="470"/>
      <c r="D156" s="470"/>
      <c r="E156" s="466"/>
      <c r="F156" s="470"/>
      <c r="G156" s="470"/>
      <c r="H156" s="466"/>
      <c r="I156" s="470"/>
      <c r="J156" s="470"/>
      <c r="K156" s="470"/>
      <c r="L156" s="470"/>
      <c r="M156" s="470"/>
      <c r="N156" s="470"/>
      <c r="O156" s="470"/>
      <c r="P156" s="470"/>
      <c r="Q156" s="472"/>
      <c r="R156" s="470"/>
      <c r="S156" s="470"/>
      <c r="T156" s="470"/>
      <c r="U156" s="466"/>
      <c r="V156" s="470"/>
      <c r="W156" s="470"/>
      <c r="X156" s="470"/>
      <c r="Y156" s="470"/>
      <c r="Z156" s="470"/>
      <c r="AA156" s="470"/>
      <c r="AB156" s="470"/>
    </row>
    <row r="157" spans="1:28" ht="23.1" customHeight="1" x14ac:dyDescent="0.7">
      <c r="A157" s="744" t="s">
        <v>512</v>
      </c>
      <c r="B157" s="470">
        <v>61</v>
      </c>
      <c r="C157" s="470">
        <v>90</v>
      </c>
      <c r="D157" s="470" t="s">
        <v>49</v>
      </c>
      <c r="E157" s="466">
        <v>950</v>
      </c>
      <c r="F157" s="470">
        <v>7</v>
      </c>
      <c r="G157" s="470"/>
      <c r="H157" s="466" t="s">
        <v>444</v>
      </c>
      <c r="I157" s="470">
        <v>27</v>
      </c>
      <c r="J157" s="470">
        <v>3</v>
      </c>
      <c r="K157" s="470">
        <v>76</v>
      </c>
      <c r="L157" s="470">
        <v>11176</v>
      </c>
      <c r="M157" s="470"/>
      <c r="N157" s="470"/>
      <c r="O157" s="470"/>
      <c r="P157" s="470"/>
      <c r="Q157" s="472">
        <v>150</v>
      </c>
      <c r="R157" s="470"/>
      <c r="S157" s="470">
        <v>61</v>
      </c>
      <c r="T157" s="470"/>
      <c r="U157" s="466"/>
      <c r="V157" s="470"/>
      <c r="W157" s="470"/>
      <c r="X157" s="470"/>
      <c r="Y157" s="470"/>
      <c r="Z157" s="470"/>
      <c r="AA157" s="470"/>
      <c r="AB157" s="470"/>
    </row>
    <row r="158" spans="1:28" ht="23.1" customHeight="1" x14ac:dyDescent="0.7">
      <c r="A158" s="744" t="s">
        <v>512</v>
      </c>
      <c r="B158" s="470">
        <v>61</v>
      </c>
      <c r="C158" s="470">
        <v>91</v>
      </c>
      <c r="D158" s="470" t="s">
        <v>34</v>
      </c>
      <c r="E158" s="470">
        <v>36800</v>
      </c>
      <c r="F158" s="470">
        <v>21</v>
      </c>
      <c r="G158" s="470">
        <v>1416</v>
      </c>
      <c r="H158" s="466" t="s">
        <v>444</v>
      </c>
      <c r="I158" s="470"/>
      <c r="J158" s="470"/>
      <c r="K158" s="470">
        <v>97</v>
      </c>
      <c r="L158" s="470"/>
      <c r="M158" s="470">
        <v>97</v>
      </c>
      <c r="N158" s="470"/>
      <c r="O158" s="470"/>
      <c r="P158" s="470"/>
      <c r="Q158" s="472">
        <v>200</v>
      </c>
      <c r="R158" s="470">
        <v>23</v>
      </c>
      <c r="S158" s="470">
        <v>61</v>
      </c>
      <c r="T158" s="470" t="s">
        <v>36</v>
      </c>
      <c r="U158" s="466" t="s">
        <v>64</v>
      </c>
      <c r="V158" s="470">
        <v>54</v>
      </c>
      <c r="W158" s="470"/>
      <c r="X158" s="470">
        <v>54</v>
      </c>
      <c r="Y158" s="470"/>
      <c r="Z158" s="470"/>
      <c r="AA158" s="470">
        <v>26</v>
      </c>
      <c r="AB158" s="470"/>
    </row>
    <row r="159" spans="1:28" ht="23.1" customHeight="1" x14ac:dyDescent="0.7">
      <c r="A159" s="744"/>
      <c r="B159" s="470"/>
      <c r="C159" s="470"/>
      <c r="D159" s="470"/>
      <c r="E159" s="470"/>
      <c r="F159" s="470"/>
      <c r="G159" s="470"/>
      <c r="H159" s="466"/>
      <c r="I159" s="470"/>
      <c r="J159" s="470"/>
      <c r="K159" s="470"/>
      <c r="L159" s="470"/>
      <c r="M159" s="470"/>
      <c r="N159" s="470"/>
      <c r="O159" s="470"/>
      <c r="P159" s="470"/>
      <c r="Q159" s="472"/>
      <c r="R159" s="470"/>
      <c r="S159" s="470"/>
      <c r="T159" s="470"/>
      <c r="U159" s="466"/>
      <c r="V159" s="470"/>
      <c r="W159" s="470"/>
      <c r="X159" s="470"/>
      <c r="Y159" s="470"/>
      <c r="Z159" s="470"/>
      <c r="AA159" s="470"/>
      <c r="AB159" s="470"/>
    </row>
    <row r="160" spans="1:28" ht="23.1" customHeight="1" x14ac:dyDescent="0.7">
      <c r="A160" s="744" t="s">
        <v>513</v>
      </c>
      <c r="B160" s="470">
        <v>163</v>
      </c>
      <c r="C160" s="470">
        <v>92</v>
      </c>
      <c r="D160" s="470" t="s">
        <v>34</v>
      </c>
      <c r="E160" s="470">
        <v>77248</v>
      </c>
      <c r="F160" s="470">
        <v>43</v>
      </c>
      <c r="G160" s="470">
        <v>6761</v>
      </c>
      <c r="H160" s="466" t="s">
        <v>444</v>
      </c>
      <c r="I160" s="470"/>
      <c r="J160" s="470"/>
      <c r="K160" s="470">
        <v>90</v>
      </c>
      <c r="L160" s="470"/>
      <c r="M160" s="470">
        <v>90</v>
      </c>
      <c r="N160" s="470"/>
      <c r="O160" s="470"/>
      <c r="P160" s="470"/>
      <c r="Q160" s="472">
        <v>200</v>
      </c>
      <c r="R160" s="470">
        <v>24</v>
      </c>
      <c r="S160" s="470">
        <v>163</v>
      </c>
      <c r="T160" s="470" t="s">
        <v>36</v>
      </c>
      <c r="U160" s="466" t="s">
        <v>37</v>
      </c>
      <c r="V160" s="470">
        <v>72</v>
      </c>
      <c r="W160" s="470"/>
      <c r="X160" s="470">
        <v>72</v>
      </c>
      <c r="Y160" s="470"/>
      <c r="Z160" s="470"/>
      <c r="AA160" s="470">
        <v>25</v>
      </c>
      <c r="AB160" s="470"/>
    </row>
    <row r="161" spans="1:28" ht="23.1" customHeight="1" x14ac:dyDescent="0.7">
      <c r="A161" s="744"/>
      <c r="B161" s="470"/>
      <c r="C161" s="470"/>
      <c r="D161" s="470"/>
      <c r="E161" s="470"/>
      <c r="F161" s="470"/>
      <c r="G161" s="470"/>
      <c r="H161" s="466"/>
      <c r="I161" s="470"/>
      <c r="J161" s="470"/>
      <c r="K161" s="470"/>
      <c r="L161" s="470"/>
      <c r="M161" s="470"/>
      <c r="N161" s="470"/>
      <c r="O161" s="470"/>
      <c r="P161" s="470"/>
      <c r="Q161" s="472"/>
      <c r="R161" s="470"/>
      <c r="S161" s="470"/>
      <c r="T161" s="470"/>
      <c r="U161" s="466"/>
      <c r="V161" s="470"/>
      <c r="W161" s="470"/>
      <c r="X161" s="470"/>
      <c r="Y161" s="470"/>
      <c r="Z161" s="470"/>
      <c r="AA161" s="470"/>
      <c r="AB161" s="470"/>
    </row>
    <row r="162" spans="1:28" ht="23.1" customHeight="1" x14ac:dyDescent="0.7">
      <c r="A162" s="744" t="s">
        <v>514</v>
      </c>
      <c r="B162" s="470">
        <v>166</v>
      </c>
      <c r="C162" s="470">
        <v>93</v>
      </c>
      <c r="D162" s="470" t="s">
        <v>49</v>
      </c>
      <c r="E162" s="470">
        <v>7105</v>
      </c>
      <c r="F162" s="470">
        <v>46</v>
      </c>
      <c r="G162" s="470"/>
      <c r="H162" s="466" t="s">
        <v>444</v>
      </c>
      <c r="I162" s="470">
        <v>1</v>
      </c>
      <c r="J162" s="470">
        <v>3</v>
      </c>
      <c r="K162" s="470">
        <v>14</v>
      </c>
      <c r="L162" s="470">
        <v>714</v>
      </c>
      <c r="M162" s="470"/>
      <c r="N162" s="470"/>
      <c r="O162" s="470"/>
      <c r="P162" s="470"/>
      <c r="Q162" s="472">
        <v>150</v>
      </c>
      <c r="R162" s="470"/>
      <c r="S162" s="470">
        <v>166</v>
      </c>
      <c r="T162" s="470"/>
      <c r="U162" s="466"/>
      <c r="V162" s="470"/>
      <c r="W162" s="470"/>
      <c r="X162" s="470"/>
      <c r="Y162" s="470"/>
      <c r="Z162" s="470"/>
      <c r="AA162" s="470"/>
      <c r="AB162" s="470"/>
    </row>
    <row r="163" spans="1:28" ht="23.1" customHeight="1" x14ac:dyDescent="0.7">
      <c r="A163" s="744" t="s">
        <v>514</v>
      </c>
      <c r="B163" s="470"/>
      <c r="C163" s="470">
        <v>94</v>
      </c>
      <c r="D163" s="470" t="s">
        <v>49</v>
      </c>
      <c r="E163" s="470">
        <v>35</v>
      </c>
      <c r="F163" s="470"/>
      <c r="G163" s="470"/>
      <c r="H163" s="466" t="s">
        <v>444</v>
      </c>
      <c r="I163" s="470">
        <v>11</v>
      </c>
      <c r="J163" s="470">
        <v>1</v>
      </c>
      <c r="K163" s="470">
        <v>48</v>
      </c>
      <c r="L163" s="470">
        <v>4548</v>
      </c>
      <c r="M163" s="470"/>
      <c r="N163" s="470"/>
      <c r="O163" s="470"/>
      <c r="P163" s="470"/>
      <c r="Q163" s="472">
        <v>100</v>
      </c>
      <c r="R163" s="470"/>
      <c r="S163" s="470"/>
      <c r="T163" s="470"/>
      <c r="U163" s="466"/>
      <c r="V163" s="470"/>
      <c r="W163" s="470"/>
      <c r="X163" s="470"/>
      <c r="Y163" s="470"/>
      <c r="Z163" s="470"/>
      <c r="AA163" s="470"/>
      <c r="AB163" s="470"/>
    </row>
    <row r="164" spans="1:28" ht="23.1" customHeight="1" x14ac:dyDescent="0.7">
      <c r="A164" s="744" t="s">
        <v>514</v>
      </c>
      <c r="B164" s="470">
        <v>166</v>
      </c>
      <c r="C164" s="470">
        <v>95</v>
      </c>
      <c r="D164" s="470" t="s">
        <v>34</v>
      </c>
      <c r="E164" s="470">
        <v>89900</v>
      </c>
      <c r="F164" s="470">
        <v>47</v>
      </c>
      <c r="G164" s="470">
        <v>7326</v>
      </c>
      <c r="H164" s="466" t="s">
        <v>444</v>
      </c>
      <c r="I164" s="470"/>
      <c r="J164" s="470">
        <v>1</v>
      </c>
      <c r="K164" s="470">
        <v>69</v>
      </c>
      <c r="L164" s="470"/>
      <c r="M164" s="470">
        <v>169</v>
      </c>
      <c r="N164" s="470"/>
      <c r="O164" s="470"/>
      <c r="P164" s="470"/>
      <c r="Q164" s="472"/>
      <c r="R164" s="470">
        <v>25</v>
      </c>
      <c r="S164" s="470">
        <v>166</v>
      </c>
      <c r="T164" s="470" t="s">
        <v>36</v>
      </c>
      <c r="U164" s="466" t="s">
        <v>45</v>
      </c>
      <c r="V164" s="470">
        <v>90</v>
      </c>
      <c r="W164" s="470"/>
      <c r="X164" s="470">
        <v>90</v>
      </c>
      <c r="Y164" s="470"/>
      <c r="Z164" s="470"/>
      <c r="AA164" s="470">
        <v>25</v>
      </c>
      <c r="AB164" s="470"/>
    </row>
    <row r="165" spans="1:28" ht="23.1" customHeight="1" x14ac:dyDescent="0.7">
      <c r="A165" s="744"/>
      <c r="B165" s="470"/>
      <c r="C165" s="470"/>
      <c r="D165" s="470"/>
      <c r="E165" s="470"/>
      <c r="F165" s="470"/>
      <c r="G165" s="470"/>
      <c r="H165" s="466"/>
      <c r="I165" s="470"/>
      <c r="J165" s="470"/>
      <c r="K165" s="470"/>
      <c r="L165" s="470"/>
      <c r="M165" s="470"/>
      <c r="N165" s="470"/>
      <c r="O165" s="470"/>
      <c r="P165" s="470"/>
      <c r="Q165" s="472"/>
      <c r="R165" s="470"/>
      <c r="S165" s="470"/>
      <c r="T165" s="470"/>
      <c r="U165" s="466"/>
      <c r="V165" s="470"/>
      <c r="W165" s="470"/>
      <c r="X165" s="470"/>
      <c r="Y165" s="470"/>
      <c r="Z165" s="470"/>
      <c r="AA165" s="470"/>
      <c r="AB165" s="470"/>
    </row>
    <row r="166" spans="1:28" ht="23.1" customHeight="1" x14ac:dyDescent="0.7">
      <c r="A166" s="744" t="s">
        <v>500</v>
      </c>
      <c r="B166" s="470"/>
      <c r="C166" s="470">
        <v>96</v>
      </c>
      <c r="D166" s="470" t="s">
        <v>49</v>
      </c>
      <c r="E166" s="470">
        <v>4876</v>
      </c>
      <c r="F166" s="470">
        <v>47</v>
      </c>
      <c r="G166" s="470"/>
      <c r="H166" s="466" t="s">
        <v>444</v>
      </c>
      <c r="I166" s="470">
        <v>5</v>
      </c>
      <c r="J166" s="470">
        <v>2</v>
      </c>
      <c r="K166" s="470">
        <v>22</v>
      </c>
      <c r="L166" s="470">
        <v>2222</v>
      </c>
      <c r="M166" s="470"/>
      <c r="N166" s="470"/>
      <c r="O166" s="470"/>
      <c r="P166" s="470"/>
      <c r="Q166" s="472">
        <v>150</v>
      </c>
      <c r="R166" s="470"/>
      <c r="S166" s="470"/>
      <c r="T166" s="470"/>
      <c r="U166" s="466"/>
      <c r="V166" s="470"/>
      <c r="W166" s="470"/>
      <c r="X166" s="470"/>
      <c r="Y166" s="470"/>
      <c r="Z166" s="470"/>
      <c r="AA166" s="470"/>
      <c r="AB166" s="470"/>
    </row>
    <row r="167" spans="1:28" ht="23.1" customHeight="1" x14ac:dyDescent="0.7">
      <c r="A167" s="744" t="s">
        <v>500</v>
      </c>
      <c r="B167" s="470"/>
      <c r="C167" s="470">
        <v>97</v>
      </c>
      <c r="D167" s="470" t="s">
        <v>49</v>
      </c>
      <c r="E167" s="470">
        <v>4877</v>
      </c>
      <c r="F167" s="470">
        <v>61</v>
      </c>
      <c r="G167" s="470"/>
      <c r="H167" s="466" t="s">
        <v>444</v>
      </c>
      <c r="I167" s="470">
        <v>3</v>
      </c>
      <c r="J167" s="470">
        <v>1</v>
      </c>
      <c r="K167" s="470">
        <v>19</v>
      </c>
      <c r="L167" s="470">
        <v>1319</v>
      </c>
      <c r="M167" s="470"/>
      <c r="N167" s="470"/>
      <c r="O167" s="470"/>
      <c r="P167" s="470"/>
      <c r="Q167" s="472">
        <v>150</v>
      </c>
      <c r="R167" s="470"/>
      <c r="S167" s="470"/>
      <c r="T167" s="470"/>
      <c r="U167" s="466"/>
      <c r="V167" s="470"/>
      <c r="W167" s="470"/>
      <c r="X167" s="470"/>
      <c r="Y167" s="470"/>
      <c r="Z167" s="470"/>
      <c r="AA167" s="470"/>
      <c r="AB167" s="470"/>
    </row>
    <row r="168" spans="1:28" ht="23.1" customHeight="1" x14ac:dyDescent="0.7">
      <c r="A168" s="744"/>
      <c r="B168" s="470"/>
      <c r="C168" s="470"/>
      <c r="D168" s="470"/>
      <c r="E168" s="470"/>
      <c r="F168" s="470"/>
      <c r="G168" s="470"/>
      <c r="H168" s="466"/>
      <c r="I168" s="470"/>
      <c r="J168" s="470"/>
      <c r="K168" s="470"/>
      <c r="L168" s="470"/>
      <c r="M168" s="470"/>
      <c r="N168" s="470"/>
      <c r="O168" s="470"/>
      <c r="P168" s="470"/>
      <c r="Q168" s="472"/>
      <c r="R168" s="470"/>
      <c r="S168" s="470"/>
      <c r="T168" s="470"/>
      <c r="U168" s="466"/>
      <c r="V168" s="470"/>
      <c r="W168" s="470"/>
      <c r="X168" s="470"/>
      <c r="Y168" s="470"/>
      <c r="Z168" s="470"/>
      <c r="AA168" s="470"/>
      <c r="AB168" s="470"/>
    </row>
    <row r="169" spans="1:28" ht="23.1" customHeight="1" x14ac:dyDescent="0.7">
      <c r="A169" s="744" t="s">
        <v>515</v>
      </c>
      <c r="B169" s="470">
        <v>29</v>
      </c>
      <c r="C169" s="470">
        <v>98</v>
      </c>
      <c r="D169" s="470" t="s">
        <v>34</v>
      </c>
      <c r="E169" s="470">
        <v>37496</v>
      </c>
      <c r="F169" s="470">
        <v>41</v>
      </c>
      <c r="G169" s="470">
        <v>1370</v>
      </c>
      <c r="H169" s="466" t="s">
        <v>444</v>
      </c>
      <c r="I169" s="470">
        <v>2</v>
      </c>
      <c r="J169" s="470">
        <v>1</v>
      </c>
      <c r="K169" s="470">
        <v>96</v>
      </c>
      <c r="L169" s="470"/>
      <c r="M169" s="470">
        <v>996</v>
      </c>
      <c r="N169" s="470"/>
      <c r="O169" s="470"/>
      <c r="P169" s="470"/>
      <c r="Q169" s="472">
        <v>150</v>
      </c>
      <c r="R169" s="470">
        <v>26</v>
      </c>
      <c r="S169" s="470">
        <v>29</v>
      </c>
      <c r="T169" s="470" t="s">
        <v>36</v>
      </c>
      <c r="U169" s="466" t="s">
        <v>45</v>
      </c>
      <c r="V169" s="470">
        <v>135</v>
      </c>
      <c r="W169" s="470"/>
      <c r="X169" s="470">
        <v>135</v>
      </c>
      <c r="Y169" s="470"/>
      <c r="Z169" s="470"/>
      <c r="AA169" s="470">
        <v>25</v>
      </c>
      <c r="AB169" s="470"/>
    </row>
    <row r="170" spans="1:28" ht="23.1" customHeight="1" x14ac:dyDescent="0.7">
      <c r="A170" s="744" t="s">
        <v>515</v>
      </c>
      <c r="B170" s="470">
        <v>29</v>
      </c>
      <c r="C170" s="470">
        <v>99</v>
      </c>
      <c r="D170" s="470" t="s">
        <v>34</v>
      </c>
      <c r="E170" s="470">
        <v>38310</v>
      </c>
      <c r="F170" s="470">
        <v>73</v>
      </c>
      <c r="G170" s="470">
        <v>1355</v>
      </c>
      <c r="H170" s="466" t="s">
        <v>444</v>
      </c>
      <c r="I170" s="470"/>
      <c r="J170" s="470"/>
      <c r="K170" s="470">
        <v>93</v>
      </c>
      <c r="L170" s="470">
        <v>93</v>
      </c>
      <c r="M170" s="470"/>
      <c r="N170" s="470"/>
      <c r="O170" s="470"/>
      <c r="P170" s="470"/>
      <c r="Q170" s="472">
        <v>250</v>
      </c>
      <c r="R170" s="470"/>
      <c r="S170" s="470">
        <v>29</v>
      </c>
      <c r="T170" s="470"/>
      <c r="U170" s="466"/>
      <c r="V170" s="470"/>
      <c r="W170" s="470"/>
      <c r="X170" s="470"/>
      <c r="Y170" s="470"/>
      <c r="Z170" s="470"/>
      <c r="AA170" s="470"/>
      <c r="AB170" s="470"/>
    </row>
    <row r="171" spans="1:28" ht="23.1" customHeight="1" x14ac:dyDescent="0.7">
      <c r="A171" s="744" t="s">
        <v>515</v>
      </c>
      <c r="B171" s="470">
        <v>29</v>
      </c>
      <c r="C171" s="470">
        <v>100</v>
      </c>
      <c r="D171" s="470" t="s">
        <v>34</v>
      </c>
      <c r="E171" s="470">
        <v>41989</v>
      </c>
      <c r="F171" s="470">
        <v>129</v>
      </c>
      <c r="G171" s="470">
        <v>3801</v>
      </c>
      <c r="H171" s="466" t="s">
        <v>444</v>
      </c>
      <c r="I171" s="470">
        <v>18</v>
      </c>
      <c r="J171" s="470"/>
      <c r="K171" s="470">
        <v>53</v>
      </c>
      <c r="L171" s="470">
        <v>7253</v>
      </c>
      <c r="M171" s="470"/>
      <c r="N171" s="470"/>
      <c r="O171" s="470"/>
      <c r="P171" s="470"/>
      <c r="Q171" s="472">
        <v>150</v>
      </c>
      <c r="R171" s="470"/>
      <c r="S171" s="470">
        <v>29</v>
      </c>
      <c r="T171" s="470"/>
      <c r="U171" s="466"/>
      <c r="V171" s="470"/>
      <c r="W171" s="470"/>
      <c r="X171" s="470"/>
      <c r="Y171" s="470"/>
      <c r="Z171" s="470"/>
      <c r="AA171" s="470"/>
      <c r="AB171" s="470"/>
    </row>
    <row r="172" spans="1:28" ht="23.1" customHeight="1" x14ac:dyDescent="0.7">
      <c r="A172" s="744" t="s">
        <v>515</v>
      </c>
      <c r="B172" s="470">
        <v>29</v>
      </c>
      <c r="C172" s="470">
        <v>101</v>
      </c>
      <c r="D172" s="470" t="s">
        <v>47</v>
      </c>
      <c r="E172" s="470">
        <v>59</v>
      </c>
      <c r="F172" s="470">
        <v>59</v>
      </c>
      <c r="G172" s="470"/>
      <c r="H172" s="466" t="s">
        <v>444</v>
      </c>
      <c r="I172" s="470">
        <v>1</v>
      </c>
      <c r="J172" s="470">
        <v>2</v>
      </c>
      <c r="K172" s="470"/>
      <c r="L172" s="470">
        <v>600</v>
      </c>
      <c r="M172" s="470"/>
      <c r="N172" s="470"/>
      <c r="O172" s="470"/>
      <c r="P172" s="470"/>
      <c r="Q172" s="472">
        <v>150</v>
      </c>
      <c r="R172" s="470"/>
      <c r="S172" s="470">
        <v>29</v>
      </c>
      <c r="T172" s="470"/>
      <c r="U172" s="466"/>
      <c r="V172" s="470"/>
      <c r="W172" s="470"/>
      <c r="X172" s="470"/>
      <c r="Y172" s="470"/>
      <c r="Z172" s="470"/>
      <c r="AA172" s="470"/>
      <c r="AB172" s="470"/>
    </row>
    <row r="173" spans="1:28" ht="23.1" customHeight="1" x14ac:dyDescent="0.7">
      <c r="A173" s="744" t="s">
        <v>515</v>
      </c>
      <c r="B173" s="470">
        <v>29</v>
      </c>
      <c r="C173" s="470">
        <v>102</v>
      </c>
      <c r="D173" s="470" t="s">
        <v>49</v>
      </c>
      <c r="E173" s="470">
        <v>5289</v>
      </c>
      <c r="F173" s="470">
        <v>85</v>
      </c>
      <c r="G173" s="470"/>
      <c r="H173" s="466" t="s">
        <v>444</v>
      </c>
      <c r="I173" s="470">
        <v>3</v>
      </c>
      <c r="J173" s="470">
        <v>3</v>
      </c>
      <c r="K173" s="470">
        <v>10</v>
      </c>
      <c r="L173" s="470">
        <v>1510</v>
      </c>
      <c r="M173" s="470"/>
      <c r="N173" s="470"/>
      <c r="O173" s="470"/>
      <c r="P173" s="470"/>
      <c r="Q173" s="472">
        <v>150</v>
      </c>
      <c r="R173" s="470"/>
      <c r="S173" s="470">
        <v>29</v>
      </c>
      <c r="T173" s="470"/>
      <c r="U173" s="466"/>
      <c r="V173" s="470"/>
      <c r="W173" s="470"/>
      <c r="X173" s="470"/>
      <c r="Y173" s="470"/>
      <c r="Z173" s="470"/>
      <c r="AA173" s="470"/>
      <c r="AB173" s="470"/>
    </row>
    <row r="174" spans="1:28" ht="23.1" customHeight="1" x14ac:dyDescent="0.7">
      <c r="A174" s="744"/>
      <c r="B174" s="470"/>
      <c r="C174" s="470"/>
      <c r="D174" s="470"/>
      <c r="E174" s="470"/>
      <c r="F174" s="470"/>
      <c r="G174" s="470"/>
      <c r="H174" s="466"/>
      <c r="I174" s="470"/>
      <c r="J174" s="470"/>
      <c r="K174" s="470"/>
      <c r="L174" s="470"/>
      <c r="M174" s="470"/>
      <c r="N174" s="470"/>
      <c r="O174" s="470"/>
      <c r="P174" s="470"/>
      <c r="Q174" s="472"/>
      <c r="R174" s="470"/>
      <c r="S174" s="470"/>
      <c r="T174" s="470"/>
      <c r="U174" s="466"/>
      <c r="V174" s="470"/>
      <c r="W174" s="470"/>
      <c r="X174" s="470"/>
      <c r="Y174" s="470"/>
      <c r="Z174" s="470"/>
      <c r="AA174" s="470"/>
      <c r="AB174" s="470"/>
    </row>
    <row r="175" spans="1:28" ht="23.1" customHeight="1" x14ac:dyDescent="0.7">
      <c r="A175" s="744" t="s">
        <v>516</v>
      </c>
      <c r="B175" s="470">
        <v>215</v>
      </c>
      <c r="C175" s="470">
        <v>103</v>
      </c>
      <c r="D175" s="470" t="s">
        <v>49</v>
      </c>
      <c r="E175" s="470">
        <v>6566</v>
      </c>
      <c r="F175" s="470">
        <v>134</v>
      </c>
      <c r="G175" s="470">
        <v>134</v>
      </c>
      <c r="H175" s="466" t="s">
        <v>444</v>
      </c>
      <c r="I175" s="470">
        <v>21</v>
      </c>
      <c r="J175" s="470">
        <v>2</v>
      </c>
      <c r="K175" s="470">
        <v>56</v>
      </c>
      <c r="L175" s="470">
        <v>8656</v>
      </c>
      <c r="M175" s="470"/>
      <c r="N175" s="470"/>
      <c r="O175" s="470"/>
      <c r="P175" s="470"/>
      <c r="Q175" s="472">
        <v>125</v>
      </c>
      <c r="R175" s="470"/>
      <c r="S175" s="470">
        <v>215</v>
      </c>
      <c r="T175" s="470"/>
      <c r="U175" s="466"/>
      <c r="V175" s="470"/>
      <c r="W175" s="470"/>
      <c r="X175" s="470"/>
      <c r="Y175" s="470"/>
      <c r="Z175" s="470"/>
      <c r="AA175" s="470"/>
      <c r="AB175" s="470"/>
    </row>
    <row r="176" spans="1:28" ht="23.1" customHeight="1" x14ac:dyDescent="0.7">
      <c r="A176" s="744" t="s">
        <v>516</v>
      </c>
      <c r="B176" s="470"/>
      <c r="C176" s="470">
        <v>104</v>
      </c>
      <c r="D176" s="470" t="s">
        <v>49</v>
      </c>
      <c r="E176" s="470">
        <v>3418</v>
      </c>
      <c r="F176" s="470">
        <v>103</v>
      </c>
      <c r="G176" s="470"/>
      <c r="H176" s="466" t="s">
        <v>444</v>
      </c>
      <c r="I176" s="470">
        <v>2</v>
      </c>
      <c r="J176" s="470">
        <v>3</v>
      </c>
      <c r="K176" s="470">
        <v>77</v>
      </c>
      <c r="L176" s="470">
        <v>1177</v>
      </c>
      <c r="M176" s="470"/>
      <c r="N176" s="470"/>
      <c r="O176" s="470"/>
      <c r="P176" s="470"/>
      <c r="Q176" s="472">
        <v>150</v>
      </c>
      <c r="R176" s="470"/>
      <c r="S176" s="470"/>
      <c r="T176" s="470"/>
      <c r="U176" s="466"/>
      <c r="V176" s="470"/>
      <c r="W176" s="470"/>
      <c r="X176" s="470"/>
      <c r="Y176" s="470"/>
      <c r="Z176" s="470"/>
      <c r="AA176" s="470"/>
      <c r="AB176" s="470"/>
    </row>
    <row r="177" spans="1:28" ht="23.1" customHeight="1" x14ac:dyDescent="0.7">
      <c r="A177" s="744"/>
      <c r="B177" s="470"/>
      <c r="C177" s="470"/>
      <c r="D177" s="470"/>
      <c r="E177" s="470"/>
      <c r="F177" s="470"/>
      <c r="G177" s="470"/>
      <c r="H177" s="466"/>
      <c r="I177" s="470"/>
      <c r="J177" s="470"/>
      <c r="K177" s="470"/>
      <c r="L177" s="470"/>
      <c r="M177" s="470"/>
      <c r="N177" s="470"/>
      <c r="O177" s="470"/>
      <c r="P177" s="470"/>
      <c r="Q177" s="472"/>
      <c r="R177" s="470"/>
      <c r="S177" s="470"/>
      <c r="T177" s="470"/>
      <c r="U177" s="466"/>
      <c r="V177" s="470"/>
      <c r="W177" s="470"/>
      <c r="X177" s="470"/>
      <c r="Y177" s="470"/>
      <c r="Z177" s="470"/>
      <c r="AA177" s="470"/>
      <c r="AB177" s="470"/>
    </row>
    <row r="178" spans="1:28" ht="23.1" customHeight="1" x14ac:dyDescent="0.7">
      <c r="A178" s="744" t="s">
        <v>517</v>
      </c>
      <c r="B178" s="470">
        <v>160</v>
      </c>
      <c r="C178" s="470">
        <v>105</v>
      </c>
      <c r="D178" s="470" t="s">
        <v>34</v>
      </c>
      <c r="E178" s="470">
        <v>37431</v>
      </c>
      <c r="F178" s="470">
        <v>16</v>
      </c>
      <c r="G178" s="470">
        <v>1275</v>
      </c>
      <c r="H178" s="466" t="s">
        <v>444</v>
      </c>
      <c r="I178" s="470"/>
      <c r="J178" s="470">
        <v>2</v>
      </c>
      <c r="K178" s="470">
        <v>93</v>
      </c>
      <c r="L178" s="470"/>
      <c r="M178" s="470">
        <v>293</v>
      </c>
      <c r="N178" s="470"/>
      <c r="O178" s="470"/>
      <c r="P178" s="470"/>
      <c r="Q178" s="472">
        <v>200</v>
      </c>
      <c r="R178" s="470">
        <v>27</v>
      </c>
      <c r="S178" s="470">
        <v>160</v>
      </c>
      <c r="T178" s="470" t="s">
        <v>36</v>
      </c>
      <c r="U178" s="466" t="s">
        <v>45</v>
      </c>
      <c r="V178" s="470">
        <v>135</v>
      </c>
      <c r="W178" s="470"/>
      <c r="X178" s="470">
        <v>135</v>
      </c>
      <c r="Y178" s="470"/>
      <c r="Z178" s="470"/>
      <c r="AA178" s="470">
        <v>25</v>
      </c>
      <c r="AB178" s="470"/>
    </row>
    <row r="179" spans="1:28" ht="23.1" customHeight="1" x14ac:dyDescent="0.7">
      <c r="A179" s="744" t="s">
        <v>517</v>
      </c>
      <c r="B179" s="470"/>
      <c r="C179" s="470">
        <v>106</v>
      </c>
      <c r="D179" s="470" t="s">
        <v>49</v>
      </c>
      <c r="E179" s="470">
        <v>1238</v>
      </c>
      <c r="F179" s="470">
        <v>39</v>
      </c>
      <c r="G179" s="470"/>
      <c r="H179" s="466" t="s">
        <v>444</v>
      </c>
      <c r="I179" s="470">
        <v>16</v>
      </c>
      <c r="J179" s="470">
        <v>1</v>
      </c>
      <c r="K179" s="470">
        <v>25</v>
      </c>
      <c r="L179" s="470">
        <v>6525</v>
      </c>
      <c r="M179" s="470"/>
      <c r="N179" s="470"/>
      <c r="O179" s="470"/>
      <c r="P179" s="470"/>
      <c r="Q179" s="472">
        <v>150</v>
      </c>
      <c r="R179" s="470"/>
      <c r="S179" s="470"/>
      <c r="T179" s="470"/>
      <c r="U179" s="466"/>
      <c r="V179" s="470"/>
      <c r="W179" s="470"/>
      <c r="X179" s="470"/>
      <c r="Y179" s="470"/>
      <c r="Z179" s="470"/>
      <c r="AA179" s="470"/>
      <c r="AB179" s="470"/>
    </row>
    <row r="180" spans="1:28" ht="23.1" customHeight="1" x14ac:dyDescent="0.7">
      <c r="A180" s="744"/>
      <c r="B180" s="470"/>
      <c r="C180" s="470"/>
      <c r="D180" s="470"/>
      <c r="E180" s="470"/>
      <c r="F180" s="470"/>
      <c r="G180" s="470"/>
      <c r="H180" s="466"/>
      <c r="I180" s="470"/>
      <c r="J180" s="470"/>
      <c r="K180" s="470"/>
      <c r="L180" s="470"/>
      <c r="M180" s="470"/>
      <c r="N180" s="470"/>
      <c r="O180" s="470"/>
      <c r="P180" s="470"/>
      <c r="Q180" s="472"/>
      <c r="R180" s="470"/>
      <c r="S180" s="470"/>
      <c r="T180" s="470"/>
      <c r="U180" s="466"/>
      <c r="V180" s="470"/>
      <c r="W180" s="470"/>
      <c r="X180" s="470"/>
      <c r="Y180" s="470"/>
      <c r="Z180" s="470"/>
      <c r="AA180" s="470"/>
      <c r="AB180" s="470"/>
    </row>
    <row r="181" spans="1:28" ht="23.1" customHeight="1" x14ac:dyDescent="0.7">
      <c r="A181" s="744" t="s">
        <v>518</v>
      </c>
      <c r="B181" s="470">
        <v>15</v>
      </c>
      <c r="C181" s="470">
        <v>107</v>
      </c>
      <c r="D181" s="470" t="s">
        <v>34</v>
      </c>
      <c r="E181" s="470">
        <v>35404</v>
      </c>
      <c r="F181" s="470">
        <v>25</v>
      </c>
      <c r="G181" s="470">
        <v>2480</v>
      </c>
      <c r="H181" s="466" t="s">
        <v>444</v>
      </c>
      <c r="I181" s="470">
        <v>21</v>
      </c>
      <c r="J181" s="470">
        <v>1</v>
      </c>
      <c r="K181" s="470">
        <v>63</v>
      </c>
      <c r="L181" s="470">
        <v>8626</v>
      </c>
      <c r="M181" s="470"/>
      <c r="N181" s="470"/>
      <c r="O181" s="470"/>
      <c r="P181" s="470"/>
      <c r="Q181" s="472">
        <v>100</v>
      </c>
      <c r="R181" s="470"/>
      <c r="S181" s="470">
        <v>15</v>
      </c>
      <c r="T181" s="470"/>
      <c r="U181" s="466"/>
      <c r="V181" s="470"/>
      <c r="W181" s="470"/>
      <c r="X181" s="470"/>
      <c r="Y181" s="470"/>
      <c r="Z181" s="470"/>
      <c r="AA181" s="470"/>
      <c r="AB181" s="470"/>
    </row>
    <row r="182" spans="1:28" ht="23.1" customHeight="1" x14ac:dyDescent="0.7">
      <c r="A182" s="744"/>
      <c r="B182" s="470"/>
      <c r="C182" s="470">
        <v>108</v>
      </c>
      <c r="D182" s="470" t="s">
        <v>49</v>
      </c>
      <c r="E182" s="470">
        <v>7099</v>
      </c>
      <c r="F182" s="470">
        <v>82</v>
      </c>
      <c r="G182" s="470"/>
      <c r="H182" s="466" t="s">
        <v>444</v>
      </c>
      <c r="I182" s="470">
        <v>2</v>
      </c>
      <c r="J182" s="470">
        <v>3</v>
      </c>
      <c r="K182" s="470">
        <v>45</v>
      </c>
      <c r="L182" s="470">
        <v>1145</v>
      </c>
      <c r="M182" s="470"/>
      <c r="N182" s="470"/>
      <c r="O182" s="470"/>
      <c r="P182" s="470"/>
      <c r="Q182" s="472">
        <v>150</v>
      </c>
      <c r="R182" s="470"/>
      <c r="S182" s="470"/>
      <c r="T182" s="470"/>
      <c r="U182" s="466"/>
      <c r="V182" s="470"/>
      <c r="W182" s="470"/>
      <c r="X182" s="470"/>
      <c r="Y182" s="470"/>
      <c r="Z182" s="470"/>
      <c r="AA182" s="470"/>
      <c r="AB182" s="470"/>
    </row>
    <row r="183" spans="1:28" ht="23.1" customHeight="1" x14ac:dyDescent="0.7">
      <c r="A183" s="744"/>
      <c r="B183" s="470"/>
      <c r="C183" s="470"/>
      <c r="D183" s="470"/>
      <c r="E183" s="470"/>
      <c r="F183" s="470"/>
      <c r="G183" s="470"/>
      <c r="H183" s="466"/>
      <c r="I183" s="470"/>
      <c r="J183" s="470"/>
      <c r="K183" s="470"/>
      <c r="L183" s="470"/>
      <c r="M183" s="470"/>
      <c r="N183" s="470"/>
      <c r="O183" s="470"/>
      <c r="P183" s="470"/>
      <c r="Q183" s="472"/>
      <c r="R183" s="470"/>
      <c r="S183" s="470"/>
      <c r="T183" s="470"/>
      <c r="U183" s="466"/>
      <c r="V183" s="470"/>
      <c r="W183" s="470"/>
      <c r="X183" s="470"/>
      <c r="Y183" s="470"/>
      <c r="Z183" s="470"/>
      <c r="AA183" s="470"/>
      <c r="AB183" s="470"/>
    </row>
    <row r="184" spans="1:28" ht="23.1" customHeight="1" x14ac:dyDescent="0.7">
      <c r="A184" s="744" t="s">
        <v>519</v>
      </c>
      <c r="B184" s="470"/>
      <c r="C184" s="470">
        <v>109</v>
      </c>
      <c r="D184" s="470" t="s">
        <v>34</v>
      </c>
      <c r="E184" s="470">
        <v>42216</v>
      </c>
      <c r="F184" s="470">
        <v>118</v>
      </c>
      <c r="G184" s="470">
        <v>3841</v>
      </c>
      <c r="H184" s="466" t="s">
        <v>444</v>
      </c>
      <c r="I184" s="470">
        <v>18</v>
      </c>
      <c r="J184" s="470">
        <v>1</v>
      </c>
      <c r="K184" s="470">
        <v>51</v>
      </c>
      <c r="L184" s="470"/>
      <c r="M184" s="470"/>
      <c r="N184" s="470"/>
      <c r="O184" s="470"/>
      <c r="P184" s="470"/>
      <c r="Q184" s="472">
        <v>200</v>
      </c>
      <c r="R184" s="470"/>
      <c r="S184" s="470"/>
      <c r="T184" s="470"/>
      <c r="U184" s="466"/>
      <c r="V184" s="470"/>
      <c r="W184" s="470"/>
      <c r="X184" s="470"/>
      <c r="Y184" s="470"/>
      <c r="Z184" s="470"/>
      <c r="AA184" s="470"/>
      <c r="AB184" s="470"/>
    </row>
    <row r="185" spans="1:28" ht="23.1" customHeight="1" x14ac:dyDescent="0.7">
      <c r="A185" s="744"/>
      <c r="B185" s="470">
        <v>15</v>
      </c>
      <c r="C185" s="470">
        <v>110</v>
      </c>
      <c r="D185" s="470" t="s">
        <v>34</v>
      </c>
      <c r="E185" s="470">
        <v>37477</v>
      </c>
      <c r="F185" s="470">
        <v>56</v>
      </c>
      <c r="G185" s="470">
        <v>1321</v>
      </c>
      <c r="H185" s="466" t="s">
        <v>444</v>
      </c>
      <c r="I185" s="470">
        <v>1</v>
      </c>
      <c r="J185" s="470">
        <v>2</v>
      </c>
      <c r="K185" s="470">
        <v>70</v>
      </c>
      <c r="L185" s="470"/>
      <c r="M185" s="470"/>
      <c r="N185" s="470"/>
      <c r="O185" s="470"/>
      <c r="P185" s="470"/>
      <c r="Q185" s="472">
        <v>200</v>
      </c>
      <c r="R185" s="470"/>
      <c r="S185" s="470">
        <v>15</v>
      </c>
      <c r="T185" s="470" t="s">
        <v>36</v>
      </c>
      <c r="U185" s="466" t="s">
        <v>45</v>
      </c>
      <c r="V185" s="470">
        <v>180</v>
      </c>
      <c r="W185" s="470"/>
      <c r="X185" s="470">
        <v>180</v>
      </c>
      <c r="Y185" s="470"/>
      <c r="Z185" s="470"/>
      <c r="AA185" s="470">
        <v>35</v>
      </c>
      <c r="AB185" s="470"/>
    </row>
    <row r="186" spans="1:28" ht="23.1" customHeight="1" x14ac:dyDescent="0.7">
      <c r="A186" s="744" t="s">
        <v>519</v>
      </c>
      <c r="B186" s="470"/>
      <c r="C186" s="470">
        <v>111</v>
      </c>
      <c r="D186" s="470" t="s">
        <v>49</v>
      </c>
      <c r="E186" s="470">
        <v>2939</v>
      </c>
      <c r="F186" s="470">
        <v>77</v>
      </c>
      <c r="G186" s="470"/>
      <c r="H186" s="466" t="s">
        <v>444</v>
      </c>
      <c r="I186" s="470">
        <v>2</v>
      </c>
      <c r="J186" s="470">
        <v>2</v>
      </c>
      <c r="K186" s="470">
        <v>35</v>
      </c>
      <c r="L186" s="470">
        <v>1035</v>
      </c>
      <c r="M186" s="470"/>
      <c r="N186" s="470"/>
      <c r="O186" s="470"/>
      <c r="P186" s="470"/>
      <c r="Q186" s="472">
        <v>175</v>
      </c>
      <c r="R186" s="470"/>
      <c r="S186" s="470"/>
      <c r="T186" s="470"/>
      <c r="U186" s="466"/>
      <c r="V186" s="470"/>
      <c r="W186" s="470"/>
      <c r="X186" s="470"/>
      <c r="Y186" s="470"/>
      <c r="Z186" s="470"/>
      <c r="AA186" s="470"/>
      <c r="AB186" s="470"/>
    </row>
    <row r="187" spans="1:28" ht="23.1" customHeight="1" x14ac:dyDescent="0.7">
      <c r="A187" s="744"/>
      <c r="B187" s="470"/>
      <c r="C187" s="470"/>
      <c r="D187" s="470"/>
      <c r="E187" s="470"/>
      <c r="F187" s="470"/>
      <c r="G187" s="470"/>
      <c r="H187" s="466"/>
      <c r="I187" s="470"/>
      <c r="J187" s="470"/>
      <c r="K187" s="470"/>
      <c r="L187" s="470"/>
      <c r="M187" s="470"/>
      <c r="N187" s="470"/>
      <c r="O187" s="470"/>
      <c r="P187" s="470"/>
      <c r="Q187" s="472"/>
      <c r="R187" s="470"/>
      <c r="S187" s="470"/>
      <c r="T187" s="470"/>
      <c r="U187" s="466"/>
      <c r="V187" s="470"/>
      <c r="W187" s="470"/>
      <c r="X187" s="470"/>
      <c r="Y187" s="470"/>
      <c r="Z187" s="470"/>
      <c r="AA187" s="470"/>
      <c r="AB187" s="470"/>
    </row>
    <row r="188" spans="1:28" ht="23.1" customHeight="1" x14ac:dyDescent="0.7">
      <c r="A188" s="744" t="s">
        <v>520</v>
      </c>
      <c r="B188" s="470">
        <v>75</v>
      </c>
      <c r="C188" s="470">
        <v>112</v>
      </c>
      <c r="D188" s="470" t="s">
        <v>34</v>
      </c>
      <c r="E188" s="470">
        <v>37479</v>
      </c>
      <c r="F188" s="470">
        <v>83</v>
      </c>
      <c r="G188" s="470">
        <v>1323</v>
      </c>
      <c r="H188" s="466" t="s">
        <v>444</v>
      </c>
      <c r="I188" s="470"/>
      <c r="J188" s="470"/>
      <c r="K188" s="470">
        <v>71</v>
      </c>
      <c r="L188" s="470"/>
      <c r="M188" s="470">
        <v>71</v>
      </c>
      <c r="N188" s="470"/>
      <c r="O188" s="470"/>
      <c r="P188" s="470"/>
      <c r="Q188" s="472">
        <v>200</v>
      </c>
      <c r="R188" s="470">
        <v>28</v>
      </c>
      <c r="S188" s="470">
        <v>75</v>
      </c>
      <c r="T188" s="470" t="s">
        <v>36</v>
      </c>
      <c r="U188" s="466" t="s">
        <v>45</v>
      </c>
      <c r="V188" s="470">
        <v>72</v>
      </c>
      <c r="W188" s="470"/>
      <c r="X188" s="470">
        <v>72</v>
      </c>
      <c r="Y188" s="470"/>
      <c r="Z188" s="470"/>
      <c r="AA188" s="470">
        <v>30</v>
      </c>
      <c r="AB188" s="470"/>
    </row>
    <row r="189" spans="1:28" ht="23.1" customHeight="1" x14ac:dyDescent="0.7">
      <c r="A189" s="744" t="s">
        <v>520</v>
      </c>
      <c r="B189" s="470">
        <v>75</v>
      </c>
      <c r="C189" s="470">
        <v>113</v>
      </c>
      <c r="D189" s="470" t="s">
        <v>34</v>
      </c>
      <c r="E189" s="470">
        <v>42217</v>
      </c>
      <c r="F189" s="470">
        <v>119</v>
      </c>
      <c r="G189" s="470">
        <v>3842</v>
      </c>
      <c r="H189" s="466" t="s">
        <v>444</v>
      </c>
      <c r="I189" s="470">
        <v>2</v>
      </c>
      <c r="J189" s="470">
        <v>3</v>
      </c>
      <c r="K189" s="470">
        <v>47</v>
      </c>
      <c r="L189" s="470">
        <v>1147</v>
      </c>
      <c r="M189" s="470"/>
      <c r="N189" s="470"/>
      <c r="O189" s="470"/>
      <c r="P189" s="470"/>
      <c r="Q189" s="472">
        <v>100</v>
      </c>
      <c r="R189" s="470"/>
      <c r="S189" s="470">
        <v>75</v>
      </c>
      <c r="T189" s="470"/>
      <c r="U189" s="466"/>
      <c r="V189" s="470"/>
      <c r="W189" s="470"/>
      <c r="X189" s="470"/>
      <c r="Y189" s="470"/>
      <c r="Z189" s="470"/>
      <c r="AA189" s="470"/>
      <c r="AB189" s="470"/>
    </row>
    <row r="190" spans="1:28" ht="23.1" customHeight="1" x14ac:dyDescent="0.7">
      <c r="A190" s="744" t="s">
        <v>520</v>
      </c>
      <c r="B190" s="470">
        <v>75</v>
      </c>
      <c r="C190" s="470">
        <v>114</v>
      </c>
      <c r="D190" s="470" t="s">
        <v>34</v>
      </c>
      <c r="E190" s="470">
        <v>42215</v>
      </c>
      <c r="F190" s="470">
        <v>117</v>
      </c>
      <c r="G190" s="470">
        <v>3840</v>
      </c>
      <c r="H190" s="466" t="s">
        <v>444</v>
      </c>
      <c r="I190" s="470">
        <v>9</v>
      </c>
      <c r="J190" s="470">
        <v>3</v>
      </c>
      <c r="K190" s="470">
        <v>43</v>
      </c>
      <c r="L190" s="470">
        <v>3943</v>
      </c>
      <c r="M190" s="470"/>
      <c r="N190" s="470"/>
      <c r="O190" s="470"/>
      <c r="P190" s="470"/>
      <c r="Q190" s="472">
        <v>100</v>
      </c>
      <c r="R190" s="470"/>
      <c r="S190" s="470">
        <v>75</v>
      </c>
      <c r="T190" s="470"/>
      <c r="U190" s="466"/>
      <c r="V190" s="470"/>
      <c r="W190" s="470"/>
      <c r="X190" s="470"/>
      <c r="Y190" s="470"/>
      <c r="Z190" s="470"/>
      <c r="AA190" s="470"/>
      <c r="AB190" s="470"/>
    </row>
    <row r="191" spans="1:28" ht="23.1" customHeight="1" x14ac:dyDescent="0.7">
      <c r="A191" s="744" t="s">
        <v>520</v>
      </c>
      <c r="B191" s="470">
        <v>75</v>
      </c>
      <c r="C191" s="470">
        <v>115</v>
      </c>
      <c r="D191" s="470" t="s">
        <v>34</v>
      </c>
      <c r="E191" s="470">
        <v>40961</v>
      </c>
      <c r="F191" s="470">
        <v>41</v>
      </c>
      <c r="G191" s="470">
        <v>3331</v>
      </c>
      <c r="H191" s="466" t="s">
        <v>444</v>
      </c>
      <c r="I191" s="470">
        <v>7</v>
      </c>
      <c r="J191" s="470">
        <v>1</v>
      </c>
      <c r="K191" s="470">
        <v>44</v>
      </c>
      <c r="L191" s="470">
        <v>2944</v>
      </c>
      <c r="M191" s="470"/>
      <c r="N191" s="470"/>
      <c r="O191" s="470"/>
      <c r="P191" s="470"/>
      <c r="Q191" s="472">
        <v>150</v>
      </c>
      <c r="R191" s="470"/>
      <c r="S191" s="470">
        <v>75</v>
      </c>
      <c r="T191" s="470"/>
      <c r="U191" s="466"/>
      <c r="V191" s="470"/>
      <c r="W191" s="470"/>
      <c r="X191" s="470"/>
      <c r="Y191" s="470"/>
      <c r="Z191" s="470"/>
      <c r="AA191" s="470"/>
      <c r="AB191" s="470"/>
    </row>
    <row r="192" spans="1:28" ht="23.1" customHeight="1" x14ac:dyDescent="0.7">
      <c r="A192" s="744" t="s">
        <v>520</v>
      </c>
      <c r="B192" s="470">
        <v>75</v>
      </c>
      <c r="C192" s="470">
        <v>116</v>
      </c>
      <c r="D192" s="470" t="s">
        <v>49</v>
      </c>
      <c r="E192" s="470">
        <v>2853</v>
      </c>
      <c r="F192" s="470">
        <v>8</v>
      </c>
      <c r="G192" s="470"/>
      <c r="H192" s="466" t="s">
        <v>444</v>
      </c>
      <c r="I192" s="470">
        <v>4</v>
      </c>
      <c r="J192" s="470">
        <v>1</v>
      </c>
      <c r="K192" s="470">
        <v>94</v>
      </c>
      <c r="L192" s="470">
        <v>1794</v>
      </c>
      <c r="M192" s="470"/>
      <c r="N192" s="470"/>
      <c r="O192" s="470"/>
      <c r="P192" s="470"/>
      <c r="Q192" s="472">
        <v>100</v>
      </c>
      <c r="R192" s="470"/>
      <c r="S192" s="470">
        <v>75</v>
      </c>
      <c r="T192" s="470"/>
      <c r="U192" s="466"/>
      <c r="V192" s="470"/>
      <c r="W192" s="470"/>
      <c r="X192" s="470"/>
      <c r="Y192" s="470"/>
      <c r="Z192" s="470"/>
      <c r="AA192" s="470"/>
      <c r="AB192" s="470"/>
    </row>
    <row r="193" spans="1:28" ht="23.1" customHeight="1" x14ac:dyDescent="0.7">
      <c r="A193" s="744" t="s">
        <v>520</v>
      </c>
      <c r="B193" s="470"/>
      <c r="C193" s="470">
        <v>117</v>
      </c>
      <c r="D193" s="470" t="s">
        <v>49</v>
      </c>
      <c r="E193" s="470">
        <v>2927</v>
      </c>
      <c r="F193" s="470">
        <v>53</v>
      </c>
      <c r="G193" s="470"/>
      <c r="H193" s="466" t="s">
        <v>444</v>
      </c>
      <c r="I193" s="470">
        <v>5</v>
      </c>
      <c r="J193" s="470">
        <v>2</v>
      </c>
      <c r="K193" s="470">
        <v>83</v>
      </c>
      <c r="L193" s="470">
        <v>2283</v>
      </c>
      <c r="M193" s="470"/>
      <c r="N193" s="470"/>
      <c r="O193" s="470"/>
      <c r="P193" s="470"/>
      <c r="Q193" s="472">
        <v>150</v>
      </c>
      <c r="R193" s="470"/>
      <c r="S193" s="470"/>
      <c r="T193" s="470"/>
      <c r="U193" s="466"/>
      <c r="V193" s="470"/>
      <c r="W193" s="470"/>
      <c r="X193" s="470"/>
      <c r="Y193" s="470"/>
      <c r="Z193" s="470"/>
      <c r="AA193" s="470"/>
      <c r="AB193" s="470"/>
    </row>
    <row r="194" spans="1:28" ht="23.1" customHeight="1" x14ac:dyDescent="0.7">
      <c r="A194" s="744"/>
      <c r="B194" s="470"/>
      <c r="C194" s="470"/>
      <c r="D194" s="470"/>
      <c r="E194" s="470"/>
      <c r="F194" s="470"/>
      <c r="G194" s="470"/>
      <c r="H194" s="466"/>
      <c r="I194" s="470"/>
      <c r="J194" s="470"/>
      <c r="K194" s="470"/>
      <c r="L194" s="470"/>
      <c r="M194" s="470"/>
      <c r="N194" s="470"/>
      <c r="O194" s="470"/>
      <c r="P194" s="470"/>
      <c r="Q194" s="472"/>
      <c r="R194" s="470"/>
      <c r="S194" s="470"/>
      <c r="T194" s="470"/>
      <c r="U194" s="466"/>
      <c r="V194" s="470"/>
      <c r="W194" s="470"/>
      <c r="X194" s="470"/>
      <c r="Y194" s="470"/>
      <c r="Z194" s="470"/>
      <c r="AA194" s="470"/>
      <c r="AB194" s="470"/>
    </row>
    <row r="195" spans="1:28" ht="23.1" customHeight="1" x14ac:dyDescent="0.7">
      <c r="A195" s="744" t="s">
        <v>521</v>
      </c>
      <c r="B195" s="470"/>
      <c r="C195" s="470">
        <v>118</v>
      </c>
      <c r="D195" s="470" t="s">
        <v>34</v>
      </c>
      <c r="E195" s="470">
        <v>42262</v>
      </c>
      <c r="F195" s="470">
        <v>177</v>
      </c>
      <c r="G195" s="470">
        <v>3887</v>
      </c>
      <c r="H195" s="466" t="s">
        <v>444</v>
      </c>
      <c r="I195" s="470">
        <v>9</v>
      </c>
      <c r="J195" s="470">
        <v>3</v>
      </c>
      <c r="K195" s="470">
        <v>56</v>
      </c>
      <c r="L195" s="470">
        <v>3956</v>
      </c>
      <c r="M195" s="470"/>
      <c r="N195" s="470"/>
      <c r="O195" s="470"/>
      <c r="P195" s="470"/>
      <c r="Q195" s="472">
        <v>150</v>
      </c>
      <c r="R195" s="470"/>
      <c r="S195" s="470"/>
      <c r="T195" s="470"/>
      <c r="U195" s="466"/>
      <c r="V195" s="470"/>
      <c r="W195" s="470"/>
      <c r="X195" s="470"/>
      <c r="Y195" s="470"/>
      <c r="Z195" s="470"/>
      <c r="AA195" s="470"/>
      <c r="AB195" s="470"/>
    </row>
    <row r="196" spans="1:28" ht="23.1" customHeight="1" x14ac:dyDescent="0.7">
      <c r="A196" s="744" t="s">
        <v>521</v>
      </c>
      <c r="B196" s="470">
        <v>207</v>
      </c>
      <c r="C196" s="470">
        <v>119</v>
      </c>
      <c r="D196" s="470" t="s">
        <v>34</v>
      </c>
      <c r="E196" s="470">
        <v>38315</v>
      </c>
      <c r="F196" s="470">
        <v>93</v>
      </c>
      <c r="G196" s="470">
        <v>1351</v>
      </c>
      <c r="H196" s="466" t="s">
        <v>444</v>
      </c>
      <c r="I196" s="470"/>
      <c r="J196" s="470">
        <v>1</v>
      </c>
      <c r="K196" s="470">
        <v>45</v>
      </c>
      <c r="L196" s="470"/>
      <c r="M196" s="470">
        <v>145</v>
      </c>
      <c r="N196" s="470"/>
      <c r="O196" s="470"/>
      <c r="P196" s="470"/>
      <c r="Q196" s="472">
        <v>250</v>
      </c>
      <c r="R196" s="470">
        <v>29</v>
      </c>
      <c r="S196" s="470">
        <v>207</v>
      </c>
      <c r="T196" s="470" t="s">
        <v>36</v>
      </c>
      <c r="U196" s="466" t="s">
        <v>37</v>
      </c>
      <c r="V196" s="470">
        <v>54</v>
      </c>
      <c r="W196" s="470"/>
      <c r="X196" s="470">
        <v>54</v>
      </c>
      <c r="Y196" s="470"/>
      <c r="Z196" s="470"/>
      <c r="AA196" s="470">
        <v>20</v>
      </c>
      <c r="AB196" s="470"/>
    </row>
    <row r="197" spans="1:28" ht="23.1" customHeight="1" x14ac:dyDescent="0.7">
      <c r="A197" s="744" t="s">
        <v>521</v>
      </c>
      <c r="B197" s="470"/>
      <c r="C197" s="470">
        <v>120</v>
      </c>
      <c r="D197" s="470" t="s">
        <v>49</v>
      </c>
      <c r="E197" s="470">
        <v>4869</v>
      </c>
      <c r="F197" s="470">
        <v>7</v>
      </c>
      <c r="G197" s="470"/>
      <c r="H197" s="466" t="s">
        <v>444</v>
      </c>
      <c r="I197" s="470">
        <v>11</v>
      </c>
      <c r="J197" s="470"/>
      <c r="K197" s="470">
        <v>20</v>
      </c>
      <c r="L197" s="470">
        <v>4420</v>
      </c>
      <c r="M197" s="470"/>
      <c r="N197" s="470"/>
      <c r="O197" s="470"/>
      <c r="P197" s="470"/>
      <c r="Q197" s="472">
        <v>150</v>
      </c>
      <c r="R197" s="470"/>
      <c r="S197" s="470"/>
      <c r="T197" s="470"/>
      <c r="U197" s="466"/>
      <c r="V197" s="470"/>
      <c r="W197" s="470"/>
      <c r="X197" s="470"/>
      <c r="Y197" s="470"/>
      <c r="Z197" s="470"/>
      <c r="AA197" s="470"/>
      <c r="AB197" s="470"/>
    </row>
    <row r="198" spans="1:28" ht="23.1" customHeight="1" x14ac:dyDescent="0.7">
      <c r="A198" s="744"/>
      <c r="B198" s="470"/>
      <c r="C198" s="470"/>
      <c r="D198" s="470"/>
      <c r="E198" s="470"/>
      <c r="F198" s="470"/>
      <c r="G198" s="470"/>
      <c r="H198" s="466"/>
      <c r="I198" s="470"/>
      <c r="J198" s="470"/>
      <c r="K198" s="470"/>
      <c r="L198" s="470"/>
      <c r="M198" s="470"/>
      <c r="N198" s="470"/>
      <c r="O198" s="470"/>
      <c r="P198" s="470"/>
      <c r="Q198" s="472"/>
      <c r="R198" s="470"/>
      <c r="S198" s="470"/>
      <c r="T198" s="470"/>
      <c r="U198" s="466"/>
      <c r="V198" s="470"/>
      <c r="W198" s="470"/>
      <c r="X198" s="470"/>
      <c r="Y198" s="470"/>
      <c r="Z198" s="470"/>
      <c r="AA198" s="470"/>
      <c r="AB198" s="470"/>
    </row>
    <row r="199" spans="1:28" ht="23.1" customHeight="1" x14ac:dyDescent="0.7">
      <c r="A199" s="744" t="s">
        <v>522</v>
      </c>
      <c r="B199" s="470">
        <v>228</v>
      </c>
      <c r="C199" s="470">
        <v>121</v>
      </c>
      <c r="D199" s="470" t="s">
        <v>34</v>
      </c>
      <c r="E199" s="470">
        <v>37493</v>
      </c>
      <c r="F199" s="470">
        <v>17</v>
      </c>
      <c r="G199" s="470">
        <v>1367</v>
      </c>
      <c r="H199" s="466" t="s">
        <v>444</v>
      </c>
      <c r="I199" s="470"/>
      <c r="J199" s="470">
        <v>1</v>
      </c>
      <c r="K199" s="470">
        <v>83</v>
      </c>
      <c r="L199" s="470"/>
      <c r="M199" s="470">
        <v>183</v>
      </c>
      <c r="N199" s="470"/>
      <c r="O199" s="470"/>
      <c r="P199" s="470"/>
      <c r="Q199" s="472">
        <v>175</v>
      </c>
      <c r="R199" s="470">
        <v>30</v>
      </c>
      <c r="S199" s="470">
        <v>228</v>
      </c>
      <c r="T199" s="470" t="s">
        <v>36</v>
      </c>
      <c r="U199" s="466" t="s">
        <v>37</v>
      </c>
      <c r="V199" s="470">
        <v>180</v>
      </c>
      <c r="W199" s="470"/>
      <c r="X199" s="470">
        <v>180</v>
      </c>
      <c r="Y199" s="470"/>
      <c r="Z199" s="470"/>
      <c r="AA199" s="470">
        <v>46</v>
      </c>
      <c r="AB199" s="470"/>
    </row>
    <row r="200" spans="1:28" ht="23.1" customHeight="1" x14ac:dyDescent="0.7">
      <c r="A200" s="744"/>
      <c r="B200" s="470"/>
      <c r="C200" s="470"/>
      <c r="D200" s="470"/>
      <c r="E200" s="470"/>
      <c r="F200" s="470"/>
      <c r="G200" s="470"/>
      <c r="H200" s="466"/>
      <c r="I200" s="470"/>
      <c r="J200" s="470"/>
      <c r="K200" s="470"/>
      <c r="L200" s="470"/>
      <c r="M200" s="470"/>
      <c r="N200" s="470"/>
      <c r="O200" s="470"/>
      <c r="P200" s="470"/>
      <c r="Q200" s="472"/>
      <c r="R200" s="470"/>
      <c r="S200" s="470"/>
      <c r="T200" s="470"/>
      <c r="U200" s="466"/>
      <c r="V200" s="470"/>
      <c r="W200" s="470"/>
      <c r="X200" s="470"/>
      <c r="Y200" s="470"/>
      <c r="Z200" s="470"/>
      <c r="AA200" s="470"/>
      <c r="AB200" s="470"/>
    </row>
    <row r="201" spans="1:28" ht="23.1" customHeight="1" x14ac:dyDescent="0.7">
      <c r="A201" s="744" t="s">
        <v>523</v>
      </c>
      <c r="B201" s="470">
        <v>73</v>
      </c>
      <c r="C201" s="470">
        <v>122</v>
      </c>
      <c r="D201" s="470" t="s">
        <v>34</v>
      </c>
      <c r="E201" s="470">
        <v>37405</v>
      </c>
      <c r="F201" s="470">
        <v>32</v>
      </c>
      <c r="G201" s="470">
        <v>1430</v>
      </c>
      <c r="H201" s="466" t="s">
        <v>444</v>
      </c>
      <c r="I201" s="470"/>
      <c r="J201" s="470">
        <v>1</v>
      </c>
      <c r="K201" s="470">
        <v>88</v>
      </c>
      <c r="L201" s="470"/>
      <c r="M201" s="470">
        <v>188</v>
      </c>
      <c r="N201" s="470"/>
      <c r="O201" s="470"/>
      <c r="P201" s="470"/>
      <c r="Q201" s="472">
        <v>250</v>
      </c>
      <c r="R201" s="470">
        <v>31</v>
      </c>
      <c r="S201" s="470">
        <v>73</v>
      </c>
      <c r="T201" s="470" t="s">
        <v>36</v>
      </c>
      <c r="U201" s="466" t="s">
        <v>37</v>
      </c>
      <c r="V201" s="470">
        <v>54</v>
      </c>
      <c r="W201" s="470"/>
      <c r="X201" s="470">
        <v>54</v>
      </c>
      <c r="Y201" s="470"/>
      <c r="Z201" s="470"/>
      <c r="AA201" s="470">
        <v>35</v>
      </c>
      <c r="AB201" s="470"/>
    </row>
    <row r="202" spans="1:28" ht="23.1" customHeight="1" x14ac:dyDescent="0.7">
      <c r="A202" s="744"/>
      <c r="B202" s="470"/>
      <c r="C202" s="470"/>
      <c r="D202" s="470"/>
      <c r="E202" s="470"/>
      <c r="F202" s="470"/>
      <c r="G202" s="470"/>
      <c r="H202" s="466"/>
      <c r="I202" s="470"/>
      <c r="J202" s="470"/>
      <c r="K202" s="470"/>
      <c r="L202" s="470"/>
      <c r="M202" s="470"/>
      <c r="N202" s="470"/>
      <c r="O202" s="470"/>
      <c r="P202" s="470"/>
      <c r="Q202" s="472"/>
      <c r="R202" s="470"/>
      <c r="S202" s="470"/>
      <c r="T202" s="470"/>
      <c r="U202" s="466"/>
      <c r="V202" s="470"/>
      <c r="W202" s="470"/>
      <c r="X202" s="470"/>
      <c r="Y202" s="470"/>
      <c r="Z202" s="470"/>
      <c r="AA202" s="470"/>
      <c r="AB202" s="470"/>
    </row>
    <row r="203" spans="1:28" ht="23.1" customHeight="1" x14ac:dyDescent="0.7">
      <c r="A203" s="744" t="s">
        <v>524</v>
      </c>
      <c r="B203" s="470">
        <v>9</v>
      </c>
      <c r="C203" s="470">
        <v>123</v>
      </c>
      <c r="D203" s="470" t="s">
        <v>34</v>
      </c>
      <c r="E203" s="470">
        <v>74054</v>
      </c>
      <c r="F203" s="470">
        <v>211</v>
      </c>
      <c r="G203" s="470">
        <v>6403</v>
      </c>
      <c r="H203" s="466" t="s">
        <v>444</v>
      </c>
      <c r="I203" s="470">
        <v>3</v>
      </c>
      <c r="J203" s="470">
        <v>2</v>
      </c>
      <c r="K203" s="470">
        <v>39</v>
      </c>
      <c r="L203" s="470">
        <v>1439</v>
      </c>
      <c r="M203" s="470"/>
      <c r="N203" s="470"/>
      <c r="O203" s="470"/>
      <c r="P203" s="470"/>
      <c r="Q203" s="472">
        <v>100</v>
      </c>
      <c r="R203" s="470"/>
      <c r="S203" s="470">
        <v>9</v>
      </c>
      <c r="T203" s="470"/>
      <c r="U203" s="466"/>
      <c r="V203" s="470"/>
      <c r="W203" s="470"/>
      <c r="X203" s="470"/>
      <c r="Y203" s="470"/>
      <c r="Z203" s="470"/>
      <c r="AA203" s="470"/>
      <c r="AB203" s="470"/>
    </row>
    <row r="204" spans="1:28" ht="23.1" customHeight="1" x14ac:dyDescent="0.7">
      <c r="A204" s="744" t="s">
        <v>524</v>
      </c>
      <c r="B204" s="470"/>
      <c r="C204" s="470">
        <v>124</v>
      </c>
      <c r="D204" s="470" t="s">
        <v>34</v>
      </c>
      <c r="E204" s="470">
        <v>46533</v>
      </c>
      <c r="F204" s="470">
        <v>199</v>
      </c>
      <c r="G204" s="470">
        <v>4186</v>
      </c>
      <c r="H204" s="466" t="s">
        <v>444</v>
      </c>
      <c r="I204" s="470"/>
      <c r="J204" s="470">
        <v>2</v>
      </c>
      <c r="K204" s="470">
        <v>23</v>
      </c>
      <c r="L204" s="470">
        <v>223</v>
      </c>
      <c r="M204" s="470"/>
      <c r="N204" s="470"/>
      <c r="O204" s="470"/>
      <c r="P204" s="470"/>
      <c r="Q204" s="472">
        <v>250</v>
      </c>
      <c r="R204" s="470"/>
      <c r="S204" s="470"/>
      <c r="T204" s="470"/>
      <c r="U204" s="466"/>
      <c r="V204" s="470"/>
      <c r="W204" s="470"/>
      <c r="X204" s="470"/>
      <c r="Y204" s="470"/>
      <c r="Z204" s="470"/>
      <c r="AA204" s="470"/>
      <c r="AB204" s="470"/>
    </row>
    <row r="205" spans="1:28" ht="23.1" customHeight="1" x14ac:dyDescent="0.7">
      <c r="A205" s="744"/>
      <c r="B205" s="470"/>
      <c r="C205" s="470"/>
      <c r="D205" s="470"/>
      <c r="E205" s="470"/>
      <c r="F205" s="470"/>
      <c r="G205" s="470"/>
      <c r="H205" s="466"/>
      <c r="I205" s="470"/>
      <c r="J205" s="470"/>
      <c r="K205" s="470"/>
      <c r="L205" s="470"/>
      <c r="M205" s="470"/>
      <c r="N205" s="470"/>
      <c r="O205" s="470"/>
      <c r="P205" s="470"/>
      <c r="Q205" s="472"/>
      <c r="R205" s="470"/>
      <c r="S205" s="470"/>
      <c r="T205" s="470"/>
      <c r="U205" s="466"/>
      <c r="V205" s="470"/>
      <c r="W205" s="470"/>
      <c r="X205" s="470"/>
      <c r="Y205" s="470"/>
      <c r="Z205" s="470"/>
      <c r="AA205" s="470"/>
      <c r="AB205" s="470"/>
    </row>
    <row r="206" spans="1:28" ht="23.1" customHeight="1" x14ac:dyDescent="0.7">
      <c r="A206" s="744" t="s">
        <v>525</v>
      </c>
      <c r="B206" s="470">
        <v>149</v>
      </c>
      <c r="C206" s="470">
        <v>125</v>
      </c>
      <c r="D206" s="470" t="s">
        <v>34</v>
      </c>
      <c r="E206" s="470">
        <v>36784</v>
      </c>
      <c r="F206" s="470">
        <v>1</v>
      </c>
      <c r="G206" s="470">
        <v>1393</v>
      </c>
      <c r="H206" s="466" t="s">
        <v>444</v>
      </c>
      <c r="I206" s="470"/>
      <c r="J206" s="470">
        <v>2</v>
      </c>
      <c r="K206" s="470"/>
      <c r="L206" s="470"/>
      <c r="M206" s="470">
        <v>200</v>
      </c>
      <c r="N206" s="470"/>
      <c r="O206" s="470"/>
      <c r="P206" s="470"/>
      <c r="Q206" s="472">
        <v>300</v>
      </c>
      <c r="R206" s="470">
        <v>32</v>
      </c>
      <c r="S206" s="470">
        <v>149</v>
      </c>
      <c r="T206" s="470" t="s">
        <v>36</v>
      </c>
      <c r="U206" s="466" t="s">
        <v>45</v>
      </c>
      <c r="V206" s="470">
        <v>108</v>
      </c>
      <c r="W206" s="470"/>
      <c r="X206" s="470">
        <v>108</v>
      </c>
      <c r="Y206" s="470"/>
      <c r="Z206" s="470"/>
      <c r="AA206" s="470">
        <v>25</v>
      </c>
      <c r="AB206" s="470"/>
    </row>
    <row r="207" spans="1:28" ht="23.1" customHeight="1" x14ac:dyDescent="0.7">
      <c r="A207" s="744"/>
      <c r="B207" s="470"/>
      <c r="C207" s="470"/>
      <c r="D207" s="470"/>
      <c r="E207" s="470"/>
      <c r="F207" s="470"/>
      <c r="G207" s="470"/>
      <c r="H207" s="466"/>
      <c r="I207" s="470"/>
      <c r="J207" s="470"/>
      <c r="K207" s="470"/>
      <c r="L207" s="470"/>
      <c r="M207" s="470"/>
      <c r="N207" s="470"/>
      <c r="O207" s="470"/>
      <c r="P207" s="470"/>
      <c r="Q207" s="472"/>
      <c r="R207" s="470"/>
      <c r="S207" s="470"/>
      <c r="T207" s="470"/>
      <c r="U207" s="466"/>
      <c r="V207" s="470"/>
      <c r="W207" s="470"/>
      <c r="X207" s="470"/>
      <c r="Y207" s="470"/>
      <c r="Z207" s="470"/>
      <c r="AA207" s="470"/>
      <c r="AB207" s="470"/>
    </row>
    <row r="208" spans="1:28" s="786" customFormat="1" ht="24.75" customHeight="1" x14ac:dyDescent="0.7">
      <c r="A208" s="783" t="s">
        <v>523</v>
      </c>
      <c r="B208" s="784">
        <v>73</v>
      </c>
      <c r="C208" s="784">
        <v>126</v>
      </c>
      <c r="D208" s="784"/>
      <c r="E208" s="784" t="s">
        <v>526</v>
      </c>
      <c r="F208" s="784"/>
      <c r="G208" s="784"/>
      <c r="H208" s="785" t="s">
        <v>444</v>
      </c>
      <c r="I208" s="784">
        <v>16</v>
      </c>
      <c r="J208" s="784">
        <v>3</v>
      </c>
      <c r="K208" s="784"/>
      <c r="L208" s="784">
        <v>6700</v>
      </c>
      <c r="M208" s="784"/>
      <c r="N208" s="784"/>
      <c r="O208" s="784"/>
      <c r="P208" s="784"/>
      <c r="Q208" s="611">
        <v>100</v>
      </c>
      <c r="R208" s="784"/>
      <c r="S208" s="784">
        <v>73</v>
      </c>
      <c r="T208" s="784"/>
      <c r="U208" s="785"/>
      <c r="V208" s="784"/>
      <c r="W208" s="784"/>
      <c r="X208" s="784"/>
      <c r="Y208" s="784"/>
      <c r="Z208" s="784"/>
      <c r="AA208" s="784"/>
      <c r="AB208" s="784"/>
    </row>
    <row r="209" spans="1:28" ht="23.1" customHeight="1" x14ac:dyDescent="0.7">
      <c r="A209" s="744"/>
      <c r="B209" s="470"/>
      <c r="C209" s="470"/>
      <c r="D209" s="470"/>
      <c r="E209" s="470"/>
      <c r="F209" s="470"/>
      <c r="G209" s="470"/>
      <c r="H209" s="466"/>
      <c r="I209" s="470"/>
      <c r="J209" s="470"/>
      <c r="K209" s="470"/>
      <c r="L209" s="470"/>
      <c r="M209" s="470"/>
      <c r="N209" s="470"/>
      <c r="O209" s="470"/>
      <c r="P209" s="470"/>
      <c r="Q209" s="472"/>
      <c r="R209" s="470"/>
      <c r="S209" s="470"/>
      <c r="T209" s="470"/>
      <c r="U209" s="466"/>
      <c r="V209" s="470"/>
      <c r="W209" s="470"/>
      <c r="X209" s="470"/>
      <c r="Y209" s="470"/>
      <c r="Z209" s="470"/>
      <c r="AA209" s="470"/>
      <c r="AB209" s="470"/>
    </row>
    <row r="210" spans="1:28" ht="23.1" customHeight="1" x14ac:dyDescent="0.7">
      <c r="A210" s="744" t="s">
        <v>527</v>
      </c>
      <c r="B210" s="470"/>
      <c r="C210" s="470">
        <v>127</v>
      </c>
      <c r="D210" s="470" t="s">
        <v>34</v>
      </c>
      <c r="E210" s="470">
        <v>26251</v>
      </c>
      <c r="F210" s="470">
        <v>22</v>
      </c>
      <c r="G210" s="470">
        <v>2169</v>
      </c>
      <c r="H210" s="466" t="s">
        <v>444</v>
      </c>
      <c r="I210" s="470">
        <v>4</v>
      </c>
      <c r="J210" s="470">
        <v>3</v>
      </c>
      <c r="K210" s="470">
        <v>23</v>
      </c>
      <c r="L210" s="470">
        <v>1923</v>
      </c>
      <c r="M210" s="470"/>
      <c r="N210" s="470"/>
      <c r="O210" s="470"/>
      <c r="P210" s="470"/>
      <c r="Q210" s="472">
        <v>100</v>
      </c>
      <c r="R210" s="470"/>
      <c r="S210" s="470"/>
      <c r="T210" s="470"/>
      <c r="U210" s="466"/>
      <c r="V210" s="470"/>
      <c r="W210" s="470"/>
      <c r="X210" s="470"/>
      <c r="Y210" s="470"/>
      <c r="Z210" s="470"/>
      <c r="AA210" s="470"/>
      <c r="AB210" s="470"/>
    </row>
    <row r="211" spans="1:28" ht="23.1" customHeight="1" x14ac:dyDescent="0.7">
      <c r="A211" s="744" t="s">
        <v>527</v>
      </c>
      <c r="B211" s="470">
        <v>20</v>
      </c>
      <c r="C211" s="470">
        <v>128</v>
      </c>
      <c r="D211" s="470" t="s">
        <v>34</v>
      </c>
      <c r="E211" s="470">
        <v>41501</v>
      </c>
      <c r="F211" s="470">
        <v>72</v>
      </c>
      <c r="G211" s="470">
        <v>3500</v>
      </c>
      <c r="H211" s="466" t="s">
        <v>444</v>
      </c>
      <c r="I211" s="470">
        <v>2</v>
      </c>
      <c r="J211" s="470">
        <v>3</v>
      </c>
      <c r="K211" s="470">
        <v>80</v>
      </c>
      <c r="L211" s="470">
        <v>1180</v>
      </c>
      <c r="M211" s="470"/>
      <c r="N211" s="470"/>
      <c r="O211" s="470"/>
      <c r="P211" s="470"/>
      <c r="Q211" s="472">
        <v>200</v>
      </c>
      <c r="R211" s="470"/>
      <c r="S211" s="470">
        <v>20</v>
      </c>
      <c r="T211" s="470"/>
      <c r="U211" s="466"/>
      <c r="V211" s="470"/>
      <c r="W211" s="470"/>
      <c r="X211" s="470"/>
      <c r="Y211" s="470"/>
      <c r="Z211" s="470"/>
      <c r="AA211" s="470"/>
      <c r="AB211" s="470"/>
    </row>
    <row r="212" spans="1:28" ht="23.1" customHeight="1" x14ac:dyDescent="0.7">
      <c r="A212" s="744"/>
      <c r="B212" s="470"/>
      <c r="C212" s="470"/>
      <c r="D212" s="470"/>
      <c r="E212" s="470"/>
      <c r="F212" s="470"/>
      <c r="G212" s="470"/>
      <c r="H212" s="466"/>
      <c r="I212" s="470"/>
      <c r="J212" s="470"/>
      <c r="K212" s="470"/>
      <c r="L212" s="470"/>
      <c r="M212" s="470"/>
      <c r="N212" s="470"/>
      <c r="O212" s="470"/>
      <c r="P212" s="470"/>
      <c r="Q212" s="472"/>
      <c r="R212" s="470"/>
      <c r="S212" s="470"/>
      <c r="T212" s="470"/>
      <c r="U212" s="466"/>
      <c r="V212" s="470"/>
      <c r="W212" s="470"/>
      <c r="X212" s="470"/>
      <c r="Y212" s="470"/>
      <c r="Z212" s="470"/>
      <c r="AA212" s="470"/>
      <c r="AB212" s="470"/>
    </row>
    <row r="213" spans="1:28" ht="23.1" customHeight="1" x14ac:dyDescent="0.7">
      <c r="A213" s="744" t="s">
        <v>479</v>
      </c>
      <c r="B213" s="470">
        <v>99</v>
      </c>
      <c r="C213" s="470">
        <v>129</v>
      </c>
      <c r="D213" s="470" t="s">
        <v>34</v>
      </c>
      <c r="E213" s="470">
        <v>38317</v>
      </c>
      <c r="F213" s="470">
        <v>74</v>
      </c>
      <c r="G213" s="470">
        <v>1353</v>
      </c>
      <c r="H213" s="466" t="s">
        <v>444</v>
      </c>
      <c r="I213" s="470"/>
      <c r="J213" s="470">
        <v>1</v>
      </c>
      <c r="K213" s="470">
        <v>85</v>
      </c>
      <c r="L213" s="470"/>
      <c r="M213" s="470">
        <v>185</v>
      </c>
      <c r="N213" s="470"/>
      <c r="O213" s="470"/>
      <c r="P213" s="470"/>
      <c r="Q213" s="472">
        <v>200</v>
      </c>
      <c r="R213" s="470">
        <v>33</v>
      </c>
      <c r="S213" s="470">
        <v>99</v>
      </c>
      <c r="T213" s="470" t="s">
        <v>36</v>
      </c>
      <c r="U213" s="466" t="s">
        <v>64</v>
      </c>
      <c r="V213" s="470">
        <v>60</v>
      </c>
      <c r="W213" s="470"/>
      <c r="X213" s="470">
        <v>60</v>
      </c>
      <c r="Y213" s="470"/>
      <c r="Z213" s="470"/>
      <c r="AA213" s="470">
        <v>12</v>
      </c>
      <c r="AB213" s="470"/>
    </row>
    <row r="214" spans="1:28" ht="23.1" customHeight="1" x14ac:dyDescent="0.7">
      <c r="A214" s="744" t="s">
        <v>479</v>
      </c>
      <c r="B214" s="470"/>
      <c r="C214" s="470">
        <v>130</v>
      </c>
      <c r="D214" s="470" t="s">
        <v>49</v>
      </c>
      <c r="E214" s="470">
        <v>6730</v>
      </c>
      <c r="F214" s="470">
        <v>106</v>
      </c>
      <c r="G214" s="470"/>
      <c r="H214" s="466" t="s">
        <v>444</v>
      </c>
      <c r="I214" s="470">
        <v>13</v>
      </c>
      <c r="J214" s="470">
        <v>3</v>
      </c>
      <c r="K214" s="470">
        <v>1</v>
      </c>
      <c r="L214" s="470">
        <v>5501</v>
      </c>
      <c r="M214" s="470"/>
      <c r="N214" s="470"/>
      <c r="O214" s="470"/>
      <c r="P214" s="470"/>
      <c r="Q214" s="472">
        <v>100</v>
      </c>
      <c r="R214" s="470"/>
      <c r="S214" s="470"/>
      <c r="T214" s="470"/>
      <c r="U214" s="466"/>
      <c r="V214" s="470"/>
      <c r="W214" s="470"/>
      <c r="X214" s="470"/>
      <c r="Y214" s="470"/>
      <c r="Z214" s="470"/>
      <c r="AA214" s="470"/>
      <c r="AB214" s="470"/>
    </row>
    <row r="215" spans="1:28" ht="23.1" customHeight="1" x14ac:dyDescent="0.7">
      <c r="A215" s="744"/>
      <c r="B215" s="470"/>
      <c r="C215" s="470"/>
      <c r="D215" s="470"/>
      <c r="E215" s="470"/>
      <c r="F215" s="470"/>
      <c r="G215" s="470"/>
      <c r="H215" s="466"/>
      <c r="I215" s="470"/>
      <c r="J215" s="470"/>
      <c r="K215" s="470"/>
      <c r="L215" s="470"/>
      <c r="M215" s="470"/>
      <c r="N215" s="470"/>
      <c r="O215" s="470"/>
      <c r="P215" s="470"/>
      <c r="Q215" s="472"/>
      <c r="R215" s="470"/>
      <c r="S215" s="470"/>
      <c r="T215" s="470"/>
      <c r="U215" s="466"/>
      <c r="V215" s="470"/>
      <c r="W215" s="470"/>
      <c r="X215" s="470"/>
      <c r="Y215" s="470"/>
      <c r="Z215" s="470"/>
      <c r="AA215" s="470"/>
      <c r="AB215" s="470"/>
    </row>
    <row r="216" spans="1:28" ht="23.1" customHeight="1" x14ac:dyDescent="0.7">
      <c r="A216" s="744" t="s">
        <v>528</v>
      </c>
      <c r="B216" s="470"/>
      <c r="C216" s="470">
        <v>131</v>
      </c>
      <c r="D216" s="470" t="s">
        <v>34</v>
      </c>
      <c r="E216" s="470">
        <v>35382</v>
      </c>
      <c r="F216" s="470">
        <v>20</v>
      </c>
      <c r="G216" s="470">
        <v>2458</v>
      </c>
      <c r="H216" s="466" t="s">
        <v>444</v>
      </c>
      <c r="I216" s="470">
        <v>5</v>
      </c>
      <c r="J216" s="470">
        <v>1</v>
      </c>
      <c r="K216" s="470">
        <v>26</v>
      </c>
      <c r="L216" s="470">
        <v>2126</v>
      </c>
      <c r="M216" s="470"/>
      <c r="N216" s="470"/>
      <c r="O216" s="470"/>
      <c r="P216" s="470"/>
      <c r="Q216" s="472">
        <v>100</v>
      </c>
      <c r="R216" s="470"/>
      <c r="S216" s="470"/>
      <c r="T216" s="470"/>
      <c r="U216" s="466"/>
      <c r="V216" s="470"/>
      <c r="W216" s="470"/>
      <c r="X216" s="470"/>
      <c r="Y216" s="470"/>
      <c r="Z216" s="470"/>
      <c r="AA216" s="470"/>
      <c r="AB216" s="470"/>
    </row>
    <row r="217" spans="1:28" ht="23.1" customHeight="1" x14ac:dyDescent="0.7">
      <c r="A217" s="744" t="s">
        <v>528</v>
      </c>
      <c r="B217" s="470"/>
      <c r="C217" s="470">
        <v>132</v>
      </c>
      <c r="D217" s="470" t="s">
        <v>34</v>
      </c>
      <c r="E217" s="470">
        <v>95737</v>
      </c>
      <c r="F217" s="470">
        <v>107</v>
      </c>
      <c r="G217" s="470">
        <v>7713</v>
      </c>
      <c r="H217" s="466" t="s">
        <v>444</v>
      </c>
      <c r="I217" s="470"/>
      <c r="J217" s="470">
        <v>2</v>
      </c>
      <c r="K217" s="470">
        <v>25</v>
      </c>
      <c r="L217" s="470">
        <v>225</v>
      </c>
      <c r="M217" s="470"/>
      <c r="N217" s="470"/>
      <c r="O217" s="470"/>
      <c r="P217" s="470"/>
      <c r="Q217" s="472">
        <v>250</v>
      </c>
      <c r="R217" s="470"/>
      <c r="S217" s="470"/>
      <c r="T217" s="470"/>
      <c r="U217" s="466"/>
      <c r="V217" s="470"/>
      <c r="W217" s="470"/>
      <c r="X217" s="470"/>
      <c r="Y217" s="470"/>
      <c r="Z217" s="470"/>
      <c r="AA217" s="470"/>
      <c r="AB217" s="470"/>
    </row>
    <row r="218" spans="1:28" ht="23.1" customHeight="1" x14ac:dyDescent="0.7">
      <c r="A218" s="744"/>
      <c r="B218" s="470"/>
      <c r="C218" s="470"/>
      <c r="D218" s="470"/>
      <c r="E218" s="470"/>
      <c r="F218" s="470"/>
      <c r="G218" s="470"/>
      <c r="H218" s="466"/>
      <c r="I218" s="470"/>
      <c r="J218" s="470"/>
      <c r="K218" s="470"/>
      <c r="L218" s="470"/>
      <c r="M218" s="470"/>
      <c r="N218" s="470"/>
      <c r="O218" s="470"/>
      <c r="P218" s="470"/>
      <c r="Q218" s="472"/>
      <c r="R218" s="470"/>
      <c r="S218" s="470"/>
      <c r="T218" s="470"/>
      <c r="U218" s="466"/>
      <c r="V218" s="470"/>
      <c r="W218" s="470"/>
      <c r="X218" s="470"/>
      <c r="Y218" s="470"/>
      <c r="Z218" s="470"/>
      <c r="AA218" s="470"/>
      <c r="AB218" s="470"/>
    </row>
    <row r="219" spans="1:28" ht="23.1" customHeight="1" x14ac:dyDescent="0.7">
      <c r="A219" s="744" t="s">
        <v>529</v>
      </c>
      <c r="B219" s="470">
        <v>17</v>
      </c>
      <c r="C219" s="470">
        <v>133</v>
      </c>
      <c r="D219" s="470" t="s">
        <v>34</v>
      </c>
      <c r="E219" s="470">
        <v>37482</v>
      </c>
      <c r="F219" s="470">
        <v>80</v>
      </c>
      <c r="G219" s="470">
        <v>1326</v>
      </c>
      <c r="H219" s="466" t="s">
        <v>444</v>
      </c>
      <c r="I219" s="470"/>
      <c r="J219" s="470">
        <v>1</v>
      </c>
      <c r="K219" s="470">
        <v>47</v>
      </c>
      <c r="L219" s="470"/>
      <c r="M219" s="470">
        <v>147</v>
      </c>
      <c r="N219" s="470"/>
      <c r="O219" s="470"/>
      <c r="P219" s="470"/>
      <c r="Q219" s="472">
        <v>250</v>
      </c>
      <c r="R219" s="470">
        <v>34</v>
      </c>
      <c r="S219" s="470">
        <v>17</v>
      </c>
      <c r="T219" s="470" t="s">
        <v>36</v>
      </c>
      <c r="U219" s="466" t="s">
        <v>45</v>
      </c>
      <c r="V219" s="470">
        <v>108</v>
      </c>
      <c r="W219" s="470"/>
      <c r="X219" s="470">
        <v>108</v>
      </c>
      <c r="Y219" s="470"/>
      <c r="Z219" s="470"/>
      <c r="AA219" s="470">
        <v>15</v>
      </c>
      <c r="AB219" s="470"/>
    </row>
    <row r="220" spans="1:28" ht="23.1" customHeight="1" x14ac:dyDescent="0.7">
      <c r="A220" s="744" t="s">
        <v>529</v>
      </c>
      <c r="B220" s="470"/>
      <c r="C220" s="470">
        <v>134</v>
      </c>
      <c r="D220" s="470" t="s">
        <v>47</v>
      </c>
      <c r="E220" s="470">
        <v>34</v>
      </c>
      <c r="F220" s="470">
        <v>125</v>
      </c>
      <c r="G220" s="470"/>
      <c r="H220" s="466" t="s">
        <v>444</v>
      </c>
      <c r="I220" s="470">
        <v>5</v>
      </c>
      <c r="J220" s="470">
        <v>1</v>
      </c>
      <c r="K220" s="470">
        <v>98</v>
      </c>
      <c r="L220" s="470">
        <v>2198</v>
      </c>
      <c r="M220" s="470"/>
      <c r="N220" s="470"/>
      <c r="O220" s="470"/>
      <c r="P220" s="470"/>
      <c r="Q220" s="472">
        <v>100</v>
      </c>
      <c r="R220" s="470"/>
      <c r="S220" s="470"/>
      <c r="T220" s="470"/>
      <c r="U220" s="466"/>
      <c r="V220" s="470"/>
      <c r="W220" s="470"/>
      <c r="X220" s="470"/>
      <c r="Y220" s="470"/>
      <c r="Z220" s="470"/>
      <c r="AA220" s="470"/>
      <c r="AB220" s="470"/>
    </row>
    <row r="221" spans="1:28" ht="23.1" customHeight="1" x14ac:dyDescent="0.7">
      <c r="A221" s="744"/>
      <c r="B221" s="470"/>
      <c r="C221" s="470"/>
      <c r="D221" s="470"/>
      <c r="E221" s="470"/>
      <c r="F221" s="470"/>
      <c r="G221" s="470"/>
      <c r="H221" s="466"/>
      <c r="I221" s="470"/>
      <c r="J221" s="470"/>
      <c r="K221" s="470"/>
      <c r="L221" s="470"/>
      <c r="M221" s="470"/>
      <c r="N221" s="470"/>
      <c r="O221" s="470"/>
      <c r="P221" s="470"/>
      <c r="Q221" s="472"/>
      <c r="R221" s="470"/>
      <c r="S221" s="470"/>
      <c r="T221" s="470"/>
      <c r="U221" s="466"/>
      <c r="V221" s="470"/>
      <c r="W221" s="470"/>
      <c r="X221" s="470"/>
      <c r="Y221" s="470"/>
      <c r="Z221" s="470"/>
      <c r="AA221" s="470"/>
      <c r="AB221" s="470"/>
    </row>
    <row r="222" spans="1:28" ht="23.1" customHeight="1" x14ac:dyDescent="0.7">
      <c r="A222" s="744" t="s">
        <v>530</v>
      </c>
      <c r="B222" s="470"/>
      <c r="C222" s="470">
        <v>135</v>
      </c>
      <c r="D222" s="470" t="s">
        <v>34</v>
      </c>
      <c r="E222" s="470">
        <v>98490</v>
      </c>
      <c r="F222" s="470">
        <v>298</v>
      </c>
      <c r="G222" s="470">
        <v>7693</v>
      </c>
      <c r="H222" s="466" t="s">
        <v>444</v>
      </c>
      <c r="I222" s="470">
        <v>2</v>
      </c>
      <c r="J222" s="470">
        <v>2</v>
      </c>
      <c r="K222" s="470">
        <v>98</v>
      </c>
      <c r="L222" s="470">
        <v>1098</v>
      </c>
      <c r="M222" s="470"/>
      <c r="N222" s="470"/>
      <c r="O222" s="470"/>
      <c r="P222" s="470"/>
      <c r="Q222" s="472">
        <v>150</v>
      </c>
      <c r="R222" s="470"/>
      <c r="S222" s="470"/>
      <c r="T222" s="470"/>
      <c r="U222" s="466"/>
      <c r="V222" s="470"/>
      <c r="W222" s="470"/>
      <c r="X222" s="470"/>
      <c r="Y222" s="470"/>
      <c r="Z222" s="470"/>
      <c r="AA222" s="470"/>
      <c r="AB222" s="470"/>
    </row>
    <row r="223" spans="1:28" ht="23.1" customHeight="1" x14ac:dyDescent="0.7">
      <c r="A223" s="744" t="s">
        <v>530</v>
      </c>
      <c r="B223" s="470"/>
      <c r="C223" s="470">
        <v>136</v>
      </c>
      <c r="D223" s="470" t="s">
        <v>34</v>
      </c>
      <c r="E223" s="470">
        <v>98596</v>
      </c>
      <c r="F223" s="470">
        <v>304</v>
      </c>
      <c r="G223" s="470">
        <v>7699</v>
      </c>
      <c r="H223" s="466" t="s">
        <v>444</v>
      </c>
      <c r="I223" s="470"/>
      <c r="J223" s="470">
        <v>1</v>
      </c>
      <c r="K223" s="470">
        <v>8</v>
      </c>
      <c r="L223" s="470">
        <v>108</v>
      </c>
      <c r="M223" s="470"/>
      <c r="N223" s="470"/>
      <c r="O223" s="470"/>
      <c r="P223" s="470"/>
      <c r="Q223" s="472">
        <v>150</v>
      </c>
      <c r="R223" s="470"/>
      <c r="S223" s="470"/>
      <c r="T223" s="470"/>
      <c r="U223" s="466"/>
      <c r="V223" s="470"/>
      <c r="W223" s="470"/>
      <c r="X223" s="470"/>
      <c r="Y223" s="470"/>
      <c r="Z223" s="470"/>
      <c r="AA223" s="470"/>
      <c r="AB223" s="470"/>
    </row>
    <row r="224" spans="1:28" ht="23.1" customHeight="1" x14ac:dyDescent="0.7">
      <c r="A224" s="744" t="s">
        <v>530</v>
      </c>
      <c r="B224" s="470">
        <v>33</v>
      </c>
      <c r="C224" s="470">
        <v>137</v>
      </c>
      <c r="D224" s="470" t="s">
        <v>34</v>
      </c>
      <c r="E224" s="470">
        <v>38321</v>
      </c>
      <c r="F224" s="470">
        <v>96</v>
      </c>
      <c r="G224" s="470">
        <v>1357</v>
      </c>
      <c r="H224" s="466" t="s">
        <v>444</v>
      </c>
      <c r="I224" s="470"/>
      <c r="J224" s="470">
        <v>1</v>
      </c>
      <c r="K224" s="470">
        <v>99</v>
      </c>
      <c r="L224" s="470"/>
      <c r="M224" s="470">
        <v>199</v>
      </c>
      <c r="N224" s="470"/>
      <c r="O224" s="470"/>
      <c r="P224" s="470"/>
      <c r="Q224" s="472">
        <v>100</v>
      </c>
      <c r="R224" s="470">
        <v>35</v>
      </c>
      <c r="S224" s="470">
        <v>33</v>
      </c>
      <c r="T224" s="470" t="s">
        <v>36</v>
      </c>
      <c r="U224" s="466" t="s">
        <v>45</v>
      </c>
      <c r="V224" s="470">
        <v>67.5</v>
      </c>
      <c r="W224" s="470"/>
      <c r="X224" s="470">
        <v>67.5</v>
      </c>
      <c r="Y224" s="470"/>
      <c r="Z224" s="470"/>
      <c r="AA224" s="470">
        <v>20</v>
      </c>
      <c r="AB224" s="470"/>
    </row>
    <row r="225" spans="1:28" ht="23.1" customHeight="1" x14ac:dyDescent="0.7">
      <c r="A225" s="744" t="s">
        <v>530</v>
      </c>
      <c r="B225" s="470"/>
      <c r="C225" s="470">
        <v>138</v>
      </c>
      <c r="D225" s="470" t="s">
        <v>49</v>
      </c>
      <c r="E225" s="470">
        <v>2887</v>
      </c>
      <c r="F225" s="470">
        <v>52</v>
      </c>
      <c r="G225" s="470"/>
      <c r="H225" s="466" t="s">
        <v>444</v>
      </c>
      <c r="I225" s="470">
        <v>4</v>
      </c>
      <c r="J225" s="470">
        <v>1</v>
      </c>
      <c r="K225" s="470">
        <v>71</v>
      </c>
      <c r="L225" s="470">
        <v>1771</v>
      </c>
      <c r="M225" s="470"/>
      <c r="N225" s="470"/>
      <c r="O225" s="470"/>
      <c r="P225" s="470"/>
      <c r="Q225" s="472">
        <v>150</v>
      </c>
      <c r="R225" s="470"/>
      <c r="S225" s="470"/>
      <c r="T225" s="470"/>
      <c r="U225" s="466"/>
      <c r="V225" s="470"/>
      <c r="W225" s="470"/>
      <c r="X225" s="470"/>
      <c r="Y225" s="470"/>
      <c r="Z225" s="470"/>
      <c r="AA225" s="470"/>
      <c r="AB225" s="470"/>
    </row>
    <row r="226" spans="1:28" ht="23.1" customHeight="1" x14ac:dyDescent="0.7">
      <c r="A226" s="744" t="s">
        <v>530</v>
      </c>
      <c r="B226" s="470"/>
      <c r="C226" s="470">
        <v>139</v>
      </c>
      <c r="D226" s="470" t="s">
        <v>49</v>
      </c>
      <c r="E226" s="470">
        <v>1002</v>
      </c>
      <c r="F226" s="470">
        <v>5</v>
      </c>
      <c r="G226" s="470"/>
      <c r="H226" s="466" t="s">
        <v>444</v>
      </c>
      <c r="I226" s="470">
        <v>17</v>
      </c>
      <c r="J226" s="470">
        <v>3</v>
      </c>
      <c r="K226" s="470">
        <v>97</v>
      </c>
      <c r="L226" s="470">
        <v>7197</v>
      </c>
      <c r="M226" s="470"/>
      <c r="N226" s="470"/>
      <c r="O226" s="470"/>
      <c r="P226" s="470"/>
      <c r="Q226" s="472">
        <v>200</v>
      </c>
      <c r="R226" s="470"/>
      <c r="S226" s="470"/>
      <c r="T226" s="470"/>
      <c r="U226" s="466"/>
      <c r="V226" s="470"/>
      <c r="W226" s="470"/>
      <c r="X226" s="470"/>
      <c r="Y226" s="470"/>
      <c r="Z226" s="470"/>
      <c r="AA226" s="470"/>
      <c r="AB226" s="470"/>
    </row>
    <row r="227" spans="1:28" ht="23.1" customHeight="1" x14ac:dyDescent="0.7">
      <c r="A227" s="744"/>
      <c r="B227" s="470"/>
      <c r="C227" s="470"/>
      <c r="D227" s="470"/>
      <c r="E227" s="470"/>
      <c r="F227" s="470"/>
      <c r="G227" s="470"/>
      <c r="H227" s="466"/>
      <c r="I227" s="470"/>
      <c r="J227" s="470"/>
      <c r="K227" s="470"/>
      <c r="L227" s="470"/>
      <c r="M227" s="470"/>
      <c r="N227" s="470"/>
      <c r="O227" s="470"/>
      <c r="P227" s="470"/>
      <c r="Q227" s="472"/>
      <c r="R227" s="470"/>
      <c r="S227" s="470"/>
      <c r="T227" s="470"/>
      <c r="U227" s="466"/>
      <c r="V227" s="470"/>
      <c r="W227" s="470"/>
      <c r="X227" s="470"/>
      <c r="Y227" s="470"/>
      <c r="Z227" s="470"/>
      <c r="AA227" s="470"/>
      <c r="AB227" s="470"/>
    </row>
    <row r="228" spans="1:28" ht="23.1" customHeight="1" x14ac:dyDescent="0.7">
      <c r="A228" s="744" t="s">
        <v>531</v>
      </c>
      <c r="B228" s="470">
        <v>156</v>
      </c>
      <c r="C228" s="470">
        <v>140</v>
      </c>
      <c r="D228" s="470" t="s">
        <v>49</v>
      </c>
      <c r="E228" s="470">
        <v>67</v>
      </c>
      <c r="F228" s="470">
        <v>5293</v>
      </c>
      <c r="G228" s="470"/>
      <c r="H228" s="466" t="s">
        <v>444</v>
      </c>
      <c r="I228" s="470">
        <v>4</v>
      </c>
      <c r="J228" s="470">
        <v>1</v>
      </c>
      <c r="K228" s="470">
        <v>56</v>
      </c>
      <c r="L228" s="470">
        <v>1756</v>
      </c>
      <c r="M228" s="470"/>
      <c r="N228" s="470"/>
      <c r="O228" s="470"/>
      <c r="P228" s="470"/>
      <c r="Q228" s="472">
        <v>200</v>
      </c>
      <c r="R228" s="470"/>
      <c r="S228" s="470">
        <v>156</v>
      </c>
      <c r="T228" s="470"/>
      <c r="U228" s="466"/>
      <c r="V228" s="470"/>
      <c r="W228" s="470"/>
      <c r="X228" s="470"/>
      <c r="Y228" s="470"/>
      <c r="Z228" s="470"/>
      <c r="AA228" s="470"/>
      <c r="AB228" s="470"/>
    </row>
    <row r="229" spans="1:28" ht="23.1" customHeight="1" x14ac:dyDescent="0.7">
      <c r="A229" s="744" t="s">
        <v>531</v>
      </c>
      <c r="B229" s="470"/>
      <c r="C229" s="470">
        <v>141</v>
      </c>
      <c r="D229" s="470" t="s">
        <v>47</v>
      </c>
      <c r="E229" s="470">
        <v>1606</v>
      </c>
      <c r="F229" s="470"/>
      <c r="G229" s="470"/>
      <c r="H229" s="466" t="s">
        <v>444</v>
      </c>
      <c r="I229" s="470">
        <v>7</v>
      </c>
      <c r="J229" s="470">
        <v>1</v>
      </c>
      <c r="K229" s="470">
        <v>31</v>
      </c>
      <c r="L229" s="470">
        <v>2931</v>
      </c>
      <c r="M229" s="470"/>
      <c r="N229" s="470"/>
      <c r="O229" s="470"/>
      <c r="P229" s="470"/>
      <c r="Q229" s="472">
        <v>250</v>
      </c>
      <c r="R229" s="470"/>
      <c r="S229" s="470"/>
      <c r="T229" s="470"/>
      <c r="U229" s="466"/>
      <c r="V229" s="470"/>
      <c r="W229" s="470"/>
      <c r="X229" s="470"/>
      <c r="Y229" s="470"/>
      <c r="Z229" s="470"/>
      <c r="AA229" s="470"/>
      <c r="AB229" s="470"/>
    </row>
    <row r="230" spans="1:28" ht="23.1" customHeight="1" x14ac:dyDescent="0.7">
      <c r="A230" s="744"/>
      <c r="B230" s="470"/>
      <c r="C230" s="470"/>
      <c r="D230" s="470"/>
      <c r="E230" s="470"/>
      <c r="F230" s="470"/>
      <c r="G230" s="470"/>
      <c r="H230" s="466"/>
      <c r="I230" s="470"/>
      <c r="J230" s="470"/>
      <c r="K230" s="470"/>
      <c r="L230" s="470"/>
      <c r="M230" s="470"/>
      <c r="N230" s="470"/>
      <c r="O230" s="470"/>
      <c r="P230" s="470"/>
      <c r="Q230" s="472"/>
      <c r="R230" s="470"/>
      <c r="S230" s="470"/>
      <c r="T230" s="470"/>
      <c r="U230" s="466"/>
      <c r="V230" s="470"/>
      <c r="W230" s="470"/>
      <c r="X230" s="470"/>
      <c r="Y230" s="470"/>
      <c r="Z230" s="470"/>
      <c r="AA230" s="470"/>
      <c r="AB230" s="470"/>
    </row>
    <row r="231" spans="1:28" ht="23.1" customHeight="1" x14ac:dyDescent="0.7">
      <c r="A231" s="744" t="s">
        <v>465</v>
      </c>
      <c r="B231" s="470">
        <v>52</v>
      </c>
      <c r="C231" s="470">
        <v>142</v>
      </c>
      <c r="D231" s="470" t="s">
        <v>49</v>
      </c>
      <c r="E231" s="470">
        <v>3575</v>
      </c>
      <c r="F231" s="470">
        <v>36</v>
      </c>
      <c r="G231" s="470"/>
      <c r="H231" s="466" t="s">
        <v>444</v>
      </c>
      <c r="I231" s="470">
        <v>11</v>
      </c>
      <c r="J231" s="470">
        <v>2</v>
      </c>
      <c r="K231" s="470">
        <v>92</v>
      </c>
      <c r="L231" s="470">
        <v>4692</v>
      </c>
      <c r="M231" s="470"/>
      <c r="N231" s="470"/>
      <c r="O231" s="470"/>
      <c r="P231" s="470"/>
      <c r="Q231" s="472">
        <v>150</v>
      </c>
      <c r="R231" s="470"/>
      <c r="S231" s="470">
        <v>52</v>
      </c>
      <c r="T231" s="470"/>
      <c r="U231" s="466"/>
      <c r="V231" s="470"/>
      <c r="W231" s="470"/>
      <c r="X231" s="470"/>
      <c r="Y231" s="470"/>
      <c r="Z231" s="470"/>
      <c r="AA231" s="470"/>
      <c r="AB231" s="470"/>
    </row>
    <row r="232" spans="1:28" ht="23.1" customHeight="1" x14ac:dyDescent="0.7">
      <c r="A232" s="744" t="s">
        <v>465</v>
      </c>
      <c r="B232" s="470"/>
      <c r="C232" s="470">
        <v>143</v>
      </c>
      <c r="D232" s="470" t="s">
        <v>49</v>
      </c>
      <c r="E232" s="470">
        <v>2938</v>
      </c>
      <c r="F232" s="470">
        <v>95</v>
      </c>
      <c r="G232" s="470"/>
      <c r="H232" s="466" t="s">
        <v>444</v>
      </c>
      <c r="I232" s="470">
        <v>9</v>
      </c>
      <c r="J232" s="470"/>
      <c r="K232" s="470">
        <v>51</v>
      </c>
      <c r="L232" s="470">
        <v>3651</v>
      </c>
      <c r="M232" s="470"/>
      <c r="N232" s="470"/>
      <c r="O232" s="470"/>
      <c r="P232" s="470"/>
      <c r="Q232" s="472">
        <v>250</v>
      </c>
      <c r="R232" s="470"/>
      <c r="S232" s="470"/>
      <c r="T232" s="470"/>
      <c r="U232" s="466"/>
      <c r="V232" s="470"/>
      <c r="W232" s="470"/>
      <c r="X232" s="470"/>
      <c r="Y232" s="470"/>
      <c r="Z232" s="470"/>
      <c r="AA232" s="470"/>
      <c r="AB232" s="470"/>
    </row>
    <row r="233" spans="1:28" ht="23.1" customHeight="1" x14ac:dyDescent="0.7">
      <c r="A233" s="744" t="s">
        <v>465</v>
      </c>
      <c r="B233" s="470"/>
      <c r="C233" s="470">
        <v>144</v>
      </c>
      <c r="D233" s="470" t="s">
        <v>49</v>
      </c>
      <c r="E233" s="470">
        <v>2877</v>
      </c>
      <c r="F233" s="470">
        <v>38</v>
      </c>
      <c r="G233" s="470"/>
      <c r="H233" s="466" t="s">
        <v>444</v>
      </c>
      <c r="I233" s="470">
        <v>2</v>
      </c>
      <c r="J233" s="470"/>
      <c r="K233" s="470">
        <v>75</v>
      </c>
      <c r="L233" s="470">
        <v>475</v>
      </c>
      <c r="M233" s="470"/>
      <c r="N233" s="470"/>
      <c r="O233" s="470"/>
      <c r="P233" s="470"/>
      <c r="Q233" s="472">
        <v>250</v>
      </c>
      <c r="R233" s="470"/>
      <c r="S233" s="470"/>
      <c r="T233" s="470"/>
      <c r="U233" s="466"/>
      <c r="V233" s="470"/>
      <c r="W233" s="470"/>
      <c r="X233" s="470"/>
      <c r="Y233" s="470"/>
      <c r="Z233" s="470"/>
      <c r="AA233" s="470"/>
      <c r="AB233" s="470"/>
    </row>
    <row r="234" spans="1:28" ht="23.1" customHeight="1" x14ac:dyDescent="0.7">
      <c r="A234" s="744"/>
      <c r="B234" s="470"/>
      <c r="C234" s="470"/>
      <c r="D234" s="470"/>
      <c r="E234" s="470"/>
      <c r="F234" s="470"/>
      <c r="G234" s="470"/>
      <c r="H234" s="466"/>
      <c r="I234" s="470"/>
      <c r="J234" s="470"/>
      <c r="K234" s="470"/>
      <c r="L234" s="470"/>
      <c r="M234" s="470"/>
      <c r="N234" s="470"/>
      <c r="O234" s="470"/>
      <c r="P234" s="470"/>
      <c r="Q234" s="472"/>
      <c r="R234" s="470"/>
      <c r="S234" s="470"/>
      <c r="T234" s="470"/>
      <c r="U234" s="466"/>
      <c r="V234" s="470"/>
      <c r="W234" s="470"/>
      <c r="X234" s="470"/>
      <c r="Y234" s="470"/>
      <c r="Z234" s="470"/>
      <c r="AA234" s="470"/>
      <c r="AB234" s="470"/>
    </row>
    <row r="235" spans="1:28" ht="23.1" customHeight="1" x14ac:dyDescent="0.7">
      <c r="A235" s="744" t="s">
        <v>532</v>
      </c>
      <c r="B235" s="470">
        <v>40</v>
      </c>
      <c r="C235" s="470">
        <v>145</v>
      </c>
      <c r="D235" s="470" t="s">
        <v>49</v>
      </c>
      <c r="E235" s="470">
        <v>2806</v>
      </c>
      <c r="F235" s="470">
        <v>7</v>
      </c>
      <c r="G235" s="470"/>
      <c r="H235" s="466" t="s">
        <v>444</v>
      </c>
      <c r="I235" s="470">
        <v>7</v>
      </c>
      <c r="J235" s="470">
        <v>3</v>
      </c>
      <c r="K235" s="470">
        <v>4</v>
      </c>
      <c r="L235" s="470">
        <v>3104</v>
      </c>
      <c r="M235" s="470"/>
      <c r="N235" s="470"/>
      <c r="O235" s="470"/>
      <c r="P235" s="470"/>
      <c r="Q235" s="472">
        <v>100</v>
      </c>
      <c r="R235" s="470"/>
      <c r="S235" s="470">
        <v>40</v>
      </c>
      <c r="T235" s="470"/>
      <c r="U235" s="466"/>
      <c r="V235" s="470"/>
      <c r="W235" s="470"/>
      <c r="X235" s="470"/>
      <c r="Y235" s="470"/>
      <c r="Z235" s="470"/>
      <c r="AA235" s="470"/>
      <c r="AB235" s="470"/>
    </row>
    <row r="236" spans="1:28" ht="23.1" customHeight="1" x14ac:dyDescent="0.7">
      <c r="A236" s="744" t="s">
        <v>532</v>
      </c>
      <c r="B236" s="470"/>
      <c r="C236" s="470">
        <v>146</v>
      </c>
      <c r="D236" s="470" t="s">
        <v>49</v>
      </c>
      <c r="E236" s="470">
        <v>2807</v>
      </c>
      <c r="F236" s="470">
        <v>8</v>
      </c>
      <c r="G236" s="470"/>
      <c r="H236" s="466" t="s">
        <v>444</v>
      </c>
      <c r="I236" s="470">
        <v>7</v>
      </c>
      <c r="J236" s="470">
        <v>2</v>
      </c>
      <c r="K236" s="470">
        <v>58</v>
      </c>
      <c r="L236" s="470">
        <v>3058</v>
      </c>
      <c r="M236" s="470"/>
      <c r="N236" s="470"/>
      <c r="O236" s="470"/>
      <c r="P236" s="470"/>
      <c r="Q236" s="472">
        <v>100</v>
      </c>
      <c r="R236" s="470"/>
      <c r="S236" s="470"/>
      <c r="T236" s="470"/>
      <c r="U236" s="466"/>
      <c r="V236" s="470"/>
      <c r="W236" s="470"/>
      <c r="X236" s="470"/>
      <c r="Y236" s="470"/>
      <c r="Z236" s="470"/>
      <c r="AA236" s="470"/>
      <c r="AB236" s="470"/>
    </row>
    <row r="237" spans="1:28" ht="23.1" customHeight="1" x14ac:dyDescent="0.7">
      <c r="A237" s="744"/>
      <c r="B237" s="470"/>
      <c r="C237" s="470"/>
      <c r="D237" s="470"/>
      <c r="E237" s="470"/>
      <c r="F237" s="470"/>
      <c r="G237" s="470"/>
      <c r="H237" s="466"/>
      <c r="I237" s="470"/>
      <c r="J237" s="470"/>
      <c r="K237" s="470"/>
      <c r="L237" s="470"/>
      <c r="M237" s="470"/>
      <c r="N237" s="470"/>
      <c r="O237" s="470"/>
      <c r="P237" s="470"/>
      <c r="Q237" s="472"/>
      <c r="R237" s="470"/>
      <c r="S237" s="470"/>
      <c r="T237" s="470"/>
      <c r="U237" s="466"/>
      <c r="V237" s="470"/>
      <c r="W237" s="470"/>
      <c r="X237" s="470"/>
      <c r="Y237" s="470"/>
      <c r="Z237" s="470"/>
      <c r="AA237" s="470"/>
      <c r="AB237" s="470"/>
    </row>
    <row r="238" spans="1:28" s="483" customFormat="1" ht="23.1" customHeight="1" x14ac:dyDescent="0.7">
      <c r="A238" s="746" t="s">
        <v>534</v>
      </c>
      <c r="B238" s="480">
        <v>63</v>
      </c>
      <c r="C238" s="480">
        <v>147</v>
      </c>
      <c r="D238" s="480" t="s">
        <v>34</v>
      </c>
      <c r="E238" s="480">
        <v>38579</v>
      </c>
      <c r="F238" s="480">
        <v>38</v>
      </c>
      <c r="G238" s="480">
        <v>1429</v>
      </c>
      <c r="H238" s="481" t="s">
        <v>444</v>
      </c>
      <c r="I238" s="480">
        <v>1</v>
      </c>
      <c r="J238" s="480">
        <v>2</v>
      </c>
      <c r="K238" s="480">
        <v>98</v>
      </c>
      <c r="L238" s="480"/>
      <c r="M238" s="480">
        <v>698</v>
      </c>
      <c r="N238" s="480"/>
      <c r="O238" s="480"/>
      <c r="P238" s="480">
        <v>250</v>
      </c>
      <c r="Q238" s="482">
        <v>300</v>
      </c>
      <c r="R238" s="480">
        <v>35</v>
      </c>
      <c r="S238" s="480">
        <v>63</v>
      </c>
      <c r="T238" s="480" t="s">
        <v>36</v>
      </c>
      <c r="U238" s="481" t="s">
        <v>37</v>
      </c>
      <c r="V238" s="480">
        <v>176</v>
      </c>
      <c r="W238" s="480"/>
      <c r="X238" s="480">
        <v>176</v>
      </c>
      <c r="Y238" s="480">
        <v>18</v>
      </c>
      <c r="Z238" s="480"/>
      <c r="AA238" s="480">
        <v>3</v>
      </c>
      <c r="AB238" s="480" t="s">
        <v>533</v>
      </c>
    </row>
    <row r="239" spans="1:28" ht="23.1" customHeight="1" x14ac:dyDescent="0.7">
      <c r="A239" s="744" t="s">
        <v>534</v>
      </c>
      <c r="B239" s="475">
        <v>63</v>
      </c>
      <c r="C239" s="470">
        <v>148</v>
      </c>
      <c r="D239" s="475" t="s">
        <v>34</v>
      </c>
      <c r="E239" s="470">
        <v>38577</v>
      </c>
      <c r="F239" s="470">
        <v>40</v>
      </c>
      <c r="G239" s="470">
        <v>1424</v>
      </c>
      <c r="H239" s="466" t="s">
        <v>444</v>
      </c>
      <c r="I239" s="470">
        <v>1</v>
      </c>
      <c r="J239" s="470">
        <v>3</v>
      </c>
      <c r="K239" s="470">
        <v>20</v>
      </c>
      <c r="L239" s="470">
        <v>720</v>
      </c>
      <c r="M239" s="470"/>
      <c r="N239" s="470"/>
      <c r="O239" s="470"/>
      <c r="P239" s="470">
        <v>100</v>
      </c>
      <c r="Q239" s="472">
        <v>100</v>
      </c>
      <c r="R239" s="470"/>
      <c r="S239" s="475">
        <v>63</v>
      </c>
      <c r="T239" s="470"/>
      <c r="U239" s="466"/>
      <c r="V239" s="470"/>
      <c r="W239" s="470"/>
      <c r="X239" s="470"/>
      <c r="Y239" s="470"/>
      <c r="Z239" s="470"/>
      <c r="AA239" s="470"/>
      <c r="AB239" s="470"/>
    </row>
    <row r="240" spans="1:28" ht="23.1" customHeight="1" x14ac:dyDescent="0.7">
      <c r="A240" s="744" t="s">
        <v>534</v>
      </c>
      <c r="B240" s="475">
        <v>63</v>
      </c>
      <c r="C240" s="470">
        <v>149</v>
      </c>
      <c r="D240" s="470" t="s">
        <v>480</v>
      </c>
      <c r="E240" s="470">
        <v>123</v>
      </c>
      <c r="F240" s="470"/>
      <c r="G240" s="470"/>
      <c r="H240" s="466" t="s">
        <v>444</v>
      </c>
      <c r="I240" s="470">
        <v>33</v>
      </c>
      <c r="J240" s="470">
        <v>2</v>
      </c>
      <c r="K240" s="470"/>
      <c r="L240" s="470">
        <v>13400</v>
      </c>
      <c r="M240" s="470"/>
      <c r="N240" s="470"/>
      <c r="O240" s="470"/>
      <c r="P240" s="470"/>
      <c r="Q240" s="472">
        <v>150</v>
      </c>
      <c r="R240" s="470"/>
      <c r="S240" s="475">
        <v>63</v>
      </c>
      <c r="T240" s="470"/>
      <c r="U240" s="466"/>
      <c r="V240" s="470"/>
      <c r="W240" s="470"/>
      <c r="X240" s="470"/>
      <c r="Y240" s="470"/>
      <c r="Z240" s="470"/>
      <c r="AA240" s="470"/>
      <c r="AB240" s="470"/>
    </row>
    <row r="241" spans="1:28" s="478" customFormat="1" ht="23.1" customHeight="1" x14ac:dyDescent="0.7">
      <c r="A241" s="745"/>
      <c r="B241" s="475"/>
      <c r="C241" s="475"/>
      <c r="D241" s="475"/>
      <c r="E241" s="475"/>
      <c r="F241" s="475"/>
      <c r="G241" s="475"/>
      <c r="H241" s="476"/>
      <c r="I241" s="475"/>
      <c r="J241" s="475"/>
      <c r="K241" s="475"/>
      <c r="L241" s="475"/>
      <c r="M241" s="475"/>
      <c r="N241" s="475"/>
      <c r="O241" s="475"/>
      <c r="P241" s="475"/>
      <c r="Q241" s="477"/>
      <c r="R241" s="475"/>
      <c r="S241" s="475"/>
      <c r="T241" s="475"/>
      <c r="U241" s="476"/>
      <c r="V241" s="475"/>
      <c r="W241" s="475"/>
      <c r="X241" s="475"/>
      <c r="Y241" s="475"/>
      <c r="Z241" s="475"/>
      <c r="AA241" s="475"/>
      <c r="AB241" s="475"/>
    </row>
    <row r="242" spans="1:28" ht="23.1" customHeight="1" x14ac:dyDescent="0.7">
      <c r="A242" s="744" t="s">
        <v>535</v>
      </c>
      <c r="B242" s="470">
        <v>115</v>
      </c>
      <c r="C242" s="470">
        <v>150</v>
      </c>
      <c r="D242" s="470" t="s">
        <v>49</v>
      </c>
      <c r="E242" s="470">
        <v>4127</v>
      </c>
      <c r="F242" s="470">
        <v>14</v>
      </c>
      <c r="G242" s="470"/>
      <c r="H242" s="466" t="s">
        <v>444</v>
      </c>
      <c r="I242" s="470">
        <v>8</v>
      </c>
      <c r="J242" s="470">
        <v>2</v>
      </c>
      <c r="K242" s="470">
        <v>6</v>
      </c>
      <c r="L242" s="470">
        <v>3406</v>
      </c>
      <c r="M242" s="470"/>
      <c r="N242" s="470"/>
      <c r="O242" s="470"/>
      <c r="P242" s="470"/>
      <c r="Q242" s="472">
        <v>100</v>
      </c>
      <c r="R242" s="470"/>
      <c r="S242" s="470">
        <v>115</v>
      </c>
      <c r="T242" s="470"/>
      <c r="U242" s="466"/>
      <c r="V242" s="470"/>
      <c r="W242" s="470"/>
      <c r="X242" s="470"/>
      <c r="Y242" s="470"/>
      <c r="Z242" s="470"/>
      <c r="AA242" s="470"/>
      <c r="AB242" s="470"/>
    </row>
    <row r="243" spans="1:28" ht="23.1" customHeight="1" x14ac:dyDescent="0.7">
      <c r="A243" s="744" t="s">
        <v>535</v>
      </c>
      <c r="B243" s="470"/>
      <c r="C243" s="470">
        <v>151</v>
      </c>
      <c r="D243" s="470" t="s">
        <v>49</v>
      </c>
      <c r="E243" s="470">
        <v>983</v>
      </c>
      <c r="F243" s="470">
        <v>7</v>
      </c>
      <c r="G243" s="470"/>
      <c r="H243" s="466" t="s">
        <v>444</v>
      </c>
      <c r="I243" s="470">
        <v>8</v>
      </c>
      <c r="J243" s="470"/>
      <c r="K243" s="470">
        <v>51</v>
      </c>
      <c r="L243" s="470">
        <v>3251</v>
      </c>
      <c r="M243" s="470"/>
      <c r="N243" s="470"/>
      <c r="O243" s="470"/>
      <c r="P243" s="470"/>
      <c r="Q243" s="472">
        <v>200</v>
      </c>
      <c r="R243" s="470"/>
      <c r="S243" s="470"/>
      <c r="T243" s="470"/>
      <c r="U243" s="466"/>
      <c r="V243" s="470"/>
      <c r="W243" s="470"/>
      <c r="X243" s="470"/>
      <c r="Y243" s="470"/>
      <c r="Z243" s="470"/>
      <c r="AA243" s="470"/>
      <c r="AB243" s="470"/>
    </row>
    <row r="244" spans="1:28" ht="23.1" customHeight="1" x14ac:dyDescent="0.7">
      <c r="A244" s="744"/>
      <c r="B244" s="470"/>
      <c r="C244" s="470"/>
      <c r="D244" s="470"/>
      <c r="E244" s="470"/>
      <c r="F244" s="470"/>
      <c r="G244" s="470"/>
      <c r="H244" s="466"/>
      <c r="I244" s="470"/>
      <c r="J244" s="470"/>
      <c r="K244" s="470"/>
      <c r="L244" s="470"/>
      <c r="M244" s="470"/>
      <c r="N244" s="470"/>
      <c r="O244" s="470"/>
      <c r="P244" s="470"/>
      <c r="Q244" s="472"/>
      <c r="R244" s="470"/>
      <c r="S244" s="470"/>
      <c r="T244" s="470"/>
      <c r="U244" s="466"/>
      <c r="V244" s="470"/>
      <c r="W244" s="470"/>
      <c r="X244" s="470"/>
      <c r="Y244" s="470"/>
      <c r="Z244" s="470"/>
      <c r="AA244" s="470"/>
      <c r="AB244" s="470"/>
    </row>
    <row r="245" spans="1:28" ht="23.1" customHeight="1" x14ac:dyDescent="0.7">
      <c r="A245" s="744" t="s">
        <v>536</v>
      </c>
      <c r="B245" s="470">
        <v>174</v>
      </c>
      <c r="C245" s="470">
        <v>152</v>
      </c>
      <c r="D245" s="470" t="s">
        <v>34</v>
      </c>
      <c r="E245" s="470">
        <v>35405</v>
      </c>
      <c r="F245" s="470">
        <v>28</v>
      </c>
      <c r="G245" s="470">
        <v>2481</v>
      </c>
      <c r="H245" s="466" t="s">
        <v>444</v>
      </c>
      <c r="I245" s="470">
        <v>11</v>
      </c>
      <c r="J245" s="470">
        <v>2</v>
      </c>
      <c r="K245" s="470">
        <v>39</v>
      </c>
      <c r="L245" s="470">
        <v>4639</v>
      </c>
      <c r="M245" s="470"/>
      <c r="N245" s="470"/>
      <c r="O245" s="470"/>
      <c r="P245" s="470"/>
      <c r="Q245" s="472">
        <v>100</v>
      </c>
      <c r="R245" s="470"/>
      <c r="S245" s="470">
        <v>174</v>
      </c>
      <c r="T245" s="470"/>
      <c r="U245" s="466"/>
      <c r="V245" s="470"/>
      <c r="W245" s="470"/>
      <c r="X245" s="470"/>
      <c r="Y245" s="470"/>
      <c r="Z245" s="470"/>
      <c r="AA245" s="470"/>
      <c r="AB245" s="470"/>
    </row>
    <row r="246" spans="1:28" ht="23.1" customHeight="1" x14ac:dyDescent="0.7">
      <c r="A246" s="744" t="s">
        <v>536</v>
      </c>
      <c r="B246" s="470">
        <v>174</v>
      </c>
      <c r="C246" s="470">
        <v>153</v>
      </c>
      <c r="D246" s="470" t="s">
        <v>49</v>
      </c>
      <c r="E246" s="470">
        <v>90</v>
      </c>
      <c r="F246" s="470">
        <v>2945</v>
      </c>
      <c r="G246" s="470"/>
      <c r="H246" s="466" t="s">
        <v>444</v>
      </c>
      <c r="I246" s="470">
        <v>1</v>
      </c>
      <c r="J246" s="470">
        <v>2</v>
      </c>
      <c r="K246" s="470">
        <v>38</v>
      </c>
      <c r="L246" s="470">
        <v>638</v>
      </c>
      <c r="M246" s="470"/>
      <c r="N246" s="470"/>
      <c r="O246" s="470"/>
      <c r="P246" s="470"/>
      <c r="Q246" s="472">
        <v>150</v>
      </c>
      <c r="R246" s="470"/>
      <c r="S246" s="470">
        <v>174</v>
      </c>
      <c r="T246" s="470"/>
      <c r="U246" s="466"/>
      <c r="V246" s="470"/>
      <c r="W246" s="470"/>
      <c r="X246" s="470"/>
      <c r="Y246" s="470"/>
      <c r="Z246" s="470"/>
      <c r="AA246" s="470"/>
      <c r="AB246" s="470"/>
    </row>
    <row r="247" spans="1:28" ht="23.1" customHeight="1" x14ac:dyDescent="0.7">
      <c r="A247" s="744" t="s">
        <v>536</v>
      </c>
      <c r="B247" s="470">
        <v>174</v>
      </c>
      <c r="C247" s="470">
        <v>154</v>
      </c>
      <c r="D247" s="470" t="s">
        <v>49</v>
      </c>
      <c r="E247" s="470">
        <v>85</v>
      </c>
      <c r="F247" s="470">
        <v>3665</v>
      </c>
      <c r="G247" s="470"/>
      <c r="H247" s="466" t="s">
        <v>444</v>
      </c>
      <c r="I247" s="470">
        <v>5</v>
      </c>
      <c r="J247" s="470"/>
      <c r="K247" s="470">
        <v>65</v>
      </c>
      <c r="L247" s="470">
        <v>2065</v>
      </c>
      <c r="M247" s="470"/>
      <c r="N247" s="470"/>
      <c r="O247" s="470"/>
      <c r="P247" s="470"/>
      <c r="Q247" s="472">
        <v>150</v>
      </c>
      <c r="R247" s="470"/>
      <c r="S247" s="470">
        <v>174</v>
      </c>
      <c r="T247" s="470"/>
      <c r="U247" s="466"/>
      <c r="V247" s="470"/>
      <c r="W247" s="470"/>
      <c r="X247" s="470"/>
      <c r="Y247" s="470"/>
      <c r="Z247" s="470"/>
      <c r="AA247" s="470"/>
      <c r="AB247" s="470"/>
    </row>
    <row r="248" spans="1:28" ht="23.1" customHeight="1" x14ac:dyDescent="0.7">
      <c r="A248" s="744" t="s">
        <v>536</v>
      </c>
      <c r="B248" s="470">
        <v>174</v>
      </c>
      <c r="C248" s="470">
        <v>155</v>
      </c>
      <c r="D248" s="470" t="s">
        <v>49</v>
      </c>
      <c r="E248" s="470">
        <v>38</v>
      </c>
      <c r="F248" s="470">
        <v>7662</v>
      </c>
      <c r="G248" s="470"/>
      <c r="H248" s="466" t="s">
        <v>444</v>
      </c>
      <c r="I248" s="470">
        <v>13</v>
      </c>
      <c r="J248" s="470">
        <v>2</v>
      </c>
      <c r="K248" s="470">
        <v>90</v>
      </c>
      <c r="L248" s="470">
        <v>5490</v>
      </c>
      <c r="M248" s="470"/>
      <c r="N248" s="470"/>
      <c r="O248" s="470"/>
      <c r="P248" s="470"/>
      <c r="Q248" s="472">
        <v>100</v>
      </c>
      <c r="R248" s="470"/>
      <c r="S248" s="470">
        <v>174</v>
      </c>
      <c r="T248" s="470"/>
      <c r="U248" s="466"/>
      <c r="V248" s="470"/>
      <c r="W248" s="470"/>
      <c r="X248" s="470"/>
      <c r="Y248" s="470"/>
      <c r="Z248" s="470"/>
      <c r="AA248" s="470"/>
      <c r="AB248" s="470"/>
    </row>
    <row r="249" spans="1:28" ht="23.1" customHeight="1" x14ac:dyDescent="0.7">
      <c r="A249" s="744" t="s">
        <v>536</v>
      </c>
      <c r="B249" s="470">
        <v>174</v>
      </c>
      <c r="C249" s="470">
        <v>156</v>
      </c>
      <c r="D249" s="470" t="s">
        <v>49</v>
      </c>
      <c r="E249" s="470">
        <v>4881</v>
      </c>
      <c r="F249" s="470">
        <v>84</v>
      </c>
      <c r="G249" s="470"/>
      <c r="H249" s="466" t="s">
        <v>444</v>
      </c>
      <c r="I249" s="470">
        <v>6</v>
      </c>
      <c r="J249" s="470"/>
      <c r="K249" s="470">
        <v>60</v>
      </c>
      <c r="L249" s="470">
        <v>2460</v>
      </c>
      <c r="M249" s="470"/>
      <c r="N249" s="470"/>
      <c r="O249" s="470"/>
      <c r="P249" s="470"/>
      <c r="Q249" s="472">
        <v>150</v>
      </c>
      <c r="R249" s="470"/>
      <c r="S249" s="470">
        <v>174</v>
      </c>
      <c r="T249" s="470"/>
      <c r="U249" s="466"/>
      <c r="V249" s="470"/>
      <c r="W249" s="470"/>
      <c r="X249" s="470"/>
      <c r="Y249" s="470"/>
      <c r="Z249" s="470"/>
      <c r="AA249" s="470"/>
      <c r="AB249" s="470"/>
    </row>
    <row r="250" spans="1:28" ht="23.1" customHeight="1" x14ac:dyDescent="0.7">
      <c r="A250" s="744" t="s">
        <v>536</v>
      </c>
      <c r="B250" s="470">
        <v>174</v>
      </c>
      <c r="C250" s="470">
        <v>157</v>
      </c>
      <c r="D250" s="791" t="s">
        <v>537</v>
      </c>
      <c r="E250" s="794"/>
      <c r="F250" s="794"/>
      <c r="G250" s="792"/>
      <c r="H250" s="466" t="s">
        <v>444</v>
      </c>
      <c r="I250" s="470">
        <v>13</v>
      </c>
      <c r="J250" s="470">
        <v>2</v>
      </c>
      <c r="K250" s="470">
        <v>90</v>
      </c>
      <c r="L250" s="470">
        <v>5490</v>
      </c>
      <c r="M250" s="470"/>
      <c r="N250" s="470"/>
      <c r="O250" s="470"/>
      <c r="P250" s="470"/>
      <c r="Q250" s="472">
        <v>100</v>
      </c>
      <c r="R250" s="470"/>
      <c r="S250" s="470">
        <v>174</v>
      </c>
      <c r="T250" s="470"/>
      <c r="U250" s="466"/>
      <c r="V250" s="470"/>
      <c r="W250" s="470"/>
      <c r="X250" s="470"/>
      <c r="Y250" s="470"/>
      <c r="Z250" s="470"/>
      <c r="AA250" s="470"/>
      <c r="AB250" s="470"/>
    </row>
    <row r="251" spans="1:28" ht="23.1" customHeight="1" x14ac:dyDescent="0.7">
      <c r="A251" s="744"/>
      <c r="B251" s="470"/>
      <c r="C251" s="470"/>
      <c r="D251" s="484"/>
      <c r="E251" s="485"/>
      <c r="F251" s="543"/>
      <c r="G251" s="486"/>
      <c r="H251" s="466"/>
      <c r="I251" s="470"/>
      <c r="J251" s="470"/>
      <c r="K251" s="470"/>
      <c r="L251" s="470"/>
      <c r="M251" s="470"/>
      <c r="N251" s="470"/>
      <c r="O251" s="470"/>
      <c r="P251" s="470"/>
      <c r="Q251" s="472"/>
      <c r="R251" s="470"/>
      <c r="S251" s="470"/>
      <c r="T251" s="470"/>
      <c r="U251" s="466"/>
      <c r="V251" s="470"/>
      <c r="W251" s="470"/>
      <c r="X251" s="470"/>
      <c r="Y251" s="470"/>
      <c r="Z251" s="470"/>
      <c r="AA251" s="470"/>
      <c r="AB251" s="470"/>
    </row>
    <row r="252" spans="1:28" ht="23.1" customHeight="1" x14ac:dyDescent="0.7">
      <c r="A252" s="744" t="s">
        <v>538</v>
      </c>
      <c r="B252" s="470">
        <v>181</v>
      </c>
      <c r="C252" s="470">
        <v>158</v>
      </c>
      <c r="D252" s="470" t="s">
        <v>49</v>
      </c>
      <c r="E252" s="470">
        <v>2881</v>
      </c>
      <c r="F252" s="470">
        <v>43</v>
      </c>
      <c r="G252" s="470"/>
      <c r="H252" s="466" t="s">
        <v>444</v>
      </c>
      <c r="I252" s="470"/>
      <c r="J252" s="470">
        <v>1</v>
      </c>
      <c r="K252" s="470">
        <v>28</v>
      </c>
      <c r="L252" s="470">
        <v>128</v>
      </c>
      <c r="M252" s="470"/>
      <c r="N252" s="470"/>
      <c r="O252" s="470"/>
      <c r="P252" s="470"/>
      <c r="Q252" s="472">
        <v>200</v>
      </c>
      <c r="R252" s="470"/>
      <c r="S252" s="470">
        <v>181</v>
      </c>
      <c r="T252" s="470"/>
      <c r="U252" s="466"/>
      <c r="V252" s="470"/>
      <c r="W252" s="470"/>
      <c r="X252" s="470"/>
      <c r="Y252" s="470"/>
      <c r="Z252" s="470"/>
      <c r="AA252" s="470"/>
      <c r="AB252" s="470"/>
    </row>
    <row r="253" spans="1:28" ht="23.1" customHeight="1" x14ac:dyDescent="0.7">
      <c r="A253" s="744" t="s">
        <v>538</v>
      </c>
      <c r="B253" s="470">
        <v>181</v>
      </c>
      <c r="C253" s="470">
        <v>159</v>
      </c>
      <c r="D253" s="470" t="s">
        <v>49</v>
      </c>
      <c r="E253" s="470"/>
      <c r="F253" s="470">
        <v>56</v>
      </c>
      <c r="G253" s="470"/>
      <c r="H253" s="466" t="s">
        <v>444</v>
      </c>
      <c r="I253" s="470">
        <v>4</v>
      </c>
      <c r="J253" s="470">
        <v>3</v>
      </c>
      <c r="K253" s="470">
        <v>84</v>
      </c>
      <c r="L253" s="470">
        <v>1984</v>
      </c>
      <c r="M253" s="470"/>
      <c r="N253" s="470"/>
      <c r="O253" s="470"/>
      <c r="P253" s="470"/>
      <c r="Q253" s="472">
        <v>200</v>
      </c>
      <c r="R253" s="470"/>
      <c r="S253" s="470">
        <v>181</v>
      </c>
      <c r="T253" s="470"/>
      <c r="U253" s="466"/>
      <c r="V253" s="470"/>
      <c r="W253" s="470"/>
      <c r="X253" s="470"/>
      <c r="Y253" s="470"/>
      <c r="Z253" s="470"/>
      <c r="AA253" s="470"/>
      <c r="AB253" s="470"/>
    </row>
    <row r="254" spans="1:28" ht="23.1" customHeight="1" x14ac:dyDescent="0.7">
      <c r="A254" s="744" t="s">
        <v>538</v>
      </c>
      <c r="B254" s="470">
        <v>181</v>
      </c>
      <c r="C254" s="470">
        <v>160</v>
      </c>
      <c r="D254" s="487">
        <v>37104</v>
      </c>
      <c r="E254" s="487"/>
      <c r="F254" s="470"/>
      <c r="G254" s="470"/>
      <c r="H254" s="466" t="s">
        <v>444</v>
      </c>
      <c r="I254" s="470">
        <v>3</v>
      </c>
      <c r="J254" s="470"/>
      <c r="K254" s="470"/>
      <c r="L254" s="470">
        <v>1200</v>
      </c>
      <c r="M254" s="470"/>
      <c r="N254" s="470"/>
      <c r="O254" s="470"/>
      <c r="P254" s="470"/>
      <c r="Q254" s="472">
        <v>100</v>
      </c>
      <c r="R254" s="470"/>
      <c r="S254" s="470">
        <v>181</v>
      </c>
      <c r="T254" s="470"/>
      <c r="U254" s="466"/>
      <c r="V254" s="470"/>
      <c r="W254" s="470"/>
      <c r="X254" s="470"/>
      <c r="Y254" s="470"/>
      <c r="Z254" s="470"/>
      <c r="AA254" s="470"/>
      <c r="AB254" s="470"/>
    </row>
    <row r="255" spans="1:28" s="478" customFormat="1" ht="23.1" customHeight="1" x14ac:dyDescent="0.7">
      <c r="A255" s="745"/>
      <c r="B255" s="475"/>
      <c r="C255" s="475"/>
      <c r="D255" s="475"/>
      <c r="E255" s="475"/>
      <c r="F255" s="475"/>
      <c r="G255" s="475"/>
      <c r="H255" s="476"/>
      <c r="I255" s="475"/>
      <c r="J255" s="475"/>
      <c r="K255" s="475"/>
      <c r="L255" s="475"/>
      <c r="M255" s="475"/>
      <c r="N255" s="475"/>
      <c r="O255" s="475"/>
      <c r="P255" s="475"/>
      <c r="Q255" s="477"/>
      <c r="R255" s="475"/>
      <c r="S255" s="475"/>
      <c r="T255" s="475"/>
      <c r="U255" s="476"/>
      <c r="V255" s="475"/>
      <c r="W255" s="475"/>
      <c r="X255" s="475"/>
      <c r="Y255" s="475"/>
      <c r="Z255" s="475"/>
      <c r="AA255" s="475"/>
      <c r="AB255" s="475"/>
    </row>
    <row r="256" spans="1:28" ht="23.1" customHeight="1" x14ac:dyDescent="0.7">
      <c r="A256" s="744" t="s">
        <v>539</v>
      </c>
      <c r="B256" s="470"/>
      <c r="C256" s="470">
        <v>161</v>
      </c>
      <c r="D256" s="470" t="s">
        <v>34</v>
      </c>
      <c r="E256" s="470">
        <v>40947</v>
      </c>
      <c r="F256" s="470">
        <v>27</v>
      </c>
      <c r="G256" s="470">
        <v>3357</v>
      </c>
      <c r="H256" s="466" t="s">
        <v>444</v>
      </c>
      <c r="I256" s="470">
        <v>19</v>
      </c>
      <c r="J256" s="470">
        <v>2</v>
      </c>
      <c r="K256" s="470">
        <v>75</v>
      </c>
      <c r="L256" s="470">
        <v>7875</v>
      </c>
      <c r="M256" s="470"/>
      <c r="N256" s="470"/>
      <c r="O256" s="470"/>
      <c r="P256" s="470"/>
      <c r="Q256" s="472">
        <v>150</v>
      </c>
      <c r="R256" s="470"/>
      <c r="S256" s="470"/>
      <c r="T256" s="470"/>
      <c r="U256" s="466"/>
      <c r="V256" s="470"/>
      <c r="W256" s="470"/>
      <c r="X256" s="470"/>
      <c r="Y256" s="470"/>
      <c r="Z256" s="470"/>
      <c r="AA256" s="470"/>
      <c r="AB256" s="470"/>
    </row>
    <row r="257" spans="1:28" ht="23.1" customHeight="1" x14ac:dyDescent="0.7">
      <c r="A257" s="744" t="s">
        <v>539</v>
      </c>
      <c r="B257" s="470">
        <v>34</v>
      </c>
      <c r="C257" s="470">
        <v>162</v>
      </c>
      <c r="D257" s="470" t="s">
        <v>34</v>
      </c>
      <c r="E257" s="470">
        <v>38300</v>
      </c>
      <c r="F257" s="470">
        <v>51</v>
      </c>
      <c r="G257" s="470">
        <v>1336</v>
      </c>
      <c r="H257" s="466" t="s">
        <v>444</v>
      </c>
      <c r="I257" s="470"/>
      <c r="J257" s="470">
        <v>3</v>
      </c>
      <c r="K257" s="470">
        <v>34</v>
      </c>
      <c r="L257" s="470"/>
      <c r="M257" s="470">
        <v>334</v>
      </c>
      <c r="N257" s="470"/>
      <c r="O257" s="470"/>
      <c r="P257" s="470"/>
      <c r="Q257" s="472">
        <v>250</v>
      </c>
      <c r="R257" s="470">
        <v>35</v>
      </c>
      <c r="S257" s="470">
        <v>34</v>
      </c>
      <c r="T257" s="470" t="s">
        <v>36</v>
      </c>
      <c r="U257" s="466" t="s">
        <v>64</v>
      </c>
      <c r="V257" s="470">
        <v>72</v>
      </c>
      <c r="W257" s="470"/>
      <c r="X257" s="470">
        <v>72</v>
      </c>
      <c r="Y257" s="470"/>
      <c r="Z257" s="470"/>
      <c r="AA257" s="470">
        <v>13</v>
      </c>
      <c r="AB257" s="470"/>
    </row>
    <row r="258" spans="1:28" ht="23.1" customHeight="1" x14ac:dyDescent="0.7">
      <c r="A258" s="744" t="s">
        <v>539</v>
      </c>
      <c r="B258" s="470"/>
      <c r="C258" s="470">
        <v>163</v>
      </c>
      <c r="D258" s="470" t="s">
        <v>34</v>
      </c>
      <c r="E258" s="470">
        <v>40956</v>
      </c>
      <c r="F258" s="470">
        <v>26</v>
      </c>
      <c r="G258" s="470">
        <v>3356</v>
      </c>
      <c r="H258" s="466" t="s">
        <v>444</v>
      </c>
      <c r="I258" s="470">
        <v>21</v>
      </c>
      <c r="J258" s="470">
        <v>2</v>
      </c>
      <c r="K258" s="470">
        <v>17</v>
      </c>
      <c r="L258" s="470">
        <v>8617</v>
      </c>
      <c r="M258" s="470"/>
      <c r="N258" s="470"/>
      <c r="O258" s="470"/>
      <c r="P258" s="470"/>
      <c r="Q258" s="472">
        <v>150</v>
      </c>
      <c r="R258" s="470"/>
      <c r="S258" s="470"/>
      <c r="T258" s="470"/>
      <c r="U258" s="466"/>
      <c r="V258" s="470"/>
      <c r="W258" s="470"/>
      <c r="X258" s="470"/>
      <c r="Y258" s="470"/>
      <c r="Z258" s="470"/>
      <c r="AA258" s="470"/>
      <c r="AB258" s="470"/>
    </row>
    <row r="259" spans="1:28" ht="23.1" customHeight="1" x14ac:dyDescent="0.7">
      <c r="A259" s="744" t="s">
        <v>539</v>
      </c>
      <c r="B259" s="470"/>
      <c r="C259" s="470">
        <v>164</v>
      </c>
      <c r="D259" s="470" t="s">
        <v>49</v>
      </c>
      <c r="E259" s="470">
        <v>5297</v>
      </c>
      <c r="F259" s="470">
        <v>35</v>
      </c>
      <c r="G259" s="470"/>
      <c r="H259" s="466" t="s">
        <v>444</v>
      </c>
      <c r="I259" s="470">
        <v>4</v>
      </c>
      <c r="J259" s="470">
        <v>3</v>
      </c>
      <c r="K259" s="470">
        <v>63</v>
      </c>
      <c r="L259" s="470">
        <v>1963</v>
      </c>
      <c r="M259" s="470"/>
      <c r="N259" s="470"/>
      <c r="O259" s="470"/>
      <c r="P259" s="470"/>
      <c r="Q259" s="472">
        <v>100</v>
      </c>
      <c r="R259" s="470"/>
      <c r="S259" s="470"/>
      <c r="T259" s="470"/>
      <c r="U259" s="466"/>
      <c r="V259" s="470"/>
      <c r="W259" s="470"/>
      <c r="X259" s="470"/>
      <c r="Y259" s="470"/>
      <c r="Z259" s="470"/>
      <c r="AA259" s="470"/>
      <c r="AB259" s="470"/>
    </row>
    <row r="260" spans="1:28" ht="23.1" customHeight="1" x14ac:dyDescent="0.7">
      <c r="A260" s="744" t="s">
        <v>539</v>
      </c>
      <c r="B260" s="470"/>
      <c r="C260" s="470">
        <v>165</v>
      </c>
      <c r="D260" s="470" t="s">
        <v>49</v>
      </c>
      <c r="E260" s="470">
        <v>26</v>
      </c>
      <c r="F260" s="470">
        <v>4654</v>
      </c>
      <c r="G260" s="470"/>
      <c r="H260" s="466" t="s">
        <v>444</v>
      </c>
      <c r="I260" s="470">
        <v>4</v>
      </c>
      <c r="J260" s="470">
        <v>3</v>
      </c>
      <c r="K260" s="470">
        <v>63</v>
      </c>
      <c r="L260" s="470">
        <v>1963</v>
      </c>
      <c r="M260" s="470"/>
      <c r="N260" s="470"/>
      <c r="O260" s="470"/>
      <c r="P260" s="470"/>
      <c r="Q260" s="472">
        <v>250</v>
      </c>
      <c r="R260" s="470"/>
      <c r="S260" s="470"/>
      <c r="T260" s="470"/>
      <c r="U260" s="466"/>
      <c r="V260" s="470"/>
      <c r="W260" s="470"/>
      <c r="X260" s="470"/>
      <c r="Y260" s="470"/>
      <c r="Z260" s="470"/>
      <c r="AA260" s="470"/>
      <c r="AB260" s="470"/>
    </row>
    <row r="261" spans="1:28" ht="23.1" customHeight="1" x14ac:dyDescent="0.7">
      <c r="A261" s="744"/>
      <c r="B261" s="470"/>
      <c r="C261" s="470"/>
      <c r="D261" s="470"/>
      <c r="E261" s="470"/>
      <c r="F261" s="470"/>
      <c r="G261" s="470"/>
      <c r="H261" s="466"/>
      <c r="I261" s="470"/>
      <c r="J261" s="470"/>
      <c r="K261" s="470"/>
      <c r="L261" s="470"/>
      <c r="M261" s="470"/>
      <c r="N261" s="470"/>
      <c r="O261" s="470"/>
      <c r="P261" s="470"/>
      <c r="Q261" s="472"/>
      <c r="R261" s="470"/>
      <c r="S261" s="470"/>
      <c r="T261" s="470"/>
      <c r="U261" s="466"/>
      <c r="V261" s="470"/>
      <c r="W261" s="470"/>
      <c r="X261" s="470"/>
      <c r="Y261" s="470"/>
      <c r="Z261" s="470"/>
      <c r="AA261" s="470"/>
      <c r="AB261" s="470"/>
    </row>
    <row r="262" spans="1:28" ht="23.1" customHeight="1" x14ac:dyDescent="0.7">
      <c r="A262" s="744" t="s">
        <v>540</v>
      </c>
      <c r="B262" s="470">
        <v>87</v>
      </c>
      <c r="C262" s="470">
        <v>166</v>
      </c>
      <c r="D262" s="470" t="s">
        <v>34</v>
      </c>
      <c r="E262" s="470">
        <v>36795</v>
      </c>
      <c r="F262" s="470">
        <v>27</v>
      </c>
      <c r="G262" s="470">
        <v>1411</v>
      </c>
      <c r="H262" s="466" t="s">
        <v>444</v>
      </c>
      <c r="I262" s="470"/>
      <c r="J262" s="470">
        <v>2</v>
      </c>
      <c r="K262" s="470">
        <v>29</v>
      </c>
      <c r="L262" s="470"/>
      <c r="M262" s="470">
        <v>229</v>
      </c>
      <c r="N262" s="470"/>
      <c r="O262" s="470"/>
      <c r="P262" s="470"/>
      <c r="Q262" s="472">
        <v>200</v>
      </c>
      <c r="R262" s="470">
        <v>36</v>
      </c>
      <c r="S262" s="470">
        <v>87</v>
      </c>
      <c r="T262" s="470" t="s">
        <v>36</v>
      </c>
      <c r="U262" s="466" t="s">
        <v>37</v>
      </c>
      <c r="V262" s="470">
        <v>108</v>
      </c>
      <c r="W262" s="470"/>
      <c r="X262" s="470">
        <v>108</v>
      </c>
      <c r="Y262" s="470"/>
      <c r="Z262" s="470"/>
      <c r="AA262" s="470">
        <v>8</v>
      </c>
      <c r="AB262" s="470"/>
    </row>
    <row r="263" spans="1:28" ht="23.1" customHeight="1" x14ac:dyDescent="0.7">
      <c r="A263" s="744" t="s">
        <v>540</v>
      </c>
      <c r="B263" s="470"/>
      <c r="C263" s="470">
        <v>167</v>
      </c>
      <c r="D263" s="470" t="s">
        <v>49</v>
      </c>
      <c r="E263" s="470">
        <v>58</v>
      </c>
      <c r="F263" s="470">
        <v>5280</v>
      </c>
      <c r="G263" s="470"/>
      <c r="H263" s="466" t="s">
        <v>444</v>
      </c>
      <c r="I263" s="470">
        <v>6</v>
      </c>
      <c r="J263" s="470">
        <v>2</v>
      </c>
      <c r="K263" s="470">
        <v>46</v>
      </c>
      <c r="L263" s="470">
        <v>2646</v>
      </c>
      <c r="M263" s="470"/>
      <c r="N263" s="470"/>
      <c r="O263" s="470"/>
      <c r="P263" s="470"/>
      <c r="Q263" s="472">
        <v>150</v>
      </c>
      <c r="R263" s="470"/>
      <c r="S263" s="470"/>
      <c r="T263" s="470"/>
      <c r="U263" s="466"/>
      <c r="V263" s="470"/>
      <c r="W263" s="470"/>
      <c r="X263" s="470"/>
      <c r="Y263" s="470"/>
      <c r="Z263" s="470"/>
      <c r="AA263" s="470"/>
      <c r="AB263" s="470"/>
    </row>
    <row r="264" spans="1:28" ht="23.1" customHeight="1" x14ac:dyDescent="0.7">
      <c r="A264" s="744" t="s">
        <v>540</v>
      </c>
      <c r="B264" s="470"/>
      <c r="C264" s="470">
        <v>168</v>
      </c>
      <c r="D264" s="470" t="s">
        <v>49</v>
      </c>
      <c r="E264" s="470">
        <v>3807</v>
      </c>
      <c r="F264" s="470">
        <v>3807</v>
      </c>
      <c r="G264" s="470"/>
      <c r="H264" s="466" t="s">
        <v>444</v>
      </c>
      <c r="I264" s="470">
        <v>7</v>
      </c>
      <c r="J264" s="470">
        <v>2</v>
      </c>
      <c r="K264" s="470">
        <v>44</v>
      </c>
      <c r="L264" s="470">
        <v>3044</v>
      </c>
      <c r="M264" s="470"/>
      <c r="N264" s="470"/>
      <c r="O264" s="470"/>
      <c r="P264" s="470"/>
      <c r="Q264" s="472">
        <v>100</v>
      </c>
      <c r="R264" s="470"/>
      <c r="S264" s="470"/>
      <c r="T264" s="470"/>
      <c r="U264" s="466"/>
      <c r="V264" s="470"/>
      <c r="W264" s="470"/>
      <c r="X264" s="470"/>
      <c r="Y264" s="470"/>
      <c r="Z264" s="470"/>
      <c r="AA264" s="470"/>
      <c r="AB264" s="470"/>
    </row>
    <row r="265" spans="1:28" ht="23.1" customHeight="1" x14ac:dyDescent="0.7">
      <c r="A265" s="744"/>
      <c r="B265" s="470"/>
      <c r="C265" s="470"/>
      <c r="D265" s="470"/>
      <c r="E265" s="470"/>
      <c r="F265" s="470"/>
      <c r="G265" s="470"/>
      <c r="H265" s="466"/>
      <c r="I265" s="470"/>
      <c r="J265" s="470"/>
      <c r="K265" s="470"/>
      <c r="L265" s="470"/>
      <c r="M265" s="470"/>
      <c r="N265" s="470"/>
      <c r="O265" s="470"/>
      <c r="P265" s="470"/>
      <c r="Q265" s="472"/>
      <c r="R265" s="470"/>
      <c r="S265" s="470"/>
      <c r="T265" s="470"/>
      <c r="U265" s="466"/>
      <c r="V265" s="470"/>
      <c r="W265" s="470"/>
      <c r="X265" s="470"/>
      <c r="Y265" s="470"/>
      <c r="Z265" s="470"/>
      <c r="AA265" s="470"/>
      <c r="AB265" s="470"/>
    </row>
    <row r="266" spans="1:28" ht="23.1" customHeight="1" x14ac:dyDescent="0.7">
      <c r="A266" s="744" t="s">
        <v>541</v>
      </c>
      <c r="B266" s="470">
        <v>144</v>
      </c>
      <c r="C266" s="470">
        <v>169</v>
      </c>
      <c r="D266" s="470" t="s">
        <v>34</v>
      </c>
      <c r="E266" s="470">
        <v>38302</v>
      </c>
      <c r="F266" s="470">
        <v>49</v>
      </c>
      <c r="G266" s="470">
        <v>1338</v>
      </c>
      <c r="H266" s="466" t="s">
        <v>444</v>
      </c>
      <c r="I266" s="470"/>
      <c r="J266" s="470">
        <v>1</v>
      </c>
      <c r="K266" s="470">
        <v>77</v>
      </c>
      <c r="L266" s="470"/>
      <c r="M266" s="470">
        <v>177</v>
      </c>
      <c r="N266" s="470"/>
      <c r="O266" s="470"/>
      <c r="P266" s="470"/>
      <c r="Q266" s="472">
        <v>200</v>
      </c>
      <c r="R266" s="470">
        <v>37</v>
      </c>
      <c r="S266" s="470">
        <v>144</v>
      </c>
      <c r="T266" s="470" t="s">
        <v>36</v>
      </c>
      <c r="U266" s="466" t="s">
        <v>45</v>
      </c>
      <c r="V266" s="470">
        <v>108</v>
      </c>
      <c r="W266" s="470"/>
      <c r="X266" s="470">
        <v>108</v>
      </c>
      <c r="Y266" s="470"/>
      <c r="Z266" s="470"/>
      <c r="AA266" s="470">
        <v>30</v>
      </c>
      <c r="AB266" s="470"/>
    </row>
    <row r="267" spans="1:28" ht="23.1" customHeight="1" x14ac:dyDescent="0.7">
      <c r="A267" s="744" t="s">
        <v>541</v>
      </c>
      <c r="B267" s="470"/>
      <c r="C267" s="470">
        <v>170</v>
      </c>
      <c r="D267" s="470" t="s">
        <v>34</v>
      </c>
      <c r="E267" s="470">
        <v>37427</v>
      </c>
      <c r="F267" s="470">
        <v>28</v>
      </c>
      <c r="G267" s="470">
        <v>1271</v>
      </c>
      <c r="H267" s="466" t="s">
        <v>444</v>
      </c>
      <c r="I267" s="470"/>
      <c r="J267" s="470"/>
      <c r="K267" s="470">
        <v>94</v>
      </c>
      <c r="L267" s="470">
        <v>94</v>
      </c>
      <c r="M267" s="470"/>
      <c r="N267" s="470"/>
      <c r="O267" s="470"/>
      <c r="P267" s="470"/>
      <c r="Q267" s="472">
        <v>100</v>
      </c>
      <c r="R267" s="470"/>
      <c r="S267" s="470"/>
      <c r="T267" s="470"/>
      <c r="U267" s="466"/>
      <c r="V267" s="470"/>
      <c r="W267" s="470"/>
      <c r="X267" s="470"/>
      <c r="Y267" s="470"/>
      <c r="Z267" s="470"/>
      <c r="AA267" s="470"/>
      <c r="AB267" s="470"/>
    </row>
    <row r="268" spans="1:28" ht="23.1" customHeight="1" x14ac:dyDescent="0.7">
      <c r="A268" s="744" t="s">
        <v>541</v>
      </c>
      <c r="B268" s="470"/>
      <c r="C268" s="470">
        <v>171</v>
      </c>
      <c r="D268" s="470" t="s">
        <v>34</v>
      </c>
      <c r="E268" s="470">
        <v>78026</v>
      </c>
      <c r="F268" s="470">
        <v>214</v>
      </c>
      <c r="G268" s="470">
        <v>6350</v>
      </c>
      <c r="H268" s="466" t="s">
        <v>444</v>
      </c>
      <c r="I268" s="470">
        <v>1</v>
      </c>
      <c r="J268" s="470">
        <v>3</v>
      </c>
      <c r="K268" s="470">
        <v>45</v>
      </c>
      <c r="L268" s="470">
        <v>745</v>
      </c>
      <c r="M268" s="470"/>
      <c r="N268" s="470"/>
      <c r="O268" s="470"/>
      <c r="P268" s="470"/>
      <c r="Q268" s="472">
        <v>200</v>
      </c>
      <c r="R268" s="470"/>
      <c r="S268" s="470"/>
      <c r="T268" s="470"/>
      <c r="U268" s="466"/>
      <c r="V268" s="470"/>
      <c r="W268" s="470"/>
      <c r="X268" s="470"/>
      <c r="Y268" s="470"/>
      <c r="Z268" s="470"/>
      <c r="AA268" s="470"/>
      <c r="AB268" s="470"/>
    </row>
    <row r="269" spans="1:28" ht="23.1" customHeight="1" x14ac:dyDescent="0.7">
      <c r="A269" s="744" t="s">
        <v>541</v>
      </c>
      <c r="B269" s="470"/>
      <c r="C269" s="470">
        <v>172</v>
      </c>
      <c r="D269" s="470"/>
      <c r="E269" s="470" t="s">
        <v>542</v>
      </c>
      <c r="F269" s="470"/>
      <c r="G269" s="470"/>
      <c r="H269" s="466" t="s">
        <v>444</v>
      </c>
      <c r="I269" s="470">
        <v>22</v>
      </c>
      <c r="J269" s="470">
        <v>2</v>
      </c>
      <c r="K269" s="470">
        <v>77</v>
      </c>
      <c r="L269" s="470">
        <v>9077</v>
      </c>
      <c r="M269" s="470"/>
      <c r="N269" s="470"/>
      <c r="O269" s="470"/>
      <c r="P269" s="470"/>
      <c r="Q269" s="472">
        <v>100</v>
      </c>
      <c r="R269" s="470"/>
      <c r="S269" s="470"/>
      <c r="T269" s="470"/>
      <c r="U269" s="466"/>
      <c r="V269" s="470"/>
      <c r="W269" s="470"/>
      <c r="X269" s="470"/>
      <c r="Y269" s="470"/>
      <c r="Z269" s="470"/>
      <c r="AA269" s="470"/>
      <c r="AB269" s="470"/>
    </row>
    <row r="270" spans="1:28" ht="23.1" customHeight="1" x14ac:dyDescent="0.7">
      <c r="A270" s="744"/>
      <c r="B270" s="470"/>
      <c r="C270" s="470"/>
      <c r="D270" s="470"/>
      <c r="E270" s="470"/>
      <c r="F270" s="470"/>
      <c r="G270" s="470"/>
      <c r="H270" s="466"/>
      <c r="I270" s="470"/>
      <c r="J270" s="470"/>
      <c r="K270" s="470"/>
      <c r="L270" s="470"/>
      <c r="M270" s="470"/>
      <c r="N270" s="470"/>
      <c r="O270" s="470"/>
      <c r="P270" s="470"/>
      <c r="Q270" s="472"/>
      <c r="R270" s="470"/>
      <c r="S270" s="470"/>
      <c r="T270" s="470"/>
      <c r="U270" s="466"/>
      <c r="V270" s="470"/>
      <c r="W270" s="470"/>
      <c r="X270" s="470"/>
      <c r="Y270" s="470"/>
      <c r="Z270" s="470"/>
      <c r="AA270" s="470"/>
      <c r="AB270" s="470"/>
    </row>
    <row r="271" spans="1:28" ht="23.1" customHeight="1" x14ac:dyDescent="0.7">
      <c r="A271" s="744" t="s">
        <v>543</v>
      </c>
      <c r="B271" s="470">
        <v>171</v>
      </c>
      <c r="C271" s="470">
        <v>173</v>
      </c>
      <c r="D271" s="470" t="s">
        <v>47</v>
      </c>
      <c r="E271" s="470">
        <v>2068</v>
      </c>
      <c r="F271" s="470">
        <v>128</v>
      </c>
      <c r="G271" s="470"/>
      <c r="H271" s="466" t="s">
        <v>444</v>
      </c>
      <c r="I271" s="470">
        <v>7</v>
      </c>
      <c r="J271" s="470">
        <v>1</v>
      </c>
      <c r="K271" s="470">
        <v>31</v>
      </c>
      <c r="L271" s="470">
        <v>2931</v>
      </c>
      <c r="M271" s="470"/>
      <c r="N271" s="470"/>
      <c r="O271" s="470"/>
      <c r="P271" s="470"/>
      <c r="Q271" s="472">
        <v>175</v>
      </c>
      <c r="R271" s="470"/>
      <c r="S271" s="470">
        <v>171</v>
      </c>
      <c r="T271" s="470"/>
      <c r="U271" s="466"/>
      <c r="V271" s="470"/>
      <c r="W271" s="470"/>
      <c r="X271" s="470"/>
      <c r="Y271" s="470"/>
      <c r="Z271" s="470"/>
      <c r="AA271" s="470"/>
      <c r="AB271" s="470"/>
    </row>
    <row r="272" spans="1:28" ht="23.1" customHeight="1" x14ac:dyDescent="0.7">
      <c r="A272" s="744" t="s">
        <v>543</v>
      </c>
      <c r="B272" s="470"/>
      <c r="C272" s="470">
        <v>174</v>
      </c>
      <c r="D272" s="470" t="s">
        <v>49</v>
      </c>
      <c r="E272" s="470">
        <v>4095</v>
      </c>
      <c r="F272" s="470">
        <v>151</v>
      </c>
      <c r="G272" s="470"/>
      <c r="H272" s="466" t="s">
        <v>444</v>
      </c>
      <c r="I272" s="470">
        <v>6</v>
      </c>
      <c r="J272" s="470"/>
      <c r="K272" s="470">
        <v>83</v>
      </c>
      <c r="L272" s="470">
        <v>2483</v>
      </c>
      <c r="M272" s="470"/>
      <c r="N272" s="470"/>
      <c r="O272" s="470"/>
      <c r="P272" s="470"/>
      <c r="Q272" s="472">
        <v>150</v>
      </c>
      <c r="R272" s="470"/>
      <c r="S272" s="470"/>
      <c r="T272" s="470"/>
      <c r="U272" s="466"/>
      <c r="V272" s="470"/>
      <c r="W272" s="470"/>
      <c r="X272" s="470"/>
      <c r="Y272" s="470"/>
      <c r="Z272" s="470"/>
      <c r="AA272" s="470"/>
      <c r="AB272" s="470"/>
    </row>
    <row r="273" spans="1:28" ht="23.1" customHeight="1" x14ac:dyDescent="0.7">
      <c r="A273" s="744" t="s">
        <v>543</v>
      </c>
      <c r="B273" s="470"/>
      <c r="C273" s="470">
        <v>175</v>
      </c>
      <c r="D273" s="470" t="s">
        <v>49</v>
      </c>
      <c r="E273" s="470">
        <v>4073</v>
      </c>
      <c r="F273" s="470">
        <v>66</v>
      </c>
      <c r="G273" s="470"/>
      <c r="H273" s="466" t="s">
        <v>444</v>
      </c>
      <c r="I273" s="470">
        <v>4</v>
      </c>
      <c r="J273" s="470">
        <v>1</v>
      </c>
      <c r="K273" s="470">
        <v>56</v>
      </c>
      <c r="L273" s="470">
        <v>1756</v>
      </c>
      <c r="M273" s="470"/>
      <c r="N273" s="470"/>
      <c r="O273" s="470"/>
      <c r="P273" s="470"/>
      <c r="Q273" s="472">
        <v>150</v>
      </c>
      <c r="R273" s="470"/>
      <c r="S273" s="470"/>
      <c r="T273" s="470"/>
      <c r="U273" s="466"/>
      <c r="V273" s="470"/>
      <c r="W273" s="470"/>
      <c r="X273" s="470"/>
      <c r="Y273" s="470"/>
      <c r="Z273" s="470"/>
      <c r="AA273" s="470"/>
      <c r="AB273" s="470"/>
    </row>
    <row r="274" spans="1:28" ht="23.1" customHeight="1" x14ac:dyDescent="0.7">
      <c r="A274" s="744"/>
      <c r="B274" s="470"/>
      <c r="C274" s="470"/>
      <c r="D274" s="470"/>
      <c r="E274" s="470"/>
      <c r="F274" s="470"/>
      <c r="G274" s="470"/>
      <c r="H274" s="466"/>
      <c r="I274" s="470"/>
      <c r="J274" s="470"/>
      <c r="K274" s="470"/>
      <c r="L274" s="470"/>
      <c r="M274" s="470"/>
      <c r="N274" s="470"/>
      <c r="O274" s="470"/>
      <c r="P274" s="470"/>
      <c r="Q274" s="472"/>
      <c r="R274" s="470"/>
      <c r="S274" s="470"/>
      <c r="T274" s="470"/>
      <c r="U274" s="466"/>
      <c r="V274" s="470"/>
      <c r="W274" s="470"/>
      <c r="X274" s="470"/>
      <c r="Y274" s="470"/>
      <c r="Z274" s="470"/>
      <c r="AA274" s="470"/>
      <c r="AB274" s="470"/>
    </row>
    <row r="275" spans="1:28" ht="23.1" customHeight="1" x14ac:dyDescent="0.7">
      <c r="A275" s="744" t="s">
        <v>544</v>
      </c>
      <c r="B275" s="470">
        <v>235</v>
      </c>
      <c r="C275" s="470">
        <v>176</v>
      </c>
      <c r="D275" s="470" t="s">
        <v>34</v>
      </c>
      <c r="E275" s="470">
        <v>85333</v>
      </c>
      <c r="F275" s="470">
        <v>292</v>
      </c>
      <c r="G275" s="470">
        <v>6950</v>
      </c>
      <c r="H275" s="466" t="s">
        <v>444</v>
      </c>
      <c r="I275" s="470">
        <v>11</v>
      </c>
      <c r="J275" s="470">
        <v>2</v>
      </c>
      <c r="K275" s="470">
        <v>39</v>
      </c>
      <c r="L275" s="470">
        <v>4639</v>
      </c>
      <c r="M275" s="470"/>
      <c r="N275" s="470"/>
      <c r="O275" s="470"/>
      <c r="P275" s="470"/>
      <c r="Q275" s="472">
        <v>100</v>
      </c>
      <c r="R275" s="470"/>
      <c r="S275" s="470">
        <v>235</v>
      </c>
      <c r="T275" s="470"/>
      <c r="U275" s="466"/>
      <c r="V275" s="470"/>
      <c r="W275" s="470"/>
      <c r="X275" s="470"/>
      <c r="Y275" s="470"/>
      <c r="Z275" s="470"/>
      <c r="AA275" s="470"/>
      <c r="AB275" s="470"/>
    </row>
    <row r="276" spans="1:28" ht="23.1" customHeight="1" x14ac:dyDescent="0.7">
      <c r="A276" s="744" t="s">
        <v>545</v>
      </c>
      <c r="B276" s="470"/>
      <c r="C276" s="470">
        <v>177</v>
      </c>
      <c r="D276" s="470" t="s">
        <v>34</v>
      </c>
      <c r="E276" s="470">
        <v>26286</v>
      </c>
      <c r="F276" s="470">
        <v>17</v>
      </c>
      <c r="G276" s="470">
        <v>2164</v>
      </c>
      <c r="H276" s="466" t="s">
        <v>444</v>
      </c>
      <c r="I276" s="470">
        <v>20</v>
      </c>
      <c r="J276" s="470">
        <v>2</v>
      </c>
      <c r="K276" s="470">
        <v>20</v>
      </c>
      <c r="L276" s="470">
        <v>8320</v>
      </c>
      <c r="M276" s="470"/>
      <c r="N276" s="470"/>
      <c r="O276" s="470"/>
      <c r="P276" s="470"/>
      <c r="Q276" s="472">
        <v>100</v>
      </c>
      <c r="R276" s="470"/>
      <c r="S276" s="470"/>
      <c r="T276" s="470"/>
      <c r="U276" s="466"/>
      <c r="V276" s="470"/>
      <c r="W276" s="470"/>
      <c r="X276" s="470"/>
      <c r="Y276" s="470"/>
      <c r="Z276" s="470"/>
      <c r="AA276" s="470"/>
      <c r="AB276" s="470"/>
    </row>
    <row r="277" spans="1:28" ht="23.1" customHeight="1" x14ac:dyDescent="0.7">
      <c r="A277" s="744" t="s">
        <v>545</v>
      </c>
      <c r="B277" s="470"/>
      <c r="C277" s="470">
        <v>178</v>
      </c>
      <c r="D277" s="470" t="s">
        <v>49</v>
      </c>
      <c r="E277" s="470">
        <v>1237</v>
      </c>
      <c r="F277" s="470"/>
      <c r="G277" s="470"/>
      <c r="H277" s="466" t="s">
        <v>444</v>
      </c>
      <c r="I277" s="470">
        <v>29</v>
      </c>
      <c r="J277" s="470">
        <v>2</v>
      </c>
      <c r="K277" s="470">
        <v>17</v>
      </c>
      <c r="L277" s="470">
        <v>11817</v>
      </c>
      <c r="M277" s="470"/>
      <c r="N277" s="470"/>
      <c r="O277" s="470"/>
      <c r="P277" s="470"/>
      <c r="Q277" s="472">
        <v>125</v>
      </c>
      <c r="R277" s="470"/>
      <c r="S277" s="470"/>
      <c r="T277" s="470"/>
      <c r="U277" s="466"/>
      <c r="V277" s="470"/>
      <c r="W277" s="470"/>
      <c r="X277" s="470"/>
      <c r="Y277" s="470"/>
      <c r="Z277" s="470"/>
      <c r="AA277" s="470"/>
      <c r="AB277" s="470"/>
    </row>
    <row r="278" spans="1:28" ht="23.1" customHeight="1" x14ac:dyDescent="0.7">
      <c r="A278" s="744" t="s">
        <v>544</v>
      </c>
      <c r="B278" s="470"/>
      <c r="C278" s="470">
        <v>179</v>
      </c>
      <c r="D278" s="470" t="s">
        <v>49</v>
      </c>
      <c r="E278" s="470">
        <v>5623</v>
      </c>
      <c r="F278" s="470">
        <v>1</v>
      </c>
      <c r="G278" s="470"/>
      <c r="H278" s="466" t="s">
        <v>444</v>
      </c>
      <c r="I278" s="470">
        <v>13</v>
      </c>
      <c r="J278" s="470">
        <v>2</v>
      </c>
      <c r="K278" s="470">
        <v>89</v>
      </c>
      <c r="L278" s="470">
        <v>5489</v>
      </c>
      <c r="M278" s="470"/>
      <c r="N278" s="470"/>
      <c r="O278" s="470"/>
      <c r="P278" s="470"/>
      <c r="Q278" s="472">
        <v>100</v>
      </c>
      <c r="R278" s="470"/>
      <c r="S278" s="470"/>
      <c r="T278" s="470"/>
      <c r="U278" s="466"/>
      <c r="V278" s="470"/>
      <c r="W278" s="470"/>
      <c r="X278" s="470"/>
      <c r="Y278" s="470"/>
      <c r="Z278" s="470"/>
      <c r="AA278" s="470"/>
      <c r="AB278" s="470"/>
    </row>
    <row r="279" spans="1:28" ht="23.1" customHeight="1" x14ac:dyDescent="0.7">
      <c r="A279" s="744"/>
      <c r="B279" s="470"/>
      <c r="C279" s="470"/>
      <c r="D279" s="470"/>
      <c r="E279" s="470"/>
      <c r="F279" s="470"/>
      <c r="G279" s="470"/>
      <c r="H279" s="466"/>
      <c r="I279" s="470"/>
      <c r="J279" s="470"/>
      <c r="K279" s="470"/>
      <c r="L279" s="470"/>
      <c r="M279" s="470"/>
      <c r="N279" s="470"/>
      <c r="O279" s="470"/>
      <c r="P279" s="470"/>
      <c r="Q279" s="472"/>
      <c r="R279" s="470"/>
      <c r="S279" s="470"/>
      <c r="T279" s="470"/>
      <c r="U279" s="466"/>
      <c r="V279" s="470"/>
      <c r="W279" s="470"/>
      <c r="X279" s="470"/>
      <c r="Y279" s="470"/>
      <c r="Z279" s="470"/>
      <c r="AA279" s="470"/>
      <c r="AB279" s="470"/>
    </row>
    <row r="280" spans="1:28" ht="23.1" customHeight="1" x14ac:dyDescent="0.7">
      <c r="A280" s="744" t="s">
        <v>546</v>
      </c>
      <c r="B280" s="470">
        <v>225</v>
      </c>
      <c r="C280" s="470">
        <v>180</v>
      </c>
      <c r="D280" s="470" t="s">
        <v>34</v>
      </c>
      <c r="E280" s="470">
        <v>72415</v>
      </c>
      <c r="F280" s="470">
        <v>174</v>
      </c>
      <c r="G280" s="470">
        <v>6191</v>
      </c>
      <c r="H280" s="466" t="s">
        <v>444</v>
      </c>
      <c r="I280" s="470">
        <v>5</v>
      </c>
      <c r="J280" s="470"/>
      <c r="K280" s="470">
        <v>40</v>
      </c>
      <c r="L280" s="470">
        <v>2040</v>
      </c>
      <c r="M280" s="470"/>
      <c r="N280" s="470"/>
      <c r="O280" s="470"/>
      <c r="P280" s="470"/>
      <c r="Q280" s="472">
        <v>150</v>
      </c>
      <c r="R280" s="470"/>
      <c r="S280" s="470">
        <v>225</v>
      </c>
      <c r="T280" s="470"/>
      <c r="U280" s="466"/>
      <c r="V280" s="470"/>
      <c r="W280" s="470"/>
      <c r="X280" s="470"/>
      <c r="Y280" s="470"/>
      <c r="Z280" s="470"/>
      <c r="AA280" s="470"/>
      <c r="AB280" s="470"/>
    </row>
    <row r="281" spans="1:28" ht="23.1" customHeight="1" x14ac:dyDescent="0.7">
      <c r="A281" s="744" t="s">
        <v>547</v>
      </c>
      <c r="B281" s="470"/>
      <c r="C281" s="470">
        <v>181</v>
      </c>
      <c r="D281" s="470" t="s">
        <v>34</v>
      </c>
      <c r="E281" s="470">
        <v>42227</v>
      </c>
      <c r="F281" s="470">
        <v>180</v>
      </c>
      <c r="G281" s="470">
        <v>3852</v>
      </c>
      <c r="H281" s="466" t="s">
        <v>444</v>
      </c>
      <c r="I281" s="470">
        <v>4</v>
      </c>
      <c r="J281" s="470">
        <v>1</v>
      </c>
      <c r="K281" s="470">
        <v>46</v>
      </c>
      <c r="L281" s="470">
        <v>1746</v>
      </c>
      <c r="M281" s="470"/>
      <c r="N281" s="470"/>
      <c r="O281" s="470"/>
      <c r="P281" s="470"/>
      <c r="Q281" s="472">
        <v>150</v>
      </c>
      <c r="R281" s="470"/>
      <c r="S281" s="470"/>
      <c r="T281" s="470"/>
      <c r="U281" s="466"/>
      <c r="V281" s="470"/>
      <c r="W281" s="470"/>
      <c r="X281" s="470"/>
      <c r="Y281" s="470"/>
      <c r="Z281" s="470"/>
      <c r="AA281" s="470"/>
      <c r="AB281" s="470"/>
    </row>
    <row r="282" spans="1:28" ht="23.1" customHeight="1" x14ac:dyDescent="0.7">
      <c r="A282" s="744"/>
      <c r="B282" s="470"/>
      <c r="C282" s="470"/>
      <c r="D282" s="470"/>
      <c r="E282" s="470"/>
      <c r="F282" s="470"/>
      <c r="G282" s="470"/>
      <c r="H282" s="466"/>
      <c r="I282" s="470"/>
      <c r="J282" s="470"/>
      <c r="K282" s="470"/>
      <c r="L282" s="470"/>
      <c r="M282" s="470"/>
      <c r="N282" s="470"/>
      <c r="O282" s="470"/>
      <c r="P282" s="470"/>
      <c r="Q282" s="472"/>
      <c r="R282" s="470"/>
      <c r="S282" s="470"/>
      <c r="T282" s="470"/>
      <c r="U282" s="466"/>
      <c r="V282" s="470"/>
      <c r="W282" s="470"/>
      <c r="X282" s="470"/>
      <c r="Y282" s="470"/>
      <c r="Z282" s="470"/>
      <c r="AA282" s="470"/>
      <c r="AB282" s="470"/>
    </row>
    <row r="283" spans="1:28" ht="23.1" customHeight="1" x14ac:dyDescent="0.7">
      <c r="A283" s="744" t="s">
        <v>548</v>
      </c>
      <c r="B283" s="470">
        <v>230</v>
      </c>
      <c r="C283" s="470">
        <v>182</v>
      </c>
      <c r="D283" s="470" t="s">
        <v>49</v>
      </c>
      <c r="E283" s="470">
        <v>6549</v>
      </c>
      <c r="F283" s="470">
        <v>136</v>
      </c>
      <c r="G283" s="470"/>
      <c r="H283" s="466" t="s">
        <v>444</v>
      </c>
      <c r="I283" s="470">
        <v>9</v>
      </c>
      <c r="J283" s="470">
        <v>3</v>
      </c>
      <c r="K283" s="470">
        <v>35</v>
      </c>
      <c r="L283" s="470">
        <v>3935</v>
      </c>
      <c r="M283" s="470"/>
      <c r="N283" s="470"/>
      <c r="O283" s="470"/>
      <c r="P283" s="470"/>
      <c r="Q283" s="472">
        <v>100</v>
      </c>
      <c r="R283" s="470">
        <v>38</v>
      </c>
      <c r="S283" s="470">
        <v>230</v>
      </c>
      <c r="T283" s="470" t="s">
        <v>36</v>
      </c>
      <c r="U283" s="466" t="s">
        <v>45</v>
      </c>
      <c r="V283" s="470">
        <v>72</v>
      </c>
      <c r="W283" s="470"/>
      <c r="X283" s="470">
        <v>72</v>
      </c>
      <c r="Y283" s="470"/>
      <c r="Z283" s="470"/>
      <c r="AA283" s="470">
        <v>10</v>
      </c>
      <c r="AB283" s="470"/>
    </row>
    <row r="284" spans="1:28" ht="23.1" customHeight="1" x14ac:dyDescent="0.7">
      <c r="A284" s="744"/>
      <c r="B284" s="470"/>
      <c r="C284" s="470"/>
      <c r="D284" s="470"/>
      <c r="E284" s="470"/>
      <c r="F284" s="470"/>
      <c r="G284" s="470"/>
      <c r="H284" s="466"/>
      <c r="I284" s="470"/>
      <c r="J284" s="470"/>
      <c r="K284" s="470"/>
      <c r="L284" s="470"/>
      <c r="M284" s="470"/>
      <c r="N284" s="470"/>
      <c r="O284" s="470"/>
      <c r="P284" s="470"/>
      <c r="Q284" s="472"/>
      <c r="R284" s="470"/>
      <c r="S284" s="470"/>
      <c r="T284" s="470"/>
      <c r="U284" s="466"/>
      <c r="V284" s="470"/>
      <c r="W284" s="470"/>
      <c r="X284" s="470"/>
      <c r="Y284" s="470"/>
      <c r="Z284" s="470"/>
      <c r="AA284" s="470"/>
      <c r="AB284" s="470"/>
    </row>
    <row r="285" spans="1:28" ht="23.1" customHeight="1" x14ac:dyDescent="0.7">
      <c r="A285" s="744" t="s">
        <v>549</v>
      </c>
      <c r="B285" s="470">
        <v>95</v>
      </c>
      <c r="C285" s="470">
        <v>183</v>
      </c>
      <c r="D285" s="470" t="s">
        <v>49</v>
      </c>
      <c r="E285" s="470">
        <v>6550</v>
      </c>
      <c r="F285" s="470">
        <v>139</v>
      </c>
      <c r="G285" s="470"/>
      <c r="H285" s="466" t="s">
        <v>444</v>
      </c>
      <c r="I285" s="470">
        <v>6</v>
      </c>
      <c r="J285" s="470">
        <v>1</v>
      </c>
      <c r="K285" s="470">
        <v>8</v>
      </c>
      <c r="L285" s="470">
        <v>2508</v>
      </c>
      <c r="M285" s="470"/>
      <c r="N285" s="470"/>
      <c r="O285" s="470"/>
      <c r="P285" s="470"/>
      <c r="Q285" s="472">
        <v>100</v>
      </c>
      <c r="R285" s="470"/>
      <c r="S285" s="470">
        <v>95</v>
      </c>
      <c r="T285" s="470"/>
      <c r="U285" s="466"/>
      <c r="V285" s="470"/>
      <c r="W285" s="470"/>
      <c r="X285" s="470"/>
      <c r="Y285" s="470"/>
      <c r="Z285" s="470"/>
      <c r="AA285" s="470"/>
      <c r="AB285" s="470"/>
    </row>
    <row r="286" spans="1:28" ht="23.1" customHeight="1" x14ac:dyDescent="0.7">
      <c r="A286" s="744"/>
      <c r="B286" s="470"/>
      <c r="C286" s="470"/>
      <c r="D286" s="470"/>
      <c r="E286" s="470"/>
      <c r="F286" s="470"/>
      <c r="G286" s="470"/>
      <c r="H286" s="466"/>
      <c r="I286" s="470"/>
      <c r="J286" s="470"/>
      <c r="K286" s="470"/>
      <c r="L286" s="470"/>
      <c r="M286" s="470"/>
      <c r="N286" s="470"/>
      <c r="O286" s="470"/>
      <c r="P286" s="470"/>
      <c r="Q286" s="472"/>
      <c r="R286" s="470"/>
      <c r="S286" s="470"/>
      <c r="T286" s="470"/>
      <c r="U286" s="466"/>
      <c r="V286" s="470"/>
      <c r="W286" s="470"/>
      <c r="X286" s="470"/>
      <c r="Y286" s="470"/>
      <c r="Z286" s="470"/>
      <c r="AA286" s="470"/>
      <c r="AB286" s="470"/>
    </row>
    <row r="287" spans="1:28" ht="23.1" customHeight="1" x14ac:dyDescent="0.7">
      <c r="A287" s="744" t="s">
        <v>550</v>
      </c>
      <c r="B287" s="470">
        <v>68</v>
      </c>
      <c r="C287" s="470">
        <v>184</v>
      </c>
      <c r="D287" s="470" t="s">
        <v>34</v>
      </c>
      <c r="E287" s="470">
        <v>41289</v>
      </c>
      <c r="F287" s="470">
        <v>96</v>
      </c>
      <c r="G287" s="470">
        <v>3487</v>
      </c>
      <c r="H287" s="466" t="s">
        <v>444</v>
      </c>
      <c r="I287" s="470">
        <v>4</v>
      </c>
      <c r="J287" s="470">
        <v>3</v>
      </c>
      <c r="K287" s="470">
        <v>74</v>
      </c>
      <c r="L287" s="470">
        <v>1974</v>
      </c>
      <c r="M287" s="470"/>
      <c r="N287" s="470"/>
      <c r="O287" s="470"/>
      <c r="P287" s="470"/>
      <c r="Q287" s="472">
        <v>150</v>
      </c>
      <c r="R287" s="470"/>
      <c r="S287" s="470">
        <v>68</v>
      </c>
      <c r="T287" s="470"/>
      <c r="U287" s="466"/>
      <c r="V287" s="470"/>
      <c r="W287" s="470"/>
      <c r="X287" s="470"/>
      <c r="Y287" s="470"/>
      <c r="Z287" s="470"/>
      <c r="AA287" s="470"/>
      <c r="AB287" s="470"/>
    </row>
    <row r="288" spans="1:28" ht="23.1" customHeight="1" x14ac:dyDescent="0.7">
      <c r="A288" s="744" t="s">
        <v>550</v>
      </c>
      <c r="B288" s="470"/>
      <c r="C288" s="470">
        <v>185</v>
      </c>
      <c r="D288" s="470" t="s">
        <v>34</v>
      </c>
      <c r="E288" s="470">
        <v>74053</v>
      </c>
      <c r="F288" s="470">
        <v>210</v>
      </c>
      <c r="G288" s="470">
        <v>6402</v>
      </c>
      <c r="H288" s="466" t="s">
        <v>444</v>
      </c>
      <c r="I288" s="470">
        <v>3</v>
      </c>
      <c r="J288" s="470">
        <v>3</v>
      </c>
      <c r="K288" s="470">
        <v>33</v>
      </c>
      <c r="L288" s="470">
        <v>1533</v>
      </c>
      <c r="M288" s="470"/>
      <c r="N288" s="470"/>
      <c r="O288" s="470"/>
      <c r="P288" s="470"/>
      <c r="Q288" s="472">
        <v>100</v>
      </c>
      <c r="R288" s="470"/>
      <c r="S288" s="470"/>
      <c r="T288" s="470"/>
      <c r="U288" s="466"/>
      <c r="V288" s="470"/>
      <c r="W288" s="470"/>
      <c r="X288" s="470"/>
      <c r="Y288" s="470"/>
      <c r="Z288" s="470"/>
      <c r="AA288" s="470"/>
      <c r="AB288" s="470"/>
    </row>
    <row r="289" spans="1:28" ht="23.1" customHeight="1" x14ac:dyDescent="0.7">
      <c r="A289" s="744" t="s">
        <v>550</v>
      </c>
      <c r="B289" s="470">
        <v>68</v>
      </c>
      <c r="C289" s="470">
        <v>186</v>
      </c>
      <c r="D289" s="470" t="s">
        <v>34</v>
      </c>
      <c r="E289" s="470">
        <v>41298</v>
      </c>
      <c r="F289" s="470">
        <v>103</v>
      </c>
      <c r="G289" s="470">
        <v>3395</v>
      </c>
      <c r="H289" s="466" t="s">
        <v>444</v>
      </c>
      <c r="I289" s="470"/>
      <c r="J289" s="470"/>
      <c r="K289" s="470">
        <v>71</v>
      </c>
      <c r="L289" s="470"/>
      <c r="M289" s="470">
        <v>71</v>
      </c>
      <c r="N289" s="470"/>
      <c r="O289" s="470"/>
      <c r="P289" s="470"/>
      <c r="Q289" s="472">
        <v>250</v>
      </c>
      <c r="R289" s="470">
        <v>39</v>
      </c>
      <c r="S289" s="470">
        <v>68</v>
      </c>
      <c r="T289" s="470" t="s">
        <v>36</v>
      </c>
      <c r="U289" s="466" t="s">
        <v>64</v>
      </c>
      <c r="V289" s="470">
        <v>72</v>
      </c>
      <c r="W289" s="470"/>
      <c r="X289" s="470">
        <v>72</v>
      </c>
      <c r="Y289" s="470"/>
      <c r="Z289" s="470"/>
      <c r="AA289" s="470">
        <v>20</v>
      </c>
      <c r="AB289" s="470"/>
    </row>
    <row r="290" spans="1:28" ht="23.1" customHeight="1" x14ac:dyDescent="0.7">
      <c r="A290" s="744"/>
      <c r="B290" s="470"/>
      <c r="C290" s="470"/>
      <c r="D290" s="470"/>
      <c r="E290" s="470"/>
      <c r="F290" s="470"/>
      <c r="G290" s="470"/>
      <c r="H290" s="466"/>
      <c r="I290" s="470"/>
      <c r="J290" s="470"/>
      <c r="K290" s="470"/>
      <c r="L290" s="470"/>
      <c r="M290" s="470"/>
      <c r="N290" s="470"/>
      <c r="O290" s="470"/>
      <c r="P290" s="470"/>
      <c r="Q290" s="472"/>
      <c r="R290" s="470"/>
      <c r="S290" s="470"/>
      <c r="T290" s="470"/>
      <c r="U290" s="466"/>
      <c r="V290" s="470"/>
      <c r="W290" s="470"/>
      <c r="X290" s="470"/>
      <c r="Y290" s="470"/>
      <c r="Z290" s="470"/>
      <c r="AA290" s="470"/>
      <c r="AB290" s="470"/>
    </row>
    <row r="291" spans="1:28" ht="23.1" customHeight="1" x14ac:dyDescent="0.7">
      <c r="A291" s="744" t="s">
        <v>551</v>
      </c>
      <c r="B291" s="470"/>
      <c r="C291" s="470">
        <v>187</v>
      </c>
      <c r="D291" s="470" t="s">
        <v>34</v>
      </c>
      <c r="E291" s="470">
        <v>41296</v>
      </c>
      <c r="F291" s="470">
        <v>101</v>
      </c>
      <c r="G291" s="470">
        <v>3393</v>
      </c>
      <c r="H291" s="466" t="s">
        <v>444</v>
      </c>
      <c r="I291" s="470">
        <v>1</v>
      </c>
      <c r="J291" s="470">
        <v>3</v>
      </c>
      <c r="K291" s="470">
        <v>33</v>
      </c>
      <c r="L291" s="470">
        <v>733</v>
      </c>
      <c r="M291" s="470"/>
      <c r="N291" s="470"/>
      <c r="O291" s="470"/>
      <c r="P291" s="470"/>
      <c r="Q291" s="472">
        <v>300</v>
      </c>
      <c r="R291" s="470"/>
      <c r="S291" s="470"/>
      <c r="T291" s="470"/>
      <c r="U291" s="466"/>
      <c r="V291" s="470"/>
      <c r="W291" s="470"/>
      <c r="X291" s="470"/>
      <c r="Y291" s="470"/>
      <c r="Z291" s="470"/>
      <c r="AA291" s="470"/>
      <c r="AB291" s="470"/>
    </row>
    <row r="292" spans="1:28" ht="23.1" customHeight="1" x14ac:dyDescent="0.7">
      <c r="A292" s="744" t="s">
        <v>551</v>
      </c>
      <c r="B292" s="470"/>
      <c r="C292" s="470">
        <v>188</v>
      </c>
      <c r="D292" s="470" t="s">
        <v>34</v>
      </c>
      <c r="E292" s="470">
        <v>41383</v>
      </c>
      <c r="F292" s="470">
        <v>95</v>
      </c>
      <c r="G292" s="470">
        <v>3480</v>
      </c>
      <c r="H292" s="466" t="s">
        <v>444</v>
      </c>
      <c r="I292" s="470">
        <v>4</v>
      </c>
      <c r="J292" s="470">
        <v>3</v>
      </c>
      <c r="K292" s="470">
        <v>76</v>
      </c>
      <c r="L292" s="470">
        <v>1976</v>
      </c>
      <c r="M292" s="470"/>
      <c r="N292" s="470"/>
      <c r="O292" s="470"/>
      <c r="P292" s="470"/>
      <c r="Q292" s="472">
        <v>150</v>
      </c>
      <c r="R292" s="470"/>
      <c r="S292" s="470"/>
      <c r="T292" s="470"/>
      <c r="U292" s="466"/>
      <c r="V292" s="470"/>
      <c r="W292" s="470"/>
      <c r="X292" s="470"/>
      <c r="Y292" s="470"/>
      <c r="Z292" s="470"/>
      <c r="AA292" s="470"/>
      <c r="AB292" s="470"/>
    </row>
    <row r="293" spans="1:28" ht="23.1" customHeight="1" x14ac:dyDescent="0.7">
      <c r="A293" s="744" t="s">
        <v>552</v>
      </c>
      <c r="B293" s="470"/>
      <c r="C293" s="470">
        <v>189</v>
      </c>
      <c r="D293" s="470" t="s">
        <v>34</v>
      </c>
      <c r="E293" s="470">
        <v>62806</v>
      </c>
      <c r="F293" s="470">
        <v>120</v>
      </c>
      <c r="G293" s="470">
        <v>3831</v>
      </c>
      <c r="H293" s="466" t="s">
        <v>444</v>
      </c>
      <c r="I293" s="470">
        <v>13</v>
      </c>
      <c r="J293" s="470"/>
      <c r="K293" s="470">
        <v>92</v>
      </c>
      <c r="L293" s="470">
        <v>5292</v>
      </c>
      <c r="M293" s="470"/>
      <c r="N293" s="470"/>
      <c r="O293" s="470"/>
      <c r="P293" s="470"/>
      <c r="Q293" s="472">
        <v>150</v>
      </c>
      <c r="R293" s="470"/>
      <c r="S293" s="470"/>
      <c r="T293" s="470"/>
      <c r="U293" s="466"/>
      <c r="V293" s="470"/>
      <c r="W293" s="470"/>
      <c r="X293" s="470"/>
      <c r="Y293" s="470"/>
      <c r="Z293" s="470"/>
      <c r="AA293" s="470"/>
      <c r="AB293" s="470"/>
    </row>
    <row r="294" spans="1:28" ht="23.1" customHeight="1" x14ac:dyDescent="0.7">
      <c r="A294" s="744" t="s">
        <v>551</v>
      </c>
      <c r="B294" s="488" t="s">
        <v>553</v>
      </c>
      <c r="C294" s="470">
        <v>190</v>
      </c>
      <c r="D294" s="470" t="s">
        <v>34</v>
      </c>
      <c r="E294" s="470">
        <v>41341</v>
      </c>
      <c r="F294" s="470">
        <v>104</v>
      </c>
      <c r="G294" s="470">
        <v>3438</v>
      </c>
      <c r="H294" s="466" t="s">
        <v>444</v>
      </c>
      <c r="I294" s="470"/>
      <c r="J294" s="470"/>
      <c r="K294" s="470">
        <v>45</v>
      </c>
      <c r="L294" s="470"/>
      <c r="M294" s="470">
        <v>45</v>
      </c>
      <c r="N294" s="470"/>
      <c r="O294" s="470"/>
      <c r="P294" s="470"/>
      <c r="Q294" s="472">
        <v>250</v>
      </c>
      <c r="R294" s="470">
        <v>40</v>
      </c>
      <c r="S294" s="488" t="s">
        <v>553</v>
      </c>
      <c r="T294" s="470" t="s">
        <v>36</v>
      </c>
      <c r="U294" s="466" t="s">
        <v>45</v>
      </c>
      <c r="V294" s="470">
        <v>72</v>
      </c>
      <c r="W294" s="470"/>
      <c r="X294" s="470">
        <v>72</v>
      </c>
      <c r="Y294" s="470"/>
      <c r="Z294" s="470"/>
      <c r="AA294" s="470">
        <v>50</v>
      </c>
      <c r="AB294" s="470"/>
    </row>
    <row r="295" spans="1:28" ht="23.1" customHeight="1" x14ac:dyDescent="0.7">
      <c r="A295" s="744" t="s">
        <v>551</v>
      </c>
      <c r="B295" s="470"/>
      <c r="C295" s="470">
        <v>191</v>
      </c>
      <c r="D295" s="470" t="s">
        <v>34</v>
      </c>
      <c r="E295" s="470">
        <v>40948</v>
      </c>
      <c r="F295" s="470">
        <v>28</v>
      </c>
      <c r="G295" s="470">
        <v>3358</v>
      </c>
      <c r="H295" s="466" t="s">
        <v>444</v>
      </c>
      <c r="I295" s="470">
        <v>4</v>
      </c>
      <c r="J295" s="470">
        <v>3</v>
      </c>
      <c r="K295" s="470">
        <v>42</v>
      </c>
      <c r="L295" s="470">
        <v>1942</v>
      </c>
      <c r="M295" s="470"/>
      <c r="N295" s="470"/>
      <c r="O295" s="470"/>
      <c r="P295" s="470"/>
      <c r="Q295" s="472">
        <v>100</v>
      </c>
      <c r="R295" s="470"/>
      <c r="S295" s="470"/>
      <c r="T295" s="470"/>
      <c r="U295" s="466"/>
      <c r="V295" s="470"/>
      <c r="W295" s="470"/>
      <c r="X295" s="470"/>
      <c r="Y295" s="470"/>
      <c r="Z295" s="470"/>
      <c r="AA295" s="470"/>
      <c r="AB295" s="470"/>
    </row>
    <row r="296" spans="1:28" ht="23.1" customHeight="1" x14ac:dyDescent="0.7">
      <c r="A296" s="744"/>
      <c r="B296" s="470"/>
      <c r="C296" s="470"/>
      <c r="D296" s="470"/>
      <c r="E296" s="470"/>
      <c r="F296" s="470"/>
      <c r="G296" s="470"/>
      <c r="H296" s="466"/>
      <c r="I296" s="470"/>
      <c r="J296" s="470"/>
      <c r="K296" s="470"/>
      <c r="L296" s="470"/>
      <c r="M296" s="470"/>
      <c r="N296" s="470"/>
      <c r="O296" s="470"/>
      <c r="P296" s="470"/>
      <c r="Q296" s="472"/>
      <c r="R296" s="470"/>
      <c r="S296" s="470"/>
      <c r="T296" s="470"/>
      <c r="U296" s="466"/>
      <c r="V296" s="470"/>
      <c r="W296" s="470"/>
      <c r="X296" s="470"/>
      <c r="Y296" s="470"/>
      <c r="Z296" s="470"/>
      <c r="AA296" s="470"/>
      <c r="AB296" s="470"/>
    </row>
    <row r="297" spans="1:28" ht="23.1" customHeight="1" x14ac:dyDescent="0.7">
      <c r="A297" s="744" t="s">
        <v>554</v>
      </c>
      <c r="B297" s="470"/>
      <c r="C297" s="470">
        <v>192</v>
      </c>
      <c r="D297" s="470" t="s">
        <v>34</v>
      </c>
      <c r="E297" s="470">
        <v>41381</v>
      </c>
      <c r="F297" s="470">
        <v>98</v>
      </c>
      <c r="G297" s="470">
        <v>3478</v>
      </c>
      <c r="H297" s="466" t="s">
        <v>444</v>
      </c>
      <c r="I297" s="470">
        <v>6</v>
      </c>
      <c r="J297" s="470">
        <v>1</v>
      </c>
      <c r="K297" s="470">
        <v>35</v>
      </c>
      <c r="L297" s="470">
        <v>2535</v>
      </c>
      <c r="M297" s="470"/>
      <c r="N297" s="470"/>
      <c r="O297" s="470"/>
      <c r="P297" s="470"/>
      <c r="Q297" s="472">
        <v>150</v>
      </c>
      <c r="R297" s="470"/>
      <c r="S297" s="470"/>
      <c r="T297" s="470"/>
      <c r="U297" s="466"/>
      <c r="V297" s="470"/>
      <c r="W297" s="470"/>
      <c r="X297" s="470"/>
      <c r="Y297" s="470"/>
      <c r="Z297" s="470"/>
      <c r="AA297" s="470"/>
      <c r="AB297" s="470"/>
    </row>
    <row r="298" spans="1:28" ht="23.1" customHeight="1" x14ac:dyDescent="0.7">
      <c r="A298" s="744"/>
      <c r="B298" s="470"/>
      <c r="C298" s="470"/>
      <c r="D298" s="470"/>
      <c r="E298" s="470"/>
      <c r="F298" s="470"/>
      <c r="G298" s="470"/>
      <c r="H298" s="466"/>
      <c r="I298" s="470"/>
      <c r="J298" s="470"/>
      <c r="K298" s="470"/>
      <c r="L298" s="470"/>
      <c r="M298" s="470"/>
      <c r="N298" s="470"/>
      <c r="O298" s="470"/>
      <c r="P298" s="470"/>
      <c r="Q298" s="472"/>
      <c r="R298" s="470"/>
      <c r="S298" s="470"/>
      <c r="T298" s="470"/>
      <c r="U298" s="466"/>
      <c r="V298" s="470"/>
      <c r="W298" s="470"/>
      <c r="X298" s="470"/>
      <c r="Y298" s="470"/>
      <c r="Z298" s="470"/>
      <c r="AA298" s="470"/>
      <c r="AB298" s="470"/>
    </row>
    <row r="299" spans="1:28" ht="23.1" customHeight="1" x14ac:dyDescent="0.7">
      <c r="A299" s="744" t="s">
        <v>552</v>
      </c>
      <c r="B299" s="470"/>
      <c r="C299" s="470">
        <v>193</v>
      </c>
      <c r="D299" s="470" t="s">
        <v>34</v>
      </c>
      <c r="E299" s="470">
        <v>98001</v>
      </c>
      <c r="F299" s="470">
        <v>278</v>
      </c>
      <c r="G299" s="470">
        <v>7876</v>
      </c>
      <c r="H299" s="466" t="s">
        <v>444</v>
      </c>
      <c r="I299" s="470">
        <v>13</v>
      </c>
      <c r="J299" s="470"/>
      <c r="K299" s="470"/>
      <c r="L299" s="470">
        <v>5200</v>
      </c>
      <c r="M299" s="470"/>
      <c r="N299" s="470"/>
      <c r="O299" s="470"/>
      <c r="P299" s="470"/>
      <c r="Q299" s="472">
        <v>150</v>
      </c>
      <c r="R299" s="470"/>
      <c r="S299" s="470"/>
      <c r="T299" s="470"/>
      <c r="U299" s="466"/>
      <c r="V299" s="470"/>
      <c r="W299" s="470"/>
      <c r="X299" s="470"/>
      <c r="Y299" s="470"/>
      <c r="Z299" s="470"/>
      <c r="AA299" s="470"/>
      <c r="AB299" s="470"/>
    </row>
    <row r="300" spans="1:28" ht="23.1" customHeight="1" x14ac:dyDescent="0.7">
      <c r="A300" s="744"/>
      <c r="B300" s="470"/>
      <c r="C300" s="470"/>
      <c r="D300" s="470"/>
      <c r="E300" s="470"/>
      <c r="F300" s="470"/>
      <c r="G300" s="470"/>
      <c r="H300" s="466"/>
      <c r="I300" s="470"/>
      <c r="J300" s="470"/>
      <c r="K300" s="470"/>
      <c r="L300" s="470"/>
      <c r="M300" s="470"/>
      <c r="N300" s="470"/>
      <c r="O300" s="470"/>
      <c r="P300" s="470"/>
      <c r="Q300" s="472"/>
      <c r="R300" s="470"/>
      <c r="S300" s="470"/>
      <c r="T300" s="470"/>
      <c r="U300" s="466"/>
      <c r="V300" s="470"/>
      <c r="W300" s="470"/>
      <c r="X300" s="470"/>
      <c r="Y300" s="470"/>
      <c r="Z300" s="470"/>
      <c r="AA300" s="470"/>
      <c r="AB300" s="470"/>
    </row>
    <row r="301" spans="1:28" ht="23.1" customHeight="1" x14ac:dyDescent="0.7">
      <c r="A301" s="744" t="s">
        <v>554</v>
      </c>
      <c r="B301" s="470">
        <v>167</v>
      </c>
      <c r="C301" s="470">
        <v>194</v>
      </c>
      <c r="D301" s="470" t="s">
        <v>34</v>
      </c>
      <c r="E301" s="470">
        <v>36866</v>
      </c>
      <c r="F301" s="470">
        <v>1</v>
      </c>
      <c r="G301" s="470">
        <v>1822</v>
      </c>
      <c r="H301" s="466" t="s">
        <v>444</v>
      </c>
      <c r="I301" s="470"/>
      <c r="J301" s="470">
        <v>1</v>
      </c>
      <c r="K301" s="470">
        <v>82</v>
      </c>
      <c r="L301" s="470"/>
      <c r="M301" s="470">
        <v>182</v>
      </c>
      <c r="N301" s="470"/>
      <c r="O301" s="470"/>
      <c r="P301" s="470"/>
      <c r="Q301" s="472">
        <v>250</v>
      </c>
      <c r="R301" s="470">
        <v>41</v>
      </c>
      <c r="S301" s="470">
        <v>167</v>
      </c>
      <c r="T301" s="470" t="s">
        <v>36</v>
      </c>
      <c r="U301" s="466" t="s">
        <v>37</v>
      </c>
      <c r="V301" s="470">
        <v>54</v>
      </c>
      <c r="W301" s="470"/>
      <c r="X301" s="470">
        <v>54</v>
      </c>
      <c r="Y301" s="470"/>
      <c r="Z301" s="470"/>
      <c r="AA301" s="470">
        <v>22</v>
      </c>
      <c r="AB301" s="470"/>
    </row>
    <row r="302" spans="1:28" ht="23.1" customHeight="1" x14ac:dyDescent="0.7">
      <c r="A302" s="744"/>
      <c r="B302" s="470"/>
      <c r="C302" s="470"/>
      <c r="D302" s="470"/>
      <c r="E302" s="470"/>
      <c r="F302" s="470"/>
      <c r="G302" s="470"/>
      <c r="H302" s="466"/>
      <c r="I302" s="470"/>
      <c r="J302" s="470"/>
      <c r="K302" s="470"/>
      <c r="L302" s="470"/>
      <c r="M302" s="470"/>
      <c r="N302" s="470"/>
      <c r="O302" s="470"/>
      <c r="P302" s="470"/>
      <c r="Q302" s="472"/>
      <c r="R302" s="470"/>
      <c r="S302" s="470"/>
      <c r="T302" s="470"/>
      <c r="U302" s="466"/>
      <c r="V302" s="470"/>
      <c r="W302" s="470"/>
      <c r="X302" s="470"/>
      <c r="Y302" s="470"/>
      <c r="Z302" s="470"/>
      <c r="AA302" s="470"/>
      <c r="AB302" s="470"/>
    </row>
    <row r="303" spans="1:28" s="478" customFormat="1" ht="23.25" customHeight="1" x14ac:dyDescent="0.7">
      <c r="A303" s="745" t="s">
        <v>479</v>
      </c>
      <c r="B303" s="475"/>
      <c r="C303" s="475">
        <v>195</v>
      </c>
      <c r="D303" s="475" t="s">
        <v>34</v>
      </c>
      <c r="E303" s="475">
        <v>38323</v>
      </c>
      <c r="F303" s="475">
        <v>71</v>
      </c>
      <c r="G303" s="475">
        <v>1359</v>
      </c>
      <c r="H303" s="476" t="s">
        <v>444</v>
      </c>
      <c r="I303" s="475"/>
      <c r="J303" s="475">
        <v>1</v>
      </c>
      <c r="K303" s="475">
        <v>26</v>
      </c>
      <c r="L303" s="475">
        <v>126</v>
      </c>
      <c r="M303" s="475"/>
      <c r="N303" s="475"/>
      <c r="O303" s="475"/>
      <c r="P303" s="475"/>
      <c r="Q303" s="477">
        <v>250</v>
      </c>
      <c r="R303" s="475"/>
      <c r="S303" s="475"/>
      <c r="T303" s="475"/>
      <c r="U303" s="476"/>
      <c r="V303" s="475"/>
      <c r="W303" s="475"/>
      <c r="X303" s="475"/>
      <c r="Y303" s="475"/>
      <c r="Z303" s="475"/>
      <c r="AA303" s="475"/>
      <c r="AB303" s="475"/>
    </row>
    <row r="304" spans="1:28" s="483" customFormat="1" ht="23.1" customHeight="1" x14ac:dyDescent="0.7">
      <c r="A304" s="746"/>
      <c r="B304" s="480"/>
      <c r="C304" s="480"/>
      <c r="D304" s="480"/>
      <c r="E304" s="480"/>
      <c r="F304" s="480"/>
      <c r="G304" s="480"/>
      <c r="H304" s="481"/>
      <c r="I304" s="480"/>
      <c r="J304" s="480"/>
      <c r="K304" s="480"/>
      <c r="L304" s="480"/>
      <c r="M304" s="480"/>
      <c r="N304" s="480">
        <v>122.5</v>
      </c>
      <c r="O304" s="480"/>
      <c r="P304" s="480"/>
      <c r="Q304" s="482">
        <v>250</v>
      </c>
      <c r="R304" s="480"/>
      <c r="S304" s="480"/>
      <c r="T304" s="480"/>
      <c r="U304" s="481"/>
      <c r="V304" s="480"/>
      <c r="W304" s="480"/>
      <c r="X304" s="480"/>
      <c r="Y304" s="480"/>
      <c r="Z304" s="480"/>
      <c r="AA304" s="480"/>
      <c r="AB304" s="480" t="s">
        <v>1212</v>
      </c>
    </row>
    <row r="305" spans="1:28" ht="23.1" customHeight="1" x14ac:dyDescent="0.7">
      <c r="A305" s="744" t="s">
        <v>447</v>
      </c>
      <c r="B305" s="470">
        <v>46</v>
      </c>
      <c r="C305" s="470">
        <v>196</v>
      </c>
      <c r="D305" s="470" t="s">
        <v>34</v>
      </c>
      <c r="E305" s="470">
        <v>38304</v>
      </c>
      <c r="F305" s="470">
        <v>50</v>
      </c>
      <c r="G305" s="470">
        <v>1340</v>
      </c>
      <c r="H305" s="466" t="s">
        <v>444</v>
      </c>
      <c r="I305" s="470"/>
      <c r="J305" s="470">
        <v>1</v>
      </c>
      <c r="K305" s="470">
        <v>97</v>
      </c>
      <c r="L305" s="470"/>
      <c r="M305" s="470">
        <v>197</v>
      </c>
      <c r="N305" s="470"/>
      <c r="O305" s="470"/>
      <c r="P305" s="470"/>
      <c r="Q305" s="472">
        <v>100</v>
      </c>
      <c r="R305" s="470">
        <v>42</v>
      </c>
      <c r="S305" s="470">
        <v>46</v>
      </c>
      <c r="T305" s="470" t="s">
        <v>36</v>
      </c>
      <c r="U305" s="466" t="s">
        <v>45</v>
      </c>
      <c r="V305" s="470">
        <v>48</v>
      </c>
      <c r="W305" s="470"/>
      <c r="X305" s="470">
        <v>48</v>
      </c>
      <c r="Y305" s="470"/>
      <c r="Z305" s="470"/>
      <c r="AA305" s="470">
        <v>50</v>
      </c>
      <c r="AB305" s="470"/>
    </row>
    <row r="306" spans="1:28" ht="23.1" customHeight="1" x14ac:dyDescent="0.7">
      <c r="A306" s="744"/>
      <c r="B306" s="470"/>
      <c r="C306" s="470"/>
      <c r="D306" s="470"/>
      <c r="E306" s="470"/>
      <c r="F306" s="470"/>
      <c r="G306" s="470"/>
      <c r="H306" s="466"/>
      <c r="I306" s="470"/>
      <c r="J306" s="470"/>
      <c r="K306" s="470"/>
      <c r="L306" s="470"/>
      <c r="M306" s="470"/>
      <c r="N306" s="470"/>
      <c r="O306" s="470"/>
      <c r="P306" s="470"/>
      <c r="Q306" s="472"/>
      <c r="R306" s="470"/>
      <c r="S306" s="470"/>
      <c r="T306" s="470"/>
      <c r="U306" s="466"/>
      <c r="V306" s="470"/>
      <c r="W306" s="470"/>
      <c r="X306" s="470"/>
      <c r="Y306" s="470"/>
      <c r="Z306" s="470"/>
      <c r="AA306" s="470"/>
      <c r="AB306" s="470"/>
    </row>
    <row r="307" spans="1:28" ht="23.1" customHeight="1" x14ac:dyDescent="0.7">
      <c r="A307" s="744" t="s">
        <v>447</v>
      </c>
      <c r="B307" s="470"/>
      <c r="C307" s="470">
        <v>197</v>
      </c>
      <c r="D307" s="470" t="s">
        <v>34</v>
      </c>
      <c r="E307" s="470">
        <v>97997</v>
      </c>
      <c r="F307" s="470">
        <v>3</v>
      </c>
      <c r="G307" s="470">
        <v>7739</v>
      </c>
      <c r="H307" s="466" t="s">
        <v>444</v>
      </c>
      <c r="I307" s="470">
        <v>9</v>
      </c>
      <c r="J307" s="470">
        <v>2</v>
      </c>
      <c r="K307" s="470">
        <v>91</v>
      </c>
      <c r="L307" s="470">
        <v>3891</v>
      </c>
      <c r="M307" s="470"/>
      <c r="N307" s="470"/>
      <c r="O307" s="470"/>
      <c r="P307" s="470"/>
      <c r="Q307" s="472">
        <v>100</v>
      </c>
      <c r="R307" s="470"/>
      <c r="S307" s="470"/>
      <c r="T307" s="470"/>
      <c r="U307" s="466"/>
      <c r="V307" s="470"/>
      <c r="W307" s="470"/>
      <c r="X307" s="470"/>
      <c r="Y307" s="470"/>
      <c r="Z307" s="470"/>
      <c r="AA307" s="470"/>
      <c r="AB307" s="470"/>
    </row>
    <row r="308" spans="1:28" ht="23.1" customHeight="1" x14ac:dyDescent="0.7">
      <c r="A308" s="744"/>
      <c r="B308" s="470"/>
      <c r="C308" s="470"/>
      <c r="D308" s="470"/>
      <c r="E308" s="470"/>
      <c r="F308" s="470"/>
      <c r="G308" s="470"/>
      <c r="H308" s="466"/>
      <c r="I308" s="470"/>
      <c r="J308" s="470"/>
      <c r="K308" s="470"/>
      <c r="L308" s="470"/>
      <c r="M308" s="470"/>
      <c r="N308" s="470"/>
      <c r="O308" s="470"/>
      <c r="P308" s="470"/>
      <c r="Q308" s="472"/>
      <c r="R308" s="470"/>
      <c r="S308" s="470"/>
      <c r="T308" s="470"/>
      <c r="U308" s="466"/>
      <c r="V308" s="470"/>
      <c r="W308" s="470"/>
      <c r="X308" s="470"/>
      <c r="Y308" s="470"/>
      <c r="Z308" s="470"/>
      <c r="AA308" s="470"/>
      <c r="AB308" s="470"/>
    </row>
    <row r="309" spans="1:28" ht="23.1" customHeight="1" x14ac:dyDescent="0.7">
      <c r="A309" s="744" t="s">
        <v>555</v>
      </c>
      <c r="B309" s="470">
        <v>3</v>
      </c>
      <c r="C309" s="470">
        <v>198</v>
      </c>
      <c r="D309" s="470" t="s">
        <v>34</v>
      </c>
      <c r="E309" s="470">
        <v>38296</v>
      </c>
      <c r="F309" s="470">
        <v>89</v>
      </c>
      <c r="G309" s="470">
        <v>1332</v>
      </c>
      <c r="H309" s="466" t="s">
        <v>444</v>
      </c>
      <c r="I309" s="470"/>
      <c r="J309" s="470">
        <v>2</v>
      </c>
      <c r="K309" s="470">
        <v>42</v>
      </c>
      <c r="L309" s="470"/>
      <c r="M309" s="470">
        <v>242</v>
      </c>
      <c r="N309" s="470"/>
      <c r="O309" s="470"/>
      <c r="P309" s="470"/>
      <c r="Q309" s="472">
        <v>100</v>
      </c>
      <c r="R309" s="470">
        <v>43</v>
      </c>
      <c r="S309" s="470">
        <v>3</v>
      </c>
      <c r="T309" s="470" t="s">
        <v>36</v>
      </c>
      <c r="U309" s="466" t="s">
        <v>45</v>
      </c>
      <c r="V309" s="470">
        <v>54</v>
      </c>
      <c r="W309" s="470"/>
      <c r="X309" s="470">
        <v>54</v>
      </c>
      <c r="Y309" s="470"/>
      <c r="Z309" s="470"/>
      <c r="AA309" s="470">
        <v>62</v>
      </c>
      <c r="AB309" s="470"/>
    </row>
    <row r="310" spans="1:28" ht="23.1" customHeight="1" x14ac:dyDescent="0.7">
      <c r="A310" s="744" t="s">
        <v>555</v>
      </c>
      <c r="B310" s="488"/>
      <c r="C310" s="470">
        <v>199</v>
      </c>
      <c r="D310" s="470" t="s">
        <v>34</v>
      </c>
      <c r="E310" s="470">
        <v>84247</v>
      </c>
      <c r="F310" s="470">
        <v>290</v>
      </c>
      <c r="G310" s="470">
        <v>6901</v>
      </c>
      <c r="H310" s="466" t="s">
        <v>444</v>
      </c>
      <c r="I310" s="470">
        <v>2</v>
      </c>
      <c r="J310" s="470"/>
      <c r="K310" s="470">
        <v>64</v>
      </c>
      <c r="L310" s="470">
        <v>864</v>
      </c>
      <c r="M310" s="470"/>
      <c r="N310" s="470"/>
      <c r="O310" s="470"/>
      <c r="P310" s="470"/>
      <c r="Q310" s="472"/>
      <c r="R310" s="470"/>
      <c r="S310" s="488"/>
      <c r="T310" s="470"/>
      <c r="U310" s="466"/>
      <c r="V310" s="470"/>
      <c r="W310" s="470"/>
      <c r="X310" s="470"/>
      <c r="Y310" s="470"/>
      <c r="Z310" s="470"/>
      <c r="AA310" s="470"/>
      <c r="AB310" s="470"/>
    </row>
    <row r="311" spans="1:28" ht="23.1" customHeight="1" x14ac:dyDescent="0.7">
      <c r="A311" s="744"/>
      <c r="B311" s="488"/>
      <c r="C311" s="470"/>
      <c r="D311" s="470"/>
      <c r="E311" s="470"/>
      <c r="F311" s="470"/>
      <c r="G311" s="470"/>
      <c r="H311" s="466"/>
      <c r="I311" s="470"/>
      <c r="J311" s="470"/>
      <c r="K311" s="470"/>
      <c r="L311" s="470"/>
      <c r="M311" s="470"/>
      <c r="N311" s="470"/>
      <c r="O311" s="470"/>
      <c r="P311" s="470"/>
      <c r="Q311" s="472"/>
      <c r="R311" s="470"/>
      <c r="S311" s="488"/>
      <c r="T311" s="470"/>
      <c r="U311" s="466"/>
      <c r="V311" s="470"/>
      <c r="W311" s="470"/>
      <c r="X311" s="470"/>
      <c r="Y311" s="470"/>
      <c r="Z311" s="470"/>
      <c r="AA311" s="470"/>
      <c r="AB311" s="470"/>
    </row>
    <row r="312" spans="1:28" ht="23.1" customHeight="1" x14ac:dyDescent="0.7">
      <c r="A312" s="744" t="s">
        <v>556</v>
      </c>
      <c r="B312" s="470">
        <v>26</v>
      </c>
      <c r="C312" s="470">
        <v>200</v>
      </c>
      <c r="D312" s="470" t="s">
        <v>34</v>
      </c>
      <c r="E312" s="470">
        <v>37487</v>
      </c>
      <c r="F312" s="470">
        <v>98</v>
      </c>
      <c r="G312" s="470">
        <v>1361</v>
      </c>
      <c r="H312" s="466" t="s">
        <v>444</v>
      </c>
      <c r="I312" s="470">
        <v>1</v>
      </c>
      <c r="J312" s="470">
        <v>1</v>
      </c>
      <c r="K312" s="470">
        <v>55</v>
      </c>
      <c r="L312" s="470"/>
      <c r="M312" s="470">
        <v>555</v>
      </c>
      <c r="N312" s="470"/>
      <c r="O312" s="470"/>
      <c r="P312" s="470"/>
      <c r="Q312" s="472">
        <v>100</v>
      </c>
      <c r="R312" s="470">
        <v>44</v>
      </c>
      <c r="S312" s="470">
        <v>26</v>
      </c>
      <c r="T312" s="470" t="s">
        <v>36</v>
      </c>
      <c r="U312" s="466" t="s">
        <v>45</v>
      </c>
      <c r="V312" s="470">
        <v>63</v>
      </c>
      <c r="W312" s="470"/>
      <c r="X312" s="470">
        <v>63</v>
      </c>
      <c r="Y312" s="470"/>
      <c r="Z312" s="470"/>
      <c r="AA312" s="470">
        <v>20</v>
      </c>
      <c r="AB312" s="470"/>
    </row>
    <row r="313" spans="1:28" ht="23.1" customHeight="1" x14ac:dyDescent="0.7">
      <c r="A313" s="744" t="s">
        <v>556</v>
      </c>
      <c r="B313" s="488"/>
      <c r="C313" s="470">
        <v>201</v>
      </c>
      <c r="D313" s="470" t="s">
        <v>34</v>
      </c>
      <c r="E313" s="470">
        <v>42007</v>
      </c>
      <c r="F313" s="470">
        <v>88</v>
      </c>
      <c r="G313" s="470">
        <v>3819</v>
      </c>
      <c r="H313" s="466" t="s">
        <v>444</v>
      </c>
      <c r="I313" s="470">
        <v>23</v>
      </c>
      <c r="J313" s="470">
        <v>2</v>
      </c>
      <c r="K313" s="470">
        <v>27</v>
      </c>
      <c r="L313" s="470">
        <v>9427</v>
      </c>
      <c r="M313" s="470"/>
      <c r="N313" s="470"/>
      <c r="O313" s="470"/>
      <c r="P313" s="470"/>
      <c r="Q313" s="472">
        <v>100</v>
      </c>
      <c r="R313" s="470"/>
      <c r="S313" s="488"/>
      <c r="T313" s="470"/>
      <c r="U313" s="466"/>
      <c r="V313" s="470"/>
      <c r="W313" s="470"/>
      <c r="X313" s="470"/>
      <c r="Y313" s="470"/>
      <c r="Z313" s="470"/>
      <c r="AA313" s="470"/>
      <c r="AB313" s="470"/>
    </row>
    <row r="314" spans="1:28" ht="23.1" customHeight="1" x14ac:dyDescent="0.7">
      <c r="A314" s="744" t="s">
        <v>556</v>
      </c>
      <c r="B314" s="470"/>
      <c r="C314" s="470">
        <v>202</v>
      </c>
      <c r="D314" s="470" t="s">
        <v>34</v>
      </c>
      <c r="E314" s="470">
        <v>38307</v>
      </c>
      <c r="F314" s="470">
        <v>66</v>
      </c>
      <c r="G314" s="470">
        <v>1343</v>
      </c>
      <c r="H314" s="466" t="s">
        <v>444</v>
      </c>
      <c r="I314" s="470"/>
      <c r="J314" s="470">
        <v>1</v>
      </c>
      <c r="K314" s="470"/>
      <c r="L314" s="470">
        <v>100</v>
      </c>
      <c r="M314" s="470"/>
      <c r="N314" s="470"/>
      <c r="O314" s="470"/>
      <c r="P314" s="470"/>
      <c r="Q314" s="472">
        <v>100</v>
      </c>
      <c r="R314" s="470"/>
      <c r="S314" s="470"/>
      <c r="T314" s="470"/>
      <c r="U314" s="466"/>
      <c r="V314" s="470"/>
      <c r="W314" s="470"/>
      <c r="X314" s="470"/>
      <c r="Y314" s="470"/>
      <c r="Z314" s="470"/>
      <c r="AA314" s="470"/>
      <c r="AB314" s="470"/>
    </row>
    <row r="315" spans="1:28" ht="23.1" customHeight="1" x14ac:dyDescent="0.7">
      <c r="A315" s="744" t="s">
        <v>556</v>
      </c>
      <c r="B315" s="470"/>
      <c r="C315" s="470">
        <v>203</v>
      </c>
      <c r="D315" s="470" t="s">
        <v>49</v>
      </c>
      <c r="E315" s="470">
        <v>2869</v>
      </c>
      <c r="F315" s="470">
        <v>29</v>
      </c>
      <c r="G315" s="470"/>
      <c r="H315" s="466" t="s">
        <v>444</v>
      </c>
      <c r="I315" s="470">
        <v>6</v>
      </c>
      <c r="J315" s="470">
        <v>1</v>
      </c>
      <c r="K315" s="470">
        <v>63</v>
      </c>
      <c r="L315" s="470">
        <v>2563</v>
      </c>
      <c r="M315" s="470"/>
      <c r="N315" s="470"/>
      <c r="O315" s="470"/>
      <c r="P315" s="470"/>
      <c r="Q315" s="472">
        <v>150</v>
      </c>
      <c r="R315" s="470"/>
      <c r="S315" s="470"/>
      <c r="T315" s="470"/>
      <c r="U315" s="466"/>
      <c r="V315" s="470"/>
      <c r="W315" s="470"/>
      <c r="X315" s="470"/>
      <c r="Y315" s="470"/>
      <c r="Z315" s="470"/>
      <c r="AA315" s="470"/>
      <c r="AB315" s="470"/>
    </row>
    <row r="316" spans="1:28" ht="23.1" customHeight="1" x14ac:dyDescent="0.7">
      <c r="A316" s="744" t="s">
        <v>556</v>
      </c>
      <c r="B316" s="470"/>
      <c r="C316" s="470">
        <v>204</v>
      </c>
      <c r="D316" s="470" t="s">
        <v>49</v>
      </c>
      <c r="E316" s="470">
        <v>2885</v>
      </c>
      <c r="F316" s="470">
        <v>49</v>
      </c>
      <c r="G316" s="470"/>
      <c r="H316" s="466" t="s">
        <v>444</v>
      </c>
      <c r="I316" s="470">
        <v>12</v>
      </c>
      <c r="J316" s="470">
        <v>1</v>
      </c>
      <c r="K316" s="470">
        <v>62</v>
      </c>
      <c r="L316" s="470">
        <v>4962</v>
      </c>
      <c r="M316" s="470"/>
      <c r="N316" s="470"/>
      <c r="O316" s="470"/>
      <c r="P316" s="470"/>
      <c r="Q316" s="472">
        <v>200</v>
      </c>
      <c r="R316" s="470"/>
      <c r="S316" s="470"/>
      <c r="T316" s="470"/>
      <c r="U316" s="466"/>
      <c r="V316" s="470"/>
      <c r="W316" s="470"/>
      <c r="X316" s="470"/>
      <c r="Y316" s="470"/>
      <c r="Z316" s="470"/>
      <c r="AA316" s="470"/>
      <c r="AB316" s="470"/>
    </row>
    <row r="317" spans="1:28" ht="23.1" customHeight="1" x14ac:dyDescent="0.7">
      <c r="A317" s="744"/>
      <c r="B317" s="470"/>
      <c r="C317" s="470"/>
      <c r="D317" s="470"/>
      <c r="E317" s="470"/>
      <c r="F317" s="470"/>
      <c r="G317" s="470"/>
      <c r="H317" s="466"/>
      <c r="I317" s="470"/>
      <c r="J317" s="470"/>
      <c r="K317" s="470"/>
      <c r="L317" s="470"/>
      <c r="M317" s="470"/>
      <c r="N317" s="470"/>
      <c r="O317" s="470"/>
      <c r="P317" s="470"/>
      <c r="Q317" s="472"/>
      <c r="R317" s="470"/>
      <c r="S317" s="470"/>
      <c r="T317" s="470"/>
      <c r="U317" s="466"/>
      <c r="V317" s="470"/>
      <c r="W317" s="470"/>
      <c r="X317" s="470"/>
      <c r="Y317" s="470"/>
      <c r="Z317" s="470"/>
      <c r="AA317" s="470"/>
      <c r="AB317" s="470"/>
    </row>
    <row r="318" spans="1:28" ht="23.1" customHeight="1" x14ac:dyDescent="0.7">
      <c r="A318" s="744" t="s">
        <v>557</v>
      </c>
      <c r="B318" s="470">
        <v>124</v>
      </c>
      <c r="C318" s="470">
        <v>205</v>
      </c>
      <c r="D318" s="470" t="s">
        <v>34</v>
      </c>
      <c r="E318" s="470">
        <v>37490</v>
      </c>
      <c r="F318" s="470">
        <v>69</v>
      </c>
      <c r="G318" s="470">
        <v>1364</v>
      </c>
      <c r="H318" s="466" t="s">
        <v>444</v>
      </c>
      <c r="I318" s="470"/>
      <c r="J318" s="470">
        <v>3</v>
      </c>
      <c r="K318" s="470">
        <v>3</v>
      </c>
      <c r="L318" s="470"/>
      <c r="M318" s="470">
        <v>303</v>
      </c>
      <c r="N318" s="470"/>
      <c r="O318" s="470"/>
      <c r="P318" s="470"/>
      <c r="Q318" s="472">
        <v>250</v>
      </c>
      <c r="R318" s="470">
        <v>45</v>
      </c>
      <c r="S318" s="470">
        <v>124</v>
      </c>
      <c r="T318" s="470" t="s">
        <v>36</v>
      </c>
      <c r="U318" s="466" t="s">
        <v>45</v>
      </c>
      <c r="V318" s="470">
        <v>72</v>
      </c>
      <c r="W318" s="470"/>
      <c r="X318" s="470">
        <v>72</v>
      </c>
      <c r="Y318" s="470"/>
      <c r="Z318" s="470"/>
      <c r="AA318" s="470">
        <v>43</v>
      </c>
      <c r="AB318" s="470"/>
    </row>
    <row r="319" spans="1:28" ht="23.1" customHeight="1" x14ac:dyDescent="0.7">
      <c r="A319" s="744" t="s">
        <v>557</v>
      </c>
      <c r="B319" s="470"/>
      <c r="C319" s="470">
        <v>206</v>
      </c>
      <c r="D319" s="470" t="s">
        <v>34</v>
      </c>
      <c r="E319" s="470">
        <v>98060</v>
      </c>
      <c r="F319" s="470">
        <v>5</v>
      </c>
      <c r="G319" s="470">
        <v>7475</v>
      </c>
      <c r="H319" s="466" t="s">
        <v>444</v>
      </c>
      <c r="I319" s="470">
        <v>5</v>
      </c>
      <c r="J319" s="470">
        <v>1</v>
      </c>
      <c r="K319" s="470">
        <v>89</v>
      </c>
      <c r="L319" s="470">
        <v>2189</v>
      </c>
      <c r="M319" s="470"/>
      <c r="N319" s="470"/>
      <c r="O319" s="470"/>
      <c r="P319" s="470"/>
      <c r="Q319" s="472">
        <v>100</v>
      </c>
      <c r="R319" s="470"/>
      <c r="S319" s="470"/>
      <c r="T319" s="470"/>
      <c r="U319" s="466"/>
      <c r="V319" s="470"/>
      <c r="W319" s="470"/>
      <c r="X319" s="470"/>
      <c r="Y319" s="470"/>
      <c r="Z319" s="470"/>
      <c r="AA319" s="470"/>
      <c r="AB319" s="470"/>
    </row>
    <row r="320" spans="1:28" ht="23.1" customHeight="1" x14ac:dyDescent="0.7">
      <c r="A320" s="744"/>
      <c r="B320" s="470"/>
      <c r="C320" s="470"/>
      <c r="D320" s="470"/>
      <c r="E320" s="470"/>
      <c r="F320" s="470"/>
      <c r="G320" s="470"/>
      <c r="H320" s="466"/>
      <c r="I320" s="470"/>
      <c r="J320" s="470"/>
      <c r="K320" s="470"/>
      <c r="L320" s="470"/>
      <c r="M320" s="470"/>
      <c r="N320" s="470"/>
      <c r="O320" s="470"/>
      <c r="P320" s="470"/>
      <c r="Q320" s="472"/>
      <c r="R320" s="470"/>
      <c r="S320" s="470"/>
      <c r="T320" s="470"/>
      <c r="U320" s="466"/>
      <c r="V320" s="470"/>
      <c r="W320" s="470"/>
      <c r="X320" s="470"/>
      <c r="Y320" s="470"/>
      <c r="Z320" s="470"/>
      <c r="AA320" s="470"/>
      <c r="AB320" s="470"/>
    </row>
    <row r="321" spans="1:28" ht="23.1" customHeight="1" x14ac:dyDescent="0.7">
      <c r="A321" s="744" t="s">
        <v>558</v>
      </c>
      <c r="B321" s="470">
        <v>112</v>
      </c>
      <c r="C321" s="470">
        <v>207</v>
      </c>
      <c r="D321" s="470" t="s">
        <v>34</v>
      </c>
      <c r="E321" s="470">
        <v>38314</v>
      </c>
      <c r="F321" s="470">
        <v>35</v>
      </c>
      <c r="G321" s="470">
        <v>1350</v>
      </c>
      <c r="H321" s="466" t="s">
        <v>444</v>
      </c>
      <c r="I321" s="470"/>
      <c r="J321" s="470">
        <v>1</v>
      </c>
      <c r="K321" s="470">
        <v>30</v>
      </c>
      <c r="L321" s="470"/>
      <c r="M321" s="470">
        <v>130</v>
      </c>
      <c r="N321" s="470"/>
      <c r="O321" s="470"/>
      <c r="P321" s="470"/>
      <c r="Q321" s="472">
        <v>250</v>
      </c>
      <c r="R321" s="470">
        <v>46</v>
      </c>
      <c r="S321" s="470">
        <v>112</v>
      </c>
      <c r="T321" s="470" t="s">
        <v>36</v>
      </c>
      <c r="U321" s="466" t="s">
        <v>45</v>
      </c>
      <c r="V321" s="470">
        <v>102</v>
      </c>
      <c r="W321" s="470"/>
      <c r="X321" s="470">
        <v>102</v>
      </c>
      <c r="Y321" s="470"/>
      <c r="Z321" s="470"/>
      <c r="AA321" s="470">
        <v>34</v>
      </c>
      <c r="AB321" s="470"/>
    </row>
    <row r="322" spans="1:28" ht="23.1" customHeight="1" x14ac:dyDescent="0.7">
      <c r="A322" s="744" t="s">
        <v>558</v>
      </c>
      <c r="B322" s="470"/>
      <c r="C322" s="470">
        <v>208</v>
      </c>
      <c r="D322" s="470" t="s">
        <v>34</v>
      </c>
      <c r="E322" s="470">
        <v>959</v>
      </c>
      <c r="F322" s="470">
        <v>3</v>
      </c>
      <c r="G322" s="470"/>
      <c r="H322" s="466" t="s">
        <v>444</v>
      </c>
      <c r="I322" s="470">
        <v>31</v>
      </c>
      <c r="J322" s="470">
        <v>2</v>
      </c>
      <c r="K322" s="470">
        <v>76</v>
      </c>
      <c r="L322" s="470">
        <v>12676</v>
      </c>
      <c r="M322" s="470"/>
      <c r="N322" s="470"/>
      <c r="O322" s="470"/>
      <c r="P322" s="470"/>
      <c r="Q322" s="472">
        <v>150</v>
      </c>
      <c r="R322" s="470"/>
      <c r="S322" s="470"/>
      <c r="T322" s="470"/>
      <c r="U322" s="466"/>
      <c r="V322" s="470"/>
      <c r="W322" s="470"/>
      <c r="X322" s="470"/>
      <c r="Y322" s="470"/>
      <c r="Z322" s="470"/>
      <c r="AA322" s="470"/>
      <c r="AB322" s="470"/>
    </row>
    <row r="323" spans="1:28" ht="23.1" customHeight="1" x14ac:dyDescent="0.7">
      <c r="A323" s="744" t="s">
        <v>558</v>
      </c>
      <c r="B323" s="470"/>
      <c r="C323" s="470">
        <v>209</v>
      </c>
      <c r="D323" s="470" t="s">
        <v>49</v>
      </c>
      <c r="E323" s="470">
        <v>2866</v>
      </c>
      <c r="F323" s="470">
        <v>24</v>
      </c>
      <c r="G323" s="470"/>
      <c r="H323" s="466" t="s">
        <v>444</v>
      </c>
      <c r="I323" s="470">
        <v>4</v>
      </c>
      <c r="J323" s="470">
        <v>3</v>
      </c>
      <c r="K323" s="470">
        <v>11</v>
      </c>
      <c r="L323" s="470">
        <v>1911</v>
      </c>
      <c r="M323" s="470"/>
      <c r="N323" s="470"/>
      <c r="O323" s="470"/>
      <c r="P323" s="470"/>
      <c r="Q323" s="472">
        <v>150</v>
      </c>
      <c r="R323" s="470"/>
      <c r="S323" s="470"/>
      <c r="T323" s="470"/>
      <c r="U323" s="466"/>
      <c r="V323" s="470"/>
      <c r="W323" s="470"/>
      <c r="X323" s="470"/>
      <c r="Y323" s="470"/>
      <c r="Z323" s="470"/>
      <c r="AA323" s="470"/>
      <c r="AB323" s="470"/>
    </row>
    <row r="324" spans="1:28" ht="23.1" customHeight="1" x14ac:dyDescent="0.7">
      <c r="A324" s="744"/>
      <c r="B324" s="470"/>
      <c r="C324" s="470"/>
      <c r="D324" s="470"/>
      <c r="E324" s="470"/>
      <c r="F324" s="470"/>
      <c r="G324" s="470"/>
      <c r="H324" s="466"/>
      <c r="I324" s="470"/>
      <c r="J324" s="470"/>
      <c r="K324" s="470"/>
      <c r="L324" s="470"/>
      <c r="M324" s="470"/>
      <c r="N324" s="470"/>
      <c r="O324" s="470"/>
      <c r="P324" s="470"/>
      <c r="Q324" s="472"/>
      <c r="R324" s="470"/>
      <c r="S324" s="470"/>
      <c r="T324" s="470"/>
      <c r="U324" s="466"/>
      <c r="V324" s="470"/>
      <c r="W324" s="470"/>
      <c r="X324" s="470"/>
      <c r="Y324" s="470"/>
      <c r="Z324" s="470"/>
      <c r="AA324" s="470"/>
      <c r="AB324" s="470"/>
    </row>
    <row r="325" spans="1:28" ht="23.1" customHeight="1" x14ac:dyDescent="0.7">
      <c r="A325" s="744" t="s">
        <v>559</v>
      </c>
      <c r="B325" s="470">
        <v>191</v>
      </c>
      <c r="C325" s="470">
        <v>210</v>
      </c>
      <c r="D325" s="470" t="s">
        <v>49</v>
      </c>
      <c r="E325" s="470">
        <v>6548</v>
      </c>
      <c r="F325" s="470">
        <v>135</v>
      </c>
      <c r="G325" s="470"/>
      <c r="H325" s="466" t="s">
        <v>444</v>
      </c>
      <c r="I325" s="470">
        <v>8</v>
      </c>
      <c r="J325" s="470">
        <v>2</v>
      </c>
      <c r="K325" s="470">
        <v>40</v>
      </c>
      <c r="L325" s="470">
        <v>3440</v>
      </c>
      <c r="M325" s="470"/>
      <c r="N325" s="470"/>
      <c r="O325" s="470"/>
      <c r="P325" s="470"/>
      <c r="Q325" s="472">
        <v>100</v>
      </c>
      <c r="R325" s="470"/>
      <c r="S325" s="470">
        <v>191</v>
      </c>
      <c r="T325" s="470"/>
      <c r="U325" s="466"/>
      <c r="V325" s="470"/>
      <c r="W325" s="470"/>
      <c r="X325" s="470"/>
      <c r="Y325" s="470"/>
      <c r="Z325" s="470"/>
      <c r="AA325" s="470"/>
      <c r="AB325" s="470"/>
    </row>
    <row r="326" spans="1:28" ht="23.1" customHeight="1" x14ac:dyDescent="0.7">
      <c r="A326" s="744"/>
      <c r="B326" s="470"/>
      <c r="C326" s="470"/>
      <c r="D326" s="470"/>
      <c r="E326" s="470"/>
      <c r="F326" s="470"/>
      <c r="G326" s="470"/>
      <c r="H326" s="466"/>
      <c r="I326" s="470"/>
      <c r="J326" s="470"/>
      <c r="K326" s="470"/>
      <c r="L326" s="470"/>
      <c r="M326" s="470"/>
      <c r="N326" s="470"/>
      <c r="O326" s="470"/>
      <c r="P326" s="470"/>
      <c r="Q326" s="472"/>
      <c r="R326" s="470"/>
      <c r="S326" s="470"/>
      <c r="T326" s="470"/>
      <c r="U326" s="466"/>
      <c r="V326" s="470"/>
      <c r="W326" s="470"/>
      <c r="X326" s="470"/>
      <c r="Y326" s="470"/>
      <c r="Z326" s="470"/>
      <c r="AA326" s="470"/>
      <c r="AB326" s="470"/>
    </row>
    <row r="327" spans="1:28" ht="23.1" customHeight="1" x14ac:dyDescent="0.7">
      <c r="A327" s="744" t="s">
        <v>560</v>
      </c>
      <c r="B327" s="470"/>
      <c r="C327" s="470">
        <v>211</v>
      </c>
      <c r="D327" s="470" t="s">
        <v>34</v>
      </c>
      <c r="E327" s="470">
        <v>40949</v>
      </c>
      <c r="F327" s="470">
        <v>29</v>
      </c>
      <c r="G327" s="470">
        <v>3359</v>
      </c>
      <c r="H327" s="466" t="s">
        <v>444</v>
      </c>
      <c r="I327" s="470">
        <v>5</v>
      </c>
      <c r="J327" s="470"/>
      <c r="K327" s="470">
        <v>86</v>
      </c>
      <c r="L327" s="470">
        <v>2086</v>
      </c>
      <c r="M327" s="470"/>
      <c r="N327" s="470"/>
      <c r="O327" s="470"/>
      <c r="P327" s="470"/>
      <c r="Q327" s="472">
        <v>100</v>
      </c>
      <c r="R327" s="470"/>
      <c r="S327" s="470"/>
      <c r="T327" s="470"/>
      <c r="U327" s="466"/>
      <c r="V327" s="470"/>
      <c r="W327" s="470"/>
      <c r="X327" s="470"/>
      <c r="Y327" s="470"/>
      <c r="Z327" s="470"/>
      <c r="AA327" s="470"/>
      <c r="AB327" s="470"/>
    </row>
    <row r="328" spans="1:28" ht="23.1" customHeight="1" x14ac:dyDescent="0.7">
      <c r="A328" s="744"/>
      <c r="B328" s="470"/>
      <c r="C328" s="470"/>
      <c r="D328" s="470"/>
      <c r="E328" s="470"/>
      <c r="F328" s="470"/>
      <c r="G328" s="470"/>
      <c r="H328" s="466"/>
      <c r="I328" s="470"/>
      <c r="J328" s="470"/>
      <c r="K328" s="470"/>
      <c r="L328" s="470"/>
      <c r="M328" s="470"/>
      <c r="N328" s="470"/>
      <c r="O328" s="470"/>
      <c r="P328" s="470"/>
      <c r="Q328" s="472"/>
      <c r="R328" s="470"/>
      <c r="S328" s="470"/>
      <c r="T328" s="470"/>
      <c r="U328" s="466"/>
      <c r="V328" s="470"/>
      <c r="W328" s="470"/>
      <c r="X328" s="470"/>
      <c r="Y328" s="470"/>
      <c r="Z328" s="470"/>
      <c r="AA328" s="470"/>
      <c r="AB328" s="470"/>
    </row>
    <row r="329" spans="1:28" ht="23.1" customHeight="1" x14ac:dyDescent="0.7">
      <c r="A329" s="744" t="s">
        <v>561</v>
      </c>
      <c r="B329" s="470"/>
      <c r="C329" s="470">
        <v>212</v>
      </c>
      <c r="D329" s="470" t="s">
        <v>34</v>
      </c>
      <c r="E329" s="470">
        <v>75042</v>
      </c>
      <c r="F329" s="470">
        <v>285</v>
      </c>
      <c r="G329" s="470">
        <v>6366</v>
      </c>
      <c r="H329" s="466" t="s">
        <v>444</v>
      </c>
      <c r="I329" s="470">
        <v>7</v>
      </c>
      <c r="J329" s="470">
        <v>1</v>
      </c>
      <c r="K329" s="470">
        <v>90</v>
      </c>
      <c r="L329" s="470">
        <v>2990</v>
      </c>
      <c r="M329" s="470"/>
      <c r="N329" s="470"/>
      <c r="O329" s="470"/>
      <c r="P329" s="470"/>
      <c r="Q329" s="472">
        <v>150</v>
      </c>
      <c r="R329" s="470"/>
      <c r="S329" s="470"/>
      <c r="T329" s="470"/>
      <c r="U329" s="466"/>
      <c r="V329" s="470"/>
      <c r="W329" s="470"/>
      <c r="X329" s="470"/>
      <c r="Y329" s="470"/>
      <c r="Z329" s="470"/>
      <c r="AA329" s="470"/>
      <c r="AB329" s="470"/>
    </row>
    <row r="330" spans="1:28" ht="23.1" customHeight="1" x14ac:dyDescent="0.7">
      <c r="A330" s="744"/>
      <c r="B330" s="470"/>
      <c r="C330" s="470"/>
      <c r="D330" s="470"/>
      <c r="E330" s="470"/>
      <c r="F330" s="470"/>
      <c r="G330" s="470"/>
      <c r="H330" s="466"/>
      <c r="I330" s="470"/>
      <c r="J330" s="470"/>
      <c r="K330" s="470"/>
      <c r="L330" s="470"/>
      <c r="M330" s="470"/>
      <c r="N330" s="470"/>
      <c r="O330" s="470"/>
      <c r="P330" s="470"/>
      <c r="Q330" s="472"/>
      <c r="R330" s="470"/>
      <c r="S330" s="470"/>
      <c r="T330" s="470"/>
      <c r="U330" s="466"/>
      <c r="V330" s="470"/>
      <c r="W330" s="470"/>
      <c r="X330" s="470"/>
      <c r="Y330" s="470"/>
      <c r="Z330" s="470"/>
      <c r="AA330" s="470"/>
      <c r="AB330" s="470"/>
    </row>
    <row r="331" spans="1:28" ht="23.1" customHeight="1" x14ac:dyDescent="0.7">
      <c r="A331" s="744" t="s">
        <v>562</v>
      </c>
      <c r="B331" s="470">
        <v>127</v>
      </c>
      <c r="C331" s="470">
        <v>213</v>
      </c>
      <c r="D331" s="470" t="s">
        <v>34</v>
      </c>
      <c r="E331" s="470">
        <v>38313</v>
      </c>
      <c r="F331" s="470">
        <v>77</v>
      </c>
      <c r="G331" s="470">
        <v>1349</v>
      </c>
      <c r="H331" s="466" t="s">
        <v>444</v>
      </c>
      <c r="I331" s="470"/>
      <c r="J331" s="470"/>
      <c r="K331" s="470">
        <v>46</v>
      </c>
      <c r="L331" s="470"/>
      <c r="M331" s="470">
        <v>46</v>
      </c>
      <c r="N331" s="470"/>
      <c r="O331" s="470"/>
      <c r="P331" s="470"/>
      <c r="Q331" s="472">
        <v>300</v>
      </c>
      <c r="R331" s="470">
        <v>47</v>
      </c>
      <c r="S331" s="470">
        <v>127</v>
      </c>
      <c r="T331" s="470" t="s">
        <v>36</v>
      </c>
      <c r="U331" s="466" t="s">
        <v>45</v>
      </c>
      <c r="V331" s="470">
        <v>54</v>
      </c>
      <c r="W331" s="470"/>
      <c r="X331" s="470">
        <v>54</v>
      </c>
      <c r="Y331" s="470"/>
      <c r="Z331" s="470"/>
      <c r="AA331" s="470">
        <v>30</v>
      </c>
      <c r="AB331" s="470"/>
    </row>
    <row r="332" spans="1:28" ht="23.1" customHeight="1" x14ac:dyDescent="0.7">
      <c r="A332" s="744" t="s">
        <v>562</v>
      </c>
      <c r="B332" s="470"/>
      <c r="C332" s="470">
        <v>214</v>
      </c>
      <c r="D332" s="470" t="s">
        <v>49</v>
      </c>
      <c r="E332" s="470">
        <v>6547</v>
      </c>
      <c r="F332" s="470">
        <v>73</v>
      </c>
      <c r="G332" s="470"/>
      <c r="H332" s="466" t="s">
        <v>444</v>
      </c>
      <c r="I332" s="470">
        <v>14</v>
      </c>
      <c r="J332" s="470">
        <v>1</v>
      </c>
      <c r="K332" s="470">
        <v>30</v>
      </c>
      <c r="L332" s="470">
        <v>5730</v>
      </c>
      <c r="M332" s="470"/>
      <c r="N332" s="470"/>
      <c r="O332" s="470"/>
      <c r="P332" s="470"/>
      <c r="Q332" s="472">
        <v>150</v>
      </c>
      <c r="R332" s="470"/>
      <c r="S332" s="470"/>
      <c r="T332" s="470"/>
      <c r="U332" s="466"/>
      <c r="V332" s="470"/>
      <c r="W332" s="470"/>
      <c r="X332" s="470"/>
      <c r="Y332" s="470"/>
      <c r="Z332" s="470"/>
      <c r="AA332" s="470"/>
      <c r="AB332" s="470"/>
    </row>
    <row r="333" spans="1:28" ht="23.1" customHeight="1" x14ac:dyDescent="0.7">
      <c r="A333" s="744" t="s">
        <v>562</v>
      </c>
      <c r="B333" s="470"/>
      <c r="C333" s="470">
        <v>215</v>
      </c>
      <c r="D333" s="470" t="s">
        <v>49</v>
      </c>
      <c r="E333" s="470">
        <v>2861</v>
      </c>
      <c r="F333" s="470">
        <v>16</v>
      </c>
      <c r="G333" s="470"/>
      <c r="H333" s="466" t="s">
        <v>444</v>
      </c>
      <c r="I333" s="470">
        <v>1</v>
      </c>
      <c r="J333" s="470">
        <v>1</v>
      </c>
      <c r="K333" s="470">
        <v>49</v>
      </c>
      <c r="L333" s="470">
        <v>549</v>
      </c>
      <c r="M333" s="470"/>
      <c r="N333" s="470"/>
      <c r="O333" s="470"/>
      <c r="P333" s="470"/>
      <c r="Q333" s="472">
        <v>150</v>
      </c>
      <c r="R333" s="470"/>
      <c r="S333" s="470"/>
      <c r="T333" s="470"/>
      <c r="U333" s="466"/>
      <c r="V333" s="470"/>
      <c r="W333" s="470"/>
      <c r="X333" s="470"/>
      <c r="Y333" s="470"/>
      <c r="Z333" s="470"/>
      <c r="AA333" s="470"/>
      <c r="AB333" s="470"/>
    </row>
    <row r="334" spans="1:28" ht="23.1" customHeight="1" x14ac:dyDescent="0.7">
      <c r="A334" s="744"/>
      <c r="B334" s="470"/>
      <c r="C334" s="470"/>
      <c r="D334" s="470"/>
      <c r="E334" s="470"/>
      <c r="F334" s="470"/>
      <c r="G334" s="470"/>
      <c r="H334" s="466"/>
      <c r="I334" s="470"/>
      <c r="J334" s="470"/>
      <c r="K334" s="470"/>
      <c r="L334" s="470"/>
      <c r="M334" s="470"/>
      <c r="N334" s="470"/>
      <c r="O334" s="470"/>
      <c r="P334" s="470"/>
      <c r="Q334" s="472"/>
      <c r="R334" s="470"/>
      <c r="S334" s="470"/>
      <c r="T334" s="470"/>
      <c r="U334" s="466"/>
      <c r="V334" s="470"/>
      <c r="W334" s="470"/>
      <c r="X334" s="470"/>
      <c r="Y334" s="470"/>
      <c r="Z334" s="470"/>
      <c r="AA334" s="470"/>
      <c r="AB334" s="470"/>
    </row>
    <row r="335" spans="1:28" ht="23.1" customHeight="1" x14ac:dyDescent="0.7">
      <c r="A335" s="744" t="s">
        <v>563</v>
      </c>
      <c r="B335" s="470">
        <v>77</v>
      </c>
      <c r="C335" s="470">
        <v>216</v>
      </c>
      <c r="D335" s="470" t="s">
        <v>34</v>
      </c>
      <c r="E335" s="470">
        <v>37489</v>
      </c>
      <c r="F335" s="470">
        <v>47</v>
      </c>
      <c r="G335" s="470">
        <v>1363</v>
      </c>
      <c r="H335" s="466" t="s">
        <v>444</v>
      </c>
      <c r="I335" s="470"/>
      <c r="J335" s="470">
        <v>2</v>
      </c>
      <c r="K335" s="470">
        <v>25</v>
      </c>
      <c r="L335" s="470"/>
      <c r="M335" s="470">
        <v>225</v>
      </c>
      <c r="N335" s="470"/>
      <c r="O335" s="470"/>
      <c r="P335" s="470"/>
      <c r="Q335" s="472">
        <v>250</v>
      </c>
      <c r="R335" s="470">
        <v>48</v>
      </c>
      <c r="S335" s="470">
        <v>77</v>
      </c>
      <c r="T335" s="470" t="s">
        <v>36</v>
      </c>
      <c r="U335" s="466" t="s">
        <v>45</v>
      </c>
      <c r="V335" s="470">
        <v>36</v>
      </c>
      <c r="W335" s="470"/>
      <c r="X335" s="470">
        <v>36</v>
      </c>
      <c r="Y335" s="470"/>
      <c r="Z335" s="470"/>
      <c r="AA335" s="470">
        <v>50</v>
      </c>
      <c r="AB335" s="470"/>
    </row>
    <row r="336" spans="1:28" ht="23.1" customHeight="1" x14ac:dyDescent="0.7">
      <c r="A336" s="744" t="s">
        <v>563</v>
      </c>
      <c r="B336" s="470"/>
      <c r="C336" s="470">
        <v>217</v>
      </c>
      <c r="D336" s="470" t="s">
        <v>49</v>
      </c>
      <c r="E336" s="470">
        <v>3574</v>
      </c>
      <c r="F336" s="470">
        <v>32</v>
      </c>
      <c r="G336" s="470"/>
      <c r="H336" s="466" t="s">
        <v>444</v>
      </c>
      <c r="I336" s="470">
        <v>3</v>
      </c>
      <c r="J336" s="470">
        <v>1</v>
      </c>
      <c r="K336" s="470">
        <v>18</v>
      </c>
      <c r="L336" s="470">
        <v>1318</v>
      </c>
      <c r="M336" s="470"/>
      <c r="N336" s="470"/>
      <c r="O336" s="470"/>
      <c r="P336" s="470"/>
      <c r="Q336" s="472">
        <v>100</v>
      </c>
      <c r="R336" s="470"/>
      <c r="S336" s="470"/>
      <c r="T336" s="470"/>
      <c r="U336" s="466"/>
      <c r="V336" s="470"/>
      <c r="W336" s="470"/>
      <c r="X336" s="470"/>
      <c r="Y336" s="470"/>
      <c r="Z336" s="470"/>
      <c r="AA336" s="470"/>
      <c r="AB336" s="470"/>
    </row>
    <row r="337" spans="1:28" ht="23.1" customHeight="1" x14ac:dyDescent="0.7">
      <c r="A337" s="744" t="s">
        <v>563</v>
      </c>
      <c r="B337" s="470"/>
      <c r="C337" s="470">
        <v>218</v>
      </c>
      <c r="D337" s="470" t="s">
        <v>49</v>
      </c>
      <c r="E337" s="470">
        <v>2948</v>
      </c>
      <c r="F337" s="470">
        <v>100</v>
      </c>
      <c r="G337" s="470"/>
      <c r="H337" s="466" t="s">
        <v>444</v>
      </c>
      <c r="I337" s="470">
        <v>4</v>
      </c>
      <c r="J337" s="470">
        <v>3</v>
      </c>
      <c r="K337" s="470">
        <v>12</v>
      </c>
      <c r="L337" s="470">
        <v>1912</v>
      </c>
      <c r="M337" s="470"/>
      <c r="N337" s="470"/>
      <c r="O337" s="470"/>
      <c r="P337" s="470"/>
      <c r="Q337" s="472">
        <v>100</v>
      </c>
      <c r="R337" s="470"/>
      <c r="S337" s="470"/>
      <c r="T337" s="470"/>
      <c r="U337" s="466"/>
      <c r="V337" s="470"/>
      <c r="W337" s="470"/>
      <c r="X337" s="470"/>
      <c r="Y337" s="470"/>
      <c r="Z337" s="470"/>
      <c r="AA337" s="470"/>
      <c r="AB337" s="470"/>
    </row>
    <row r="338" spans="1:28" ht="23.1" customHeight="1" x14ac:dyDescent="0.7">
      <c r="A338" s="744" t="s">
        <v>563</v>
      </c>
      <c r="B338" s="470"/>
      <c r="C338" s="470">
        <v>219</v>
      </c>
      <c r="D338" s="470" t="s">
        <v>49</v>
      </c>
      <c r="E338" s="470">
        <v>3576</v>
      </c>
      <c r="F338" s="470">
        <v>57</v>
      </c>
      <c r="G338" s="470"/>
      <c r="H338" s="466" t="s">
        <v>444</v>
      </c>
      <c r="I338" s="470"/>
      <c r="J338" s="470">
        <v>2</v>
      </c>
      <c r="K338" s="470">
        <v>80</v>
      </c>
      <c r="L338" s="470">
        <v>280</v>
      </c>
      <c r="M338" s="470"/>
      <c r="N338" s="470"/>
      <c r="O338" s="470"/>
      <c r="P338" s="470"/>
      <c r="Q338" s="472">
        <v>100</v>
      </c>
      <c r="R338" s="470"/>
      <c r="S338" s="470"/>
      <c r="T338" s="470"/>
      <c r="U338" s="466"/>
      <c r="V338" s="470"/>
      <c r="W338" s="470"/>
      <c r="X338" s="470"/>
      <c r="Y338" s="470"/>
      <c r="Z338" s="470"/>
      <c r="AA338" s="470"/>
      <c r="AB338" s="470"/>
    </row>
    <row r="339" spans="1:28" ht="23.1" customHeight="1" x14ac:dyDescent="0.7">
      <c r="A339" s="744"/>
      <c r="B339" s="470"/>
      <c r="C339" s="470"/>
      <c r="D339" s="470"/>
      <c r="E339" s="470"/>
      <c r="F339" s="470"/>
      <c r="G339" s="470"/>
      <c r="H339" s="466"/>
      <c r="I339" s="470"/>
      <c r="J339" s="470"/>
      <c r="K339" s="470"/>
      <c r="L339" s="470"/>
      <c r="M339" s="470"/>
      <c r="N339" s="470"/>
      <c r="O339" s="470"/>
      <c r="P339" s="470"/>
      <c r="Q339" s="472"/>
      <c r="R339" s="470"/>
      <c r="S339" s="470"/>
      <c r="T339" s="470"/>
      <c r="U339" s="466"/>
      <c r="V339" s="470"/>
      <c r="W339" s="470"/>
      <c r="X339" s="470"/>
      <c r="Y339" s="470"/>
      <c r="Z339" s="470"/>
      <c r="AA339" s="470"/>
      <c r="AB339" s="470"/>
    </row>
    <row r="340" spans="1:28" ht="23.1" customHeight="1" x14ac:dyDescent="0.7">
      <c r="A340" s="744" t="s">
        <v>564</v>
      </c>
      <c r="B340" s="470">
        <v>28</v>
      </c>
      <c r="C340" s="470">
        <v>220</v>
      </c>
      <c r="D340" s="470" t="s">
        <v>34</v>
      </c>
      <c r="E340" s="470">
        <v>38318</v>
      </c>
      <c r="F340" s="470">
        <v>95</v>
      </c>
      <c r="G340" s="470">
        <v>1354</v>
      </c>
      <c r="H340" s="466" t="s">
        <v>444</v>
      </c>
      <c r="I340" s="470"/>
      <c r="J340" s="470">
        <v>2</v>
      </c>
      <c r="K340" s="470">
        <v>90</v>
      </c>
      <c r="L340" s="470"/>
      <c r="M340" s="470">
        <v>290</v>
      </c>
      <c r="N340" s="470"/>
      <c r="O340" s="470"/>
      <c r="P340" s="470"/>
      <c r="Q340" s="472">
        <v>100</v>
      </c>
      <c r="R340" s="470">
        <v>49</v>
      </c>
      <c r="S340" s="470">
        <v>28</v>
      </c>
      <c r="T340" s="470" t="s">
        <v>36</v>
      </c>
      <c r="U340" s="466" t="s">
        <v>64</v>
      </c>
      <c r="V340" s="470">
        <v>84</v>
      </c>
      <c r="W340" s="470"/>
      <c r="X340" s="470">
        <v>84</v>
      </c>
      <c r="Y340" s="470"/>
      <c r="Z340" s="470"/>
      <c r="AA340" s="470">
        <v>30</v>
      </c>
      <c r="AB340" s="470"/>
    </row>
    <row r="341" spans="1:28" ht="23.1" customHeight="1" x14ac:dyDescent="0.7">
      <c r="A341" s="744" t="s">
        <v>564</v>
      </c>
      <c r="B341" s="470"/>
      <c r="C341" s="470">
        <v>221</v>
      </c>
      <c r="D341" s="470" t="s">
        <v>47</v>
      </c>
      <c r="E341" s="470">
        <v>1589</v>
      </c>
      <c r="F341" s="470">
        <v>72</v>
      </c>
      <c r="G341" s="470"/>
      <c r="H341" s="466" t="s">
        <v>444</v>
      </c>
      <c r="I341" s="470">
        <v>4</v>
      </c>
      <c r="J341" s="470">
        <v>3</v>
      </c>
      <c r="K341" s="470">
        <v>40</v>
      </c>
      <c r="L341" s="470">
        <v>1940</v>
      </c>
      <c r="M341" s="470"/>
      <c r="N341" s="470"/>
      <c r="O341" s="470"/>
      <c r="P341" s="470"/>
      <c r="Q341" s="472">
        <v>100</v>
      </c>
      <c r="R341" s="470"/>
      <c r="S341" s="470"/>
      <c r="T341" s="470"/>
      <c r="U341" s="466"/>
      <c r="V341" s="470"/>
      <c r="W341" s="470"/>
      <c r="X341" s="470"/>
      <c r="Y341" s="470"/>
      <c r="Z341" s="470"/>
      <c r="AA341" s="470"/>
      <c r="AB341" s="470"/>
    </row>
    <row r="342" spans="1:28" ht="23.1" customHeight="1" x14ac:dyDescent="0.7">
      <c r="A342" s="744"/>
      <c r="B342" s="470"/>
      <c r="C342" s="470"/>
      <c r="D342" s="470"/>
      <c r="E342" s="470"/>
      <c r="F342" s="470"/>
      <c r="G342" s="470"/>
      <c r="H342" s="466"/>
      <c r="I342" s="470"/>
      <c r="J342" s="470"/>
      <c r="K342" s="470"/>
      <c r="L342" s="470"/>
      <c r="M342" s="470"/>
      <c r="N342" s="470"/>
      <c r="O342" s="470"/>
      <c r="P342" s="470"/>
      <c r="Q342" s="472"/>
      <c r="R342" s="470"/>
      <c r="S342" s="470"/>
      <c r="T342" s="470"/>
      <c r="U342" s="466"/>
      <c r="V342" s="470"/>
      <c r="W342" s="470"/>
      <c r="X342" s="470"/>
      <c r="Y342" s="470"/>
      <c r="Z342" s="470"/>
      <c r="AA342" s="470"/>
      <c r="AB342" s="470"/>
    </row>
    <row r="343" spans="1:28" ht="23.1" customHeight="1" x14ac:dyDescent="0.7">
      <c r="A343" s="744" t="s">
        <v>565</v>
      </c>
      <c r="B343" s="470">
        <v>110</v>
      </c>
      <c r="C343" s="470">
        <v>222</v>
      </c>
      <c r="D343" s="470" t="s">
        <v>34</v>
      </c>
      <c r="E343" s="470">
        <v>41300</v>
      </c>
      <c r="F343" s="470">
        <v>106</v>
      </c>
      <c r="G343" s="470">
        <v>3397</v>
      </c>
      <c r="H343" s="466" t="s">
        <v>444</v>
      </c>
      <c r="I343" s="470"/>
      <c r="J343" s="470">
        <v>1</v>
      </c>
      <c r="K343" s="470">
        <v>33</v>
      </c>
      <c r="L343" s="470"/>
      <c r="M343" s="470">
        <v>133</v>
      </c>
      <c r="N343" s="470"/>
      <c r="O343" s="470"/>
      <c r="P343" s="470"/>
      <c r="Q343" s="472">
        <v>250</v>
      </c>
      <c r="R343" s="470">
        <v>50</v>
      </c>
      <c r="S343" s="470">
        <v>110</v>
      </c>
      <c r="T343" s="470" t="s">
        <v>36</v>
      </c>
      <c r="U343" s="466" t="s">
        <v>37</v>
      </c>
      <c r="V343" s="470">
        <v>36</v>
      </c>
      <c r="W343" s="470"/>
      <c r="X343" s="470">
        <v>36</v>
      </c>
      <c r="Y343" s="470"/>
      <c r="Z343" s="470"/>
      <c r="AA343" s="470">
        <v>12</v>
      </c>
      <c r="AB343" s="470"/>
    </row>
    <row r="344" spans="1:28" ht="23.1" customHeight="1" x14ac:dyDescent="0.7">
      <c r="A344" s="744"/>
      <c r="B344" s="470"/>
      <c r="C344" s="470"/>
      <c r="D344" s="470"/>
      <c r="E344" s="470"/>
      <c r="F344" s="470"/>
      <c r="G344" s="470"/>
      <c r="H344" s="466"/>
      <c r="I344" s="470"/>
      <c r="J344" s="470"/>
      <c r="K344" s="470"/>
      <c r="L344" s="470"/>
      <c r="M344" s="470"/>
      <c r="N344" s="470"/>
      <c r="O344" s="470"/>
      <c r="P344" s="470"/>
      <c r="Q344" s="472"/>
      <c r="R344" s="470"/>
      <c r="S344" s="470"/>
      <c r="T344" s="470"/>
      <c r="U344" s="466"/>
      <c r="V344" s="470"/>
      <c r="W344" s="470"/>
      <c r="X344" s="470"/>
      <c r="Y344" s="470"/>
      <c r="Z344" s="470"/>
      <c r="AA344" s="470"/>
      <c r="AB344" s="470"/>
    </row>
    <row r="345" spans="1:28" ht="23.1" customHeight="1" x14ac:dyDescent="0.7">
      <c r="A345" s="744" t="s">
        <v>566</v>
      </c>
      <c r="B345" s="470"/>
      <c r="C345" s="470">
        <v>223</v>
      </c>
      <c r="D345" s="470" t="s">
        <v>49</v>
      </c>
      <c r="E345" s="470">
        <v>2867</v>
      </c>
      <c r="F345" s="470">
        <v>25</v>
      </c>
      <c r="G345" s="470"/>
      <c r="H345" s="466" t="s">
        <v>444</v>
      </c>
      <c r="I345" s="470">
        <v>2</v>
      </c>
      <c r="J345" s="470">
        <v>2</v>
      </c>
      <c r="K345" s="470">
        <v>4</v>
      </c>
      <c r="L345" s="470">
        <v>1004</v>
      </c>
      <c r="M345" s="470"/>
      <c r="N345" s="470"/>
      <c r="O345" s="470"/>
      <c r="P345" s="470"/>
      <c r="Q345" s="472">
        <v>100</v>
      </c>
      <c r="R345" s="470"/>
      <c r="S345" s="470"/>
      <c r="T345" s="470"/>
      <c r="U345" s="466"/>
      <c r="V345" s="470"/>
      <c r="W345" s="470"/>
      <c r="X345" s="470"/>
      <c r="Y345" s="470"/>
      <c r="Z345" s="470"/>
      <c r="AA345" s="470"/>
      <c r="AB345" s="470"/>
    </row>
    <row r="346" spans="1:28" ht="23.1" customHeight="1" x14ac:dyDescent="0.7">
      <c r="A346" s="744"/>
      <c r="B346" s="470"/>
      <c r="C346" s="470"/>
      <c r="D346" s="470"/>
      <c r="E346" s="470"/>
      <c r="F346" s="470"/>
      <c r="G346" s="470"/>
      <c r="H346" s="466"/>
      <c r="I346" s="470"/>
      <c r="J346" s="470"/>
      <c r="K346" s="470"/>
      <c r="L346" s="470"/>
      <c r="M346" s="470"/>
      <c r="N346" s="470"/>
      <c r="O346" s="470"/>
      <c r="P346" s="470"/>
      <c r="Q346" s="472"/>
      <c r="R346" s="470"/>
      <c r="S346" s="470"/>
      <c r="T346" s="470"/>
      <c r="U346" s="466"/>
      <c r="V346" s="470"/>
      <c r="W346" s="470"/>
      <c r="X346" s="470"/>
      <c r="Y346" s="470"/>
      <c r="Z346" s="470"/>
      <c r="AA346" s="470"/>
      <c r="AB346" s="470"/>
    </row>
    <row r="347" spans="1:28" ht="23.1" customHeight="1" x14ac:dyDescent="0.7">
      <c r="A347" s="744" t="s">
        <v>567</v>
      </c>
      <c r="B347" s="470"/>
      <c r="C347" s="470">
        <v>224</v>
      </c>
      <c r="D347" s="470" t="s">
        <v>34</v>
      </c>
      <c r="E347" s="470">
        <v>85332</v>
      </c>
      <c r="F347" s="470">
        <v>291</v>
      </c>
      <c r="G347" s="470">
        <v>6949</v>
      </c>
      <c r="H347" s="466" t="s">
        <v>444</v>
      </c>
      <c r="I347" s="470">
        <v>11</v>
      </c>
      <c r="J347" s="470">
        <v>2</v>
      </c>
      <c r="K347" s="470">
        <v>39</v>
      </c>
      <c r="L347" s="470">
        <v>4639</v>
      </c>
      <c r="M347" s="470"/>
      <c r="N347" s="470"/>
      <c r="O347" s="470"/>
      <c r="P347" s="470"/>
      <c r="Q347" s="472">
        <v>100</v>
      </c>
      <c r="R347" s="470"/>
      <c r="S347" s="470"/>
      <c r="T347" s="470"/>
      <c r="U347" s="466"/>
      <c r="V347" s="470"/>
      <c r="W347" s="470"/>
      <c r="X347" s="470"/>
      <c r="Y347" s="470"/>
      <c r="Z347" s="470"/>
      <c r="AA347" s="470"/>
      <c r="AB347" s="470"/>
    </row>
    <row r="348" spans="1:28" ht="23.1" customHeight="1" x14ac:dyDescent="0.7">
      <c r="A348" s="744" t="s">
        <v>567</v>
      </c>
      <c r="B348" s="488"/>
      <c r="C348" s="470">
        <v>225</v>
      </c>
      <c r="D348" s="470" t="s">
        <v>49</v>
      </c>
      <c r="E348" s="470">
        <v>6585</v>
      </c>
      <c r="F348" s="470">
        <v>110</v>
      </c>
      <c r="G348" s="470"/>
      <c r="H348" s="466" t="s">
        <v>444</v>
      </c>
      <c r="I348" s="470">
        <v>6</v>
      </c>
      <c r="J348" s="470"/>
      <c r="K348" s="470">
        <v>83</v>
      </c>
      <c r="L348" s="470">
        <v>2483</v>
      </c>
      <c r="M348" s="470"/>
      <c r="N348" s="470"/>
      <c r="O348" s="470"/>
      <c r="P348" s="470"/>
      <c r="Q348" s="472">
        <v>100</v>
      </c>
      <c r="R348" s="470"/>
      <c r="S348" s="488"/>
      <c r="T348" s="470"/>
      <c r="U348" s="466"/>
      <c r="V348" s="470"/>
      <c r="W348" s="470"/>
      <c r="X348" s="470"/>
      <c r="Y348" s="470"/>
      <c r="Z348" s="470"/>
      <c r="AA348" s="470"/>
      <c r="AB348" s="470"/>
    </row>
    <row r="349" spans="1:28" ht="23.1" customHeight="1" x14ac:dyDescent="0.7">
      <c r="A349" s="744"/>
      <c r="B349" s="488"/>
      <c r="C349" s="470"/>
      <c r="D349" s="470"/>
      <c r="E349" s="470"/>
      <c r="F349" s="470"/>
      <c r="G349" s="470"/>
      <c r="H349" s="466"/>
      <c r="I349" s="470"/>
      <c r="J349" s="470"/>
      <c r="K349" s="470"/>
      <c r="L349" s="470"/>
      <c r="M349" s="470"/>
      <c r="N349" s="470"/>
      <c r="O349" s="470"/>
      <c r="P349" s="470"/>
      <c r="Q349" s="472"/>
      <c r="R349" s="470"/>
      <c r="S349" s="488"/>
      <c r="T349" s="470"/>
      <c r="U349" s="466"/>
      <c r="V349" s="470"/>
      <c r="W349" s="470"/>
      <c r="X349" s="470"/>
      <c r="Y349" s="470"/>
      <c r="Z349" s="470"/>
      <c r="AA349" s="470"/>
      <c r="AB349" s="470"/>
    </row>
    <row r="350" spans="1:28" ht="23.1" customHeight="1" x14ac:dyDescent="0.7">
      <c r="A350" s="744" t="s">
        <v>568</v>
      </c>
      <c r="B350" s="470">
        <v>170</v>
      </c>
      <c r="C350" s="470">
        <v>226</v>
      </c>
      <c r="D350" s="470" t="s">
        <v>34</v>
      </c>
      <c r="E350" s="470">
        <v>38322</v>
      </c>
      <c r="F350" s="470">
        <v>97</v>
      </c>
      <c r="G350" s="470">
        <v>1358</v>
      </c>
      <c r="H350" s="466" t="s">
        <v>444</v>
      </c>
      <c r="I350" s="470"/>
      <c r="J350" s="470">
        <v>2</v>
      </c>
      <c r="K350" s="470">
        <v>69</v>
      </c>
      <c r="L350" s="470"/>
      <c r="M350" s="470">
        <v>269</v>
      </c>
      <c r="N350" s="470"/>
      <c r="O350" s="470"/>
      <c r="P350" s="470"/>
      <c r="Q350" s="472">
        <v>250</v>
      </c>
      <c r="R350" s="470">
        <v>51</v>
      </c>
      <c r="S350" s="470">
        <v>170</v>
      </c>
      <c r="T350" s="470" t="s">
        <v>36</v>
      </c>
      <c r="U350" s="466" t="s">
        <v>45</v>
      </c>
      <c r="V350" s="470">
        <v>90</v>
      </c>
      <c r="W350" s="470"/>
      <c r="X350" s="470">
        <v>90</v>
      </c>
      <c r="Y350" s="470"/>
      <c r="Z350" s="470"/>
      <c r="AA350" s="470">
        <v>17</v>
      </c>
      <c r="AB350" s="470"/>
    </row>
    <row r="351" spans="1:28" ht="23.1" customHeight="1" x14ac:dyDescent="0.7">
      <c r="A351" s="744" t="s">
        <v>568</v>
      </c>
      <c r="B351" s="470"/>
      <c r="C351" s="470">
        <v>227</v>
      </c>
      <c r="D351" s="470" t="s">
        <v>34</v>
      </c>
      <c r="E351" s="470">
        <v>42246</v>
      </c>
      <c r="F351" s="470">
        <v>203</v>
      </c>
      <c r="G351" s="470">
        <v>4394</v>
      </c>
      <c r="H351" s="466" t="s">
        <v>444</v>
      </c>
      <c r="I351" s="470">
        <v>13</v>
      </c>
      <c r="J351" s="470"/>
      <c r="K351" s="470">
        <v>49</v>
      </c>
      <c r="L351" s="470">
        <v>5249</v>
      </c>
      <c r="M351" s="470"/>
      <c r="N351" s="470"/>
      <c r="O351" s="470"/>
      <c r="P351" s="470"/>
      <c r="Q351" s="472">
        <v>150</v>
      </c>
      <c r="R351" s="470"/>
      <c r="S351" s="470"/>
      <c r="T351" s="470"/>
      <c r="U351" s="466"/>
      <c r="V351" s="470"/>
      <c r="W351" s="470"/>
      <c r="X351" s="470"/>
      <c r="Y351" s="470"/>
      <c r="Z351" s="470"/>
      <c r="AA351" s="470"/>
      <c r="AB351" s="470"/>
    </row>
    <row r="352" spans="1:28" ht="23.1" customHeight="1" x14ac:dyDescent="0.7">
      <c r="A352" s="744" t="s">
        <v>568</v>
      </c>
      <c r="B352" s="470"/>
      <c r="C352" s="470">
        <v>228</v>
      </c>
      <c r="D352" s="470" t="s">
        <v>49</v>
      </c>
      <c r="E352" s="470">
        <v>5624</v>
      </c>
      <c r="F352" s="470">
        <v>36</v>
      </c>
      <c r="G352" s="470"/>
      <c r="H352" s="466" t="s">
        <v>444</v>
      </c>
      <c r="I352" s="470">
        <v>13</v>
      </c>
      <c r="J352" s="470">
        <v>2</v>
      </c>
      <c r="K352" s="470">
        <v>89</v>
      </c>
      <c r="L352" s="470">
        <v>5489</v>
      </c>
      <c r="M352" s="470"/>
      <c r="N352" s="470"/>
      <c r="O352" s="470"/>
      <c r="P352" s="470"/>
      <c r="Q352" s="472">
        <v>150</v>
      </c>
      <c r="R352" s="470"/>
      <c r="S352" s="470"/>
      <c r="T352" s="470"/>
      <c r="U352" s="466"/>
      <c r="V352" s="470"/>
      <c r="W352" s="470"/>
      <c r="X352" s="470"/>
      <c r="Y352" s="470"/>
      <c r="Z352" s="470"/>
      <c r="AA352" s="470"/>
      <c r="AB352" s="470"/>
    </row>
    <row r="353" spans="1:28" ht="23.1" customHeight="1" x14ac:dyDescent="0.7">
      <c r="A353" s="744"/>
      <c r="B353" s="470"/>
      <c r="C353" s="470"/>
      <c r="D353" s="470"/>
      <c r="E353" s="470"/>
      <c r="F353" s="470"/>
      <c r="G353" s="470"/>
      <c r="H353" s="466"/>
      <c r="I353" s="470"/>
      <c r="J353" s="470"/>
      <c r="K353" s="470"/>
      <c r="L353" s="470"/>
      <c r="M353" s="470"/>
      <c r="N353" s="470"/>
      <c r="O353" s="470"/>
      <c r="P353" s="470"/>
      <c r="Q353" s="472"/>
      <c r="R353" s="470"/>
      <c r="S353" s="470"/>
      <c r="T353" s="470"/>
      <c r="U353" s="466"/>
      <c r="V353" s="470"/>
      <c r="W353" s="470"/>
      <c r="X353" s="470"/>
      <c r="Y353" s="470"/>
      <c r="Z353" s="470"/>
      <c r="AA353" s="470"/>
      <c r="AB353" s="470"/>
    </row>
    <row r="354" spans="1:28" ht="23.1" customHeight="1" x14ac:dyDescent="0.7">
      <c r="A354" s="744" t="s">
        <v>569</v>
      </c>
      <c r="B354" s="470">
        <v>170</v>
      </c>
      <c r="C354" s="470">
        <v>229</v>
      </c>
      <c r="D354" s="470" t="s">
        <v>34</v>
      </c>
      <c r="E354" s="470">
        <v>89758</v>
      </c>
      <c r="F354" s="470">
        <v>246</v>
      </c>
      <c r="G354" s="470">
        <v>7318</v>
      </c>
      <c r="H354" s="466" t="s">
        <v>444</v>
      </c>
      <c r="I354" s="470">
        <v>6</v>
      </c>
      <c r="J354" s="470">
        <v>1</v>
      </c>
      <c r="K354" s="470">
        <v>13</v>
      </c>
      <c r="L354" s="470">
        <v>2513</v>
      </c>
      <c r="M354" s="470"/>
      <c r="N354" s="470"/>
      <c r="O354" s="470"/>
      <c r="P354" s="470"/>
      <c r="Q354" s="472">
        <v>150</v>
      </c>
      <c r="R354" s="470"/>
      <c r="S354" s="470">
        <v>170</v>
      </c>
      <c r="T354" s="470"/>
      <c r="U354" s="466"/>
      <c r="V354" s="470"/>
      <c r="W354" s="470"/>
      <c r="X354" s="470"/>
      <c r="Y354" s="470"/>
      <c r="Z354" s="470"/>
      <c r="AA354" s="470"/>
      <c r="AB354" s="470"/>
    </row>
    <row r="355" spans="1:28" ht="23.1" customHeight="1" x14ac:dyDescent="0.7">
      <c r="A355" s="744"/>
      <c r="B355" s="470"/>
      <c r="C355" s="470"/>
      <c r="D355" s="470"/>
      <c r="E355" s="470"/>
      <c r="F355" s="470"/>
      <c r="G355" s="470"/>
      <c r="H355" s="466"/>
      <c r="I355" s="470"/>
      <c r="J355" s="470"/>
      <c r="K355" s="470"/>
      <c r="L355" s="470"/>
      <c r="M355" s="470"/>
      <c r="N355" s="470"/>
      <c r="O355" s="470"/>
      <c r="P355" s="470"/>
      <c r="Q355" s="472"/>
      <c r="R355" s="470"/>
      <c r="S355" s="470"/>
      <c r="T355" s="470"/>
      <c r="U355" s="466"/>
      <c r="V355" s="470"/>
      <c r="W355" s="470"/>
      <c r="X355" s="470"/>
      <c r="Y355" s="470"/>
      <c r="Z355" s="470"/>
      <c r="AA355" s="470"/>
      <c r="AB355" s="470"/>
    </row>
    <row r="356" spans="1:28" ht="23.1" customHeight="1" x14ac:dyDescent="0.7">
      <c r="A356" s="744"/>
      <c r="B356" s="470"/>
      <c r="C356" s="470"/>
      <c r="D356" s="470"/>
      <c r="E356" s="470"/>
      <c r="F356" s="470"/>
      <c r="G356" s="470"/>
      <c r="H356" s="466"/>
      <c r="I356" s="470"/>
      <c r="J356" s="470"/>
      <c r="K356" s="470"/>
      <c r="L356" s="470"/>
      <c r="M356" s="470"/>
      <c r="N356" s="470"/>
      <c r="O356" s="470"/>
      <c r="P356" s="470"/>
      <c r="Q356" s="472"/>
      <c r="R356" s="470"/>
      <c r="S356" s="470"/>
      <c r="T356" s="470"/>
      <c r="U356" s="466"/>
      <c r="V356" s="470"/>
      <c r="W356" s="470"/>
      <c r="X356" s="470"/>
      <c r="Y356" s="470"/>
      <c r="Z356" s="470"/>
      <c r="AA356" s="470"/>
      <c r="AB356" s="470"/>
    </row>
    <row r="357" spans="1:28" ht="23.1" customHeight="1" x14ac:dyDescent="0.7">
      <c r="A357" s="744" t="s">
        <v>571</v>
      </c>
      <c r="B357" s="470">
        <v>229</v>
      </c>
      <c r="C357" s="470">
        <v>230</v>
      </c>
      <c r="D357" s="470" t="s">
        <v>49</v>
      </c>
      <c r="E357" s="470">
        <v>6559</v>
      </c>
      <c r="F357" s="470">
        <v>12</v>
      </c>
      <c r="G357" s="470"/>
      <c r="H357" s="466" t="s">
        <v>444</v>
      </c>
      <c r="I357" s="470">
        <v>7</v>
      </c>
      <c r="J357" s="470">
        <v>1</v>
      </c>
      <c r="K357" s="470">
        <v>18</v>
      </c>
      <c r="L357" s="470">
        <v>2918</v>
      </c>
      <c r="M357" s="470"/>
      <c r="N357" s="470"/>
      <c r="O357" s="470"/>
      <c r="P357" s="470"/>
      <c r="Q357" s="472">
        <v>100</v>
      </c>
      <c r="R357" s="470"/>
      <c r="S357" s="470">
        <v>229</v>
      </c>
      <c r="T357" s="470"/>
      <c r="U357" s="466"/>
      <c r="V357" s="470"/>
      <c r="W357" s="470"/>
      <c r="X357" s="470"/>
      <c r="Y357" s="470"/>
      <c r="Z357" s="470"/>
      <c r="AA357" s="470"/>
      <c r="AB357" s="470"/>
    </row>
    <row r="358" spans="1:28" ht="23.1" customHeight="1" x14ac:dyDescent="0.7">
      <c r="A358" s="744"/>
      <c r="B358" s="470"/>
      <c r="C358" s="470"/>
      <c r="D358" s="470"/>
      <c r="E358" s="470"/>
      <c r="F358" s="470"/>
      <c r="G358" s="470"/>
      <c r="H358" s="466"/>
      <c r="I358" s="470"/>
      <c r="J358" s="470"/>
      <c r="K358" s="470"/>
      <c r="L358" s="470"/>
      <c r="M358" s="470"/>
      <c r="N358" s="470"/>
      <c r="O358" s="470"/>
      <c r="P358" s="470"/>
      <c r="Q358" s="472"/>
      <c r="R358" s="470"/>
      <c r="S358" s="470"/>
      <c r="T358" s="470"/>
      <c r="U358" s="466"/>
      <c r="V358" s="470"/>
      <c r="W358" s="470"/>
      <c r="X358" s="470"/>
      <c r="Y358" s="470"/>
      <c r="Z358" s="470"/>
      <c r="AA358" s="470"/>
      <c r="AB358" s="470"/>
    </row>
    <row r="359" spans="1:28" ht="23.1" customHeight="1" x14ac:dyDescent="0.7">
      <c r="A359" s="744" t="s">
        <v>3384</v>
      </c>
      <c r="B359" s="470">
        <v>229</v>
      </c>
      <c r="C359" s="470">
        <v>231</v>
      </c>
      <c r="D359" s="470" t="s">
        <v>34</v>
      </c>
      <c r="E359" s="470">
        <v>37433</v>
      </c>
      <c r="F359" s="470">
        <v>24</v>
      </c>
      <c r="G359" s="470">
        <v>1277</v>
      </c>
      <c r="H359" s="466"/>
      <c r="I359" s="470">
        <v>2</v>
      </c>
      <c r="J359" s="470">
        <v>1</v>
      </c>
      <c r="K359" s="470">
        <v>53</v>
      </c>
      <c r="L359" s="470"/>
      <c r="M359" s="470"/>
      <c r="N359" s="470"/>
      <c r="O359" s="470"/>
      <c r="P359" s="470"/>
      <c r="Q359" s="472">
        <v>100</v>
      </c>
      <c r="R359" s="470"/>
      <c r="S359" s="470">
        <v>229</v>
      </c>
      <c r="T359" s="470" t="s">
        <v>36</v>
      </c>
      <c r="U359" s="466" t="s">
        <v>45</v>
      </c>
      <c r="V359" s="470">
        <v>36</v>
      </c>
      <c r="W359" s="470"/>
      <c r="X359" s="470">
        <v>36</v>
      </c>
      <c r="Y359" s="470"/>
      <c r="Z359" s="470"/>
      <c r="AA359" s="470">
        <v>4</v>
      </c>
      <c r="AB359" s="470"/>
    </row>
    <row r="360" spans="1:28" ht="23.1" customHeight="1" x14ac:dyDescent="0.7">
      <c r="A360" s="744"/>
      <c r="B360" s="470"/>
      <c r="C360" s="470"/>
      <c r="D360" s="470"/>
      <c r="E360" s="470"/>
      <c r="F360" s="470"/>
      <c r="G360" s="470"/>
      <c r="H360" s="466"/>
      <c r="I360" s="470"/>
      <c r="J360" s="470"/>
      <c r="K360" s="470"/>
      <c r="L360" s="470"/>
      <c r="M360" s="470"/>
      <c r="N360" s="470"/>
      <c r="O360" s="470"/>
      <c r="P360" s="470"/>
      <c r="Q360" s="472"/>
      <c r="R360" s="470"/>
      <c r="S360" s="470"/>
      <c r="T360" s="470"/>
      <c r="U360" s="466"/>
      <c r="V360" s="470"/>
      <c r="W360" s="470"/>
      <c r="X360" s="470"/>
      <c r="Y360" s="470"/>
      <c r="Z360" s="470"/>
      <c r="AA360" s="470"/>
      <c r="AB360" s="470"/>
    </row>
    <row r="361" spans="1:28" ht="23.1" customHeight="1" x14ac:dyDescent="0.7">
      <c r="A361" s="744" t="s">
        <v>572</v>
      </c>
      <c r="B361" s="470">
        <v>93</v>
      </c>
      <c r="C361" s="470">
        <v>232</v>
      </c>
      <c r="D361" s="470" t="s">
        <v>49</v>
      </c>
      <c r="E361" s="470">
        <v>6560</v>
      </c>
      <c r="F361" s="470">
        <v>10</v>
      </c>
      <c r="G361" s="470"/>
      <c r="H361" s="466" t="s">
        <v>444</v>
      </c>
      <c r="I361" s="470">
        <v>9</v>
      </c>
      <c r="J361" s="470"/>
      <c r="K361" s="470">
        <v>14</v>
      </c>
      <c r="L361" s="470">
        <v>3614</v>
      </c>
      <c r="M361" s="470"/>
      <c r="N361" s="470"/>
      <c r="O361" s="470"/>
      <c r="P361" s="470"/>
      <c r="Q361" s="472">
        <v>150</v>
      </c>
      <c r="R361" s="470"/>
      <c r="S361" s="470">
        <v>93</v>
      </c>
      <c r="T361" s="470"/>
      <c r="U361" s="466"/>
      <c r="V361" s="470"/>
      <c r="W361" s="470"/>
      <c r="X361" s="470"/>
      <c r="Y361" s="470"/>
      <c r="Z361" s="470"/>
      <c r="AA361" s="470"/>
      <c r="AB361" s="470"/>
    </row>
    <row r="362" spans="1:28" ht="23.1" customHeight="1" x14ac:dyDescent="0.7">
      <c r="A362" s="744"/>
      <c r="B362" s="470"/>
      <c r="C362" s="470"/>
      <c r="D362" s="470"/>
      <c r="E362" s="470"/>
      <c r="F362" s="470"/>
      <c r="G362" s="470"/>
      <c r="H362" s="466"/>
      <c r="I362" s="470"/>
      <c r="J362" s="470"/>
      <c r="K362" s="470"/>
      <c r="L362" s="470"/>
      <c r="M362" s="470"/>
      <c r="N362" s="470"/>
      <c r="O362" s="470"/>
      <c r="P362" s="470"/>
      <c r="Q362" s="472"/>
      <c r="R362" s="470"/>
      <c r="S362" s="470"/>
      <c r="T362" s="470"/>
      <c r="U362" s="466"/>
      <c r="V362" s="470"/>
      <c r="W362" s="470"/>
      <c r="X362" s="470"/>
      <c r="Y362" s="470"/>
      <c r="Z362" s="470"/>
      <c r="AA362" s="470"/>
      <c r="AB362" s="470"/>
    </row>
    <row r="363" spans="1:28" ht="23.1" customHeight="1" x14ac:dyDescent="0.7">
      <c r="A363" s="744" t="s">
        <v>573</v>
      </c>
      <c r="B363" s="470">
        <v>251</v>
      </c>
      <c r="C363" s="470">
        <v>233</v>
      </c>
      <c r="D363" s="470" t="s">
        <v>49</v>
      </c>
      <c r="E363" s="470">
        <v>6577</v>
      </c>
      <c r="F363" s="470">
        <v>80</v>
      </c>
      <c r="G363" s="470"/>
      <c r="H363" s="466" t="s">
        <v>444</v>
      </c>
      <c r="I363" s="470">
        <v>7</v>
      </c>
      <c r="J363" s="470">
        <v>3</v>
      </c>
      <c r="K363" s="470">
        <v>81</v>
      </c>
      <c r="L363" s="470">
        <v>3181</v>
      </c>
      <c r="M363" s="470"/>
      <c r="N363" s="470"/>
      <c r="O363" s="470"/>
      <c r="P363" s="470"/>
      <c r="Q363" s="472">
        <v>150</v>
      </c>
      <c r="R363" s="470"/>
      <c r="S363" s="470">
        <v>251</v>
      </c>
      <c r="T363" s="470"/>
      <c r="U363" s="466"/>
      <c r="V363" s="470"/>
      <c r="W363" s="470"/>
      <c r="X363" s="470"/>
      <c r="Y363" s="470"/>
      <c r="Z363" s="470"/>
      <c r="AA363" s="470"/>
      <c r="AB363" s="470"/>
    </row>
    <row r="364" spans="1:28" ht="23.1" customHeight="1" x14ac:dyDescent="0.7">
      <c r="A364" s="744"/>
      <c r="B364" s="470"/>
      <c r="C364" s="470"/>
      <c r="D364" s="470"/>
      <c r="E364" s="470"/>
      <c r="F364" s="470"/>
      <c r="G364" s="470"/>
      <c r="H364" s="466"/>
      <c r="I364" s="470"/>
      <c r="J364" s="470"/>
      <c r="K364" s="470"/>
      <c r="L364" s="470"/>
      <c r="M364" s="470"/>
      <c r="N364" s="470"/>
      <c r="O364" s="470"/>
      <c r="P364" s="470"/>
      <c r="Q364" s="472"/>
      <c r="R364" s="470"/>
      <c r="S364" s="470"/>
      <c r="T364" s="470"/>
      <c r="U364" s="466"/>
      <c r="V364" s="470"/>
      <c r="W364" s="470"/>
      <c r="X364" s="470"/>
      <c r="Y364" s="470"/>
      <c r="Z364" s="470"/>
      <c r="AA364" s="470"/>
      <c r="AB364" s="470"/>
    </row>
    <row r="365" spans="1:28" ht="23.1" customHeight="1" x14ac:dyDescent="0.7">
      <c r="A365" s="744" t="s">
        <v>574</v>
      </c>
      <c r="B365" s="470">
        <v>42</v>
      </c>
      <c r="C365" s="470">
        <v>234</v>
      </c>
      <c r="D365" s="470" t="s">
        <v>49</v>
      </c>
      <c r="E365" s="470">
        <v>6573</v>
      </c>
      <c r="F365" s="470">
        <v>81</v>
      </c>
      <c r="G365" s="470"/>
      <c r="H365" s="466" t="s">
        <v>444</v>
      </c>
      <c r="I365" s="470">
        <v>8</v>
      </c>
      <c r="J365" s="470"/>
      <c r="K365" s="470">
        <v>52</v>
      </c>
      <c r="L365" s="470">
        <v>3252</v>
      </c>
      <c r="M365" s="470"/>
      <c r="N365" s="470"/>
      <c r="O365" s="470"/>
      <c r="P365" s="470"/>
      <c r="Q365" s="472">
        <v>150</v>
      </c>
      <c r="R365" s="470"/>
      <c r="S365" s="470">
        <v>42</v>
      </c>
      <c r="T365" s="470"/>
      <c r="U365" s="466"/>
      <c r="V365" s="470"/>
      <c r="W365" s="470"/>
      <c r="X365" s="470"/>
      <c r="Y365" s="470"/>
      <c r="Z365" s="470"/>
      <c r="AA365" s="470"/>
      <c r="AB365" s="470"/>
    </row>
    <row r="366" spans="1:28" ht="23.1" customHeight="1" x14ac:dyDescent="0.7">
      <c r="A366" s="744"/>
      <c r="B366" s="470"/>
      <c r="C366" s="470"/>
      <c r="D366" s="470"/>
      <c r="E366" s="470"/>
      <c r="F366" s="470"/>
      <c r="G366" s="470"/>
      <c r="H366" s="466"/>
      <c r="I366" s="470"/>
      <c r="J366" s="470"/>
      <c r="K366" s="470"/>
      <c r="L366" s="470"/>
      <c r="M366" s="470"/>
      <c r="N366" s="470"/>
      <c r="O366" s="470"/>
      <c r="P366" s="470"/>
      <c r="Q366" s="472"/>
      <c r="R366" s="470"/>
      <c r="S366" s="470"/>
      <c r="T366" s="470"/>
      <c r="U366" s="466"/>
      <c r="V366" s="470"/>
      <c r="W366" s="470"/>
      <c r="X366" s="470"/>
      <c r="Y366" s="470"/>
      <c r="Z366" s="470"/>
      <c r="AA366" s="470"/>
      <c r="AB366" s="470"/>
    </row>
    <row r="367" spans="1:28" ht="23.1" customHeight="1" x14ac:dyDescent="0.7">
      <c r="A367" s="744" t="s">
        <v>575</v>
      </c>
      <c r="B367" s="470">
        <v>126</v>
      </c>
      <c r="C367" s="470">
        <v>235</v>
      </c>
      <c r="D367" s="470" t="s">
        <v>49</v>
      </c>
      <c r="E367" s="470">
        <v>6570</v>
      </c>
      <c r="F367" s="470">
        <v>9</v>
      </c>
      <c r="G367" s="470"/>
      <c r="H367" s="466" t="s">
        <v>444</v>
      </c>
      <c r="I367" s="470">
        <v>8</v>
      </c>
      <c r="J367" s="470">
        <v>3</v>
      </c>
      <c r="K367" s="470">
        <v>17</v>
      </c>
      <c r="L367" s="470">
        <v>3517</v>
      </c>
      <c r="M367" s="470"/>
      <c r="N367" s="470"/>
      <c r="O367" s="470"/>
      <c r="P367" s="470"/>
      <c r="Q367" s="472">
        <v>150</v>
      </c>
      <c r="R367" s="470"/>
      <c r="S367" s="470">
        <v>126</v>
      </c>
      <c r="T367" s="470"/>
      <c r="U367" s="466"/>
      <c r="V367" s="470"/>
      <c r="W367" s="470"/>
      <c r="X367" s="470"/>
      <c r="Y367" s="470"/>
      <c r="Z367" s="470"/>
      <c r="AA367" s="470"/>
      <c r="AB367" s="470"/>
    </row>
    <row r="368" spans="1:28" ht="23.1" customHeight="1" x14ac:dyDescent="0.7">
      <c r="A368" s="744"/>
      <c r="B368" s="470"/>
      <c r="C368" s="470"/>
      <c r="D368" s="470"/>
      <c r="E368" s="470"/>
      <c r="F368" s="470"/>
      <c r="G368" s="470"/>
      <c r="H368" s="466"/>
      <c r="I368" s="470"/>
      <c r="J368" s="470"/>
      <c r="K368" s="470"/>
      <c r="L368" s="470"/>
      <c r="M368" s="470"/>
      <c r="N368" s="470"/>
      <c r="O368" s="470"/>
      <c r="P368" s="470"/>
      <c r="Q368" s="472"/>
      <c r="R368" s="470"/>
      <c r="S368" s="470"/>
      <c r="T368" s="470"/>
      <c r="U368" s="466"/>
      <c r="V368" s="470"/>
      <c r="W368" s="470"/>
      <c r="X368" s="470"/>
      <c r="Y368" s="470"/>
      <c r="Z368" s="470"/>
      <c r="AA368" s="470"/>
      <c r="AB368" s="470"/>
    </row>
    <row r="369" spans="1:28" ht="23.1" customHeight="1" x14ac:dyDescent="0.7">
      <c r="A369" s="744" t="s">
        <v>576</v>
      </c>
      <c r="B369" s="470">
        <v>197</v>
      </c>
      <c r="C369" s="470">
        <v>236</v>
      </c>
      <c r="D369" s="470" t="s">
        <v>49</v>
      </c>
      <c r="E369" s="470">
        <v>6733</v>
      </c>
      <c r="F369" s="470">
        <v>103</v>
      </c>
      <c r="G369" s="470"/>
      <c r="H369" s="466" t="s">
        <v>444</v>
      </c>
      <c r="I369" s="470">
        <v>13</v>
      </c>
      <c r="J369" s="470">
        <v>3</v>
      </c>
      <c r="K369" s="470"/>
      <c r="L369" s="470">
        <v>5500</v>
      </c>
      <c r="M369" s="470"/>
      <c r="N369" s="470"/>
      <c r="O369" s="470"/>
      <c r="P369" s="470"/>
      <c r="Q369" s="472">
        <v>150</v>
      </c>
      <c r="R369" s="470"/>
      <c r="S369" s="470">
        <v>197</v>
      </c>
      <c r="T369" s="470"/>
      <c r="U369" s="466"/>
      <c r="V369" s="470"/>
      <c r="W369" s="470"/>
      <c r="X369" s="470"/>
      <c r="Y369" s="470"/>
      <c r="Z369" s="470"/>
      <c r="AA369" s="470"/>
      <c r="AB369" s="470"/>
    </row>
    <row r="370" spans="1:28" ht="23.1" customHeight="1" x14ac:dyDescent="0.7">
      <c r="A370" s="744" t="s">
        <v>576</v>
      </c>
      <c r="B370" s="470"/>
      <c r="C370" s="470">
        <v>237</v>
      </c>
      <c r="D370" s="470" t="s">
        <v>49</v>
      </c>
      <c r="E370" s="470">
        <v>6736</v>
      </c>
      <c r="F370" s="470">
        <v>105</v>
      </c>
      <c r="G370" s="470"/>
      <c r="H370" s="466" t="s">
        <v>444</v>
      </c>
      <c r="I370" s="470">
        <v>13</v>
      </c>
      <c r="J370" s="470">
        <v>3</v>
      </c>
      <c r="K370" s="470">
        <v>5</v>
      </c>
      <c r="L370" s="470">
        <v>5505</v>
      </c>
      <c r="M370" s="470"/>
      <c r="N370" s="470"/>
      <c r="O370" s="470"/>
      <c r="P370" s="470"/>
      <c r="Q370" s="472">
        <v>100</v>
      </c>
      <c r="R370" s="470"/>
      <c r="S370" s="470"/>
      <c r="T370" s="470"/>
      <c r="U370" s="466"/>
      <c r="V370" s="470"/>
      <c r="W370" s="470"/>
      <c r="X370" s="470"/>
      <c r="Y370" s="470"/>
      <c r="Z370" s="470"/>
      <c r="AA370" s="470"/>
      <c r="AB370" s="470"/>
    </row>
    <row r="371" spans="1:28" ht="23.1" customHeight="1" x14ac:dyDescent="0.7">
      <c r="A371" s="744"/>
      <c r="B371" s="470"/>
      <c r="C371" s="470"/>
      <c r="D371" s="470"/>
      <c r="E371" s="470"/>
      <c r="F371" s="470"/>
      <c r="G371" s="470"/>
      <c r="H371" s="466"/>
      <c r="I371" s="470"/>
      <c r="J371" s="470"/>
      <c r="K371" s="470"/>
      <c r="L371" s="470"/>
      <c r="M371" s="470"/>
      <c r="N371" s="470"/>
      <c r="O371" s="470"/>
      <c r="P371" s="470"/>
      <c r="Q371" s="472"/>
      <c r="R371" s="470"/>
      <c r="S371" s="470"/>
      <c r="T371" s="470"/>
      <c r="U371" s="466"/>
      <c r="V371" s="470"/>
      <c r="W371" s="470"/>
      <c r="X371" s="470"/>
      <c r="Y371" s="470"/>
      <c r="Z371" s="470"/>
      <c r="AA371" s="470"/>
      <c r="AB371" s="470"/>
    </row>
    <row r="372" spans="1:28" ht="23.1" customHeight="1" x14ac:dyDescent="0.7">
      <c r="A372" s="744" t="s">
        <v>577</v>
      </c>
      <c r="B372" s="470"/>
      <c r="C372" s="470">
        <v>238</v>
      </c>
      <c r="D372" s="470" t="s">
        <v>34</v>
      </c>
      <c r="E372" s="470">
        <v>81835</v>
      </c>
      <c r="F372" s="470">
        <v>126</v>
      </c>
      <c r="G372" s="470">
        <v>6837</v>
      </c>
      <c r="H372" s="466" t="s">
        <v>444</v>
      </c>
      <c r="I372" s="470">
        <v>8</v>
      </c>
      <c r="J372" s="470"/>
      <c r="K372" s="470">
        <v>48</v>
      </c>
      <c r="L372" s="470">
        <v>3248</v>
      </c>
      <c r="M372" s="470"/>
      <c r="N372" s="470"/>
      <c r="O372" s="470"/>
      <c r="P372" s="470"/>
      <c r="Q372" s="472">
        <v>100</v>
      </c>
      <c r="R372" s="470"/>
      <c r="S372" s="470"/>
      <c r="T372" s="470"/>
      <c r="U372" s="466"/>
      <c r="V372" s="470"/>
      <c r="W372" s="470"/>
      <c r="X372" s="470"/>
      <c r="Y372" s="470"/>
      <c r="Z372" s="470"/>
      <c r="AA372" s="470"/>
      <c r="AB372" s="470"/>
    </row>
    <row r="373" spans="1:28" ht="23.1" customHeight="1" x14ac:dyDescent="0.7">
      <c r="A373" s="744" t="s">
        <v>577</v>
      </c>
      <c r="B373" s="470">
        <v>59</v>
      </c>
      <c r="C373" s="470">
        <v>239</v>
      </c>
      <c r="D373" s="470" t="s">
        <v>34</v>
      </c>
      <c r="E373" s="470">
        <v>37484</v>
      </c>
      <c r="F373" s="470">
        <v>78</v>
      </c>
      <c r="G373" s="470">
        <v>1328</v>
      </c>
      <c r="H373" s="466" t="s">
        <v>444</v>
      </c>
      <c r="I373" s="470"/>
      <c r="J373" s="470">
        <v>1</v>
      </c>
      <c r="K373" s="470">
        <v>98</v>
      </c>
      <c r="L373" s="470"/>
      <c r="M373" s="470">
        <v>198</v>
      </c>
      <c r="N373" s="470"/>
      <c r="O373" s="470"/>
      <c r="P373" s="470"/>
      <c r="Q373" s="472">
        <v>250</v>
      </c>
      <c r="R373" s="470">
        <v>53</v>
      </c>
      <c r="S373" s="470">
        <v>59</v>
      </c>
      <c r="T373" s="470" t="s">
        <v>36</v>
      </c>
      <c r="U373" s="466" t="s">
        <v>45</v>
      </c>
      <c r="V373" s="470">
        <v>135</v>
      </c>
      <c r="W373" s="470"/>
      <c r="X373" s="470">
        <v>135</v>
      </c>
      <c r="Y373" s="470"/>
      <c r="Z373" s="470"/>
      <c r="AA373" s="470">
        <v>16</v>
      </c>
      <c r="AB373" s="470"/>
    </row>
    <row r="374" spans="1:28" ht="23.1" customHeight="1" x14ac:dyDescent="0.7">
      <c r="A374" s="744" t="s">
        <v>577</v>
      </c>
      <c r="B374" s="470"/>
      <c r="C374" s="470">
        <v>240</v>
      </c>
      <c r="D374" s="470" t="s">
        <v>34</v>
      </c>
      <c r="E374" s="470">
        <v>32111</v>
      </c>
      <c r="F374" s="470">
        <v>310</v>
      </c>
      <c r="G374" s="470">
        <v>7463</v>
      </c>
      <c r="H374" s="466" t="s">
        <v>444</v>
      </c>
      <c r="I374" s="470">
        <v>2</v>
      </c>
      <c r="J374" s="470">
        <v>1</v>
      </c>
      <c r="K374" s="470">
        <v>47</v>
      </c>
      <c r="L374" s="470">
        <v>947</v>
      </c>
      <c r="M374" s="470"/>
      <c r="N374" s="470"/>
      <c r="O374" s="470"/>
      <c r="P374" s="470"/>
      <c r="Q374" s="472">
        <v>150</v>
      </c>
      <c r="R374" s="470"/>
      <c r="S374" s="470"/>
      <c r="T374" s="470"/>
      <c r="U374" s="466"/>
      <c r="V374" s="470"/>
      <c r="W374" s="470"/>
      <c r="X374" s="470"/>
      <c r="Y374" s="470"/>
      <c r="Z374" s="470"/>
      <c r="AA374" s="470"/>
      <c r="AB374" s="470"/>
    </row>
    <row r="375" spans="1:28" ht="23.1" customHeight="1" x14ac:dyDescent="0.7">
      <c r="A375" s="744" t="s">
        <v>577</v>
      </c>
      <c r="B375" s="470"/>
      <c r="C375" s="470">
        <v>241</v>
      </c>
      <c r="D375" s="470" t="s">
        <v>34</v>
      </c>
      <c r="E375" s="470">
        <v>42005</v>
      </c>
      <c r="F375" s="470">
        <v>90</v>
      </c>
      <c r="G375" s="470">
        <v>3817</v>
      </c>
      <c r="H375" s="466" t="s">
        <v>444</v>
      </c>
      <c r="I375" s="470">
        <v>2</v>
      </c>
      <c r="J375" s="470"/>
      <c r="K375" s="470">
        <v>6</v>
      </c>
      <c r="L375" s="470">
        <v>406</v>
      </c>
      <c r="M375" s="470"/>
      <c r="N375" s="470"/>
      <c r="O375" s="470"/>
      <c r="P375" s="470"/>
      <c r="Q375" s="472">
        <v>250</v>
      </c>
      <c r="R375" s="470"/>
      <c r="S375" s="470"/>
      <c r="T375" s="470"/>
      <c r="U375" s="466"/>
      <c r="V375" s="470"/>
      <c r="W375" s="470"/>
      <c r="X375" s="470"/>
      <c r="Y375" s="470"/>
      <c r="Z375" s="470"/>
      <c r="AA375" s="470"/>
      <c r="AB375" s="470"/>
    </row>
    <row r="376" spans="1:28" ht="23.1" customHeight="1" x14ac:dyDescent="0.7">
      <c r="A376" s="744" t="s">
        <v>578</v>
      </c>
      <c r="B376" s="470">
        <v>153</v>
      </c>
      <c r="C376" s="470">
        <v>242</v>
      </c>
      <c r="D376" s="470" t="s">
        <v>34</v>
      </c>
      <c r="E376" s="470">
        <v>37414</v>
      </c>
      <c r="F376" s="470">
        <v>5</v>
      </c>
      <c r="G376" s="470">
        <v>1258</v>
      </c>
      <c r="H376" s="466" t="s">
        <v>444</v>
      </c>
      <c r="I376" s="470"/>
      <c r="J376" s="470">
        <v>2</v>
      </c>
      <c r="K376" s="470">
        <v>23</v>
      </c>
      <c r="L376" s="470">
        <v>223</v>
      </c>
      <c r="M376" s="470"/>
      <c r="N376" s="470"/>
      <c r="O376" s="470"/>
      <c r="P376" s="470"/>
      <c r="Q376" s="472">
        <v>300</v>
      </c>
      <c r="R376" s="470"/>
      <c r="S376" s="470">
        <v>153</v>
      </c>
      <c r="T376" s="470"/>
      <c r="U376" s="466"/>
      <c r="V376" s="470"/>
      <c r="W376" s="470"/>
      <c r="X376" s="470"/>
      <c r="Y376" s="470"/>
      <c r="Z376" s="470"/>
      <c r="AA376" s="470"/>
      <c r="AB376" s="470"/>
    </row>
    <row r="377" spans="1:28" ht="24" customHeight="1" x14ac:dyDescent="0.7">
      <c r="A377" s="744"/>
      <c r="B377" s="470"/>
      <c r="C377" s="470"/>
      <c r="D377" s="470"/>
      <c r="E377" s="470"/>
      <c r="F377" s="470"/>
      <c r="G377" s="470"/>
      <c r="H377" s="466"/>
      <c r="I377" s="470"/>
      <c r="J377" s="470"/>
      <c r="K377" s="470"/>
      <c r="L377" s="470"/>
      <c r="M377" s="470"/>
      <c r="N377" s="470"/>
      <c r="O377" s="470"/>
      <c r="P377" s="470"/>
      <c r="Q377" s="472"/>
      <c r="R377" s="470"/>
      <c r="S377" s="470"/>
      <c r="T377" s="470"/>
      <c r="U377" s="466"/>
      <c r="V377" s="470"/>
      <c r="W377" s="470"/>
      <c r="X377" s="470"/>
      <c r="Y377" s="470"/>
      <c r="Z377" s="470"/>
      <c r="AA377" s="470"/>
      <c r="AB377" s="470"/>
    </row>
    <row r="378" spans="1:28" ht="24.75" customHeight="1" x14ac:dyDescent="0.7">
      <c r="A378" s="744" t="s">
        <v>579</v>
      </c>
      <c r="B378" s="470">
        <v>153</v>
      </c>
      <c r="C378" s="470">
        <v>243</v>
      </c>
      <c r="D378" s="470" t="s">
        <v>34</v>
      </c>
      <c r="E378" s="470">
        <v>35384</v>
      </c>
      <c r="F378" s="470">
        <v>4</v>
      </c>
      <c r="G378" s="470">
        <v>2460</v>
      </c>
      <c r="H378" s="466" t="s">
        <v>444</v>
      </c>
      <c r="I378" s="470">
        <v>19</v>
      </c>
      <c r="J378" s="470">
        <v>2</v>
      </c>
      <c r="K378" s="470">
        <v>67</v>
      </c>
      <c r="L378" s="470">
        <v>7867</v>
      </c>
      <c r="M378" s="470"/>
      <c r="N378" s="470"/>
      <c r="O378" s="470"/>
      <c r="P378" s="470"/>
      <c r="Q378" s="472">
        <v>100</v>
      </c>
      <c r="R378" s="470"/>
      <c r="S378" s="470">
        <v>153</v>
      </c>
      <c r="T378" s="470"/>
      <c r="U378" s="466"/>
      <c r="V378" s="470"/>
      <c r="W378" s="470"/>
      <c r="X378" s="470"/>
      <c r="Y378" s="470"/>
      <c r="Z378" s="470"/>
      <c r="AA378" s="470"/>
      <c r="AB378" s="470"/>
    </row>
    <row r="379" spans="1:28" ht="24.75" customHeight="1" x14ac:dyDescent="0.7">
      <c r="A379" s="744"/>
      <c r="B379" s="470"/>
      <c r="C379" s="470"/>
      <c r="D379" s="470"/>
      <c r="E379" s="470"/>
      <c r="F379" s="470"/>
      <c r="G379" s="470"/>
      <c r="H379" s="466"/>
      <c r="I379" s="470"/>
      <c r="J379" s="470"/>
      <c r="K379" s="470"/>
      <c r="L379" s="470"/>
      <c r="M379" s="470"/>
      <c r="N379" s="470"/>
      <c r="O379" s="470"/>
      <c r="P379" s="470"/>
      <c r="Q379" s="472"/>
      <c r="R379" s="470"/>
      <c r="S379" s="470"/>
      <c r="T379" s="470"/>
      <c r="U379" s="466"/>
      <c r="V379" s="470"/>
      <c r="W379" s="470"/>
      <c r="X379" s="470"/>
      <c r="Y379" s="470"/>
      <c r="Z379" s="470"/>
      <c r="AA379" s="470"/>
      <c r="AB379" s="470"/>
    </row>
    <row r="380" spans="1:28" s="493" customFormat="1" ht="27.75" customHeight="1" x14ac:dyDescent="0.7">
      <c r="A380" s="747" t="s">
        <v>581</v>
      </c>
      <c r="B380" s="490">
        <v>148</v>
      </c>
      <c r="C380" s="470">
        <v>244</v>
      </c>
      <c r="D380" s="490" t="s">
        <v>34</v>
      </c>
      <c r="E380" s="490">
        <v>37463</v>
      </c>
      <c r="F380" s="490">
        <v>44</v>
      </c>
      <c r="G380" s="490">
        <v>1307</v>
      </c>
      <c r="H380" s="491" t="s">
        <v>444</v>
      </c>
      <c r="I380" s="490"/>
      <c r="J380" s="490"/>
      <c r="K380" s="490">
        <v>76</v>
      </c>
      <c r="L380" s="490"/>
      <c r="M380" s="490">
        <v>76</v>
      </c>
      <c r="N380" s="490"/>
      <c r="O380" s="490"/>
      <c r="P380" s="490"/>
      <c r="Q380" s="492">
        <v>250</v>
      </c>
      <c r="R380" s="490">
        <v>54</v>
      </c>
      <c r="S380" s="490">
        <v>148</v>
      </c>
      <c r="T380" s="490" t="s">
        <v>36</v>
      </c>
      <c r="U380" s="491" t="s">
        <v>45</v>
      </c>
      <c r="V380" s="490">
        <v>108</v>
      </c>
      <c r="W380" s="490"/>
      <c r="X380" s="490">
        <v>97.5</v>
      </c>
      <c r="Y380" s="490">
        <v>10.5</v>
      </c>
      <c r="Z380" s="490"/>
      <c r="AA380" s="490">
        <v>30</v>
      </c>
      <c r="AB380" s="490" t="s">
        <v>580</v>
      </c>
    </row>
    <row r="381" spans="1:28" ht="32.25" customHeight="1" x14ac:dyDescent="0.7">
      <c r="A381" s="744" t="s">
        <v>581</v>
      </c>
      <c r="B381" s="470">
        <v>148</v>
      </c>
      <c r="C381" s="470">
        <v>245</v>
      </c>
      <c r="D381" s="470" t="s">
        <v>49</v>
      </c>
      <c r="E381" s="470">
        <v>4679</v>
      </c>
      <c r="F381" s="470">
        <v>80</v>
      </c>
      <c r="G381" s="470"/>
      <c r="H381" s="466" t="s">
        <v>444</v>
      </c>
      <c r="I381" s="470">
        <v>11</v>
      </c>
      <c r="J381" s="470">
        <v>2</v>
      </c>
      <c r="K381" s="470">
        <v>72</v>
      </c>
      <c r="L381" s="470">
        <v>4672</v>
      </c>
      <c r="M381" s="470"/>
      <c r="N381" s="470"/>
      <c r="O381" s="470"/>
      <c r="P381" s="470"/>
      <c r="Q381" s="472">
        <v>100</v>
      </c>
      <c r="R381" s="470"/>
      <c r="S381" s="470">
        <v>148</v>
      </c>
      <c r="T381" s="470"/>
      <c r="U381" s="466"/>
      <c r="V381" s="470"/>
      <c r="W381" s="470"/>
      <c r="X381" s="470"/>
      <c r="Y381" s="470"/>
      <c r="Z381" s="470"/>
      <c r="AA381" s="470"/>
      <c r="AB381" s="470"/>
    </row>
    <row r="382" spans="1:28" ht="26.25" customHeight="1" x14ac:dyDescent="0.7">
      <c r="A382" s="744"/>
      <c r="B382" s="470"/>
      <c r="C382" s="470"/>
      <c r="D382" s="470"/>
      <c r="E382" s="470"/>
      <c r="F382" s="470"/>
      <c r="G382" s="470"/>
      <c r="H382" s="466"/>
      <c r="I382" s="470"/>
      <c r="J382" s="470"/>
      <c r="K382" s="470"/>
      <c r="L382" s="470"/>
      <c r="M382" s="470"/>
      <c r="N382" s="470"/>
      <c r="O382" s="470"/>
      <c r="P382" s="470"/>
      <c r="Q382" s="472"/>
      <c r="R382" s="470"/>
      <c r="S382" s="470"/>
      <c r="T382" s="470"/>
      <c r="U382" s="466"/>
      <c r="V382" s="470"/>
      <c r="W382" s="470"/>
      <c r="X382" s="470"/>
      <c r="Y382" s="470"/>
      <c r="Z382" s="470"/>
      <c r="AA382" s="470"/>
      <c r="AB382" s="470"/>
    </row>
    <row r="383" spans="1:28" ht="23.1" customHeight="1" x14ac:dyDescent="0.7">
      <c r="A383" s="744" t="s">
        <v>582</v>
      </c>
      <c r="B383" s="470">
        <v>148</v>
      </c>
      <c r="C383" s="470">
        <v>246</v>
      </c>
      <c r="D383" s="470" t="s">
        <v>49</v>
      </c>
      <c r="E383" s="470">
        <v>6565</v>
      </c>
      <c r="F383" s="470">
        <v>5</v>
      </c>
      <c r="G383" s="470"/>
      <c r="H383" s="466" t="s">
        <v>444</v>
      </c>
      <c r="I383" s="470">
        <v>10</v>
      </c>
      <c r="J383" s="470">
        <v>1</v>
      </c>
      <c r="K383" s="470">
        <v>5</v>
      </c>
      <c r="L383" s="470">
        <v>4105</v>
      </c>
      <c r="M383" s="470"/>
      <c r="N383" s="470"/>
      <c r="O383" s="470"/>
      <c r="P383" s="470"/>
      <c r="Q383" s="472">
        <v>200</v>
      </c>
      <c r="R383" s="470"/>
      <c r="S383" s="470">
        <v>148</v>
      </c>
      <c r="T383" s="470"/>
      <c r="U383" s="466"/>
      <c r="V383" s="470"/>
      <c r="W383" s="470"/>
      <c r="X383" s="470"/>
      <c r="Y383" s="470"/>
      <c r="Z383" s="470"/>
      <c r="AA383" s="470"/>
      <c r="AB383" s="470"/>
    </row>
    <row r="384" spans="1:28" ht="23.1" customHeight="1" x14ac:dyDescent="0.7">
      <c r="A384" s="744" t="s">
        <v>582</v>
      </c>
      <c r="B384" s="470"/>
      <c r="C384" s="470">
        <v>247</v>
      </c>
      <c r="D384" s="470" t="s">
        <v>49</v>
      </c>
      <c r="E384" s="470">
        <v>6564</v>
      </c>
      <c r="F384" s="470">
        <v>21</v>
      </c>
      <c r="G384" s="470"/>
      <c r="H384" s="466" t="s">
        <v>444</v>
      </c>
      <c r="I384" s="470">
        <v>11</v>
      </c>
      <c r="J384" s="470">
        <v>3</v>
      </c>
      <c r="K384" s="470">
        <v>52</v>
      </c>
      <c r="L384" s="470">
        <v>4752</v>
      </c>
      <c r="M384" s="470"/>
      <c r="N384" s="470"/>
      <c r="O384" s="470"/>
      <c r="P384" s="470"/>
      <c r="Q384" s="472">
        <v>150</v>
      </c>
      <c r="R384" s="470"/>
      <c r="S384" s="470"/>
      <c r="T384" s="470"/>
      <c r="U384" s="470"/>
      <c r="V384" s="470"/>
      <c r="W384" s="470"/>
      <c r="X384" s="470"/>
      <c r="Y384" s="470"/>
      <c r="Z384" s="470"/>
      <c r="AA384" s="470"/>
      <c r="AB384" s="470"/>
    </row>
    <row r="385" spans="1:28" ht="23.1" customHeight="1" x14ac:dyDescent="0.7">
      <c r="A385" s="744"/>
      <c r="B385" s="470"/>
      <c r="C385" s="470"/>
      <c r="D385" s="470"/>
      <c r="E385" s="470"/>
      <c r="F385" s="470"/>
      <c r="G385" s="470"/>
      <c r="H385" s="466"/>
      <c r="I385" s="470"/>
      <c r="J385" s="470"/>
      <c r="K385" s="470"/>
      <c r="L385" s="470"/>
      <c r="M385" s="470"/>
      <c r="N385" s="470"/>
      <c r="O385" s="470"/>
      <c r="P385" s="470"/>
      <c r="Q385" s="472"/>
      <c r="R385" s="470"/>
      <c r="S385" s="470"/>
      <c r="T385" s="470"/>
      <c r="U385" s="470"/>
      <c r="V385" s="470"/>
      <c r="W385" s="470"/>
      <c r="X385" s="470"/>
      <c r="Y385" s="470"/>
      <c r="Z385" s="470"/>
      <c r="AA385" s="470"/>
      <c r="AB385" s="470"/>
    </row>
    <row r="386" spans="1:28" x14ac:dyDescent="0.7">
      <c r="A386" s="744" t="s">
        <v>583</v>
      </c>
      <c r="B386" s="470">
        <v>162</v>
      </c>
      <c r="C386" s="470">
        <v>248</v>
      </c>
      <c r="D386" s="470" t="s">
        <v>34</v>
      </c>
      <c r="E386" s="470">
        <v>36787</v>
      </c>
      <c r="F386" s="470">
        <v>4</v>
      </c>
      <c r="G386" s="470">
        <v>1396</v>
      </c>
      <c r="H386" s="466" t="s">
        <v>444</v>
      </c>
      <c r="I386" s="470"/>
      <c r="J386" s="470">
        <v>3</v>
      </c>
      <c r="K386" s="470">
        <v>25</v>
      </c>
      <c r="L386" s="470"/>
      <c r="M386" s="470">
        <v>325</v>
      </c>
      <c r="N386" s="470"/>
      <c r="O386" s="470"/>
      <c r="P386" s="470"/>
      <c r="Q386" s="472">
        <v>200</v>
      </c>
      <c r="R386" s="470">
        <v>55</v>
      </c>
      <c r="S386" s="470">
        <v>162</v>
      </c>
      <c r="T386" s="470" t="s">
        <v>36</v>
      </c>
      <c r="U386" s="470" t="s">
        <v>45</v>
      </c>
      <c r="V386" s="470">
        <v>50</v>
      </c>
      <c r="W386" s="470"/>
      <c r="X386" s="470">
        <v>50</v>
      </c>
      <c r="Y386" s="470"/>
      <c r="Z386" s="470"/>
      <c r="AA386" s="470">
        <v>22</v>
      </c>
      <c r="AB386" s="470"/>
    </row>
    <row r="387" spans="1:28" x14ac:dyDescent="0.7">
      <c r="A387" s="744" t="s">
        <v>583</v>
      </c>
      <c r="B387" s="470"/>
      <c r="C387" s="470">
        <v>249</v>
      </c>
      <c r="D387" s="470" t="s">
        <v>49</v>
      </c>
      <c r="E387" s="470">
        <v>5629</v>
      </c>
      <c r="F387" s="470">
        <v>113</v>
      </c>
      <c r="G387" s="470"/>
      <c r="H387" s="466" t="s">
        <v>444</v>
      </c>
      <c r="I387" s="470">
        <v>3</v>
      </c>
      <c r="J387" s="470"/>
      <c r="K387" s="470">
        <v>79</v>
      </c>
      <c r="L387" s="470">
        <v>1279</v>
      </c>
      <c r="M387" s="470"/>
      <c r="N387" s="470"/>
      <c r="O387" s="470"/>
      <c r="P387" s="470"/>
      <c r="Q387" s="472">
        <v>150</v>
      </c>
      <c r="R387" s="470"/>
      <c r="S387" s="470"/>
      <c r="T387" s="470"/>
      <c r="U387" s="470"/>
      <c r="V387" s="470"/>
      <c r="W387" s="470"/>
      <c r="X387" s="470"/>
      <c r="Y387" s="470"/>
      <c r="Z387" s="470"/>
      <c r="AA387" s="470"/>
      <c r="AB387" s="470"/>
    </row>
    <row r="388" spans="1:28" x14ac:dyDescent="0.7">
      <c r="A388" s="744" t="s">
        <v>583</v>
      </c>
      <c r="B388" s="470"/>
      <c r="C388" s="470">
        <v>250</v>
      </c>
      <c r="D388" s="470" t="s">
        <v>49</v>
      </c>
      <c r="E388" s="470">
        <v>6692</v>
      </c>
      <c r="F388" s="470">
        <v>13</v>
      </c>
      <c r="G388" s="470"/>
      <c r="H388" s="466" t="s">
        <v>444</v>
      </c>
      <c r="I388" s="470">
        <v>11</v>
      </c>
      <c r="J388" s="470">
        <v>2</v>
      </c>
      <c r="K388" s="470">
        <v>95</v>
      </c>
      <c r="L388" s="470">
        <v>4695</v>
      </c>
      <c r="M388" s="470"/>
      <c r="N388" s="470"/>
      <c r="O388" s="470"/>
      <c r="P388" s="470"/>
      <c r="Q388" s="472">
        <v>150</v>
      </c>
      <c r="R388" s="470"/>
      <c r="S388" s="470"/>
      <c r="T388" s="470"/>
      <c r="U388" s="470"/>
      <c r="V388" s="470"/>
      <c r="W388" s="470"/>
      <c r="X388" s="470"/>
      <c r="Y388" s="470"/>
      <c r="Z388" s="470"/>
      <c r="AA388" s="470"/>
      <c r="AB388" s="470"/>
    </row>
    <row r="389" spans="1:28" x14ac:dyDescent="0.7">
      <c r="A389" s="744"/>
      <c r="B389" s="470"/>
      <c r="C389" s="470"/>
      <c r="D389" s="470"/>
      <c r="E389" s="470"/>
      <c r="F389" s="470"/>
      <c r="G389" s="470"/>
      <c r="H389" s="466"/>
      <c r="I389" s="470"/>
      <c r="J389" s="470"/>
      <c r="K389" s="470"/>
      <c r="L389" s="470"/>
      <c r="M389" s="470"/>
      <c r="N389" s="470"/>
      <c r="O389" s="470"/>
      <c r="P389" s="470"/>
      <c r="Q389" s="472"/>
      <c r="R389" s="470"/>
      <c r="S389" s="470"/>
      <c r="T389" s="470"/>
      <c r="U389" s="470"/>
      <c r="V389" s="470"/>
      <c r="W389" s="470"/>
      <c r="X389" s="470"/>
      <c r="Y389" s="470"/>
      <c r="Z389" s="470"/>
      <c r="AA389" s="470"/>
      <c r="AB389" s="470"/>
    </row>
    <row r="390" spans="1:28" x14ac:dyDescent="0.7">
      <c r="A390" s="744" t="s">
        <v>584</v>
      </c>
      <c r="B390" s="470">
        <v>162</v>
      </c>
      <c r="C390" s="470">
        <v>251</v>
      </c>
      <c r="D390" s="470" t="s">
        <v>34</v>
      </c>
      <c r="E390" s="470">
        <v>40960</v>
      </c>
      <c r="F390" s="470">
        <v>40</v>
      </c>
      <c r="G390" s="470"/>
      <c r="H390" s="466" t="s">
        <v>444</v>
      </c>
      <c r="I390" s="470">
        <v>2</v>
      </c>
      <c r="J390" s="470">
        <v>1</v>
      </c>
      <c r="K390" s="470">
        <v>44</v>
      </c>
      <c r="L390" s="470">
        <v>944</v>
      </c>
      <c r="M390" s="470"/>
      <c r="N390" s="470"/>
      <c r="O390" s="470"/>
      <c r="P390" s="470"/>
      <c r="Q390" s="472">
        <v>150</v>
      </c>
      <c r="R390" s="470"/>
      <c r="S390" s="470">
        <v>162</v>
      </c>
      <c r="T390" s="470"/>
      <c r="U390" s="470"/>
      <c r="V390" s="470"/>
      <c r="W390" s="470"/>
      <c r="X390" s="470"/>
      <c r="Y390" s="470"/>
      <c r="Z390" s="470"/>
      <c r="AA390" s="470"/>
      <c r="AB390" s="470"/>
    </row>
    <row r="391" spans="1:28" x14ac:dyDescent="0.7">
      <c r="A391" s="744"/>
      <c r="B391" s="470"/>
      <c r="C391" s="470"/>
      <c r="D391" s="470"/>
      <c r="E391" s="470"/>
      <c r="F391" s="470"/>
      <c r="G391" s="470"/>
      <c r="H391" s="466"/>
      <c r="I391" s="470"/>
      <c r="J391" s="470"/>
      <c r="K391" s="470"/>
      <c r="L391" s="470"/>
      <c r="M391" s="470"/>
      <c r="N391" s="470"/>
      <c r="O391" s="470"/>
      <c r="P391" s="470"/>
      <c r="Q391" s="472"/>
      <c r="R391" s="470"/>
      <c r="S391" s="470"/>
      <c r="T391" s="470"/>
      <c r="U391" s="470"/>
      <c r="V391" s="470"/>
      <c r="W391" s="470"/>
      <c r="X391" s="470"/>
      <c r="Y391" s="470"/>
      <c r="Z391" s="470"/>
      <c r="AA391" s="470"/>
      <c r="AB391" s="470"/>
    </row>
    <row r="392" spans="1:28" ht="23.25" customHeight="1" x14ac:dyDescent="0.7">
      <c r="A392" s="744" t="s">
        <v>585</v>
      </c>
      <c r="B392" s="470">
        <v>5</v>
      </c>
      <c r="C392" s="470">
        <v>252</v>
      </c>
      <c r="D392" s="470" t="s">
        <v>49</v>
      </c>
      <c r="E392" s="470">
        <v>4630</v>
      </c>
      <c r="F392" s="470">
        <v>117</v>
      </c>
      <c r="G392" s="470"/>
      <c r="H392" s="466" t="s">
        <v>444</v>
      </c>
      <c r="I392" s="470">
        <v>3</v>
      </c>
      <c r="J392" s="470"/>
      <c r="K392" s="470">
        <v>79</v>
      </c>
      <c r="L392" s="470">
        <v>1279</v>
      </c>
      <c r="M392" s="470"/>
      <c r="N392" s="470"/>
      <c r="O392" s="470"/>
      <c r="P392" s="470"/>
      <c r="Q392" s="472">
        <v>200</v>
      </c>
      <c r="R392" s="470"/>
      <c r="S392" s="470">
        <v>5</v>
      </c>
      <c r="T392" s="470"/>
      <c r="U392" s="470"/>
      <c r="V392" s="470"/>
      <c r="W392" s="470"/>
      <c r="X392" s="470"/>
      <c r="Y392" s="470"/>
      <c r="Z392" s="470"/>
      <c r="AA392" s="470"/>
      <c r="AB392" s="470"/>
    </row>
    <row r="393" spans="1:28" ht="23.25" customHeight="1" x14ac:dyDescent="0.7">
      <c r="A393" s="744"/>
      <c r="B393" s="470"/>
      <c r="C393" s="470"/>
      <c r="D393" s="470"/>
      <c r="E393" s="470"/>
      <c r="F393" s="470"/>
      <c r="G393" s="470"/>
      <c r="H393" s="466"/>
      <c r="I393" s="470"/>
      <c r="J393" s="470"/>
      <c r="K393" s="470"/>
      <c r="L393" s="470"/>
      <c r="M393" s="470"/>
      <c r="N393" s="470"/>
      <c r="O393" s="470"/>
      <c r="P393" s="470"/>
      <c r="Q393" s="472"/>
      <c r="R393" s="470"/>
      <c r="S393" s="470"/>
      <c r="T393" s="470"/>
      <c r="U393" s="470"/>
      <c r="V393" s="470"/>
      <c r="W393" s="470"/>
      <c r="X393" s="470"/>
      <c r="Y393" s="470"/>
      <c r="Z393" s="470"/>
      <c r="AA393" s="470"/>
      <c r="AB393" s="470"/>
    </row>
    <row r="394" spans="1:28" ht="22.5" customHeight="1" x14ac:dyDescent="0.7">
      <c r="A394" s="744" t="s">
        <v>586</v>
      </c>
      <c r="B394" s="470">
        <v>5</v>
      </c>
      <c r="C394" s="470">
        <v>253</v>
      </c>
      <c r="D394" s="470" t="s">
        <v>49</v>
      </c>
      <c r="E394" s="470">
        <v>5628</v>
      </c>
      <c r="F394" s="470">
        <v>59</v>
      </c>
      <c r="G394" s="470"/>
      <c r="H394" s="466" t="s">
        <v>444</v>
      </c>
      <c r="I394" s="470">
        <v>3</v>
      </c>
      <c r="J394" s="470"/>
      <c r="K394" s="470">
        <v>78</v>
      </c>
      <c r="L394" s="470">
        <v>1278</v>
      </c>
      <c r="M394" s="470"/>
      <c r="N394" s="470"/>
      <c r="O394" s="470"/>
      <c r="P394" s="470"/>
      <c r="Q394" s="472">
        <v>150</v>
      </c>
      <c r="R394" s="470"/>
      <c r="S394" s="470">
        <v>5</v>
      </c>
      <c r="T394" s="470"/>
      <c r="U394" s="470"/>
      <c r="V394" s="470"/>
      <c r="W394" s="470"/>
      <c r="X394" s="470"/>
      <c r="Y394" s="470"/>
      <c r="Z394" s="470"/>
      <c r="AA394" s="470"/>
      <c r="AB394" s="470"/>
    </row>
    <row r="395" spans="1:28" ht="22.5" customHeight="1" x14ac:dyDescent="0.7">
      <c r="A395" s="744"/>
      <c r="B395" s="470"/>
      <c r="C395" s="470"/>
      <c r="D395" s="470"/>
      <c r="E395" s="470"/>
      <c r="F395" s="470"/>
      <c r="G395" s="470"/>
      <c r="H395" s="466"/>
      <c r="I395" s="470"/>
      <c r="J395" s="470"/>
      <c r="K395" s="470"/>
      <c r="L395" s="470"/>
      <c r="M395" s="470"/>
      <c r="N395" s="470"/>
      <c r="O395" s="470"/>
      <c r="P395" s="470"/>
      <c r="Q395" s="472"/>
      <c r="R395" s="470"/>
      <c r="S395" s="470"/>
      <c r="T395" s="470"/>
      <c r="U395" s="470"/>
      <c r="V395" s="470"/>
      <c r="W395" s="470"/>
      <c r="X395" s="470"/>
      <c r="Y395" s="470"/>
      <c r="Z395" s="470"/>
      <c r="AA395" s="470"/>
      <c r="AB395" s="470"/>
    </row>
    <row r="396" spans="1:28" ht="23.25" customHeight="1" x14ac:dyDescent="0.7">
      <c r="A396" s="744" t="s">
        <v>570</v>
      </c>
      <c r="B396" s="470">
        <v>229</v>
      </c>
      <c r="C396" s="470">
        <v>254</v>
      </c>
      <c r="D396" s="470" t="s">
        <v>49</v>
      </c>
      <c r="E396" s="470">
        <v>6552</v>
      </c>
      <c r="F396" s="470">
        <v>79</v>
      </c>
      <c r="G396" s="470"/>
      <c r="H396" s="466" t="s">
        <v>444</v>
      </c>
      <c r="I396" s="470">
        <v>7</v>
      </c>
      <c r="J396" s="470"/>
      <c r="K396" s="470">
        <v>58</v>
      </c>
      <c r="L396" s="470"/>
      <c r="M396" s="470">
        <v>2858</v>
      </c>
      <c r="N396" s="470"/>
      <c r="O396" s="470"/>
      <c r="P396" s="470"/>
      <c r="Q396" s="472">
        <v>200</v>
      </c>
      <c r="R396" s="470">
        <v>56</v>
      </c>
      <c r="S396" s="470">
        <v>229</v>
      </c>
      <c r="T396" s="470" t="s">
        <v>36</v>
      </c>
      <c r="U396" s="470" t="s">
        <v>37</v>
      </c>
      <c r="V396" s="470">
        <v>42</v>
      </c>
      <c r="W396" s="470"/>
      <c r="X396" s="470">
        <v>42</v>
      </c>
      <c r="Y396" s="470"/>
      <c r="Z396" s="470"/>
      <c r="AA396" s="470">
        <v>3</v>
      </c>
      <c r="AB396" s="470"/>
    </row>
    <row r="397" spans="1:28" ht="23.1" customHeight="1" x14ac:dyDescent="0.7">
      <c r="A397" s="744" t="s">
        <v>570</v>
      </c>
      <c r="B397" s="470">
        <v>229</v>
      </c>
      <c r="C397" s="470">
        <v>230</v>
      </c>
      <c r="D397" s="470" t="s">
        <v>34</v>
      </c>
      <c r="E397" s="470">
        <v>37433</v>
      </c>
      <c r="F397" s="470">
        <v>24</v>
      </c>
      <c r="G397" s="470">
        <v>1277</v>
      </c>
      <c r="H397" s="466" t="s">
        <v>444</v>
      </c>
      <c r="I397" s="470">
        <v>2</v>
      </c>
      <c r="J397" s="470">
        <v>1</v>
      </c>
      <c r="K397" s="470">
        <v>53</v>
      </c>
      <c r="L397" s="470"/>
      <c r="M397" s="470">
        <v>953</v>
      </c>
      <c r="N397" s="470"/>
      <c r="O397" s="470"/>
      <c r="P397" s="470"/>
      <c r="Q397" s="472">
        <v>150</v>
      </c>
      <c r="R397" s="470">
        <v>52</v>
      </c>
      <c r="S397" s="470">
        <v>229</v>
      </c>
      <c r="T397" s="470" t="s">
        <v>36</v>
      </c>
      <c r="U397" s="466" t="s">
        <v>37</v>
      </c>
      <c r="V397" s="470">
        <v>36</v>
      </c>
      <c r="W397" s="470"/>
      <c r="X397" s="470">
        <v>36</v>
      </c>
      <c r="Y397" s="470"/>
      <c r="Z397" s="470"/>
      <c r="AA397" s="470">
        <v>3</v>
      </c>
      <c r="AB397" s="470"/>
    </row>
    <row r="398" spans="1:28" x14ac:dyDescent="0.7">
      <c r="A398" s="744" t="s">
        <v>587</v>
      </c>
      <c r="B398" s="470">
        <v>137</v>
      </c>
      <c r="C398" s="470">
        <v>255</v>
      </c>
      <c r="D398" s="470" t="s">
        <v>34</v>
      </c>
      <c r="E398" s="470">
        <v>37455</v>
      </c>
      <c r="F398" s="470">
        <v>3</v>
      </c>
      <c r="G398" s="470">
        <v>1299</v>
      </c>
      <c r="H398" s="466" t="s">
        <v>444</v>
      </c>
      <c r="I398" s="470">
        <v>1</v>
      </c>
      <c r="J398" s="470"/>
      <c r="K398" s="470">
        <v>78</v>
      </c>
      <c r="L398" s="470">
        <v>478</v>
      </c>
      <c r="M398" s="470"/>
      <c r="N398" s="470"/>
      <c r="O398" s="470"/>
      <c r="P398" s="470"/>
      <c r="Q398" s="472">
        <v>100</v>
      </c>
      <c r="R398" s="470"/>
      <c r="S398" s="470">
        <v>137</v>
      </c>
      <c r="T398" s="470"/>
      <c r="U398" s="470"/>
      <c r="V398" s="470"/>
      <c r="W398" s="470"/>
      <c r="X398" s="470"/>
      <c r="Y398" s="470"/>
      <c r="Z398" s="470"/>
      <c r="AA398" s="470"/>
      <c r="AB398" s="470"/>
    </row>
    <row r="399" spans="1:28" x14ac:dyDescent="0.7">
      <c r="A399" s="744" t="s">
        <v>587</v>
      </c>
      <c r="B399" s="470"/>
      <c r="C399" s="470">
        <v>256</v>
      </c>
      <c r="D399" s="470" t="s">
        <v>47</v>
      </c>
      <c r="E399" s="470"/>
      <c r="F399" s="470"/>
      <c r="G399" s="470"/>
      <c r="H399" s="466" t="s">
        <v>444</v>
      </c>
      <c r="I399" s="470">
        <v>34</v>
      </c>
      <c r="J399" s="470"/>
      <c r="K399" s="470"/>
      <c r="L399" s="470"/>
      <c r="M399" s="470"/>
      <c r="N399" s="470"/>
      <c r="O399" s="470"/>
      <c r="P399" s="470"/>
      <c r="Q399" s="472">
        <v>100</v>
      </c>
      <c r="R399" s="470"/>
      <c r="S399" s="470"/>
      <c r="T399" s="470"/>
      <c r="U399" s="470"/>
      <c r="V399" s="470"/>
      <c r="W399" s="470"/>
      <c r="X399" s="470"/>
      <c r="Y399" s="470"/>
      <c r="Z399" s="470"/>
      <c r="AA399" s="470"/>
      <c r="AB399" s="470"/>
    </row>
    <row r="400" spans="1:28" x14ac:dyDescent="0.7">
      <c r="A400" s="744"/>
      <c r="B400" s="470"/>
      <c r="C400" s="470"/>
      <c r="D400" s="470"/>
      <c r="E400" s="470"/>
      <c r="F400" s="470"/>
      <c r="G400" s="470"/>
      <c r="H400" s="466"/>
      <c r="I400" s="470"/>
      <c r="J400" s="470"/>
      <c r="K400" s="470"/>
      <c r="L400" s="470"/>
      <c r="M400" s="470"/>
      <c r="N400" s="470"/>
      <c r="O400" s="470"/>
      <c r="P400" s="470"/>
      <c r="Q400" s="472"/>
      <c r="R400" s="470"/>
      <c r="S400" s="470"/>
      <c r="T400" s="470"/>
      <c r="U400" s="470"/>
      <c r="V400" s="470"/>
      <c r="W400" s="470"/>
      <c r="X400" s="470"/>
      <c r="Y400" s="470"/>
      <c r="Z400" s="470"/>
      <c r="AA400" s="470"/>
      <c r="AB400" s="470"/>
    </row>
    <row r="401" spans="1:28" x14ac:dyDescent="0.7">
      <c r="A401" s="744" t="s">
        <v>588</v>
      </c>
      <c r="B401" s="470">
        <v>13</v>
      </c>
      <c r="C401" s="470">
        <v>257</v>
      </c>
      <c r="D401" s="470" t="s">
        <v>34</v>
      </c>
      <c r="E401" s="470">
        <v>41387</v>
      </c>
      <c r="F401" s="470">
        <v>30</v>
      </c>
      <c r="G401" s="470">
        <v>3484</v>
      </c>
      <c r="H401" s="466" t="s">
        <v>444</v>
      </c>
      <c r="I401" s="470">
        <v>2</v>
      </c>
      <c r="J401" s="470"/>
      <c r="K401" s="470">
        <v>81</v>
      </c>
      <c r="L401" s="470">
        <v>881</v>
      </c>
      <c r="M401" s="466"/>
      <c r="N401" s="470"/>
      <c r="O401" s="470"/>
      <c r="P401" s="470"/>
      <c r="Q401" s="472">
        <v>250</v>
      </c>
      <c r="R401" s="470"/>
      <c r="S401" s="470">
        <v>13</v>
      </c>
      <c r="T401" s="470"/>
      <c r="U401" s="470"/>
      <c r="V401" s="470"/>
      <c r="W401" s="470"/>
      <c r="X401" s="470"/>
      <c r="Y401" s="470"/>
      <c r="Z401" s="470"/>
      <c r="AA401" s="470"/>
      <c r="AB401" s="470"/>
    </row>
    <row r="402" spans="1:28" x14ac:dyDescent="0.7">
      <c r="A402" s="744"/>
      <c r="B402" s="470"/>
      <c r="C402" s="470"/>
      <c r="D402" s="470"/>
      <c r="E402" s="470"/>
      <c r="F402" s="470"/>
      <c r="G402" s="470"/>
      <c r="H402" s="466"/>
      <c r="I402" s="470"/>
      <c r="J402" s="470"/>
      <c r="K402" s="470"/>
      <c r="L402" s="470"/>
      <c r="M402" s="466"/>
      <c r="N402" s="470"/>
      <c r="O402" s="470"/>
      <c r="P402" s="470"/>
      <c r="Q402" s="472"/>
      <c r="R402" s="470"/>
      <c r="S402" s="470"/>
      <c r="T402" s="470"/>
      <c r="U402" s="470"/>
      <c r="V402" s="470"/>
      <c r="W402" s="470"/>
      <c r="X402" s="470"/>
      <c r="Y402" s="470"/>
      <c r="Z402" s="470"/>
      <c r="AA402" s="470"/>
      <c r="AB402" s="470"/>
    </row>
    <row r="403" spans="1:28" x14ac:dyDescent="0.7">
      <c r="A403" s="744" t="s">
        <v>589</v>
      </c>
      <c r="B403" s="470">
        <v>13</v>
      </c>
      <c r="C403" s="470">
        <v>258</v>
      </c>
      <c r="D403" s="470" t="s">
        <v>34</v>
      </c>
      <c r="E403" s="470">
        <v>41386</v>
      </c>
      <c r="F403" s="470">
        <v>91</v>
      </c>
      <c r="G403" s="470">
        <v>3483</v>
      </c>
      <c r="H403" s="466" t="s">
        <v>444</v>
      </c>
      <c r="I403" s="470">
        <v>3</v>
      </c>
      <c r="J403" s="470">
        <v>1</v>
      </c>
      <c r="K403" s="470">
        <v>85</v>
      </c>
      <c r="L403" s="470">
        <v>1385</v>
      </c>
      <c r="M403" s="466"/>
      <c r="N403" s="470"/>
      <c r="O403" s="470"/>
      <c r="P403" s="470"/>
      <c r="Q403" s="472">
        <v>175</v>
      </c>
      <c r="R403" s="470"/>
      <c r="S403" s="470">
        <v>13</v>
      </c>
      <c r="T403" s="470"/>
      <c r="U403" s="470"/>
      <c r="V403" s="470"/>
      <c r="W403" s="470"/>
      <c r="X403" s="470"/>
      <c r="Y403" s="470"/>
      <c r="Z403" s="470"/>
      <c r="AA403" s="470"/>
      <c r="AB403" s="470"/>
    </row>
    <row r="404" spans="1:28" x14ac:dyDescent="0.7">
      <c r="A404" s="744" t="s">
        <v>589</v>
      </c>
      <c r="B404" s="470">
        <v>13</v>
      </c>
      <c r="C404" s="470">
        <v>259</v>
      </c>
      <c r="D404" s="470" t="s">
        <v>34</v>
      </c>
      <c r="E404" s="470">
        <v>41389</v>
      </c>
      <c r="F404" s="470">
        <v>88</v>
      </c>
      <c r="G404" s="470">
        <v>3486</v>
      </c>
      <c r="H404" s="466" t="s">
        <v>444</v>
      </c>
      <c r="I404" s="470">
        <v>16</v>
      </c>
      <c r="J404" s="470"/>
      <c r="K404" s="470">
        <v>64</v>
      </c>
      <c r="L404" s="470">
        <v>6464</v>
      </c>
      <c r="M404" s="466"/>
      <c r="N404" s="470"/>
      <c r="O404" s="470"/>
      <c r="P404" s="470"/>
      <c r="Q404" s="472">
        <v>100</v>
      </c>
      <c r="R404" s="470"/>
      <c r="S404" s="470">
        <v>13</v>
      </c>
      <c r="T404" s="470"/>
      <c r="U404" s="470"/>
      <c r="V404" s="470"/>
      <c r="W404" s="470"/>
      <c r="X404" s="470"/>
      <c r="Y404" s="470"/>
      <c r="Z404" s="470"/>
      <c r="AA404" s="470"/>
      <c r="AB404" s="470"/>
    </row>
    <row r="405" spans="1:28" x14ac:dyDescent="0.7">
      <c r="A405" s="744"/>
      <c r="B405" s="470"/>
      <c r="C405" s="470"/>
      <c r="D405" s="470"/>
      <c r="E405" s="470"/>
      <c r="F405" s="470"/>
      <c r="G405" s="470"/>
      <c r="H405" s="466"/>
      <c r="I405" s="470"/>
      <c r="J405" s="470"/>
      <c r="K405" s="470"/>
      <c r="L405" s="470"/>
      <c r="M405" s="466"/>
      <c r="N405" s="470"/>
      <c r="O405" s="470"/>
      <c r="P405" s="470"/>
      <c r="Q405" s="472"/>
      <c r="R405" s="470"/>
      <c r="S405" s="470"/>
      <c r="T405" s="470"/>
      <c r="U405" s="470"/>
      <c r="V405" s="470"/>
      <c r="W405" s="470"/>
      <c r="X405" s="470"/>
      <c r="Y405" s="470"/>
      <c r="Z405" s="470"/>
      <c r="AA405" s="470"/>
      <c r="AB405" s="470"/>
    </row>
    <row r="406" spans="1:28" x14ac:dyDescent="0.7">
      <c r="A406" s="744" t="s">
        <v>474</v>
      </c>
      <c r="B406" s="470">
        <v>208</v>
      </c>
      <c r="C406" s="470">
        <v>260</v>
      </c>
      <c r="D406" s="470" t="s">
        <v>34</v>
      </c>
      <c r="E406" s="470">
        <v>89874</v>
      </c>
      <c r="F406" s="470">
        <v>248</v>
      </c>
      <c r="G406" s="470">
        <v>7320</v>
      </c>
      <c r="H406" s="466" t="s">
        <v>444</v>
      </c>
      <c r="I406" s="470">
        <v>1</v>
      </c>
      <c r="J406" s="470">
        <v>2</v>
      </c>
      <c r="K406" s="470">
        <v>41</v>
      </c>
      <c r="L406" s="470">
        <v>641</v>
      </c>
      <c r="M406" s="466"/>
      <c r="N406" s="470"/>
      <c r="O406" s="470"/>
      <c r="P406" s="470"/>
      <c r="Q406" s="472">
        <v>100</v>
      </c>
      <c r="R406" s="470"/>
      <c r="S406" s="470">
        <v>208</v>
      </c>
      <c r="T406" s="470"/>
      <c r="U406" s="470"/>
      <c r="V406" s="470"/>
      <c r="W406" s="470"/>
      <c r="X406" s="470"/>
      <c r="Y406" s="470"/>
      <c r="Z406" s="470"/>
      <c r="AA406" s="470"/>
      <c r="AB406" s="470"/>
    </row>
    <row r="407" spans="1:28" x14ac:dyDescent="0.7">
      <c r="A407" s="744" t="s">
        <v>474</v>
      </c>
      <c r="B407" s="470">
        <v>208</v>
      </c>
      <c r="C407" s="470">
        <v>261</v>
      </c>
      <c r="D407" s="470" t="s">
        <v>34</v>
      </c>
      <c r="E407" s="470">
        <v>89875</v>
      </c>
      <c r="F407" s="470">
        <v>249</v>
      </c>
      <c r="G407" s="470">
        <v>7321</v>
      </c>
      <c r="H407" s="466" t="s">
        <v>444</v>
      </c>
      <c r="I407" s="470">
        <v>1</v>
      </c>
      <c r="J407" s="470"/>
      <c r="K407" s="470">
        <v>70</v>
      </c>
      <c r="L407" s="470">
        <v>470</v>
      </c>
      <c r="M407" s="470"/>
      <c r="N407" s="470"/>
      <c r="O407" s="470"/>
      <c r="P407" s="470"/>
      <c r="Q407" s="472">
        <v>100</v>
      </c>
      <c r="R407" s="470"/>
      <c r="S407" s="470">
        <v>208</v>
      </c>
      <c r="T407" s="470"/>
      <c r="U407" s="470"/>
      <c r="V407" s="470"/>
      <c r="W407" s="470"/>
      <c r="X407" s="470"/>
      <c r="Y407" s="470"/>
      <c r="Z407" s="470"/>
      <c r="AA407" s="470"/>
      <c r="AB407" s="470"/>
    </row>
    <row r="408" spans="1:28" x14ac:dyDescent="0.7">
      <c r="A408" s="744" t="s">
        <v>474</v>
      </c>
      <c r="B408" s="470">
        <v>208</v>
      </c>
      <c r="C408" s="470">
        <v>262</v>
      </c>
      <c r="D408" s="470" t="s">
        <v>34</v>
      </c>
      <c r="E408" s="470">
        <v>89899</v>
      </c>
      <c r="F408" s="470">
        <v>46</v>
      </c>
      <c r="G408" s="470">
        <v>7325</v>
      </c>
      <c r="H408" s="466" t="s">
        <v>444</v>
      </c>
      <c r="I408" s="470"/>
      <c r="J408" s="470">
        <v>1</v>
      </c>
      <c r="K408" s="470">
        <v>35</v>
      </c>
      <c r="L408" s="470"/>
      <c r="M408" s="470">
        <v>135</v>
      </c>
      <c r="N408" s="470"/>
      <c r="O408" s="470"/>
      <c r="P408" s="470"/>
      <c r="Q408" s="472">
        <v>300</v>
      </c>
      <c r="R408" s="470">
        <v>57</v>
      </c>
      <c r="S408" s="470">
        <v>208</v>
      </c>
      <c r="T408" s="470" t="s">
        <v>36</v>
      </c>
      <c r="U408" s="470" t="s">
        <v>37</v>
      </c>
      <c r="V408" s="470">
        <v>30</v>
      </c>
      <c r="W408" s="470"/>
      <c r="X408" s="470">
        <v>30</v>
      </c>
      <c r="Y408" s="470"/>
      <c r="Z408" s="470"/>
      <c r="AA408" s="470"/>
      <c r="AB408" s="470"/>
    </row>
    <row r="409" spans="1:28" x14ac:dyDescent="0.7">
      <c r="A409" s="744"/>
      <c r="B409" s="470"/>
      <c r="C409" s="470"/>
      <c r="D409" s="470"/>
      <c r="E409" s="470"/>
      <c r="F409" s="470"/>
      <c r="G409" s="470"/>
      <c r="H409" s="466"/>
      <c r="I409" s="470"/>
      <c r="J409" s="470"/>
      <c r="K409" s="470"/>
      <c r="L409" s="470"/>
      <c r="M409" s="470"/>
      <c r="N409" s="470"/>
      <c r="O409" s="470"/>
      <c r="P409" s="470"/>
      <c r="Q409" s="472"/>
      <c r="R409" s="470"/>
      <c r="S409" s="470"/>
      <c r="T409" s="470"/>
      <c r="U409" s="470"/>
      <c r="V409" s="470"/>
      <c r="W409" s="470"/>
      <c r="X409" s="470"/>
      <c r="Y409" s="470"/>
      <c r="Z409" s="470"/>
      <c r="AA409" s="470"/>
      <c r="AB409" s="470"/>
    </row>
    <row r="410" spans="1:28" x14ac:dyDescent="0.7">
      <c r="A410" s="744" t="s">
        <v>590</v>
      </c>
      <c r="B410" s="470">
        <v>194</v>
      </c>
      <c r="C410" s="470">
        <v>263</v>
      </c>
      <c r="D410" s="470" t="s">
        <v>484</v>
      </c>
      <c r="E410" s="470"/>
      <c r="F410" s="470"/>
      <c r="G410" s="470"/>
      <c r="H410" s="466" t="s">
        <v>444</v>
      </c>
      <c r="I410" s="470">
        <v>25</v>
      </c>
      <c r="J410" s="470"/>
      <c r="K410" s="470"/>
      <c r="L410" s="470">
        <v>10000</v>
      </c>
      <c r="M410" s="470"/>
      <c r="N410" s="470"/>
      <c r="O410" s="470"/>
      <c r="P410" s="470"/>
      <c r="Q410" s="472">
        <v>150</v>
      </c>
      <c r="R410" s="470"/>
      <c r="S410" s="470">
        <v>194</v>
      </c>
      <c r="T410" s="470"/>
      <c r="U410" s="470"/>
      <c r="V410" s="470"/>
      <c r="W410" s="470"/>
      <c r="X410" s="470"/>
      <c r="Y410" s="470"/>
      <c r="Z410" s="470"/>
      <c r="AA410" s="470"/>
      <c r="AB410" s="470"/>
    </row>
    <row r="411" spans="1:28" x14ac:dyDescent="0.7">
      <c r="A411" s="744" t="s">
        <v>590</v>
      </c>
      <c r="B411" s="470">
        <v>194</v>
      </c>
      <c r="C411" s="470">
        <v>264</v>
      </c>
      <c r="D411" s="470" t="s">
        <v>49</v>
      </c>
      <c r="E411" s="470">
        <v>4868</v>
      </c>
      <c r="F411" s="470">
        <v>82</v>
      </c>
      <c r="G411" s="470"/>
      <c r="H411" s="466" t="s">
        <v>444</v>
      </c>
      <c r="I411" s="470">
        <v>5</v>
      </c>
      <c r="J411" s="470">
        <v>1</v>
      </c>
      <c r="K411" s="470">
        <v>82</v>
      </c>
      <c r="L411" s="470">
        <v>2182</v>
      </c>
      <c r="M411" s="470"/>
      <c r="N411" s="470"/>
      <c r="O411" s="470"/>
      <c r="P411" s="470"/>
      <c r="Q411" s="472">
        <v>150</v>
      </c>
      <c r="R411" s="470"/>
      <c r="S411" s="470">
        <v>194</v>
      </c>
      <c r="T411" s="470"/>
      <c r="U411" s="470"/>
      <c r="V411" s="470"/>
      <c r="W411" s="470"/>
      <c r="X411" s="470"/>
      <c r="Y411" s="470"/>
      <c r="Z411" s="470"/>
      <c r="AA411" s="470"/>
      <c r="AB411" s="470"/>
    </row>
    <row r="412" spans="1:28" x14ac:dyDescent="0.7">
      <c r="A412" s="744"/>
      <c r="B412" s="470"/>
      <c r="C412" s="470"/>
      <c r="D412" s="470"/>
      <c r="E412" s="470"/>
      <c r="F412" s="470"/>
      <c r="G412" s="470"/>
      <c r="H412" s="466"/>
      <c r="I412" s="470"/>
      <c r="J412" s="470"/>
      <c r="K412" s="470"/>
      <c r="L412" s="470"/>
      <c r="M412" s="470"/>
      <c r="N412" s="470"/>
      <c r="O412" s="470"/>
      <c r="P412" s="470"/>
      <c r="Q412" s="472"/>
      <c r="R412" s="470"/>
      <c r="S412" s="470"/>
      <c r="T412" s="470"/>
      <c r="U412" s="470"/>
      <c r="V412" s="470"/>
      <c r="W412" s="470"/>
      <c r="X412" s="470"/>
      <c r="Y412" s="470"/>
      <c r="Z412" s="470"/>
      <c r="AA412" s="470"/>
      <c r="AB412" s="470"/>
    </row>
    <row r="413" spans="1:28" x14ac:dyDescent="0.7">
      <c r="A413" s="744" t="s">
        <v>475</v>
      </c>
      <c r="B413" s="470">
        <v>41</v>
      </c>
      <c r="C413" s="470">
        <v>265</v>
      </c>
      <c r="D413" s="470" t="s">
        <v>49</v>
      </c>
      <c r="E413" s="470">
        <v>1064</v>
      </c>
      <c r="F413" s="470">
        <v>19</v>
      </c>
      <c r="G413" s="470"/>
      <c r="H413" s="466" t="s">
        <v>444</v>
      </c>
      <c r="I413" s="470">
        <v>13</v>
      </c>
      <c r="J413" s="470"/>
      <c r="K413" s="470">
        <v>30</v>
      </c>
      <c r="L413" s="470">
        <v>5230</v>
      </c>
      <c r="M413" s="470"/>
      <c r="N413" s="470"/>
      <c r="O413" s="470"/>
      <c r="P413" s="470"/>
      <c r="Q413" s="472">
        <v>150</v>
      </c>
      <c r="R413" s="470"/>
      <c r="S413" s="470">
        <v>41</v>
      </c>
      <c r="T413" s="470"/>
      <c r="U413" s="470"/>
      <c r="V413" s="470"/>
      <c r="W413" s="470"/>
      <c r="X413" s="470"/>
      <c r="Y413" s="470"/>
      <c r="Z413" s="470"/>
      <c r="AA413" s="470"/>
      <c r="AB413" s="470"/>
    </row>
    <row r="414" spans="1:28" x14ac:dyDescent="0.7">
      <c r="A414" s="744"/>
      <c r="B414" s="470"/>
      <c r="C414" s="470"/>
      <c r="D414" s="470"/>
      <c r="E414" s="470"/>
      <c r="F414" s="470"/>
      <c r="G414" s="470"/>
      <c r="H414" s="466"/>
      <c r="I414" s="470"/>
      <c r="J414" s="470"/>
      <c r="K414" s="470"/>
      <c r="L414" s="470"/>
      <c r="M414" s="470"/>
      <c r="N414" s="470"/>
      <c r="O414" s="470"/>
      <c r="P414" s="470"/>
      <c r="Q414" s="472"/>
      <c r="R414" s="470"/>
      <c r="S414" s="470"/>
      <c r="T414" s="470"/>
      <c r="U414" s="470"/>
      <c r="V414" s="470"/>
      <c r="W414" s="470"/>
      <c r="X414" s="470"/>
      <c r="Y414" s="470"/>
      <c r="Z414" s="470"/>
      <c r="AA414" s="470"/>
      <c r="AB414" s="470"/>
    </row>
    <row r="415" spans="1:28" x14ac:dyDescent="0.7">
      <c r="A415" s="744" t="s">
        <v>591</v>
      </c>
      <c r="B415" s="470">
        <v>171</v>
      </c>
      <c r="C415" s="470">
        <v>266</v>
      </c>
      <c r="D415" s="470" t="s">
        <v>47</v>
      </c>
      <c r="E415" s="470">
        <v>1606</v>
      </c>
      <c r="F415" s="470">
        <v>130</v>
      </c>
      <c r="G415" s="470"/>
      <c r="H415" s="466" t="s">
        <v>444</v>
      </c>
      <c r="I415" s="470">
        <v>7</v>
      </c>
      <c r="J415" s="470">
        <v>1</v>
      </c>
      <c r="K415" s="470">
        <v>30</v>
      </c>
      <c r="L415" s="470">
        <v>2930</v>
      </c>
      <c r="M415" s="470"/>
      <c r="N415" s="470"/>
      <c r="O415" s="470"/>
      <c r="P415" s="470"/>
      <c r="Q415" s="472">
        <v>200</v>
      </c>
      <c r="R415" s="470"/>
      <c r="S415" s="470">
        <v>171</v>
      </c>
      <c r="T415" s="470"/>
      <c r="U415" s="470"/>
      <c r="V415" s="470"/>
      <c r="W415" s="470"/>
      <c r="X415" s="470"/>
      <c r="Y415" s="470"/>
      <c r="Z415" s="470"/>
      <c r="AA415" s="470"/>
      <c r="AB415" s="470"/>
    </row>
    <row r="416" spans="1:28" x14ac:dyDescent="0.7">
      <c r="A416" s="744"/>
      <c r="B416" s="470"/>
      <c r="C416" s="470"/>
      <c r="D416" s="470"/>
      <c r="E416" s="470"/>
      <c r="F416" s="470"/>
      <c r="G416" s="470"/>
      <c r="H416" s="466"/>
      <c r="I416" s="470"/>
      <c r="J416" s="470"/>
      <c r="K416" s="470"/>
      <c r="L416" s="470"/>
      <c r="M416" s="470"/>
      <c r="N416" s="470"/>
      <c r="O416" s="470"/>
      <c r="P416" s="470"/>
      <c r="Q416" s="472"/>
      <c r="R416" s="470"/>
      <c r="S416" s="470"/>
      <c r="T416" s="470"/>
      <c r="U416" s="470"/>
      <c r="V416" s="470"/>
      <c r="W416" s="470"/>
      <c r="X416" s="470"/>
      <c r="Y416" s="470"/>
      <c r="Z416" s="470"/>
      <c r="AA416" s="470"/>
      <c r="AB416" s="470"/>
    </row>
    <row r="417" spans="1:28" x14ac:dyDescent="0.7">
      <c r="A417" s="744" t="s">
        <v>591</v>
      </c>
      <c r="B417" s="470">
        <v>171</v>
      </c>
      <c r="C417" s="470">
        <v>267</v>
      </c>
      <c r="D417" s="470" t="s">
        <v>34</v>
      </c>
      <c r="E417" s="470">
        <v>37503</v>
      </c>
      <c r="F417" s="470">
        <v>36</v>
      </c>
      <c r="G417" s="470">
        <v>1377</v>
      </c>
      <c r="H417" s="466" t="s">
        <v>444</v>
      </c>
      <c r="I417" s="470"/>
      <c r="J417" s="470"/>
      <c r="K417" s="470">
        <v>81</v>
      </c>
      <c r="L417" s="470"/>
      <c r="M417" s="470">
        <v>81</v>
      </c>
      <c r="N417" s="470"/>
      <c r="O417" s="470"/>
      <c r="P417" s="470"/>
      <c r="Q417" s="472">
        <v>250</v>
      </c>
      <c r="R417" s="470">
        <v>58</v>
      </c>
      <c r="S417" s="470">
        <v>171</v>
      </c>
      <c r="T417" s="470" t="s">
        <v>36</v>
      </c>
      <c r="U417" s="470" t="s">
        <v>45</v>
      </c>
      <c r="V417" s="470">
        <v>65</v>
      </c>
      <c r="W417" s="470"/>
      <c r="X417" s="470"/>
      <c r="Y417" s="470"/>
      <c r="Z417" s="470"/>
      <c r="AA417" s="470">
        <v>23</v>
      </c>
      <c r="AB417" s="470"/>
    </row>
    <row r="418" spans="1:28" x14ac:dyDescent="0.7">
      <c r="A418" s="744" t="s">
        <v>591</v>
      </c>
      <c r="B418" s="470"/>
      <c r="C418" s="470">
        <v>268</v>
      </c>
      <c r="D418" s="470" t="s">
        <v>49</v>
      </c>
      <c r="E418" s="470">
        <v>3805</v>
      </c>
      <c r="F418" s="470">
        <v>65</v>
      </c>
      <c r="G418" s="470"/>
      <c r="H418" s="466" t="s">
        <v>444</v>
      </c>
      <c r="I418" s="470">
        <v>4</v>
      </c>
      <c r="J418" s="470">
        <v>1</v>
      </c>
      <c r="K418" s="470">
        <v>56</v>
      </c>
      <c r="L418" s="470">
        <v>1756</v>
      </c>
      <c r="M418" s="470"/>
      <c r="N418" s="470"/>
      <c r="O418" s="470"/>
      <c r="P418" s="470"/>
      <c r="Q418" s="472">
        <v>150</v>
      </c>
      <c r="R418" s="470"/>
      <c r="S418" s="470"/>
      <c r="T418" s="470"/>
      <c r="U418" s="470"/>
      <c r="V418" s="470"/>
      <c r="W418" s="470"/>
      <c r="X418" s="470"/>
      <c r="Y418" s="470"/>
      <c r="Z418" s="470"/>
      <c r="AA418" s="470"/>
      <c r="AB418" s="470"/>
    </row>
    <row r="419" spans="1:28" x14ac:dyDescent="0.7">
      <c r="A419" s="744" t="s">
        <v>591</v>
      </c>
      <c r="B419" s="470"/>
      <c r="C419" s="470">
        <v>269</v>
      </c>
      <c r="D419" s="470" t="s">
        <v>49</v>
      </c>
      <c r="E419" s="470">
        <v>4294</v>
      </c>
      <c r="F419" s="470">
        <v>110</v>
      </c>
      <c r="G419" s="470"/>
      <c r="H419" s="466" t="s">
        <v>444</v>
      </c>
      <c r="I419" s="470">
        <v>3</v>
      </c>
      <c r="J419" s="470">
        <v>1</v>
      </c>
      <c r="K419" s="470">
        <v>4</v>
      </c>
      <c r="L419" s="470">
        <v>1304</v>
      </c>
      <c r="M419" s="470"/>
      <c r="N419" s="470"/>
      <c r="O419" s="470"/>
      <c r="P419" s="470"/>
      <c r="Q419" s="472">
        <v>100</v>
      </c>
      <c r="R419" s="470"/>
      <c r="S419" s="470"/>
      <c r="T419" s="470"/>
      <c r="U419" s="470"/>
      <c r="V419" s="470"/>
      <c r="W419" s="470"/>
      <c r="X419" s="470"/>
      <c r="Y419" s="470"/>
      <c r="Z419" s="470"/>
      <c r="AA419" s="470"/>
      <c r="AB419" s="470"/>
    </row>
    <row r="420" spans="1:28" x14ac:dyDescent="0.7">
      <c r="A420" s="744"/>
      <c r="B420" s="470"/>
      <c r="C420" s="470"/>
      <c r="D420" s="470"/>
      <c r="E420" s="470"/>
      <c r="F420" s="470"/>
      <c r="G420" s="470"/>
      <c r="H420" s="466"/>
      <c r="I420" s="470"/>
      <c r="J420" s="470"/>
      <c r="K420" s="470"/>
      <c r="L420" s="470"/>
      <c r="M420" s="470"/>
      <c r="N420" s="470"/>
      <c r="O420" s="470"/>
      <c r="P420" s="470"/>
      <c r="Q420" s="472"/>
      <c r="R420" s="470"/>
      <c r="S420" s="470"/>
      <c r="T420" s="470"/>
      <c r="U420" s="470"/>
      <c r="V420" s="470"/>
      <c r="W420" s="470"/>
      <c r="X420" s="470"/>
      <c r="Y420" s="470"/>
      <c r="Z420" s="470"/>
      <c r="AA420" s="470"/>
      <c r="AB420" s="470"/>
    </row>
    <row r="421" spans="1:28" x14ac:dyDescent="0.7">
      <c r="A421" s="744" t="s">
        <v>592</v>
      </c>
      <c r="B421" s="470">
        <v>246</v>
      </c>
      <c r="C421" s="470">
        <v>270</v>
      </c>
      <c r="D421" s="470" t="s">
        <v>34</v>
      </c>
      <c r="E421" s="470">
        <v>74158</v>
      </c>
      <c r="F421" s="470">
        <v>228</v>
      </c>
      <c r="G421" s="470">
        <v>6407</v>
      </c>
      <c r="H421" s="466" t="s">
        <v>444</v>
      </c>
      <c r="I421" s="470">
        <v>5</v>
      </c>
      <c r="J421" s="470"/>
      <c r="K421" s="470">
        <v>76</v>
      </c>
      <c r="L421" s="470">
        <v>2076</v>
      </c>
      <c r="M421" s="470"/>
      <c r="N421" s="470"/>
      <c r="O421" s="470"/>
      <c r="P421" s="470"/>
      <c r="Q421" s="472">
        <v>250</v>
      </c>
      <c r="R421" s="470"/>
      <c r="S421" s="470">
        <v>246</v>
      </c>
      <c r="T421" s="470"/>
      <c r="U421" s="470"/>
      <c r="V421" s="470"/>
      <c r="W421" s="470"/>
      <c r="X421" s="470"/>
      <c r="Y421" s="470"/>
      <c r="Z421" s="470"/>
      <c r="AA421" s="470"/>
      <c r="AB421" s="470"/>
    </row>
    <row r="422" spans="1:28" x14ac:dyDescent="0.7">
      <c r="A422" s="744"/>
      <c r="B422" s="470"/>
      <c r="C422" s="470"/>
      <c r="D422" s="470"/>
      <c r="E422" s="470"/>
      <c r="F422" s="470"/>
      <c r="G422" s="470"/>
      <c r="H422" s="466"/>
      <c r="I422" s="470"/>
      <c r="J422" s="470"/>
      <c r="K422" s="470"/>
      <c r="L422" s="470"/>
      <c r="M422" s="470"/>
      <c r="N422" s="470"/>
      <c r="O422" s="470"/>
      <c r="P422" s="470"/>
      <c r="Q422" s="472"/>
      <c r="R422" s="470"/>
      <c r="S422" s="470"/>
      <c r="T422" s="470"/>
      <c r="U422" s="470"/>
      <c r="V422" s="470"/>
      <c r="W422" s="470"/>
      <c r="X422" s="470"/>
      <c r="Y422" s="470"/>
      <c r="Z422" s="470"/>
      <c r="AA422" s="470"/>
      <c r="AB422" s="470"/>
    </row>
    <row r="423" spans="1:28" x14ac:dyDescent="0.7">
      <c r="A423" s="744" t="s">
        <v>593</v>
      </c>
      <c r="B423" s="470">
        <v>238</v>
      </c>
      <c r="C423" s="470">
        <v>271</v>
      </c>
      <c r="D423" s="470" t="s">
        <v>34</v>
      </c>
      <c r="E423" s="470">
        <v>84180</v>
      </c>
      <c r="F423" s="470">
        <v>42</v>
      </c>
      <c r="G423" s="470">
        <v>6892</v>
      </c>
      <c r="H423" s="466" t="s">
        <v>444</v>
      </c>
      <c r="I423" s="470"/>
      <c r="J423" s="470">
        <v>1</v>
      </c>
      <c r="K423" s="470"/>
      <c r="L423" s="470"/>
      <c r="M423" s="470">
        <v>100</v>
      </c>
      <c r="N423" s="470"/>
      <c r="O423" s="470"/>
      <c r="P423" s="470"/>
      <c r="Q423" s="472">
        <v>300</v>
      </c>
      <c r="R423" s="470">
        <v>59</v>
      </c>
      <c r="S423" s="470">
        <v>238</v>
      </c>
      <c r="T423" s="470"/>
      <c r="U423" s="470"/>
      <c r="V423" s="470"/>
      <c r="W423" s="470"/>
      <c r="X423" s="470"/>
      <c r="Y423" s="470"/>
      <c r="Z423" s="470"/>
      <c r="AA423" s="470"/>
      <c r="AB423" s="470"/>
    </row>
    <row r="424" spans="1:28" x14ac:dyDescent="0.7">
      <c r="A424" s="744" t="s">
        <v>593</v>
      </c>
      <c r="B424" s="470">
        <v>238</v>
      </c>
      <c r="C424" s="470">
        <v>272</v>
      </c>
      <c r="D424" s="470" t="s">
        <v>34</v>
      </c>
      <c r="E424" s="470">
        <v>36794</v>
      </c>
      <c r="F424" s="470">
        <v>29</v>
      </c>
      <c r="G424" s="470">
        <v>1410</v>
      </c>
      <c r="H424" s="466" t="s">
        <v>444</v>
      </c>
      <c r="I424" s="470"/>
      <c r="J424" s="470">
        <v>3</v>
      </c>
      <c r="K424" s="470">
        <v>52</v>
      </c>
      <c r="L424" s="470"/>
      <c r="M424" s="470">
        <v>352</v>
      </c>
      <c r="N424" s="470"/>
      <c r="O424" s="470"/>
      <c r="P424" s="470"/>
      <c r="Q424" s="472">
        <v>300</v>
      </c>
      <c r="R424" s="470">
        <v>60</v>
      </c>
      <c r="S424" s="470">
        <v>238</v>
      </c>
      <c r="T424" s="470"/>
      <c r="U424" s="470"/>
      <c r="V424" s="470"/>
      <c r="W424" s="470"/>
      <c r="X424" s="470"/>
      <c r="Y424" s="470"/>
      <c r="Z424" s="470"/>
      <c r="AA424" s="470"/>
      <c r="AB424" s="470"/>
    </row>
    <row r="425" spans="1:28" x14ac:dyDescent="0.7">
      <c r="A425" s="744" t="s">
        <v>593</v>
      </c>
      <c r="B425" s="470">
        <v>238</v>
      </c>
      <c r="C425" s="470">
        <v>273</v>
      </c>
      <c r="D425" s="470" t="s">
        <v>34</v>
      </c>
      <c r="E425" s="470">
        <v>84179</v>
      </c>
      <c r="F425" s="470">
        <v>41</v>
      </c>
      <c r="G425" s="470">
        <v>6891</v>
      </c>
      <c r="H425" s="466" t="s">
        <v>444</v>
      </c>
      <c r="I425" s="470"/>
      <c r="J425" s="470">
        <v>1</v>
      </c>
      <c r="K425" s="470"/>
      <c r="L425" s="470"/>
      <c r="M425" s="470">
        <v>100</v>
      </c>
      <c r="N425" s="470"/>
      <c r="O425" s="470"/>
      <c r="P425" s="470"/>
      <c r="Q425" s="472">
        <v>300</v>
      </c>
      <c r="R425" s="470">
        <v>61</v>
      </c>
      <c r="S425" s="470">
        <v>238</v>
      </c>
      <c r="T425" s="470" t="s">
        <v>36</v>
      </c>
      <c r="U425" s="470" t="s">
        <v>37</v>
      </c>
      <c r="V425" s="470">
        <v>144</v>
      </c>
      <c r="W425" s="470"/>
      <c r="X425" s="470">
        <v>144</v>
      </c>
      <c r="Y425" s="470"/>
      <c r="Z425" s="470"/>
      <c r="AA425" s="470">
        <v>10</v>
      </c>
      <c r="AB425" s="470"/>
    </row>
    <row r="426" spans="1:28" x14ac:dyDescent="0.7">
      <c r="A426" s="744"/>
      <c r="B426" s="470"/>
      <c r="C426" s="470"/>
      <c r="D426" s="470"/>
      <c r="E426" s="470"/>
      <c r="F426" s="470"/>
      <c r="G426" s="470"/>
      <c r="H426" s="466"/>
      <c r="I426" s="470"/>
      <c r="J426" s="470"/>
      <c r="K426" s="470"/>
      <c r="L426" s="470"/>
      <c r="M426" s="470"/>
      <c r="N426" s="470"/>
      <c r="O426" s="470"/>
      <c r="P426" s="470"/>
      <c r="Q426" s="472"/>
      <c r="R426" s="470"/>
      <c r="S426" s="470"/>
      <c r="T426" s="470"/>
      <c r="U426" s="470"/>
      <c r="V426" s="470"/>
      <c r="W426" s="470"/>
      <c r="X426" s="470"/>
      <c r="Y426" s="470"/>
      <c r="Z426" s="470"/>
      <c r="AA426" s="470"/>
      <c r="AB426" s="470"/>
    </row>
    <row r="427" spans="1:28" x14ac:dyDescent="0.7">
      <c r="A427" s="744" t="s">
        <v>594</v>
      </c>
      <c r="B427" s="470">
        <v>43</v>
      </c>
      <c r="C427" s="470">
        <v>274</v>
      </c>
      <c r="D427" s="470" t="s">
        <v>34</v>
      </c>
      <c r="E427" s="470">
        <v>41990</v>
      </c>
      <c r="F427" s="470">
        <v>128</v>
      </c>
      <c r="G427" s="470">
        <v>3802</v>
      </c>
      <c r="H427" s="466" t="s">
        <v>444</v>
      </c>
      <c r="I427" s="470">
        <v>12</v>
      </c>
      <c r="J427" s="470">
        <v>3</v>
      </c>
      <c r="K427" s="470">
        <v>35</v>
      </c>
      <c r="L427" s="470">
        <v>5135</v>
      </c>
      <c r="M427" s="470"/>
      <c r="N427" s="470"/>
      <c r="O427" s="470"/>
      <c r="P427" s="470"/>
      <c r="Q427" s="472">
        <v>100</v>
      </c>
      <c r="R427" s="470"/>
      <c r="S427" s="470">
        <v>43</v>
      </c>
      <c r="T427" s="470"/>
      <c r="U427" s="470"/>
      <c r="V427" s="470"/>
      <c r="W427" s="470"/>
      <c r="X427" s="470"/>
      <c r="Y427" s="470"/>
      <c r="Z427" s="470"/>
      <c r="AA427" s="470"/>
      <c r="AB427" s="470"/>
    </row>
    <row r="428" spans="1:28" x14ac:dyDescent="0.7">
      <c r="A428" s="744"/>
      <c r="B428" s="470"/>
      <c r="C428" s="470"/>
      <c r="D428" s="470"/>
      <c r="E428" s="470"/>
      <c r="F428" s="470"/>
      <c r="G428" s="470"/>
      <c r="H428" s="466"/>
      <c r="I428" s="470"/>
      <c r="J428" s="470"/>
      <c r="K428" s="470"/>
      <c r="L428" s="470"/>
      <c r="M428" s="470"/>
      <c r="N428" s="470"/>
      <c r="O428" s="470"/>
      <c r="P428" s="470"/>
      <c r="Q428" s="472"/>
      <c r="R428" s="470"/>
      <c r="S428" s="470"/>
      <c r="T428" s="470"/>
      <c r="U428" s="470"/>
      <c r="V428" s="470"/>
      <c r="W428" s="470"/>
      <c r="X428" s="470"/>
      <c r="Y428" s="470"/>
      <c r="Z428" s="470"/>
      <c r="AA428" s="470"/>
      <c r="AB428" s="470"/>
    </row>
    <row r="429" spans="1:28" x14ac:dyDescent="0.7">
      <c r="A429" s="744" t="s">
        <v>595</v>
      </c>
      <c r="B429" s="470"/>
      <c r="C429" s="470">
        <v>275</v>
      </c>
      <c r="D429" s="470" t="s">
        <v>49</v>
      </c>
      <c r="E429" s="470">
        <v>6584</v>
      </c>
      <c r="F429" s="470">
        <v>137</v>
      </c>
      <c r="G429" s="470"/>
      <c r="H429" s="466" t="s">
        <v>444</v>
      </c>
      <c r="I429" s="470">
        <v>10</v>
      </c>
      <c r="J429" s="470">
        <v>3</v>
      </c>
      <c r="K429" s="470">
        <v>67</v>
      </c>
      <c r="L429" s="470">
        <v>4367</v>
      </c>
      <c r="M429" s="470"/>
      <c r="N429" s="470"/>
      <c r="O429" s="470"/>
      <c r="P429" s="470"/>
      <c r="Q429" s="472">
        <v>150</v>
      </c>
      <c r="R429" s="470"/>
      <c r="S429" s="470"/>
      <c r="T429" s="470"/>
      <c r="U429" s="470"/>
      <c r="V429" s="470"/>
      <c r="W429" s="470"/>
      <c r="X429" s="470"/>
      <c r="Y429" s="470"/>
      <c r="Z429" s="470"/>
      <c r="AA429" s="470"/>
      <c r="AB429" s="470"/>
    </row>
    <row r="430" spans="1:28" x14ac:dyDescent="0.7">
      <c r="A430" s="744"/>
      <c r="B430" s="470"/>
      <c r="C430" s="470"/>
      <c r="D430" s="470"/>
      <c r="E430" s="470"/>
      <c r="F430" s="470"/>
      <c r="G430" s="470"/>
      <c r="H430" s="466"/>
      <c r="I430" s="470"/>
      <c r="J430" s="470"/>
      <c r="K430" s="470"/>
      <c r="L430" s="470"/>
      <c r="M430" s="470"/>
      <c r="N430" s="470"/>
      <c r="O430" s="470"/>
      <c r="P430" s="470"/>
      <c r="Q430" s="472"/>
      <c r="R430" s="470"/>
      <c r="S430" s="470"/>
      <c r="T430" s="470"/>
      <c r="U430" s="470"/>
      <c r="V430" s="470"/>
      <c r="W430" s="470"/>
      <c r="X430" s="470"/>
      <c r="Y430" s="470"/>
      <c r="Z430" s="470"/>
      <c r="AA430" s="470"/>
      <c r="AB430" s="470"/>
    </row>
    <row r="431" spans="1:28" x14ac:dyDescent="0.7">
      <c r="A431" s="744" t="s">
        <v>596</v>
      </c>
      <c r="B431" s="470"/>
      <c r="C431" s="470">
        <v>276</v>
      </c>
      <c r="D431" s="470" t="s">
        <v>49</v>
      </c>
      <c r="E431" s="470">
        <v>6545</v>
      </c>
      <c r="F431" s="470">
        <v>71</v>
      </c>
      <c r="G431" s="470"/>
      <c r="H431" s="466" t="s">
        <v>444</v>
      </c>
      <c r="I431" s="470">
        <v>2</v>
      </c>
      <c r="J431" s="470">
        <v>2</v>
      </c>
      <c r="K431" s="470">
        <v>85</v>
      </c>
      <c r="L431" s="470">
        <v>1085</v>
      </c>
      <c r="M431" s="470"/>
      <c r="N431" s="470"/>
      <c r="O431" s="470"/>
      <c r="P431" s="470"/>
      <c r="Q431" s="472">
        <v>150</v>
      </c>
      <c r="R431" s="470"/>
      <c r="S431" s="470"/>
      <c r="T431" s="470"/>
      <c r="U431" s="470"/>
      <c r="V431" s="470"/>
      <c r="W431" s="470"/>
      <c r="X431" s="470"/>
      <c r="Y431" s="470"/>
      <c r="Z431" s="470"/>
      <c r="AA431" s="470"/>
      <c r="AB431" s="470"/>
    </row>
    <row r="432" spans="1:28" x14ac:dyDescent="0.7">
      <c r="A432" s="744" t="s">
        <v>596</v>
      </c>
      <c r="B432" s="470">
        <v>25</v>
      </c>
      <c r="C432" s="470">
        <v>277</v>
      </c>
      <c r="D432" s="470" t="s">
        <v>34</v>
      </c>
      <c r="E432" s="470">
        <v>37556</v>
      </c>
      <c r="F432" s="470">
        <v>6</v>
      </c>
      <c r="G432" s="470">
        <v>1300</v>
      </c>
      <c r="H432" s="466" t="s">
        <v>444</v>
      </c>
      <c r="I432" s="470"/>
      <c r="J432" s="470">
        <v>2</v>
      </c>
      <c r="K432" s="470">
        <v>36</v>
      </c>
      <c r="L432" s="470"/>
      <c r="M432" s="470">
        <v>236</v>
      </c>
      <c r="N432" s="470"/>
      <c r="O432" s="470"/>
      <c r="P432" s="470"/>
      <c r="Q432" s="472">
        <v>250</v>
      </c>
      <c r="R432" s="470">
        <v>62</v>
      </c>
      <c r="S432" s="470">
        <v>25</v>
      </c>
      <c r="T432" s="470" t="s">
        <v>36</v>
      </c>
      <c r="U432" s="470" t="s">
        <v>45</v>
      </c>
      <c r="V432" s="470"/>
      <c r="W432" s="470"/>
      <c r="X432" s="470"/>
      <c r="Y432" s="470"/>
      <c r="Z432" s="470"/>
      <c r="AA432" s="470">
        <v>37</v>
      </c>
      <c r="AB432" s="470"/>
    </row>
    <row r="433" spans="1:28" x14ac:dyDescent="0.7">
      <c r="A433" s="744"/>
      <c r="B433" s="470"/>
      <c r="C433" s="470"/>
      <c r="D433" s="470"/>
      <c r="E433" s="470"/>
      <c r="F433" s="470"/>
      <c r="G433" s="470"/>
      <c r="H433" s="466"/>
      <c r="I433" s="470"/>
      <c r="J433" s="470"/>
      <c r="K433" s="470"/>
      <c r="L433" s="470"/>
      <c r="M433" s="470"/>
      <c r="N433" s="470"/>
      <c r="O433" s="470"/>
      <c r="P433" s="470"/>
      <c r="Q433" s="472"/>
      <c r="R433" s="470"/>
      <c r="S433" s="470"/>
      <c r="T433" s="470"/>
      <c r="U433" s="470"/>
      <c r="V433" s="470"/>
      <c r="W433" s="470"/>
      <c r="X433" s="470"/>
      <c r="Y433" s="470"/>
      <c r="Z433" s="470"/>
      <c r="AA433" s="470"/>
      <c r="AB433" s="470"/>
    </row>
    <row r="434" spans="1:28" x14ac:dyDescent="0.7">
      <c r="A434" s="744" t="s">
        <v>597</v>
      </c>
      <c r="B434" s="470">
        <v>25</v>
      </c>
      <c r="C434" s="470">
        <v>278</v>
      </c>
      <c r="D434" s="470" t="s">
        <v>49</v>
      </c>
      <c r="E434" s="470">
        <v>6544</v>
      </c>
      <c r="F434" s="470">
        <v>70</v>
      </c>
      <c r="G434" s="470"/>
      <c r="H434" s="466" t="s">
        <v>444</v>
      </c>
      <c r="I434" s="470">
        <v>3</v>
      </c>
      <c r="J434" s="470">
        <v>3</v>
      </c>
      <c r="K434" s="470">
        <v>38</v>
      </c>
      <c r="L434" s="470">
        <v>1538</v>
      </c>
      <c r="M434" s="470"/>
      <c r="N434" s="470"/>
      <c r="O434" s="470"/>
      <c r="P434" s="470"/>
      <c r="Q434" s="472">
        <v>150</v>
      </c>
      <c r="R434" s="470"/>
      <c r="S434" s="470">
        <v>25</v>
      </c>
      <c r="T434" s="470"/>
      <c r="U434" s="470"/>
      <c r="V434" s="470"/>
      <c r="W434" s="470"/>
      <c r="X434" s="470"/>
      <c r="Y434" s="470"/>
      <c r="Z434" s="470"/>
      <c r="AA434" s="470"/>
      <c r="AB434" s="470"/>
    </row>
    <row r="435" spans="1:28" x14ac:dyDescent="0.7">
      <c r="A435" s="744"/>
      <c r="B435" s="470"/>
      <c r="C435" s="470"/>
      <c r="D435" s="470"/>
      <c r="E435" s="470"/>
      <c r="F435" s="470"/>
      <c r="G435" s="470"/>
      <c r="H435" s="466"/>
      <c r="I435" s="470"/>
      <c r="J435" s="470"/>
      <c r="K435" s="470"/>
      <c r="L435" s="470"/>
      <c r="M435" s="470"/>
      <c r="N435" s="470"/>
      <c r="O435" s="470"/>
      <c r="P435" s="470"/>
      <c r="Q435" s="472"/>
      <c r="R435" s="470"/>
      <c r="S435" s="470"/>
      <c r="T435" s="470"/>
      <c r="U435" s="470"/>
      <c r="V435" s="470"/>
      <c r="W435" s="470"/>
      <c r="X435" s="470"/>
      <c r="Y435" s="470"/>
      <c r="Z435" s="470"/>
      <c r="AA435" s="470"/>
      <c r="AB435" s="470"/>
    </row>
    <row r="436" spans="1:28" x14ac:dyDescent="0.7">
      <c r="A436" s="744" t="s">
        <v>598</v>
      </c>
      <c r="B436" s="470">
        <v>134</v>
      </c>
      <c r="C436" s="470">
        <v>279</v>
      </c>
      <c r="D436" s="470" t="s">
        <v>34</v>
      </c>
      <c r="E436" s="470">
        <v>37514</v>
      </c>
      <c r="F436" s="470">
        <v>32</v>
      </c>
      <c r="G436" s="470">
        <v>1388</v>
      </c>
      <c r="H436" s="466" t="s">
        <v>444</v>
      </c>
      <c r="I436" s="470"/>
      <c r="J436" s="470"/>
      <c r="K436" s="470">
        <v>43</v>
      </c>
      <c r="L436" s="470"/>
      <c r="M436" s="470">
        <v>43</v>
      </c>
      <c r="N436" s="470"/>
      <c r="O436" s="470"/>
      <c r="P436" s="470"/>
      <c r="Q436" s="472">
        <v>250</v>
      </c>
      <c r="R436" s="470">
        <v>63</v>
      </c>
      <c r="S436" s="470">
        <v>134</v>
      </c>
      <c r="T436" s="470" t="s">
        <v>36</v>
      </c>
      <c r="U436" s="470" t="s">
        <v>45</v>
      </c>
      <c r="V436" s="470"/>
      <c r="W436" s="470"/>
      <c r="X436" s="470"/>
      <c r="Y436" s="470"/>
      <c r="Z436" s="470"/>
      <c r="AA436" s="470">
        <v>20</v>
      </c>
      <c r="AB436" s="470"/>
    </row>
    <row r="437" spans="1:28" x14ac:dyDescent="0.7">
      <c r="A437" s="744" t="s">
        <v>598</v>
      </c>
      <c r="B437" s="470"/>
      <c r="C437" s="470">
        <v>280</v>
      </c>
      <c r="D437" s="470" t="s">
        <v>49</v>
      </c>
      <c r="E437" s="470">
        <v>945</v>
      </c>
      <c r="F437" s="470">
        <v>2</v>
      </c>
      <c r="G437" s="470"/>
      <c r="H437" s="466" t="s">
        <v>444</v>
      </c>
      <c r="I437" s="470">
        <v>5</v>
      </c>
      <c r="J437" s="470">
        <v>1</v>
      </c>
      <c r="K437" s="470">
        <v>75</v>
      </c>
      <c r="L437" s="470">
        <v>2175</v>
      </c>
      <c r="M437" s="470"/>
      <c r="N437" s="470"/>
      <c r="O437" s="470"/>
      <c r="P437" s="470"/>
      <c r="Q437" s="472">
        <v>100</v>
      </c>
      <c r="R437" s="470"/>
      <c r="S437" s="470"/>
      <c r="T437" s="470"/>
      <c r="U437" s="470"/>
      <c r="V437" s="470"/>
      <c r="W437" s="470"/>
      <c r="X437" s="470"/>
      <c r="Y437" s="470"/>
      <c r="Z437" s="470"/>
      <c r="AA437" s="470"/>
      <c r="AB437" s="470"/>
    </row>
    <row r="438" spans="1:28" x14ac:dyDescent="0.7">
      <c r="A438" s="744"/>
      <c r="B438" s="470"/>
      <c r="C438" s="470"/>
      <c r="D438" s="470"/>
      <c r="E438" s="470"/>
      <c r="F438" s="470"/>
      <c r="G438" s="470"/>
      <c r="H438" s="466"/>
      <c r="I438" s="470"/>
      <c r="J438" s="470"/>
      <c r="K438" s="470"/>
      <c r="L438" s="470"/>
      <c r="M438" s="470"/>
      <c r="N438" s="470"/>
      <c r="O438" s="470"/>
      <c r="P438" s="470"/>
      <c r="Q438" s="472"/>
      <c r="R438" s="470"/>
      <c r="S438" s="470"/>
      <c r="T438" s="470"/>
      <c r="U438" s="470"/>
      <c r="V438" s="470"/>
      <c r="W438" s="470"/>
      <c r="X438" s="470"/>
      <c r="Y438" s="470"/>
      <c r="Z438" s="470"/>
      <c r="AA438" s="470"/>
      <c r="AB438" s="470"/>
    </row>
    <row r="439" spans="1:28" x14ac:dyDescent="0.7">
      <c r="A439" s="744" t="s">
        <v>599</v>
      </c>
      <c r="B439" s="470">
        <v>37</v>
      </c>
      <c r="C439" s="470">
        <v>281</v>
      </c>
      <c r="D439" s="470" t="s">
        <v>34</v>
      </c>
      <c r="E439" s="470">
        <v>37501</v>
      </c>
      <c r="F439" s="470">
        <v>27</v>
      </c>
      <c r="G439" s="470">
        <v>1375</v>
      </c>
      <c r="H439" s="466" t="s">
        <v>444</v>
      </c>
      <c r="I439" s="470"/>
      <c r="J439" s="470"/>
      <c r="K439" s="470">
        <v>84</v>
      </c>
      <c r="L439" s="470"/>
      <c r="M439" s="470">
        <v>84</v>
      </c>
      <c r="N439" s="470"/>
      <c r="O439" s="470"/>
      <c r="P439" s="470"/>
      <c r="Q439" s="472">
        <v>250</v>
      </c>
      <c r="R439" s="470">
        <v>64</v>
      </c>
      <c r="S439" s="470">
        <v>37</v>
      </c>
      <c r="T439" s="470" t="s">
        <v>36</v>
      </c>
      <c r="U439" s="470" t="s">
        <v>64</v>
      </c>
      <c r="V439" s="470">
        <v>60</v>
      </c>
      <c r="W439" s="470"/>
      <c r="X439" s="470">
        <v>60</v>
      </c>
      <c r="Y439" s="470"/>
      <c r="Z439" s="470"/>
      <c r="AA439" s="470">
        <v>6</v>
      </c>
      <c r="AB439" s="470"/>
    </row>
    <row r="440" spans="1:28" x14ac:dyDescent="0.7">
      <c r="A440" s="744" t="s">
        <v>599</v>
      </c>
      <c r="B440" s="470"/>
      <c r="C440" s="470">
        <v>282</v>
      </c>
      <c r="D440" s="470" t="s">
        <v>47</v>
      </c>
      <c r="E440" s="470">
        <v>1606</v>
      </c>
      <c r="F440" s="470"/>
      <c r="G440" s="470"/>
      <c r="H440" s="466" t="s">
        <v>444</v>
      </c>
      <c r="I440" s="470">
        <v>7</v>
      </c>
      <c r="J440" s="470">
        <v>1</v>
      </c>
      <c r="K440" s="470">
        <v>32</v>
      </c>
      <c r="L440" s="470">
        <v>2932</v>
      </c>
      <c r="M440" s="470"/>
      <c r="N440" s="470"/>
      <c r="O440" s="470"/>
      <c r="P440" s="470"/>
      <c r="Q440" s="472">
        <v>200</v>
      </c>
      <c r="R440" s="470"/>
      <c r="S440" s="470"/>
      <c r="T440" s="470"/>
      <c r="U440" s="470"/>
      <c r="V440" s="470"/>
      <c r="W440" s="470"/>
      <c r="X440" s="470"/>
      <c r="Y440" s="470"/>
      <c r="Z440" s="470"/>
      <c r="AA440" s="470"/>
      <c r="AB440" s="470"/>
    </row>
    <row r="441" spans="1:28" x14ac:dyDescent="0.7">
      <c r="A441" s="744" t="s">
        <v>599</v>
      </c>
      <c r="B441" s="470"/>
      <c r="C441" s="470">
        <v>283</v>
      </c>
      <c r="D441" s="470" t="s">
        <v>49</v>
      </c>
      <c r="E441" s="470">
        <v>5292</v>
      </c>
      <c r="F441" s="470">
        <v>63</v>
      </c>
      <c r="G441" s="470"/>
      <c r="H441" s="466" t="s">
        <v>444</v>
      </c>
      <c r="I441" s="470">
        <v>4</v>
      </c>
      <c r="J441" s="470">
        <v>1</v>
      </c>
      <c r="K441" s="470">
        <v>55</v>
      </c>
      <c r="L441" s="470">
        <v>1755</v>
      </c>
      <c r="M441" s="470"/>
      <c r="N441" s="470"/>
      <c r="O441" s="470"/>
      <c r="P441" s="470"/>
      <c r="Q441" s="472">
        <v>150</v>
      </c>
      <c r="R441" s="470"/>
      <c r="S441" s="470"/>
      <c r="T441" s="470"/>
      <c r="U441" s="470"/>
      <c r="V441" s="470"/>
      <c r="W441" s="470"/>
      <c r="X441" s="470"/>
      <c r="Y441" s="470"/>
      <c r="Z441" s="470"/>
      <c r="AA441" s="470"/>
      <c r="AB441" s="470"/>
    </row>
    <row r="442" spans="1:28" x14ac:dyDescent="0.7">
      <c r="A442" s="744"/>
      <c r="B442" s="470"/>
      <c r="C442" s="470"/>
      <c r="D442" s="470"/>
      <c r="E442" s="470"/>
      <c r="F442" s="470"/>
      <c r="G442" s="470"/>
      <c r="H442" s="466"/>
      <c r="I442" s="470"/>
      <c r="J442" s="470"/>
      <c r="K442" s="470"/>
      <c r="L442" s="470"/>
      <c r="M442" s="470"/>
      <c r="N442" s="470"/>
      <c r="O442" s="470"/>
      <c r="P442" s="470"/>
      <c r="Q442" s="472"/>
      <c r="R442" s="470"/>
      <c r="S442" s="470"/>
      <c r="T442" s="470"/>
      <c r="U442" s="470"/>
      <c r="V442" s="470"/>
      <c r="W442" s="470"/>
      <c r="X442" s="470"/>
      <c r="Y442" s="470"/>
      <c r="Z442" s="470"/>
      <c r="AA442" s="470"/>
      <c r="AB442" s="470"/>
    </row>
    <row r="443" spans="1:28" x14ac:dyDescent="0.7">
      <c r="A443" s="744" t="s">
        <v>600</v>
      </c>
      <c r="B443" s="470">
        <v>32</v>
      </c>
      <c r="C443" s="470">
        <v>284</v>
      </c>
      <c r="D443" s="470" t="s">
        <v>34</v>
      </c>
      <c r="E443" s="470">
        <v>42000</v>
      </c>
      <c r="F443" s="470">
        <v>102</v>
      </c>
      <c r="G443" s="470">
        <v>3812</v>
      </c>
      <c r="H443" s="466" t="s">
        <v>444</v>
      </c>
      <c r="I443" s="470">
        <v>8</v>
      </c>
      <c r="J443" s="470">
        <v>2</v>
      </c>
      <c r="K443" s="470">
        <v>69</v>
      </c>
      <c r="L443" s="470">
        <v>3469</v>
      </c>
      <c r="M443" s="470"/>
      <c r="N443" s="470"/>
      <c r="O443" s="470"/>
      <c r="P443" s="470"/>
      <c r="Q443" s="472">
        <v>250</v>
      </c>
      <c r="R443" s="470"/>
      <c r="S443" s="470">
        <v>32</v>
      </c>
      <c r="T443" s="470"/>
      <c r="U443" s="470"/>
      <c r="V443" s="470"/>
      <c r="W443" s="470"/>
      <c r="X443" s="470"/>
      <c r="Y443" s="470"/>
      <c r="Z443" s="470"/>
      <c r="AA443" s="470"/>
      <c r="AB443" s="470"/>
    </row>
    <row r="444" spans="1:28" x14ac:dyDescent="0.7">
      <c r="A444" s="744" t="s">
        <v>600</v>
      </c>
      <c r="B444" s="470">
        <v>32</v>
      </c>
      <c r="C444" s="470">
        <v>285</v>
      </c>
      <c r="D444" s="470" t="s">
        <v>34</v>
      </c>
      <c r="E444" s="470">
        <v>36796</v>
      </c>
      <c r="F444" s="470">
        <v>25</v>
      </c>
      <c r="G444" s="470">
        <v>1412</v>
      </c>
      <c r="H444" s="466" t="s">
        <v>444</v>
      </c>
      <c r="I444" s="470"/>
      <c r="J444" s="470"/>
      <c r="K444" s="470">
        <v>96</v>
      </c>
      <c r="L444" s="470"/>
      <c r="M444" s="470">
        <v>96</v>
      </c>
      <c r="N444" s="470"/>
      <c r="O444" s="470"/>
      <c r="P444" s="470"/>
      <c r="Q444" s="472">
        <v>250</v>
      </c>
      <c r="R444" s="470">
        <v>65</v>
      </c>
      <c r="S444" s="470">
        <v>32</v>
      </c>
      <c r="T444" s="470" t="s">
        <v>36</v>
      </c>
      <c r="U444" s="470" t="s">
        <v>45</v>
      </c>
      <c r="V444" s="470">
        <v>72</v>
      </c>
      <c r="W444" s="470"/>
      <c r="X444" s="470"/>
      <c r="Y444" s="470"/>
      <c r="Z444" s="470"/>
      <c r="AA444" s="470">
        <v>22</v>
      </c>
      <c r="AB444" s="470"/>
    </row>
    <row r="445" spans="1:28" x14ac:dyDescent="0.7">
      <c r="A445" s="744"/>
      <c r="B445" s="470"/>
      <c r="C445" s="470"/>
      <c r="D445" s="470"/>
      <c r="E445" s="470"/>
      <c r="F445" s="470"/>
      <c r="G445" s="470"/>
      <c r="H445" s="466"/>
      <c r="I445" s="470"/>
      <c r="J445" s="470"/>
      <c r="K445" s="470"/>
      <c r="L445" s="470"/>
      <c r="M445" s="470"/>
      <c r="N445" s="470"/>
      <c r="O445" s="470"/>
      <c r="P445" s="470"/>
      <c r="Q445" s="472"/>
      <c r="R445" s="470"/>
      <c r="S445" s="470"/>
      <c r="T445" s="470"/>
      <c r="U445" s="470"/>
      <c r="V445" s="470"/>
      <c r="W445" s="470"/>
      <c r="X445" s="470"/>
      <c r="Y445" s="470"/>
      <c r="Z445" s="470"/>
      <c r="AA445" s="470"/>
      <c r="AB445" s="470"/>
    </row>
    <row r="446" spans="1:28" x14ac:dyDescent="0.7">
      <c r="A446" s="744" t="s">
        <v>601</v>
      </c>
      <c r="B446" s="470"/>
      <c r="C446" s="470">
        <v>286</v>
      </c>
      <c r="D446" s="470" t="s">
        <v>34</v>
      </c>
      <c r="E446" s="470">
        <v>42225</v>
      </c>
      <c r="F446" s="470"/>
      <c r="G446" s="470">
        <v>3850</v>
      </c>
      <c r="H446" s="466" t="s">
        <v>444</v>
      </c>
      <c r="I446" s="470">
        <v>4</v>
      </c>
      <c r="J446" s="470">
        <v>1</v>
      </c>
      <c r="K446" s="470">
        <v>85</v>
      </c>
      <c r="L446" s="470">
        <v>1785</v>
      </c>
      <c r="M446" s="470"/>
      <c r="N446" s="470"/>
      <c r="O446" s="470"/>
      <c r="P446" s="470"/>
      <c r="Q446" s="472">
        <v>100</v>
      </c>
      <c r="R446" s="470"/>
      <c r="S446" s="470"/>
      <c r="T446" s="470"/>
      <c r="U446" s="470"/>
      <c r="V446" s="470"/>
      <c r="W446" s="470"/>
      <c r="X446" s="470"/>
      <c r="Y446" s="470"/>
      <c r="Z446" s="470"/>
      <c r="AA446" s="470"/>
      <c r="AB446" s="470"/>
    </row>
    <row r="447" spans="1:28" x14ac:dyDescent="0.7">
      <c r="A447" s="744"/>
      <c r="B447" s="470"/>
      <c r="C447" s="470"/>
      <c r="D447" s="470"/>
      <c r="E447" s="470"/>
      <c r="F447" s="470"/>
      <c r="G447" s="470"/>
      <c r="H447" s="466"/>
      <c r="I447" s="470"/>
      <c r="J447" s="470"/>
      <c r="K447" s="470"/>
      <c r="L447" s="470"/>
      <c r="M447" s="470"/>
      <c r="N447" s="470"/>
      <c r="O447" s="470"/>
      <c r="P447" s="470"/>
      <c r="Q447" s="472"/>
      <c r="R447" s="470"/>
      <c r="S447" s="470"/>
      <c r="T447" s="470"/>
      <c r="U447" s="470"/>
      <c r="V447" s="470"/>
      <c r="W447" s="470"/>
      <c r="X447" s="470"/>
      <c r="Y447" s="470"/>
      <c r="Z447" s="470"/>
      <c r="AA447" s="470"/>
      <c r="AB447" s="470"/>
    </row>
    <row r="448" spans="1:28" x14ac:dyDescent="0.7">
      <c r="A448" s="744" t="s">
        <v>494</v>
      </c>
      <c r="B448" s="470">
        <v>233</v>
      </c>
      <c r="C448" s="470">
        <v>287</v>
      </c>
      <c r="D448" s="470" t="s">
        <v>47</v>
      </c>
      <c r="E448" s="470">
        <v>1832</v>
      </c>
      <c r="F448" s="470">
        <v>111</v>
      </c>
      <c r="G448" s="470"/>
      <c r="H448" s="466" t="s">
        <v>444</v>
      </c>
      <c r="I448" s="470"/>
      <c r="J448" s="470">
        <v>1</v>
      </c>
      <c r="K448" s="470">
        <v>64</v>
      </c>
      <c r="L448" s="470"/>
      <c r="M448" s="470">
        <v>164</v>
      </c>
      <c r="N448" s="470"/>
      <c r="O448" s="470"/>
      <c r="P448" s="470"/>
      <c r="Q448" s="472">
        <v>250</v>
      </c>
      <c r="R448" s="470">
        <v>66</v>
      </c>
      <c r="S448" s="470">
        <v>233</v>
      </c>
      <c r="T448" s="470" t="s">
        <v>36</v>
      </c>
      <c r="U448" s="470" t="s">
        <v>37</v>
      </c>
      <c r="V448" s="470">
        <v>72</v>
      </c>
      <c r="W448" s="470"/>
      <c r="X448" s="470"/>
      <c r="Y448" s="470"/>
      <c r="Z448" s="470"/>
      <c r="AA448" s="470">
        <v>20</v>
      </c>
      <c r="AB448" s="470"/>
    </row>
    <row r="449" spans="1:28" x14ac:dyDescent="0.7">
      <c r="A449" s="744"/>
      <c r="B449" s="470"/>
      <c r="C449" s="470"/>
      <c r="D449" s="470"/>
      <c r="E449" s="470"/>
      <c r="F449" s="470"/>
      <c r="G449" s="470"/>
      <c r="H449" s="466"/>
      <c r="I449" s="470"/>
      <c r="J449" s="470"/>
      <c r="K449" s="470"/>
      <c r="L449" s="470"/>
      <c r="M449" s="470"/>
      <c r="N449" s="470"/>
      <c r="O449" s="470"/>
      <c r="P449" s="470"/>
      <c r="Q449" s="472"/>
      <c r="R449" s="470"/>
      <c r="S449" s="470"/>
      <c r="T449" s="470"/>
      <c r="U449" s="470"/>
      <c r="V449" s="470"/>
      <c r="W449" s="470"/>
      <c r="X449" s="470"/>
      <c r="Y449" s="470"/>
      <c r="Z449" s="470"/>
      <c r="AA449" s="470"/>
      <c r="AB449" s="470"/>
    </row>
    <row r="450" spans="1:28" x14ac:dyDescent="0.7">
      <c r="A450" s="744" t="s">
        <v>602</v>
      </c>
      <c r="B450" s="470">
        <v>141</v>
      </c>
      <c r="C450" s="470">
        <v>288</v>
      </c>
      <c r="D450" s="470" t="s">
        <v>34</v>
      </c>
      <c r="E450" s="470">
        <v>98493</v>
      </c>
      <c r="F450" s="470">
        <v>301</v>
      </c>
      <c r="G450" s="470">
        <v>7696</v>
      </c>
      <c r="H450" s="466" t="s">
        <v>444</v>
      </c>
      <c r="I450" s="470">
        <v>2</v>
      </c>
      <c r="J450" s="470">
        <v>3</v>
      </c>
      <c r="K450" s="470">
        <v>83</v>
      </c>
      <c r="L450" s="470">
        <v>1183</v>
      </c>
      <c r="M450" s="470"/>
      <c r="N450" s="470"/>
      <c r="O450" s="470"/>
      <c r="P450" s="470"/>
      <c r="Q450" s="472">
        <v>150</v>
      </c>
      <c r="R450" s="470"/>
      <c r="S450" s="470">
        <v>141</v>
      </c>
      <c r="T450" s="470"/>
      <c r="U450" s="470"/>
      <c r="V450" s="470"/>
      <c r="W450" s="470"/>
      <c r="X450" s="470"/>
      <c r="Y450" s="470"/>
      <c r="Z450" s="470"/>
      <c r="AA450" s="470"/>
      <c r="AB450" s="470"/>
    </row>
    <row r="451" spans="1:28" x14ac:dyDescent="0.7">
      <c r="A451" s="744"/>
      <c r="B451" s="470"/>
      <c r="C451" s="470"/>
      <c r="D451" s="470"/>
      <c r="E451" s="470"/>
      <c r="F451" s="470"/>
      <c r="G451" s="470"/>
      <c r="H451" s="466"/>
      <c r="I451" s="470"/>
      <c r="J451" s="470"/>
      <c r="K451" s="470"/>
      <c r="L451" s="470"/>
      <c r="M451" s="470"/>
      <c r="N451" s="470"/>
      <c r="O451" s="470"/>
      <c r="P451" s="470"/>
      <c r="Q451" s="472"/>
      <c r="R451" s="470"/>
      <c r="S451" s="470"/>
      <c r="T451" s="470"/>
      <c r="U451" s="470"/>
      <c r="V451" s="470"/>
      <c r="W451" s="470"/>
      <c r="X451" s="470"/>
      <c r="Y451" s="470"/>
      <c r="Z451" s="470"/>
      <c r="AA451" s="470"/>
      <c r="AB451" s="470"/>
    </row>
    <row r="452" spans="1:28" x14ac:dyDescent="0.7">
      <c r="A452" s="744" t="s">
        <v>603</v>
      </c>
      <c r="B452" s="470">
        <v>122</v>
      </c>
      <c r="C452" s="470">
        <v>289</v>
      </c>
      <c r="D452" s="470" t="s">
        <v>34</v>
      </c>
      <c r="E452" s="470">
        <v>42220</v>
      </c>
      <c r="F452" s="470">
        <v>185</v>
      </c>
      <c r="G452" s="470">
        <v>3845</v>
      </c>
      <c r="H452" s="466" t="s">
        <v>444</v>
      </c>
      <c r="I452" s="470">
        <v>4</v>
      </c>
      <c r="J452" s="470"/>
      <c r="K452" s="470">
        <v>16</v>
      </c>
      <c r="L452" s="470"/>
      <c r="M452" s="470">
        <v>1616</v>
      </c>
      <c r="N452" s="470"/>
      <c r="O452" s="470"/>
      <c r="P452" s="470"/>
      <c r="Q452" s="472">
        <v>150</v>
      </c>
      <c r="R452" s="470">
        <v>67</v>
      </c>
      <c r="S452" s="470">
        <v>122</v>
      </c>
      <c r="T452" s="470" t="s">
        <v>36</v>
      </c>
      <c r="U452" s="470" t="s">
        <v>37</v>
      </c>
      <c r="V452" s="470">
        <v>54</v>
      </c>
      <c r="W452" s="470"/>
      <c r="X452" s="470"/>
      <c r="Y452" s="470"/>
      <c r="Z452" s="470"/>
      <c r="AA452" s="470">
        <v>25</v>
      </c>
      <c r="AB452" s="470"/>
    </row>
    <row r="453" spans="1:28" x14ac:dyDescent="0.7">
      <c r="A453" s="744"/>
      <c r="B453" s="470"/>
      <c r="C453" s="470"/>
      <c r="D453" s="470"/>
      <c r="E453" s="470"/>
      <c r="F453" s="470"/>
      <c r="G453" s="470"/>
      <c r="H453" s="466"/>
      <c r="I453" s="470"/>
      <c r="J453" s="470"/>
      <c r="K453" s="470"/>
      <c r="L453" s="470"/>
      <c r="M453" s="470"/>
      <c r="N453" s="470"/>
      <c r="O453" s="470"/>
      <c r="P453" s="470"/>
      <c r="Q453" s="472"/>
      <c r="R453" s="470"/>
      <c r="S453" s="470"/>
      <c r="T453" s="470"/>
      <c r="U453" s="470"/>
      <c r="V453" s="470"/>
      <c r="W453" s="470"/>
      <c r="X453" s="470"/>
      <c r="Y453" s="470"/>
      <c r="Z453" s="470"/>
      <c r="AA453" s="470"/>
      <c r="AB453" s="470"/>
    </row>
    <row r="454" spans="1:28" x14ac:dyDescent="0.7">
      <c r="A454" s="744" t="s">
        <v>604</v>
      </c>
      <c r="B454" s="470"/>
      <c r="C454" s="470">
        <v>290</v>
      </c>
      <c r="D454" s="470" t="s">
        <v>34</v>
      </c>
      <c r="E454" s="470">
        <v>42220</v>
      </c>
      <c r="F454" s="470">
        <v>185</v>
      </c>
      <c r="G454" s="470">
        <v>3845</v>
      </c>
      <c r="H454" s="466" t="s">
        <v>444</v>
      </c>
      <c r="I454" s="470">
        <v>4</v>
      </c>
      <c r="J454" s="470"/>
      <c r="K454" s="470">
        <v>16</v>
      </c>
      <c r="L454" s="470">
        <v>1616</v>
      </c>
      <c r="M454" s="470"/>
      <c r="N454" s="470"/>
      <c r="O454" s="470"/>
      <c r="P454" s="470"/>
      <c r="Q454" s="472">
        <v>150</v>
      </c>
      <c r="R454" s="470"/>
      <c r="S454" s="470"/>
      <c r="T454" s="470"/>
      <c r="U454" s="470"/>
      <c r="V454" s="470"/>
      <c r="W454" s="470"/>
      <c r="X454" s="470"/>
      <c r="Y454" s="470"/>
      <c r="Z454" s="470"/>
      <c r="AA454" s="470"/>
      <c r="AB454" s="470"/>
    </row>
    <row r="455" spans="1:28" x14ac:dyDescent="0.7">
      <c r="A455" s="744" t="s">
        <v>604</v>
      </c>
      <c r="B455" s="470"/>
      <c r="C455" s="470">
        <v>291</v>
      </c>
      <c r="D455" s="470" t="s">
        <v>34</v>
      </c>
      <c r="E455" s="470">
        <v>42236</v>
      </c>
      <c r="F455" s="470">
        <v>191</v>
      </c>
      <c r="G455" s="470">
        <v>3861</v>
      </c>
      <c r="H455" s="466" t="s">
        <v>444</v>
      </c>
      <c r="I455" s="470"/>
      <c r="J455" s="470">
        <v>1</v>
      </c>
      <c r="K455" s="470">
        <v>94</v>
      </c>
      <c r="L455" s="470">
        <v>194</v>
      </c>
      <c r="M455" s="470"/>
      <c r="N455" s="470"/>
      <c r="O455" s="470"/>
      <c r="P455" s="470"/>
      <c r="Q455" s="472">
        <v>250</v>
      </c>
      <c r="R455" s="470"/>
      <c r="S455" s="470"/>
      <c r="T455" s="470"/>
      <c r="U455" s="470"/>
      <c r="V455" s="470"/>
      <c r="W455" s="470"/>
      <c r="X455" s="470"/>
      <c r="Y455" s="470"/>
      <c r="Z455" s="470"/>
      <c r="AA455" s="470"/>
      <c r="AB455" s="470"/>
    </row>
    <row r="456" spans="1:28" x14ac:dyDescent="0.7">
      <c r="A456" s="744"/>
      <c r="B456" s="470"/>
      <c r="C456" s="470"/>
      <c r="D456" s="470"/>
      <c r="E456" s="470"/>
      <c r="F456" s="470"/>
      <c r="G456" s="470"/>
      <c r="H456" s="466"/>
      <c r="I456" s="470"/>
      <c r="J456" s="470"/>
      <c r="K456" s="470"/>
      <c r="L456" s="470"/>
      <c r="M456" s="470"/>
      <c r="N456" s="470"/>
      <c r="O456" s="470"/>
      <c r="P456" s="470"/>
      <c r="Q456" s="472"/>
      <c r="R456" s="470"/>
      <c r="S456" s="470"/>
      <c r="T456" s="470"/>
      <c r="U456" s="470"/>
      <c r="V456" s="470"/>
      <c r="W456" s="470"/>
      <c r="X456" s="470"/>
      <c r="Y456" s="470"/>
      <c r="Z456" s="470"/>
      <c r="AA456" s="470"/>
      <c r="AB456" s="470"/>
    </row>
    <row r="457" spans="1:28" x14ac:dyDescent="0.7">
      <c r="A457" s="744" t="s">
        <v>601</v>
      </c>
      <c r="B457" s="470">
        <v>187</v>
      </c>
      <c r="C457" s="470">
        <v>292</v>
      </c>
      <c r="D457" s="470" t="s">
        <v>34</v>
      </c>
      <c r="E457" s="470">
        <v>91249</v>
      </c>
      <c r="F457" s="470">
        <v>101</v>
      </c>
      <c r="G457" s="470">
        <v>7383</v>
      </c>
      <c r="H457" s="466" t="s">
        <v>444</v>
      </c>
      <c r="I457" s="470"/>
      <c r="J457" s="470"/>
      <c r="K457" s="470">
        <v>84</v>
      </c>
      <c r="L457" s="470"/>
      <c r="M457" s="470">
        <v>84</v>
      </c>
      <c r="N457" s="470"/>
      <c r="O457" s="470"/>
      <c r="P457" s="470"/>
      <c r="Q457" s="472">
        <v>300</v>
      </c>
      <c r="R457" s="470">
        <v>68</v>
      </c>
      <c r="S457" s="470">
        <v>187</v>
      </c>
      <c r="T457" s="470" t="s">
        <v>36</v>
      </c>
      <c r="U457" s="470" t="s">
        <v>37</v>
      </c>
      <c r="V457" s="470">
        <v>108</v>
      </c>
      <c r="W457" s="470"/>
      <c r="X457" s="470"/>
      <c r="Y457" s="470"/>
      <c r="Z457" s="470"/>
      <c r="AA457" s="470">
        <v>20</v>
      </c>
      <c r="AB457" s="470"/>
    </row>
    <row r="458" spans="1:28" x14ac:dyDescent="0.7">
      <c r="A458" s="744" t="s">
        <v>601</v>
      </c>
      <c r="B458" s="470"/>
      <c r="C458" s="470">
        <v>293</v>
      </c>
      <c r="D458" s="470" t="s">
        <v>34</v>
      </c>
      <c r="E458" s="470">
        <v>42229</v>
      </c>
      <c r="F458" s="470">
        <v>182</v>
      </c>
      <c r="G458" s="470">
        <v>3854</v>
      </c>
      <c r="H458" s="466" t="s">
        <v>444</v>
      </c>
      <c r="I458" s="470">
        <v>4</v>
      </c>
      <c r="J458" s="470"/>
      <c r="K458" s="470">
        <v>28</v>
      </c>
      <c r="L458" s="470">
        <v>1628</v>
      </c>
      <c r="M458" s="470"/>
      <c r="N458" s="470"/>
      <c r="O458" s="470"/>
      <c r="P458" s="470"/>
      <c r="Q458" s="472">
        <v>150</v>
      </c>
      <c r="R458" s="471"/>
      <c r="S458" s="470"/>
      <c r="T458" s="470"/>
      <c r="U458" s="470"/>
      <c r="V458" s="470"/>
      <c r="W458" s="470"/>
      <c r="X458" s="470"/>
      <c r="Y458" s="470"/>
      <c r="Z458" s="470"/>
      <c r="AA458" s="470"/>
      <c r="AB458" s="470"/>
    </row>
    <row r="459" spans="1:28" x14ac:dyDescent="0.7">
      <c r="A459" s="744" t="s">
        <v>601</v>
      </c>
      <c r="B459" s="470"/>
      <c r="C459" s="470">
        <v>294</v>
      </c>
      <c r="D459" s="470" t="s">
        <v>34</v>
      </c>
      <c r="E459" s="470">
        <v>42218</v>
      </c>
      <c r="F459" s="470">
        <v>183</v>
      </c>
      <c r="G459" s="470">
        <v>3843</v>
      </c>
      <c r="H459" s="466" t="s">
        <v>444</v>
      </c>
      <c r="I459" s="470">
        <v>4</v>
      </c>
      <c r="J459" s="470"/>
      <c r="K459" s="470">
        <v>16</v>
      </c>
      <c r="L459" s="470">
        <v>1616</v>
      </c>
      <c r="M459" s="470"/>
      <c r="N459" s="470"/>
      <c r="O459" s="470"/>
      <c r="P459" s="470"/>
      <c r="Q459" s="472">
        <v>150</v>
      </c>
      <c r="R459" s="471"/>
      <c r="S459" s="470"/>
      <c r="T459" s="470"/>
      <c r="U459" s="470"/>
      <c r="V459" s="470"/>
      <c r="W459" s="470"/>
      <c r="X459" s="470"/>
      <c r="Y459" s="470"/>
      <c r="Z459" s="470"/>
      <c r="AA459" s="470"/>
      <c r="AB459" s="470"/>
    </row>
    <row r="460" spans="1:28" x14ac:dyDescent="0.7">
      <c r="A460" s="744" t="s">
        <v>601</v>
      </c>
      <c r="B460" s="470">
        <v>187</v>
      </c>
      <c r="C460" s="470">
        <v>295</v>
      </c>
      <c r="D460" s="470" t="s">
        <v>34</v>
      </c>
      <c r="E460" s="470">
        <v>37472</v>
      </c>
      <c r="F460" s="470">
        <v>52</v>
      </c>
      <c r="G460" s="470">
        <v>1316</v>
      </c>
      <c r="H460" s="466" t="s">
        <v>444</v>
      </c>
      <c r="I460" s="470"/>
      <c r="J460" s="470">
        <v>3</v>
      </c>
      <c r="K460" s="470">
        <v>1</v>
      </c>
      <c r="L460" s="470"/>
      <c r="M460" s="470">
        <v>301</v>
      </c>
      <c r="N460" s="470"/>
      <c r="O460" s="470"/>
      <c r="P460" s="470"/>
      <c r="Q460" s="472">
        <v>300</v>
      </c>
      <c r="R460" s="470">
        <v>72</v>
      </c>
      <c r="S460" s="470">
        <v>187</v>
      </c>
      <c r="T460" s="470" t="s">
        <v>36</v>
      </c>
      <c r="U460" s="470" t="s">
        <v>37</v>
      </c>
      <c r="V460" s="470">
        <v>144</v>
      </c>
      <c r="W460" s="470"/>
      <c r="X460" s="470"/>
      <c r="Y460" s="470"/>
      <c r="Z460" s="470"/>
      <c r="AA460" s="470">
        <v>17</v>
      </c>
      <c r="AB460" s="470"/>
    </row>
    <row r="461" spans="1:28" x14ac:dyDescent="0.7">
      <c r="A461" s="744" t="s">
        <v>601</v>
      </c>
      <c r="B461" s="470"/>
      <c r="C461" s="470">
        <v>296</v>
      </c>
      <c r="D461" s="470" t="s">
        <v>34</v>
      </c>
      <c r="E461" s="470">
        <v>42234</v>
      </c>
      <c r="F461" s="470">
        <v>193</v>
      </c>
      <c r="G461" s="470">
        <v>3859</v>
      </c>
      <c r="H461" s="466" t="s">
        <v>444</v>
      </c>
      <c r="I461" s="470"/>
      <c r="J461" s="470">
        <v>1</v>
      </c>
      <c r="K461" s="470">
        <v>44</v>
      </c>
      <c r="L461" s="470">
        <v>144</v>
      </c>
      <c r="M461" s="470"/>
      <c r="N461" s="470"/>
      <c r="O461" s="470"/>
      <c r="P461" s="470"/>
      <c r="Q461" s="472">
        <v>250</v>
      </c>
      <c r="R461" s="470"/>
      <c r="S461" s="470"/>
      <c r="T461" s="470"/>
      <c r="U461" s="470"/>
      <c r="V461" s="470"/>
      <c r="W461" s="470"/>
      <c r="X461" s="470"/>
      <c r="Y461" s="470"/>
      <c r="Z461" s="470"/>
      <c r="AA461" s="470"/>
      <c r="AB461" s="470"/>
    </row>
    <row r="462" spans="1:28" x14ac:dyDescent="0.7">
      <c r="A462" s="744"/>
      <c r="B462" s="470"/>
      <c r="C462" s="470">
        <v>297</v>
      </c>
      <c r="D462" s="470" t="s">
        <v>34</v>
      </c>
      <c r="E462" s="470">
        <v>91250</v>
      </c>
      <c r="F462" s="470">
        <v>102</v>
      </c>
      <c r="G462" s="470">
        <v>7384</v>
      </c>
      <c r="H462" s="466" t="s">
        <v>444</v>
      </c>
      <c r="I462" s="470"/>
      <c r="J462" s="470"/>
      <c r="K462" s="470">
        <v>85</v>
      </c>
      <c r="L462" s="470"/>
      <c r="M462" s="470"/>
      <c r="N462" s="470"/>
      <c r="O462" s="470"/>
      <c r="P462" s="470"/>
      <c r="Q462" s="472">
        <v>250</v>
      </c>
      <c r="R462" s="470"/>
      <c r="S462" s="470"/>
      <c r="T462" s="470"/>
      <c r="U462" s="470"/>
      <c r="V462" s="470"/>
      <c r="W462" s="470"/>
      <c r="X462" s="470"/>
      <c r="Y462" s="470"/>
      <c r="Z462" s="470"/>
      <c r="AA462" s="470"/>
      <c r="AB462" s="470" t="s">
        <v>605</v>
      </c>
    </row>
    <row r="463" spans="1:28" x14ac:dyDescent="0.7">
      <c r="A463" s="744"/>
      <c r="B463" s="470"/>
      <c r="C463" s="470">
        <v>298</v>
      </c>
      <c r="D463" s="470" t="s">
        <v>34</v>
      </c>
      <c r="E463" s="470">
        <v>42233</v>
      </c>
      <c r="F463" s="470">
        <v>194</v>
      </c>
      <c r="G463" s="470">
        <v>7858</v>
      </c>
      <c r="H463" s="466" t="s">
        <v>444</v>
      </c>
      <c r="I463" s="470"/>
      <c r="J463" s="470">
        <v>1</v>
      </c>
      <c r="K463" s="470">
        <v>34</v>
      </c>
      <c r="L463" s="470">
        <v>134</v>
      </c>
      <c r="M463" s="470"/>
      <c r="N463" s="470"/>
      <c r="O463" s="470"/>
      <c r="P463" s="470"/>
      <c r="Q463" s="472">
        <v>250</v>
      </c>
      <c r="R463" s="470"/>
      <c r="S463" s="470"/>
      <c r="T463" s="470"/>
      <c r="U463" s="470"/>
      <c r="V463" s="470"/>
      <c r="W463" s="470"/>
      <c r="X463" s="470"/>
      <c r="Y463" s="470"/>
      <c r="Z463" s="470"/>
      <c r="AA463" s="470"/>
      <c r="AB463" s="470"/>
    </row>
    <row r="464" spans="1:28" x14ac:dyDescent="0.7">
      <c r="A464" s="744" t="s">
        <v>601</v>
      </c>
      <c r="B464" s="470"/>
      <c r="C464" s="470">
        <v>299</v>
      </c>
      <c r="D464" s="470" t="s">
        <v>49</v>
      </c>
      <c r="E464" s="470" t="s">
        <v>606</v>
      </c>
      <c r="F464" s="470"/>
      <c r="G464" s="470"/>
      <c r="H464" s="466" t="s">
        <v>444</v>
      </c>
      <c r="I464" s="470">
        <v>2</v>
      </c>
      <c r="J464" s="470"/>
      <c r="K464" s="470">
        <v>8</v>
      </c>
      <c r="L464" s="470">
        <v>808</v>
      </c>
      <c r="M464" s="470"/>
      <c r="N464" s="470"/>
      <c r="O464" s="470"/>
      <c r="P464" s="470"/>
      <c r="Q464" s="472">
        <v>250</v>
      </c>
      <c r="R464" s="470"/>
      <c r="S464" s="470"/>
      <c r="T464" s="470"/>
      <c r="U464" s="470"/>
      <c r="V464" s="470"/>
      <c r="W464" s="470"/>
      <c r="X464" s="470"/>
      <c r="Y464" s="470"/>
      <c r="Z464" s="470"/>
      <c r="AA464" s="470"/>
      <c r="AB464" s="470"/>
    </row>
    <row r="465" spans="1:28" x14ac:dyDescent="0.7">
      <c r="A465" s="744" t="s">
        <v>601</v>
      </c>
      <c r="B465" s="470"/>
      <c r="C465" s="470">
        <v>300</v>
      </c>
      <c r="D465" s="470" t="s">
        <v>49</v>
      </c>
      <c r="E465" s="470">
        <v>5336</v>
      </c>
      <c r="F465" s="470">
        <v>21</v>
      </c>
      <c r="G465" s="470" t="s">
        <v>836</v>
      </c>
      <c r="H465" s="466" t="s">
        <v>444</v>
      </c>
      <c r="I465" s="470">
        <v>5</v>
      </c>
      <c r="J465" s="470">
        <v>3</v>
      </c>
      <c r="K465" s="470">
        <v>77</v>
      </c>
      <c r="L465" s="470">
        <v>2377</v>
      </c>
      <c r="M465" s="470"/>
      <c r="N465" s="470"/>
      <c r="O465" s="470"/>
      <c r="P465" s="470"/>
      <c r="Q465" s="472">
        <v>200</v>
      </c>
      <c r="R465" s="470"/>
      <c r="S465" s="470"/>
      <c r="T465" s="470"/>
      <c r="U465" s="470"/>
      <c r="V465" s="470"/>
      <c r="W465" s="470"/>
      <c r="X465" s="470"/>
      <c r="Y465" s="470"/>
      <c r="Z465" s="470"/>
      <c r="AA465" s="470"/>
      <c r="AB465" s="470"/>
    </row>
    <row r="466" spans="1:28" s="478" customFormat="1" x14ac:dyDescent="0.7">
      <c r="A466" s="745"/>
      <c r="B466" s="475"/>
      <c r="C466" s="475">
        <v>301</v>
      </c>
      <c r="D466" s="475" t="s">
        <v>49</v>
      </c>
      <c r="E466" s="475">
        <v>935</v>
      </c>
      <c r="F466" s="475">
        <v>14</v>
      </c>
      <c r="G466" s="475"/>
      <c r="H466" s="476" t="s">
        <v>444</v>
      </c>
      <c r="I466" s="475">
        <v>22</v>
      </c>
      <c r="J466" s="475">
        <v>1</v>
      </c>
      <c r="K466" s="475">
        <v>59</v>
      </c>
      <c r="L466" s="475"/>
      <c r="M466" s="475"/>
      <c r="N466" s="475"/>
      <c r="O466" s="475"/>
      <c r="P466" s="475"/>
      <c r="Q466" s="477">
        <v>100</v>
      </c>
      <c r="R466" s="475"/>
      <c r="S466" s="475"/>
      <c r="T466" s="475"/>
      <c r="U466" s="475"/>
      <c r="V466" s="475"/>
      <c r="W466" s="475"/>
      <c r="X466" s="475"/>
      <c r="Y466" s="475"/>
      <c r="Z466" s="475"/>
      <c r="AA466" s="475"/>
      <c r="AB466" s="475"/>
    </row>
    <row r="467" spans="1:28" s="478" customFormat="1" x14ac:dyDescent="0.7">
      <c r="A467" s="745"/>
      <c r="B467" s="475"/>
      <c r="C467" s="475"/>
      <c r="D467" s="475"/>
      <c r="E467" s="475"/>
      <c r="F467" s="475"/>
      <c r="G467" s="475"/>
      <c r="H467" s="476"/>
      <c r="I467" s="475"/>
      <c r="J467" s="475"/>
      <c r="K467" s="475"/>
      <c r="L467" s="475"/>
      <c r="M467" s="475"/>
      <c r="N467" s="475"/>
      <c r="O467" s="475"/>
      <c r="P467" s="475"/>
      <c r="Q467" s="477"/>
      <c r="R467" s="475"/>
      <c r="S467" s="475"/>
      <c r="T467" s="475"/>
      <c r="U467" s="475"/>
      <c r="V467" s="475"/>
      <c r="W467" s="475"/>
      <c r="X467" s="475"/>
      <c r="Y467" s="475"/>
      <c r="Z467" s="475"/>
      <c r="AA467" s="475"/>
      <c r="AB467" s="475"/>
    </row>
    <row r="468" spans="1:28" x14ac:dyDescent="0.7">
      <c r="A468" s="744" t="s">
        <v>607</v>
      </c>
      <c r="B468" s="470">
        <v>180</v>
      </c>
      <c r="C468" s="470">
        <v>302</v>
      </c>
      <c r="D468" s="470" t="s">
        <v>34</v>
      </c>
      <c r="E468" s="470">
        <v>98492</v>
      </c>
      <c r="F468" s="470">
        <v>300</v>
      </c>
      <c r="G468" s="470">
        <v>7695</v>
      </c>
      <c r="H468" s="466" t="s">
        <v>444</v>
      </c>
      <c r="I468" s="470">
        <v>2</v>
      </c>
      <c r="J468" s="470">
        <v>3</v>
      </c>
      <c r="K468" s="470">
        <v>47</v>
      </c>
      <c r="L468" s="470">
        <v>1147</v>
      </c>
      <c r="M468" s="470"/>
      <c r="N468" s="470"/>
      <c r="O468" s="470"/>
      <c r="P468" s="470"/>
      <c r="Q468" s="472">
        <v>150</v>
      </c>
      <c r="R468" s="470"/>
      <c r="S468" s="470">
        <v>180</v>
      </c>
      <c r="T468" s="470"/>
      <c r="U468" s="470"/>
      <c r="V468" s="470"/>
      <c r="W468" s="470"/>
      <c r="X468" s="470"/>
      <c r="Y468" s="470"/>
      <c r="Z468" s="470"/>
      <c r="AA468" s="470"/>
      <c r="AB468" s="470"/>
    </row>
    <row r="469" spans="1:28" x14ac:dyDescent="0.7">
      <c r="A469" s="744"/>
      <c r="B469" s="470"/>
      <c r="C469" s="470"/>
      <c r="D469" s="470"/>
      <c r="E469" s="470"/>
      <c r="F469" s="470"/>
      <c r="G469" s="470"/>
      <c r="H469" s="466"/>
      <c r="I469" s="470"/>
      <c r="J469" s="470"/>
      <c r="K469" s="470"/>
      <c r="L469" s="470"/>
      <c r="M469" s="470"/>
      <c r="N469" s="470"/>
      <c r="O469" s="470"/>
      <c r="P469" s="470"/>
      <c r="Q469" s="472"/>
      <c r="R469" s="470"/>
      <c r="S469" s="470"/>
      <c r="T469" s="470"/>
      <c r="U469" s="470"/>
      <c r="V469" s="470"/>
      <c r="W469" s="470"/>
      <c r="X469" s="470"/>
      <c r="Y469" s="470"/>
      <c r="Z469" s="470"/>
      <c r="AA469" s="470"/>
      <c r="AB469" s="470"/>
    </row>
    <row r="470" spans="1:28" x14ac:dyDescent="0.7">
      <c r="A470" s="744" t="s">
        <v>608</v>
      </c>
      <c r="B470" s="470">
        <v>52</v>
      </c>
      <c r="C470" s="470">
        <v>303</v>
      </c>
      <c r="D470" s="470" t="s">
        <v>34</v>
      </c>
      <c r="E470" s="470">
        <v>37436</v>
      </c>
      <c r="F470" s="470">
        <v>34</v>
      </c>
      <c r="G470" s="470">
        <v>1280</v>
      </c>
      <c r="H470" s="466" t="s">
        <v>444</v>
      </c>
      <c r="I470" s="470"/>
      <c r="J470" s="470"/>
      <c r="K470" s="470">
        <v>49</v>
      </c>
      <c r="L470" s="470"/>
      <c r="M470" s="470">
        <v>49</v>
      </c>
      <c r="N470" s="470"/>
      <c r="O470" s="470"/>
      <c r="P470" s="470"/>
      <c r="Q470" s="472">
        <v>100</v>
      </c>
      <c r="R470" s="470">
        <v>69</v>
      </c>
      <c r="S470" s="470">
        <v>52</v>
      </c>
      <c r="T470" s="470" t="s">
        <v>36</v>
      </c>
      <c r="U470" s="470" t="s">
        <v>64</v>
      </c>
      <c r="V470" s="470"/>
      <c r="W470" s="470"/>
      <c r="X470" s="470"/>
      <c r="Y470" s="470"/>
      <c r="Z470" s="470"/>
      <c r="AA470" s="470">
        <v>34</v>
      </c>
      <c r="AB470" s="470"/>
    </row>
    <row r="471" spans="1:28" x14ac:dyDescent="0.7">
      <c r="A471" s="744" t="s">
        <v>608</v>
      </c>
      <c r="B471" s="470"/>
      <c r="C471" s="470">
        <v>304</v>
      </c>
      <c r="D471" s="470" t="s">
        <v>47</v>
      </c>
      <c r="E471" s="470">
        <v>439</v>
      </c>
      <c r="F471" s="791" t="s">
        <v>609</v>
      </c>
      <c r="G471" s="792"/>
      <c r="H471" s="466" t="s">
        <v>444</v>
      </c>
      <c r="I471" s="470">
        <v>16</v>
      </c>
      <c r="J471" s="470">
        <v>2</v>
      </c>
      <c r="K471" s="470">
        <v>85</v>
      </c>
      <c r="L471" s="470">
        <v>6685</v>
      </c>
      <c r="M471" s="470"/>
      <c r="N471" s="470"/>
      <c r="O471" s="470"/>
      <c r="P471" s="470"/>
      <c r="Q471" s="472">
        <v>100</v>
      </c>
      <c r="R471" s="470"/>
      <c r="S471" s="470"/>
      <c r="T471" s="470"/>
      <c r="U471" s="470"/>
      <c r="V471" s="470"/>
      <c r="W471" s="470"/>
      <c r="X471" s="470"/>
      <c r="Y471" s="470"/>
      <c r="Z471" s="470"/>
      <c r="AA471" s="470"/>
      <c r="AB471" s="470"/>
    </row>
    <row r="472" spans="1:28" x14ac:dyDescent="0.7">
      <c r="A472" s="744"/>
      <c r="B472" s="470"/>
      <c r="C472" s="470"/>
      <c r="D472" s="470"/>
      <c r="E472" s="470"/>
      <c r="F472" s="470"/>
      <c r="G472" s="470"/>
      <c r="H472" s="466"/>
      <c r="I472" s="470"/>
      <c r="J472" s="470"/>
      <c r="K472" s="470"/>
      <c r="L472" s="470"/>
      <c r="M472" s="470"/>
      <c r="N472" s="470"/>
      <c r="O472" s="470"/>
      <c r="P472" s="470"/>
      <c r="Q472" s="472"/>
      <c r="R472" s="470"/>
      <c r="S472" s="470"/>
      <c r="T472" s="470"/>
      <c r="U472" s="470"/>
      <c r="V472" s="470"/>
      <c r="W472" s="470"/>
      <c r="X472" s="470"/>
      <c r="Y472" s="470"/>
      <c r="Z472" s="470"/>
      <c r="AA472" s="470"/>
      <c r="AB472" s="470"/>
    </row>
    <row r="473" spans="1:28" x14ac:dyDescent="0.7">
      <c r="A473" s="744" t="s">
        <v>610</v>
      </c>
      <c r="B473" s="470"/>
      <c r="C473" s="470">
        <v>305</v>
      </c>
      <c r="D473" s="470" t="s">
        <v>34</v>
      </c>
      <c r="E473" s="470">
        <v>35383</v>
      </c>
      <c r="F473" s="470">
        <v>3</v>
      </c>
      <c r="G473" s="470">
        <v>2459</v>
      </c>
      <c r="H473" s="466" t="s">
        <v>444</v>
      </c>
      <c r="I473" s="470">
        <v>8</v>
      </c>
      <c r="J473" s="470">
        <v>2</v>
      </c>
      <c r="K473" s="470"/>
      <c r="L473" s="470">
        <v>3400</v>
      </c>
      <c r="M473" s="470"/>
      <c r="N473" s="470"/>
      <c r="O473" s="470"/>
      <c r="P473" s="470"/>
      <c r="Q473" s="472">
        <v>100</v>
      </c>
      <c r="R473" s="470"/>
      <c r="S473" s="470"/>
      <c r="T473" s="470"/>
      <c r="U473" s="470"/>
      <c r="V473" s="470"/>
      <c r="W473" s="470"/>
      <c r="X473" s="470"/>
      <c r="Y473" s="470"/>
      <c r="Z473" s="470"/>
      <c r="AA473" s="470"/>
      <c r="AB473" s="470"/>
    </row>
    <row r="474" spans="1:28" x14ac:dyDescent="0.7">
      <c r="A474" s="744" t="s">
        <v>610</v>
      </c>
      <c r="B474" s="470">
        <v>186</v>
      </c>
      <c r="C474" s="470">
        <v>306</v>
      </c>
      <c r="D474" s="470" t="s">
        <v>34</v>
      </c>
      <c r="E474" s="470">
        <v>74056</v>
      </c>
      <c r="F474" s="470">
        <v>226</v>
      </c>
      <c r="G474" s="470">
        <v>6415</v>
      </c>
      <c r="H474" s="466" t="s">
        <v>444</v>
      </c>
      <c r="I474" s="470">
        <v>6</v>
      </c>
      <c r="J474" s="470">
        <v>3</v>
      </c>
      <c r="K474" s="470">
        <v>56</v>
      </c>
      <c r="L474" s="470">
        <v>2456</v>
      </c>
      <c r="M474" s="470">
        <v>300</v>
      </c>
      <c r="N474" s="470"/>
      <c r="O474" s="470"/>
      <c r="P474" s="470"/>
      <c r="Q474" s="472">
        <v>150</v>
      </c>
      <c r="R474" s="470">
        <v>70</v>
      </c>
      <c r="S474" s="470">
        <v>186</v>
      </c>
      <c r="T474" s="470" t="s">
        <v>36</v>
      </c>
      <c r="U474" s="470" t="s">
        <v>45</v>
      </c>
      <c r="V474" s="470">
        <v>160</v>
      </c>
      <c r="W474" s="470"/>
      <c r="X474" s="470">
        <v>160</v>
      </c>
      <c r="Y474" s="470"/>
      <c r="Z474" s="470"/>
      <c r="AA474" s="470">
        <v>22</v>
      </c>
      <c r="AB474" s="470"/>
    </row>
    <row r="475" spans="1:28" x14ac:dyDescent="0.7">
      <c r="A475" s="744" t="s">
        <v>610</v>
      </c>
      <c r="B475" s="470"/>
      <c r="C475" s="470">
        <v>307</v>
      </c>
      <c r="D475" s="470" t="s">
        <v>49</v>
      </c>
      <c r="E475" s="470">
        <v>960</v>
      </c>
      <c r="F475" s="470">
        <v>4</v>
      </c>
      <c r="G475" s="470"/>
      <c r="H475" s="466" t="s">
        <v>444</v>
      </c>
      <c r="I475" s="470">
        <v>19</v>
      </c>
      <c r="J475" s="470"/>
      <c r="K475" s="470">
        <v>16</v>
      </c>
      <c r="L475" s="470">
        <v>7616</v>
      </c>
      <c r="M475" s="470"/>
      <c r="N475" s="470"/>
      <c r="O475" s="470"/>
      <c r="P475" s="470"/>
      <c r="Q475" s="472">
        <v>150</v>
      </c>
      <c r="R475" s="470"/>
      <c r="S475" s="470"/>
      <c r="T475" s="470"/>
      <c r="U475" s="470"/>
      <c r="V475" s="470"/>
      <c r="W475" s="470"/>
      <c r="X475" s="470"/>
      <c r="Y475" s="470"/>
      <c r="Z475" s="470"/>
      <c r="AA475" s="470"/>
      <c r="AB475" s="470"/>
    </row>
    <row r="476" spans="1:28" x14ac:dyDescent="0.7">
      <c r="A476" s="744"/>
      <c r="B476" s="470"/>
      <c r="C476" s="470"/>
      <c r="D476" s="470"/>
      <c r="E476" s="470"/>
      <c r="F476" s="470"/>
      <c r="G476" s="470"/>
      <c r="H476" s="466"/>
      <c r="I476" s="470"/>
      <c r="J476" s="470"/>
      <c r="K476" s="470"/>
      <c r="L476" s="470"/>
      <c r="M476" s="470"/>
      <c r="N476" s="470"/>
      <c r="O476" s="470"/>
      <c r="P476" s="470"/>
      <c r="Q476" s="472"/>
      <c r="R476" s="470"/>
      <c r="S476" s="470"/>
      <c r="T476" s="470"/>
      <c r="U476" s="470"/>
      <c r="V476" s="470"/>
      <c r="W476" s="470"/>
      <c r="X476" s="470"/>
      <c r="Y476" s="470"/>
      <c r="Z476" s="470"/>
      <c r="AA476" s="470"/>
      <c r="AB476" s="470"/>
    </row>
    <row r="477" spans="1:28" x14ac:dyDescent="0.7">
      <c r="A477" s="744" t="s">
        <v>611</v>
      </c>
      <c r="B477" s="470">
        <v>86</v>
      </c>
      <c r="C477" s="470">
        <v>308</v>
      </c>
      <c r="D477" s="470" t="s">
        <v>47</v>
      </c>
      <c r="E477" s="470">
        <v>1679</v>
      </c>
      <c r="F477" s="470">
        <v>100</v>
      </c>
      <c r="G477" s="470"/>
      <c r="H477" s="466"/>
      <c r="I477" s="470"/>
      <c r="J477" s="470"/>
      <c r="K477" s="470">
        <v>65</v>
      </c>
      <c r="L477" s="470"/>
      <c r="M477" s="470">
        <v>65</v>
      </c>
      <c r="N477" s="470"/>
      <c r="O477" s="470"/>
      <c r="P477" s="470"/>
      <c r="Q477" s="472">
        <v>200</v>
      </c>
      <c r="R477" s="470"/>
      <c r="S477" s="470">
        <v>86</v>
      </c>
      <c r="T477" s="470" t="s">
        <v>36</v>
      </c>
      <c r="U477" s="470" t="s">
        <v>64</v>
      </c>
      <c r="V477" s="470">
        <v>108</v>
      </c>
      <c r="W477" s="470"/>
      <c r="X477" s="470">
        <v>108</v>
      </c>
      <c r="Y477" s="470"/>
      <c r="Z477" s="470"/>
      <c r="AA477" s="470">
        <v>40</v>
      </c>
      <c r="AB477" s="470"/>
    </row>
    <row r="478" spans="1:28" x14ac:dyDescent="0.7">
      <c r="A478" s="744" t="s">
        <v>611</v>
      </c>
      <c r="B478" s="470">
        <v>86</v>
      </c>
      <c r="C478" s="470">
        <v>309</v>
      </c>
      <c r="D478" s="470" t="s">
        <v>49</v>
      </c>
      <c r="E478" s="470">
        <v>1230</v>
      </c>
      <c r="F478" s="470"/>
      <c r="G478" s="470"/>
      <c r="H478" s="466" t="s">
        <v>444</v>
      </c>
      <c r="I478" s="470">
        <v>8</v>
      </c>
      <c r="J478" s="470">
        <v>1</v>
      </c>
      <c r="K478" s="470">
        <v>48</v>
      </c>
      <c r="L478" s="470">
        <v>3348</v>
      </c>
      <c r="M478" s="470"/>
      <c r="N478" s="470"/>
      <c r="O478" s="470"/>
      <c r="P478" s="470"/>
      <c r="Q478" s="472">
        <v>100</v>
      </c>
      <c r="R478" s="470"/>
      <c r="S478" s="470"/>
      <c r="T478" s="470"/>
      <c r="U478" s="470"/>
      <c r="V478" s="470"/>
      <c r="W478" s="470"/>
      <c r="X478" s="470"/>
      <c r="Y478" s="470"/>
      <c r="Z478" s="470"/>
      <c r="AA478" s="470"/>
      <c r="AB478" s="470"/>
    </row>
    <row r="479" spans="1:28" x14ac:dyDescent="0.7">
      <c r="A479" s="744"/>
      <c r="B479" s="470"/>
      <c r="C479" s="470"/>
      <c r="D479" s="470"/>
      <c r="E479" s="470"/>
      <c r="F479" s="470"/>
      <c r="G479" s="470"/>
      <c r="H479" s="466"/>
      <c r="I479" s="470"/>
      <c r="J479" s="470"/>
      <c r="K479" s="470"/>
      <c r="L479" s="470"/>
      <c r="M479" s="470"/>
      <c r="N479" s="470"/>
      <c r="O479" s="470"/>
      <c r="P479" s="470"/>
      <c r="Q479" s="472"/>
      <c r="R479" s="470"/>
      <c r="S479" s="470"/>
      <c r="T479" s="470"/>
      <c r="U479" s="470"/>
      <c r="V479" s="470"/>
      <c r="W479" s="470"/>
      <c r="X479" s="470"/>
      <c r="Y479" s="470"/>
      <c r="Z479" s="470"/>
      <c r="AA479" s="470"/>
      <c r="AB479" s="470"/>
    </row>
    <row r="480" spans="1:28" s="478" customFormat="1" x14ac:dyDescent="0.7">
      <c r="A480" s="748" t="s">
        <v>463</v>
      </c>
      <c r="B480" s="475">
        <v>129</v>
      </c>
      <c r="C480" s="475">
        <v>310</v>
      </c>
      <c r="D480" s="475" t="s">
        <v>34</v>
      </c>
      <c r="E480" s="475">
        <v>38305</v>
      </c>
      <c r="F480" s="475">
        <v>61</v>
      </c>
      <c r="G480" s="475">
        <v>1341</v>
      </c>
      <c r="H480" s="476" t="s">
        <v>444</v>
      </c>
      <c r="I480" s="475"/>
      <c r="J480" s="475">
        <v>1</v>
      </c>
      <c r="K480" s="475">
        <v>33</v>
      </c>
      <c r="L480" s="475"/>
      <c r="M480" s="475">
        <v>133</v>
      </c>
      <c r="N480" s="475"/>
      <c r="O480" s="475"/>
      <c r="P480" s="475"/>
      <c r="Q480" s="477">
        <v>300</v>
      </c>
      <c r="R480" s="475">
        <v>70</v>
      </c>
      <c r="S480" s="475">
        <v>129</v>
      </c>
      <c r="T480" s="475" t="s">
        <v>36</v>
      </c>
      <c r="U480" s="475" t="s">
        <v>64</v>
      </c>
      <c r="V480" s="475">
        <v>72</v>
      </c>
      <c r="W480" s="475" t="s">
        <v>2947</v>
      </c>
      <c r="X480" s="475">
        <v>72</v>
      </c>
      <c r="Y480" s="475"/>
      <c r="Z480" s="475"/>
      <c r="AA480" s="475">
        <v>50</v>
      </c>
      <c r="AB480" s="475"/>
    </row>
    <row r="481" spans="1:28" s="478" customFormat="1" x14ac:dyDescent="0.7">
      <c r="A481" s="748" t="s">
        <v>463</v>
      </c>
      <c r="B481" s="475">
        <v>129</v>
      </c>
      <c r="C481" s="475">
        <v>310</v>
      </c>
      <c r="D481" s="475" t="s">
        <v>49</v>
      </c>
      <c r="E481" s="475">
        <v>2871</v>
      </c>
      <c r="F481" s="475">
        <v>31</v>
      </c>
      <c r="G481" s="475"/>
      <c r="H481" s="476" t="s">
        <v>444</v>
      </c>
      <c r="I481" s="475">
        <v>1</v>
      </c>
      <c r="J481" s="475">
        <v>2</v>
      </c>
      <c r="K481" s="475">
        <v>29</v>
      </c>
      <c r="L481" s="475">
        <v>629</v>
      </c>
      <c r="M481" s="475"/>
      <c r="N481" s="475"/>
      <c r="O481" s="475"/>
      <c r="P481" s="475"/>
      <c r="Q481" s="477">
        <v>150</v>
      </c>
      <c r="R481" s="475"/>
      <c r="S481" s="475"/>
      <c r="T481" s="475"/>
      <c r="U481" s="475"/>
      <c r="V481" s="475"/>
      <c r="W481" s="475"/>
      <c r="X481" s="475"/>
      <c r="Y481" s="475"/>
      <c r="Z481" s="475"/>
      <c r="AA481" s="475"/>
      <c r="AB481" s="475"/>
    </row>
    <row r="482" spans="1:28" s="478" customFormat="1" x14ac:dyDescent="0.7">
      <c r="A482" s="748" t="s">
        <v>463</v>
      </c>
      <c r="B482" s="475"/>
      <c r="C482" s="475">
        <v>310</v>
      </c>
      <c r="D482" s="475" t="s">
        <v>49</v>
      </c>
      <c r="E482" s="475">
        <v>4655</v>
      </c>
      <c r="F482" s="475">
        <v>51</v>
      </c>
      <c r="G482" s="475"/>
      <c r="H482" s="476" t="s">
        <v>444</v>
      </c>
      <c r="I482" s="475">
        <v>1</v>
      </c>
      <c r="J482" s="475">
        <v>2</v>
      </c>
      <c r="K482" s="475">
        <v>29</v>
      </c>
      <c r="L482" s="475">
        <v>629</v>
      </c>
      <c r="M482" s="475"/>
      <c r="N482" s="475"/>
      <c r="O482" s="475"/>
      <c r="P482" s="475"/>
      <c r="Q482" s="477">
        <v>150</v>
      </c>
      <c r="R482" s="475"/>
      <c r="S482" s="475"/>
      <c r="T482" s="475"/>
      <c r="U482" s="475"/>
      <c r="V482" s="475"/>
      <c r="W482" s="475"/>
      <c r="X482" s="475"/>
      <c r="Y482" s="475"/>
      <c r="Z482" s="475"/>
      <c r="AA482" s="475"/>
      <c r="AB482" s="475"/>
    </row>
    <row r="483" spans="1:28" s="478" customFormat="1" x14ac:dyDescent="0.7">
      <c r="A483" s="748" t="s">
        <v>463</v>
      </c>
      <c r="B483" s="475"/>
      <c r="C483" s="475">
        <v>310</v>
      </c>
      <c r="D483" s="475" t="s">
        <v>49</v>
      </c>
      <c r="E483" s="475">
        <v>7104</v>
      </c>
      <c r="F483" s="475">
        <v>85</v>
      </c>
      <c r="G483" s="475"/>
      <c r="H483" s="476" t="s">
        <v>444</v>
      </c>
      <c r="I483" s="475"/>
      <c r="J483" s="475">
        <v>3</v>
      </c>
      <c r="K483" s="475">
        <v>40</v>
      </c>
      <c r="L483" s="475">
        <v>340</v>
      </c>
      <c r="M483" s="475"/>
      <c r="N483" s="475"/>
      <c r="O483" s="475"/>
      <c r="P483" s="475"/>
      <c r="Q483" s="477">
        <v>100</v>
      </c>
      <c r="R483" s="475"/>
      <c r="S483" s="475"/>
      <c r="T483" s="475"/>
      <c r="U483" s="475"/>
      <c r="V483" s="475"/>
      <c r="W483" s="475"/>
      <c r="X483" s="475"/>
      <c r="Y483" s="475"/>
      <c r="Z483" s="475"/>
      <c r="AA483" s="475"/>
      <c r="AB483" s="475"/>
    </row>
    <row r="484" spans="1:28" x14ac:dyDescent="0.7">
      <c r="A484" s="457"/>
      <c r="B484" s="470"/>
      <c r="C484" s="470"/>
      <c r="D484" s="470"/>
      <c r="E484" s="470"/>
      <c r="F484" s="470"/>
      <c r="G484" s="470"/>
      <c r="H484" s="466"/>
      <c r="I484" s="470"/>
      <c r="J484" s="470"/>
      <c r="K484" s="470"/>
      <c r="L484" s="470"/>
      <c r="M484" s="470"/>
      <c r="N484" s="470"/>
      <c r="O484" s="470"/>
      <c r="P484" s="470"/>
      <c r="Q484" s="472"/>
      <c r="R484" s="470"/>
      <c r="S484" s="470"/>
      <c r="T484" s="470"/>
      <c r="U484" s="470"/>
      <c r="V484" s="470"/>
      <c r="W484" s="470"/>
      <c r="X484" s="470"/>
      <c r="Y484" s="470"/>
      <c r="Z484" s="470"/>
      <c r="AA484" s="470"/>
      <c r="AB484" s="470"/>
    </row>
    <row r="485" spans="1:28" x14ac:dyDescent="0.7">
      <c r="A485" s="744" t="s">
        <v>612</v>
      </c>
      <c r="B485" s="470">
        <v>5</v>
      </c>
      <c r="C485" s="470">
        <v>311</v>
      </c>
      <c r="D485" s="470" t="s">
        <v>34</v>
      </c>
      <c r="E485" s="470">
        <v>37475</v>
      </c>
      <c r="F485" s="470">
        <v>60</v>
      </c>
      <c r="G485" s="470">
        <v>1319</v>
      </c>
      <c r="H485" s="466" t="s">
        <v>444</v>
      </c>
      <c r="I485" s="470"/>
      <c r="J485" s="470"/>
      <c r="K485" s="470">
        <v>77</v>
      </c>
      <c r="L485" s="470"/>
      <c r="M485" s="470">
        <v>77</v>
      </c>
      <c r="N485" s="470"/>
      <c r="O485" s="470"/>
      <c r="P485" s="470"/>
      <c r="Q485" s="472">
        <v>300</v>
      </c>
      <c r="R485" s="470">
        <v>71</v>
      </c>
      <c r="S485" s="470">
        <v>5</v>
      </c>
      <c r="T485" s="470" t="s">
        <v>36</v>
      </c>
      <c r="U485" s="470" t="s">
        <v>64</v>
      </c>
      <c r="V485" s="470">
        <v>54</v>
      </c>
      <c r="W485" s="470"/>
      <c r="X485" s="470">
        <v>54</v>
      </c>
      <c r="Y485" s="470"/>
      <c r="Z485" s="470"/>
      <c r="AA485" s="470">
        <v>20</v>
      </c>
      <c r="AB485" s="470"/>
    </row>
    <row r="486" spans="1:28" x14ac:dyDescent="0.7">
      <c r="A486" s="744" t="s">
        <v>612</v>
      </c>
      <c r="B486" s="470"/>
      <c r="C486" s="470">
        <v>312</v>
      </c>
      <c r="D486" s="470" t="s">
        <v>484</v>
      </c>
      <c r="E486" s="470">
        <v>130</v>
      </c>
      <c r="F486" s="470">
        <v>4</v>
      </c>
      <c r="G486" s="470"/>
      <c r="H486" s="466" t="s">
        <v>444</v>
      </c>
      <c r="I486" s="470">
        <v>24</v>
      </c>
      <c r="J486" s="470">
        <v>1</v>
      </c>
      <c r="K486" s="470"/>
      <c r="L486" s="470">
        <v>9700</v>
      </c>
      <c r="M486" s="470"/>
      <c r="N486" s="470"/>
      <c r="O486" s="470"/>
      <c r="P486" s="470"/>
      <c r="Q486" s="472">
        <v>100</v>
      </c>
      <c r="R486" s="470"/>
      <c r="S486" s="470"/>
      <c r="T486" s="470"/>
      <c r="U486" s="470"/>
      <c r="V486" s="470"/>
      <c r="W486" s="470"/>
      <c r="X486" s="470"/>
      <c r="Y486" s="470"/>
      <c r="Z486" s="470"/>
      <c r="AA486" s="470"/>
      <c r="AB486" s="470"/>
    </row>
    <row r="487" spans="1:28" x14ac:dyDescent="0.7">
      <c r="A487" s="744"/>
      <c r="B487" s="470"/>
      <c r="C487" s="470"/>
      <c r="D487" s="470"/>
      <c r="E487" s="470"/>
      <c r="F487" s="470"/>
      <c r="G487" s="470"/>
      <c r="H487" s="466"/>
      <c r="I487" s="470"/>
      <c r="J487" s="470"/>
      <c r="K487" s="470"/>
      <c r="L487" s="470"/>
      <c r="M487" s="470"/>
      <c r="N487" s="470"/>
      <c r="O487" s="470"/>
      <c r="P487" s="470"/>
      <c r="Q487" s="472"/>
      <c r="R487" s="470"/>
      <c r="S487" s="470"/>
      <c r="T487" s="470"/>
      <c r="U487" s="470"/>
      <c r="V487" s="470"/>
      <c r="W487" s="470"/>
      <c r="X487" s="470"/>
      <c r="Y487" s="470"/>
      <c r="Z487" s="470"/>
      <c r="AA487" s="470"/>
      <c r="AB487" s="470"/>
    </row>
    <row r="488" spans="1:28" x14ac:dyDescent="0.7">
      <c r="A488" s="744" t="s">
        <v>586</v>
      </c>
      <c r="B488" s="470">
        <v>5</v>
      </c>
      <c r="C488" s="470">
        <v>313</v>
      </c>
      <c r="D488" s="470" t="s">
        <v>49</v>
      </c>
      <c r="E488" s="470">
        <v>5628</v>
      </c>
      <c r="F488" s="470">
        <v>59</v>
      </c>
      <c r="G488" s="470"/>
      <c r="H488" s="466" t="s">
        <v>444</v>
      </c>
      <c r="I488" s="470">
        <v>3</v>
      </c>
      <c r="J488" s="470"/>
      <c r="K488" s="470">
        <v>78</v>
      </c>
      <c r="L488" s="470">
        <v>1278</v>
      </c>
      <c r="M488" s="470"/>
      <c r="N488" s="470"/>
      <c r="O488" s="470"/>
      <c r="P488" s="470"/>
      <c r="Q488" s="472">
        <v>150</v>
      </c>
      <c r="R488" s="470"/>
      <c r="S488" s="470">
        <v>5</v>
      </c>
      <c r="T488" s="470"/>
      <c r="U488" s="470"/>
      <c r="V488" s="470"/>
      <c r="W488" s="470"/>
      <c r="X488" s="470"/>
      <c r="Y488" s="470"/>
      <c r="Z488" s="470"/>
      <c r="AA488" s="470"/>
      <c r="AB488" s="470"/>
    </row>
    <row r="489" spans="1:28" x14ac:dyDescent="0.7">
      <c r="A489" s="744" t="s">
        <v>586</v>
      </c>
      <c r="B489" s="470">
        <v>5</v>
      </c>
      <c r="C489" s="470">
        <v>314</v>
      </c>
      <c r="D489" s="470" t="s">
        <v>49</v>
      </c>
      <c r="E489" s="470">
        <v>5631</v>
      </c>
      <c r="F489" s="470">
        <v>21</v>
      </c>
      <c r="G489" s="470"/>
      <c r="H489" s="466" t="s">
        <v>444</v>
      </c>
      <c r="I489" s="470">
        <v>19</v>
      </c>
      <c r="J489" s="470">
        <v>1</v>
      </c>
      <c r="K489" s="470">
        <v>24</v>
      </c>
      <c r="L489" s="470">
        <v>7724</v>
      </c>
      <c r="M489" s="470"/>
      <c r="N489" s="470"/>
      <c r="O489" s="470"/>
      <c r="P489" s="470"/>
      <c r="Q489" s="472">
        <v>150</v>
      </c>
      <c r="R489" s="470"/>
      <c r="S489" s="470">
        <v>5</v>
      </c>
      <c r="T489" s="470"/>
      <c r="U489" s="470"/>
      <c r="V489" s="470"/>
      <c r="W489" s="470"/>
      <c r="X489" s="470"/>
      <c r="Y489" s="470"/>
      <c r="Z489" s="470"/>
      <c r="AA489" s="470"/>
      <c r="AB489" s="470"/>
    </row>
    <row r="490" spans="1:28" x14ac:dyDescent="0.7">
      <c r="A490" s="744"/>
      <c r="B490" s="470"/>
      <c r="C490" s="470"/>
      <c r="D490" s="470"/>
      <c r="E490" s="470"/>
      <c r="F490" s="470"/>
      <c r="G490" s="470"/>
      <c r="H490" s="466"/>
      <c r="I490" s="470"/>
      <c r="J490" s="470"/>
      <c r="K490" s="470"/>
      <c r="L490" s="470"/>
      <c r="M490" s="470"/>
      <c r="N490" s="470"/>
      <c r="O490" s="470"/>
      <c r="P490" s="470"/>
      <c r="Q490" s="472"/>
      <c r="R490" s="470"/>
      <c r="S490" s="470"/>
      <c r="T490" s="470"/>
      <c r="U490" s="470"/>
      <c r="V490" s="470"/>
      <c r="W490" s="470"/>
      <c r="X490" s="470"/>
      <c r="Y490" s="470"/>
      <c r="Z490" s="470"/>
      <c r="AA490" s="470"/>
      <c r="AB490" s="470"/>
    </row>
    <row r="491" spans="1:28" x14ac:dyDescent="0.7">
      <c r="A491" s="744" t="s">
        <v>613</v>
      </c>
      <c r="B491" s="470">
        <v>155</v>
      </c>
      <c r="C491" s="470">
        <v>315</v>
      </c>
      <c r="D491" s="470" t="s">
        <v>47</v>
      </c>
      <c r="E491" s="470">
        <v>2073</v>
      </c>
      <c r="F491" s="470"/>
      <c r="G491" s="470"/>
      <c r="H491" s="466" t="s">
        <v>444</v>
      </c>
      <c r="I491" s="470">
        <v>7</v>
      </c>
      <c r="J491" s="470">
        <v>1</v>
      </c>
      <c r="K491" s="470">
        <v>31</v>
      </c>
      <c r="L491" s="470">
        <v>2931</v>
      </c>
      <c r="M491" s="470"/>
      <c r="N491" s="470"/>
      <c r="O491" s="470"/>
      <c r="P491" s="470"/>
      <c r="Q491" s="472">
        <v>200</v>
      </c>
      <c r="R491" s="470"/>
      <c r="S491" s="470">
        <v>155</v>
      </c>
      <c r="T491" s="470"/>
      <c r="U491" s="470"/>
      <c r="V491" s="470"/>
      <c r="W491" s="470"/>
      <c r="X491" s="470"/>
      <c r="Y491" s="470"/>
      <c r="Z491" s="470"/>
      <c r="AA491" s="470"/>
      <c r="AB491" s="470"/>
    </row>
    <row r="492" spans="1:28" x14ac:dyDescent="0.7">
      <c r="A492" s="744" t="s">
        <v>613</v>
      </c>
      <c r="B492" s="470">
        <v>155</v>
      </c>
      <c r="C492" s="470">
        <v>316</v>
      </c>
      <c r="D492" s="470" t="s">
        <v>49</v>
      </c>
      <c r="E492" s="470">
        <v>6793</v>
      </c>
      <c r="F492" s="470">
        <v>156</v>
      </c>
      <c r="G492" s="470"/>
      <c r="H492" s="466" t="s">
        <v>444</v>
      </c>
      <c r="I492" s="470">
        <v>4</v>
      </c>
      <c r="J492" s="470"/>
      <c r="K492" s="470">
        <v>21</v>
      </c>
      <c r="L492" s="470">
        <v>1621</v>
      </c>
      <c r="M492" s="470"/>
      <c r="N492" s="470"/>
      <c r="O492" s="470"/>
      <c r="P492" s="470"/>
      <c r="Q492" s="472">
        <v>100</v>
      </c>
      <c r="R492" s="470"/>
      <c r="S492" s="470">
        <v>155</v>
      </c>
      <c r="T492" s="470"/>
      <c r="U492" s="470"/>
      <c r="V492" s="470"/>
      <c r="W492" s="470"/>
      <c r="X492" s="470"/>
      <c r="Y492" s="470"/>
      <c r="Z492" s="470"/>
      <c r="AA492" s="470"/>
      <c r="AB492" s="470"/>
    </row>
    <row r="493" spans="1:28" x14ac:dyDescent="0.7">
      <c r="A493" s="744"/>
      <c r="B493" s="470"/>
      <c r="C493" s="470"/>
      <c r="D493" s="470"/>
      <c r="E493" s="470"/>
      <c r="F493" s="470"/>
      <c r="G493" s="470"/>
      <c r="H493" s="466"/>
      <c r="I493" s="470"/>
      <c r="J493" s="470"/>
      <c r="K493" s="470"/>
      <c r="L493" s="470"/>
      <c r="M493" s="470"/>
      <c r="N493" s="470"/>
      <c r="O493" s="470"/>
      <c r="P493" s="470"/>
      <c r="Q493" s="472"/>
      <c r="R493" s="470"/>
      <c r="S493" s="470"/>
      <c r="T493" s="470"/>
      <c r="U493" s="470"/>
      <c r="V493" s="470"/>
      <c r="W493" s="470"/>
      <c r="X493" s="470"/>
      <c r="Y493" s="470"/>
      <c r="Z493" s="470"/>
      <c r="AA493" s="470"/>
      <c r="AB493" s="470"/>
    </row>
    <row r="494" spans="1:28" x14ac:dyDescent="0.7">
      <c r="A494" s="744" t="s">
        <v>614</v>
      </c>
      <c r="B494" s="470">
        <v>155</v>
      </c>
      <c r="C494" s="470">
        <v>317</v>
      </c>
      <c r="D494" s="470" t="s">
        <v>49</v>
      </c>
      <c r="E494" s="470">
        <v>3570</v>
      </c>
      <c r="F494" s="470">
        <v>4</v>
      </c>
      <c r="G494" s="470"/>
      <c r="H494" s="466" t="s">
        <v>444</v>
      </c>
      <c r="I494" s="470">
        <v>41</v>
      </c>
      <c r="J494" s="470">
        <v>2</v>
      </c>
      <c r="K494" s="470">
        <v>8</v>
      </c>
      <c r="L494" s="470">
        <v>16608</v>
      </c>
      <c r="M494" s="470"/>
      <c r="N494" s="470"/>
      <c r="O494" s="470"/>
      <c r="P494" s="470"/>
      <c r="Q494" s="472">
        <v>200</v>
      </c>
      <c r="R494" s="470"/>
      <c r="S494" s="470">
        <v>155</v>
      </c>
      <c r="T494" s="470"/>
      <c r="U494" s="470"/>
      <c r="V494" s="470"/>
      <c r="W494" s="470"/>
      <c r="X494" s="470"/>
      <c r="Y494" s="470"/>
      <c r="Z494" s="470"/>
      <c r="AA494" s="470"/>
      <c r="AB494" s="470"/>
    </row>
    <row r="495" spans="1:28" x14ac:dyDescent="0.7">
      <c r="A495" s="744"/>
      <c r="B495" s="470"/>
      <c r="C495" s="470"/>
      <c r="D495" s="470"/>
      <c r="E495" s="470"/>
      <c r="F495" s="470"/>
      <c r="G495" s="470"/>
      <c r="H495" s="466"/>
      <c r="I495" s="470"/>
      <c r="J495" s="470"/>
      <c r="K495" s="470"/>
      <c r="L495" s="470"/>
      <c r="M495" s="470"/>
      <c r="N495" s="470"/>
      <c r="O495" s="470"/>
      <c r="P495" s="470"/>
      <c r="Q495" s="472"/>
      <c r="R495" s="470"/>
      <c r="S495" s="470"/>
      <c r="T495" s="470"/>
      <c r="U495" s="470"/>
      <c r="V495" s="470"/>
      <c r="W495" s="470"/>
      <c r="X495" s="470"/>
      <c r="Y495" s="470"/>
      <c r="Z495" s="470"/>
      <c r="AA495" s="470"/>
      <c r="AB495" s="470"/>
    </row>
    <row r="496" spans="1:28" x14ac:dyDescent="0.7">
      <c r="A496" s="744" t="s">
        <v>615</v>
      </c>
      <c r="B496" s="470">
        <v>161</v>
      </c>
      <c r="C496" s="470">
        <v>318</v>
      </c>
      <c r="D496" s="470" t="s">
        <v>34</v>
      </c>
      <c r="E496" s="470">
        <v>35381</v>
      </c>
      <c r="F496" s="470">
        <v>1</v>
      </c>
      <c r="G496" s="470">
        <v>2457</v>
      </c>
      <c r="H496" s="466" t="s">
        <v>444</v>
      </c>
      <c r="I496" s="470">
        <v>9</v>
      </c>
      <c r="J496" s="470"/>
      <c r="K496" s="470">
        <v>86</v>
      </c>
      <c r="L496" s="470">
        <v>3686</v>
      </c>
      <c r="M496" s="470"/>
      <c r="N496" s="470"/>
      <c r="O496" s="470"/>
      <c r="P496" s="470"/>
      <c r="Q496" s="472">
        <v>100</v>
      </c>
      <c r="R496" s="470"/>
      <c r="S496" s="470">
        <v>161</v>
      </c>
      <c r="T496" s="470"/>
      <c r="U496" s="470"/>
      <c r="V496" s="470"/>
      <c r="W496" s="470"/>
      <c r="X496" s="470"/>
      <c r="Y496" s="470"/>
      <c r="Z496" s="470"/>
      <c r="AA496" s="470"/>
      <c r="AB496" s="470"/>
    </row>
    <row r="497" spans="1:28" x14ac:dyDescent="0.7">
      <c r="A497" s="744" t="s">
        <v>615</v>
      </c>
      <c r="B497" s="470">
        <v>161</v>
      </c>
      <c r="C497" s="470">
        <v>319</v>
      </c>
      <c r="D497" s="470" t="s">
        <v>34</v>
      </c>
      <c r="E497" s="470">
        <v>95741</v>
      </c>
      <c r="F497" s="470">
        <v>111</v>
      </c>
      <c r="G497" s="470">
        <v>7717</v>
      </c>
      <c r="H497" s="466" t="s">
        <v>444</v>
      </c>
      <c r="I497" s="470"/>
      <c r="J497" s="470">
        <v>2</v>
      </c>
      <c r="K497" s="470">
        <v>98</v>
      </c>
      <c r="L497" s="470"/>
      <c r="M497" s="470">
        <v>298</v>
      </c>
      <c r="N497" s="470"/>
      <c r="O497" s="470"/>
      <c r="P497" s="470"/>
      <c r="Q497" s="472">
        <v>250</v>
      </c>
      <c r="R497" s="470">
        <v>73</v>
      </c>
      <c r="S497" s="470">
        <v>161</v>
      </c>
      <c r="T497" s="470" t="s">
        <v>36</v>
      </c>
      <c r="U497" s="470" t="s">
        <v>45</v>
      </c>
      <c r="V497" s="470">
        <v>108</v>
      </c>
      <c r="W497" s="470"/>
      <c r="X497" s="470">
        <v>108</v>
      </c>
      <c r="Y497" s="470"/>
      <c r="Z497" s="470"/>
      <c r="AA497" s="470">
        <v>23</v>
      </c>
      <c r="AB497" s="470"/>
    </row>
    <row r="498" spans="1:28" x14ac:dyDescent="0.7">
      <c r="A498" s="744"/>
      <c r="B498" s="470"/>
      <c r="C498" s="470"/>
      <c r="D498" s="470"/>
      <c r="E498" s="470"/>
      <c r="F498" s="470"/>
      <c r="G498" s="470"/>
      <c r="H498" s="466"/>
      <c r="I498" s="470"/>
      <c r="J498" s="470"/>
      <c r="K498" s="470"/>
      <c r="L498" s="470"/>
      <c r="M498" s="470"/>
      <c r="N498" s="470"/>
      <c r="O498" s="470"/>
      <c r="P498" s="470"/>
      <c r="Q498" s="472"/>
      <c r="R498" s="470"/>
      <c r="S498" s="470"/>
      <c r="T498" s="470"/>
      <c r="U498" s="470"/>
      <c r="V498" s="470"/>
      <c r="W498" s="470"/>
      <c r="X498" s="470"/>
      <c r="Y498" s="470"/>
      <c r="Z498" s="470"/>
      <c r="AA498" s="470"/>
      <c r="AB498" s="470"/>
    </row>
    <row r="499" spans="1:28" x14ac:dyDescent="0.7">
      <c r="A499" s="744" t="s">
        <v>616</v>
      </c>
      <c r="B499" s="470">
        <v>179</v>
      </c>
      <c r="C499" s="470">
        <v>320</v>
      </c>
      <c r="D499" s="470" t="s">
        <v>34</v>
      </c>
      <c r="E499" s="470">
        <v>74046</v>
      </c>
      <c r="F499" s="470">
        <v>223</v>
      </c>
      <c r="G499" s="470">
        <v>6312</v>
      </c>
      <c r="H499" s="466" t="s">
        <v>444</v>
      </c>
      <c r="I499" s="470">
        <v>4</v>
      </c>
      <c r="J499" s="470"/>
      <c r="K499" s="470">
        <v>25</v>
      </c>
      <c r="L499" s="470">
        <v>1625</v>
      </c>
      <c r="M499" s="470"/>
      <c r="N499" s="470"/>
      <c r="O499" s="470"/>
      <c r="P499" s="470"/>
      <c r="Q499" s="472">
        <v>100</v>
      </c>
      <c r="R499" s="470"/>
      <c r="S499" s="470">
        <v>179</v>
      </c>
      <c r="T499" s="470"/>
      <c r="U499" s="470"/>
      <c r="V499" s="470"/>
      <c r="W499" s="470"/>
      <c r="X499" s="470"/>
      <c r="Y499" s="470"/>
      <c r="Z499" s="470"/>
      <c r="AA499" s="470"/>
      <c r="AB499" s="470"/>
    </row>
    <row r="500" spans="1:28" x14ac:dyDescent="0.7">
      <c r="A500" s="744" t="s">
        <v>616</v>
      </c>
      <c r="B500" s="470">
        <v>179</v>
      </c>
      <c r="C500" s="470">
        <v>321</v>
      </c>
      <c r="D500" s="470" t="s">
        <v>34</v>
      </c>
      <c r="E500" s="470">
        <v>36781</v>
      </c>
      <c r="F500" s="470">
        <v>34</v>
      </c>
      <c r="G500" s="470">
        <v>1390</v>
      </c>
      <c r="H500" s="466" t="s">
        <v>444</v>
      </c>
      <c r="I500" s="470">
        <v>1</v>
      </c>
      <c r="J500" s="470"/>
      <c r="K500" s="470">
        <v>92</v>
      </c>
      <c r="L500" s="470"/>
      <c r="M500" s="470">
        <v>492</v>
      </c>
      <c r="N500" s="470"/>
      <c r="O500" s="470"/>
      <c r="P500" s="470"/>
      <c r="Q500" s="472">
        <v>321</v>
      </c>
      <c r="R500" s="470">
        <v>74</v>
      </c>
      <c r="S500" s="470">
        <v>179</v>
      </c>
      <c r="T500" s="470" t="s">
        <v>36</v>
      </c>
      <c r="U500" s="470" t="s">
        <v>45</v>
      </c>
      <c r="V500" s="470">
        <v>108</v>
      </c>
      <c r="W500" s="470"/>
      <c r="X500" s="470">
        <v>108</v>
      </c>
      <c r="Y500" s="470"/>
      <c r="Z500" s="470"/>
      <c r="AA500" s="470">
        <v>26</v>
      </c>
      <c r="AB500" s="470"/>
    </row>
    <row r="501" spans="1:28" x14ac:dyDescent="0.7">
      <c r="A501" s="744"/>
      <c r="B501" s="470">
        <v>48</v>
      </c>
      <c r="C501" s="470"/>
      <c r="D501" s="470"/>
      <c r="E501" s="470"/>
      <c r="F501" s="470"/>
      <c r="G501" s="470"/>
      <c r="H501" s="466"/>
      <c r="I501" s="470"/>
      <c r="J501" s="470"/>
      <c r="K501" s="470"/>
      <c r="L501" s="470"/>
      <c r="M501" s="470"/>
      <c r="N501" s="470"/>
      <c r="O501" s="470"/>
      <c r="P501" s="470"/>
      <c r="Q501" s="472"/>
      <c r="R501" s="470"/>
      <c r="S501" s="470">
        <v>48</v>
      </c>
      <c r="T501" s="470" t="s">
        <v>36</v>
      </c>
      <c r="U501" s="470" t="s">
        <v>64</v>
      </c>
      <c r="V501" s="470">
        <v>36</v>
      </c>
      <c r="W501" s="470" t="s">
        <v>617</v>
      </c>
      <c r="X501" s="470">
        <v>36</v>
      </c>
      <c r="Y501" s="470"/>
      <c r="Z501" s="470"/>
      <c r="AA501" s="470">
        <v>50</v>
      </c>
      <c r="AB501" s="470"/>
    </row>
    <row r="502" spans="1:28" x14ac:dyDescent="0.7">
      <c r="A502" s="744" t="s">
        <v>616</v>
      </c>
      <c r="B502" s="470">
        <v>179</v>
      </c>
      <c r="C502" s="470">
        <v>322</v>
      </c>
      <c r="D502" s="470" t="s">
        <v>49</v>
      </c>
      <c r="E502" s="470">
        <v>946</v>
      </c>
      <c r="F502" s="470">
        <v>3</v>
      </c>
      <c r="G502" s="470"/>
      <c r="H502" s="466" t="s">
        <v>444</v>
      </c>
      <c r="I502" s="470">
        <v>6</v>
      </c>
      <c r="J502" s="470">
        <v>1</v>
      </c>
      <c r="K502" s="470">
        <v>55</v>
      </c>
      <c r="L502" s="470">
        <v>2555</v>
      </c>
      <c r="M502" s="470"/>
      <c r="N502" s="470"/>
      <c r="O502" s="470"/>
      <c r="P502" s="470"/>
      <c r="Q502" s="472">
        <v>150</v>
      </c>
      <c r="R502" s="470"/>
      <c r="S502" s="470">
        <v>179</v>
      </c>
      <c r="T502" s="470"/>
      <c r="U502" s="470"/>
      <c r="V502" s="470"/>
      <c r="W502" s="470"/>
      <c r="X502" s="470"/>
      <c r="Y502" s="470"/>
      <c r="Z502" s="470"/>
      <c r="AA502" s="470"/>
      <c r="AB502" s="470"/>
    </row>
    <row r="503" spans="1:28" x14ac:dyDescent="0.7">
      <c r="A503" s="744" t="s">
        <v>616</v>
      </c>
      <c r="B503" s="470">
        <v>179</v>
      </c>
      <c r="C503" s="470">
        <v>323</v>
      </c>
      <c r="D503" s="470" t="s">
        <v>49</v>
      </c>
      <c r="E503" s="470">
        <v>5645</v>
      </c>
      <c r="F503" s="470">
        <v>104</v>
      </c>
      <c r="G503" s="470"/>
      <c r="H503" s="466" t="s">
        <v>444</v>
      </c>
      <c r="I503" s="470">
        <v>20</v>
      </c>
      <c r="J503" s="470">
        <v>3</v>
      </c>
      <c r="K503" s="470">
        <v>12</v>
      </c>
      <c r="L503" s="470">
        <v>8312</v>
      </c>
      <c r="M503" s="470"/>
      <c r="N503" s="470"/>
      <c r="O503" s="470"/>
      <c r="P503" s="470"/>
      <c r="Q503" s="472">
        <v>100</v>
      </c>
      <c r="R503" s="470"/>
      <c r="S503" s="470">
        <v>179</v>
      </c>
      <c r="T503" s="470"/>
      <c r="U503" s="470"/>
      <c r="V503" s="470"/>
      <c r="W503" s="470"/>
      <c r="X503" s="470"/>
      <c r="Y503" s="470"/>
      <c r="Z503" s="470"/>
      <c r="AA503" s="470"/>
      <c r="AB503" s="470"/>
    </row>
    <row r="504" spans="1:28" x14ac:dyDescent="0.7">
      <c r="A504" s="744"/>
      <c r="B504" s="470"/>
      <c r="C504" s="470"/>
      <c r="D504" s="470"/>
      <c r="E504" s="470"/>
      <c r="F504" s="470"/>
      <c r="G504" s="470"/>
      <c r="H504" s="466"/>
      <c r="I504" s="470"/>
      <c r="J504" s="470"/>
      <c r="K504" s="470"/>
      <c r="L504" s="470"/>
      <c r="M504" s="470"/>
      <c r="N504" s="470"/>
      <c r="O504" s="470"/>
      <c r="P504" s="470"/>
      <c r="Q504" s="472"/>
      <c r="R504" s="470"/>
      <c r="S504" s="470"/>
      <c r="T504" s="470"/>
      <c r="U504" s="470"/>
      <c r="V504" s="470"/>
      <c r="W504" s="470"/>
      <c r="X504" s="470"/>
      <c r="Y504" s="470"/>
      <c r="Z504" s="470"/>
      <c r="AA504" s="470"/>
      <c r="AB504" s="470"/>
    </row>
    <row r="505" spans="1:28" x14ac:dyDescent="0.7">
      <c r="A505" s="744" t="s">
        <v>618</v>
      </c>
      <c r="B505" s="470"/>
      <c r="C505" s="470">
        <v>324</v>
      </c>
      <c r="D505" s="470" t="s">
        <v>49</v>
      </c>
      <c r="E505" s="470">
        <v>2854</v>
      </c>
      <c r="F505" s="470">
        <v>1</v>
      </c>
      <c r="G505" s="470"/>
      <c r="H505" s="466" t="s">
        <v>444</v>
      </c>
      <c r="I505" s="470">
        <v>5</v>
      </c>
      <c r="J505" s="470">
        <v>3</v>
      </c>
      <c r="K505" s="470">
        <v>80</v>
      </c>
      <c r="L505" s="470">
        <v>2380</v>
      </c>
      <c r="M505" s="470"/>
      <c r="N505" s="470"/>
      <c r="O505" s="470"/>
      <c r="P505" s="470"/>
      <c r="Q505" s="472">
        <v>300</v>
      </c>
      <c r="R505" s="470"/>
      <c r="S505" s="470"/>
      <c r="T505" s="470"/>
      <c r="U505" s="470"/>
      <c r="V505" s="470"/>
      <c r="W505" s="470"/>
      <c r="X505" s="470"/>
      <c r="Y505" s="470"/>
      <c r="Z505" s="470"/>
      <c r="AA505" s="470"/>
      <c r="AB505" s="470"/>
    </row>
    <row r="506" spans="1:28" x14ac:dyDescent="0.7">
      <c r="A506" s="744"/>
      <c r="B506" s="470"/>
      <c r="C506" s="470"/>
      <c r="D506" s="470"/>
      <c r="E506" s="470"/>
      <c r="F506" s="470"/>
      <c r="G506" s="470"/>
      <c r="H506" s="466"/>
      <c r="I506" s="470"/>
      <c r="J506" s="470"/>
      <c r="K506" s="470"/>
      <c r="L506" s="470"/>
      <c r="M506" s="470"/>
      <c r="N506" s="470"/>
      <c r="O506" s="470"/>
      <c r="P506" s="470"/>
      <c r="Q506" s="472"/>
      <c r="R506" s="470"/>
      <c r="S506" s="470"/>
      <c r="T506" s="470"/>
      <c r="U506" s="470"/>
      <c r="V506" s="470"/>
      <c r="W506" s="470"/>
      <c r="X506" s="470"/>
      <c r="Y506" s="470"/>
      <c r="Z506" s="470"/>
      <c r="AA506" s="470"/>
      <c r="AB506" s="470"/>
    </row>
    <row r="507" spans="1:28" x14ac:dyDescent="0.7">
      <c r="A507" s="744" t="s">
        <v>614</v>
      </c>
      <c r="B507" s="470">
        <v>155</v>
      </c>
      <c r="C507" s="470">
        <v>325</v>
      </c>
      <c r="D507" s="470" t="s">
        <v>34</v>
      </c>
      <c r="E507" s="470">
        <v>37432</v>
      </c>
      <c r="F507" s="470">
        <v>23</v>
      </c>
      <c r="G507" s="470">
        <v>1276</v>
      </c>
      <c r="H507" s="466" t="s">
        <v>444</v>
      </c>
      <c r="I507" s="470">
        <v>1</v>
      </c>
      <c r="J507" s="470"/>
      <c r="K507" s="470">
        <v>36</v>
      </c>
      <c r="L507" s="470"/>
      <c r="M507" s="470">
        <v>436</v>
      </c>
      <c r="N507" s="470"/>
      <c r="O507" s="470"/>
      <c r="P507" s="470"/>
      <c r="Q507" s="472">
        <v>250</v>
      </c>
      <c r="R507" s="470">
        <v>75</v>
      </c>
      <c r="S507" s="470">
        <v>155</v>
      </c>
      <c r="T507" s="470" t="s">
        <v>36</v>
      </c>
      <c r="U507" s="470" t="s">
        <v>64</v>
      </c>
      <c r="V507" s="470"/>
      <c r="W507" s="470"/>
      <c r="X507" s="470"/>
      <c r="Y507" s="470"/>
      <c r="Z507" s="470"/>
      <c r="AA507" s="470">
        <v>18</v>
      </c>
      <c r="AB507" s="470"/>
    </row>
    <row r="508" spans="1:28" x14ac:dyDescent="0.7">
      <c r="A508" s="744"/>
      <c r="B508" s="470"/>
      <c r="C508" s="470"/>
      <c r="D508" s="470"/>
      <c r="E508" s="470"/>
      <c r="F508" s="470"/>
      <c r="G508" s="470"/>
      <c r="H508" s="466"/>
      <c r="I508" s="470"/>
      <c r="J508" s="470"/>
      <c r="K508" s="470"/>
      <c r="L508" s="470"/>
      <c r="M508" s="470"/>
      <c r="N508" s="470"/>
      <c r="O508" s="470"/>
      <c r="P508" s="470"/>
      <c r="Q508" s="472"/>
      <c r="R508" s="470"/>
      <c r="S508" s="470"/>
      <c r="T508" s="470"/>
      <c r="U508" s="470"/>
      <c r="V508" s="470"/>
      <c r="W508" s="470"/>
      <c r="X508" s="470"/>
      <c r="Y508" s="470"/>
      <c r="Z508" s="470"/>
      <c r="AA508" s="470"/>
      <c r="AB508" s="470"/>
    </row>
    <row r="509" spans="1:28" x14ac:dyDescent="0.7">
      <c r="A509" s="744" t="s">
        <v>619</v>
      </c>
      <c r="B509" s="470">
        <v>135</v>
      </c>
      <c r="C509" s="470">
        <v>326</v>
      </c>
      <c r="D509" s="470" t="s">
        <v>49</v>
      </c>
      <c r="E509" s="470">
        <v>1236</v>
      </c>
      <c r="F509" s="470">
        <v>34</v>
      </c>
      <c r="G509" s="470"/>
      <c r="H509" s="466" t="s">
        <v>444</v>
      </c>
      <c r="I509" s="470">
        <v>41</v>
      </c>
      <c r="J509" s="470">
        <v>2</v>
      </c>
      <c r="K509" s="470">
        <v>7</v>
      </c>
      <c r="L509" s="470">
        <v>16607</v>
      </c>
      <c r="M509" s="470"/>
      <c r="N509" s="470"/>
      <c r="O509" s="470"/>
      <c r="P509" s="470"/>
      <c r="Q509" s="472">
        <v>150</v>
      </c>
      <c r="R509" s="470"/>
      <c r="S509" s="470">
        <v>135</v>
      </c>
      <c r="T509" s="470"/>
      <c r="U509" s="470"/>
      <c r="V509" s="470"/>
      <c r="W509" s="470"/>
      <c r="X509" s="470"/>
      <c r="Y509" s="470"/>
      <c r="Z509" s="470"/>
      <c r="AA509" s="470"/>
      <c r="AB509" s="470"/>
    </row>
    <row r="510" spans="1:28" x14ac:dyDescent="0.7">
      <c r="A510" s="744"/>
      <c r="B510" s="470"/>
      <c r="C510" s="470"/>
      <c r="D510" s="470"/>
      <c r="E510" s="470"/>
      <c r="F510" s="470"/>
      <c r="G510" s="470"/>
      <c r="H510" s="466"/>
      <c r="I510" s="470"/>
      <c r="J510" s="470"/>
      <c r="K510" s="470"/>
      <c r="L510" s="470"/>
      <c r="M510" s="470"/>
      <c r="N510" s="470"/>
      <c r="O510" s="470"/>
      <c r="P510" s="470"/>
      <c r="Q510" s="472"/>
      <c r="R510" s="470"/>
      <c r="S510" s="470"/>
      <c r="T510" s="470"/>
      <c r="U510" s="470"/>
      <c r="V510" s="470"/>
      <c r="W510" s="470"/>
      <c r="X510" s="470"/>
      <c r="Y510" s="470"/>
      <c r="Z510" s="470"/>
      <c r="AA510" s="470"/>
      <c r="AB510" s="470"/>
    </row>
    <row r="511" spans="1:28" x14ac:dyDescent="0.7">
      <c r="A511" s="744" t="s">
        <v>620</v>
      </c>
      <c r="B511" s="470">
        <v>172</v>
      </c>
      <c r="C511" s="470">
        <v>327</v>
      </c>
      <c r="D511" s="470" t="s">
        <v>34</v>
      </c>
      <c r="E511" s="470">
        <v>37418</v>
      </c>
      <c r="F511" s="470">
        <v>9</v>
      </c>
      <c r="G511" s="470">
        <v>1262</v>
      </c>
      <c r="H511" s="466" t="s">
        <v>444</v>
      </c>
      <c r="I511" s="470"/>
      <c r="J511" s="470">
        <v>1</v>
      </c>
      <c r="K511" s="470">
        <v>69</v>
      </c>
      <c r="L511" s="470"/>
      <c r="M511" s="470">
        <v>169</v>
      </c>
      <c r="N511" s="470"/>
      <c r="O511" s="470"/>
      <c r="P511" s="470"/>
      <c r="Q511" s="472">
        <v>300</v>
      </c>
      <c r="R511" s="470">
        <v>76</v>
      </c>
      <c r="S511" s="470">
        <v>172</v>
      </c>
      <c r="T511" s="470" t="s">
        <v>36</v>
      </c>
      <c r="U511" s="470" t="s">
        <v>45</v>
      </c>
      <c r="V511" s="470">
        <v>108</v>
      </c>
      <c r="W511" s="470"/>
      <c r="X511" s="470"/>
      <c r="Y511" s="470"/>
      <c r="Z511" s="470"/>
      <c r="AA511" s="470">
        <v>22</v>
      </c>
      <c r="AB511" s="470"/>
    </row>
    <row r="512" spans="1:28" x14ac:dyDescent="0.7">
      <c r="A512" s="744"/>
      <c r="B512" s="470"/>
      <c r="C512" s="470"/>
      <c r="D512" s="470"/>
      <c r="E512" s="470"/>
      <c r="F512" s="470"/>
      <c r="G512" s="470"/>
      <c r="H512" s="466"/>
      <c r="I512" s="470"/>
      <c r="J512" s="470"/>
      <c r="K512" s="470"/>
      <c r="L512" s="470"/>
      <c r="M512" s="470"/>
      <c r="N512" s="470"/>
      <c r="O512" s="470"/>
      <c r="P512" s="470"/>
      <c r="Q512" s="472"/>
      <c r="R512" s="470"/>
      <c r="S512" s="470"/>
      <c r="T512" s="470"/>
      <c r="U512" s="470"/>
      <c r="V512" s="470"/>
      <c r="W512" s="470"/>
      <c r="X512" s="470"/>
      <c r="Y512" s="470"/>
      <c r="Z512" s="470"/>
      <c r="AA512" s="470"/>
      <c r="AB512" s="470"/>
    </row>
    <row r="513" spans="1:28" x14ac:dyDescent="0.7">
      <c r="A513" s="744" t="s">
        <v>621</v>
      </c>
      <c r="B513" s="470">
        <v>49</v>
      </c>
      <c r="C513" s="470">
        <v>328</v>
      </c>
      <c r="D513" s="470" t="s">
        <v>34</v>
      </c>
      <c r="E513" s="470">
        <v>42219</v>
      </c>
      <c r="F513" s="470">
        <v>184</v>
      </c>
      <c r="G513" s="470"/>
      <c r="H513" s="466" t="s">
        <v>444</v>
      </c>
      <c r="I513" s="470">
        <v>4</v>
      </c>
      <c r="J513" s="470"/>
      <c r="K513" s="470">
        <v>60</v>
      </c>
      <c r="L513" s="470">
        <v>1660</v>
      </c>
      <c r="M513" s="470"/>
      <c r="N513" s="470"/>
      <c r="O513" s="470"/>
      <c r="P513" s="470"/>
      <c r="Q513" s="472">
        <v>150</v>
      </c>
      <c r="R513" s="470"/>
      <c r="S513" s="470">
        <v>49</v>
      </c>
      <c r="T513" s="470"/>
      <c r="U513" s="470"/>
      <c r="V513" s="470"/>
      <c r="W513" s="470"/>
      <c r="X513" s="470"/>
      <c r="Y513" s="470"/>
      <c r="Z513" s="470"/>
      <c r="AA513" s="470"/>
      <c r="AB513" s="470"/>
    </row>
    <row r="514" spans="1:28" x14ac:dyDescent="0.7">
      <c r="A514" s="744"/>
      <c r="B514" s="470"/>
      <c r="C514" s="470"/>
      <c r="D514" s="470"/>
      <c r="E514" s="470"/>
      <c r="F514" s="470"/>
      <c r="G514" s="470"/>
      <c r="H514" s="466"/>
      <c r="I514" s="470"/>
      <c r="J514" s="470"/>
      <c r="K514" s="470"/>
      <c r="L514" s="470"/>
      <c r="M514" s="470"/>
      <c r="N514" s="470"/>
      <c r="O514" s="470"/>
      <c r="P514" s="470"/>
      <c r="Q514" s="472"/>
      <c r="R514" s="470"/>
      <c r="S514" s="470"/>
      <c r="T514" s="470"/>
      <c r="U514" s="470"/>
      <c r="V514" s="470"/>
      <c r="W514" s="470"/>
      <c r="X514" s="470"/>
      <c r="Y514" s="470"/>
      <c r="Z514" s="470"/>
      <c r="AA514" s="470"/>
      <c r="AB514" s="470"/>
    </row>
    <row r="515" spans="1:28" x14ac:dyDescent="0.7">
      <c r="A515" s="744" t="s">
        <v>622</v>
      </c>
      <c r="B515" s="470">
        <v>224</v>
      </c>
      <c r="C515" s="470">
        <v>329</v>
      </c>
      <c r="D515" s="470" t="s">
        <v>34</v>
      </c>
      <c r="E515" s="470">
        <v>42228</v>
      </c>
      <c r="F515" s="470">
        <v>181</v>
      </c>
      <c r="G515" s="470"/>
      <c r="H515" s="466" t="s">
        <v>444</v>
      </c>
      <c r="I515" s="470">
        <v>4</v>
      </c>
      <c r="J515" s="470"/>
      <c r="K515" s="470">
        <v>31</v>
      </c>
      <c r="L515" s="470">
        <v>1631</v>
      </c>
      <c r="N515" s="470"/>
      <c r="O515" s="470"/>
      <c r="P515" s="470"/>
      <c r="Q515" s="472">
        <v>150</v>
      </c>
      <c r="R515" s="470"/>
      <c r="S515" s="470">
        <v>224</v>
      </c>
      <c r="T515" s="470"/>
      <c r="U515" s="470"/>
      <c r="V515" s="470"/>
      <c r="W515" s="470"/>
      <c r="X515" s="470"/>
      <c r="Y515" s="470"/>
      <c r="Z515" s="470"/>
      <c r="AA515" s="470"/>
      <c r="AB515" s="470"/>
    </row>
    <row r="516" spans="1:28" x14ac:dyDescent="0.7">
      <c r="A516" s="744"/>
      <c r="B516" s="470"/>
      <c r="C516" s="470"/>
      <c r="D516" s="470"/>
      <c r="E516" s="470"/>
      <c r="F516" s="470"/>
      <c r="G516" s="470"/>
      <c r="H516" s="466"/>
      <c r="I516" s="470"/>
      <c r="J516" s="470"/>
      <c r="K516" s="470"/>
      <c r="L516" s="470"/>
      <c r="N516" s="470"/>
      <c r="O516" s="470"/>
      <c r="P516" s="470"/>
      <c r="Q516" s="472"/>
      <c r="R516" s="470"/>
      <c r="S516" s="470"/>
      <c r="T516" s="470"/>
      <c r="U516" s="470"/>
      <c r="V516" s="470"/>
      <c r="W516" s="470"/>
      <c r="X516" s="470"/>
      <c r="Y516" s="470"/>
      <c r="Z516" s="470"/>
      <c r="AA516" s="470"/>
      <c r="AB516" s="470"/>
    </row>
    <row r="517" spans="1:28" x14ac:dyDescent="0.7">
      <c r="A517" s="744" t="s">
        <v>623</v>
      </c>
      <c r="B517" s="470">
        <v>109</v>
      </c>
      <c r="C517" s="470">
        <v>330</v>
      </c>
      <c r="D517" s="470" t="s">
        <v>34</v>
      </c>
      <c r="E517" s="470">
        <v>36790</v>
      </c>
      <c r="F517" s="470">
        <v>7</v>
      </c>
      <c r="G517" s="470">
        <v>1399</v>
      </c>
      <c r="H517" s="466" t="s">
        <v>444</v>
      </c>
      <c r="I517" s="470">
        <v>2</v>
      </c>
      <c r="J517" s="470"/>
      <c r="K517" s="470">
        <v>9</v>
      </c>
      <c r="L517" s="470"/>
      <c r="M517" s="470">
        <v>809</v>
      </c>
      <c r="N517" s="470"/>
      <c r="O517" s="470"/>
      <c r="P517" s="470"/>
      <c r="Q517" s="472">
        <v>250</v>
      </c>
      <c r="R517" s="470">
        <v>77</v>
      </c>
      <c r="S517" s="470">
        <v>109</v>
      </c>
      <c r="T517" s="470" t="s">
        <v>36</v>
      </c>
      <c r="U517" s="470" t="s">
        <v>45</v>
      </c>
      <c r="V517" s="470">
        <v>65</v>
      </c>
      <c r="W517" s="470"/>
      <c r="X517" s="470">
        <v>65</v>
      </c>
      <c r="Y517" s="470"/>
      <c r="Z517" s="470"/>
      <c r="AA517" s="470">
        <v>40</v>
      </c>
      <c r="AB517" s="470"/>
    </row>
    <row r="518" spans="1:28" x14ac:dyDescent="0.7">
      <c r="A518" s="744" t="s">
        <v>623</v>
      </c>
      <c r="B518" s="470">
        <v>109</v>
      </c>
      <c r="C518" s="470">
        <v>331</v>
      </c>
      <c r="D518" s="470" t="s">
        <v>49</v>
      </c>
      <c r="E518" s="470">
        <v>3662</v>
      </c>
      <c r="F518" s="470">
        <v>41</v>
      </c>
      <c r="G518" s="470"/>
      <c r="H518" s="466"/>
      <c r="I518" s="470">
        <v>18</v>
      </c>
      <c r="J518" s="470">
        <v>1</v>
      </c>
      <c r="K518" s="470">
        <v>72</v>
      </c>
      <c r="L518" s="470"/>
      <c r="M518" s="470">
        <v>7372</v>
      </c>
      <c r="N518" s="470"/>
      <c r="O518" s="470"/>
      <c r="P518" s="470"/>
      <c r="Q518" s="472"/>
      <c r="R518" s="470"/>
      <c r="S518" s="470">
        <v>109</v>
      </c>
      <c r="T518" s="470"/>
      <c r="U518" s="470"/>
      <c r="V518" s="470"/>
      <c r="W518" s="470"/>
      <c r="X518" s="470"/>
      <c r="Y518" s="470"/>
      <c r="Z518" s="470"/>
      <c r="AA518" s="470"/>
      <c r="AB518" s="470"/>
    </row>
    <row r="519" spans="1:28" x14ac:dyDescent="0.7">
      <c r="A519" s="744"/>
      <c r="B519" s="470"/>
      <c r="C519" s="470"/>
      <c r="D519" s="470"/>
      <c r="E519" s="470"/>
      <c r="F519" s="470"/>
      <c r="G519" s="470"/>
      <c r="H519" s="466"/>
      <c r="I519" s="470"/>
      <c r="J519" s="470"/>
      <c r="K519" s="470"/>
      <c r="L519" s="470"/>
      <c r="M519" s="470"/>
      <c r="N519" s="470"/>
      <c r="O519" s="470"/>
      <c r="P519" s="470"/>
      <c r="Q519" s="472"/>
      <c r="R519" s="470"/>
      <c r="S519" s="470"/>
      <c r="T519" s="470"/>
      <c r="U519" s="470"/>
      <c r="V519" s="470"/>
      <c r="W519" s="470"/>
      <c r="X519" s="470"/>
      <c r="Y519" s="470"/>
      <c r="Z519" s="470"/>
      <c r="AA519" s="470"/>
      <c r="AB519" s="470"/>
    </row>
    <row r="520" spans="1:28" x14ac:dyDescent="0.7">
      <c r="A520" s="744" t="s">
        <v>447</v>
      </c>
      <c r="B520" s="470">
        <v>46</v>
      </c>
      <c r="C520" s="470">
        <v>332</v>
      </c>
      <c r="D520" s="470" t="s">
        <v>34</v>
      </c>
      <c r="E520" s="470">
        <v>97996</v>
      </c>
      <c r="F520" s="470">
        <v>2</v>
      </c>
      <c r="G520" s="470">
        <v>7738</v>
      </c>
      <c r="H520" s="466" t="s">
        <v>444</v>
      </c>
      <c r="I520" s="470">
        <v>9</v>
      </c>
      <c r="J520" s="470">
        <v>2</v>
      </c>
      <c r="K520" s="470">
        <v>91</v>
      </c>
      <c r="L520" s="470">
        <v>3891</v>
      </c>
      <c r="M520" s="470"/>
      <c r="N520" s="470"/>
      <c r="O520" s="470"/>
      <c r="P520" s="470"/>
      <c r="Q520" s="472">
        <v>100</v>
      </c>
      <c r="R520" s="470"/>
      <c r="S520" s="470">
        <v>46</v>
      </c>
      <c r="T520" s="470"/>
      <c r="U520" s="470"/>
      <c r="V520" s="470"/>
      <c r="W520" s="470"/>
      <c r="X520" s="470"/>
      <c r="Y520" s="470"/>
      <c r="Z520" s="470"/>
      <c r="AA520" s="470"/>
      <c r="AB520" s="470"/>
    </row>
    <row r="521" spans="1:28" x14ac:dyDescent="0.7">
      <c r="A521" s="744" t="s">
        <v>447</v>
      </c>
      <c r="B521" s="470">
        <v>46</v>
      </c>
      <c r="C521" s="470">
        <v>333</v>
      </c>
      <c r="D521" s="470" t="s">
        <v>49</v>
      </c>
      <c r="E521" s="470">
        <v>7100</v>
      </c>
      <c r="F521" s="470">
        <v>83</v>
      </c>
      <c r="G521" s="470"/>
      <c r="H521" s="466" t="s">
        <v>444</v>
      </c>
      <c r="I521" s="470">
        <v>3</v>
      </c>
      <c r="J521" s="470"/>
      <c r="K521" s="470">
        <v>20</v>
      </c>
      <c r="L521" s="470">
        <v>1220</v>
      </c>
      <c r="M521" s="470"/>
      <c r="N521" s="470"/>
      <c r="O521" s="470"/>
      <c r="P521" s="470"/>
      <c r="Q521" s="472">
        <v>100</v>
      </c>
      <c r="R521" s="470"/>
      <c r="S521" s="470">
        <v>46</v>
      </c>
      <c r="T521" s="470"/>
      <c r="U521" s="470"/>
      <c r="V521" s="470"/>
      <c r="W521" s="470"/>
      <c r="X521" s="470"/>
      <c r="Y521" s="470"/>
      <c r="Z521" s="470"/>
      <c r="AA521" s="470"/>
      <c r="AB521" s="470"/>
    </row>
    <row r="522" spans="1:28" x14ac:dyDescent="0.7">
      <c r="A522" s="744"/>
      <c r="B522" s="470"/>
      <c r="C522" s="470"/>
      <c r="D522" s="470"/>
      <c r="E522" s="470"/>
      <c r="F522" s="470"/>
      <c r="G522" s="470"/>
      <c r="H522" s="466"/>
      <c r="I522" s="470"/>
      <c r="J522" s="470"/>
      <c r="K522" s="470"/>
      <c r="L522" s="470"/>
      <c r="M522" s="470"/>
      <c r="N522" s="470"/>
      <c r="O522" s="470"/>
      <c r="P522" s="470"/>
      <c r="Q522" s="472"/>
      <c r="R522" s="470"/>
      <c r="S522" s="470"/>
      <c r="T522" s="470"/>
      <c r="U522" s="470"/>
      <c r="V522" s="470"/>
      <c r="W522" s="470"/>
      <c r="X522" s="470"/>
      <c r="Y522" s="470"/>
      <c r="Z522" s="470"/>
      <c r="AA522" s="470"/>
      <c r="AB522" s="470"/>
    </row>
    <row r="523" spans="1:28" x14ac:dyDescent="0.7">
      <c r="A523" s="744" t="s">
        <v>624</v>
      </c>
      <c r="B523" s="470">
        <v>46</v>
      </c>
      <c r="C523" s="470">
        <v>334</v>
      </c>
      <c r="D523" s="470" t="s">
        <v>49</v>
      </c>
      <c r="E523" s="470">
        <v>3397</v>
      </c>
      <c r="F523" s="470">
        <v>14</v>
      </c>
      <c r="G523" s="470"/>
      <c r="H523" s="466" t="s">
        <v>444</v>
      </c>
      <c r="I523" s="470">
        <v>7</v>
      </c>
      <c r="J523" s="470">
        <v>2</v>
      </c>
      <c r="K523" s="470">
        <v>49</v>
      </c>
      <c r="L523" s="470">
        <v>3049</v>
      </c>
      <c r="M523" s="470"/>
      <c r="N523" s="470"/>
      <c r="O523" s="470"/>
      <c r="P523" s="470"/>
      <c r="Q523" s="472">
        <v>150</v>
      </c>
      <c r="R523" s="470"/>
      <c r="S523" s="470">
        <v>46</v>
      </c>
      <c r="T523" s="470"/>
      <c r="U523" s="470"/>
      <c r="V523" s="470"/>
      <c r="W523" s="470"/>
      <c r="X523" s="470"/>
      <c r="Y523" s="470"/>
      <c r="Z523" s="470"/>
      <c r="AA523" s="470"/>
      <c r="AB523" s="470"/>
    </row>
    <row r="524" spans="1:28" x14ac:dyDescent="0.7">
      <c r="A524" s="744" t="s">
        <v>624</v>
      </c>
      <c r="B524" s="470"/>
      <c r="C524" s="470">
        <v>335</v>
      </c>
      <c r="D524" s="470" t="s">
        <v>49</v>
      </c>
      <c r="E524" s="470">
        <v>4651</v>
      </c>
      <c r="F524" s="470">
        <v>13</v>
      </c>
      <c r="G524" s="470"/>
      <c r="H524" s="466" t="s">
        <v>444</v>
      </c>
      <c r="I524" s="470">
        <v>1</v>
      </c>
      <c r="J524" s="470">
        <v>2</v>
      </c>
      <c r="K524" s="470">
        <v>40</v>
      </c>
      <c r="L524" s="470">
        <v>640</v>
      </c>
      <c r="M524" s="470"/>
      <c r="N524" s="470"/>
      <c r="O524" s="470"/>
      <c r="P524" s="470"/>
      <c r="Q524" s="472">
        <v>100</v>
      </c>
      <c r="R524" s="470"/>
      <c r="S524" s="470"/>
      <c r="T524" s="470"/>
      <c r="U524" s="470"/>
      <c r="V524" s="470"/>
      <c r="W524" s="470"/>
      <c r="X524" s="470"/>
      <c r="Y524" s="470"/>
      <c r="Z524" s="470"/>
      <c r="AA524" s="470"/>
      <c r="AB524" s="470"/>
    </row>
    <row r="525" spans="1:28" x14ac:dyDescent="0.7">
      <c r="A525" s="744"/>
      <c r="B525" s="470"/>
      <c r="C525" s="470"/>
      <c r="D525" s="470"/>
      <c r="E525" s="470"/>
      <c r="F525" s="470"/>
      <c r="G525" s="470"/>
      <c r="H525" s="466"/>
      <c r="I525" s="470"/>
      <c r="J525" s="470"/>
      <c r="K525" s="470"/>
      <c r="L525" s="470"/>
      <c r="M525" s="470"/>
      <c r="N525" s="470"/>
      <c r="O525" s="470"/>
      <c r="P525" s="470"/>
      <c r="Q525" s="472"/>
      <c r="R525" s="470"/>
      <c r="S525" s="470"/>
      <c r="T525" s="470"/>
      <c r="U525" s="470"/>
      <c r="V525" s="470"/>
      <c r="W525" s="470"/>
      <c r="X525" s="470"/>
      <c r="Y525" s="470"/>
      <c r="Z525" s="470"/>
      <c r="AA525" s="470"/>
      <c r="AB525" s="470"/>
    </row>
    <row r="526" spans="1:28" x14ac:dyDescent="0.7">
      <c r="A526" s="744" t="s">
        <v>625</v>
      </c>
      <c r="B526" s="470">
        <v>18</v>
      </c>
      <c r="C526" s="470">
        <v>336</v>
      </c>
      <c r="D526" s="470" t="s">
        <v>34</v>
      </c>
      <c r="E526" s="470">
        <v>37422</v>
      </c>
      <c r="F526" s="470">
        <v>13</v>
      </c>
      <c r="G526" s="470">
        <v>1266</v>
      </c>
      <c r="H526" s="466" t="s">
        <v>444</v>
      </c>
      <c r="I526" s="470">
        <v>1</v>
      </c>
      <c r="J526" s="470"/>
      <c r="K526" s="470">
        <v>94</v>
      </c>
      <c r="L526" s="470"/>
      <c r="M526" s="470">
        <v>194</v>
      </c>
      <c r="N526" s="470"/>
      <c r="O526" s="470"/>
      <c r="P526" s="470"/>
      <c r="Q526" s="472">
        <v>100</v>
      </c>
      <c r="R526" s="470"/>
      <c r="S526" s="470">
        <v>18</v>
      </c>
      <c r="T526" s="470"/>
      <c r="U526" s="470"/>
      <c r="V526" s="470"/>
      <c r="W526" s="470"/>
      <c r="X526" s="470"/>
      <c r="Y526" s="470"/>
      <c r="Z526" s="470"/>
      <c r="AA526" s="470"/>
      <c r="AB526" s="470"/>
    </row>
    <row r="527" spans="1:28" x14ac:dyDescent="0.7">
      <c r="A527" s="744"/>
      <c r="B527" s="470">
        <v>196</v>
      </c>
      <c r="C527" s="470"/>
      <c r="D527" s="470"/>
      <c r="E527" s="470"/>
      <c r="F527" s="470"/>
      <c r="G527" s="470"/>
      <c r="H527" s="466"/>
      <c r="I527" s="470"/>
      <c r="J527" s="470"/>
      <c r="K527" s="470"/>
      <c r="L527" s="470"/>
      <c r="M527" s="470"/>
      <c r="N527" s="470"/>
      <c r="O527" s="470"/>
      <c r="P527" s="470"/>
      <c r="Q527" s="472"/>
      <c r="R527" s="470"/>
      <c r="S527" s="470">
        <v>196</v>
      </c>
      <c r="T527" s="470" t="s">
        <v>36</v>
      </c>
      <c r="U527" s="470" t="s">
        <v>37</v>
      </c>
      <c r="V527" s="470">
        <v>36</v>
      </c>
      <c r="W527" s="470"/>
      <c r="X527" s="470">
        <v>36</v>
      </c>
      <c r="Y527" s="470"/>
      <c r="Z527" s="470"/>
      <c r="AA527" s="470">
        <v>10</v>
      </c>
      <c r="AB527" s="470"/>
    </row>
    <row r="528" spans="1:28" x14ac:dyDescent="0.7">
      <c r="A528" s="744" t="s">
        <v>625</v>
      </c>
      <c r="B528" s="470"/>
      <c r="C528" s="470">
        <v>337</v>
      </c>
      <c r="D528" s="470" t="s">
        <v>34</v>
      </c>
      <c r="E528" s="470">
        <v>35385</v>
      </c>
      <c r="F528" s="470">
        <v>5</v>
      </c>
      <c r="G528" s="470">
        <v>2461</v>
      </c>
      <c r="H528" s="466" t="s">
        <v>444</v>
      </c>
      <c r="I528" s="470">
        <v>8</v>
      </c>
      <c r="J528" s="470">
        <v>3</v>
      </c>
      <c r="K528" s="470">
        <v>23</v>
      </c>
      <c r="L528" s="470">
        <v>3523</v>
      </c>
      <c r="M528" s="470"/>
      <c r="N528" s="470"/>
      <c r="O528" s="470"/>
      <c r="P528" s="470"/>
      <c r="Q528" s="472">
        <v>100</v>
      </c>
      <c r="R528" s="470"/>
      <c r="S528" s="470"/>
      <c r="T528" s="470"/>
      <c r="U528" s="470"/>
      <c r="V528" s="470"/>
      <c r="W528" s="470"/>
      <c r="X528" s="470"/>
      <c r="Y528" s="470"/>
      <c r="Z528" s="470"/>
      <c r="AA528" s="470"/>
      <c r="AB528" s="470"/>
    </row>
    <row r="529" spans="1:28" x14ac:dyDescent="0.7">
      <c r="A529" s="744"/>
      <c r="B529" s="470"/>
      <c r="C529" s="470"/>
      <c r="D529" s="470"/>
      <c r="E529" s="470"/>
      <c r="F529" s="470"/>
      <c r="G529" s="470"/>
      <c r="H529" s="466"/>
      <c r="I529" s="470"/>
      <c r="J529" s="470"/>
      <c r="K529" s="470"/>
      <c r="L529" s="470"/>
      <c r="M529" s="470"/>
      <c r="N529" s="470"/>
      <c r="O529" s="470"/>
      <c r="P529" s="470"/>
      <c r="Q529" s="472"/>
      <c r="R529" s="470"/>
      <c r="S529" s="470"/>
      <c r="T529" s="470"/>
      <c r="U529" s="470"/>
      <c r="V529" s="470"/>
      <c r="W529" s="470"/>
      <c r="X529" s="470"/>
      <c r="Y529" s="470"/>
      <c r="Z529" s="470"/>
      <c r="AA529" s="470"/>
      <c r="AB529" s="470"/>
    </row>
    <row r="530" spans="1:28" x14ac:dyDescent="0.7">
      <c r="A530" s="744" t="s">
        <v>626</v>
      </c>
      <c r="B530" s="470">
        <v>254</v>
      </c>
      <c r="C530" s="470">
        <v>338</v>
      </c>
      <c r="D530" s="470" t="s">
        <v>34</v>
      </c>
      <c r="E530" s="470">
        <v>95738</v>
      </c>
      <c r="F530" s="470">
        <v>108</v>
      </c>
      <c r="G530" s="470">
        <v>7714</v>
      </c>
      <c r="H530" s="466" t="s">
        <v>444</v>
      </c>
      <c r="I530" s="470">
        <v>1</v>
      </c>
      <c r="J530" s="470"/>
      <c r="K530" s="470">
        <v>91</v>
      </c>
      <c r="L530" s="470">
        <v>491</v>
      </c>
      <c r="M530" s="470"/>
      <c r="N530" s="470"/>
      <c r="O530" s="470"/>
      <c r="P530" s="470"/>
      <c r="Q530" s="472">
        <v>300</v>
      </c>
      <c r="R530" s="470"/>
      <c r="S530" s="470">
        <v>254</v>
      </c>
      <c r="T530" s="470"/>
      <c r="U530" s="470"/>
      <c r="V530" s="470"/>
      <c r="W530" s="470"/>
      <c r="X530" s="470"/>
      <c r="Y530" s="470"/>
      <c r="Z530" s="470"/>
      <c r="AA530" s="470"/>
      <c r="AB530" s="470"/>
    </row>
    <row r="531" spans="1:28" x14ac:dyDescent="0.7">
      <c r="A531" s="744"/>
      <c r="B531" s="470"/>
      <c r="C531" s="470"/>
      <c r="D531" s="470"/>
      <c r="E531" s="470"/>
      <c r="F531" s="470"/>
      <c r="G531" s="470"/>
      <c r="H531" s="466"/>
      <c r="I531" s="470"/>
      <c r="J531" s="470"/>
      <c r="K531" s="470"/>
      <c r="L531" s="470"/>
      <c r="M531" s="470"/>
      <c r="N531" s="470"/>
      <c r="O531" s="470"/>
      <c r="P531" s="470"/>
      <c r="Q531" s="472"/>
      <c r="R531" s="470"/>
      <c r="S531" s="470"/>
      <c r="T531" s="470"/>
      <c r="U531" s="470"/>
      <c r="V531" s="470"/>
      <c r="W531" s="470"/>
      <c r="X531" s="470"/>
      <c r="Y531" s="470"/>
      <c r="Z531" s="470"/>
      <c r="AA531" s="470"/>
      <c r="AB531" s="470"/>
    </row>
    <row r="532" spans="1:28" x14ac:dyDescent="0.7">
      <c r="A532" s="744" t="s">
        <v>627</v>
      </c>
      <c r="B532" s="470">
        <v>18</v>
      </c>
      <c r="C532" s="470">
        <v>339</v>
      </c>
      <c r="D532" s="470" t="s">
        <v>49</v>
      </c>
      <c r="E532" s="470">
        <v>1226</v>
      </c>
      <c r="F532" s="470">
        <v>19</v>
      </c>
      <c r="G532" s="470"/>
      <c r="H532" s="466" t="s">
        <v>444</v>
      </c>
      <c r="I532" s="470">
        <v>21</v>
      </c>
      <c r="J532" s="470">
        <v>1</v>
      </c>
      <c r="K532" s="470">
        <v>34</v>
      </c>
      <c r="L532" s="470">
        <v>8534</v>
      </c>
      <c r="M532" s="470"/>
      <c r="N532" s="470"/>
      <c r="O532" s="470"/>
      <c r="P532" s="470"/>
      <c r="Q532" s="472">
        <v>100</v>
      </c>
      <c r="R532" s="470"/>
      <c r="S532" s="470">
        <v>18</v>
      </c>
      <c r="T532" s="470"/>
      <c r="U532" s="470"/>
      <c r="V532" s="470"/>
      <c r="W532" s="470"/>
      <c r="X532" s="470"/>
      <c r="Y532" s="470"/>
      <c r="Z532" s="470"/>
      <c r="AA532" s="470"/>
      <c r="AB532" s="470"/>
    </row>
    <row r="533" spans="1:28" x14ac:dyDescent="0.7">
      <c r="A533" s="744"/>
      <c r="B533" s="470"/>
      <c r="C533" s="470"/>
      <c r="D533" s="470"/>
      <c r="E533" s="470"/>
      <c r="F533" s="470"/>
      <c r="G533" s="470"/>
      <c r="H533" s="466"/>
      <c r="I533" s="470"/>
      <c r="J533" s="470"/>
      <c r="K533" s="470"/>
      <c r="L533" s="470"/>
      <c r="M533" s="470"/>
      <c r="N533" s="470"/>
      <c r="O533" s="470"/>
      <c r="P533" s="470"/>
      <c r="Q533" s="472"/>
      <c r="R533" s="470"/>
      <c r="S533" s="470"/>
      <c r="T533" s="470"/>
      <c r="U533" s="470"/>
      <c r="V533" s="470"/>
      <c r="W533" s="470"/>
      <c r="X533" s="470"/>
      <c r="Y533" s="470"/>
      <c r="Z533" s="470"/>
      <c r="AA533" s="470"/>
      <c r="AB533" s="470"/>
    </row>
    <row r="534" spans="1:28" x14ac:dyDescent="0.7">
      <c r="A534" s="744" t="s">
        <v>628</v>
      </c>
      <c r="B534" s="470">
        <v>18</v>
      </c>
      <c r="C534" s="470">
        <v>340</v>
      </c>
      <c r="D534" s="470" t="s">
        <v>34</v>
      </c>
      <c r="E534" s="470">
        <v>94645</v>
      </c>
      <c r="F534" s="470">
        <v>104</v>
      </c>
      <c r="G534" s="470">
        <v>7643</v>
      </c>
      <c r="H534" s="466" t="s">
        <v>444</v>
      </c>
      <c r="I534" s="470"/>
      <c r="J534" s="470"/>
      <c r="K534" s="470">
        <v>17</v>
      </c>
      <c r="L534" s="470">
        <v>17</v>
      </c>
      <c r="M534" s="470"/>
      <c r="N534" s="470"/>
      <c r="O534" s="470"/>
      <c r="P534" s="470"/>
      <c r="Q534" s="472">
        <v>150</v>
      </c>
      <c r="R534" s="470"/>
      <c r="S534" s="470">
        <v>18</v>
      </c>
      <c r="T534" s="470"/>
      <c r="U534" s="470"/>
      <c r="V534" s="470"/>
      <c r="W534" s="470"/>
      <c r="X534" s="470"/>
      <c r="Y534" s="470"/>
      <c r="Z534" s="470"/>
      <c r="AA534" s="470"/>
      <c r="AB534" s="470"/>
    </row>
    <row r="535" spans="1:28" x14ac:dyDescent="0.7">
      <c r="A535" s="744" t="s">
        <v>628</v>
      </c>
      <c r="B535" s="470"/>
      <c r="C535" s="470">
        <v>341</v>
      </c>
      <c r="D535" s="470" t="s">
        <v>34</v>
      </c>
      <c r="E535" s="470">
        <v>37424</v>
      </c>
      <c r="F535" s="470">
        <v>31</v>
      </c>
      <c r="G535" s="470">
        <v>1268</v>
      </c>
      <c r="H535" s="466" t="s">
        <v>444</v>
      </c>
      <c r="I535" s="470"/>
      <c r="J535" s="470">
        <v>1</v>
      </c>
      <c r="K535" s="470">
        <v>17</v>
      </c>
      <c r="L535" s="470">
        <v>117</v>
      </c>
      <c r="M535" s="470"/>
      <c r="N535" s="470"/>
      <c r="O535" s="470"/>
      <c r="P535" s="470"/>
      <c r="Q535" s="472">
        <v>250</v>
      </c>
      <c r="R535" s="470"/>
      <c r="S535" s="470"/>
      <c r="T535" s="470"/>
      <c r="U535" s="470"/>
      <c r="V535" s="470"/>
      <c r="W535" s="470"/>
      <c r="X535" s="470"/>
      <c r="Y535" s="470"/>
      <c r="Z535" s="470"/>
      <c r="AA535" s="470"/>
      <c r="AB535" s="470"/>
    </row>
    <row r="536" spans="1:28" x14ac:dyDescent="0.7">
      <c r="A536" s="744"/>
      <c r="B536" s="470"/>
      <c r="C536" s="470"/>
      <c r="D536" s="470"/>
      <c r="E536" s="470"/>
      <c r="F536" s="470"/>
      <c r="G536" s="470"/>
      <c r="H536" s="466"/>
      <c r="I536" s="470"/>
      <c r="J536" s="470"/>
      <c r="K536" s="470"/>
      <c r="L536" s="470"/>
      <c r="M536" s="470"/>
      <c r="N536" s="470"/>
      <c r="O536" s="470"/>
      <c r="P536" s="470"/>
      <c r="Q536" s="472"/>
      <c r="R536" s="470"/>
      <c r="S536" s="470"/>
      <c r="T536" s="470"/>
      <c r="U536" s="470"/>
      <c r="V536" s="470"/>
      <c r="W536" s="470"/>
      <c r="X536" s="470"/>
      <c r="Y536" s="470"/>
      <c r="Z536" s="470"/>
      <c r="AA536" s="470"/>
      <c r="AB536" s="470"/>
    </row>
    <row r="537" spans="1:28" x14ac:dyDescent="0.7">
      <c r="A537" s="744" t="s">
        <v>629</v>
      </c>
      <c r="B537" s="470">
        <v>35</v>
      </c>
      <c r="C537" s="470">
        <v>342</v>
      </c>
      <c r="D537" s="470" t="s">
        <v>34</v>
      </c>
      <c r="E537" s="470">
        <v>37469</v>
      </c>
      <c r="F537" s="470">
        <v>55</v>
      </c>
      <c r="G537" s="470">
        <v>1313</v>
      </c>
      <c r="H537" s="466" t="s">
        <v>444</v>
      </c>
      <c r="I537" s="470">
        <v>1</v>
      </c>
      <c r="J537" s="470">
        <v>3</v>
      </c>
      <c r="K537" s="470">
        <v>44</v>
      </c>
      <c r="L537" s="470"/>
      <c r="M537" s="470">
        <v>744</v>
      </c>
      <c r="N537" s="470"/>
      <c r="O537" s="470"/>
      <c r="P537" s="470"/>
      <c r="Q537" s="472">
        <v>250</v>
      </c>
      <c r="R537" s="470">
        <v>78</v>
      </c>
      <c r="S537" s="470">
        <v>35</v>
      </c>
      <c r="T537" s="470" t="s">
        <v>36</v>
      </c>
      <c r="U537" s="470" t="s">
        <v>45</v>
      </c>
      <c r="V537" s="470">
        <v>162</v>
      </c>
      <c r="W537" s="470"/>
      <c r="X537" s="470"/>
      <c r="Y537" s="470"/>
      <c r="Z537" s="470"/>
      <c r="AA537" s="470">
        <v>27</v>
      </c>
      <c r="AB537" s="470"/>
    </row>
    <row r="538" spans="1:28" x14ac:dyDescent="0.7">
      <c r="A538" s="744" t="s">
        <v>629</v>
      </c>
      <c r="B538" s="470"/>
      <c r="C538" s="470">
        <v>343</v>
      </c>
      <c r="D538" s="470" t="s">
        <v>34</v>
      </c>
      <c r="E538" s="470">
        <v>41997</v>
      </c>
      <c r="F538" s="470">
        <v>105</v>
      </c>
      <c r="G538" s="470">
        <v>3809</v>
      </c>
      <c r="H538" s="466" t="s">
        <v>444</v>
      </c>
      <c r="I538" s="470">
        <v>10</v>
      </c>
      <c r="J538" s="470">
        <v>3</v>
      </c>
      <c r="K538" s="470">
        <v>7</v>
      </c>
      <c r="L538" s="470">
        <v>4307</v>
      </c>
      <c r="M538" s="470"/>
      <c r="N538" s="470"/>
      <c r="O538" s="470"/>
      <c r="P538" s="470"/>
      <c r="Q538" s="472">
        <v>100</v>
      </c>
      <c r="R538" s="470"/>
      <c r="S538" s="470"/>
      <c r="T538" s="470"/>
      <c r="U538" s="470"/>
      <c r="V538" s="470"/>
      <c r="W538" s="470"/>
      <c r="X538" s="470"/>
      <c r="Y538" s="470"/>
      <c r="Z538" s="470"/>
      <c r="AA538" s="470"/>
      <c r="AB538" s="470"/>
    </row>
    <row r="539" spans="1:28" x14ac:dyDescent="0.7">
      <c r="A539" s="744"/>
      <c r="B539" s="470"/>
      <c r="C539" s="470"/>
      <c r="D539" s="470"/>
      <c r="E539" s="470"/>
      <c r="F539" s="470"/>
      <c r="G539" s="470"/>
      <c r="H539" s="466"/>
      <c r="I539" s="470"/>
      <c r="J539" s="470"/>
      <c r="K539" s="470"/>
      <c r="L539" s="470"/>
      <c r="M539" s="470"/>
      <c r="N539" s="470"/>
      <c r="O539" s="470"/>
      <c r="P539" s="470"/>
      <c r="Q539" s="472"/>
      <c r="R539" s="470"/>
      <c r="S539" s="470"/>
      <c r="T539" s="470"/>
      <c r="U539" s="470"/>
      <c r="V539" s="470"/>
      <c r="W539" s="470"/>
      <c r="X539" s="470"/>
      <c r="Y539" s="470"/>
      <c r="Z539" s="470"/>
      <c r="AA539" s="470"/>
      <c r="AB539" s="470"/>
    </row>
    <row r="540" spans="1:28" x14ac:dyDescent="0.7">
      <c r="A540" s="744"/>
      <c r="B540" s="470"/>
      <c r="C540" s="470"/>
      <c r="D540" s="470"/>
      <c r="E540" s="470"/>
      <c r="F540" s="470"/>
      <c r="G540" s="470"/>
      <c r="H540" s="466"/>
      <c r="I540" s="470"/>
      <c r="J540" s="470"/>
      <c r="K540" s="470"/>
      <c r="L540" s="470"/>
      <c r="M540" s="470"/>
      <c r="N540" s="470"/>
      <c r="O540" s="470"/>
      <c r="P540" s="470"/>
      <c r="Q540" s="472"/>
      <c r="R540" s="470"/>
      <c r="S540" s="470"/>
      <c r="T540" s="470"/>
      <c r="U540" s="470"/>
      <c r="V540" s="470"/>
      <c r="W540" s="470"/>
      <c r="X540" s="470"/>
      <c r="Y540" s="470"/>
      <c r="Z540" s="470"/>
      <c r="AA540" s="470"/>
      <c r="AB540" s="470"/>
    </row>
    <row r="541" spans="1:28" x14ac:dyDescent="0.7">
      <c r="A541" s="744" t="s">
        <v>630</v>
      </c>
      <c r="B541" s="470">
        <v>35</v>
      </c>
      <c r="C541" s="470">
        <v>344</v>
      </c>
      <c r="D541" s="470" t="s">
        <v>34</v>
      </c>
      <c r="E541" s="470">
        <v>47227</v>
      </c>
      <c r="F541" s="470">
        <v>161</v>
      </c>
      <c r="G541" s="470">
        <v>3663</v>
      </c>
      <c r="H541" s="466" t="s">
        <v>444</v>
      </c>
      <c r="I541" s="470">
        <v>14</v>
      </c>
      <c r="J541" s="470">
        <v>1</v>
      </c>
      <c r="K541" s="470">
        <v>1</v>
      </c>
      <c r="L541" s="470">
        <v>5701</v>
      </c>
      <c r="M541" s="470"/>
      <c r="N541" s="470"/>
      <c r="O541" s="470"/>
      <c r="P541" s="470"/>
      <c r="Q541" s="472">
        <v>100</v>
      </c>
      <c r="R541" s="470"/>
      <c r="S541" s="470">
        <v>35</v>
      </c>
      <c r="T541" s="470"/>
      <c r="U541" s="470"/>
      <c r="V541" s="470"/>
      <c r="W541" s="470"/>
      <c r="X541" s="470"/>
      <c r="Y541" s="470"/>
      <c r="Z541" s="470"/>
      <c r="AA541" s="470"/>
      <c r="AB541" s="470"/>
    </row>
    <row r="542" spans="1:28" x14ac:dyDescent="0.7">
      <c r="A542" s="744"/>
      <c r="B542" s="470"/>
      <c r="C542" s="470"/>
      <c r="D542" s="470"/>
      <c r="E542" s="470"/>
      <c r="F542" s="470"/>
      <c r="G542" s="470"/>
      <c r="H542" s="466"/>
      <c r="I542" s="470"/>
      <c r="J542" s="470"/>
      <c r="K542" s="470"/>
      <c r="L542" s="470"/>
      <c r="M542" s="470"/>
      <c r="N542" s="470"/>
      <c r="O542" s="470"/>
      <c r="P542" s="470"/>
      <c r="Q542" s="472"/>
      <c r="R542" s="470"/>
      <c r="S542" s="470"/>
      <c r="T542" s="470"/>
      <c r="U542" s="470"/>
      <c r="V542" s="470"/>
      <c r="W542" s="470"/>
      <c r="X542" s="470"/>
      <c r="Y542" s="470"/>
      <c r="Z542" s="470"/>
      <c r="AA542" s="470"/>
      <c r="AB542" s="470"/>
    </row>
    <row r="543" spans="1:28" x14ac:dyDescent="0.7">
      <c r="A543" s="744" t="s">
        <v>631</v>
      </c>
      <c r="B543" s="470">
        <v>119</v>
      </c>
      <c r="C543" s="470">
        <v>345</v>
      </c>
      <c r="D543" s="470" t="s">
        <v>34</v>
      </c>
      <c r="E543" s="470">
        <v>37483</v>
      </c>
      <c r="F543" s="470">
        <v>79</v>
      </c>
      <c r="G543" s="470">
        <v>1327</v>
      </c>
      <c r="H543" s="466" t="s">
        <v>444</v>
      </c>
      <c r="I543" s="470"/>
      <c r="J543" s="470"/>
      <c r="K543" s="470">
        <v>99</v>
      </c>
      <c r="L543" s="470"/>
      <c r="M543" s="470">
        <v>99</v>
      </c>
      <c r="N543" s="470"/>
      <c r="O543" s="470"/>
      <c r="P543" s="470"/>
      <c r="Q543" s="472">
        <v>250</v>
      </c>
      <c r="R543" s="470">
        <v>79</v>
      </c>
      <c r="S543" s="470">
        <v>119</v>
      </c>
      <c r="T543" s="470" t="s">
        <v>36</v>
      </c>
      <c r="U543" s="470" t="s">
        <v>45</v>
      </c>
      <c r="V543" s="470">
        <v>80</v>
      </c>
      <c r="W543" s="470"/>
      <c r="X543" s="470"/>
      <c r="Y543" s="470"/>
      <c r="Z543" s="470"/>
      <c r="AA543" s="470">
        <v>20</v>
      </c>
      <c r="AB543" s="470"/>
    </row>
    <row r="544" spans="1:28" x14ac:dyDescent="0.7">
      <c r="A544" s="744" t="s">
        <v>631</v>
      </c>
      <c r="B544" s="470">
        <v>119</v>
      </c>
      <c r="C544" s="470">
        <v>346</v>
      </c>
      <c r="D544" s="470" t="s">
        <v>49</v>
      </c>
      <c r="E544" s="470">
        <v>1066</v>
      </c>
      <c r="F544" s="470">
        <v>22</v>
      </c>
      <c r="G544" s="470"/>
      <c r="H544" s="466" t="s">
        <v>444</v>
      </c>
      <c r="I544" s="470">
        <v>11</v>
      </c>
      <c r="J544" s="470"/>
      <c r="K544" s="470">
        <v>11</v>
      </c>
      <c r="L544" s="470">
        <v>4411</v>
      </c>
      <c r="M544" s="470"/>
      <c r="N544" s="470"/>
      <c r="O544" s="470"/>
      <c r="P544" s="470"/>
      <c r="Q544" s="472">
        <v>150</v>
      </c>
      <c r="R544" s="470"/>
      <c r="S544" s="470">
        <v>119</v>
      </c>
      <c r="T544" s="470"/>
      <c r="U544" s="470"/>
      <c r="V544" s="470"/>
      <c r="W544" s="470"/>
      <c r="X544" s="470"/>
      <c r="Y544" s="470"/>
      <c r="Z544" s="470"/>
      <c r="AA544" s="470"/>
      <c r="AB544" s="470"/>
    </row>
    <row r="545" spans="1:28" x14ac:dyDescent="0.7">
      <c r="A545" s="744" t="s">
        <v>631</v>
      </c>
      <c r="B545" s="470"/>
      <c r="C545" s="470">
        <v>347</v>
      </c>
      <c r="D545" s="470" t="s">
        <v>49</v>
      </c>
      <c r="E545" s="470">
        <v>1003</v>
      </c>
      <c r="F545" s="470">
        <v>6</v>
      </c>
      <c r="G545" s="470"/>
      <c r="H545" s="466" t="s">
        <v>444</v>
      </c>
      <c r="I545" s="470">
        <v>17</v>
      </c>
      <c r="J545" s="470">
        <v>1</v>
      </c>
      <c r="K545" s="470">
        <v>75</v>
      </c>
      <c r="L545" s="470">
        <v>6975</v>
      </c>
      <c r="M545" s="470"/>
      <c r="N545" s="470"/>
      <c r="O545" s="470"/>
      <c r="P545" s="470"/>
      <c r="Q545" s="472">
        <v>150</v>
      </c>
      <c r="R545" s="470"/>
      <c r="S545" s="470"/>
      <c r="T545" s="470"/>
      <c r="U545" s="470"/>
      <c r="V545" s="470"/>
      <c r="W545" s="470"/>
      <c r="X545" s="470"/>
      <c r="Y545" s="470"/>
      <c r="Z545" s="470"/>
      <c r="AA545" s="470"/>
      <c r="AB545" s="470"/>
    </row>
    <row r="546" spans="1:28" x14ac:dyDescent="0.7">
      <c r="A546" s="744"/>
      <c r="B546" s="470"/>
      <c r="C546" s="470"/>
      <c r="D546" s="470"/>
      <c r="E546" s="470"/>
      <c r="F546" s="470"/>
      <c r="G546" s="470"/>
      <c r="H546" s="466"/>
      <c r="I546" s="470"/>
      <c r="J546" s="470"/>
      <c r="K546" s="470"/>
      <c r="L546" s="470"/>
      <c r="M546" s="470"/>
      <c r="N546" s="470"/>
      <c r="O546" s="470"/>
      <c r="P546" s="470"/>
      <c r="Q546" s="472"/>
      <c r="R546" s="470"/>
      <c r="S546" s="470"/>
      <c r="T546" s="470"/>
      <c r="U546" s="470"/>
      <c r="V546" s="470"/>
      <c r="W546" s="470"/>
      <c r="X546" s="470"/>
      <c r="Y546" s="470"/>
      <c r="Z546" s="470"/>
      <c r="AA546" s="470"/>
      <c r="AB546" s="470"/>
    </row>
    <row r="547" spans="1:28" x14ac:dyDescent="0.7">
      <c r="A547" s="744" t="s">
        <v>632</v>
      </c>
      <c r="B547" s="470">
        <v>109</v>
      </c>
      <c r="C547" s="470">
        <v>348</v>
      </c>
      <c r="D547" s="470" t="s">
        <v>34</v>
      </c>
      <c r="E547" s="470">
        <v>90388</v>
      </c>
      <c r="F547" s="470">
        <v>48</v>
      </c>
      <c r="G547" s="470">
        <v>7349</v>
      </c>
      <c r="H547" s="466" t="s">
        <v>444</v>
      </c>
      <c r="I547" s="470"/>
      <c r="J547" s="470"/>
      <c r="K547" s="470">
        <v>33</v>
      </c>
      <c r="L547" s="470">
        <v>33</v>
      </c>
      <c r="M547" s="470"/>
      <c r="N547" s="470"/>
      <c r="O547" s="470"/>
      <c r="P547" s="470"/>
      <c r="Q547" s="472">
        <v>300</v>
      </c>
      <c r="R547" s="470"/>
      <c r="S547" s="470">
        <v>109</v>
      </c>
      <c r="T547" s="470"/>
      <c r="U547" s="470"/>
      <c r="V547" s="470"/>
      <c r="W547" s="470"/>
      <c r="X547" s="470"/>
      <c r="Y547" s="470"/>
      <c r="Z547" s="470"/>
      <c r="AA547" s="470"/>
      <c r="AB547" s="470"/>
    </row>
    <row r="548" spans="1:28" x14ac:dyDescent="0.7">
      <c r="A548" s="744"/>
      <c r="B548" s="470"/>
      <c r="C548" s="470">
        <v>349</v>
      </c>
      <c r="D548" s="470" t="s">
        <v>49</v>
      </c>
      <c r="E548" s="470">
        <v>2874</v>
      </c>
      <c r="F548" s="470">
        <v>34</v>
      </c>
      <c r="G548" s="470"/>
      <c r="H548" s="466"/>
      <c r="I548" s="470">
        <v>6</v>
      </c>
      <c r="J548" s="470">
        <v>2</v>
      </c>
      <c r="K548" s="470">
        <v>7</v>
      </c>
      <c r="L548" s="470"/>
      <c r="M548" s="470">
        <v>3007</v>
      </c>
      <c r="N548" s="470"/>
      <c r="O548" s="470"/>
      <c r="P548" s="470"/>
      <c r="Q548" s="472">
        <v>150</v>
      </c>
      <c r="R548" s="470"/>
      <c r="S548" s="470"/>
      <c r="T548" s="470"/>
      <c r="U548" s="470"/>
      <c r="V548" s="470"/>
      <c r="W548" s="470"/>
      <c r="X548" s="470"/>
      <c r="Y548" s="470"/>
      <c r="Z548" s="470"/>
      <c r="AA548" s="470"/>
      <c r="AB548" s="470"/>
    </row>
    <row r="549" spans="1:28" x14ac:dyDescent="0.7">
      <c r="A549" s="744"/>
      <c r="B549" s="470"/>
      <c r="C549" s="470"/>
      <c r="D549" s="470"/>
      <c r="E549" s="470"/>
      <c r="F549" s="470"/>
      <c r="G549" s="470"/>
      <c r="H549" s="466"/>
      <c r="I549" s="470"/>
      <c r="J549" s="470"/>
      <c r="K549" s="470"/>
      <c r="L549" s="470"/>
      <c r="M549" s="470"/>
      <c r="N549" s="470"/>
      <c r="O549" s="470"/>
      <c r="P549" s="470"/>
      <c r="Q549" s="472"/>
      <c r="R549" s="470"/>
      <c r="S549" s="470"/>
      <c r="T549" s="470"/>
      <c r="U549" s="470"/>
      <c r="V549" s="470"/>
      <c r="W549" s="470"/>
      <c r="X549" s="470"/>
      <c r="Y549" s="470"/>
      <c r="Z549" s="470"/>
      <c r="AA549" s="470"/>
      <c r="AB549" s="470"/>
    </row>
    <row r="550" spans="1:28" x14ac:dyDescent="0.7">
      <c r="A550" s="744" t="s">
        <v>633</v>
      </c>
      <c r="B550" s="470">
        <v>109</v>
      </c>
      <c r="C550" s="470">
        <v>350</v>
      </c>
      <c r="D550" s="470" t="s">
        <v>34</v>
      </c>
      <c r="E550" s="470">
        <v>42987</v>
      </c>
      <c r="F550" s="470">
        <v>131</v>
      </c>
      <c r="G550" s="470">
        <v>3799</v>
      </c>
      <c r="H550" s="466" t="s">
        <v>444</v>
      </c>
      <c r="I550" s="470">
        <v>31</v>
      </c>
      <c r="J550" s="470">
        <v>1</v>
      </c>
      <c r="K550" s="470">
        <v>86</v>
      </c>
      <c r="L550" s="470">
        <v>12586</v>
      </c>
      <c r="M550" s="470"/>
      <c r="N550" s="470"/>
      <c r="O550" s="470"/>
      <c r="P550" s="470"/>
      <c r="Q550" s="472">
        <v>150</v>
      </c>
      <c r="R550" s="470"/>
      <c r="S550" s="470">
        <v>109</v>
      </c>
      <c r="T550" s="470"/>
      <c r="U550" s="470"/>
      <c r="V550" s="470"/>
      <c r="W550" s="470"/>
      <c r="X550" s="470"/>
      <c r="Y550" s="470"/>
      <c r="Z550" s="470"/>
      <c r="AA550" s="470"/>
      <c r="AB550" s="470"/>
    </row>
    <row r="551" spans="1:28" x14ac:dyDescent="0.7">
      <c r="C551" s="470">
        <v>351</v>
      </c>
      <c r="D551" s="470" t="s">
        <v>49</v>
      </c>
      <c r="E551" s="473">
        <v>2875</v>
      </c>
      <c r="F551" s="473">
        <v>35</v>
      </c>
      <c r="H551" s="466"/>
      <c r="I551" s="459">
        <v>6</v>
      </c>
      <c r="J551" s="459">
        <v>1</v>
      </c>
      <c r="K551" s="459">
        <v>47</v>
      </c>
      <c r="L551" s="459">
        <v>2547</v>
      </c>
      <c r="Q551" s="495">
        <v>150</v>
      </c>
    </row>
    <row r="552" spans="1:28" x14ac:dyDescent="0.7">
      <c r="C552" s="470"/>
      <c r="D552" s="470"/>
      <c r="H552" s="466"/>
    </row>
    <row r="553" spans="1:28" s="493" customFormat="1" x14ac:dyDescent="0.7">
      <c r="A553" s="747" t="s">
        <v>634</v>
      </c>
      <c r="B553" s="490">
        <v>78</v>
      </c>
      <c r="C553" s="470">
        <v>352</v>
      </c>
      <c r="D553" s="490" t="s">
        <v>34</v>
      </c>
      <c r="E553" s="490">
        <v>37474</v>
      </c>
      <c r="F553" s="490">
        <v>59</v>
      </c>
      <c r="G553" s="490">
        <v>1318</v>
      </c>
      <c r="H553" s="491" t="s">
        <v>444</v>
      </c>
      <c r="I553" s="490"/>
      <c r="J553" s="490">
        <v>1</v>
      </c>
      <c r="K553" s="490">
        <v>9</v>
      </c>
      <c r="L553" s="490"/>
      <c r="M553" s="490">
        <v>109</v>
      </c>
      <c r="N553" s="490"/>
      <c r="O553" s="490"/>
      <c r="P553" s="490"/>
      <c r="Q553" s="492">
        <v>300</v>
      </c>
      <c r="R553" s="490">
        <v>80</v>
      </c>
      <c r="S553" s="490">
        <v>78</v>
      </c>
      <c r="T553" s="490" t="s">
        <v>36</v>
      </c>
      <c r="U553" s="490" t="s">
        <v>37</v>
      </c>
      <c r="V553" s="490">
        <v>96</v>
      </c>
      <c r="W553" s="490"/>
      <c r="X553" s="490">
        <v>60</v>
      </c>
      <c r="Y553" s="490">
        <v>36</v>
      </c>
      <c r="Z553" s="490"/>
      <c r="AA553" s="490">
        <v>2</v>
      </c>
      <c r="AB553" s="490"/>
    </row>
    <row r="554" spans="1:28" s="493" customFormat="1" x14ac:dyDescent="0.7">
      <c r="A554" s="747"/>
      <c r="B554" s="475"/>
      <c r="C554" s="475"/>
      <c r="D554" s="475"/>
      <c r="E554" s="475"/>
      <c r="F554" s="475"/>
      <c r="G554" s="475"/>
      <c r="H554" s="476"/>
      <c r="I554" s="475"/>
      <c r="J554" s="475"/>
      <c r="K554" s="475"/>
      <c r="L554" s="475"/>
      <c r="M554" s="475"/>
      <c r="N554" s="475"/>
      <c r="O554" s="475"/>
      <c r="P554" s="475"/>
      <c r="Q554" s="477"/>
      <c r="R554" s="475"/>
      <c r="S554" s="475"/>
      <c r="T554" s="490" t="s">
        <v>36</v>
      </c>
      <c r="U554" s="490" t="s">
        <v>37</v>
      </c>
      <c r="V554" s="490">
        <v>36</v>
      </c>
      <c r="W554" s="490"/>
      <c r="X554" s="490">
        <v>36</v>
      </c>
      <c r="Y554" s="490"/>
      <c r="Z554" s="490"/>
      <c r="AA554" s="490">
        <v>5</v>
      </c>
      <c r="AB554" s="490"/>
    </row>
    <row r="555" spans="1:28" x14ac:dyDescent="0.7">
      <c r="A555" s="744" t="s">
        <v>634</v>
      </c>
      <c r="B555" s="470">
        <v>78</v>
      </c>
      <c r="C555" s="470">
        <v>353</v>
      </c>
      <c r="D555" s="470" t="s">
        <v>461</v>
      </c>
      <c r="E555" s="470">
        <v>110</v>
      </c>
      <c r="F555" s="470"/>
      <c r="G555" s="470"/>
      <c r="H555" s="466" t="s">
        <v>444</v>
      </c>
      <c r="I555" s="470">
        <v>20</v>
      </c>
      <c r="J555" s="470"/>
      <c r="K555" s="470"/>
      <c r="L555" s="470">
        <v>8000</v>
      </c>
      <c r="M555" s="470"/>
      <c r="N555" s="470"/>
      <c r="O555" s="470"/>
      <c r="P555" s="470"/>
      <c r="Q555" s="472">
        <v>100</v>
      </c>
      <c r="R555" s="470"/>
      <c r="S555" s="470">
        <v>78</v>
      </c>
      <c r="T555" s="470"/>
      <c r="U555" s="470"/>
      <c r="V555" s="470"/>
      <c r="W555" s="470"/>
      <c r="X555" s="470"/>
      <c r="Y555" s="470"/>
      <c r="Z555" s="470"/>
      <c r="AA555" s="470"/>
      <c r="AB555" s="470"/>
    </row>
    <row r="556" spans="1:28" s="478" customFormat="1" x14ac:dyDescent="0.7">
      <c r="A556" s="745"/>
      <c r="B556" s="475"/>
      <c r="C556" s="475"/>
      <c r="D556" s="475"/>
      <c r="E556" s="475"/>
      <c r="F556" s="475"/>
      <c r="G556" s="475"/>
      <c r="H556" s="476"/>
      <c r="I556" s="475"/>
      <c r="J556" s="475"/>
      <c r="K556" s="475"/>
      <c r="L556" s="475"/>
      <c r="M556" s="475"/>
      <c r="N556" s="475"/>
      <c r="O556" s="475"/>
      <c r="P556" s="475"/>
      <c r="Q556" s="477"/>
      <c r="R556" s="475"/>
      <c r="S556" s="475"/>
      <c r="T556" s="475"/>
      <c r="U556" s="475"/>
      <c r="V556" s="475"/>
      <c r="W556" s="475"/>
      <c r="X556" s="475"/>
      <c r="Y556" s="475"/>
      <c r="Z556" s="475"/>
      <c r="AA556" s="475"/>
      <c r="AB556" s="475"/>
    </row>
    <row r="557" spans="1:28" x14ac:dyDescent="0.7">
      <c r="A557" s="744" t="s">
        <v>635</v>
      </c>
      <c r="B557" s="470">
        <v>171</v>
      </c>
      <c r="C557" s="470">
        <v>354</v>
      </c>
      <c r="D557" s="470" t="s">
        <v>34</v>
      </c>
      <c r="E557" s="470">
        <v>37437</v>
      </c>
      <c r="F557" s="470">
        <v>33</v>
      </c>
      <c r="G557" s="470">
        <v>1281</v>
      </c>
      <c r="H557" s="466" t="s">
        <v>444</v>
      </c>
      <c r="I557" s="470"/>
      <c r="J557" s="470">
        <v>1</v>
      </c>
      <c r="K557" s="470">
        <v>33</v>
      </c>
      <c r="L557" s="470"/>
      <c r="M557" s="470">
        <v>133</v>
      </c>
      <c r="N557" s="470"/>
      <c r="O557" s="470"/>
      <c r="P557" s="470"/>
      <c r="Q557" s="472">
        <v>100</v>
      </c>
      <c r="R557" s="470">
        <v>81</v>
      </c>
      <c r="S557" s="470">
        <v>171</v>
      </c>
      <c r="T557" s="470" t="s">
        <v>36</v>
      </c>
      <c r="U557" s="470" t="s">
        <v>37</v>
      </c>
      <c r="V557" s="470">
        <v>36</v>
      </c>
      <c r="W557" s="470"/>
      <c r="X557" s="470"/>
      <c r="Y557" s="470"/>
      <c r="Z557" s="470"/>
      <c r="AA557" s="470">
        <v>23</v>
      </c>
      <c r="AB557" s="470"/>
    </row>
    <row r="558" spans="1:28" x14ac:dyDescent="0.7">
      <c r="A558" s="744" t="s">
        <v>635</v>
      </c>
      <c r="B558" s="470">
        <v>171</v>
      </c>
      <c r="C558" s="470">
        <v>355</v>
      </c>
      <c r="D558" s="470" t="s">
        <v>34</v>
      </c>
      <c r="E558" s="470">
        <v>36799</v>
      </c>
      <c r="F558" s="470">
        <v>23</v>
      </c>
      <c r="G558" s="470">
        <v>1425</v>
      </c>
      <c r="H558" s="466" t="s">
        <v>444</v>
      </c>
      <c r="I558" s="470"/>
      <c r="J558" s="470"/>
      <c r="K558" s="470">
        <v>93</v>
      </c>
      <c r="L558" s="470"/>
      <c r="M558" s="470">
        <v>93</v>
      </c>
      <c r="N558" s="470"/>
      <c r="O558" s="470"/>
      <c r="P558" s="470"/>
      <c r="Q558" s="472">
        <v>250</v>
      </c>
      <c r="R558" s="470">
        <v>82</v>
      </c>
      <c r="S558" s="470">
        <v>171</v>
      </c>
      <c r="T558" s="470" t="s">
        <v>36</v>
      </c>
      <c r="U558" s="470" t="s">
        <v>45</v>
      </c>
      <c r="V558" s="470">
        <v>72</v>
      </c>
      <c r="W558" s="470"/>
      <c r="X558" s="470"/>
      <c r="Y558" s="470"/>
      <c r="Z558" s="470"/>
      <c r="AA558" s="470">
        <v>20</v>
      </c>
      <c r="AB558" s="470"/>
    </row>
    <row r="559" spans="1:28" x14ac:dyDescent="0.7">
      <c r="A559" s="744" t="s">
        <v>635</v>
      </c>
      <c r="B559" s="470"/>
      <c r="C559" s="470">
        <v>356</v>
      </c>
      <c r="D559" s="470" t="s">
        <v>34</v>
      </c>
      <c r="E559" s="470">
        <v>36801</v>
      </c>
      <c r="F559" s="470">
        <v>22</v>
      </c>
      <c r="G559" s="470">
        <v>1417</v>
      </c>
      <c r="H559" s="466" t="s">
        <v>444</v>
      </c>
      <c r="I559" s="470"/>
      <c r="J559" s="470"/>
      <c r="K559" s="470">
        <v>91</v>
      </c>
      <c r="L559" s="470">
        <v>91</v>
      </c>
      <c r="M559" s="470"/>
      <c r="N559" s="470"/>
      <c r="O559" s="470"/>
      <c r="P559" s="470"/>
      <c r="Q559" s="472">
        <v>250</v>
      </c>
      <c r="R559" s="470"/>
      <c r="S559" s="470"/>
      <c r="T559" s="470"/>
      <c r="U559" s="470"/>
      <c r="V559" s="470"/>
      <c r="W559" s="470"/>
      <c r="X559" s="470"/>
      <c r="Y559" s="470"/>
      <c r="Z559" s="470"/>
      <c r="AA559" s="470"/>
      <c r="AB559" s="470"/>
    </row>
    <row r="560" spans="1:28" x14ac:dyDescent="0.7">
      <c r="A560" s="744" t="s">
        <v>635</v>
      </c>
      <c r="B560" s="470"/>
      <c r="C560" s="470">
        <v>357</v>
      </c>
      <c r="D560" s="470" t="s">
        <v>49</v>
      </c>
      <c r="E560" s="470">
        <v>6559</v>
      </c>
      <c r="F560" s="470">
        <v>22</v>
      </c>
      <c r="G560" s="470"/>
      <c r="H560" s="466" t="s">
        <v>444</v>
      </c>
      <c r="I560" s="470">
        <v>8</v>
      </c>
      <c r="J560" s="470">
        <v>1</v>
      </c>
      <c r="K560" s="470">
        <v>2</v>
      </c>
      <c r="L560" s="470">
        <v>3302</v>
      </c>
      <c r="M560" s="470"/>
      <c r="N560" s="470"/>
      <c r="O560" s="470"/>
      <c r="P560" s="470"/>
      <c r="Q560" s="472">
        <v>150</v>
      </c>
      <c r="R560" s="470"/>
      <c r="S560" s="470"/>
      <c r="T560" s="470"/>
      <c r="U560" s="470"/>
      <c r="V560" s="470"/>
      <c r="W560" s="470"/>
      <c r="X560" s="470"/>
      <c r="Y560" s="470"/>
      <c r="Z560" s="470"/>
      <c r="AA560" s="470"/>
      <c r="AB560" s="470"/>
    </row>
    <row r="561" spans="1:28" x14ac:dyDescent="0.7">
      <c r="A561" s="744"/>
      <c r="B561" s="470"/>
      <c r="C561" s="470"/>
      <c r="D561" s="470"/>
      <c r="E561" s="470"/>
      <c r="F561" s="470"/>
      <c r="G561" s="470"/>
      <c r="H561" s="466"/>
      <c r="I561" s="470"/>
      <c r="J561" s="470"/>
      <c r="K561" s="470"/>
      <c r="L561" s="470"/>
      <c r="M561" s="470"/>
      <c r="N561" s="470"/>
      <c r="O561" s="470"/>
      <c r="P561" s="470"/>
      <c r="Q561" s="472"/>
      <c r="R561" s="470"/>
      <c r="S561" s="470"/>
      <c r="T561" s="470"/>
      <c r="U561" s="470"/>
      <c r="V561" s="470"/>
      <c r="W561" s="470"/>
      <c r="X561" s="470"/>
      <c r="Y561" s="470"/>
      <c r="Z561" s="470"/>
      <c r="AA561" s="470"/>
      <c r="AB561" s="470"/>
    </row>
    <row r="562" spans="1:28" x14ac:dyDescent="0.7">
      <c r="A562" s="744" t="s">
        <v>636</v>
      </c>
      <c r="B562" s="470">
        <v>192</v>
      </c>
      <c r="C562" s="470">
        <v>358</v>
      </c>
      <c r="D562" s="470" t="s">
        <v>34</v>
      </c>
      <c r="E562" s="470">
        <v>61219</v>
      </c>
      <c r="F562" s="470">
        <v>200</v>
      </c>
      <c r="G562" s="470">
        <v>5575</v>
      </c>
      <c r="H562" s="466" t="s">
        <v>444</v>
      </c>
      <c r="I562" s="470">
        <v>4</v>
      </c>
      <c r="J562" s="470">
        <v>3</v>
      </c>
      <c r="K562" s="470">
        <v>96</v>
      </c>
      <c r="L562" s="470">
        <v>1996</v>
      </c>
      <c r="M562" s="470"/>
      <c r="N562" s="470"/>
      <c r="O562" s="470"/>
      <c r="P562" s="470"/>
      <c r="Q562" s="472">
        <v>200</v>
      </c>
      <c r="R562" s="470"/>
      <c r="S562" s="470">
        <v>192</v>
      </c>
      <c r="T562" s="470"/>
      <c r="U562" s="470"/>
      <c r="V562" s="470"/>
      <c r="W562" s="470"/>
      <c r="X562" s="470"/>
      <c r="Y562" s="470"/>
      <c r="Z562" s="470"/>
      <c r="AA562" s="470"/>
      <c r="AB562" s="470"/>
    </row>
    <row r="563" spans="1:28" x14ac:dyDescent="0.7">
      <c r="A563" s="744" t="s">
        <v>636</v>
      </c>
      <c r="B563" s="470">
        <v>192</v>
      </c>
      <c r="C563" s="470">
        <v>359</v>
      </c>
      <c r="D563" s="470" t="s">
        <v>34</v>
      </c>
      <c r="E563" s="470">
        <v>61218</v>
      </c>
      <c r="F563" s="470">
        <v>199</v>
      </c>
      <c r="G563" s="470">
        <v>5574</v>
      </c>
      <c r="H563" s="466" t="s">
        <v>444</v>
      </c>
      <c r="I563" s="470">
        <v>4</v>
      </c>
      <c r="J563" s="470">
        <v>3</v>
      </c>
      <c r="K563" s="470">
        <v>96</v>
      </c>
      <c r="L563" s="470">
        <v>1996</v>
      </c>
      <c r="M563" s="470"/>
      <c r="N563" s="470"/>
      <c r="O563" s="470"/>
      <c r="P563" s="470"/>
      <c r="Q563" s="472">
        <v>200</v>
      </c>
      <c r="R563" s="470"/>
      <c r="S563" s="470">
        <v>192</v>
      </c>
      <c r="T563" s="470"/>
      <c r="U563" s="470"/>
      <c r="V563" s="470"/>
      <c r="W563" s="470"/>
      <c r="X563" s="470"/>
      <c r="Y563" s="470"/>
      <c r="Z563" s="470"/>
      <c r="AA563" s="470"/>
      <c r="AB563" s="470"/>
    </row>
    <row r="564" spans="1:28" x14ac:dyDescent="0.7">
      <c r="A564" s="744"/>
      <c r="B564" s="470"/>
      <c r="C564" s="470"/>
      <c r="D564" s="470"/>
      <c r="E564" s="470"/>
      <c r="F564" s="470"/>
      <c r="G564" s="470"/>
      <c r="H564" s="466"/>
      <c r="I564" s="470"/>
      <c r="J564" s="470"/>
      <c r="K564" s="470"/>
      <c r="L564" s="470"/>
      <c r="M564" s="470"/>
      <c r="N564" s="470"/>
      <c r="O564" s="470"/>
      <c r="P564" s="470"/>
      <c r="Q564" s="472"/>
      <c r="R564" s="470"/>
      <c r="S564" s="470"/>
      <c r="T564" s="470"/>
      <c r="U564" s="470"/>
      <c r="V564" s="470"/>
      <c r="W564" s="470"/>
      <c r="X564" s="470"/>
      <c r="Y564" s="470"/>
      <c r="Z564" s="470"/>
      <c r="AA564" s="470"/>
      <c r="AB564" s="470"/>
    </row>
    <row r="565" spans="1:28" x14ac:dyDescent="0.7">
      <c r="A565" s="744" t="s">
        <v>637</v>
      </c>
      <c r="B565" s="470">
        <v>192</v>
      </c>
      <c r="C565" s="470">
        <v>360</v>
      </c>
      <c r="D565" s="470" t="s">
        <v>49</v>
      </c>
      <c r="E565" s="470">
        <v>2891</v>
      </c>
      <c r="F565" s="470">
        <v>60</v>
      </c>
      <c r="G565" s="470"/>
      <c r="H565" s="466" t="s">
        <v>444</v>
      </c>
      <c r="I565" s="470">
        <v>1</v>
      </c>
      <c r="J565" s="470"/>
      <c r="K565" s="470">
        <v>77</v>
      </c>
      <c r="L565" s="470"/>
      <c r="M565" s="470">
        <v>477</v>
      </c>
      <c r="N565" s="470"/>
      <c r="O565" s="470"/>
      <c r="P565" s="470"/>
      <c r="Q565" s="472">
        <v>150</v>
      </c>
      <c r="R565" s="470">
        <v>83</v>
      </c>
      <c r="S565" s="470">
        <v>192</v>
      </c>
      <c r="T565" s="470" t="s">
        <v>36</v>
      </c>
      <c r="U565" s="470" t="s">
        <v>37</v>
      </c>
      <c r="V565" s="470">
        <v>54</v>
      </c>
      <c r="W565" s="470"/>
      <c r="X565" s="470"/>
      <c r="Y565" s="470"/>
      <c r="Z565" s="470"/>
      <c r="AA565" s="470">
        <v>17</v>
      </c>
      <c r="AB565" s="470"/>
    </row>
    <row r="566" spans="1:28" x14ac:dyDescent="0.7">
      <c r="A566" s="744"/>
      <c r="B566" s="470"/>
      <c r="C566" s="470"/>
      <c r="D566" s="470"/>
      <c r="E566" s="470"/>
      <c r="F566" s="470"/>
      <c r="G566" s="470"/>
      <c r="H566" s="466"/>
      <c r="I566" s="470"/>
      <c r="J566" s="470"/>
      <c r="K566" s="470"/>
      <c r="L566" s="470"/>
      <c r="M566" s="470"/>
      <c r="N566" s="470"/>
      <c r="O566" s="470"/>
      <c r="P566" s="470"/>
      <c r="Q566" s="472"/>
      <c r="R566" s="470"/>
      <c r="S566" s="470"/>
      <c r="T566" s="470"/>
      <c r="U566" s="470"/>
      <c r="V566" s="470"/>
      <c r="W566" s="470"/>
      <c r="X566" s="470"/>
      <c r="Y566" s="470"/>
      <c r="Z566" s="470"/>
      <c r="AA566" s="470"/>
      <c r="AB566" s="470"/>
    </row>
    <row r="567" spans="1:28" x14ac:dyDescent="0.7">
      <c r="A567" s="744" t="s">
        <v>639</v>
      </c>
      <c r="B567" s="470">
        <v>66</v>
      </c>
      <c r="C567" s="470">
        <v>361</v>
      </c>
      <c r="D567" s="470" t="s">
        <v>34</v>
      </c>
      <c r="E567" s="470">
        <v>32412</v>
      </c>
      <c r="F567" s="470">
        <v>3</v>
      </c>
      <c r="G567" s="470">
        <v>1256</v>
      </c>
      <c r="H567" s="466" t="s">
        <v>444</v>
      </c>
      <c r="I567" s="470"/>
      <c r="J567" s="470">
        <v>1</v>
      </c>
      <c r="K567" s="470">
        <v>94</v>
      </c>
      <c r="L567" s="470">
        <v>194</v>
      </c>
      <c r="M567" s="470"/>
      <c r="N567" s="470"/>
      <c r="O567" s="470"/>
      <c r="P567" s="470"/>
      <c r="Q567" s="472">
        <v>300</v>
      </c>
      <c r="R567" s="470">
        <v>84</v>
      </c>
      <c r="S567" s="470">
        <v>66</v>
      </c>
      <c r="T567" s="470" t="s">
        <v>36</v>
      </c>
      <c r="U567" s="470" t="s">
        <v>45</v>
      </c>
      <c r="V567" s="470">
        <v>72</v>
      </c>
      <c r="W567" s="470"/>
      <c r="X567" s="470"/>
      <c r="Y567" s="470"/>
      <c r="Z567" s="470"/>
      <c r="AA567" s="470">
        <v>17</v>
      </c>
      <c r="AB567" s="464" t="s">
        <v>638</v>
      </c>
    </row>
    <row r="568" spans="1:28" x14ac:dyDescent="0.7">
      <c r="A568" s="744" t="s">
        <v>638</v>
      </c>
      <c r="B568" s="470" t="s">
        <v>640</v>
      </c>
      <c r="C568" s="470"/>
      <c r="D568" s="470"/>
      <c r="E568" s="470"/>
      <c r="F568" s="470"/>
      <c r="G568" s="470"/>
      <c r="H568" s="466"/>
      <c r="I568" s="470"/>
      <c r="J568" s="470"/>
      <c r="K568" s="470"/>
      <c r="L568" s="470"/>
      <c r="M568" s="470"/>
      <c r="N568" s="470"/>
      <c r="O568" s="470"/>
      <c r="P568" s="470"/>
      <c r="Q568" s="472"/>
      <c r="R568" s="470"/>
      <c r="S568" s="470" t="s">
        <v>640</v>
      </c>
      <c r="T568" s="470" t="s">
        <v>36</v>
      </c>
      <c r="U568" s="470" t="s">
        <v>37</v>
      </c>
      <c r="V568" s="470">
        <v>36</v>
      </c>
      <c r="W568" s="470"/>
      <c r="X568" s="470">
        <v>36</v>
      </c>
      <c r="Y568" s="470"/>
      <c r="Z568" s="470"/>
      <c r="AA568" s="470">
        <v>2</v>
      </c>
      <c r="AB568" s="464"/>
    </row>
    <row r="569" spans="1:28" x14ac:dyDescent="0.7">
      <c r="A569" s="744" t="s">
        <v>639</v>
      </c>
      <c r="B569" s="470">
        <v>66</v>
      </c>
      <c r="C569" s="470">
        <v>362</v>
      </c>
      <c r="D569" s="470" t="s">
        <v>49</v>
      </c>
      <c r="E569" s="470">
        <v>4067</v>
      </c>
      <c r="F569" s="470">
        <v>9</v>
      </c>
      <c r="G569" s="470"/>
      <c r="H569" s="466" t="s">
        <v>444</v>
      </c>
      <c r="I569" s="470">
        <v>12</v>
      </c>
      <c r="J569" s="470"/>
      <c r="K569" s="470">
        <v>36</v>
      </c>
      <c r="L569" s="470">
        <v>4836</v>
      </c>
      <c r="M569" s="470"/>
      <c r="N569" s="470"/>
      <c r="O569" s="470"/>
      <c r="P569" s="470"/>
      <c r="Q569" s="472">
        <v>100</v>
      </c>
      <c r="R569" s="470"/>
      <c r="S569" s="470">
        <v>66</v>
      </c>
      <c r="T569" s="470"/>
      <c r="U569" s="470"/>
      <c r="V569" s="470"/>
      <c r="W569" s="470"/>
      <c r="X569" s="470"/>
      <c r="Y569" s="470"/>
      <c r="Z569" s="470"/>
      <c r="AA569" s="470"/>
      <c r="AB569" s="470"/>
    </row>
    <row r="570" spans="1:28" x14ac:dyDescent="0.7">
      <c r="A570" s="744"/>
      <c r="B570" s="470"/>
      <c r="C570" s="470"/>
      <c r="D570" s="470"/>
      <c r="E570" s="470"/>
      <c r="F570" s="470"/>
      <c r="G570" s="470"/>
      <c r="H570" s="466"/>
      <c r="I570" s="470"/>
      <c r="J570" s="470"/>
      <c r="K570" s="470"/>
      <c r="L570" s="470"/>
      <c r="M570" s="470"/>
      <c r="N570" s="470"/>
      <c r="O570" s="470"/>
      <c r="P570" s="470"/>
      <c r="Q570" s="472"/>
      <c r="R570" s="470"/>
      <c r="S570" s="470"/>
      <c r="T570" s="470"/>
      <c r="U570" s="470"/>
      <c r="V570" s="470"/>
      <c r="W570" s="470"/>
      <c r="X570" s="470"/>
      <c r="Y570" s="470"/>
      <c r="Z570" s="470"/>
      <c r="AA570" s="470"/>
      <c r="AB570" s="470"/>
    </row>
    <row r="571" spans="1:28" x14ac:dyDescent="0.7">
      <c r="A571" s="744" t="s">
        <v>638</v>
      </c>
      <c r="B571" s="470">
        <v>66</v>
      </c>
      <c r="C571" s="470">
        <v>363</v>
      </c>
      <c r="D571" s="470" t="s">
        <v>34</v>
      </c>
      <c r="E571" s="470">
        <v>26249</v>
      </c>
      <c r="F571" s="470">
        <v>19</v>
      </c>
      <c r="G571" s="470">
        <v>2166</v>
      </c>
      <c r="H571" s="466" t="s">
        <v>444</v>
      </c>
      <c r="I571" s="470">
        <v>9</v>
      </c>
      <c r="J571" s="470"/>
      <c r="K571" s="470">
        <v>90</v>
      </c>
      <c r="L571" s="470">
        <v>3690</v>
      </c>
      <c r="M571" s="470"/>
      <c r="N571" s="470"/>
      <c r="O571" s="470"/>
      <c r="P571" s="470"/>
      <c r="Q571" s="472">
        <v>100</v>
      </c>
      <c r="R571" s="470"/>
      <c r="S571" s="470">
        <v>66</v>
      </c>
      <c r="T571" s="470"/>
      <c r="U571" s="470"/>
      <c r="V571" s="470"/>
      <c r="W571" s="470"/>
      <c r="X571" s="470"/>
      <c r="Y571" s="470"/>
      <c r="Z571" s="470"/>
      <c r="AA571" s="470"/>
      <c r="AB571" s="470"/>
    </row>
    <row r="572" spans="1:28" x14ac:dyDescent="0.7">
      <c r="A572" s="744" t="s">
        <v>638</v>
      </c>
      <c r="B572" s="470"/>
      <c r="C572" s="470">
        <v>364</v>
      </c>
      <c r="D572" s="470" t="s">
        <v>34</v>
      </c>
      <c r="E572" s="470">
        <v>26249</v>
      </c>
      <c r="F572" s="470">
        <v>20</v>
      </c>
      <c r="G572" s="470">
        <v>2167</v>
      </c>
      <c r="H572" s="466" t="s">
        <v>444</v>
      </c>
      <c r="I572" s="470">
        <v>5</v>
      </c>
      <c r="J572" s="470">
        <v>1</v>
      </c>
      <c r="K572" s="470">
        <v>85</v>
      </c>
      <c r="L572" s="470">
        <v>2185</v>
      </c>
      <c r="M572" s="470"/>
      <c r="N572" s="470"/>
      <c r="O572" s="470"/>
      <c r="P572" s="470"/>
      <c r="Q572" s="472">
        <v>100</v>
      </c>
      <c r="R572" s="470"/>
      <c r="S572" s="470"/>
      <c r="T572" s="470"/>
      <c r="U572" s="470"/>
      <c r="V572" s="470"/>
      <c r="W572" s="470"/>
      <c r="X572" s="470"/>
      <c r="Y572" s="470"/>
      <c r="Z572" s="470"/>
      <c r="AA572" s="470"/>
      <c r="AB572" s="470"/>
    </row>
    <row r="573" spans="1:28" x14ac:dyDescent="0.7">
      <c r="A573" s="744" t="s">
        <v>638</v>
      </c>
      <c r="B573" s="470"/>
      <c r="C573" s="470">
        <v>365</v>
      </c>
      <c r="D573" s="470" t="s">
        <v>49</v>
      </c>
      <c r="E573" s="470">
        <v>6561</v>
      </c>
      <c r="F573" s="470">
        <v>8</v>
      </c>
      <c r="G573" s="470"/>
      <c r="H573" s="466" t="s">
        <v>444</v>
      </c>
      <c r="I573" s="470">
        <v>21</v>
      </c>
      <c r="J573" s="470">
        <v>2</v>
      </c>
      <c r="K573" s="470">
        <v>49</v>
      </c>
      <c r="L573" s="470">
        <v>8649</v>
      </c>
      <c r="M573" s="470"/>
      <c r="N573" s="470"/>
      <c r="O573" s="470"/>
      <c r="P573" s="470"/>
      <c r="Q573" s="472">
        <v>200</v>
      </c>
      <c r="R573" s="470"/>
      <c r="S573" s="470"/>
      <c r="T573" s="470"/>
      <c r="U573" s="470"/>
      <c r="V573" s="470"/>
      <c r="W573" s="470"/>
      <c r="X573" s="470"/>
      <c r="Y573" s="470"/>
      <c r="Z573" s="470"/>
      <c r="AA573" s="470"/>
      <c r="AB573" s="470"/>
    </row>
    <row r="574" spans="1:28" x14ac:dyDescent="0.7">
      <c r="A574" s="744" t="s">
        <v>638</v>
      </c>
      <c r="B574" s="470"/>
      <c r="C574" s="470">
        <v>366</v>
      </c>
      <c r="D574" s="470" t="s">
        <v>49</v>
      </c>
      <c r="E574" s="470">
        <v>2868</v>
      </c>
      <c r="F574" s="470">
        <v>27</v>
      </c>
      <c r="G574" s="470"/>
      <c r="H574" s="466" t="s">
        <v>444</v>
      </c>
      <c r="I574" s="470">
        <v>3</v>
      </c>
      <c r="J574" s="470">
        <v>3</v>
      </c>
      <c r="K574" s="470">
        <v>36</v>
      </c>
      <c r="L574" s="470">
        <v>1536</v>
      </c>
      <c r="M574" s="470"/>
      <c r="N574" s="470"/>
      <c r="O574" s="470"/>
      <c r="P574" s="470"/>
      <c r="Q574" s="472">
        <v>300</v>
      </c>
      <c r="R574" s="470"/>
      <c r="S574" s="470"/>
      <c r="T574" s="470"/>
      <c r="U574" s="470"/>
      <c r="V574" s="470"/>
      <c r="W574" s="470"/>
      <c r="X574" s="470"/>
      <c r="Y574" s="470"/>
      <c r="Z574" s="470"/>
      <c r="AA574" s="470"/>
      <c r="AB574" s="470"/>
    </row>
    <row r="575" spans="1:28" x14ac:dyDescent="0.7">
      <c r="A575" s="744"/>
      <c r="B575" s="470"/>
      <c r="C575" s="470"/>
      <c r="D575" s="470"/>
      <c r="E575" s="470"/>
      <c r="F575" s="470"/>
      <c r="G575" s="470"/>
      <c r="H575" s="466"/>
      <c r="I575" s="470"/>
      <c r="J575" s="470"/>
      <c r="K575" s="470"/>
      <c r="L575" s="470"/>
      <c r="M575" s="470"/>
      <c r="N575" s="470"/>
      <c r="O575" s="470"/>
      <c r="P575" s="470"/>
      <c r="Q575" s="472"/>
      <c r="R575" s="470"/>
      <c r="S575" s="470"/>
      <c r="T575" s="470"/>
      <c r="U575" s="470"/>
      <c r="V575" s="470"/>
      <c r="W575" s="470"/>
      <c r="X575" s="470"/>
      <c r="Y575" s="470"/>
      <c r="Z575" s="470"/>
      <c r="AA575" s="470"/>
      <c r="AB575" s="470"/>
    </row>
    <row r="576" spans="1:28" x14ac:dyDescent="0.7">
      <c r="A576" s="744" t="s">
        <v>641</v>
      </c>
      <c r="B576" s="470"/>
      <c r="C576" s="470">
        <v>367</v>
      </c>
      <c r="D576" s="470" t="s">
        <v>34</v>
      </c>
      <c r="E576" s="470">
        <v>37445</v>
      </c>
      <c r="F576" s="470">
        <v>17</v>
      </c>
      <c r="G576" s="470">
        <v>1289</v>
      </c>
      <c r="H576" s="466" t="s">
        <v>444</v>
      </c>
      <c r="I576" s="470"/>
      <c r="J576" s="470">
        <v>2</v>
      </c>
      <c r="K576" s="470">
        <v>19</v>
      </c>
      <c r="L576" s="470">
        <v>219</v>
      </c>
      <c r="M576" s="470"/>
      <c r="N576" s="470"/>
      <c r="O576" s="470"/>
      <c r="P576" s="470"/>
      <c r="Q576" s="472">
        <v>250</v>
      </c>
      <c r="R576" s="470"/>
      <c r="S576" s="470"/>
      <c r="T576" s="470"/>
      <c r="U576" s="470"/>
      <c r="V576" s="470"/>
      <c r="W576" s="470"/>
      <c r="X576" s="470"/>
      <c r="Y576" s="470"/>
      <c r="Z576" s="470"/>
      <c r="AA576" s="470"/>
      <c r="AB576" s="470"/>
    </row>
    <row r="577" spans="1:28" x14ac:dyDescent="0.7">
      <c r="A577" s="744" t="s">
        <v>641</v>
      </c>
      <c r="B577" s="470"/>
      <c r="C577" s="470">
        <v>368</v>
      </c>
      <c r="D577" s="470" t="s">
        <v>34</v>
      </c>
      <c r="E577" s="470">
        <v>74247</v>
      </c>
      <c r="F577" s="470">
        <v>289</v>
      </c>
      <c r="G577" s="470">
        <v>6524</v>
      </c>
      <c r="H577" s="466" t="s">
        <v>444</v>
      </c>
      <c r="I577" s="470">
        <v>25</v>
      </c>
      <c r="J577" s="470">
        <v>3</v>
      </c>
      <c r="K577" s="470">
        <v>34</v>
      </c>
      <c r="L577" s="470">
        <v>10334</v>
      </c>
      <c r="M577" s="470"/>
      <c r="N577" s="470"/>
      <c r="O577" s="470"/>
      <c r="P577" s="470"/>
      <c r="Q577" s="472">
        <v>100</v>
      </c>
      <c r="R577" s="470"/>
      <c r="S577" s="470"/>
      <c r="T577" s="470"/>
      <c r="U577" s="470"/>
      <c r="V577" s="470"/>
      <c r="W577" s="470"/>
      <c r="X577" s="470"/>
      <c r="Y577" s="470"/>
      <c r="Z577" s="470"/>
      <c r="AA577" s="470"/>
      <c r="AB577" s="470"/>
    </row>
    <row r="578" spans="1:28" x14ac:dyDescent="0.7">
      <c r="A578" s="744" t="s">
        <v>641</v>
      </c>
      <c r="B578" s="470">
        <v>151</v>
      </c>
      <c r="C578" s="470">
        <v>369</v>
      </c>
      <c r="D578" s="470" t="s">
        <v>34</v>
      </c>
      <c r="E578" s="470">
        <v>34308</v>
      </c>
      <c r="F578" s="470">
        <v>67</v>
      </c>
      <c r="G578" s="470">
        <v>1344</v>
      </c>
      <c r="H578" s="466" t="s">
        <v>444</v>
      </c>
      <c r="I578" s="470"/>
      <c r="J578" s="470">
        <v>1</v>
      </c>
      <c r="K578" s="470">
        <v>67</v>
      </c>
      <c r="L578" s="470"/>
      <c r="M578" s="470">
        <v>167</v>
      </c>
      <c r="N578" s="470"/>
      <c r="O578" s="470"/>
      <c r="P578" s="470"/>
      <c r="Q578" s="472">
        <v>250</v>
      </c>
      <c r="R578" s="470">
        <v>85</v>
      </c>
      <c r="S578" s="470">
        <v>151</v>
      </c>
      <c r="T578" s="470" t="s">
        <v>36</v>
      </c>
      <c r="U578" s="470" t="s">
        <v>45</v>
      </c>
      <c r="V578" s="470">
        <v>72</v>
      </c>
      <c r="W578" s="470"/>
      <c r="X578" s="470"/>
      <c r="Y578" s="470"/>
      <c r="Z578" s="470"/>
      <c r="AA578" s="470">
        <v>35</v>
      </c>
      <c r="AB578" s="470"/>
    </row>
    <row r="579" spans="1:28" x14ac:dyDescent="0.7">
      <c r="A579" s="744" t="s">
        <v>641</v>
      </c>
      <c r="B579" s="470"/>
      <c r="C579" s="470">
        <v>370</v>
      </c>
      <c r="D579" s="470" t="s">
        <v>49</v>
      </c>
      <c r="E579" s="470">
        <v>3419</v>
      </c>
      <c r="F579" s="470">
        <v>104</v>
      </c>
      <c r="G579" s="470"/>
      <c r="H579" s="466" t="s">
        <v>444</v>
      </c>
      <c r="I579" s="470">
        <v>2</v>
      </c>
      <c r="J579" s="470">
        <v>3</v>
      </c>
      <c r="K579" s="470">
        <v>98</v>
      </c>
      <c r="L579" s="470">
        <v>1198</v>
      </c>
      <c r="M579" s="470"/>
      <c r="N579" s="470"/>
      <c r="O579" s="470"/>
      <c r="P579" s="470"/>
      <c r="Q579" s="472">
        <v>150</v>
      </c>
      <c r="R579" s="470"/>
      <c r="S579" s="470"/>
      <c r="T579" s="470"/>
      <c r="U579" s="470"/>
      <c r="V579" s="470"/>
      <c r="W579" s="470"/>
      <c r="X579" s="470"/>
      <c r="Y579" s="470"/>
      <c r="Z579" s="470"/>
      <c r="AA579" s="470"/>
      <c r="AB579" s="470"/>
    </row>
    <row r="580" spans="1:28" x14ac:dyDescent="0.7">
      <c r="A580" s="744" t="s">
        <v>641</v>
      </c>
      <c r="B580" s="470"/>
      <c r="C580" s="470">
        <v>371</v>
      </c>
      <c r="D580" s="470" t="s">
        <v>49</v>
      </c>
      <c r="E580" s="470">
        <v>6578</v>
      </c>
      <c r="F580" s="470">
        <v>131</v>
      </c>
      <c r="G580" s="471"/>
      <c r="H580" s="466" t="s">
        <v>444</v>
      </c>
      <c r="I580" s="470">
        <v>1</v>
      </c>
      <c r="J580" s="470">
        <v>2</v>
      </c>
      <c r="K580" s="470">
        <v>70</v>
      </c>
      <c r="L580" s="470">
        <v>670</v>
      </c>
      <c r="M580" s="470"/>
      <c r="N580" s="470"/>
      <c r="O580" s="470"/>
      <c r="P580" s="470"/>
      <c r="Q580" s="472">
        <v>150</v>
      </c>
      <c r="R580" s="470"/>
      <c r="S580" s="470"/>
      <c r="T580" s="470"/>
      <c r="U580" s="470"/>
      <c r="V580" s="470"/>
      <c r="W580" s="470"/>
      <c r="X580" s="470"/>
      <c r="Y580" s="470"/>
      <c r="Z580" s="470"/>
      <c r="AA580" s="470"/>
      <c r="AB580" s="470"/>
    </row>
    <row r="581" spans="1:28" x14ac:dyDescent="0.7">
      <c r="A581" s="744"/>
      <c r="B581" s="470"/>
      <c r="C581" s="470"/>
      <c r="D581" s="470"/>
      <c r="E581" s="470"/>
      <c r="F581" s="470"/>
      <c r="G581" s="471"/>
      <c r="H581" s="466"/>
      <c r="I581" s="470"/>
      <c r="J581" s="470"/>
      <c r="K581" s="470"/>
      <c r="L581" s="470"/>
      <c r="M581" s="470"/>
      <c r="N581" s="470"/>
      <c r="O581" s="470"/>
      <c r="P581" s="470"/>
      <c r="Q581" s="472"/>
      <c r="R581" s="470"/>
      <c r="S581" s="470"/>
      <c r="T581" s="470"/>
      <c r="U581" s="470"/>
      <c r="V581" s="470"/>
      <c r="W581" s="470"/>
      <c r="X581" s="470"/>
      <c r="Y581" s="470"/>
      <c r="Z581" s="470"/>
      <c r="AA581" s="470"/>
      <c r="AB581" s="470"/>
    </row>
    <row r="582" spans="1:28" x14ac:dyDescent="0.7">
      <c r="A582" s="744" t="s">
        <v>594</v>
      </c>
      <c r="B582" s="470">
        <v>219</v>
      </c>
      <c r="C582" s="470">
        <v>372</v>
      </c>
      <c r="D582" s="470" t="s">
        <v>34</v>
      </c>
      <c r="E582" s="470">
        <v>89898</v>
      </c>
      <c r="F582" s="470">
        <v>45</v>
      </c>
      <c r="G582" s="470">
        <v>7924</v>
      </c>
      <c r="H582" s="466" t="s">
        <v>444</v>
      </c>
      <c r="I582" s="470"/>
      <c r="J582" s="470">
        <v>1</v>
      </c>
      <c r="K582" s="470">
        <v>24</v>
      </c>
      <c r="L582" s="470"/>
      <c r="M582" s="470">
        <v>124</v>
      </c>
      <c r="N582" s="470"/>
      <c r="O582" s="470"/>
      <c r="P582" s="470"/>
      <c r="Q582" s="472">
        <v>300</v>
      </c>
      <c r="R582" s="470">
        <v>86</v>
      </c>
      <c r="S582" s="470">
        <v>219</v>
      </c>
      <c r="T582" s="470" t="s">
        <v>36</v>
      </c>
      <c r="U582" s="470" t="s">
        <v>45</v>
      </c>
      <c r="V582" s="470">
        <v>72</v>
      </c>
      <c r="W582" s="470"/>
      <c r="X582" s="470"/>
      <c r="Y582" s="470"/>
      <c r="Z582" s="470"/>
      <c r="AA582" s="470">
        <v>17</v>
      </c>
      <c r="AB582" s="470"/>
    </row>
    <row r="583" spans="1:28" x14ac:dyDescent="0.7">
      <c r="A583" s="744"/>
      <c r="B583" s="470"/>
      <c r="C583" s="470"/>
      <c r="D583" s="470"/>
      <c r="E583" s="470"/>
      <c r="F583" s="470"/>
      <c r="G583" s="470"/>
      <c r="H583" s="466"/>
      <c r="I583" s="470"/>
      <c r="J583" s="470"/>
      <c r="K583" s="470"/>
      <c r="L583" s="470"/>
      <c r="M583" s="470"/>
      <c r="N583" s="470"/>
      <c r="O583" s="470"/>
      <c r="P583" s="470"/>
      <c r="Q583" s="472"/>
      <c r="R583" s="470"/>
      <c r="S583" s="470"/>
      <c r="T583" s="470"/>
      <c r="U583" s="470"/>
      <c r="V583" s="470"/>
      <c r="W583" s="470"/>
      <c r="X583" s="470"/>
      <c r="Y583" s="470"/>
      <c r="Z583" s="470"/>
      <c r="AA583" s="470"/>
      <c r="AB583" s="470"/>
    </row>
    <row r="584" spans="1:28" x14ac:dyDescent="0.7">
      <c r="A584" s="744" t="s">
        <v>642</v>
      </c>
      <c r="B584" s="470">
        <v>219</v>
      </c>
      <c r="C584" s="470">
        <v>373</v>
      </c>
      <c r="D584" s="470" t="s">
        <v>34</v>
      </c>
      <c r="E584" s="470">
        <v>89876</v>
      </c>
      <c r="F584" s="470">
        <v>251</v>
      </c>
      <c r="G584" s="470">
        <v>7323</v>
      </c>
      <c r="H584" s="466" t="s">
        <v>444</v>
      </c>
      <c r="I584" s="470">
        <v>1</v>
      </c>
      <c r="J584" s="470"/>
      <c r="K584" s="470">
        <v>49</v>
      </c>
      <c r="L584" s="470">
        <v>449</v>
      </c>
      <c r="M584" s="470"/>
      <c r="N584" s="470"/>
      <c r="O584" s="470"/>
      <c r="P584" s="470"/>
      <c r="Q584" s="472">
        <v>100</v>
      </c>
      <c r="R584" s="470"/>
      <c r="S584" s="470">
        <v>219</v>
      </c>
      <c r="T584" s="470"/>
      <c r="U584" s="470"/>
      <c r="V584" s="470"/>
      <c r="W584" s="470"/>
      <c r="X584" s="470"/>
      <c r="Y584" s="470"/>
      <c r="Z584" s="470"/>
      <c r="AA584" s="470"/>
      <c r="AB584" s="470"/>
    </row>
    <row r="585" spans="1:28" x14ac:dyDescent="0.7">
      <c r="A585" s="744" t="s">
        <v>642</v>
      </c>
      <c r="B585" s="470"/>
      <c r="C585" s="470">
        <v>374</v>
      </c>
      <c r="D585" s="470" t="s">
        <v>49</v>
      </c>
      <c r="E585" s="470"/>
      <c r="F585" s="470">
        <v>90</v>
      </c>
      <c r="G585" s="470"/>
      <c r="H585" s="466" t="s">
        <v>444</v>
      </c>
      <c r="I585" s="470">
        <v>11</v>
      </c>
      <c r="J585" s="470">
        <v>1</v>
      </c>
      <c r="K585" s="470">
        <v>38</v>
      </c>
      <c r="L585" s="470">
        <v>4538</v>
      </c>
      <c r="M585" s="470"/>
      <c r="N585" s="470"/>
      <c r="O585" s="470"/>
      <c r="P585" s="470"/>
      <c r="Q585" s="472">
        <v>100</v>
      </c>
      <c r="R585" s="470"/>
      <c r="S585" s="470"/>
      <c r="T585" s="470"/>
      <c r="U585" s="470"/>
      <c r="V585" s="470"/>
      <c r="W585" s="470"/>
      <c r="X585" s="470"/>
      <c r="Y585" s="470"/>
      <c r="Z585" s="470"/>
      <c r="AA585" s="470"/>
      <c r="AB585" s="470"/>
    </row>
    <row r="586" spans="1:28" x14ac:dyDescent="0.7">
      <c r="A586" s="744"/>
      <c r="B586" s="470"/>
      <c r="C586" s="470"/>
      <c r="D586" s="470"/>
      <c r="E586" s="470"/>
      <c r="F586" s="470"/>
      <c r="G586" s="470"/>
      <c r="H586" s="466"/>
      <c r="I586" s="470"/>
      <c r="J586" s="470"/>
      <c r="K586" s="470"/>
      <c r="L586" s="470"/>
      <c r="M586" s="470"/>
      <c r="N586" s="470"/>
      <c r="O586" s="470"/>
      <c r="P586" s="470"/>
      <c r="Q586" s="472"/>
      <c r="R586" s="470"/>
      <c r="S586" s="470"/>
      <c r="T586" s="470"/>
      <c r="U586" s="470"/>
      <c r="V586" s="470"/>
      <c r="W586" s="470"/>
      <c r="X586" s="470"/>
      <c r="Y586" s="470"/>
      <c r="Z586" s="470"/>
      <c r="AA586" s="470"/>
      <c r="AB586" s="470"/>
    </row>
    <row r="587" spans="1:28" x14ac:dyDescent="0.7">
      <c r="A587" s="744" t="s">
        <v>643</v>
      </c>
      <c r="B587" s="470">
        <v>2</v>
      </c>
      <c r="C587" s="470">
        <v>375</v>
      </c>
      <c r="D587" s="470" t="s">
        <v>34</v>
      </c>
      <c r="E587" s="470">
        <v>42254</v>
      </c>
      <c r="F587" s="470">
        <v>6</v>
      </c>
      <c r="G587" s="470">
        <v>3879</v>
      </c>
      <c r="H587" s="466" t="s">
        <v>444</v>
      </c>
      <c r="I587" s="470">
        <v>8</v>
      </c>
      <c r="J587" s="470">
        <v>2</v>
      </c>
      <c r="K587" s="470">
        <v>16</v>
      </c>
      <c r="L587" s="470"/>
      <c r="M587" s="470">
        <v>3416</v>
      </c>
      <c r="N587" s="470"/>
      <c r="O587" s="470"/>
      <c r="P587" s="470"/>
      <c r="Q587" s="472">
        <v>150</v>
      </c>
      <c r="R587" s="470">
        <v>67</v>
      </c>
      <c r="S587" s="470">
        <v>2</v>
      </c>
      <c r="T587" s="470" t="s">
        <v>36</v>
      </c>
      <c r="U587" s="470" t="s">
        <v>45</v>
      </c>
      <c r="V587" s="470">
        <v>108</v>
      </c>
      <c r="W587" s="470"/>
      <c r="X587" s="470"/>
      <c r="Y587" s="470"/>
      <c r="Z587" s="470"/>
      <c r="AA587" s="470">
        <v>27</v>
      </c>
      <c r="AB587" s="470"/>
    </row>
    <row r="588" spans="1:28" x14ac:dyDescent="0.7">
      <c r="A588" s="744"/>
      <c r="B588" s="470"/>
      <c r="C588" s="470"/>
      <c r="D588" s="470"/>
      <c r="E588" s="470"/>
      <c r="F588" s="470"/>
      <c r="G588" s="470"/>
      <c r="H588" s="466"/>
      <c r="I588" s="470"/>
      <c r="J588" s="470"/>
      <c r="K588" s="470"/>
      <c r="L588" s="470"/>
      <c r="M588" s="470"/>
      <c r="N588" s="470"/>
      <c r="O588" s="470"/>
      <c r="P588" s="470"/>
      <c r="Q588" s="472"/>
      <c r="R588" s="470"/>
      <c r="S588" s="470"/>
      <c r="T588" s="470"/>
      <c r="U588" s="470"/>
      <c r="V588" s="470"/>
      <c r="W588" s="470"/>
      <c r="X588" s="470"/>
      <c r="Y588" s="470"/>
      <c r="Z588" s="470"/>
      <c r="AA588" s="470"/>
      <c r="AB588" s="470"/>
    </row>
    <row r="589" spans="1:28" x14ac:dyDescent="0.7">
      <c r="A589" s="744" t="s">
        <v>644</v>
      </c>
      <c r="B589" s="470"/>
      <c r="C589" s="470">
        <v>376</v>
      </c>
      <c r="D589" s="470" t="s">
        <v>49</v>
      </c>
      <c r="E589" s="470">
        <v>5288</v>
      </c>
      <c r="F589" s="470">
        <v>5</v>
      </c>
      <c r="G589" s="470"/>
      <c r="H589" s="466" t="s">
        <v>444</v>
      </c>
      <c r="I589" s="470">
        <v>1</v>
      </c>
      <c r="J589" s="470">
        <v>1</v>
      </c>
      <c r="K589" s="470">
        <v>15</v>
      </c>
      <c r="L589" s="470">
        <v>515</v>
      </c>
      <c r="M589" s="470"/>
      <c r="N589" s="470"/>
      <c r="O589" s="470"/>
      <c r="P589" s="470"/>
      <c r="Q589" s="472">
        <v>150</v>
      </c>
      <c r="R589" s="470"/>
      <c r="S589" s="470"/>
      <c r="T589" s="470"/>
      <c r="U589" s="470"/>
      <c r="V589" s="470"/>
      <c r="W589" s="470"/>
      <c r="X589" s="470"/>
      <c r="Y589" s="470"/>
      <c r="Z589" s="470"/>
      <c r="AA589" s="470"/>
      <c r="AB589" s="470"/>
    </row>
    <row r="590" spans="1:28" x14ac:dyDescent="0.7">
      <c r="A590" s="744" t="s">
        <v>644</v>
      </c>
      <c r="B590" s="470"/>
      <c r="C590" s="470">
        <v>377</v>
      </c>
      <c r="D590" s="470" t="s">
        <v>49</v>
      </c>
      <c r="E590" s="470">
        <v>3809</v>
      </c>
      <c r="F590" s="470">
        <v>87</v>
      </c>
      <c r="G590" s="470"/>
      <c r="H590" s="466" t="s">
        <v>444</v>
      </c>
      <c r="I590" s="470">
        <v>7</v>
      </c>
      <c r="J590" s="470"/>
      <c r="K590" s="470">
        <v>35</v>
      </c>
      <c r="L590" s="470">
        <v>2835</v>
      </c>
      <c r="M590" s="470"/>
      <c r="N590" s="470"/>
      <c r="O590" s="470"/>
      <c r="P590" s="470"/>
      <c r="Q590" s="472">
        <v>100</v>
      </c>
      <c r="R590" s="470"/>
      <c r="S590" s="470"/>
      <c r="T590" s="470"/>
      <c r="U590" s="470"/>
      <c r="V590" s="470"/>
      <c r="W590" s="470"/>
      <c r="X590" s="470"/>
      <c r="Y590" s="470"/>
      <c r="Z590" s="470"/>
      <c r="AA590" s="470"/>
      <c r="AB590" s="470"/>
    </row>
    <row r="591" spans="1:28" x14ac:dyDescent="0.7">
      <c r="A591" s="744"/>
      <c r="B591" s="470"/>
      <c r="C591" s="470"/>
      <c r="D591" s="470"/>
      <c r="E591" s="470"/>
      <c r="F591" s="470"/>
      <c r="G591" s="470"/>
      <c r="H591" s="466"/>
      <c r="I591" s="470"/>
      <c r="J591" s="470"/>
      <c r="K591" s="470"/>
      <c r="L591" s="470"/>
      <c r="M591" s="470"/>
      <c r="N591" s="470"/>
      <c r="O591" s="470"/>
      <c r="P591" s="470"/>
      <c r="Q591" s="472"/>
      <c r="R591" s="470"/>
      <c r="S591" s="470"/>
      <c r="T591" s="470"/>
      <c r="U591" s="470"/>
      <c r="V591" s="470"/>
      <c r="W591" s="470"/>
      <c r="X591" s="470"/>
      <c r="Y591" s="470"/>
      <c r="Z591" s="470"/>
      <c r="AA591" s="470"/>
      <c r="AB591" s="470"/>
    </row>
    <row r="592" spans="1:28" x14ac:dyDescent="0.7">
      <c r="A592" s="744" t="s">
        <v>511</v>
      </c>
      <c r="B592" s="470">
        <v>91</v>
      </c>
      <c r="C592" s="470">
        <v>378</v>
      </c>
      <c r="D592" s="470" t="s">
        <v>34</v>
      </c>
      <c r="E592" s="470">
        <v>36810</v>
      </c>
      <c r="F592" s="470">
        <v>35</v>
      </c>
      <c r="G592" s="470">
        <v>1428</v>
      </c>
      <c r="H592" s="466" t="s">
        <v>444</v>
      </c>
      <c r="I592" s="470"/>
      <c r="J592" s="470">
        <v>1</v>
      </c>
      <c r="K592" s="470"/>
      <c r="L592" s="470"/>
      <c r="M592" s="470">
        <v>100</v>
      </c>
      <c r="N592" s="470"/>
      <c r="O592" s="470"/>
      <c r="P592" s="470"/>
      <c r="Q592" s="472">
        <v>300</v>
      </c>
      <c r="R592" s="470">
        <v>68</v>
      </c>
      <c r="S592" s="470">
        <v>91</v>
      </c>
      <c r="T592" s="470" t="s">
        <v>36</v>
      </c>
      <c r="U592" s="470" t="s">
        <v>37</v>
      </c>
      <c r="V592" s="470">
        <v>36</v>
      </c>
      <c r="W592" s="470"/>
      <c r="X592" s="470"/>
      <c r="Y592" s="470"/>
      <c r="Z592" s="470"/>
      <c r="AA592" s="470">
        <v>3</v>
      </c>
      <c r="AB592" s="470"/>
    </row>
    <row r="593" spans="1:28" x14ac:dyDescent="0.7">
      <c r="A593" s="744" t="s">
        <v>511</v>
      </c>
      <c r="B593" s="470"/>
      <c r="C593" s="470">
        <v>379</v>
      </c>
      <c r="D593" s="470" t="s">
        <v>34</v>
      </c>
      <c r="E593" s="470"/>
      <c r="F593" s="470">
        <v>24</v>
      </c>
      <c r="G593" s="470">
        <v>1571</v>
      </c>
      <c r="H593" s="466" t="s">
        <v>444</v>
      </c>
      <c r="I593" s="470">
        <v>9</v>
      </c>
      <c r="J593" s="470">
        <v>3</v>
      </c>
      <c r="K593" s="470">
        <v>40</v>
      </c>
      <c r="L593" s="470">
        <v>3940</v>
      </c>
      <c r="M593" s="470"/>
      <c r="N593" s="470"/>
      <c r="O593" s="470"/>
      <c r="P593" s="470"/>
      <c r="Q593" s="472">
        <v>150</v>
      </c>
      <c r="R593" s="470"/>
      <c r="S593" s="470"/>
      <c r="T593" s="470"/>
      <c r="U593" s="470"/>
      <c r="V593" s="470"/>
      <c r="W593" s="470"/>
      <c r="X593" s="470"/>
      <c r="Y593" s="470"/>
      <c r="Z593" s="470"/>
      <c r="AA593" s="470"/>
      <c r="AB593" s="470"/>
    </row>
    <row r="594" spans="1:28" x14ac:dyDescent="0.7">
      <c r="A594" s="744"/>
      <c r="B594" s="470"/>
      <c r="C594" s="470"/>
      <c r="D594" s="470"/>
      <c r="E594" s="470"/>
      <c r="F594" s="470"/>
      <c r="G594" s="470"/>
      <c r="H594" s="466"/>
      <c r="I594" s="470"/>
      <c r="J594" s="470"/>
      <c r="K594" s="470"/>
      <c r="L594" s="470"/>
      <c r="M594" s="470"/>
      <c r="N594" s="470"/>
      <c r="O594" s="470"/>
      <c r="P594" s="470"/>
      <c r="Q594" s="472"/>
      <c r="R594" s="470"/>
      <c r="S594" s="470"/>
      <c r="T594" s="470"/>
      <c r="U594" s="470"/>
      <c r="V594" s="470"/>
      <c r="W594" s="470"/>
      <c r="X594" s="470"/>
      <c r="Y594" s="470"/>
      <c r="Z594" s="470"/>
      <c r="AA594" s="470"/>
      <c r="AB594" s="470"/>
    </row>
    <row r="595" spans="1:28" x14ac:dyDescent="0.7">
      <c r="A595" s="744" t="s">
        <v>645</v>
      </c>
      <c r="B595" s="470"/>
      <c r="C595" s="470">
        <v>380</v>
      </c>
      <c r="D595" s="470" t="s">
        <v>34</v>
      </c>
      <c r="E595" s="470">
        <v>67226</v>
      </c>
      <c r="F595" s="470">
        <v>160</v>
      </c>
      <c r="G595" s="470">
        <v>3662</v>
      </c>
      <c r="H595" s="466" t="s">
        <v>444</v>
      </c>
      <c r="I595" s="470">
        <v>15</v>
      </c>
      <c r="J595" s="470">
        <v>1</v>
      </c>
      <c r="K595" s="470">
        <v>37</v>
      </c>
      <c r="L595" s="470">
        <v>6137</v>
      </c>
      <c r="M595" s="470"/>
      <c r="N595" s="470"/>
      <c r="O595" s="470"/>
      <c r="P595" s="470"/>
      <c r="Q595" s="472">
        <v>100</v>
      </c>
      <c r="R595" s="470"/>
      <c r="S595" s="470"/>
      <c r="T595" s="470"/>
      <c r="U595" s="470"/>
      <c r="V595" s="470"/>
      <c r="W595" s="470"/>
      <c r="X595" s="470"/>
      <c r="Y595" s="470"/>
      <c r="Z595" s="470"/>
      <c r="AA595" s="470"/>
      <c r="AB595" s="470"/>
    </row>
    <row r="596" spans="1:28" x14ac:dyDescent="0.7">
      <c r="A596" s="744"/>
      <c r="B596" s="470"/>
      <c r="C596" s="470"/>
      <c r="D596" s="470"/>
      <c r="E596" s="470"/>
      <c r="F596" s="470"/>
      <c r="G596" s="470"/>
      <c r="H596" s="466"/>
      <c r="I596" s="470"/>
      <c r="J596" s="470"/>
      <c r="K596" s="470"/>
      <c r="L596" s="470"/>
      <c r="M596" s="470"/>
      <c r="N596" s="470"/>
      <c r="O596" s="470"/>
      <c r="P596" s="470"/>
      <c r="Q596" s="472"/>
      <c r="R596" s="470"/>
      <c r="S596" s="470"/>
      <c r="T596" s="470"/>
      <c r="U596" s="470"/>
      <c r="V596" s="470"/>
      <c r="W596" s="470"/>
      <c r="X596" s="470"/>
      <c r="Y596" s="470"/>
      <c r="Z596" s="470"/>
      <c r="AA596" s="470"/>
      <c r="AB596" s="470"/>
    </row>
    <row r="597" spans="1:28" x14ac:dyDescent="0.7">
      <c r="A597" s="744" t="s">
        <v>646</v>
      </c>
      <c r="B597" s="470"/>
      <c r="C597" s="470">
        <v>381</v>
      </c>
      <c r="D597" s="470" t="s">
        <v>49</v>
      </c>
      <c r="E597" s="470">
        <v>2971</v>
      </c>
      <c r="F597" s="470">
        <v>56</v>
      </c>
      <c r="G597" s="470"/>
      <c r="H597" s="466" t="s">
        <v>444</v>
      </c>
      <c r="I597" s="470"/>
      <c r="J597" s="470">
        <v>1</v>
      </c>
      <c r="K597" s="470">
        <v>87</v>
      </c>
      <c r="L597" s="470">
        <v>187</v>
      </c>
      <c r="M597" s="470"/>
      <c r="N597" s="470"/>
      <c r="O597" s="470"/>
      <c r="P597" s="470"/>
      <c r="Q597" s="472">
        <v>150</v>
      </c>
      <c r="R597" s="470"/>
      <c r="S597" s="470"/>
      <c r="T597" s="470"/>
      <c r="U597" s="470"/>
      <c r="V597" s="470"/>
      <c r="W597" s="470"/>
      <c r="X597" s="470"/>
      <c r="Y597" s="470"/>
      <c r="Z597" s="470"/>
      <c r="AA597" s="470"/>
      <c r="AB597" s="470"/>
    </row>
    <row r="598" spans="1:28" x14ac:dyDescent="0.7">
      <c r="A598" s="744" t="s">
        <v>646</v>
      </c>
      <c r="B598" s="470"/>
      <c r="C598" s="470">
        <v>382</v>
      </c>
      <c r="D598" s="470" t="s">
        <v>49</v>
      </c>
      <c r="E598" s="470">
        <v>2966</v>
      </c>
      <c r="F598" s="470">
        <v>50</v>
      </c>
      <c r="G598" s="470"/>
      <c r="H598" s="466" t="s">
        <v>444</v>
      </c>
      <c r="I598" s="470">
        <v>5</v>
      </c>
      <c r="J598" s="470">
        <v>1</v>
      </c>
      <c r="K598" s="470">
        <v>60</v>
      </c>
      <c r="L598" s="470">
        <v>2160</v>
      </c>
      <c r="M598" s="470"/>
      <c r="N598" s="470"/>
      <c r="O598" s="470"/>
      <c r="P598" s="470"/>
      <c r="Q598" s="472">
        <v>150</v>
      </c>
      <c r="R598" s="470"/>
      <c r="S598" s="470"/>
      <c r="T598" s="470"/>
      <c r="U598" s="470"/>
      <c r="V598" s="470"/>
      <c r="W598" s="470"/>
      <c r="X598" s="470"/>
      <c r="Y598" s="470"/>
      <c r="Z598" s="470"/>
      <c r="AA598" s="470"/>
      <c r="AB598" s="470"/>
    </row>
    <row r="599" spans="1:28" x14ac:dyDescent="0.7">
      <c r="A599" s="744"/>
      <c r="B599" s="470"/>
      <c r="C599" s="470"/>
      <c r="D599" s="470"/>
      <c r="E599" s="470"/>
      <c r="F599" s="470"/>
      <c r="G599" s="470"/>
      <c r="H599" s="466"/>
      <c r="I599" s="470"/>
      <c r="J599" s="470"/>
      <c r="K599" s="470"/>
      <c r="L599" s="470"/>
      <c r="M599" s="470"/>
      <c r="N599" s="470"/>
      <c r="O599" s="470"/>
      <c r="P599" s="470"/>
      <c r="Q599" s="472"/>
      <c r="R599" s="470"/>
      <c r="S599" s="470"/>
      <c r="T599" s="470"/>
      <c r="U599" s="470"/>
      <c r="V599" s="470"/>
      <c r="W599" s="470"/>
      <c r="X599" s="470"/>
      <c r="Y599" s="470"/>
      <c r="Z599" s="470"/>
      <c r="AA599" s="470"/>
      <c r="AB599" s="470"/>
    </row>
    <row r="600" spans="1:28" x14ac:dyDescent="0.7">
      <c r="A600" s="744" t="s">
        <v>647</v>
      </c>
      <c r="B600" s="470"/>
      <c r="C600" s="470">
        <v>383</v>
      </c>
      <c r="D600" s="470" t="s">
        <v>34</v>
      </c>
      <c r="E600" s="470">
        <v>97330</v>
      </c>
      <c r="F600" s="470">
        <v>751</v>
      </c>
      <c r="G600" s="470">
        <v>7832</v>
      </c>
      <c r="H600" s="466" t="s">
        <v>444</v>
      </c>
      <c r="I600" s="470"/>
      <c r="J600" s="470">
        <v>1</v>
      </c>
      <c r="K600" s="470">
        <v>37</v>
      </c>
      <c r="L600" s="470">
        <v>137</v>
      </c>
      <c r="M600" s="470"/>
      <c r="N600" s="470"/>
      <c r="O600" s="470"/>
      <c r="P600" s="470"/>
      <c r="Q600" s="472">
        <v>150</v>
      </c>
      <c r="R600" s="470"/>
      <c r="S600" s="470"/>
      <c r="T600" s="470"/>
      <c r="U600" s="470"/>
      <c r="V600" s="470"/>
      <c r="W600" s="470"/>
      <c r="X600" s="470"/>
      <c r="Y600" s="470"/>
      <c r="Z600" s="470"/>
      <c r="AA600" s="470"/>
      <c r="AB600" s="470"/>
    </row>
    <row r="601" spans="1:28" x14ac:dyDescent="0.7">
      <c r="A601" s="744" t="s">
        <v>647</v>
      </c>
      <c r="B601" s="470"/>
      <c r="C601" s="470">
        <v>384</v>
      </c>
      <c r="D601" s="470" t="s">
        <v>34</v>
      </c>
      <c r="E601" s="470">
        <v>21608</v>
      </c>
      <c r="F601" s="470">
        <v>66</v>
      </c>
      <c r="G601" s="470">
        <v>1200</v>
      </c>
      <c r="H601" s="466" t="s">
        <v>444</v>
      </c>
      <c r="I601" s="470">
        <v>19</v>
      </c>
      <c r="J601" s="470"/>
      <c r="K601" s="470">
        <v>70</v>
      </c>
      <c r="L601" s="470">
        <v>7670</v>
      </c>
      <c r="M601" s="470"/>
      <c r="N601" s="470"/>
      <c r="O601" s="470"/>
      <c r="P601" s="470"/>
      <c r="Q601" s="472">
        <v>150</v>
      </c>
      <c r="R601" s="470"/>
      <c r="S601" s="470"/>
      <c r="T601" s="470"/>
      <c r="U601" s="470"/>
      <c r="V601" s="470"/>
      <c r="W601" s="470"/>
      <c r="X601" s="470"/>
      <c r="Y601" s="470"/>
      <c r="Z601" s="470"/>
      <c r="AA601" s="470"/>
      <c r="AB601" s="470"/>
    </row>
    <row r="602" spans="1:28" x14ac:dyDescent="0.7">
      <c r="A602" s="744"/>
      <c r="B602" s="470"/>
      <c r="C602" s="470"/>
      <c r="D602" s="470"/>
      <c r="E602" s="470"/>
      <c r="F602" s="470"/>
      <c r="G602" s="470"/>
      <c r="H602" s="466"/>
      <c r="I602" s="470"/>
      <c r="J602" s="470"/>
      <c r="K602" s="470"/>
      <c r="L602" s="470"/>
      <c r="M602" s="470"/>
      <c r="N602" s="470"/>
      <c r="O602" s="470"/>
      <c r="P602" s="470"/>
      <c r="Q602" s="472"/>
      <c r="R602" s="470"/>
      <c r="S602" s="470"/>
      <c r="T602" s="470"/>
      <c r="U602" s="470"/>
      <c r="V602" s="470"/>
      <c r="W602" s="470"/>
      <c r="X602" s="470"/>
      <c r="Y602" s="470"/>
      <c r="Z602" s="470"/>
      <c r="AA602" s="470"/>
      <c r="AB602" s="470"/>
    </row>
    <row r="603" spans="1:28" x14ac:dyDescent="0.7">
      <c r="A603" s="744" t="s">
        <v>648</v>
      </c>
      <c r="B603" s="470">
        <v>94</v>
      </c>
      <c r="C603" s="470">
        <v>385</v>
      </c>
      <c r="D603" s="470" t="s">
        <v>49</v>
      </c>
      <c r="E603" s="470">
        <v>4125</v>
      </c>
      <c r="F603" s="470">
        <v>12</v>
      </c>
      <c r="G603" s="470"/>
      <c r="H603" s="466" t="s">
        <v>444</v>
      </c>
      <c r="I603" s="470">
        <v>9</v>
      </c>
      <c r="J603" s="470">
        <v>3</v>
      </c>
      <c r="K603" s="470">
        <v>57</v>
      </c>
      <c r="L603" s="470">
        <v>3557</v>
      </c>
      <c r="M603" s="470"/>
      <c r="N603" s="470"/>
      <c r="O603" s="470"/>
      <c r="P603" s="470"/>
      <c r="Q603" s="472"/>
      <c r="R603" s="470"/>
      <c r="S603" s="470">
        <v>94</v>
      </c>
      <c r="T603" s="470"/>
      <c r="U603" s="470"/>
      <c r="V603" s="470"/>
      <c r="W603" s="470"/>
      <c r="X603" s="470"/>
      <c r="Y603" s="470"/>
      <c r="Z603" s="470"/>
      <c r="AA603" s="470"/>
      <c r="AB603" s="470"/>
    </row>
    <row r="604" spans="1:28" x14ac:dyDescent="0.7">
      <c r="A604" s="744"/>
      <c r="B604" s="470"/>
      <c r="C604" s="470"/>
      <c r="D604" s="470"/>
      <c r="E604" s="470"/>
      <c r="F604" s="470"/>
      <c r="G604" s="470"/>
      <c r="H604" s="466"/>
      <c r="I604" s="470"/>
      <c r="J604" s="470"/>
      <c r="K604" s="470"/>
      <c r="L604" s="470"/>
      <c r="M604" s="470"/>
      <c r="N604" s="470"/>
      <c r="O604" s="470"/>
      <c r="P604" s="470"/>
      <c r="Q604" s="472"/>
      <c r="R604" s="470"/>
      <c r="S604" s="470"/>
      <c r="T604" s="470"/>
      <c r="U604" s="470"/>
      <c r="V604" s="470"/>
      <c r="W604" s="470"/>
      <c r="X604" s="470"/>
      <c r="Y604" s="470"/>
      <c r="Z604" s="470"/>
      <c r="AA604" s="470"/>
      <c r="AB604" s="470"/>
    </row>
    <row r="605" spans="1:28" s="493" customFormat="1" x14ac:dyDescent="0.7">
      <c r="A605" s="747" t="s">
        <v>650</v>
      </c>
      <c r="B605" s="490"/>
      <c r="C605" s="490">
        <v>386</v>
      </c>
      <c r="D605" s="490"/>
      <c r="E605" s="490" t="s">
        <v>416</v>
      </c>
      <c r="F605" s="490"/>
      <c r="G605" s="490"/>
      <c r="H605" s="491" t="s">
        <v>444</v>
      </c>
      <c r="I605" s="490"/>
      <c r="J605" s="490"/>
      <c r="K605" s="490"/>
      <c r="L605" s="490"/>
      <c r="M605" s="490"/>
      <c r="N605" s="490"/>
      <c r="O605" s="490"/>
      <c r="P605" s="490"/>
      <c r="Q605" s="492">
        <v>300</v>
      </c>
      <c r="R605" s="490">
        <v>69</v>
      </c>
      <c r="S605" s="490"/>
      <c r="T605" s="490" t="s">
        <v>36</v>
      </c>
      <c r="U605" s="490" t="s">
        <v>37</v>
      </c>
      <c r="V605" s="490">
        <v>35</v>
      </c>
      <c r="W605" s="490"/>
      <c r="X605" s="490"/>
      <c r="Y605" s="490">
        <v>35</v>
      </c>
      <c r="Z605" s="490"/>
      <c r="AA605" s="490"/>
      <c r="AB605" s="490" t="s">
        <v>649</v>
      </c>
    </row>
    <row r="606" spans="1:28" x14ac:dyDescent="0.7">
      <c r="A606" s="744"/>
      <c r="B606" s="470"/>
      <c r="C606" s="470"/>
      <c r="D606" s="470"/>
      <c r="E606" s="470"/>
      <c r="F606" s="470"/>
      <c r="G606" s="470"/>
      <c r="H606" s="470"/>
      <c r="I606" s="470"/>
      <c r="J606" s="470"/>
      <c r="K606" s="470"/>
      <c r="L606" s="470"/>
      <c r="M606" s="470"/>
      <c r="N606" s="470"/>
      <c r="O606" s="470"/>
      <c r="P606" s="470"/>
      <c r="Q606" s="472"/>
      <c r="R606" s="470"/>
      <c r="S606" s="470"/>
      <c r="T606" s="470"/>
      <c r="U606" s="470"/>
      <c r="V606" s="470"/>
      <c r="W606" s="470"/>
      <c r="X606" s="470"/>
      <c r="Y606" s="470"/>
      <c r="Z606" s="470"/>
      <c r="AA606" s="470"/>
      <c r="AB606" s="470"/>
    </row>
    <row r="607" spans="1:28" s="493" customFormat="1" x14ac:dyDescent="0.7">
      <c r="A607" s="747" t="s">
        <v>538</v>
      </c>
      <c r="B607" s="490">
        <v>150</v>
      </c>
      <c r="C607" s="490">
        <v>387</v>
      </c>
      <c r="D607" s="490" t="s">
        <v>34</v>
      </c>
      <c r="E607" s="490">
        <v>37459</v>
      </c>
      <c r="F607" s="490">
        <v>13</v>
      </c>
      <c r="G607" s="490">
        <v>1303</v>
      </c>
      <c r="H607" s="491" t="s">
        <v>444</v>
      </c>
      <c r="I607" s="490"/>
      <c r="J607" s="490">
        <v>1</v>
      </c>
      <c r="K607" s="490">
        <v>69</v>
      </c>
      <c r="L607" s="490"/>
      <c r="M607" s="490">
        <v>169</v>
      </c>
      <c r="N607" s="490"/>
      <c r="O607" s="490"/>
      <c r="P607" s="490"/>
      <c r="Q607" s="492">
        <v>250</v>
      </c>
      <c r="R607" s="490">
        <v>70</v>
      </c>
      <c r="S607" s="490">
        <v>150</v>
      </c>
      <c r="T607" s="490" t="s">
        <v>36</v>
      </c>
      <c r="U607" s="490" t="s">
        <v>45</v>
      </c>
      <c r="V607" s="490">
        <v>108</v>
      </c>
      <c r="W607" s="490"/>
      <c r="X607" s="490">
        <v>75.2</v>
      </c>
      <c r="Y607" s="490">
        <v>32.799999999999997</v>
      </c>
      <c r="Z607" s="490"/>
      <c r="AA607" s="490"/>
      <c r="AB607" s="490" t="s">
        <v>651</v>
      </c>
    </row>
    <row r="608" spans="1:28" x14ac:dyDescent="0.7">
      <c r="A608" s="744"/>
      <c r="B608" s="470"/>
      <c r="C608" s="470"/>
      <c r="D608" s="470"/>
      <c r="E608" s="470"/>
      <c r="F608" s="470"/>
      <c r="G608" s="470"/>
      <c r="H608" s="470"/>
      <c r="I608" s="470"/>
      <c r="J608" s="470"/>
      <c r="K608" s="470"/>
      <c r="L608" s="470"/>
      <c r="M608" s="470"/>
      <c r="N608" s="470"/>
      <c r="O608" s="470"/>
      <c r="P608" s="470"/>
      <c r="Q608" s="472"/>
      <c r="R608" s="470"/>
      <c r="S608" s="470"/>
      <c r="T608" s="470"/>
      <c r="U608" s="470"/>
      <c r="V608" s="470"/>
      <c r="W608" s="470"/>
      <c r="X608" s="470"/>
      <c r="Y608" s="470"/>
      <c r="Z608" s="470"/>
      <c r="AA608" s="470"/>
      <c r="AB608" s="470"/>
    </row>
    <row r="609" spans="1:28" x14ac:dyDescent="0.7">
      <c r="A609" s="744" t="s">
        <v>652</v>
      </c>
      <c r="B609" s="470"/>
      <c r="C609" s="470">
        <v>388</v>
      </c>
      <c r="D609" s="470" t="s">
        <v>49</v>
      </c>
      <c r="E609" s="470">
        <v>4128</v>
      </c>
      <c r="F609" s="470">
        <v>15</v>
      </c>
      <c r="G609" s="470"/>
      <c r="H609" s="466" t="s">
        <v>444</v>
      </c>
      <c r="I609" s="470">
        <v>15</v>
      </c>
      <c r="J609" s="470"/>
      <c r="K609" s="470">
        <v>45</v>
      </c>
      <c r="L609" s="470">
        <v>6045</v>
      </c>
      <c r="M609" s="470"/>
      <c r="N609" s="470"/>
      <c r="O609" s="470"/>
      <c r="P609" s="470"/>
      <c r="Q609" s="472">
        <v>100</v>
      </c>
      <c r="R609" s="470"/>
      <c r="S609" s="470"/>
      <c r="T609" s="470"/>
      <c r="U609" s="470"/>
      <c r="V609" s="470"/>
      <c r="W609" s="470"/>
      <c r="X609" s="470"/>
      <c r="Y609" s="470"/>
      <c r="Z609" s="470"/>
      <c r="AA609" s="470"/>
      <c r="AB609" s="470"/>
    </row>
    <row r="610" spans="1:28" x14ac:dyDescent="0.7">
      <c r="A610" s="744"/>
      <c r="B610" s="470"/>
      <c r="C610" s="470"/>
      <c r="D610" s="470"/>
      <c r="E610" s="470"/>
      <c r="F610" s="470"/>
      <c r="G610" s="470"/>
      <c r="H610" s="470"/>
      <c r="I610" s="470"/>
      <c r="J610" s="470"/>
      <c r="K610" s="470"/>
      <c r="L610" s="470"/>
      <c r="M610" s="470"/>
      <c r="N610" s="470"/>
      <c r="O610" s="470"/>
      <c r="P610" s="470"/>
      <c r="Q610" s="472"/>
      <c r="R610" s="470"/>
      <c r="S610" s="470"/>
      <c r="T610" s="470"/>
      <c r="U610" s="470"/>
      <c r="V610" s="470"/>
      <c r="W610" s="470"/>
      <c r="X610" s="470"/>
      <c r="Y610" s="470"/>
      <c r="Z610" s="470"/>
      <c r="AA610" s="470"/>
      <c r="AB610" s="470"/>
    </row>
    <row r="611" spans="1:28" x14ac:dyDescent="0.7">
      <c r="A611" s="744" t="s">
        <v>654</v>
      </c>
      <c r="B611" s="470"/>
      <c r="C611" s="470">
        <v>389</v>
      </c>
      <c r="D611" s="470" t="s">
        <v>34</v>
      </c>
      <c r="E611" s="470">
        <v>74057</v>
      </c>
      <c r="F611" s="470">
        <v>227</v>
      </c>
      <c r="G611" s="470">
        <v>6406</v>
      </c>
      <c r="H611" s="470" t="s">
        <v>444</v>
      </c>
      <c r="I611" s="470">
        <v>3</v>
      </c>
      <c r="J611" s="470">
        <v>3</v>
      </c>
      <c r="K611" s="470">
        <v>94</v>
      </c>
      <c r="L611" s="470">
        <v>1594</v>
      </c>
      <c r="M611" s="470"/>
      <c r="N611" s="470"/>
      <c r="O611" s="470"/>
      <c r="P611" s="470"/>
      <c r="Q611" s="472">
        <v>100</v>
      </c>
      <c r="R611" s="470"/>
      <c r="S611" s="470"/>
      <c r="T611" s="470"/>
      <c r="U611" s="470"/>
      <c r="V611" s="470"/>
      <c r="W611" s="470"/>
      <c r="X611" s="470"/>
      <c r="Y611" s="470"/>
      <c r="Z611" s="470"/>
      <c r="AA611" s="470"/>
      <c r="AB611" s="470" t="s">
        <v>653</v>
      </c>
    </row>
    <row r="612" spans="1:28" x14ac:dyDescent="0.7">
      <c r="A612" s="744"/>
      <c r="B612" s="470"/>
      <c r="C612" s="470">
        <v>390</v>
      </c>
      <c r="D612" s="470" t="s">
        <v>34</v>
      </c>
      <c r="E612" s="470">
        <v>43139</v>
      </c>
      <c r="F612" s="470">
        <v>5</v>
      </c>
      <c r="G612" s="470">
        <v>3028</v>
      </c>
      <c r="H612" s="470" t="s">
        <v>444</v>
      </c>
      <c r="I612" s="470">
        <v>14</v>
      </c>
      <c r="J612" s="470"/>
      <c r="K612" s="470">
        <v>70</v>
      </c>
      <c r="L612" s="470">
        <v>5670</v>
      </c>
      <c r="M612" s="470"/>
      <c r="N612" s="470"/>
      <c r="O612" s="470"/>
      <c r="P612" s="470"/>
      <c r="Q612" s="472">
        <v>250</v>
      </c>
      <c r="R612" s="470"/>
      <c r="S612" s="470"/>
      <c r="T612" s="470"/>
      <c r="U612" s="470"/>
      <c r="V612" s="470"/>
      <c r="W612" s="470"/>
      <c r="X612" s="470"/>
      <c r="Y612" s="470"/>
      <c r="Z612" s="470"/>
      <c r="AA612" s="470"/>
      <c r="AB612" s="470"/>
    </row>
    <row r="613" spans="1:28" x14ac:dyDescent="0.7">
      <c r="A613" s="744"/>
      <c r="B613" s="470"/>
      <c r="C613" s="470"/>
      <c r="D613" s="470"/>
      <c r="E613" s="470"/>
      <c r="F613" s="470"/>
      <c r="G613" s="470"/>
      <c r="H613" s="470"/>
      <c r="I613" s="470"/>
      <c r="J613" s="470"/>
      <c r="K613" s="470"/>
      <c r="L613" s="470"/>
      <c r="M613" s="470"/>
      <c r="N613" s="470"/>
      <c r="O613" s="470"/>
      <c r="P613" s="470"/>
      <c r="Q613" s="472"/>
      <c r="R613" s="470"/>
      <c r="S613" s="470"/>
      <c r="T613" s="470"/>
      <c r="U613" s="470"/>
      <c r="V613" s="470"/>
      <c r="W613" s="470"/>
      <c r="X613" s="470"/>
      <c r="Y613" s="470"/>
      <c r="Z613" s="470"/>
      <c r="AA613" s="470"/>
      <c r="AB613" s="470"/>
    </row>
    <row r="614" spans="1:28" x14ac:dyDescent="0.7">
      <c r="A614" s="744" t="s">
        <v>655</v>
      </c>
      <c r="B614" s="470"/>
      <c r="C614" s="470">
        <v>390</v>
      </c>
      <c r="D614" s="470" t="s">
        <v>34</v>
      </c>
      <c r="E614" s="470">
        <v>42255</v>
      </c>
      <c r="F614" s="470">
        <v>5</v>
      </c>
      <c r="G614" s="470">
        <v>3880</v>
      </c>
      <c r="H614" s="470" t="s">
        <v>444</v>
      </c>
      <c r="I614" s="470">
        <v>8</v>
      </c>
      <c r="J614" s="470"/>
      <c r="K614" s="470">
        <v>51</v>
      </c>
      <c r="L614" s="470">
        <v>3251</v>
      </c>
      <c r="M614" s="470"/>
      <c r="N614" s="470"/>
      <c r="O614" s="470"/>
      <c r="P614" s="470"/>
      <c r="Q614" s="472">
        <v>100</v>
      </c>
      <c r="R614" s="470"/>
      <c r="S614" s="470"/>
      <c r="T614" s="470"/>
      <c r="U614" s="470"/>
      <c r="V614" s="470"/>
      <c r="W614" s="470"/>
      <c r="X614" s="470"/>
      <c r="Y614" s="470"/>
      <c r="Z614" s="470"/>
      <c r="AA614" s="470"/>
      <c r="AB614" s="470" t="s">
        <v>653</v>
      </c>
    </row>
    <row r="615" spans="1:28" x14ac:dyDescent="0.7">
      <c r="A615" s="744"/>
      <c r="B615" s="470"/>
      <c r="C615" s="470">
        <v>391</v>
      </c>
      <c r="D615" s="470" t="s">
        <v>34</v>
      </c>
      <c r="E615" s="470">
        <v>92110</v>
      </c>
      <c r="F615" s="470">
        <v>309</v>
      </c>
      <c r="G615" s="470">
        <v>7462</v>
      </c>
      <c r="H615" s="470" t="s">
        <v>444</v>
      </c>
      <c r="I615" s="470">
        <v>2</v>
      </c>
      <c r="J615" s="470">
        <v>1</v>
      </c>
      <c r="K615" s="470">
        <v>47</v>
      </c>
      <c r="L615" s="470">
        <v>947</v>
      </c>
      <c r="M615" s="470"/>
      <c r="N615" s="470"/>
      <c r="O615" s="470"/>
      <c r="P615" s="470"/>
      <c r="Q615" s="472"/>
      <c r="R615" s="470"/>
      <c r="S615" s="470"/>
      <c r="T615" s="470"/>
      <c r="U615" s="470"/>
      <c r="V615" s="470"/>
      <c r="W615" s="470"/>
      <c r="X615" s="470"/>
      <c r="Y615" s="470"/>
      <c r="Z615" s="470"/>
      <c r="AA615" s="470"/>
      <c r="AB615" s="470"/>
    </row>
    <row r="616" spans="1:28" x14ac:dyDescent="0.7">
      <c r="A616" s="744"/>
      <c r="B616" s="470"/>
      <c r="C616" s="470">
        <v>392</v>
      </c>
      <c r="D616" s="470" t="s">
        <v>34</v>
      </c>
      <c r="E616" s="470">
        <v>26856</v>
      </c>
      <c r="F616" s="470">
        <v>4</v>
      </c>
      <c r="G616" s="470">
        <v>3881</v>
      </c>
      <c r="H616" s="470" t="s">
        <v>444</v>
      </c>
      <c r="I616" s="470">
        <v>9</v>
      </c>
      <c r="J616" s="470">
        <v>2</v>
      </c>
      <c r="K616" s="470">
        <v>88</v>
      </c>
      <c r="L616" s="470">
        <v>3888</v>
      </c>
      <c r="M616" s="470"/>
      <c r="N616" s="470"/>
      <c r="O616" s="470"/>
      <c r="P616" s="470"/>
      <c r="Q616" s="472">
        <v>100</v>
      </c>
      <c r="R616" s="470"/>
      <c r="S616" s="470"/>
      <c r="T616" s="470"/>
      <c r="U616" s="470"/>
      <c r="V616" s="470"/>
      <c r="W616" s="470"/>
      <c r="X616" s="470"/>
      <c r="Y616" s="470"/>
      <c r="Z616" s="470"/>
      <c r="AA616" s="470"/>
      <c r="AB616" s="470"/>
    </row>
    <row r="617" spans="1:28" x14ac:dyDescent="0.7">
      <c r="A617" s="744"/>
      <c r="B617" s="470"/>
      <c r="C617" s="470">
        <v>393</v>
      </c>
      <c r="D617" s="470" t="s">
        <v>49</v>
      </c>
      <c r="E617" s="470">
        <v>2857</v>
      </c>
      <c r="F617" s="470">
        <v>4</v>
      </c>
      <c r="G617" s="470">
        <v>57</v>
      </c>
      <c r="H617" s="470" t="s">
        <v>444</v>
      </c>
      <c r="I617" s="470">
        <v>1</v>
      </c>
      <c r="J617" s="470">
        <v>3</v>
      </c>
      <c r="K617" s="470">
        <v>44</v>
      </c>
      <c r="L617" s="470"/>
      <c r="M617" s="470">
        <v>744</v>
      </c>
      <c r="N617" s="470"/>
      <c r="O617" s="470"/>
      <c r="P617" s="470"/>
      <c r="Q617" s="472"/>
      <c r="R617" s="470"/>
      <c r="S617" s="470"/>
      <c r="T617" s="470"/>
      <c r="U617" s="470"/>
      <c r="V617" s="470"/>
      <c r="W617" s="470"/>
      <c r="X617" s="470"/>
      <c r="Y617" s="470"/>
      <c r="Z617" s="470"/>
      <c r="AA617" s="470"/>
      <c r="AB617" s="470"/>
    </row>
    <row r="618" spans="1:28" x14ac:dyDescent="0.7">
      <c r="A618" s="744"/>
      <c r="B618" s="470"/>
      <c r="C618" s="470">
        <v>394</v>
      </c>
      <c r="D618" s="470" t="s">
        <v>49</v>
      </c>
      <c r="E618" s="470">
        <v>2856</v>
      </c>
      <c r="F618" s="470">
        <v>3</v>
      </c>
      <c r="G618" s="470">
        <v>56</v>
      </c>
      <c r="H618" s="470" t="s">
        <v>444</v>
      </c>
      <c r="I618" s="470">
        <v>1</v>
      </c>
      <c r="J618" s="470">
        <v>3</v>
      </c>
      <c r="K618" s="470">
        <v>44</v>
      </c>
      <c r="L618" s="470"/>
      <c r="M618" s="470">
        <v>744</v>
      </c>
      <c r="N618" s="470"/>
      <c r="O618" s="470"/>
      <c r="P618" s="470"/>
      <c r="Q618" s="472"/>
      <c r="R618" s="470"/>
      <c r="S618" s="470"/>
      <c r="T618" s="470"/>
      <c r="U618" s="470"/>
      <c r="V618" s="470"/>
      <c r="W618" s="470"/>
      <c r="X618" s="470"/>
      <c r="Y618" s="470"/>
      <c r="Z618" s="470"/>
      <c r="AA618" s="470"/>
      <c r="AB618" s="470"/>
    </row>
    <row r="619" spans="1:28" x14ac:dyDescent="0.7">
      <c r="A619" s="744"/>
      <c r="B619" s="470"/>
      <c r="C619" s="470"/>
      <c r="D619" s="470"/>
      <c r="E619" s="470"/>
      <c r="F619" s="470"/>
      <c r="G619" s="470"/>
      <c r="H619" s="470"/>
      <c r="I619" s="470"/>
      <c r="J619" s="470"/>
      <c r="K619" s="470"/>
      <c r="L619" s="470"/>
      <c r="M619" s="470"/>
      <c r="N619" s="470"/>
      <c r="O619" s="470"/>
      <c r="P619" s="470"/>
      <c r="Q619" s="472"/>
      <c r="R619" s="470"/>
      <c r="S619" s="470"/>
      <c r="T619" s="470"/>
      <c r="U619" s="470"/>
      <c r="V619" s="470"/>
      <c r="W619" s="470"/>
      <c r="X619" s="470"/>
      <c r="Y619" s="470"/>
      <c r="Z619" s="470"/>
      <c r="AA619" s="470"/>
      <c r="AB619" s="470"/>
    </row>
    <row r="620" spans="1:28" x14ac:dyDescent="0.7">
      <c r="A620" s="744" t="s">
        <v>656</v>
      </c>
      <c r="B620" s="470">
        <v>125</v>
      </c>
      <c r="C620" s="470">
        <v>395</v>
      </c>
      <c r="D620" s="470" t="s">
        <v>34</v>
      </c>
      <c r="E620" s="470">
        <v>74024</v>
      </c>
      <c r="F620" s="470">
        <v>212</v>
      </c>
      <c r="G620" s="470">
        <v>3648</v>
      </c>
      <c r="H620" s="470" t="s">
        <v>444</v>
      </c>
      <c r="I620" s="470">
        <v>4</v>
      </c>
      <c r="J620" s="470">
        <v>3</v>
      </c>
      <c r="K620" s="470">
        <v>30</v>
      </c>
      <c r="L620" s="470">
        <v>1530</v>
      </c>
      <c r="M620" s="470"/>
      <c r="N620" s="470"/>
      <c r="O620" s="470"/>
      <c r="P620" s="470"/>
      <c r="Q620" s="472">
        <v>200</v>
      </c>
      <c r="R620" s="470"/>
      <c r="S620" s="470">
        <v>125</v>
      </c>
      <c r="T620" s="470"/>
      <c r="U620" s="470"/>
      <c r="V620" s="470"/>
      <c r="W620" s="470"/>
      <c r="X620" s="470"/>
      <c r="Y620" s="470"/>
      <c r="Z620" s="470"/>
      <c r="AA620" s="470"/>
      <c r="AB620" s="470"/>
    </row>
    <row r="621" spans="1:28" x14ac:dyDescent="0.7">
      <c r="A621" s="744"/>
      <c r="B621" s="470">
        <v>125</v>
      </c>
      <c r="C621" s="470">
        <v>396</v>
      </c>
      <c r="D621" s="470" t="s">
        <v>34</v>
      </c>
      <c r="E621" s="470">
        <v>38309</v>
      </c>
      <c r="F621" s="470">
        <v>65</v>
      </c>
      <c r="G621" s="470">
        <v>1345</v>
      </c>
      <c r="H621" s="470" t="s">
        <v>444</v>
      </c>
      <c r="I621" s="470"/>
      <c r="J621" s="470"/>
      <c r="K621" s="470">
        <v>84</v>
      </c>
      <c r="L621" s="470"/>
      <c r="M621" s="470">
        <v>84</v>
      </c>
      <c r="N621" s="470"/>
      <c r="O621" s="470"/>
      <c r="P621" s="470"/>
      <c r="Q621" s="472">
        <v>250</v>
      </c>
      <c r="R621" s="470"/>
      <c r="S621" s="470">
        <v>125</v>
      </c>
      <c r="T621" s="470"/>
      <c r="U621" s="470"/>
      <c r="V621" s="470"/>
      <c r="W621" s="470"/>
      <c r="X621" s="470"/>
      <c r="Y621" s="470"/>
      <c r="Z621" s="470"/>
      <c r="AA621" s="470"/>
      <c r="AB621" s="470"/>
    </row>
    <row r="622" spans="1:28" x14ac:dyDescent="0.7">
      <c r="A622" s="744"/>
      <c r="B622" s="470">
        <v>125</v>
      </c>
      <c r="C622" s="470">
        <v>397</v>
      </c>
      <c r="D622" s="470" t="s">
        <v>34</v>
      </c>
      <c r="E622" s="470">
        <v>15959</v>
      </c>
      <c r="F622" s="470">
        <v>171</v>
      </c>
      <c r="G622" s="470">
        <v>4677</v>
      </c>
      <c r="H622" s="470" t="s">
        <v>444</v>
      </c>
      <c r="I622" s="470"/>
      <c r="J622" s="470"/>
      <c r="K622" s="470">
        <v>95</v>
      </c>
      <c r="L622" s="470"/>
      <c r="M622" s="470">
        <v>95</v>
      </c>
      <c r="N622" s="470"/>
      <c r="O622" s="470"/>
      <c r="P622" s="470"/>
      <c r="Q622" s="472"/>
      <c r="R622" s="470"/>
      <c r="S622" s="470">
        <v>125</v>
      </c>
      <c r="T622" s="470"/>
      <c r="U622" s="470"/>
      <c r="V622" s="470"/>
      <c r="W622" s="470"/>
      <c r="X622" s="470"/>
      <c r="Y622" s="470"/>
      <c r="Z622" s="470"/>
      <c r="AA622" s="470"/>
      <c r="AB622" s="470"/>
    </row>
    <row r="623" spans="1:28" x14ac:dyDescent="0.7">
      <c r="A623" s="744"/>
      <c r="B623" s="470">
        <v>125</v>
      </c>
      <c r="C623" s="470">
        <v>398</v>
      </c>
      <c r="D623" s="470" t="s">
        <v>34</v>
      </c>
      <c r="E623" s="470">
        <v>35390</v>
      </c>
      <c r="F623" s="470">
        <v>10</v>
      </c>
      <c r="G623" s="470">
        <v>2466</v>
      </c>
      <c r="H623" s="470" t="s">
        <v>444</v>
      </c>
      <c r="I623" s="470">
        <v>12</v>
      </c>
      <c r="J623" s="470"/>
      <c r="K623" s="470">
        <v>15</v>
      </c>
      <c r="L623" s="470">
        <v>4815</v>
      </c>
      <c r="M623" s="470"/>
      <c r="N623" s="470"/>
      <c r="O623" s="470"/>
      <c r="P623" s="470"/>
      <c r="Q623" s="472">
        <v>100</v>
      </c>
      <c r="R623" s="470"/>
      <c r="S623" s="470">
        <v>125</v>
      </c>
      <c r="T623" s="470"/>
      <c r="U623" s="470"/>
      <c r="V623" s="470"/>
      <c r="W623" s="470"/>
      <c r="X623" s="470"/>
      <c r="Y623" s="470"/>
      <c r="Z623" s="470"/>
      <c r="AA623" s="470"/>
      <c r="AB623" s="470"/>
    </row>
    <row r="624" spans="1:28" x14ac:dyDescent="0.7">
      <c r="A624" s="744"/>
      <c r="B624" s="470">
        <v>125</v>
      </c>
      <c r="C624" s="470">
        <v>399</v>
      </c>
      <c r="D624" s="470" t="s">
        <v>34</v>
      </c>
      <c r="E624" s="470">
        <v>74055</v>
      </c>
      <c r="F624" s="470">
        <v>225</v>
      </c>
      <c r="G624" s="470">
        <v>6404</v>
      </c>
      <c r="H624" s="470" t="s">
        <v>444</v>
      </c>
      <c r="I624" s="470">
        <v>3</v>
      </c>
      <c r="J624" s="470">
        <v>2</v>
      </c>
      <c r="K624" s="470">
        <v>17</v>
      </c>
      <c r="L624" s="470">
        <v>1417</v>
      </c>
      <c r="M624" s="470"/>
      <c r="N624" s="470"/>
      <c r="O624" s="470"/>
      <c r="P624" s="470"/>
      <c r="Q624" s="472">
        <v>100</v>
      </c>
      <c r="R624" s="470"/>
      <c r="S624" s="470">
        <v>125</v>
      </c>
      <c r="T624" s="470"/>
      <c r="U624" s="470"/>
      <c r="V624" s="470"/>
      <c r="W624" s="470"/>
      <c r="X624" s="470"/>
      <c r="Y624" s="470"/>
      <c r="Z624" s="470"/>
      <c r="AA624" s="470"/>
      <c r="AB624" s="470"/>
    </row>
    <row r="625" spans="1:28" x14ac:dyDescent="0.7">
      <c r="A625" s="744"/>
      <c r="B625" s="470">
        <v>125</v>
      </c>
      <c r="C625" s="470">
        <v>400</v>
      </c>
      <c r="D625" s="470" t="s">
        <v>49</v>
      </c>
      <c r="E625" s="470">
        <v>2879</v>
      </c>
      <c r="F625" s="470">
        <v>40</v>
      </c>
      <c r="G625" s="470">
        <v>79</v>
      </c>
      <c r="H625" s="470" t="s">
        <v>444</v>
      </c>
      <c r="I625" s="470">
        <v>13</v>
      </c>
      <c r="J625" s="470">
        <v>2</v>
      </c>
      <c r="K625" s="470">
        <v>24</v>
      </c>
      <c r="L625" s="470">
        <v>5424</v>
      </c>
      <c r="M625" s="470"/>
      <c r="N625" s="470"/>
      <c r="O625" s="470"/>
      <c r="P625" s="470"/>
      <c r="Q625" s="472"/>
      <c r="R625" s="470"/>
      <c r="S625" s="470">
        <v>125</v>
      </c>
      <c r="T625" s="470"/>
      <c r="U625" s="470"/>
      <c r="V625" s="470"/>
      <c r="W625" s="470"/>
      <c r="X625" s="470"/>
      <c r="Y625" s="470"/>
      <c r="Z625" s="470"/>
      <c r="AA625" s="470"/>
      <c r="AB625" s="470"/>
    </row>
    <row r="626" spans="1:28" x14ac:dyDescent="0.7">
      <c r="A626" s="744"/>
      <c r="B626" s="470">
        <v>125</v>
      </c>
      <c r="C626" s="470">
        <v>401</v>
      </c>
      <c r="D626" s="470" t="s">
        <v>49</v>
      </c>
      <c r="E626" s="470">
        <v>961</v>
      </c>
      <c r="F626" s="470">
        <v>5</v>
      </c>
      <c r="G626" s="470">
        <v>61</v>
      </c>
      <c r="H626" s="470" t="s">
        <v>444</v>
      </c>
      <c r="I626" s="470">
        <v>13</v>
      </c>
      <c r="J626" s="470">
        <v>2</v>
      </c>
      <c r="K626" s="470">
        <v>35</v>
      </c>
      <c r="L626" s="470">
        <v>5435</v>
      </c>
      <c r="M626" s="470"/>
      <c r="N626" s="470"/>
      <c r="O626" s="470"/>
      <c r="P626" s="470"/>
      <c r="Q626" s="472"/>
      <c r="R626" s="470"/>
      <c r="S626" s="470">
        <v>125</v>
      </c>
      <c r="T626" s="470"/>
      <c r="U626" s="470"/>
      <c r="V626" s="470"/>
      <c r="W626" s="470"/>
      <c r="X626" s="470"/>
      <c r="Y626" s="470"/>
      <c r="Z626" s="470"/>
      <c r="AA626" s="470"/>
      <c r="AB626" s="470"/>
    </row>
    <row r="627" spans="1:28" x14ac:dyDescent="0.7">
      <c r="A627" s="744"/>
      <c r="B627" s="470"/>
      <c r="C627" s="470"/>
      <c r="D627" s="470"/>
      <c r="E627" s="470"/>
      <c r="F627" s="470"/>
      <c r="G627" s="470"/>
      <c r="H627" s="470"/>
      <c r="I627" s="470"/>
      <c r="J627" s="470"/>
      <c r="K627" s="470"/>
      <c r="L627" s="470"/>
      <c r="M627" s="470"/>
      <c r="N627" s="470"/>
      <c r="O627" s="470"/>
      <c r="P627" s="470"/>
      <c r="Q627" s="472"/>
      <c r="R627" s="470"/>
      <c r="S627" s="470"/>
      <c r="T627" s="470"/>
      <c r="U627" s="470"/>
      <c r="V627" s="470"/>
      <c r="W627" s="470"/>
      <c r="X627" s="470"/>
      <c r="Y627" s="470"/>
      <c r="Z627" s="470"/>
      <c r="AA627" s="470"/>
      <c r="AB627" s="470"/>
    </row>
    <row r="628" spans="1:28" s="499" customFormat="1" x14ac:dyDescent="0.7">
      <c r="A628" s="750"/>
      <c r="B628" s="497"/>
      <c r="C628" s="497"/>
      <c r="D628" s="497"/>
      <c r="E628" s="497"/>
      <c r="F628" s="497"/>
      <c r="G628" s="497"/>
      <c r="H628" s="497"/>
      <c r="I628" s="497"/>
      <c r="J628" s="497"/>
      <c r="K628" s="497"/>
      <c r="L628" s="497"/>
      <c r="M628" s="497"/>
      <c r="N628" s="497"/>
      <c r="O628" s="497"/>
      <c r="P628" s="497"/>
      <c r="Q628" s="498"/>
      <c r="R628" s="497"/>
      <c r="S628" s="497"/>
      <c r="T628" s="497"/>
      <c r="U628" s="497"/>
      <c r="V628" s="497"/>
      <c r="W628" s="497"/>
      <c r="X628" s="497"/>
      <c r="Y628" s="497"/>
      <c r="Z628" s="497"/>
      <c r="AA628" s="497"/>
      <c r="AB628" s="497"/>
    </row>
    <row r="629" spans="1:28" s="478" customFormat="1" x14ac:dyDescent="0.7">
      <c r="A629" s="745" t="s">
        <v>2948</v>
      </c>
      <c r="B629" s="475"/>
      <c r="C629" s="475">
        <v>402</v>
      </c>
      <c r="D629" s="475" t="s">
        <v>34</v>
      </c>
      <c r="E629" s="475">
        <v>41292</v>
      </c>
      <c r="F629" s="475">
        <v>100</v>
      </c>
      <c r="G629" s="475">
        <v>3490</v>
      </c>
      <c r="H629" s="475" t="s">
        <v>444</v>
      </c>
      <c r="I629" s="475">
        <v>15</v>
      </c>
      <c r="J629" s="475">
        <v>2</v>
      </c>
      <c r="K629" s="475">
        <v>83</v>
      </c>
      <c r="L629" s="475">
        <v>6283</v>
      </c>
      <c r="M629" s="475"/>
      <c r="N629" s="475"/>
      <c r="O629" s="475"/>
      <c r="P629" s="475"/>
      <c r="Q629" s="477"/>
      <c r="R629" s="475"/>
      <c r="S629" s="475"/>
      <c r="T629" s="475"/>
      <c r="U629" s="475"/>
      <c r="V629" s="475"/>
      <c r="W629" s="475"/>
      <c r="X629" s="475"/>
      <c r="Y629" s="475"/>
      <c r="Z629" s="475"/>
      <c r="AA629" s="475"/>
      <c r="AB629" s="475"/>
    </row>
    <row r="630" spans="1:28" s="478" customFormat="1" x14ac:dyDescent="0.7">
      <c r="A630" s="745" t="s">
        <v>2948</v>
      </c>
      <c r="B630" s="475"/>
      <c r="C630" s="475">
        <v>403</v>
      </c>
      <c r="D630" s="475" t="s">
        <v>34</v>
      </c>
      <c r="E630" s="475">
        <v>41946</v>
      </c>
      <c r="F630" s="475">
        <v>93</v>
      </c>
      <c r="G630" s="475">
        <v>3758</v>
      </c>
      <c r="H630" s="475" t="s">
        <v>444</v>
      </c>
      <c r="I630" s="475">
        <v>1</v>
      </c>
      <c r="J630" s="475">
        <v>3</v>
      </c>
      <c r="K630" s="475">
        <v>72</v>
      </c>
      <c r="L630" s="475">
        <v>772</v>
      </c>
      <c r="M630" s="475"/>
      <c r="N630" s="475"/>
      <c r="O630" s="475"/>
      <c r="P630" s="475"/>
      <c r="Q630" s="477"/>
      <c r="R630" s="475"/>
      <c r="S630" s="475"/>
      <c r="T630" s="475"/>
      <c r="U630" s="475"/>
      <c r="V630" s="475"/>
      <c r="W630" s="475"/>
      <c r="X630" s="475"/>
      <c r="Y630" s="475"/>
      <c r="Z630" s="475"/>
      <c r="AA630" s="475"/>
      <c r="AB630" s="475"/>
    </row>
    <row r="631" spans="1:28" s="478" customFormat="1" x14ac:dyDescent="0.7">
      <c r="A631" s="745" t="s">
        <v>2948</v>
      </c>
      <c r="B631" s="475">
        <v>114</v>
      </c>
      <c r="C631" s="475">
        <v>404</v>
      </c>
      <c r="D631" s="475" t="s">
        <v>34</v>
      </c>
      <c r="E631" s="475">
        <v>37464</v>
      </c>
      <c r="F631" s="475">
        <v>42</v>
      </c>
      <c r="G631" s="475">
        <v>1308</v>
      </c>
      <c r="H631" s="475" t="s">
        <v>444</v>
      </c>
      <c r="I631" s="475"/>
      <c r="J631" s="475">
        <v>1</v>
      </c>
      <c r="K631" s="475">
        <v>23</v>
      </c>
      <c r="L631" s="475"/>
      <c r="M631" s="475">
        <v>123</v>
      </c>
      <c r="N631" s="475"/>
      <c r="O631" s="475"/>
      <c r="P631" s="475"/>
      <c r="Q631" s="477"/>
      <c r="R631" s="475">
        <v>90</v>
      </c>
      <c r="S631" s="475">
        <v>114</v>
      </c>
      <c r="T631" s="475" t="s">
        <v>36</v>
      </c>
      <c r="U631" s="475" t="s">
        <v>45</v>
      </c>
      <c r="V631" s="475">
        <v>112</v>
      </c>
      <c r="W631" s="475" t="s">
        <v>2947</v>
      </c>
      <c r="X631" s="475">
        <v>112</v>
      </c>
      <c r="Y631" s="475">
        <v>25</v>
      </c>
      <c r="Z631" s="475"/>
      <c r="AA631" s="475"/>
      <c r="AB631" s="475"/>
    </row>
    <row r="632" spans="1:28" s="503" customFormat="1" ht="30.75" customHeight="1" x14ac:dyDescent="0.7">
      <c r="A632" s="751" t="s">
        <v>2948</v>
      </c>
      <c r="B632" s="501"/>
      <c r="C632" s="501">
        <v>405</v>
      </c>
      <c r="D632" s="501" t="s">
        <v>49</v>
      </c>
      <c r="E632" s="501">
        <v>6567</v>
      </c>
      <c r="F632" s="501">
        <v>8</v>
      </c>
      <c r="G632" s="501"/>
      <c r="H632" s="470" t="s">
        <v>444</v>
      </c>
      <c r="I632" s="501">
        <v>11</v>
      </c>
      <c r="J632" s="501">
        <v>1</v>
      </c>
      <c r="K632" s="501">
        <v>3</v>
      </c>
      <c r="L632" s="501">
        <v>4503</v>
      </c>
      <c r="M632" s="501"/>
      <c r="N632" s="501"/>
      <c r="O632" s="501"/>
      <c r="P632" s="501"/>
      <c r="Q632" s="502"/>
      <c r="R632" s="501"/>
      <c r="S632" s="501"/>
      <c r="T632" s="501"/>
      <c r="U632" s="501"/>
      <c r="V632" s="501"/>
      <c r="W632" s="501"/>
      <c r="X632" s="501"/>
      <c r="Y632" s="501"/>
      <c r="Z632" s="501"/>
      <c r="AA632" s="501"/>
      <c r="AB632" s="501"/>
    </row>
    <row r="633" spans="1:28" s="478" customFormat="1" x14ac:dyDescent="0.7">
      <c r="A633" s="745"/>
      <c r="B633" s="475"/>
      <c r="C633" s="475"/>
      <c r="D633" s="475"/>
      <c r="E633" s="475"/>
      <c r="F633" s="475"/>
      <c r="G633" s="475"/>
      <c r="H633" s="475"/>
      <c r="I633" s="475"/>
      <c r="J633" s="475"/>
      <c r="K633" s="475"/>
      <c r="L633" s="475"/>
      <c r="M633" s="475"/>
      <c r="N633" s="475"/>
      <c r="O633" s="475"/>
      <c r="P633" s="475"/>
      <c r="Q633" s="477"/>
      <c r="R633" s="475"/>
      <c r="S633" s="475"/>
      <c r="T633" s="475"/>
      <c r="U633" s="475"/>
      <c r="V633" s="475"/>
      <c r="W633" s="475"/>
      <c r="X633" s="475"/>
      <c r="Y633" s="475"/>
      <c r="Z633" s="475"/>
      <c r="AA633" s="475"/>
      <c r="AB633" s="475"/>
    </row>
    <row r="634" spans="1:28" s="478" customFormat="1" x14ac:dyDescent="0.7">
      <c r="A634" s="745" t="s">
        <v>2950</v>
      </c>
      <c r="B634" s="475"/>
      <c r="C634" s="475">
        <v>406</v>
      </c>
      <c r="D634" s="470" t="s">
        <v>34</v>
      </c>
      <c r="E634" s="475">
        <v>37450</v>
      </c>
      <c r="F634" s="475">
        <v>21</v>
      </c>
      <c r="G634" s="475">
        <v>1294</v>
      </c>
      <c r="H634" s="470" t="s">
        <v>444</v>
      </c>
      <c r="I634" s="475"/>
      <c r="J634" s="475"/>
      <c r="K634" s="475">
        <v>78</v>
      </c>
      <c r="L634" s="475"/>
      <c r="M634" s="475">
        <v>78</v>
      </c>
      <c r="N634" s="475"/>
      <c r="O634" s="475"/>
      <c r="P634" s="475"/>
      <c r="Q634" s="477"/>
      <c r="R634" s="475"/>
      <c r="S634" s="475"/>
      <c r="T634" s="475"/>
      <c r="U634" s="475"/>
      <c r="V634" s="475"/>
      <c r="W634" s="475"/>
      <c r="X634" s="475"/>
      <c r="Y634" s="475"/>
      <c r="Z634" s="475"/>
      <c r="AA634" s="475"/>
      <c r="AB634" s="477" t="s">
        <v>2951</v>
      </c>
    </row>
    <row r="635" spans="1:28" x14ac:dyDescent="0.7">
      <c r="A635" s="744" t="s">
        <v>2949</v>
      </c>
      <c r="B635" s="475">
        <v>249</v>
      </c>
      <c r="C635" s="470"/>
      <c r="D635" s="470"/>
      <c r="E635" s="470"/>
      <c r="F635" s="470"/>
      <c r="G635" s="470"/>
      <c r="H635" s="470"/>
      <c r="I635" s="470"/>
      <c r="J635" s="470"/>
      <c r="K635" s="470"/>
      <c r="L635" s="470"/>
      <c r="M635" s="470"/>
      <c r="N635" s="470"/>
      <c r="O635" s="470"/>
      <c r="P635" s="470"/>
      <c r="Q635" s="472"/>
      <c r="R635" s="475">
        <v>91</v>
      </c>
      <c r="S635" s="475">
        <v>249</v>
      </c>
      <c r="T635" s="475" t="s">
        <v>36</v>
      </c>
      <c r="U635" s="475" t="s">
        <v>37</v>
      </c>
      <c r="V635" s="475">
        <v>120</v>
      </c>
      <c r="W635" s="475"/>
      <c r="X635" s="475">
        <v>120</v>
      </c>
      <c r="Y635" s="475">
        <v>5</v>
      </c>
      <c r="Z635" s="470"/>
      <c r="AA635" s="470"/>
      <c r="AB635" s="470"/>
    </row>
    <row r="636" spans="1:28" x14ac:dyDescent="0.7">
      <c r="A636" s="744"/>
      <c r="B636" s="475"/>
      <c r="C636" s="470"/>
      <c r="D636" s="470"/>
      <c r="E636" s="470"/>
      <c r="F636" s="470"/>
      <c r="G636" s="470"/>
      <c r="H636" s="470"/>
      <c r="I636" s="470"/>
      <c r="J636" s="470"/>
      <c r="K636" s="470"/>
      <c r="L636" s="470"/>
      <c r="M636" s="470"/>
      <c r="N636" s="470"/>
      <c r="O636" s="470"/>
      <c r="P636" s="470"/>
      <c r="Q636" s="472"/>
      <c r="R636" s="475"/>
      <c r="S636" s="475"/>
      <c r="T636" s="475"/>
      <c r="U636" s="475"/>
      <c r="V636" s="475"/>
      <c r="W636" s="475"/>
      <c r="X636" s="475"/>
      <c r="Y636" s="475"/>
      <c r="Z636" s="470"/>
      <c r="AA636" s="470"/>
      <c r="AB636" s="470"/>
    </row>
    <row r="637" spans="1:28" x14ac:dyDescent="0.7">
      <c r="A637" s="744" t="s">
        <v>2952</v>
      </c>
      <c r="B637" s="470">
        <v>157</v>
      </c>
      <c r="C637" s="470">
        <v>407</v>
      </c>
      <c r="D637" s="470" t="s">
        <v>34</v>
      </c>
      <c r="E637" s="470">
        <v>37448</v>
      </c>
      <c r="F637" s="470">
        <v>20</v>
      </c>
      <c r="G637" s="470">
        <v>1292</v>
      </c>
      <c r="H637" s="470" t="s">
        <v>444</v>
      </c>
      <c r="I637" s="470"/>
      <c r="J637" s="470"/>
      <c r="K637" s="470">
        <v>98</v>
      </c>
      <c r="L637" s="470"/>
      <c r="M637" s="470">
        <v>98</v>
      </c>
      <c r="N637" s="470"/>
      <c r="O637" s="470"/>
      <c r="P637" s="470"/>
      <c r="Q637" s="472">
        <v>250</v>
      </c>
      <c r="R637" s="470">
        <v>92</v>
      </c>
      <c r="S637" s="470">
        <v>157</v>
      </c>
      <c r="T637" s="475" t="s">
        <v>36</v>
      </c>
      <c r="U637" s="475" t="s">
        <v>45</v>
      </c>
      <c r="V637" s="470">
        <v>100</v>
      </c>
      <c r="W637" s="470"/>
      <c r="X637" s="470">
        <v>100</v>
      </c>
      <c r="Y637" s="470">
        <v>40</v>
      </c>
      <c r="Z637" s="470"/>
      <c r="AA637" s="470"/>
      <c r="AB637" s="470"/>
    </row>
    <row r="638" spans="1:28" x14ac:dyDescent="0.7">
      <c r="A638" s="744" t="s">
        <v>2952</v>
      </c>
      <c r="B638" s="470"/>
      <c r="C638" s="470">
        <v>408</v>
      </c>
      <c r="D638" s="470" t="s">
        <v>49</v>
      </c>
      <c r="E638" s="470">
        <v>1229</v>
      </c>
      <c r="F638" s="470">
        <v>23</v>
      </c>
      <c r="G638" s="470"/>
      <c r="H638" s="470" t="s">
        <v>444</v>
      </c>
      <c r="I638" s="470">
        <v>1</v>
      </c>
      <c r="J638" s="470">
        <v>2</v>
      </c>
      <c r="K638" s="470">
        <v>61</v>
      </c>
      <c r="L638" s="470">
        <v>661</v>
      </c>
      <c r="M638" s="470"/>
      <c r="N638" s="470"/>
      <c r="O638" s="470"/>
      <c r="P638" s="470"/>
      <c r="Q638" s="472">
        <v>100</v>
      </c>
      <c r="R638" s="470"/>
      <c r="S638" s="470"/>
      <c r="T638" s="470"/>
      <c r="U638" s="470"/>
      <c r="V638" s="470"/>
      <c r="W638" s="470"/>
      <c r="X638" s="470"/>
      <c r="Y638" s="470"/>
      <c r="Z638" s="470"/>
      <c r="AA638" s="470"/>
      <c r="AB638" s="470"/>
    </row>
    <row r="639" spans="1:28" x14ac:dyDescent="0.7">
      <c r="A639" s="744" t="s">
        <v>2952</v>
      </c>
      <c r="B639" s="470"/>
      <c r="C639" s="470">
        <v>409</v>
      </c>
      <c r="D639" s="470" t="s">
        <v>167</v>
      </c>
      <c r="E639" s="470">
        <v>1232</v>
      </c>
      <c r="F639" s="470">
        <v>26</v>
      </c>
      <c r="G639" s="470"/>
      <c r="H639" s="470" t="s">
        <v>444</v>
      </c>
      <c r="I639" s="470">
        <v>5</v>
      </c>
      <c r="J639" s="470"/>
      <c r="K639" s="470">
        <v>8</v>
      </c>
      <c r="L639" s="470">
        <v>2008</v>
      </c>
      <c r="M639" s="470"/>
      <c r="N639" s="470"/>
      <c r="O639" s="470"/>
      <c r="P639" s="470"/>
      <c r="Q639" s="472">
        <v>100</v>
      </c>
      <c r="R639" s="470"/>
      <c r="S639" s="470"/>
      <c r="T639" s="470"/>
      <c r="U639" s="470"/>
      <c r="V639" s="470"/>
      <c r="W639" s="470"/>
      <c r="X639" s="470"/>
      <c r="Y639" s="470"/>
      <c r="Z639" s="470"/>
      <c r="AA639" s="470"/>
      <c r="AB639" s="470"/>
    </row>
    <row r="640" spans="1:28" x14ac:dyDescent="0.7">
      <c r="A640" s="744"/>
      <c r="B640" s="470"/>
      <c r="C640" s="470"/>
      <c r="D640" s="470"/>
      <c r="E640" s="470"/>
      <c r="F640" s="470"/>
      <c r="G640" s="470"/>
      <c r="H640" s="470"/>
      <c r="I640" s="470"/>
      <c r="J640" s="470"/>
      <c r="K640" s="470"/>
      <c r="L640" s="470"/>
      <c r="M640" s="470"/>
      <c r="N640" s="470"/>
      <c r="O640" s="470"/>
      <c r="P640" s="470"/>
      <c r="Q640" s="472"/>
      <c r="R640" s="470"/>
      <c r="S640" s="470"/>
      <c r="T640" s="470"/>
      <c r="U640" s="470"/>
      <c r="V640" s="470"/>
      <c r="W640" s="470"/>
      <c r="X640" s="470"/>
      <c r="Y640" s="470"/>
      <c r="Z640" s="470"/>
      <c r="AA640" s="470"/>
      <c r="AB640" s="470"/>
    </row>
    <row r="641" spans="1:28" x14ac:dyDescent="0.7">
      <c r="A641" s="752" t="s">
        <v>2953</v>
      </c>
      <c r="B641" s="470">
        <v>55</v>
      </c>
      <c r="C641" s="470">
        <v>410</v>
      </c>
      <c r="D641" s="470" t="s">
        <v>34</v>
      </c>
      <c r="E641" s="470">
        <v>37450</v>
      </c>
      <c r="F641" s="470">
        <v>21</v>
      </c>
      <c r="G641" s="470">
        <v>1294</v>
      </c>
      <c r="H641" s="470" t="s">
        <v>444</v>
      </c>
      <c r="I641" s="470"/>
      <c r="J641" s="470"/>
      <c r="K641" s="470">
        <v>78</v>
      </c>
      <c r="L641" s="470"/>
      <c r="M641" s="470">
        <v>78</v>
      </c>
      <c r="N641" s="470"/>
      <c r="O641" s="470"/>
      <c r="P641" s="470"/>
      <c r="Q641" s="472">
        <v>100</v>
      </c>
      <c r="R641" s="470">
        <v>93</v>
      </c>
      <c r="S641" s="470">
        <v>249</v>
      </c>
      <c r="T641" s="475" t="s">
        <v>36</v>
      </c>
      <c r="U641" s="470" t="s">
        <v>37</v>
      </c>
      <c r="V641" s="470">
        <v>120</v>
      </c>
      <c r="W641" s="470"/>
      <c r="X641" s="470">
        <v>120</v>
      </c>
      <c r="Y641" s="505"/>
      <c r="Z641" s="470"/>
      <c r="AA641" s="470"/>
      <c r="AB641" s="470"/>
    </row>
    <row r="642" spans="1:28" x14ac:dyDescent="0.7">
      <c r="A642" s="744" t="s">
        <v>2958</v>
      </c>
      <c r="B642" s="470">
        <v>5</v>
      </c>
      <c r="C642" s="470">
        <v>422</v>
      </c>
      <c r="D642" s="470" t="s">
        <v>2092</v>
      </c>
      <c r="E642" s="470"/>
      <c r="F642" s="470"/>
      <c r="G642" s="470"/>
      <c r="H642" s="470" t="s">
        <v>444</v>
      </c>
      <c r="I642" s="470" t="s">
        <v>2959</v>
      </c>
      <c r="J642" s="470"/>
      <c r="K642" s="470"/>
      <c r="L642" s="470">
        <v>3600</v>
      </c>
      <c r="M642" s="470"/>
      <c r="N642" s="470"/>
      <c r="O642" s="470"/>
      <c r="P642" s="470"/>
      <c r="Q642" s="472">
        <v>300</v>
      </c>
      <c r="R642" s="470"/>
      <c r="S642" s="470"/>
      <c r="T642" s="470"/>
      <c r="U642" s="470"/>
      <c r="V642" s="470"/>
      <c r="W642" s="470"/>
      <c r="X642" s="470"/>
      <c r="Y642" s="470"/>
      <c r="Z642" s="470"/>
      <c r="AA642" s="470"/>
      <c r="AB642" s="470"/>
    </row>
    <row r="643" spans="1:28" x14ac:dyDescent="0.7">
      <c r="A643" s="744" t="s">
        <v>3224</v>
      </c>
      <c r="B643" s="470">
        <v>117</v>
      </c>
      <c r="C643" s="470">
        <v>423</v>
      </c>
      <c r="D643" s="470" t="s">
        <v>47</v>
      </c>
      <c r="E643" s="470">
        <v>1673</v>
      </c>
      <c r="F643" s="470">
        <v>97</v>
      </c>
      <c r="G643" s="470"/>
      <c r="H643" s="470" t="s">
        <v>444</v>
      </c>
      <c r="I643" s="470">
        <v>24</v>
      </c>
      <c r="J643" s="470">
        <v>1</v>
      </c>
      <c r="K643" s="470">
        <v>12</v>
      </c>
      <c r="L643" s="470">
        <v>9712</v>
      </c>
      <c r="M643" s="470"/>
      <c r="N643" s="470"/>
      <c r="O643" s="470"/>
      <c r="P643" s="470"/>
      <c r="Q643" s="472">
        <v>200</v>
      </c>
      <c r="R643" s="470"/>
      <c r="S643" s="470"/>
      <c r="T643" s="470"/>
      <c r="U643" s="470"/>
      <c r="V643" s="470"/>
      <c r="W643" s="470"/>
      <c r="X643" s="470"/>
      <c r="Y643" s="470"/>
      <c r="Z643" s="470"/>
      <c r="AA643" s="470"/>
      <c r="AB643" s="470"/>
    </row>
    <row r="644" spans="1:28" x14ac:dyDescent="0.7">
      <c r="A644" s="744"/>
      <c r="B644" s="470"/>
      <c r="C644" s="470"/>
      <c r="D644" s="470"/>
      <c r="E644" s="470"/>
      <c r="F644" s="470"/>
      <c r="G644" s="470"/>
      <c r="H644" s="470"/>
      <c r="I644" s="470"/>
      <c r="J644" s="470"/>
      <c r="K644" s="470"/>
      <c r="L644" s="470"/>
      <c r="M644" s="470"/>
      <c r="N644" s="470"/>
      <c r="O644" s="470"/>
      <c r="P644" s="470"/>
      <c r="Q644" s="472"/>
      <c r="R644" s="470"/>
      <c r="S644" s="470"/>
      <c r="T644" s="470"/>
      <c r="U644" s="470"/>
      <c r="V644" s="470"/>
      <c r="W644" s="470"/>
      <c r="X644" s="470"/>
      <c r="Y644" s="470"/>
      <c r="Z644" s="470"/>
      <c r="AA644" s="470"/>
      <c r="AB644" s="470"/>
    </row>
    <row r="645" spans="1:28" x14ac:dyDescent="0.7">
      <c r="A645" s="744" t="s">
        <v>3228</v>
      </c>
      <c r="B645" s="470">
        <v>126</v>
      </c>
      <c r="C645" s="470">
        <v>424</v>
      </c>
      <c r="D645" s="470" t="s">
        <v>49</v>
      </c>
      <c r="E645" s="470">
        <v>5291</v>
      </c>
      <c r="F645" s="470">
        <v>89</v>
      </c>
      <c r="G645" s="470"/>
      <c r="H645" s="470" t="s">
        <v>444</v>
      </c>
      <c r="I645" s="470">
        <v>4</v>
      </c>
      <c r="J645" s="470">
        <v>2</v>
      </c>
      <c r="K645" s="470">
        <v>51</v>
      </c>
      <c r="L645" s="470">
        <v>1851</v>
      </c>
      <c r="M645" s="470"/>
      <c r="N645" s="470"/>
      <c r="O645" s="470"/>
      <c r="P645" s="470"/>
      <c r="Q645" s="472">
        <v>200</v>
      </c>
      <c r="R645" s="470"/>
      <c r="S645" s="470"/>
      <c r="T645" s="470"/>
      <c r="U645" s="470"/>
      <c r="V645" s="470"/>
      <c r="W645" s="470"/>
      <c r="X645" s="470"/>
      <c r="Y645" s="470"/>
      <c r="Z645" s="470"/>
      <c r="AA645" s="470"/>
      <c r="AB645" s="470"/>
    </row>
    <row r="646" spans="1:28" x14ac:dyDescent="0.7">
      <c r="A646" s="744"/>
      <c r="B646" s="470"/>
      <c r="C646" s="470">
        <v>425</v>
      </c>
      <c r="D646" s="470" t="s">
        <v>49</v>
      </c>
      <c r="E646" s="470">
        <v>2944</v>
      </c>
      <c r="F646" s="470">
        <v>88</v>
      </c>
      <c r="G646" s="470"/>
      <c r="H646" s="470" t="s">
        <v>444</v>
      </c>
      <c r="I646" s="470">
        <v>4</v>
      </c>
      <c r="J646" s="470">
        <v>2</v>
      </c>
      <c r="K646" s="470">
        <v>59</v>
      </c>
      <c r="L646" s="470">
        <v>1859</v>
      </c>
      <c r="M646" s="470"/>
      <c r="N646" s="470"/>
      <c r="O646" s="470"/>
      <c r="P646" s="470"/>
      <c r="Q646" s="472">
        <v>200</v>
      </c>
      <c r="R646" s="470"/>
      <c r="S646" s="470"/>
      <c r="T646" s="470"/>
      <c r="U646" s="470"/>
      <c r="V646" s="470"/>
      <c r="W646" s="470"/>
      <c r="X646" s="470"/>
      <c r="Y646" s="470"/>
      <c r="Z646" s="470"/>
      <c r="AA646" s="470"/>
      <c r="AB646" s="470"/>
    </row>
    <row r="647" spans="1:28" x14ac:dyDescent="0.7">
      <c r="A647" s="744"/>
      <c r="B647" s="470"/>
      <c r="C647" s="470"/>
      <c r="D647" s="470"/>
      <c r="E647" s="470"/>
      <c r="F647" s="470"/>
      <c r="G647" s="470"/>
      <c r="H647" s="470"/>
      <c r="I647" s="470"/>
      <c r="J647" s="470"/>
      <c r="K647" s="470"/>
      <c r="L647" s="470"/>
      <c r="M647" s="470"/>
      <c r="N647" s="470"/>
      <c r="O647" s="470"/>
      <c r="P647" s="470"/>
      <c r="Q647" s="472"/>
      <c r="R647" s="470"/>
      <c r="S647" s="470"/>
      <c r="T647" s="470"/>
      <c r="U647" s="470"/>
      <c r="V647" s="470"/>
      <c r="W647" s="470"/>
      <c r="X647" s="470"/>
      <c r="Y647" s="470"/>
      <c r="Z647" s="470"/>
      <c r="AA647" s="470"/>
      <c r="AB647" s="470"/>
    </row>
    <row r="648" spans="1:28" x14ac:dyDescent="0.7">
      <c r="A648" s="744" t="s">
        <v>3227</v>
      </c>
      <c r="B648" s="470">
        <v>126</v>
      </c>
      <c r="C648" s="470">
        <v>426</v>
      </c>
      <c r="D648" s="470" t="s">
        <v>34</v>
      </c>
      <c r="E648" s="470">
        <v>37488</v>
      </c>
      <c r="F648" s="470">
        <v>46</v>
      </c>
      <c r="G648" s="470">
        <v>1362</v>
      </c>
      <c r="H648" s="470" t="s">
        <v>444</v>
      </c>
      <c r="I648" s="470"/>
      <c r="J648" s="470">
        <v>1</v>
      </c>
      <c r="K648" s="470">
        <v>95</v>
      </c>
      <c r="L648" s="470"/>
      <c r="M648" s="470">
        <v>195</v>
      </c>
      <c r="N648" s="470"/>
      <c r="O648" s="470"/>
      <c r="P648" s="470"/>
      <c r="Q648" s="472">
        <v>250</v>
      </c>
      <c r="R648" s="470">
        <v>94</v>
      </c>
      <c r="S648" s="470">
        <v>126</v>
      </c>
      <c r="T648" s="475" t="s">
        <v>36</v>
      </c>
      <c r="U648" s="475" t="s">
        <v>45</v>
      </c>
      <c r="V648" s="470">
        <v>72</v>
      </c>
      <c r="W648" s="470"/>
      <c r="X648" s="470">
        <v>72</v>
      </c>
      <c r="Y648" s="470"/>
      <c r="Z648" s="470"/>
      <c r="AA648" s="470">
        <v>30</v>
      </c>
      <c r="AB648" s="470"/>
    </row>
    <row r="649" spans="1:28" x14ac:dyDescent="0.7">
      <c r="A649" s="744"/>
      <c r="B649" s="470"/>
      <c r="C649" s="470">
        <v>427</v>
      </c>
      <c r="D649" s="470" t="s">
        <v>49</v>
      </c>
      <c r="E649" s="470">
        <v>6576</v>
      </c>
      <c r="F649" s="470">
        <v>76</v>
      </c>
      <c r="G649" s="470"/>
      <c r="H649" s="470" t="s">
        <v>444</v>
      </c>
      <c r="I649" s="470">
        <v>9</v>
      </c>
      <c r="J649" s="470">
        <v>1</v>
      </c>
      <c r="K649" s="470">
        <v>92</v>
      </c>
      <c r="L649" s="470"/>
      <c r="M649" s="470"/>
      <c r="N649" s="470"/>
      <c r="O649" s="470"/>
      <c r="P649" s="470"/>
      <c r="Q649" s="472">
        <v>100</v>
      </c>
      <c r="R649" s="470"/>
      <c r="S649" s="470"/>
      <c r="T649" s="470"/>
      <c r="U649" s="470"/>
      <c r="V649" s="470"/>
      <c r="W649" s="470"/>
      <c r="X649" s="470"/>
      <c r="Y649" s="470"/>
      <c r="Z649" s="470"/>
      <c r="AA649" s="470"/>
      <c r="AB649" s="470"/>
    </row>
    <row r="650" spans="1:28" s="541" customFormat="1" x14ac:dyDescent="0.7">
      <c r="A650" s="753"/>
      <c r="B650" s="539"/>
      <c r="C650" s="539"/>
      <c r="D650" s="539"/>
      <c r="E650" s="539"/>
      <c r="F650" s="539"/>
      <c r="G650" s="539"/>
      <c r="H650" s="539"/>
      <c r="I650" s="539"/>
      <c r="J650" s="539"/>
      <c r="K650" s="539"/>
      <c r="L650" s="539"/>
      <c r="M650" s="539"/>
      <c r="N650" s="539"/>
      <c r="O650" s="539"/>
      <c r="P650" s="539"/>
      <c r="Q650" s="540"/>
      <c r="R650" s="539"/>
      <c r="S650" s="539"/>
      <c r="T650" s="539"/>
      <c r="U650" s="539"/>
      <c r="V650" s="539"/>
      <c r="W650" s="539"/>
      <c r="X650" s="539"/>
      <c r="Y650" s="539"/>
      <c r="Z650" s="539"/>
      <c r="AA650" s="539"/>
      <c r="AB650" s="539"/>
    </row>
    <row r="651" spans="1:28" x14ac:dyDescent="0.7">
      <c r="A651" s="744" t="s">
        <v>3229</v>
      </c>
      <c r="B651" s="470">
        <v>42</v>
      </c>
      <c r="C651" s="470">
        <v>428</v>
      </c>
      <c r="D651" s="470" t="s">
        <v>34</v>
      </c>
      <c r="E651" s="470">
        <v>37492</v>
      </c>
      <c r="F651" s="470">
        <v>16</v>
      </c>
      <c r="G651" s="470">
        <v>1366</v>
      </c>
      <c r="H651" s="470" t="s">
        <v>444</v>
      </c>
      <c r="I651" s="470"/>
      <c r="J651" s="470">
        <v>1</v>
      </c>
      <c r="K651" s="470">
        <v>79</v>
      </c>
      <c r="L651" s="470"/>
      <c r="M651" s="470"/>
      <c r="N651" s="470"/>
      <c r="O651" s="470"/>
      <c r="P651" s="470">
        <v>179</v>
      </c>
      <c r="Q651" s="472">
        <v>250</v>
      </c>
      <c r="R651" s="470"/>
      <c r="S651" s="470"/>
      <c r="T651" s="470"/>
      <c r="U651" s="470"/>
      <c r="V651" s="470"/>
      <c r="W651" s="470"/>
      <c r="X651" s="470"/>
      <c r="Y651" s="470"/>
      <c r="Z651" s="470"/>
      <c r="AA651" s="470"/>
      <c r="AB651" s="470"/>
    </row>
    <row r="652" spans="1:28" x14ac:dyDescent="0.7">
      <c r="A652" s="744"/>
      <c r="B652" s="470"/>
      <c r="C652" s="470">
        <v>429</v>
      </c>
      <c r="D652" s="470" t="s">
        <v>49</v>
      </c>
      <c r="E652" s="470">
        <v>6580</v>
      </c>
      <c r="F652" s="470">
        <v>75</v>
      </c>
      <c r="G652" s="470"/>
      <c r="H652" s="470" t="s">
        <v>444</v>
      </c>
      <c r="I652" s="470">
        <v>14</v>
      </c>
      <c r="J652" s="470"/>
      <c r="K652" s="470">
        <v>49</v>
      </c>
      <c r="L652" s="470">
        <v>5649</v>
      </c>
      <c r="M652" s="470"/>
      <c r="N652" s="470"/>
      <c r="O652" s="470"/>
      <c r="P652" s="470"/>
      <c r="Q652" s="472">
        <v>100</v>
      </c>
      <c r="R652" s="470"/>
      <c r="S652" s="470"/>
      <c r="T652" s="470"/>
      <c r="U652" s="470"/>
      <c r="V652" s="470"/>
      <c r="W652" s="470"/>
      <c r="X652" s="470"/>
      <c r="Y652" s="470"/>
      <c r="Z652" s="470"/>
      <c r="AA652" s="470"/>
      <c r="AB652" s="470"/>
    </row>
    <row r="653" spans="1:28" x14ac:dyDescent="0.7">
      <c r="A653" s="744" t="s">
        <v>3230</v>
      </c>
      <c r="B653" s="470">
        <v>135</v>
      </c>
      <c r="C653" s="470">
        <v>430</v>
      </c>
      <c r="D653" s="464" t="s">
        <v>2092</v>
      </c>
      <c r="E653" s="470">
        <v>4</v>
      </c>
      <c r="F653" s="470"/>
      <c r="G653" s="470"/>
      <c r="H653" s="470" t="s">
        <v>444</v>
      </c>
      <c r="I653" s="470">
        <v>8</v>
      </c>
      <c r="J653" s="470">
        <v>2</v>
      </c>
      <c r="K653" s="470">
        <v>91</v>
      </c>
      <c r="L653" s="470">
        <v>3491</v>
      </c>
      <c r="M653" s="470"/>
      <c r="N653" s="470"/>
      <c r="O653" s="470"/>
      <c r="P653" s="470"/>
      <c r="Q653" s="472">
        <v>200</v>
      </c>
      <c r="R653" s="470"/>
      <c r="S653" s="470"/>
      <c r="T653" s="470"/>
      <c r="U653" s="470"/>
      <c r="V653" s="470"/>
      <c r="W653" s="470"/>
      <c r="X653" s="470"/>
      <c r="Y653" s="470"/>
      <c r="Z653" s="470"/>
      <c r="AA653" s="470"/>
      <c r="AB653" s="470"/>
    </row>
    <row r="654" spans="1:28" x14ac:dyDescent="0.7">
      <c r="A654" s="629" t="s">
        <v>3231</v>
      </c>
      <c r="B654" s="470">
        <v>205</v>
      </c>
      <c r="C654" s="470">
        <v>431</v>
      </c>
      <c r="D654" s="464" t="s">
        <v>2092</v>
      </c>
      <c r="E654" s="470">
        <v>3</v>
      </c>
      <c r="F654" s="470"/>
      <c r="G654" s="470"/>
      <c r="H654" s="470" t="s">
        <v>444</v>
      </c>
      <c r="I654" s="470">
        <v>34</v>
      </c>
      <c r="J654" s="470"/>
      <c r="K654" s="470">
        <v>22</v>
      </c>
      <c r="L654" s="470">
        <v>13622</v>
      </c>
      <c r="M654" s="470"/>
      <c r="N654" s="470"/>
      <c r="O654" s="470"/>
      <c r="P654" s="470"/>
      <c r="Q654" s="472">
        <v>100</v>
      </c>
      <c r="R654" s="470"/>
      <c r="S654" s="470"/>
      <c r="T654" s="470"/>
      <c r="U654" s="470"/>
      <c r="V654" s="470"/>
      <c r="W654" s="470"/>
      <c r="X654" s="470"/>
      <c r="Y654" s="470"/>
      <c r="Z654" s="470"/>
      <c r="AA654" s="470"/>
      <c r="AB654" s="470"/>
    </row>
    <row r="655" spans="1:28" x14ac:dyDescent="0.7">
      <c r="A655" s="744" t="s">
        <v>3232</v>
      </c>
      <c r="B655" s="470">
        <v>83</v>
      </c>
      <c r="C655" s="470">
        <v>432</v>
      </c>
      <c r="D655" s="470" t="s">
        <v>49</v>
      </c>
      <c r="E655" s="470">
        <v>984</v>
      </c>
      <c r="F655" s="470">
        <v>5</v>
      </c>
      <c r="G655" s="470"/>
      <c r="H655" s="470" t="s">
        <v>444</v>
      </c>
      <c r="I655" s="470">
        <v>7</v>
      </c>
      <c r="J655" s="470"/>
      <c r="K655" s="470">
        <v>92</v>
      </c>
      <c r="L655" s="470">
        <v>2892</v>
      </c>
      <c r="M655" s="470"/>
      <c r="N655" s="470"/>
      <c r="O655" s="470"/>
      <c r="P655" s="470"/>
      <c r="Q655" s="472">
        <v>100</v>
      </c>
      <c r="R655" s="470"/>
      <c r="S655" s="470"/>
      <c r="T655" s="470"/>
      <c r="U655" s="470"/>
      <c r="V655" s="470"/>
      <c r="W655" s="470"/>
      <c r="X655" s="470"/>
      <c r="Y655" s="470"/>
      <c r="Z655" s="470"/>
      <c r="AA655" s="470"/>
      <c r="AB655" s="470"/>
    </row>
    <row r="656" spans="1:28" x14ac:dyDescent="0.7">
      <c r="A656" s="744" t="s">
        <v>3489</v>
      </c>
      <c r="B656" s="470">
        <v>83</v>
      </c>
      <c r="C656" s="470">
        <v>433</v>
      </c>
      <c r="D656" s="470" t="s">
        <v>47</v>
      </c>
      <c r="E656" s="470">
        <v>1678</v>
      </c>
      <c r="F656" s="470">
        <v>99</v>
      </c>
      <c r="G656" s="470"/>
      <c r="H656" s="470" t="s">
        <v>444</v>
      </c>
      <c r="I656" s="470"/>
      <c r="J656" s="470"/>
      <c r="K656" s="470">
        <v>71</v>
      </c>
      <c r="L656" s="470"/>
      <c r="M656" s="470">
        <v>71</v>
      </c>
      <c r="N656" s="470"/>
      <c r="O656" s="470"/>
      <c r="P656" s="470"/>
      <c r="Q656" s="472">
        <v>250</v>
      </c>
      <c r="R656" s="470">
        <v>95</v>
      </c>
      <c r="S656" s="470">
        <v>83</v>
      </c>
      <c r="T656" s="475" t="s">
        <v>36</v>
      </c>
      <c r="U656" s="475" t="s">
        <v>45</v>
      </c>
      <c r="V656" s="470">
        <v>72</v>
      </c>
      <c r="W656" s="470"/>
      <c r="X656" s="470">
        <v>72</v>
      </c>
      <c r="Y656" s="470"/>
      <c r="Z656" s="470"/>
      <c r="AA656" s="470">
        <v>30</v>
      </c>
      <c r="AB656" s="470"/>
    </row>
    <row r="657" spans="1:28" x14ac:dyDescent="0.7">
      <c r="A657" s="744" t="s">
        <v>3235</v>
      </c>
      <c r="B657" s="470">
        <v>14</v>
      </c>
      <c r="C657" s="470">
        <v>434</v>
      </c>
      <c r="D657" s="470" t="s">
        <v>49</v>
      </c>
      <c r="E657" s="470">
        <v>7768</v>
      </c>
      <c r="F657" s="470">
        <v>98</v>
      </c>
      <c r="G657" s="470"/>
      <c r="H657" s="470" t="s">
        <v>444</v>
      </c>
      <c r="I657" s="470">
        <v>3</v>
      </c>
      <c r="J657" s="470"/>
      <c r="K657" s="470">
        <v>25</v>
      </c>
      <c r="L657" s="470">
        <v>1225</v>
      </c>
      <c r="M657" s="470"/>
      <c r="N657" s="470"/>
      <c r="O657" s="470"/>
      <c r="P657" s="470"/>
      <c r="Q657" s="472">
        <v>150</v>
      </c>
      <c r="R657" s="470"/>
      <c r="S657" s="470"/>
      <c r="T657" s="470"/>
      <c r="U657" s="470"/>
      <c r="V657" s="470"/>
      <c r="W657" s="470"/>
      <c r="X657" s="470"/>
      <c r="Y657" s="470"/>
      <c r="Z657" s="470"/>
      <c r="AA657" s="470"/>
      <c r="AB657" s="470"/>
    </row>
    <row r="658" spans="1:28" x14ac:dyDescent="0.7">
      <c r="A658" s="744" t="s">
        <v>3235</v>
      </c>
      <c r="B658" s="470">
        <v>14</v>
      </c>
      <c r="C658" s="470">
        <v>435</v>
      </c>
      <c r="D658" s="470" t="s">
        <v>49</v>
      </c>
      <c r="E658" s="470">
        <v>4874</v>
      </c>
      <c r="F658" s="470">
        <v>93</v>
      </c>
      <c r="G658" s="470"/>
      <c r="H658" s="470" t="s">
        <v>444</v>
      </c>
      <c r="I658" s="470">
        <v>6</v>
      </c>
      <c r="J658" s="470">
        <v>3</v>
      </c>
      <c r="K658" s="470">
        <v>73</v>
      </c>
      <c r="L658" s="470">
        <v>2773</v>
      </c>
      <c r="M658" s="470"/>
      <c r="N658" s="470"/>
      <c r="O658" s="470"/>
      <c r="P658" s="470"/>
      <c r="Q658" s="472">
        <v>150</v>
      </c>
      <c r="R658" s="470"/>
      <c r="S658" s="470"/>
      <c r="T658" s="470"/>
      <c r="U658" s="470"/>
      <c r="V658" s="470"/>
      <c r="W658" s="470"/>
      <c r="X658" s="470"/>
      <c r="Y658" s="470"/>
      <c r="Z658" s="470"/>
      <c r="AA658" s="470"/>
      <c r="AB658" s="470"/>
    </row>
    <row r="659" spans="1:28" x14ac:dyDescent="0.7">
      <c r="A659" s="744" t="s">
        <v>3236</v>
      </c>
      <c r="B659" s="470">
        <v>14</v>
      </c>
      <c r="C659" s="470">
        <v>436</v>
      </c>
      <c r="D659" s="470" t="s">
        <v>49</v>
      </c>
      <c r="E659" s="470">
        <v>3668</v>
      </c>
      <c r="F659" s="470">
        <v>97</v>
      </c>
      <c r="G659" s="470"/>
      <c r="H659" s="470" t="s">
        <v>444</v>
      </c>
      <c r="I659" s="470">
        <v>4</v>
      </c>
      <c r="J659" s="470">
        <v>2</v>
      </c>
      <c r="K659" s="470">
        <v>2</v>
      </c>
      <c r="L659" s="470">
        <v>1802</v>
      </c>
      <c r="M659" s="470"/>
      <c r="N659" s="470"/>
      <c r="O659" s="470"/>
      <c r="P659" s="470"/>
      <c r="Q659" s="472">
        <v>150</v>
      </c>
      <c r="R659" s="470"/>
      <c r="S659" s="470"/>
      <c r="T659" s="470"/>
      <c r="U659" s="470"/>
      <c r="V659" s="470"/>
      <c r="W659" s="470"/>
      <c r="X659" s="470"/>
      <c r="Y659" s="470"/>
      <c r="Z659" s="470"/>
      <c r="AA659" s="470"/>
      <c r="AB659" s="470"/>
    </row>
    <row r="660" spans="1:28" x14ac:dyDescent="0.7">
      <c r="A660" s="744" t="s">
        <v>3236</v>
      </c>
      <c r="B660" s="470">
        <v>14</v>
      </c>
      <c r="C660" s="470">
        <v>437</v>
      </c>
      <c r="D660" s="470" t="s">
        <v>49</v>
      </c>
      <c r="E660" s="470">
        <v>3666</v>
      </c>
      <c r="F660" s="470">
        <v>92</v>
      </c>
      <c r="G660" s="470"/>
      <c r="H660" s="470" t="s">
        <v>444</v>
      </c>
      <c r="I660" s="470">
        <v>7</v>
      </c>
      <c r="J660" s="470"/>
      <c r="K660" s="470">
        <v>66</v>
      </c>
      <c r="L660" s="470">
        <v>2866</v>
      </c>
      <c r="M660" s="470"/>
      <c r="N660" s="470"/>
      <c r="O660" s="470"/>
      <c r="P660" s="470"/>
      <c r="Q660" s="472">
        <v>150</v>
      </c>
      <c r="R660" s="470"/>
      <c r="S660" s="470"/>
      <c r="T660" s="470"/>
      <c r="U660" s="470"/>
      <c r="V660" s="470"/>
      <c r="W660" s="470"/>
      <c r="X660" s="470"/>
      <c r="Y660" s="470"/>
      <c r="Z660" s="470"/>
      <c r="AA660" s="470"/>
      <c r="AB660" s="470"/>
    </row>
    <row r="661" spans="1:28" x14ac:dyDescent="0.7">
      <c r="A661" s="754" t="s">
        <v>3490</v>
      </c>
      <c r="B661" s="473">
        <v>23</v>
      </c>
      <c r="C661" s="473">
        <v>438</v>
      </c>
      <c r="D661" s="470" t="s">
        <v>49</v>
      </c>
      <c r="E661" s="473">
        <v>2883</v>
      </c>
      <c r="F661" s="473">
        <v>45</v>
      </c>
      <c r="G661" s="473"/>
      <c r="H661" s="470" t="s">
        <v>444</v>
      </c>
      <c r="I661" s="473">
        <v>1</v>
      </c>
      <c r="J661" s="473"/>
      <c r="K661" s="473">
        <v>74</v>
      </c>
      <c r="L661" s="473"/>
      <c r="M661" s="473">
        <v>174</v>
      </c>
      <c r="N661" s="473"/>
      <c r="O661" s="473"/>
      <c r="P661" s="473"/>
      <c r="Q661" s="495">
        <v>250</v>
      </c>
      <c r="R661" s="473"/>
      <c r="S661" s="473"/>
      <c r="T661" s="473"/>
      <c r="U661" s="473"/>
      <c r="V661" s="473"/>
      <c r="W661" s="473"/>
      <c r="X661" s="473"/>
      <c r="Y661" s="473"/>
      <c r="Z661" s="473"/>
      <c r="AA661" s="473"/>
      <c r="AB661" s="473"/>
    </row>
    <row r="662" spans="1:28" x14ac:dyDescent="0.7">
      <c r="A662" s="754" t="s">
        <v>3239</v>
      </c>
      <c r="B662" s="473">
        <v>17</v>
      </c>
      <c r="C662" s="473">
        <v>439</v>
      </c>
      <c r="D662" s="470" t="s">
        <v>49</v>
      </c>
      <c r="E662" s="473">
        <v>3571</v>
      </c>
      <c r="F662" s="473">
        <v>7</v>
      </c>
      <c r="G662" s="473"/>
      <c r="H662" s="470" t="s">
        <v>444</v>
      </c>
      <c r="I662" s="473">
        <v>16</v>
      </c>
      <c r="J662" s="473"/>
      <c r="K662" s="473">
        <v>83</v>
      </c>
      <c r="L662" s="473">
        <v>6483</v>
      </c>
      <c r="M662" s="473"/>
      <c r="N662" s="473"/>
      <c r="O662" s="473"/>
      <c r="P662" s="473"/>
      <c r="Q662" s="495">
        <v>175</v>
      </c>
      <c r="R662" s="473"/>
      <c r="S662" s="473"/>
      <c r="T662" s="473"/>
      <c r="U662" s="473"/>
      <c r="V662" s="473"/>
      <c r="W662" s="473"/>
      <c r="X662" s="473"/>
      <c r="Y662" s="473"/>
      <c r="Z662" s="473"/>
      <c r="AA662" s="473"/>
      <c r="AB662" s="473"/>
    </row>
    <row r="663" spans="1:28" x14ac:dyDescent="0.7">
      <c r="A663" s="754" t="s">
        <v>3240</v>
      </c>
      <c r="B663" s="473">
        <v>38</v>
      </c>
      <c r="C663" s="473">
        <v>440</v>
      </c>
      <c r="D663" s="470" t="s">
        <v>49</v>
      </c>
      <c r="E663" s="473">
        <v>3570</v>
      </c>
      <c r="F663" s="473">
        <v>4</v>
      </c>
      <c r="G663" s="473"/>
      <c r="H663" s="470" t="s">
        <v>444</v>
      </c>
      <c r="I663" s="473">
        <v>41</v>
      </c>
      <c r="J663" s="473">
        <v>2</v>
      </c>
      <c r="K663" s="473">
        <v>8</v>
      </c>
      <c r="L663" s="473">
        <v>16608</v>
      </c>
      <c r="M663" s="473"/>
      <c r="N663" s="473"/>
      <c r="O663" s="473"/>
      <c r="P663" s="473"/>
      <c r="Q663" s="495">
        <v>200</v>
      </c>
      <c r="R663" s="473"/>
      <c r="S663" s="473"/>
      <c r="T663" s="473"/>
      <c r="U663" s="473"/>
      <c r="V663" s="473"/>
      <c r="W663" s="473"/>
      <c r="X663" s="473"/>
      <c r="Y663" s="473"/>
      <c r="Z663" s="473"/>
      <c r="AA663" s="473"/>
      <c r="AB663" s="473"/>
    </row>
    <row r="664" spans="1:28" x14ac:dyDescent="0.7">
      <c r="A664" s="754" t="s">
        <v>3241</v>
      </c>
      <c r="B664" s="473">
        <v>186</v>
      </c>
      <c r="C664" s="473">
        <v>441</v>
      </c>
      <c r="D664" s="470" t="s">
        <v>47</v>
      </c>
      <c r="E664" s="473">
        <v>1677</v>
      </c>
      <c r="F664" s="473">
        <v>98</v>
      </c>
      <c r="G664" s="473"/>
      <c r="H664" s="470" t="s">
        <v>444</v>
      </c>
      <c r="I664" s="473">
        <v>2</v>
      </c>
      <c r="J664" s="473">
        <v>3</v>
      </c>
      <c r="K664" s="473">
        <v>10</v>
      </c>
      <c r="L664" s="473"/>
      <c r="M664" s="473">
        <v>110</v>
      </c>
      <c r="N664" s="473"/>
      <c r="O664" s="473"/>
      <c r="P664" s="473"/>
      <c r="Q664" s="495">
        <v>250</v>
      </c>
      <c r="R664" s="473">
        <v>96</v>
      </c>
      <c r="S664" s="473">
        <v>38</v>
      </c>
      <c r="T664" s="475" t="s">
        <v>36</v>
      </c>
      <c r="U664" s="475" t="s">
        <v>45</v>
      </c>
      <c r="V664" s="473">
        <v>72</v>
      </c>
      <c r="W664" s="473"/>
      <c r="X664" s="473">
        <v>72</v>
      </c>
      <c r="Y664" s="473"/>
      <c r="Z664" s="473"/>
      <c r="AA664" s="473">
        <v>30</v>
      </c>
      <c r="AB664" s="473"/>
    </row>
    <row r="665" spans="1:28" x14ac:dyDescent="0.7">
      <c r="A665" s="755"/>
      <c r="B665" s="473"/>
      <c r="D665" s="470"/>
      <c r="G665" s="473"/>
      <c r="H665" s="473"/>
      <c r="I665" s="473"/>
      <c r="J665" s="473"/>
      <c r="K665" s="473"/>
      <c r="L665" s="473"/>
      <c r="M665" s="473"/>
      <c r="N665" s="473"/>
      <c r="O665" s="473"/>
      <c r="P665" s="473"/>
      <c r="R665" s="473">
        <v>97</v>
      </c>
      <c r="S665" s="473">
        <v>186</v>
      </c>
      <c r="T665" s="475" t="s">
        <v>36</v>
      </c>
      <c r="U665" s="475" t="s">
        <v>45</v>
      </c>
      <c r="V665" s="473">
        <v>72</v>
      </c>
      <c r="W665" s="473"/>
      <c r="X665" s="473">
        <v>72</v>
      </c>
      <c r="Y665" s="473"/>
      <c r="Z665" s="473"/>
      <c r="AA665" s="473">
        <v>20</v>
      </c>
      <c r="AB665" s="473"/>
    </row>
    <row r="666" spans="1:28" x14ac:dyDescent="0.7">
      <c r="A666" s="754" t="s">
        <v>3242</v>
      </c>
      <c r="B666" s="473">
        <v>90</v>
      </c>
      <c r="C666" s="473">
        <v>442</v>
      </c>
      <c r="D666" s="470" t="s">
        <v>1950</v>
      </c>
      <c r="E666" s="473">
        <v>146</v>
      </c>
      <c r="G666" s="473"/>
      <c r="H666" s="470" t="s">
        <v>444</v>
      </c>
      <c r="I666" s="473">
        <v>17</v>
      </c>
      <c r="J666" s="473">
        <v>3</v>
      </c>
      <c r="K666" s="473"/>
      <c r="L666" s="473">
        <v>7100</v>
      </c>
      <c r="M666" s="473"/>
      <c r="N666" s="473"/>
      <c r="O666" s="473"/>
      <c r="P666" s="473"/>
      <c r="Q666" s="495">
        <v>175</v>
      </c>
      <c r="R666" s="473"/>
      <c r="S666" s="473"/>
      <c r="T666" s="473"/>
      <c r="U666" s="473"/>
      <c r="V666" s="473"/>
      <c r="W666" s="473"/>
      <c r="X666" s="473"/>
      <c r="Y666" s="473"/>
      <c r="Z666" s="473"/>
      <c r="AA666" s="473"/>
      <c r="AB666" s="473"/>
    </row>
    <row r="667" spans="1:28" x14ac:dyDescent="0.7">
      <c r="A667" s="754" t="s">
        <v>3243</v>
      </c>
      <c r="B667" s="473">
        <v>155</v>
      </c>
      <c r="C667" s="473">
        <v>443</v>
      </c>
      <c r="D667" s="470" t="s">
        <v>34</v>
      </c>
      <c r="E667" s="473">
        <v>37432</v>
      </c>
      <c r="F667" s="473">
        <v>23</v>
      </c>
      <c r="G667" s="473">
        <v>1276</v>
      </c>
      <c r="H667" s="470" t="s">
        <v>444</v>
      </c>
      <c r="I667" s="473">
        <v>1</v>
      </c>
      <c r="J667" s="473"/>
      <c r="K667" s="473">
        <v>36</v>
      </c>
      <c r="L667" s="473"/>
      <c r="M667" s="473">
        <v>136</v>
      </c>
      <c r="N667" s="473"/>
      <c r="O667" s="473"/>
      <c r="P667" s="473"/>
      <c r="Q667" s="495">
        <v>250</v>
      </c>
      <c r="R667" s="473">
        <v>98</v>
      </c>
      <c r="S667" s="473">
        <v>155</v>
      </c>
      <c r="T667" s="475" t="s">
        <v>36</v>
      </c>
      <c r="U667" s="470" t="s">
        <v>37</v>
      </c>
      <c r="V667" s="473">
        <v>72</v>
      </c>
      <c r="W667" s="473"/>
      <c r="X667" s="473">
        <v>72</v>
      </c>
      <c r="Y667" s="473"/>
      <c r="Z667" s="473"/>
      <c r="AA667" s="473">
        <v>30</v>
      </c>
      <c r="AB667" s="473"/>
    </row>
    <row r="668" spans="1:28" x14ac:dyDescent="0.7">
      <c r="A668" s="754"/>
      <c r="B668" s="473"/>
      <c r="D668" s="470"/>
      <c r="G668" s="473"/>
      <c r="H668" s="470"/>
      <c r="I668" s="473"/>
      <c r="J668" s="473"/>
      <c r="K668" s="473"/>
      <c r="L668" s="473"/>
      <c r="M668" s="473"/>
      <c r="N668" s="473"/>
      <c r="O668" s="473"/>
      <c r="P668" s="473"/>
      <c r="R668" s="473">
        <v>99</v>
      </c>
      <c r="S668" s="473">
        <v>38</v>
      </c>
      <c r="T668" s="475" t="s">
        <v>36</v>
      </c>
      <c r="U668" s="475" t="s">
        <v>45</v>
      </c>
      <c r="V668" s="473">
        <v>72</v>
      </c>
      <c r="W668" s="473"/>
      <c r="X668" s="473">
        <v>72</v>
      </c>
      <c r="Y668" s="473"/>
      <c r="Z668" s="473"/>
      <c r="AA668" s="473">
        <v>20</v>
      </c>
      <c r="AB668" s="473"/>
    </row>
    <row r="669" spans="1:28" x14ac:dyDescent="0.7">
      <c r="A669" s="754" t="s">
        <v>3243</v>
      </c>
      <c r="B669" s="473">
        <v>155</v>
      </c>
      <c r="C669" s="473">
        <v>444</v>
      </c>
      <c r="D669" s="470" t="s">
        <v>34</v>
      </c>
      <c r="E669" s="473">
        <v>37458</v>
      </c>
      <c r="F669" s="473">
        <v>12</v>
      </c>
      <c r="G669" s="473">
        <v>1302</v>
      </c>
      <c r="H669" s="470" t="s">
        <v>444</v>
      </c>
      <c r="I669" s="473"/>
      <c r="J669" s="473">
        <v>2</v>
      </c>
      <c r="K669" s="473">
        <v>4</v>
      </c>
      <c r="L669" s="473">
        <v>204</v>
      </c>
      <c r="M669" s="473"/>
      <c r="N669" s="473"/>
      <c r="O669" s="473"/>
      <c r="P669" s="473"/>
      <c r="Q669" s="495">
        <v>100</v>
      </c>
      <c r="R669" s="473"/>
      <c r="S669" s="473"/>
      <c r="T669" s="473"/>
      <c r="U669" s="473"/>
      <c r="V669" s="473"/>
      <c r="W669" s="473"/>
      <c r="X669" s="473"/>
      <c r="Y669" s="473"/>
      <c r="Z669" s="473"/>
    </row>
    <row r="670" spans="1:28" x14ac:dyDescent="0.7">
      <c r="A670" s="830" t="s">
        <v>3491</v>
      </c>
      <c r="B670" s="473">
        <v>336</v>
      </c>
      <c r="C670" s="473">
        <v>445</v>
      </c>
      <c r="D670" s="470" t="s">
        <v>34</v>
      </c>
      <c r="E670" s="473">
        <v>35388</v>
      </c>
      <c r="F670" s="473">
        <v>8</v>
      </c>
      <c r="G670" s="473">
        <v>2464</v>
      </c>
      <c r="H670" s="470" t="s">
        <v>444</v>
      </c>
      <c r="I670" s="473">
        <v>24</v>
      </c>
      <c r="J670" s="473"/>
      <c r="K670" s="473">
        <v>31</v>
      </c>
      <c r="L670" s="473">
        <v>9631</v>
      </c>
      <c r="M670" s="473"/>
      <c r="N670" s="473"/>
      <c r="O670" s="473"/>
      <c r="P670" s="473"/>
      <c r="Q670" s="495">
        <v>200</v>
      </c>
      <c r="R670" s="473"/>
      <c r="S670" s="473"/>
      <c r="T670" s="473"/>
      <c r="U670" s="473"/>
      <c r="V670" s="473"/>
      <c r="W670" s="473"/>
      <c r="X670" s="473"/>
      <c r="Y670" s="473"/>
      <c r="Z670" s="473"/>
    </row>
    <row r="671" spans="1:28" x14ac:dyDescent="0.7">
      <c r="A671" s="831"/>
      <c r="B671" s="473"/>
      <c r="C671" s="473">
        <v>446</v>
      </c>
      <c r="D671" s="470" t="s">
        <v>34</v>
      </c>
      <c r="E671" s="473">
        <v>35386</v>
      </c>
      <c r="F671" s="473">
        <v>6</v>
      </c>
      <c r="G671" s="473">
        <v>2462</v>
      </c>
      <c r="H671" s="470" t="s">
        <v>444</v>
      </c>
      <c r="I671" s="473">
        <v>6</v>
      </c>
      <c r="J671" s="473">
        <v>1</v>
      </c>
      <c r="K671" s="473">
        <v>10</v>
      </c>
      <c r="L671" s="473">
        <v>2510</v>
      </c>
      <c r="M671" s="473"/>
      <c r="N671" s="473"/>
      <c r="O671" s="473"/>
      <c r="P671" s="473"/>
      <c r="Q671" s="495">
        <v>200</v>
      </c>
      <c r="R671" s="473"/>
      <c r="S671" s="473"/>
      <c r="T671" s="473"/>
      <c r="U671" s="473"/>
      <c r="V671" s="473"/>
      <c r="W671" s="473"/>
      <c r="X671" s="473"/>
      <c r="Y671" s="473"/>
      <c r="Z671" s="473"/>
    </row>
    <row r="672" spans="1:28" x14ac:dyDescent="0.7">
      <c r="A672" s="832"/>
      <c r="B672" s="473"/>
      <c r="G672" s="473"/>
      <c r="H672" s="470"/>
      <c r="I672" s="473"/>
      <c r="J672" s="473"/>
      <c r="K672" s="473"/>
      <c r="L672" s="473"/>
      <c r="M672" s="473"/>
      <c r="N672" s="473"/>
      <c r="O672" s="473"/>
      <c r="P672" s="473"/>
      <c r="R672" s="473"/>
      <c r="S672" s="473"/>
      <c r="T672" s="473"/>
      <c r="U672" s="473"/>
      <c r="V672" s="473"/>
      <c r="W672" s="473"/>
      <c r="X672" s="473"/>
      <c r="Y672" s="473"/>
      <c r="Z672" s="473"/>
    </row>
    <row r="673" spans="1:26" x14ac:dyDescent="0.7">
      <c r="A673" s="754" t="s">
        <v>3492</v>
      </c>
      <c r="B673" s="473">
        <v>336</v>
      </c>
      <c r="C673" s="473">
        <v>447</v>
      </c>
      <c r="D673" s="470" t="s">
        <v>49</v>
      </c>
      <c r="E673" s="473">
        <v>1231</v>
      </c>
      <c r="F673" s="473">
        <v>25</v>
      </c>
      <c r="G673" s="473"/>
      <c r="H673" s="470" t="s">
        <v>444</v>
      </c>
      <c r="I673" s="473">
        <v>19</v>
      </c>
      <c r="J673" s="473"/>
      <c r="K673" s="473">
        <v>46</v>
      </c>
      <c r="L673" s="473">
        <v>7646</v>
      </c>
      <c r="M673" s="473"/>
      <c r="N673" s="473"/>
      <c r="O673" s="473"/>
      <c r="P673" s="473"/>
      <c r="Q673" s="495">
        <v>100</v>
      </c>
      <c r="R673" s="473"/>
      <c r="S673" s="473"/>
      <c r="T673" s="473"/>
      <c r="U673" s="473"/>
      <c r="V673" s="473"/>
      <c r="W673" s="473"/>
      <c r="X673" s="473"/>
      <c r="Y673" s="473"/>
      <c r="Z673" s="473"/>
    </row>
    <row r="674" spans="1:26" x14ac:dyDescent="0.7">
      <c r="A674" s="754" t="s">
        <v>3246</v>
      </c>
      <c r="B674" s="473"/>
      <c r="C674" s="473">
        <v>448</v>
      </c>
      <c r="D674" s="470" t="s">
        <v>49</v>
      </c>
      <c r="E674" s="473">
        <v>2876</v>
      </c>
      <c r="F674" s="473">
        <v>37</v>
      </c>
      <c r="G674" s="473"/>
      <c r="H674" s="470" t="s">
        <v>444</v>
      </c>
      <c r="I674" s="473">
        <v>4</v>
      </c>
      <c r="J674" s="473">
        <v>3</v>
      </c>
      <c r="K674" s="473">
        <v>92</v>
      </c>
      <c r="L674" s="473">
        <v>1992</v>
      </c>
      <c r="M674" s="473"/>
      <c r="N674" s="473"/>
      <c r="O674" s="473"/>
      <c r="P674" s="473"/>
      <c r="Q674" s="495">
        <v>300</v>
      </c>
      <c r="R674" s="473"/>
      <c r="S674" s="473"/>
      <c r="T674" s="473"/>
      <c r="U674" s="473"/>
      <c r="V674" s="473"/>
      <c r="W674" s="473"/>
      <c r="X674" s="473"/>
      <c r="Y674" s="473"/>
      <c r="Z674" s="473"/>
    </row>
    <row r="675" spans="1:26" x14ac:dyDescent="0.7">
      <c r="A675" s="756" t="s">
        <v>3247</v>
      </c>
      <c r="B675" s="548"/>
      <c r="C675" s="550">
        <v>449</v>
      </c>
      <c r="D675" s="470" t="s">
        <v>49</v>
      </c>
      <c r="E675" s="549">
        <v>4665</v>
      </c>
      <c r="F675" s="473">
        <v>43</v>
      </c>
      <c r="G675" s="473"/>
      <c r="H675" s="470" t="s">
        <v>444</v>
      </c>
      <c r="I675" s="473">
        <v>25</v>
      </c>
      <c r="J675" s="473"/>
      <c r="K675" s="473">
        <v>21</v>
      </c>
      <c r="L675" s="473">
        <v>10021</v>
      </c>
      <c r="M675" s="473"/>
      <c r="N675" s="473"/>
      <c r="O675" s="473"/>
      <c r="P675" s="473"/>
      <c r="Q675" s="495">
        <v>200</v>
      </c>
      <c r="R675" s="473"/>
      <c r="S675" s="473"/>
      <c r="T675" s="473"/>
      <c r="U675" s="473"/>
      <c r="V675" s="473"/>
      <c r="W675" s="473"/>
      <c r="X675" s="473"/>
      <c r="Y675" s="473"/>
      <c r="Z675" s="473"/>
    </row>
    <row r="676" spans="1:26" x14ac:dyDescent="0.7">
      <c r="A676" s="754" t="s">
        <v>3248</v>
      </c>
      <c r="B676" s="473">
        <v>93</v>
      </c>
      <c r="C676" s="473">
        <v>450</v>
      </c>
      <c r="D676" s="470" t="s">
        <v>49</v>
      </c>
      <c r="E676" s="473">
        <v>6581</v>
      </c>
      <c r="F676" s="473">
        <v>78</v>
      </c>
      <c r="G676" s="473"/>
      <c r="H676" s="470" t="s">
        <v>444</v>
      </c>
      <c r="I676" s="473">
        <v>5</v>
      </c>
      <c r="J676" s="473">
        <v>2</v>
      </c>
      <c r="K676" s="473">
        <v>12</v>
      </c>
      <c r="L676" s="473">
        <v>2212</v>
      </c>
      <c r="M676" s="473"/>
      <c r="N676" s="473"/>
      <c r="O676" s="473"/>
      <c r="P676" s="473"/>
      <c r="Q676" s="495">
        <v>100</v>
      </c>
      <c r="R676" s="473"/>
      <c r="S676" s="473"/>
      <c r="T676" s="473"/>
      <c r="U676" s="473"/>
      <c r="V676" s="473"/>
      <c r="W676" s="473"/>
      <c r="X676" s="473"/>
      <c r="Y676" s="473"/>
      <c r="Z676" s="473"/>
    </row>
    <row r="677" spans="1:26" s="478" customFormat="1" ht="33" x14ac:dyDescent="0.7">
      <c r="A677" s="629" t="s">
        <v>3249</v>
      </c>
      <c r="B677" s="624">
        <v>93</v>
      </c>
      <c r="C677" s="624">
        <v>451</v>
      </c>
      <c r="D677" s="625" t="s">
        <v>49</v>
      </c>
      <c r="E677" s="624">
        <v>6562</v>
      </c>
      <c r="F677" s="624">
        <v>11</v>
      </c>
      <c r="G677" s="624"/>
      <c r="H677" s="475" t="s">
        <v>444</v>
      </c>
      <c r="I677" s="624">
        <v>7</v>
      </c>
      <c r="J677" s="624">
        <v>2</v>
      </c>
      <c r="K677" s="624">
        <v>57</v>
      </c>
      <c r="L677" s="624">
        <v>3057</v>
      </c>
      <c r="M677" s="624"/>
      <c r="N677" s="624"/>
      <c r="O677" s="624"/>
      <c r="P677" s="624"/>
      <c r="Q677" s="628">
        <v>150</v>
      </c>
      <c r="R677" s="624"/>
      <c r="S677" s="624"/>
      <c r="T677" s="624"/>
      <c r="U677" s="624"/>
      <c r="V677" s="624"/>
      <c r="W677" s="624"/>
      <c r="X677" s="624"/>
      <c r="Y677" s="624"/>
      <c r="Z677" s="624"/>
    </row>
    <row r="678" spans="1:26" s="478" customFormat="1" ht="33" x14ac:dyDescent="0.7">
      <c r="A678" s="629"/>
      <c r="B678" s="624">
        <v>174</v>
      </c>
      <c r="C678" s="624"/>
      <c r="D678" s="625"/>
      <c r="E678" s="624"/>
      <c r="F678" s="624"/>
      <c r="G678" s="624"/>
      <c r="H678" s="624"/>
      <c r="I678" s="624"/>
      <c r="J678" s="624"/>
      <c r="K678" s="624"/>
      <c r="L678" s="624"/>
      <c r="M678" s="624"/>
      <c r="N678" s="624"/>
      <c r="O678" s="624"/>
      <c r="P678" s="624"/>
      <c r="Q678" s="628"/>
      <c r="R678" s="624"/>
      <c r="S678" s="624"/>
      <c r="T678" s="624"/>
      <c r="U678" s="624"/>
      <c r="V678" s="624"/>
      <c r="W678" s="624"/>
      <c r="X678" s="624"/>
      <c r="Y678" s="624"/>
      <c r="Z678" s="624"/>
    </row>
    <row r="679" spans="1:26" s="478" customFormat="1" ht="33" x14ac:dyDescent="0.75">
      <c r="A679" s="629" t="s">
        <v>522</v>
      </c>
      <c r="B679" s="624"/>
      <c r="C679" s="630">
        <v>452</v>
      </c>
      <c r="D679" s="627" t="s">
        <v>34</v>
      </c>
      <c r="E679" s="630">
        <v>37493</v>
      </c>
      <c r="F679" s="624"/>
      <c r="G679" s="624"/>
      <c r="H679" s="475" t="s">
        <v>444</v>
      </c>
      <c r="I679" s="624">
        <v>7</v>
      </c>
      <c r="J679" s="624">
        <v>2</v>
      </c>
      <c r="K679" s="624">
        <v>57</v>
      </c>
      <c r="L679" s="624">
        <v>3057</v>
      </c>
      <c r="M679" s="624"/>
      <c r="N679" s="624"/>
      <c r="O679" s="624"/>
      <c r="P679" s="624"/>
      <c r="Q679" s="631">
        <v>250</v>
      </c>
      <c r="R679" s="624"/>
      <c r="S679" s="624"/>
      <c r="T679" s="624"/>
      <c r="U679" s="624"/>
      <c r="V679" s="624"/>
      <c r="W679" s="624"/>
      <c r="X679" s="624"/>
      <c r="Y679" s="624"/>
      <c r="Z679" s="624"/>
    </row>
    <row r="680" spans="1:26" s="478" customFormat="1" ht="33" x14ac:dyDescent="0.75">
      <c r="A680" s="629"/>
      <c r="B680" s="624"/>
      <c r="C680" s="630">
        <v>453</v>
      </c>
      <c r="D680" s="627" t="s">
        <v>3221</v>
      </c>
      <c r="E680" s="630">
        <v>8</v>
      </c>
      <c r="F680" s="624"/>
      <c r="G680" s="624"/>
      <c r="H680" s="475" t="s">
        <v>444</v>
      </c>
      <c r="I680" s="624"/>
      <c r="J680" s="624">
        <v>1</v>
      </c>
      <c r="K680" s="624">
        <v>87</v>
      </c>
      <c r="L680" s="624">
        <v>187</v>
      </c>
      <c r="M680" s="624"/>
      <c r="N680" s="624"/>
      <c r="O680" s="624"/>
      <c r="P680" s="624"/>
      <c r="Q680" s="631">
        <v>150</v>
      </c>
      <c r="R680" s="624"/>
      <c r="S680" s="624"/>
      <c r="T680" s="624"/>
      <c r="U680" s="624"/>
      <c r="V680" s="624"/>
      <c r="W680" s="624"/>
      <c r="X680" s="624"/>
      <c r="Y680" s="624"/>
      <c r="Z680" s="624"/>
    </row>
    <row r="681" spans="1:26" s="478" customFormat="1" ht="33" x14ac:dyDescent="0.75">
      <c r="A681" s="629"/>
      <c r="B681" s="624"/>
      <c r="C681" s="624"/>
      <c r="D681" s="626"/>
      <c r="E681" s="624"/>
      <c r="F681" s="624"/>
      <c r="G681" s="624"/>
      <c r="H681" s="624"/>
      <c r="I681" s="630"/>
      <c r="J681" s="630"/>
      <c r="K681" s="630"/>
      <c r="L681" s="624"/>
      <c r="M681" s="624"/>
      <c r="N681" s="624"/>
      <c r="O681" s="624"/>
      <c r="P681" s="624"/>
      <c r="Q681" s="628"/>
      <c r="R681" s="624"/>
      <c r="S681" s="624"/>
      <c r="T681" s="624"/>
      <c r="U681" s="624"/>
      <c r="V681" s="624"/>
      <c r="W681" s="624"/>
      <c r="X681" s="624"/>
      <c r="Y681" s="624"/>
      <c r="Z681" s="624"/>
    </row>
    <row r="682" spans="1:26" s="478" customFormat="1" ht="33" x14ac:dyDescent="0.7">
      <c r="A682" s="629" t="s">
        <v>3386</v>
      </c>
      <c r="B682" s="624"/>
      <c r="C682" s="624">
        <v>454</v>
      </c>
      <c r="D682" s="625" t="s">
        <v>47</v>
      </c>
      <c r="E682" s="624">
        <v>1017</v>
      </c>
      <c r="F682" s="624"/>
      <c r="G682" s="624"/>
      <c r="H682" s="475" t="s">
        <v>444</v>
      </c>
      <c r="I682" s="630"/>
      <c r="J682" s="630">
        <v>8</v>
      </c>
      <c r="K682" s="630">
        <v>2</v>
      </c>
      <c r="L682" s="624"/>
      <c r="M682" s="624"/>
      <c r="N682" s="624"/>
      <c r="O682" s="624"/>
      <c r="P682" s="624"/>
      <c r="Q682" s="628">
        <v>150</v>
      </c>
      <c r="R682" s="624"/>
      <c r="S682" s="624"/>
      <c r="T682" s="624"/>
      <c r="U682" s="624"/>
      <c r="V682" s="624"/>
      <c r="W682" s="624"/>
      <c r="X682" s="624"/>
      <c r="Y682" s="624"/>
      <c r="Z682" s="624"/>
    </row>
    <row r="683" spans="1:26" s="478" customFormat="1" ht="33" x14ac:dyDescent="0.75">
      <c r="A683" s="629"/>
      <c r="B683" s="624"/>
      <c r="C683" s="624"/>
      <c r="D683" s="626"/>
      <c r="E683" s="624"/>
      <c r="F683" s="624"/>
      <c r="G683" s="624"/>
      <c r="H683" s="624"/>
      <c r="I683" s="624"/>
      <c r="J683" s="624"/>
      <c r="K683" s="624"/>
      <c r="L683" s="624"/>
      <c r="M683" s="624"/>
      <c r="N683" s="624"/>
      <c r="O683" s="624"/>
      <c r="P683" s="624"/>
      <c r="Q683" s="628"/>
      <c r="R683" s="624"/>
      <c r="S683" s="624"/>
      <c r="T683" s="624"/>
      <c r="U683" s="624"/>
      <c r="V683" s="624"/>
      <c r="W683" s="624"/>
      <c r="X683" s="624"/>
      <c r="Y683" s="624"/>
      <c r="Z683" s="624"/>
    </row>
    <row r="684" spans="1:26" s="478" customFormat="1" ht="33" x14ac:dyDescent="0.75">
      <c r="A684" s="629" t="s">
        <v>3387</v>
      </c>
      <c r="B684" s="624"/>
      <c r="C684" s="630">
        <v>455</v>
      </c>
      <c r="D684" s="627" t="s">
        <v>3226</v>
      </c>
      <c r="E684" s="630">
        <v>6581</v>
      </c>
      <c r="F684" s="624"/>
      <c r="G684" s="624"/>
      <c r="H684" s="475" t="s">
        <v>444</v>
      </c>
      <c r="I684" s="624">
        <v>11</v>
      </c>
      <c r="J684" s="624">
        <v>3</v>
      </c>
      <c r="K684" s="624">
        <v>40</v>
      </c>
      <c r="L684" s="624">
        <v>4740</v>
      </c>
      <c r="M684" s="624"/>
      <c r="N684" s="624"/>
      <c r="O684" s="624"/>
      <c r="P684" s="624"/>
      <c r="Q684" s="631">
        <v>100</v>
      </c>
      <c r="R684" s="624"/>
      <c r="S684" s="624"/>
      <c r="T684" s="624"/>
      <c r="U684" s="624"/>
      <c r="V684" s="624"/>
      <c r="W684" s="624"/>
      <c r="X684" s="624"/>
      <c r="Y684" s="624"/>
      <c r="Z684" s="624"/>
    </row>
    <row r="685" spans="1:26" s="478" customFormat="1" ht="33" x14ac:dyDescent="0.75">
      <c r="A685" s="629"/>
      <c r="B685" s="624"/>
      <c r="C685" s="624"/>
      <c r="D685" s="626"/>
      <c r="E685" s="624"/>
      <c r="F685" s="624"/>
      <c r="G685" s="624"/>
      <c r="H685" s="624"/>
      <c r="I685" s="624"/>
      <c r="J685" s="624"/>
      <c r="K685" s="624"/>
      <c r="L685" s="624"/>
      <c r="M685" s="624"/>
      <c r="N685" s="624"/>
      <c r="O685" s="624"/>
      <c r="P685" s="624"/>
      <c r="Q685" s="628"/>
      <c r="R685" s="624"/>
      <c r="S685" s="624"/>
      <c r="T685" s="624"/>
      <c r="U685" s="624"/>
      <c r="V685" s="624"/>
      <c r="W685" s="624"/>
      <c r="X685" s="624"/>
      <c r="Y685" s="624"/>
      <c r="Z685" s="624"/>
    </row>
    <row r="686" spans="1:26" s="478" customFormat="1" ht="33" x14ac:dyDescent="0.75">
      <c r="A686" s="629" t="s">
        <v>3388</v>
      </c>
      <c r="B686" s="624"/>
      <c r="C686" s="630">
        <v>456</v>
      </c>
      <c r="D686" s="627" t="s">
        <v>3395</v>
      </c>
      <c r="E686" s="630"/>
      <c r="F686" s="624"/>
      <c r="G686" s="624"/>
      <c r="H686" s="475" t="s">
        <v>444</v>
      </c>
      <c r="I686" s="630">
        <v>5</v>
      </c>
      <c r="J686" s="630">
        <v>2</v>
      </c>
      <c r="K686" s="630">
        <v>12</v>
      </c>
      <c r="L686" s="624">
        <v>2212</v>
      </c>
      <c r="M686" s="624"/>
      <c r="N686" s="624"/>
      <c r="O686" s="624"/>
      <c r="P686" s="624"/>
      <c r="Q686" s="631">
        <v>100</v>
      </c>
      <c r="R686" s="624"/>
      <c r="S686" s="624"/>
      <c r="T686" s="624"/>
      <c r="U686" s="624"/>
      <c r="V686" s="624"/>
      <c r="W686" s="624"/>
      <c r="X686" s="624"/>
      <c r="Y686" s="624"/>
      <c r="Z686" s="624"/>
    </row>
    <row r="687" spans="1:26" s="478" customFormat="1" ht="33" x14ac:dyDescent="0.75">
      <c r="A687" s="629"/>
      <c r="B687" s="624"/>
      <c r="C687" s="624"/>
      <c r="D687" s="626"/>
      <c r="E687" s="624"/>
      <c r="F687" s="624"/>
      <c r="G687" s="624"/>
      <c r="H687" s="624"/>
      <c r="I687" s="624"/>
      <c r="J687" s="624"/>
      <c r="K687" s="624"/>
      <c r="L687" s="624"/>
      <c r="M687" s="624"/>
      <c r="N687" s="624"/>
      <c r="O687" s="624"/>
      <c r="P687" s="624"/>
      <c r="Q687" s="628"/>
      <c r="R687" s="624"/>
      <c r="S687" s="624"/>
      <c r="T687" s="624"/>
      <c r="U687" s="624"/>
      <c r="V687" s="624"/>
      <c r="W687" s="624"/>
      <c r="X687" s="624"/>
      <c r="Y687" s="624"/>
      <c r="Z687" s="624"/>
    </row>
    <row r="688" spans="1:26" s="478" customFormat="1" ht="33" x14ac:dyDescent="0.75">
      <c r="A688" s="629" t="s">
        <v>3389</v>
      </c>
      <c r="B688" s="624"/>
      <c r="C688" s="630">
        <v>457</v>
      </c>
      <c r="D688" s="627" t="s">
        <v>3226</v>
      </c>
      <c r="E688" s="630">
        <v>845</v>
      </c>
      <c r="F688" s="624"/>
      <c r="G688" s="624"/>
      <c r="H688" s="475" t="s">
        <v>444</v>
      </c>
      <c r="I688" s="630">
        <v>1</v>
      </c>
      <c r="J688" s="630">
        <v>3</v>
      </c>
      <c r="K688" s="630"/>
      <c r="L688" s="624">
        <v>700</v>
      </c>
      <c r="M688" s="624"/>
      <c r="N688" s="624"/>
      <c r="O688" s="624"/>
      <c r="P688" s="624"/>
      <c r="Q688" s="631">
        <v>150</v>
      </c>
      <c r="R688" s="624"/>
      <c r="S688" s="624"/>
      <c r="T688" s="624"/>
      <c r="U688" s="624"/>
      <c r="V688" s="624"/>
      <c r="W688" s="624"/>
      <c r="X688" s="624"/>
      <c r="Y688" s="624"/>
      <c r="Z688" s="624"/>
    </row>
    <row r="689" spans="1:26" s="478" customFormat="1" ht="33" x14ac:dyDescent="0.75">
      <c r="A689" s="629"/>
      <c r="B689" s="624"/>
      <c r="C689" s="624"/>
      <c r="D689" s="626"/>
      <c r="E689" s="624"/>
      <c r="F689" s="624"/>
      <c r="G689" s="624"/>
      <c r="H689" s="624"/>
      <c r="I689" s="624"/>
      <c r="J689" s="624"/>
      <c r="K689" s="624"/>
      <c r="L689" s="624"/>
      <c r="M689" s="624"/>
      <c r="N689" s="624"/>
      <c r="O689" s="624"/>
      <c r="P689" s="624"/>
      <c r="Q689" s="628"/>
      <c r="R689" s="624"/>
      <c r="S689" s="624"/>
      <c r="T689" s="624"/>
      <c r="U689" s="624"/>
      <c r="V689" s="624"/>
      <c r="W689" s="624"/>
      <c r="X689" s="624"/>
      <c r="Y689" s="624"/>
      <c r="Z689" s="624"/>
    </row>
    <row r="690" spans="1:26" s="478" customFormat="1" ht="33" x14ac:dyDescent="0.75">
      <c r="A690" s="629" t="s">
        <v>3390</v>
      </c>
      <c r="B690" s="624"/>
      <c r="C690" s="630">
        <v>458</v>
      </c>
      <c r="D690" s="627" t="s">
        <v>3396</v>
      </c>
      <c r="E690" s="630">
        <v>1016</v>
      </c>
      <c r="F690" s="624"/>
      <c r="G690" s="624"/>
      <c r="H690" s="475" t="s">
        <v>444</v>
      </c>
      <c r="I690" s="630">
        <v>16</v>
      </c>
      <c r="J690" s="630"/>
      <c r="K690" s="630">
        <v>33</v>
      </c>
      <c r="L690" s="624">
        <v>6433</v>
      </c>
      <c r="M690" s="624"/>
      <c r="N690" s="624"/>
      <c r="O690" s="624"/>
      <c r="P690" s="624"/>
      <c r="Q690" s="631">
        <v>100</v>
      </c>
      <c r="R690" s="624"/>
      <c r="S690" s="624"/>
      <c r="T690" s="624"/>
      <c r="U690" s="624"/>
      <c r="V690" s="624"/>
      <c r="W690" s="624"/>
      <c r="X690" s="624"/>
      <c r="Y690" s="624"/>
      <c r="Z690" s="624"/>
    </row>
    <row r="691" spans="1:26" s="478" customFormat="1" ht="33" x14ac:dyDescent="0.75">
      <c r="A691" s="629"/>
      <c r="B691" s="624"/>
      <c r="C691" s="624"/>
      <c r="D691" s="626"/>
      <c r="E691" s="624"/>
      <c r="F691" s="624"/>
      <c r="G691" s="624"/>
      <c r="H691" s="624"/>
      <c r="I691" s="624"/>
      <c r="J691" s="624"/>
      <c r="K691" s="624"/>
      <c r="L691" s="624"/>
      <c r="M691" s="624"/>
      <c r="N691" s="624"/>
      <c r="O691" s="624"/>
      <c r="P691" s="624"/>
      <c r="Q691" s="628"/>
      <c r="R691" s="624"/>
      <c r="S691" s="624"/>
      <c r="T691" s="624"/>
      <c r="U691" s="624"/>
      <c r="V691" s="624"/>
      <c r="W691" s="624"/>
      <c r="X691" s="624"/>
      <c r="Y691" s="624"/>
      <c r="Z691" s="624"/>
    </row>
    <row r="692" spans="1:26" s="478" customFormat="1" ht="33" x14ac:dyDescent="0.75">
      <c r="A692" s="757" t="s">
        <v>3391</v>
      </c>
      <c r="B692" s="624"/>
      <c r="C692" s="624">
        <v>459</v>
      </c>
      <c r="D692" s="627" t="s">
        <v>3226</v>
      </c>
      <c r="E692" s="624">
        <v>6253</v>
      </c>
      <c r="F692" s="624"/>
      <c r="G692" s="624"/>
      <c r="H692" s="475" t="s">
        <v>444</v>
      </c>
      <c r="I692" s="630">
        <v>9</v>
      </c>
      <c r="J692" s="630">
        <v>1</v>
      </c>
      <c r="K692" s="630">
        <v>60</v>
      </c>
      <c r="L692" s="624">
        <v>3760</v>
      </c>
      <c r="M692" s="624"/>
      <c r="N692" s="624"/>
      <c r="O692" s="624"/>
      <c r="P692" s="624"/>
      <c r="Q692" s="628">
        <v>150</v>
      </c>
      <c r="R692" s="624"/>
      <c r="S692" s="624"/>
      <c r="T692" s="624"/>
      <c r="U692" s="624"/>
      <c r="V692" s="624"/>
      <c r="W692" s="624"/>
      <c r="X692" s="624"/>
      <c r="Y692" s="624"/>
      <c r="Z692" s="624"/>
    </row>
    <row r="693" spans="1:26" s="478" customFormat="1" ht="33" x14ac:dyDescent="0.75">
      <c r="A693" s="629"/>
      <c r="B693" s="624"/>
      <c r="C693" s="624">
        <v>460</v>
      </c>
      <c r="D693" s="627" t="s">
        <v>3226</v>
      </c>
      <c r="E693" s="624">
        <v>6252</v>
      </c>
      <c r="F693" s="624"/>
      <c r="G693" s="624"/>
      <c r="H693" s="475" t="s">
        <v>444</v>
      </c>
      <c r="I693" s="624"/>
      <c r="J693" s="624">
        <v>3</v>
      </c>
      <c r="K693" s="624">
        <v>38</v>
      </c>
      <c r="L693" s="624">
        <v>338</v>
      </c>
      <c r="M693" s="624"/>
      <c r="N693" s="624"/>
      <c r="O693" s="624"/>
      <c r="P693" s="624"/>
      <c r="Q693" s="628">
        <v>150</v>
      </c>
      <c r="R693" s="624"/>
      <c r="S693" s="624"/>
      <c r="T693" s="624"/>
      <c r="U693" s="624"/>
      <c r="V693" s="624"/>
      <c r="W693" s="624"/>
      <c r="X693" s="624"/>
      <c r="Y693" s="624"/>
      <c r="Z693" s="624"/>
    </row>
    <row r="694" spans="1:26" s="478" customFormat="1" ht="33" x14ac:dyDescent="0.75">
      <c r="A694" s="629"/>
      <c r="B694" s="624"/>
      <c r="C694" s="624">
        <v>461</v>
      </c>
      <c r="D694" s="627" t="s">
        <v>3226</v>
      </c>
      <c r="E694" s="624">
        <v>6254</v>
      </c>
      <c r="F694" s="624"/>
      <c r="G694" s="624"/>
      <c r="H694" s="475" t="s">
        <v>444</v>
      </c>
      <c r="I694" s="624">
        <v>7</v>
      </c>
      <c r="J694" s="624">
        <v>1</v>
      </c>
      <c r="K694" s="624">
        <v>20</v>
      </c>
      <c r="L694" s="624">
        <v>2920</v>
      </c>
      <c r="M694" s="624"/>
      <c r="N694" s="624"/>
      <c r="O694" s="624"/>
      <c r="P694" s="624"/>
      <c r="Q694" s="628">
        <v>150</v>
      </c>
      <c r="R694" s="624"/>
      <c r="S694" s="624"/>
      <c r="T694" s="624"/>
      <c r="U694" s="624"/>
      <c r="V694" s="624"/>
      <c r="W694" s="624"/>
      <c r="X694" s="624"/>
      <c r="Y694" s="624"/>
      <c r="Z694" s="624"/>
    </row>
    <row r="695" spans="1:26" s="478" customFormat="1" ht="33" x14ac:dyDescent="0.75">
      <c r="A695" s="629"/>
      <c r="B695" s="624"/>
      <c r="C695" s="624">
        <v>462</v>
      </c>
      <c r="D695" s="627" t="s">
        <v>3226</v>
      </c>
      <c r="E695" s="624">
        <v>2923</v>
      </c>
      <c r="F695" s="624"/>
      <c r="G695" s="624"/>
      <c r="H695" s="475" t="s">
        <v>444</v>
      </c>
      <c r="I695" s="624">
        <v>4</v>
      </c>
      <c r="J695" s="624"/>
      <c r="K695" s="624">
        <v>30</v>
      </c>
      <c r="L695" s="624">
        <v>1630</v>
      </c>
      <c r="M695" s="624"/>
      <c r="N695" s="624"/>
      <c r="O695" s="624"/>
      <c r="P695" s="624"/>
      <c r="Q695" s="628">
        <v>150</v>
      </c>
      <c r="R695" s="624"/>
      <c r="S695" s="624"/>
      <c r="T695" s="624"/>
      <c r="U695" s="624"/>
      <c r="V695" s="624"/>
      <c r="W695" s="624"/>
      <c r="X695" s="624"/>
      <c r="Y695" s="624"/>
      <c r="Z695" s="624"/>
    </row>
    <row r="696" spans="1:26" s="478" customFormat="1" ht="33" x14ac:dyDescent="0.75">
      <c r="A696" s="629"/>
      <c r="B696" s="624"/>
      <c r="C696" s="624">
        <v>463</v>
      </c>
      <c r="D696" s="627" t="s">
        <v>3226</v>
      </c>
      <c r="E696" s="624">
        <v>10032</v>
      </c>
      <c r="F696" s="624"/>
      <c r="G696" s="624"/>
      <c r="H696" s="475" t="s">
        <v>444</v>
      </c>
      <c r="I696" s="624">
        <v>3</v>
      </c>
      <c r="J696" s="624">
        <v>1</v>
      </c>
      <c r="K696" s="624">
        <v>31</v>
      </c>
      <c r="L696" s="624">
        <v>1331</v>
      </c>
      <c r="M696" s="624"/>
      <c r="N696" s="624"/>
      <c r="O696" s="624"/>
      <c r="P696" s="624"/>
      <c r="Q696" s="628">
        <v>200</v>
      </c>
      <c r="R696" s="624"/>
      <c r="S696" s="624"/>
      <c r="T696" s="624"/>
      <c r="U696" s="624"/>
      <c r="V696" s="624"/>
      <c r="W696" s="624"/>
      <c r="X696" s="624"/>
      <c r="Y696" s="624"/>
      <c r="Z696" s="624"/>
    </row>
    <row r="697" spans="1:26" s="478" customFormat="1" ht="33" x14ac:dyDescent="0.75">
      <c r="A697" s="629"/>
      <c r="B697" s="624"/>
      <c r="C697" s="624">
        <v>464</v>
      </c>
      <c r="D697" s="627" t="s">
        <v>3226</v>
      </c>
      <c r="E697" s="624">
        <v>10029</v>
      </c>
      <c r="F697" s="624"/>
      <c r="G697" s="624"/>
      <c r="H697" s="475" t="s">
        <v>444</v>
      </c>
      <c r="I697" s="624">
        <v>17</v>
      </c>
      <c r="J697" s="624">
        <v>1</v>
      </c>
      <c r="K697" s="624">
        <v>11</v>
      </c>
      <c r="L697" s="624">
        <v>6911</v>
      </c>
      <c r="M697" s="624"/>
      <c r="N697" s="624"/>
      <c r="O697" s="624"/>
      <c r="P697" s="624"/>
      <c r="Q697" s="628">
        <v>150</v>
      </c>
      <c r="R697" s="624"/>
      <c r="S697" s="624"/>
      <c r="T697" s="624"/>
      <c r="U697" s="624"/>
      <c r="V697" s="624"/>
      <c r="W697" s="624"/>
      <c r="X697" s="624"/>
      <c r="Y697" s="624"/>
      <c r="Z697" s="624"/>
    </row>
    <row r="698" spans="1:26" s="478" customFormat="1" ht="33" x14ac:dyDescent="0.75">
      <c r="A698" s="629"/>
      <c r="B698" s="624"/>
      <c r="C698" s="624"/>
      <c r="D698" s="626"/>
      <c r="E698" s="624"/>
      <c r="F698" s="624"/>
      <c r="G698" s="624"/>
      <c r="H698" s="624"/>
      <c r="I698" s="624"/>
      <c r="J698" s="624"/>
      <c r="K698" s="624"/>
      <c r="L698" s="624"/>
      <c r="M698" s="624"/>
      <c r="N698" s="624"/>
      <c r="O698" s="624"/>
      <c r="P698" s="624"/>
      <c r="Q698" s="628"/>
      <c r="R698" s="624"/>
      <c r="S698" s="624"/>
      <c r="T698" s="624"/>
      <c r="U698" s="624"/>
      <c r="V698" s="624"/>
      <c r="W698" s="624"/>
      <c r="X698" s="624"/>
      <c r="Y698" s="624"/>
      <c r="Z698" s="624"/>
    </row>
    <row r="699" spans="1:26" s="478" customFormat="1" x14ac:dyDescent="0.7">
      <c r="A699" s="629" t="s">
        <v>3392</v>
      </c>
      <c r="B699" s="624"/>
      <c r="C699" s="624">
        <v>465</v>
      </c>
      <c r="D699" s="17" t="s">
        <v>3226</v>
      </c>
      <c r="E699" s="624">
        <v>2805</v>
      </c>
      <c r="F699" s="624"/>
      <c r="G699" s="624"/>
      <c r="H699" s="475" t="s">
        <v>444</v>
      </c>
      <c r="I699" s="624">
        <v>7</v>
      </c>
      <c r="J699" s="624">
        <v>2</v>
      </c>
      <c r="K699" s="624">
        <v>68</v>
      </c>
      <c r="L699" s="624">
        <v>3068</v>
      </c>
      <c r="M699" s="624"/>
      <c r="N699" s="624"/>
      <c r="O699" s="624"/>
      <c r="P699" s="624"/>
      <c r="Q699" s="628">
        <v>200</v>
      </c>
      <c r="R699" s="624"/>
      <c r="S699" s="624"/>
      <c r="T699" s="624"/>
      <c r="U699" s="624"/>
      <c r="V699" s="624"/>
      <c r="W699" s="624"/>
      <c r="X699" s="624"/>
      <c r="Y699" s="624"/>
      <c r="Z699" s="624"/>
    </row>
    <row r="700" spans="1:26" s="478" customFormat="1" x14ac:dyDescent="0.7">
      <c r="A700" s="629"/>
      <c r="B700" s="624"/>
      <c r="C700" s="624"/>
      <c r="D700" s="17"/>
      <c r="E700" s="624"/>
      <c r="F700" s="624"/>
      <c r="G700" s="624"/>
      <c r="H700" s="624"/>
      <c r="I700" s="624"/>
      <c r="J700" s="624"/>
      <c r="K700" s="624"/>
      <c r="L700" s="624"/>
      <c r="M700" s="624"/>
      <c r="N700" s="624"/>
      <c r="O700" s="624"/>
      <c r="P700" s="624"/>
      <c r="Q700" s="628"/>
      <c r="R700" s="624"/>
      <c r="S700" s="624"/>
      <c r="T700" s="624"/>
      <c r="U700" s="624"/>
      <c r="V700" s="624"/>
      <c r="W700" s="624"/>
      <c r="X700" s="624"/>
      <c r="Y700" s="624"/>
      <c r="Z700" s="624"/>
    </row>
    <row r="701" spans="1:26" s="478" customFormat="1" x14ac:dyDescent="0.7">
      <c r="A701" s="629" t="s">
        <v>3393</v>
      </c>
      <c r="B701" s="624"/>
      <c r="C701" s="624">
        <v>466</v>
      </c>
      <c r="D701" s="17" t="s">
        <v>3226</v>
      </c>
      <c r="E701" s="624">
        <v>6248</v>
      </c>
      <c r="F701" s="624"/>
      <c r="G701" s="624"/>
      <c r="H701" s="475" t="s">
        <v>444</v>
      </c>
      <c r="I701" s="624">
        <v>17</v>
      </c>
      <c r="J701" s="624">
        <v>2</v>
      </c>
      <c r="K701" s="624">
        <v>39</v>
      </c>
      <c r="L701" s="624">
        <v>7039</v>
      </c>
      <c r="M701" s="624"/>
      <c r="N701" s="624"/>
      <c r="O701" s="624"/>
      <c r="P701" s="624"/>
      <c r="Q701" s="628">
        <v>150</v>
      </c>
      <c r="R701" s="624"/>
      <c r="S701" s="624"/>
      <c r="T701" s="624"/>
      <c r="U701" s="624"/>
      <c r="V701" s="624"/>
      <c r="W701" s="624"/>
      <c r="X701" s="624"/>
      <c r="Y701" s="624"/>
      <c r="Z701" s="624"/>
    </row>
    <row r="702" spans="1:26" s="478" customFormat="1" x14ac:dyDescent="0.7">
      <c r="A702" s="629"/>
      <c r="B702" s="624"/>
      <c r="C702" s="624">
        <v>467</v>
      </c>
      <c r="D702" s="17" t="s">
        <v>3226</v>
      </c>
      <c r="E702" s="624">
        <v>5337</v>
      </c>
      <c r="F702" s="624"/>
      <c r="G702" s="624"/>
      <c r="H702" s="475" t="s">
        <v>444</v>
      </c>
      <c r="I702" s="624">
        <v>1</v>
      </c>
      <c r="J702" s="624">
        <v>3</v>
      </c>
      <c r="K702" s="624">
        <v>67</v>
      </c>
      <c r="L702" s="624">
        <v>7667</v>
      </c>
      <c r="M702" s="624"/>
      <c r="N702" s="624"/>
      <c r="O702" s="624"/>
      <c r="P702" s="624"/>
      <c r="Q702" s="628">
        <v>150</v>
      </c>
      <c r="R702" s="624"/>
      <c r="S702" s="624"/>
      <c r="T702" s="624"/>
      <c r="U702" s="624"/>
      <c r="V702" s="624"/>
      <c r="W702" s="624"/>
      <c r="X702" s="624"/>
      <c r="Y702" s="624"/>
      <c r="Z702" s="624"/>
    </row>
    <row r="703" spans="1:26" s="478" customFormat="1" x14ac:dyDescent="0.7">
      <c r="A703" s="629"/>
      <c r="B703" s="624"/>
      <c r="C703" s="624"/>
      <c r="D703" s="17"/>
      <c r="E703" s="624"/>
      <c r="F703" s="624"/>
      <c r="G703" s="624"/>
      <c r="H703" s="624"/>
      <c r="I703" s="624"/>
      <c r="J703" s="624"/>
      <c r="K703" s="624"/>
      <c r="L703" s="624"/>
      <c r="M703" s="624"/>
      <c r="N703" s="624"/>
      <c r="O703" s="624"/>
      <c r="P703" s="624"/>
      <c r="Q703" s="628"/>
      <c r="R703" s="624"/>
      <c r="S703" s="624"/>
      <c r="T703" s="624"/>
      <c r="U703" s="624"/>
      <c r="V703" s="624"/>
      <c r="W703" s="624"/>
      <c r="X703" s="624"/>
      <c r="Y703" s="624"/>
      <c r="Z703" s="624"/>
    </row>
    <row r="704" spans="1:26" s="478" customFormat="1" x14ac:dyDescent="0.7">
      <c r="A704" s="629" t="s">
        <v>3394</v>
      </c>
      <c r="B704" s="624"/>
      <c r="C704" s="624">
        <v>468</v>
      </c>
      <c r="D704" s="17" t="s">
        <v>3226</v>
      </c>
      <c r="E704" s="624">
        <v>4089</v>
      </c>
      <c r="F704" s="624"/>
      <c r="G704" s="624"/>
      <c r="H704" s="475" t="s">
        <v>444</v>
      </c>
      <c r="I704" s="624">
        <v>5</v>
      </c>
      <c r="J704" s="624">
        <v>1</v>
      </c>
      <c r="K704" s="624">
        <v>37</v>
      </c>
      <c r="L704" s="624">
        <v>2137</v>
      </c>
      <c r="M704" s="624"/>
      <c r="N704" s="624"/>
      <c r="O704" s="624"/>
      <c r="P704" s="624"/>
      <c r="Q704" s="628">
        <v>150</v>
      </c>
      <c r="R704" s="624"/>
      <c r="S704" s="624"/>
      <c r="T704" s="624"/>
      <c r="U704" s="624"/>
      <c r="V704" s="624"/>
      <c r="W704" s="624"/>
      <c r="X704" s="624"/>
      <c r="Y704" s="624"/>
      <c r="Z704" s="624"/>
    </row>
    <row r="705" spans="1:28" s="478" customFormat="1" x14ac:dyDescent="0.7">
      <c r="A705" s="629"/>
      <c r="B705" s="624"/>
      <c r="C705" s="624">
        <v>469</v>
      </c>
      <c r="D705" s="17" t="s">
        <v>3226</v>
      </c>
      <c r="E705" s="624">
        <v>6766</v>
      </c>
      <c r="F705" s="624"/>
      <c r="G705" s="624"/>
      <c r="H705" s="475" t="s">
        <v>444</v>
      </c>
      <c r="I705" s="624">
        <v>8</v>
      </c>
      <c r="J705" s="624">
        <v>1</v>
      </c>
      <c r="K705" s="624">
        <v>88</v>
      </c>
      <c r="L705" s="624">
        <v>3388</v>
      </c>
      <c r="M705" s="624"/>
      <c r="N705" s="624"/>
      <c r="O705" s="624"/>
      <c r="P705" s="624"/>
      <c r="Q705" s="628">
        <v>150</v>
      </c>
      <c r="R705" s="624"/>
      <c r="S705" s="624"/>
      <c r="T705" s="624"/>
      <c r="U705" s="624"/>
      <c r="V705" s="624"/>
      <c r="W705" s="624"/>
      <c r="X705" s="624"/>
      <c r="Y705" s="624"/>
      <c r="Z705" s="624"/>
    </row>
    <row r="706" spans="1:28" s="478" customFormat="1" x14ac:dyDescent="0.7">
      <c r="A706" s="629"/>
      <c r="B706" s="624"/>
      <c r="C706" s="624">
        <v>470</v>
      </c>
      <c r="D706" s="17" t="s">
        <v>3226</v>
      </c>
      <c r="E706" s="624">
        <v>4093</v>
      </c>
      <c r="F706" s="624"/>
      <c r="G706" s="624"/>
      <c r="H706" s="475" t="s">
        <v>444</v>
      </c>
      <c r="I706" s="624">
        <v>3</v>
      </c>
      <c r="J706" s="624">
        <v>3</v>
      </c>
      <c r="K706" s="624">
        <v>35</v>
      </c>
      <c r="L706" s="624">
        <v>1535</v>
      </c>
      <c r="M706" s="624"/>
      <c r="N706" s="624"/>
      <c r="O706" s="624"/>
      <c r="P706" s="624"/>
      <c r="Q706" s="628">
        <v>150</v>
      </c>
      <c r="R706" s="624"/>
      <c r="S706" s="624"/>
      <c r="T706" s="624"/>
      <c r="U706" s="624"/>
      <c r="V706" s="624"/>
      <c r="W706" s="624"/>
      <c r="X706" s="624"/>
      <c r="Y706" s="624"/>
      <c r="Z706" s="624"/>
    </row>
    <row r="707" spans="1:28" s="478" customFormat="1" x14ac:dyDescent="0.7">
      <c r="A707" s="629"/>
      <c r="B707" s="624"/>
      <c r="C707" s="624">
        <v>471</v>
      </c>
      <c r="D707" s="17" t="s">
        <v>3226</v>
      </c>
      <c r="E707" s="624">
        <v>4082</v>
      </c>
      <c r="F707" s="624"/>
      <c r="G707" s="624"/>
      <c r="H707" s="475" t="s">
        <v>444</v>
      </c>
      <c r="I707" s="624">
        <v>4</v>
      </c>
      <c r="J707" s="624">
        <v>2</v>
      </c>
      <c r="K707" s="624">
        <v>37</v>
      </c>
      <c r="L707" s="624">
        <v>1837</v>
      </c>
      <c r="M707" s="624"/>
      <c r="N707" s="624"/>
      <c r="O707" s="624"/>
      <c r="P707" s="624"/>
      <c r="Q707" s="628">
        <v>150</v>
      </c>
      <c r="R707" s="624"/>
      <c r="S707" s="624"/>
      <c r="T707" s="624"/>
      <c r="U707" s="624"/>
      <c r="V707" s="624"/>
      <c r="W707" s="624"/>
      <c r="X707" s="624"/>
      <c r="Y707" s="624"/>
      <c r="Z707" s="624"/>
    </row>
    <row r="708" spans="1:28" s="478" customFormat="1" x14ac:dyDescent="0.7">
      <c r="A708" s="629"/>
      <c r="B708" s="624"/>
      <c r="C708" s="624">
        <v>472</v>
      </c>
      <c r="D708" s="17" t="s">
        <v>3226</v>
      </c>
      <c r="E708" s="624">
        <v>4091</v>
      </c>
      <c r="F708" s="624"/>
      <c r="G708" s="624"/>
      <c r="H708" s="475" t="s">
        <v>444</v>
      </c>
      <c r="I708" s="624">
        <v>4</v>
      </c>
      <c r="J708" s="624">
        <v>3</v>
      </c>
      <c r="K708" s="624">
        <v>77</v>
      </c>
      <c r="L708" s="624">
        <v>1977</v>
      </c>
      <c r="M708" s="624"/>
      <c r="N708" s="624"/>
      <c r="O708" s="624"/>
      <c r="P708" s="624"/>
      <c r="Q708" s="628">
        <v>150</v>
      </c>
      <c r="R708" s="624"/>
      <c r="S708" s="624"/>
      <c r="T708" s="624"/>
      <c r="U708" s="624"/>
      <c r="V708" s="624"/>
      <c r="W708" s="624"/>
      <c r="X708" s="624"/>
      <c r="Y708" s="624"/>
      <c r="Z708" s="624"/>
    </row>
    <row r="709" spans="1:28" s="478" customFormat="1" x14ac:dyDescent="0.7">
      <c r="A709" s="629"/>
      <c r="B709" s="624"/>
      <c r="C709" s="624">
        <v>473</v>
      </c>
      <c r="D709" s="17" t="s">
        <v>3226</v>
      </c>
      <c r="E709" s="624">
        <v>4090</v>
      </c>
      <c r="F709" s="624"/>
      <c r="G709" s="624"/>
      <c r="H709" s="475" t="s">
        <v>444</v>
      </c>
      <c r="I709" s="624">
        <v>5</v>
      </c>
      <c r="J709" s="624">
        <v>0</v>
      </c>
      <c r="K709" s="624">
        <v>14</v>
      </c>
      <c r="L709" s="624">
        <v>2014</v>
      </c>
      <c r="M709" s="624"/>
      <c r="N709" s="624"/>
      <c r="O709" s="624"/>
      <c r="P709" s="624"/>
      <c r="Q709" s="628">
        <v>150</v>
      </c>
      <c r="R709" s="624"/>
      <c r="S709" s="624"/>
      <c r="T709" s="624"/>
      <c r="U709" s="624"/>
      <c r="V709" s="624"/>
      <c r="W709" s="624"/>
      <c r="X709" s="624"/>
      <c r="Y709" s="624"/>
      <c r="Z709" s="624"/>
    </row>
    <row r="710" spans="1:28" s="478" customFormat="1" x14ac:dyDescent="0.7">
      <c r="A710" s="629"/>
      <c r="B710" s="624"/>
      <c r="C710" s="624"/>
      <c r="D710" s="15"/>
      <c r="E710" s="624"/>
      <c r="F710" s="624"/>
      <c r="G710" s="624"/>
      <c r="H710" s="624"/>
      <c r="I710" s="624"/>
      <c r="J710" s="624"/>
      <c r="K710" s="624"/>
      <c r="L710" s="624"/>
      <c r="M710" s="624"/>
      <c r="N710" s="624"/>
      <c r="O710" s="624"/>
      <c r="P710" s="624"/>
      <c r="Q710" s="628"/>
      <c r="R710" s="624"/>
      <c r="S710" s="624"/>
      <c r="T710" s="624"/>
      <c r="U710" s="624"/>
      <c r="V710" s="624"/>
      <c r="W710" s="624"/>
      <c r="X710" s="624"/>
      <c r="Y710" s="624"/>
      <c r="Z710" s="624"/>
    </row>
    <row r="711" spans="1:28" s="478" customFormat="1" x14ac:dyDescent="0.7">
      <c r="A711" s="758" t="s">
        <v>3397</v>
      </c>
      <c r="B711" s="624"/>
      <c r="C711" s="632">
        <v>474</v>
      </c>
      <c r="D711" s="17" t="s">
        <v>3226</v>
      </c>
      <c r="E711" s="46">
        <v>2798</v>
      </c>
      <c r="F711" s="624"/>
      <c r="G711" s="624"/>
      <c r="H711" s="475" t="s">
        <v>444</v>
      </c>
      <c r="I711" s="46">
        <v>12</v>
      </c>
      <c r="J711" s="46">
        <v>3</v>
      </c>
      <c r="K711" s="46">
        <v>58</v>
      </c>
      <c r="L711" s="624">
        <v>5158</v>
      </c>
      <c r="M711" s="624"/>
      <c r="N711" s="624"/>
      <c r="O711" s="624"/>
      <c r="P711" s="624"/>
      <c r="Q711" s="628">
        <v>150</v>
      </c>
      <c r="R711" s="624"/>
      <c r="S711" s="624"/>
      <c r="T711" s="624"/>
      <c r="U711" s="624"/>
      <c r="V711" s="624"/>
      <c r="W711" s="624"/>
      <c r="X711" s="624"/>
      <c r="Y711" s="624"/>
      <c r="Z711" s="624"/>
    </row>
    <row r="712" spans="1:28" x14ac:dyDescent="0.7">
      <c r="A712" s="754"/>
      <c r="B712" s="473"/>
      <c r="G712" s="473"/>
      <c r="H712" s="473"/>
      <c r="I712" s="473"/>
      <c r="J712" s="473"/>
      <c r="K712" s="473"/>
      <c r="L712" s="473"/>
      <c r="M712" s="473"/>
      <c r="N712" s="473"/>
      <c r="O712" s="473"/>
      <c r="P712" s="473"/>
      <c r="R712" s="473"/>
      <c r="S712" s="473"/>
      <c r="T712" s="473"/>
      <c r="U712" s="473"/>
      <c r="V712" s="473"/>
      <c r="W712" s="473"/>
      <c r="X712" s="473"/>
      <c r="Y712" s="473"/>
      <c r="Z712" s="473"/>
    </row>
    <row r="713" spans="1:28" ht="31.5" customHeight="1" x14ac:dyDescent="0.7">
      <c r="A713" s="744" t="s">
        <v>472</v>
      </c>
      <c r="B713" s="470">
        <v>221</v>
      </c>
      <c r="C713" s="470">
        <v>475</v>
      </c>
      <c r="D713" s="666" t="s">
        <v>3221</v>
      </c>
      <c r="E713" s="466"/>
      <c r="F713" s="470"/>
      <c r="G713" s="470"/>
      <c r="H713" s="475" t="s">
        <v>444</v>
      </c>
      <c r="I713" s="470"/>
      <c r="J713" s="470">
        <v>2</v>
      </c>
      <c r="K713" s="470">
        <v>98</v>
      </c>
      <c r="L713" s="470"/>
      <c r="M713" s="470">
        <v>298</v>
      </c>
      <c r="N713" s="470"/>
      <c r="O713" s="470"/>
      <c r="P713" s="470"/>
      <c r="Q713" s="628">
        <v>150</v>
      </c>
      <c r="R713" s="470">
        <v>100</v>
      </c>
      <c r="S713" s="470">
        <v>221</v>
      </c>
      <c r="T713" s="470" t="s">
        <v>36</v>
      </c>
      <c r="U713" s="466" t="s">
        <v>64</v>
      </c>
      <c r="V713" s="470">
        <v>90</v>
      </c>
      <c r="W713" s="470"/>
      <c r="X713" s="470">
        <v>90</v>
      </c>
      <c r="Y713" s="470"/>
      <c r="Z713" s="470"/>
      <c r="AA713" s="470">
        <v>14</v>
      </c>
      <c r="AB713" s="470"/>
    </row>
    <row r="714" spans="1:28" ht="31.5" customHeight="1" x14ac:dyDescent="0.7">
      <c r="A714" s="744"/>
      <c r="B714" s="470"/>
      <c r="C714" s="470"/>
      <c r="D714" s="666"/>
      <c r="E714" s="466"/>
      <c r="F714" s="470"/>
      <c r="G714" s="470"/>
      <c r="H714" s="475"/>
      <c r="I714" s="470"/>
      <c r="J714" s="470"/>
      <c r="K714" s="470"/>
      <c r="L714" s="470"/>
      <c r="M714" s="470"/>
      <c r="N714" s="470"/>
      <c r="O714" s="470"/>
      <c r="P714" s="470"/>
      <c r="Q714" s="472"/>
      <c r="R714" s="470"/>
      <c r="S714" s="470"/>
      <c r="T714" s="470"/>
      <c r="U714" s="466"/>
      <c r="V714" s="470"/>
      <c r="W714" s="470"/>
      <c r="X714" s="470"/>
      <c r="Y714" s="470"/>
      <c r="Z714" s="470"/>
      <c r="AA714" s="470"/>
      <c r="AB714" s="470"/>
    </row>
    <row r="715" spans="1:28" ht="30.75" customHeight="1" x14ac:dyDescent="0.7">
      <c r="A715" s="754" t="s">
        <v>3439</v>
      </c>
      <c r="B715" s="473">
        <v>194</v>
      </c>
      <c r="C715" s="470">
        <v>476</v>
      </c>
      <c r="D715" s="666" t="s">
        <v>3221</v>
      </c>
      <c r="G715" s="473"/>
      <c r="H715" s="475" t="s">
        <v>444</v>
      </c>
      <c r="I715" s="473"/>
      <c r="J715" s="473">
        <v>3</v>
      </c>
      <c r="K715" s="473">
        <v>14</v>
      </c>
      <c r="L715" s="473"/>
      <c r="M715" s="473">
        <v>314</v>
      </c>
      <c r="N715" s="473"/>
      <c r="O715" s="473"/>
      <c r="P715" s="473"/>
      <c r="Q715" s="628">
        <v>150</v>
      </c>
      <c r="R715" s="473">
        <v>101</v>
      </c>
      <c r="S715" s="473"/>
      <c r="T715" s="470" t="s">
        <v>1012</v>
      </c>
      <c r="U715" s="475" t="s">
        <v>45</v>
      </c>
      <c r="V715" s="473">
        <v>108</v>
      </c>
      <c r="W715" s="473"/>
      <c r="X715" s="473">
        <v>108</v>
      </c>
      <c r="Y715" s="473"/>
      <c r="Z715" s="473"/>
      <c r="AA715" s="459">
        <v>20</v>
      </c>
    </row>
    <row r="716" spans="1:28" ht="30.75" customHeight="1" x14ac:dyDescent="0.7">
      <c r="A716" s="754"/>
      <c r="B716" s="473"/>
      <c r="C716" s="470"/>
      <c r="D716" s="666"/>
      <c r="G716" s="473"/>
      <c r="H716" s="475"/>
      <c r="I716" s="473"/>
      <c r="J716" s="473"/>
      <c r="K716" s="473"/>
      <c r="L716" s="473"/>
      <c r="M716" s="473"/>
      <c r="N716" s="473"/>
      <c r="O716" s="473"/>
      <c r="P716" s="473"/>
      <c r="R716" s="473"/>
      <c r="S716" s="473"/>
      <c r="T716" s="470"/>
      <c r="U716" s="475"/>
      <c r="V716" s="473"/>
      <c r="W716" s="473"/>
      <c r="X716" s="473"/>
      <c r="Y716" s="473"/>
      <c r="Z716" s="473"/>
    </row>
    <row r="717" spans="1:28" x14ac:dyDescent="0.7">
      <c r="A717" s="754" t="s">
        <v>3440</v>
      </c>
      <c r="B717" s="473">
        <v>41</v>
      </c>
      <c r="C717" s="470">
        <v>477</v>
      </c>
      <c r="D717" s="666" t="s">
        <v>3221</v>
      </c>
      <c r="G717" s="473"/>
      <c r="H717" s="475" t="s">
        <v>444</v>
      </c>
      <c r="I717" s="473">
        <v>9</v>
      </c>
      <c r="J717" s="473"/>
      <c r="K717" s="473">
        <v>45</v>
      </c>
      <c r="L717" s="473">
        <v>3645</v>
      </c>
      <c r="M717" s="473"/>
      <c r="N717" s="473"/>
      <c r="O717" s="473"/>
      <c r="P717" s="473"/>
      <c r="Q717" s="628">
        <v>150</v>
      </c>
      <c r="R717" s="473"/>
      <c r="S717" s="473"/>
      <c r="T717" s="473"/>
      <c r="U717" s="473"/>
      <c r="V717" s="473"/>
      <c r="W717" s="473"/>
      <c r="X717" s="473"/>
      <c r="Y717" s="473"/>
      <c r="Z717" s="473"/>
    </row>
    <row r="718" spans="1:28" x14ac:dyDescent="0.7">
      <c r="A718" s="754"/>
      <c r="B718" s="473"/>
      <c r="C718" s="470"/>
      <c r="D718" s="666"/>
      <c r="G718" s="473"/>
      <c r="H718" s="475"/>
      <c r="I718" s="473"/>
      <c r="J718" s="473"/>
      <c r="K718" s="473"/>
      <c r="L718" s="473"/>
      <c r="M718" s="473"/>
      <c r="N718" s="473"/>
      <c r="O718" s="473"/>
      <c r="P718" s="473"/>
      <c r="R718" s="473"/>
      <c r="S718" s="473"/>
      <c r="T718" s="473"/>
      <c r="U718" s="473"/>
      <c r="V718" s="473"/>
      <c r="W718" s="473"/>
      <c r="X718" s="473"/>
      <c r="Y718" s="473"/>
      <c r="Z718" s="473"/>
    </row>
    <row r="719" spans="1:28" x14ac:dyDescent="0.7">
      <c r="A719" s="754" t="s">
        <v>597</v>
      </c>
      <c r="B719" s="473">
        <v>25</v>
      </c>
      <c r="C719" s="470">
        <v>478</v>
      </c>
      <c r="D719" s="666" t="s">
        <v>3221</v>
      </c>
      <c r="G719" s="473"/>
      <c r="H719" s="475" t="s">
        <v>444</v>
      </c>
      <c r="I719" s="473">
        <v>9</v>
      </c>
      <c r="J719" s="473">
        <v>3</v>
      </c>
      <c r="K719" s="473">
        <v>95</v>
      </c>
      <c r="L719" s="473">
        <v>3995</v>
      </c>
      <c r="M719" s="473"/>
      <c r="N719" s="473"/>
      <c r="O719" s="473"/>
      <c r="P719" s="473"/>
      <c r="Q719" s="628">
        <v>150</v>
      </c>
      <c r="R719" s="473"/>
      <c r="S719" s="473"/>
      <c r="T719" s="473"/>
      <c r="U719" s="473"/>
      <c r="V719" s="473"/>
      <c r="W719" s="473"/>
      <c r="X719" s="473"/>
      <c r="Y719" s="473"/>
      <c r="Z719" s="473"/>
    </row>
    <row r="720" spans="1:28" x14ac:dyDescent="0.7">
      <c r="A720" s="754"/>
      <c r="B720" s="473"/>
      <c r="C720" s="470"/>
      <c r="D720" s="666"/>
      <c r="G720" s="473"/>
      <c r="H720" s="475"/>
      <c r="I720" s="473"/>
      <c r="J720" s="473"/>
      <c r="K720" s="473"/>
      <c r="L720" s="473"/>
      <c r="M720" s="473"/>
      <c r="N720" s="473"/>
      <c r="O720" s="473"/>
      <c r="P720" s="473"/>
      <c r="R720" s="473"/>
      <c r="S720" s="473"/>
      <c r="T720" s="473"/>
      <c r="U720" s="473"/>
      <c r="V720" s="473"/>
      <c r="W720" s="473"/>
      <c r="X720" s="473"/>
      <c r="Y720" s="473"/>
      <c r="Z720" s="473"/>
    </row>
    <row r="721" spans="1:27" x14ac:dyDescent="0.7">
      <c r="A721" s="754" t="s">
        <v>3441</v>
      </c>
      <c r="B721" s="473">
        <v>230</v>
      </c>
      <c r="C721" s="470">
        <v>479</v>
      </c>
      <c r="D721" s="666" t="s">
        <v>3221</v>
      </c>
      <c r="G721" s="473"/>
      <c r="H721" s="475" t="s">
        <v>444</v>
      </c>
      <c r="I721" s="473"/>
      <c r="J721" s="473">
        <v>3</v>
      </c>
      <c r="K721" s="473">
        <v>96</v>
      </c>
      <c r="L721" s="473"/>
      <c r="M721" s="473">
        <v>396</v>
      </c>
      <c r="N721" s="473"/>
      <c r="O721" s="473"/>
      <c r="P721" s="473"/>
      <c r="Q721" s="628">
        <v>150</v>
      </c>
      <c r="R721" s="473">
        <v>102</v>
      </c>
      <c r="S721" s="473">
        <v>230</v>
      </c>
      <c r="T721" s="470" t="s">
        <v>1012</v>
      </c>
      <c r="U721" s="475" t="s">
        <v>45</v>
      </c>
      <c r="V721" s="473">
        <v>108</v>
      </c>
      <c r="W721" s="473"/>
      <c r="X721" s="473">
        <v>216</v>
      </c>
      <c r="Y721" s="473"/>
      <c r="Z721" s="473"/>
      <c r="AA721" s="459">
        <v>7</v>
      </c>
    </row>
    <row r="722" spans="1:27" x14ac:dyDescent="0.7">
      <c r="A722" s="754"/>
      <c r="B722" s="473"/>
      <c r="C722" s="470">
        <v>480</v>
      </c>
      <c r="D722" s="666" t="s">
        <v>3221</v>
      </c>
      <c r="G722" s="473"/>
      <c r="H722" s="475" t="s">
        <v>444</v>
      </c>
      <c r="I722" s="473">
        <v>4</v>
      </c>
      <c r="J722" s="473">
        <v>3</v>
      </c>
      <c r="K722" s="473"/>
      <c r="L722" s="473">
        <v>1900</v>
      </c>
      <c r="M722" s="473"/>
      <c r="N722" s="473"/>
      <c r="O722" s="473"/>
      <c r="P722" s="473"/>
      <c r="R722" s="473"/>
      <c r="S722" s="473"/>
      <c r="T722" s="470"/>
      <c r="U722" s="475"/>
      <c r="V722" s="473"/>
      <c r="W722" s="473"/>
      <c r="X722" s="473"/>
      <c r="Y722" s="473"/>
      <c r="Z722" s="473"/>
    </row>
    <row r="723" spans="1:27" x14ac:dyDescent="0.7">
      <c r="A723" s="754"/>
      <c r="B723" s="473"/>
      <c r="C723" s="470"/>
      <c r="D723" s="666"/>
      <c r="G723" s="473"/>
      <c r="H723" s="475"/>
      <c r="I723" s="473"/>
      <c r="J723" s="473"/>
      <c r="K723" s="473"/>
      <c r="L723" s="473"/>
      <c r="M723" s="473"/>
      <c r="N723" s="473"/>
      <c r="O723" s="473"/>
      <c r="P723" s="473"/>
      <c r="R723" s="473"/>
      <c r="S723" s="473"/>
      <c r="T723" s="470"/>
      <c r="U723" s="475"/>
      <c r="V723" s="473"/>
      <c r="W723" s="473"/>
      <c r="X723" s="473"/>
      <c r="Y723" s="473"/>
      <c r="Z723" s="473"/>
    </row>
    <row r="724" spans="1:27" x14ac:dyDescent="0.7">
      <c r="A724" s="754" t="s">
        <v>548</v>
      </c>
      <c r="B724" s="473">
        <v>166</v>
      </c>
      <c r="C724" s="470">
        <v>481</v>
      </c>
      <c r="D724" s="666" t="s">
        <v>3221</v>
      </c>
      <c r="G724" s="473"/>
      <c r="H724" s="475" t="s">
        <v>444</v>
      </c>
      <c r="I724" s="473">
        <v>4</v>
      </c>
      <c r="J724" s="473"/>
      <c r="K724" s="473">
        <v>76</v>
      </c>
      <c r="L724" s="473">
        <v>1676</v>
      </c>
      <c r="M724" s="473"/>
      <c r="N724" s="473"/>
      <c r="O724" s="473"/>
      <c r="P724" s="473"/>
      <c r="Q724" s="628">
        <v>150</v>
      </c>
      <c r="R724" s="473"/>
      <c r="S724" s="473"/>
      <c r="T724" s="473"/>
      <c r="U724" s="473"/>
      <c r="V724" s="473"/>
      <c r="W724" s="473"/>
      <c r="X724" s="473"/>
      <c r="Y724" s="473"/>
      <c r="Z724" s="473"/>
    </row>
    <row r="725" spans="1:27" x14ac:dyDescent="0.7">
      <c r="A725" s="754"/>
      <c r="B725" s="473"/>
      <c r="C725" s="470"/>
      <c r="D725" s="666"/>
      <c r="G725" s="473"/>
      <c r="H725" s="475"/>
      <c r="I725" s="473"/>
      <c r="J725" s="473"/>
      <c r="K725" s="473"/>
      <c r="L725" s="473"/>
      <c r="M725" s="473"/>
      <c r="N725" s="473"/>
      <c r="O725" s="473"/>
      <c r="P725" s="473"/>
      <c r="R725" s="473"/>
      <c r="S725" s="473"/>
      <c r="T725" s="473"/>
      <c r="U725" s="473"/>
      <c r="V725" s="473"/>
      <c r="W725" s="473"/>
      <c r="X725" s="473"/>
      <c r="Y725" s="473"/>
      <c r="Z725" s="473"/>
    </row>
    <row r="726" spans="1:27" x14ac:dyDescent="0.7">
      <c r="A726" s="754" t="s">
        <v>3442</v>
      </c>
      <c r="B726" s="473">
        <v>191</v>
      </c>
      <c r="C726" s="470">
        <v>482</v>
      </c>
      <c r="D726" s="666" t="s">
        <v>3221</v>
      </c>
      <c r="G726" s="473"/>
      <c r="H726" s="475" t="s">
        <v>444</v>
      </c>
      <c r="I726" s="473"/>
      <c r="J726" s="473">
        <v>1</v>
      </c>
      <c r="K726" s="473">
        <v>67</v>
      </c>
      <c r="L726" s="473"/>
      <c r="M726" s="473">
        <v>167</v>
      </c>
      <c r="N726" s="473"/>
      <c r="O726" s="473"/>
      <c r="P726" s="473"/>
      <c r="Q726" s="628">
        <v>150</v>
      </c>
      <c r="R726" s="473">
        <v>103</v>
      </c>
      <c r="S726" s="473">
        <v>191</v>
      </c>
      <c r="T726" s="470" t="s">
        <v>1012</v>
      </c>
      <c r="U726" s="475" t="s">
        <v>45</v>
      </c>
      <c r="V726" s="473">
        <v>180</v>
      </c>
      <c r="W726" s="473"/>
      <c r="X726" s="473">
        <v>180</v>
      </c>
      <c r="Y726" s="473"/>
      <c r="Z726" s="473"/>
      <c r="AA726" s="459">
        <v>5</v>
      </c>
    </row>
    <row r="727" spans="1:27" x14ac:dyDescent="0.7">
      <c r="A727" s="754"/>
      <c r="B727" s="473"/>
      <c r="C727" s="470"/>
      <c r="D727" s="666"/>
      <c r="G727" s="473"/>
      <c r="H727" s="475"/>
      <c r="I727" s="473"/>
      <c r="J727" s="473"/>
      <c r="K727" s="473"/>
      <c r="L727" s="473"/>
      <c r="M727" s="473"/>
      <c r="N727" s="473"/>
      <c r="O727" s="473"/>
      <c r="P727" s="473"/>
      <c r="R727" s="473"/>
      <c r="S727" s="473"/>
      <c r="T727" s="470"/>
      <c r="U727" s="475"/>
      <c r="V727" s="473"/>
      <c r="W727" s="473"/>
      <c r="X727" s="473"/>
      <c r="Y727" s="473"/>
      <c r="Z727" s="473"/>
    </row>
    <row r="728" spans="1:27" x14ac:dyDescent="0.7">
      <c r="A728" s="754" t="s">
        <v>3443</v>
      </c>
      <c r="B728" s="473">
        <v>89</v>
      </c>
      <c r="C728" s="470">
        <v>483</v>
      </c>
      <c r="D728" s="666" t="s">
        <v>3221</v>
      </c>
      <c r="G728" s="473"/>
      <c r="H728" s="475" t="s">
        <v>444</v>
      </c>
      <c r="I728" s="473">
        <v>4</v>
      </c>
      <c r="J728" s="473"/>
      <c r="K728" s="473">
        <v>34</v>
      </c>
      <c r="L728" s="473">
        <v>1634</v>
      </c>
      <c r="M728" s="473"/>
      <c r="N728" s="473"/>
      <c r="O728" s="473"/>
      <c r="P728" s="473"/>
      <c r="Q728" s="628">
        <v>150</v>
      </c>
      <c r="R728" s="473"/>
      <c r="S728" s="473"/>
      <c r="T728" s="473"/>
      <c r="U728" s="473"/>
      <c r="V728" s="473"/>
      <c r="W728" s="473"/>
      <c r="X728" s="473"/>
      <c r="Y728" s="473"/>
      <c r="Z728" s="473"/>
    </row>
    <row r="729" spans="1:27" x14ac:dyDescent="0.7">
      <c r="A729" s="754"/>
      <c r="B729" s="473"/>
      <c r="C729" s="470"/>
      <c r="D729" s="666"/>
      <c r="G729" s="473"/>
      <c r="H729" s="475"/>
      <c r="I729" s="473"/>
      <c r="J729" s="473"/>
      <c r="K729" s="473"/>
      <c r="L729" s="473"/>
      <c r="M729" s="473"/>
      <c r="N729" s="473"/>
      <c r="O729" s="473"/>
      <c r="P729" s="473"/>
      <c r="R729" s="473"/>
      <c r="S729" s="473"/>
      <c r="T729" s="473"/>
      <c r="U729" s="473"/>
      <c r="V729" s="473"/>
      <c r="W729" s="473"/>
      <c r="X729" s="473"/>
      <c r="Y729" s="473"/>
      <c r="Z729" s="473"/>
    </row>
    <row r="730" spans="1:27" x14ac:dyDescent="0.7">
      <c r="A730" s="754" t="s">
        <v>3444</v>
      </c>
      <c r="B730" s="473">
        <v>214</v>
      </c>
      <c r="C730" s="470">
        <v>484</v>
      </c>
      <c r="D730" s="666" t="s">
        <v>3221</v>
      </c>
      <c r="F730" s="473">
        <v>32</v>
      </c>
      <c r="G730" s="473"/>
      <c r="H730" s="475" t="s">
        <v>444</v>
      </c>
      <c r="I730" s="473">
        <v>1</v>
      </c>
      <c r="J730" s="473"/>
      <c r="K730" s="473"/>
      <c r="L730" s="473">
        <v>400</v>
      </c>
      <c r="M730" s="473"/>
      <c r="N730" s="473"/>
      <c r="O730" s="473"/>
      <c r="P730" s="473"/>
      <c r="Q730" s="628">
        <v>150</v>
      </c>
      <c r="R730" s="473"/>
      <c r="S730" s="473"/>
      <c r="T730" s="473"/>
      <c r="U730" s="473"/>
      <c r="V730" s="473"/>
      <c r="W730" s="473"/>
      <c r="X730" s="473"/>
      <c r="Y730" s="473"/>
      <c r="Z730" s="473"/>
    </row>
    <row r="731" spans="1:27" x14ac:dyDescent="0.7">
      <c r="A731" s="754"/>
      <c r="B731" s="473"/>
      <c r="C731" s="470"/>
      <c r="D731" s="666"/>
      <c r="G731" s="473"/>
      <c r="H731" s="475"/>
      <c r="I731" s="473"/>
      <c r="J731" s="473"/>
      <c r="K731" s="473"/>
      <c r="L731" s="473"/>
      <c r="M731" s="473"/>
      <c r="N731" s="473"/>
      <c r="O731" s="473"/>
      <c r="P731" s="473"/>
      <c r="R731" s="473"/>
      <c r="S731" s="473"/>
      <c r="T731" s="473"/>
      <c r="U731" s="473"/>
      <c r="V731" s="473"/>
      <c r="W731" s="473"/>
      <c r="X731" s="473"/>
      <c r="Y731" s="473"/>
      <c r="Z731" s="473"/>
    </row>
    <row r="732" spans="1:27" x14ac:dyDescent="0.7">
      <c r="A732" s="754" t="s">
        <v>567</v>
      </c>
      <c r="B732" s="473">
        <v>54</v>
      </c>
      <c r="C732" s="470">
        <v>485</v>
      </c>
      <c r="D732" s="666" t="s">
        <v>3221</v>
      </c>
      <c r="F732" s="473">
        <v>33</v>
      </c>
      <c r="G732" s="473"/>
      <c r="H732" s="475" t="s">
        <v>444</v>
      </c>
      <c r="I732" s="473"/>
      <c r="J732" s="473">
        <v>1</v>
      </c>
      <c r="K732" s="473"/>
      <c r="L732" s="473">
        <v>100</v>
      </c>
      <c r="M732" s="473"/>
      <c r="N732" s="473"/>
      <c r="O732" s="473"/>
      <c r="P732" s="473"/>
      <c r="Q732" s="628">
        <v>150</v>
      </c>
      <c r="R732" s="473"/>
      <c r="S732" s="473"/>
      <c r="T732" s="473"/>
      <c r="U732" s="473"/>
      <c r="V732" s="473"/>
      <c r="W732" s="473"/>
      <c r="X732" s="473"/>
      <c r="Y732" s="473"/>
      <c r="Z732" s="473"/>
    </row>
    <row r="733" spans="1:27" x14ac:dyDescent="0.7">
      <c r="A733" s="754"/>
      <c r="B733" s="473"/>
      <c r="C733" s="470"/>
      <c r="D733" s="666"/>
      <c r="G733" s="473"/>
      <c r="H733" s="475"/>
      <c r="I733" s="473"/>
      <c r="J733" s="473"/>
      <c r="K733" s="473"/>
      <c r="L733" s="473"/>
      <c r="M733" s="473"/>
      <c r="N733" s="473"/>
      <c r="O733" s="473"/>
      <c r="P733" s="473"/>
      <c r="R733" s="473"/>
      <c r="S733" s="473"/>
      <c r="T733" s="473"/>
      <c r="U733" s="473"/>
      <c r="V733" s="473"/>
      <c r="W733" s="473"/>
      <c r="X733" s="473"/>
      <c r="Y733" s="473"/>
      <c r="Z733" s="473"/>
    </row>
    <row r="734" spans="1:27" x14ac:dyDescent="0.7">
      <c r="A734" s="754" t="s">
        <v>3445</v>
      </c>
      <c r="B734" s="473">
        <v>111</v>
      </c>
      <c r="C734" s="470">
        <v>486</v>
      </c>
      <c r="D734" s="666" t="s">
        <v>3221</v>
      </c>
      <c r="F734" s="473">
        <v>31</v>
      </c>
      <c r="G734" s="473"/>
      <c r="H734" s="475" t="s">
        <v>444</v>
      </c>
      <c r="I734" s="473">
        <v>1</v>
      </c>
      <c r="J734" s="473"/>
      <c r="K734" s="473"/>
      <c r="L734" s="473">
        <v>400</v>
      </c>
      <c r="M734" s="473"/>
      <c r="N734" s="473"/>
      <c r="O734" s="473"/>
      <c r="P734" s="473"/>
      <c r="Q734" s="628">
        <v>150</v>
      </c>
      <c r="R734" s="473"/>
      <c r="S734" s="473"/>
      <c r="T734" s="473"/>
      <c r="U734" s="473"/>
      <c r="V734" s="473"/>
      <c r="W734" s="473"/>
      <c r="X734" s="473"/>
      <c r="Y734" s="473"/>
      <c r="Z734" s="473"/>
    </row>
    <row r="735" spans="1:27" x14ac:dyDescent="0.7">
      <c r="A735" s="754"/>
      <c r="B735" s="473"/>
      <c r="C735" s="470"/>
      <c r="D735" s="666"/>
      <c r="G735" s="473"/>
      <c r="H735" s="475"/>
      <c r="I735" s="473"/>
      <c r="J735" s="473"/>
      <c r="K735" s="473"/>
      <c r="L735" s="473"/>
      <c r="M735" s="473"/>
      <c r="N735" s="473"/>
      <c r="O735" s="473"/>
      <c r="P735" s="473"/>
      <c r="R735" s="473"/>
      <c r="S735" s="473"/>
      <c r="T735" s="473"/>
      <c r="U735" s="473"/>
      <c r="V735" s="473"/>
      <c r="W735" s="473"/>
      <c r="X735" s="473"/>
      <c r="Y735" s="473"/>
      <c r="Z735" s="473"/>
    </row>
    <row r="736" spans="1:27" x14ac:dyDescent="0.7">
      <c r="A736" s="754" t="s">
        <v>638</v>
      </c>
      <c r="B736" s="473">
        <v>66</v>
      </c>
      <c r="C736" s="470">
        <v>487</v>
      </c>
      <c r="D736" s="666" t="s">
        <v>3221</v>
      </c>
      <c r="F736" s="473">
        <v>46</v>
      </c>
      <c r="G736" s="473"/>
      <c r="H736" s="475" t="s">
        <v>444</v>
      </c>
      <c r="I736" s="473">
        <v>3</v>
      </c>
      <c r="J736" s="473">
        <v>2</v>
      </c>
      <c r="K736" s="473">
        <v>40</v>
      </c>
      <c r="L736" s="473">
        <v>1440</v>
      </c>
      <c r="M736" s="473"/>
      <c r="N736" s="473"/>
      <c r="O736" s="473"/>
      <c r="P736" s="473"/>
      <c r="Q736" s="628">
        <v>150</v>
      </c>
      <c r="R736" s="473"/>
      <c r="S736" s="473"/>
      <c r="T736" s="473"/>
      <c r="U736" s="473"/>
      <c r="V736" s="473"/>
      <c r="W736" s="473"/>
      <c r="X736" s="473"/>
      <c r="Y736" s="473"/>
      <c r="Z736" s="473"/>
    </row>
    <row r="737" spans="1:26" x14ac:dyDescent="0.7">
      <c r="A737" s="754"/>
      <c r="B737" s="473"/>
      <c r="C737" s="470"/>
      <c r="D737" s="666"/>
      <c r="G737" s="473"/>
      <c r="H737" s="475"/>
      <c r="I737" s="473"/>
      <c r="J737" s="473"/>
      <c r="K737" s="473"/>
      <c r="L737" s="473"/>
      <c r="M737" s="473"/>
      <c r="N737" s="473"/>
      <c r="O737" s="473"/>
      <c r="P737" s="473"/>
      <c r="R737" s="473"/>
      <c r="S737" s="473"/>
      <c r="T737" s="473"/>
      <c r="U737" s="473"/>
      <c r="V737" s="473"/>
      <c r="W737" s="473"/>
      <c r="X737" s="473"/>
      <c r="Y737" s="473"/>
      <c r="Z737" s="473"/>
    </row>
    <row r="738" spans="1:26" x14ac:dyDescent="0.7">
      <c r="A738" s="754" t="s">
        <v>3446</v>
      </c>
      <c r="B738" s="473">
        <v>451</v>
      </c>
      <c r="C738" s="470">
        <v>488</v>
      </c>
      <c r="D738" s="666" t="s">
        <v>3221</v>
      </c>
      <c r="F738" s="473">
        <v>30</v>
      </c>
      <c r="G738" s="473"/>
      <c r="H738" s="475" t="s">
        <v>444</v>
      </c>
      <c r="I738" s="473"/>
      <c r="J738" s="473">
        <v>3</v>
      </c>
      <c r="K738" s="473"/>
      <c r="L738" s="473">
        <v>300</v>
      </c>
      <c r="M738" s="473"/>
      <c r="N738" s="473"/>
      <c r="O738" s="473"/>
      <c r="P738" s="473"/>
      <c r="Q738" s="628">
        <v>150</v>
      </c>
      <c r="R738" s="473"/>
      <c r="S738" s="473"/>
      <c r="T738" s="473"/>
      <c r="U738" s="473"/>
      <c r="V738" s="473"/>
      <c r="W738" s="473"/>
      <c r="X738" s="473"/>
      <c r="Y738" s="473"/>
      <c r="Z738" s="473"/>
    </row>
    <row r="739" spans="1:26" x14ac:dyDescent="0.7">
      <c r="A739" s="754"/>
      <c r="B739" s="473"/>
      <c r="C739" s="470"/>
      <c r="D739" s="666"/>
      <c r="G739" s="473"/>
      <c r="H739" s="475"/>
      <c r="I739" s="473"/>
      <c r="J739" s="473"/>
      <c r="K739" s="473"/>
      <c r="L739" s="473"/>
      <c r="M739" s="473"/>
      <c r="N739" s="473"/>
      <c r="O739" s="473"/>
      <c r="P739" s="473"/>
      <c r="R739" s="473"/>
      <c r="S739" s="473"/>
      <c r="T739" s="473"/>
      <c r="U739" s="473"/>
      <c r="V739" s="473"/>
      <c r="W739" s="473"/>
      <c r="X739" s="473"/>
      <c r="Y739" s="473"/>
      <c r="Z739" s="473"/>
    </row>
    <row r="740" spans="1:26" x14ac:dyDescent="0.7">
      <c r="A740" s="754" t="s">
        <v>3447</v>
      </c>
      <c r="B740" s="473">
        <v>171</v>
      </c>
      <c r="C740" s="470">
        <v>489</v>
      </c>
      <c r="D740" s="666" t="s">
        <v>3221</v>
      </c>
      <c r="F740" s="473">
        <v>43</v>
      </c>
      <c r="G740" s="473"/>
      <c r="H740" s="475" t="s">
        <v>444</v>
      </c>
      <c r="I740" s="473"/>
      <c r="J740" s="473">
        <v>2</v>
      </c>
      <c r="K740" s="473">
        <v>60</v>
      </c>
      <c r="L740" s="473">
        <v>260</v>
      </c>
      <c r="M740" s="473"/>
      <c r="N740" s="473"/>
      <c r="O740" s="473"/>
      <c r="P740" s="473"/>
      <c r="Q740" s="628">
        <v>150</v>
      </c>
      <c r="R740" s="473"/>
      <c r="S740" s="473"/>
      <c r="T740" s="473"/>
      <c r="U740" s="473"/>
      <c r="V740" s="473"/>
      <c r="W740" s="473"/>
      <c r="X740" s="473"/>
      <c r="Y740" s="473"/>
      <c r="Z740" s="473"/>
    </row>
    <row r="741" spans="1:26" x14ac:dyDescent="0.7">
      <c r="A741" s="754"/>
      <c r="B741" s="473"/>
      <c r="C741" s="470"/>
      <c r="D741" s="666"/>
      <c r="G741" s="473"/>
      <c r="H741" s="475"/>
      <c r="I741" s="473"/>
      <c r="J741" s="473"/>
      <c r="K741" s="473"/>
      <c r="L741" s="473"/>
      <c r="M741" s="473"/>
      <c r="N741" s="473"/>
      <c r="O741" s="473"/>
      <c r="P741" s="473"/>
      <c r="Q741" s="628"/>
      <c r="R741" s="473"/>
      <c r="S741" s="473"/>
      <c r="T741" s="473"/>
      <c r="U741" s="473"/>
      <c r="V741" s="473"/>
      <c r="W741" s="473"/>
      <c r="X741" s="473"/>
      <c r="Y741" s="473"/>
      <c r="Z741" s="473"/>
    </row>
    <row r="742" spans="1:26" x14ac:dyDescent="0.7">
      <c r="A742" s="754" t="s">
        <v>628</v>
      </c>
      <c r="B742" s="473">
        <v>18</v>
      </c>
      <c r="C742" s="470">
        <v>490</v>
      </c>
      <c r="D742" s="666" t="s">
        <v>3221</v>
      </c>
      <c r="F742" s="473">
        <v>65</v>
      </c>
      <c r="G742" s="473"/>
      <c r="H742" s="475" t="s">
        <v>444</v>
      </c>
      <c r="I742" s="473">
        <v>1</v>
      </c>
      <c r="J742" s="473">
        <v>3</v>
      </c>
      <c r="K742" s="473">
        <v>11</v>
      </c>
      <c r="L742" s="473">
        <v>711</v>
      </c>
      <c r="M742" s="473"/>
      <c r="N742" s="473"/>
      <c r="O742" s="473"/>
      <c r="P742" s="473"/>
      <c r="Q742" s="628">
        <v>150</v>
      </c>
      <c r="R742" s="473"/>
      <c r="S742" s="473"/>
      <c r="T742" s="473"/>
      <c r="U742" s="473"/>
      <c r="V742" s="473"/>
      <c r="W742" s="473"/>
      <c r="X742" s="473"/>
      <c r="Y742" s="473"/>
      <c r="Z742" s="473"/>
    </row>
    <row r="743" spans="1:26" x14ac:dyDescent="0.7">
      <c r="A743" s="754"/>
      <c r="B743" s="473"/>
      <c r="C743" s="470">
        <v>491</v>
      </c>
      <c r="D743" s="666" t="s">
        <v>3221</v>
      </c>
      <c r="F743" s="473">
        <v>64</v>
      </c>
      <c r="G743" s="473"/>
      <c r="H743" s="475" t="s">
        <v>444</v>
      </c>
      <c r="I743" s="473"/>
      <c r="J743" s="473">
        <v>2</v>
      </c>
      <c r="K743" s="473">
        <v>20</v>
      </c>
      <c r="L743" s="473">
        <v>220</v>
      </c>
      <c r="M743" s="473"/>
      <c r="N743" s="473"/>
      <c r="O743" s="473"/>
      <c r="P743" s="473"/>
      <c r="Q743" s="628">
        <v>150</v>
      </c>
      <c r="R743" s="473"/>
      <c r="S743" s="473"/>
      <c r="T743" s="473"/>
      <c r="U743" s="473"/>
      <c r="V743" s="473"/>
      <c r="W743" s="473"/>
      <c r="X743" s="473"/>
      <c r="Y743" s="473"/>
      <c r="Z743" s="473"/>
    </row>
    <row r="744" spans="1:26" x14ac:dyDescent="0.7">
      <c r="A744" s="754" t="s">
        <v>3448</v>
      </c>
      <c r="B744" s="473">
        <v>196</v>
      </c>
      <c r="C744" s="470">
        <v>492</v>
      </c>
      <c r="D744" s="666" t="s">
        <v>3221</v>
      </c>
      <c r="F744" s="473">
        <v>63</v>
      </c>
      <c r="G744" s="473"/>
      <c r="H744" s="475" t="s">
        <v>444</v>
      </c>
      <c r="I744" s="473"/>
      <c r="J744" s="473">
        <v>2</v>
      </c>
      <c r="K744" s="473">
        <v>22</v>
      </c>
      <c r="L744" s="473">
        <v>222</v>
      </c>
      <c r="M744" s="473"/>
      <c r="N744" s="473" t="s">
        <v>2107</v>
      </c>
      <c r="O744" s="473"/>
      <c r="P744" s="473"/>
      <c r="Q744" s="628">
        <v>150</v>
      </c>
      <c r="R744" s="473"/>
      <c r="S744" s="473"/>
      <c r="T744" s="473"/>
      <c r="U744" s="473"/>
      <c r="V744" s="473"/>
      <c r="W744" s="473"/>
      <c r="X744" s="473"/>
      <c r="Y744" s="473"/>
      <c r="Z744" s="473"/>
    </row>
    <row r="745" spans="1:26" x14ac:dyDescent="0.7">
      <c r="A745" s="754"/>
      <c r="B745" s="473"/>
      <c r="C745" s="470"/>
      <c r="D745" s="666"/>
      <c r="G745" s="473"/>
      <c r="H745" s="475"/>
      <c r="I745" s="473"/>
      <c r="J745" s="473"/>
      <c r="K745" s="473"/>
      <c r="L745" s="473"/>
      <c r="M745" s="473"/>
      <c r="N745" s="473"/>
      <c r="O745" s="473"/>
      <c r="P745" s="473"/>
      <c r="R745" s="473"/>
      <c r="S745" s="473"/>
      <c r="T745" s="473"/>
      <c r="U745" s="473"/>
      <c r="V745" s="473"/>
      <c r="W745" s="473"/>
      <c r="X745" s="473"/>
      <c r="Y745" s="473"/>
      <c r="Z745" s="473"/>
    </row>
    <row r="746" spans="1:26" x14ac:dyDescent="0.7">
      <c r="A746" s="754" t="s">
        <v>3449</v>
      </c>
      <c r="B746" s="473">
        <v>156</v>
      </c>
      <c r="C746" s="470">
        <v>493</v>
      </c>
      <c r="D746" s="666" t="s">
        <v>3221</v>
      </c>
      <c r="F746" s="473">
        <v>44</v>
      </c>
      <c r="G746" s="473"/>
      <c r="H746" s="475" t="s">
        <v>444</v>
      </c>
      <c r="I746" s="473"/>
      <c r="J746" s="473">
        <v>2</v>
      </c>
      <c r="K746" s="473">
        <v>20</v>
      </c>
      <c r="L746" s="473">
        <v>220</v>
      </c>
      <c r="M746" s="473"/>
      <c r="N746" s="473"/>
      <c r="O746" s="473"/>
      <c r="P746" s="473"/>
      <c r="Q746" s="628">
        <v>150</v>
      </c>
      <c r="R746" s="473"/>
      <c r="S746" s="473"/>
      <c r="T746" s="473"/>
      <c r="U746" s="473"/>
      <c r="V746" s="473"/>
      <c r="W746" s="473"/>
      <c r="X746" s="473"/>
      <c r="Y746" s="473"/>
      <c r="Z746" s="473"/>
    </row>
    <row r="747" spans="1:26" x14ac:dyDescent="0.7">
      <c r="A747" s="754"/>
      <c r="B747" s="473"/>
      <c r="C747" s="470"/>
      <c r="D747" s="666"/>
      <c r="G747" s="473"/>
      <c r="H747" s="475"/>
      <c r="I747" s="473"/>
      <c r="J747" s="473"/>
      <c r="K747" s="473"/>
      <c r="L747" s="473"/>
      <c r="M747" s="473"/>
      <c r="N747" s="473"/>
      <c r="O747" s="473"/>
      <c r="P747" s="473"/>
      <c r="R747" s="473"/>
      <c r="S747" s="473"/>
      <c r="T747" s="473"/>
      <c r="U747" s="473"/>
      <c r="V747" s="473"/>
      <c r="W747" s="473"/>
      <c r="X747" s="473"/>
      <c r="Y747" s="473"/>
      <c r="Z747" s="473"/>
    </row>
    <row r="748" spans="1:26" x14ac:dyDescent="0.7">
      <c r="A748" s="754" t="s">
        <v>3450</v>
      </c>
      <c r="B748" s="473">
        <v>130</v>
      </c>
      <c r="C748" s="470">
        <v>494</v>
      </c>
      <c r="D748" s="666" t="s">
        <v>3221</v>
      </c>
      <c r="F748" s="473">
        <v>51</v>
      </c>
      <c r="G748" s="473"/>
      <c r="H748" s="475" t="s">
        <v>444</v>
      </c>
      <c r="I748" s="473"/>
      <c r="J748" s="473">
        <v>2</v>
      </c>
      <c r="K748" s="473">
        <v>75</v>
      </c>
      <c r="L748" s="473">
        <v>275</v>
      </c>
      <c r="M748" s="473"/>
      <c r="N748" s="473"/>
      <c r="O748" s="473"/>
      <c r="P748" s="473"/>
      <c r="Q748" s="628">
        <v>150</v>
      </c>
      <c r="R748" s="473"/>
      <c r="S748" s="473"/>
      <c r="T748" s="473"/>
      <c r="U748" s="473"/>
      <c r="V748" s="473"/>
      <c r="W748" s="473"/>
      <c r="X748" s="473"/>
      <c r="Y748" s="473"/>
      <c r="Z748" s="473"/>
    </row>
    <row r="749" spans="1:26" x14ac:dyDescent="0.7">
      <c r="A749" s="754"/>
      <c r="B749" s="473"/>
      <c r="C749" s="470"/>
      <c r="D749" s="666"/>
      <c r="G749" s="473"/>
      <c r="H749" s="475"/>
      <c r="I749" s="473"/>
      <c r="J749" s="473"/>
      <c r="K749" s="473"/>
      <c r="L749" s="473"/>
      <c r="M749" s="473"/>
      <c r="N749" s="473"/>
      <c r="O749" s="473"/>
      <c r="P749" s="473"/>
      <c r="R749" s="473"/>
      <c r="S749" s="473"/>
      <c r="T749" s="473"/>
      <c r="U749" s="473"/>
      <c r="V749" s="473"/>
      <c r="W749" s="473"/>
      <c r="X749" s="473"/>
      <c r="Y749" s="473"/>
      <c r="Z749" s="473"/>
    </row>
    <row r="750" spans="1:26" x14ac:dyDescent="0.7">
      <c r="A750" s="754" t="s">
        <v>525</v>
      </c>
      <c r="B750" s="473">
        <v>149</v>
      </c>
      <c r="C750" s="470">
        <v>495</v>
      </c>
      <c r="D750" s="666" t="s">
        <v>3221</v>
      </c>
      <c r="F750" s="473">
        <v>53</v>
      </c>
      <c r="G750" s="473"/>
      <c r="H750" s="475" t="s">
        <v>444</v>
      </c>
      <c r="I750" s="473"/>
      <c r="J750" s="473">
        <v>2</v>
      </c>
      <c r="K750" s="473">
        <v>20</v>
      </c>
      <c r="L750" s="473"/>
      <c r="M750" s="473">
        <v>220</v>
      </c>
      <c r="N750" s="473"/>
      <c r="O750" s="473"/>
      <c r="P750" s="473"/>
      <c r="Q750" s="628">
        <v>150</v>
      </c>
      <c r="R750" s="473">
        <v>104</v>
      </c>
      <c r="S750" s="473">
        <v>149</v>
      </c>
      <c r="T750" s="470" t="s">
        <v>1012</v>
      </c>
      <c r="U750" s="475" t="s">
        <v>45</v>
      </c>
      <c r="V750" s="473">
        <v>108</v>
      </c>
      <c r="W750" s="473"/>
      <c r="X750" s="473">
        <v>108</v>
      </c>
      <c r="Y750" s="473"/>
      <c r="Z750" s="473"/>
    </row>
    <row r="751" spans="1:26" x14ac:dyDescent="0.7">
      <c r="A751" s="754"/>
      <c r="B751" s="473"/>
      <c r="C751" s="470"/>
      <c r="D751" s="666"/>
      <c r="G751" s="473"/>
      <c r="H751" s="475"/>
      <c r="I751" s="473"/>
      <c r="J751" s="473"/>
      <c r="K751" s="473"/>
      <c r="L751" s="473"/>
      <c r="M751" s="473"/>
      <c r="N751" s="473"/>
      <c r="O751" s="473"/>
      <c r="P751" s="473"/>
      <c r="R751" s="473"/>
      <c r="S751" s="473"/>
      <c r="T751" s="470"/>
      <c r="U751" s="475"/>
      <c r="V751" s="473"/>
      <c r="W751" s="473"/>
      <c r="X751" s="473"/>
      <c r="Y751" s="473"/>
      <c r="Z751" s="473"/>
    </row>
    <row r="752" spans="1:26" x14ac:dyDescent="0.7">
      <c r="A752" s="754" t="s">
        <v>493</v>
      </c>
      <c r="B752" s="473">
        <v>233</v>
      </c>
      <c r="C752" s="470">
        <v>496</v>
      </c>
      <c r="D752" s="666" t="s">
        <v>3221</v>
      </c>
      <c r="F752" s="473">
        <v>52</v>
      </c>
      <c r="G752" s="473"/>
      <c r="H752" s="475" t="s">
        <v>444</v>
      </c>
      <c r="I752" s="473"/>
      <c r="J752" s="473">
        <v>2</v>
      </c>
      <c r="K752" s="473">
        <v>20</v>
      </c>
      <c r="L752" s="473">
        <v>220</v>
      </c>
      <c r="M752" s="473"/>
      <c r="N752" s="473"/>
      <c r="O752" s="473"/>
      <c r="P752" s="473"/>
      <c r="Q752" s="628">
        <v>150</v>
      </c>
      <c r="R752" s="473"/>
      <c r="S752" s="473"/>
      <c r="T752" s="473"/>
      <c r="U752" s="473"/>
      <c r="V752" s="473"/>
      <c r="W752" s="473"/>
      <c r="X752" s="473"/>
      <c r="Y752" s="473"/>
      <c r="Z752" s="473"/>
    </row>
    <row r="753" spans="1:26" x14ac:dyDescent="0.7">
      <c r="A753" s="754"/>
      <c r="B753" s="473"/>
      <c r="C753" s="470"/>
      <c r="D753" s="666"/>
      <c r="G753" s="473"/>
      <c r="H753" s="475"/>
      <c r="I753" s="473"/>
      <c r="J753" s="473"/>
      <c r="K753" s="473"/>
      <c r="L753" s="473"/>
      <c r="M753" s="473"/>
      <c r="N753" s="473"/>
      <c r="O753" s="473"/>
      <c r="P753" s="473"/>
      <c r="R753" s="473"/>
      <c r="S753" s="473"/>
      <c r="T753" s="473"/>
      <c r="U753" s="473"/>
      <c r="V753" s="473"/>
      <c r="W753" s="473"/>
      <c r="X753" s="473"/>
      <c r="Y753" s="473"/>
      <c r="Z753" s="473"/>
    </row>
    <row r="754" spans="1:26" x14ac:dyDescent="0.7">
      <c r="A754" s="754" t="s">
        <v>3451</v>
      </c>
      <c r="B754" s="473">
        <v>217</v>
      </c>
      <c r="C754" s="470">
        <v>497</v>
      </c>
      <c r="D754" s="666" t="s">
        <v>3221</v>
      </c>
      <c r="F754" s="473">
        <v>61</v>
      </c>
      <c r="G754" s="473"/>
      <c r="H754" s="475" t="s">
        <v>444</v>
      </c>
      <c r="I754" s="473">
        <v>1</v>
      </c>
      <c r="J754" s="473">
        <v>1</v>
      </c>
      <c r="K754" s="473">
        <v>72</v>
      </c>
      <c r="L754" s="473">
        <v>572</v>
      </c>
      <c r="M754" s="473"/>
      <c r="N754" s="473"/>
      <c r="O754" s="473"/>
      <c r="P754" s="473"/>
      <c r="Q754" s="628">
        <v>150</v>
      </c>
      <c r="R754" s="473"/>
      <c r="S754" s="473"/>
      <c r="T754" s="473"/>
      <c r="U754" s="473"/>
      <c r="V754" s="473"/>
      <c r="W754" s="473"/>
      <c r="X754" s="473"/>
      <c r="Y754" s="473"/>
      <c r="Z754" s="473"/>
    </row>
    <row r="755" spans="1:26" x14ac:dyDescent="0.7">
      <c r="A755" s="754"/>
      <c r="B755" s="473"/>
      <c r="C755" s="470"/>
      <c r="D755" s="666"/>
      <c r="G755" s="473"/>
      <c r="H755" s="475"/>
      <c r="I755" s="473"/>
      <c r="J755" s="473"/>
      <c r="K755" s="473"/>
      <c r="L755" s="473"/>
      <c r="M755" s="473"/>
      <c r="N755" s="473"/>
      <c r="O755" s="473"/>
      <c r="P755" s="473"/>
      <c r="R755" s="473"/>
      <c r="S755" s="473"/>
      <c r="T755" s="473"/>
      <c r="U755" s="473"/>
      <c r="V755" s="473"/>
      <c r="W755" s="473"/>
      <c r="X755" s="473"/>
      <c r="Y755" s="473"/>
      <c r="Z755" s="473"/>
    </row>
    <row r="756" spans="1:26" x14ac:dyDescent="0.7">
      <c r="A756" s="754" t="s">
        <v>3452</v>
      </c>
      <c r="B756" s="473">
        <v>166</v>
      </c>
      <c r="C756" s="470">
        <v>498</v>
      </c>
      <c r="D756" s="666" t="s">
        <v>3221</v>
      </c>
      <c r="F756" s="473">
        <v>50</v>
      </c>
      <c r="G756" s="473"/>
      <c r="H756" s="475" t="s">
        <v>444</v>
      </c>
      <c r="I756" s="473">
        <v>0</v>
      </c>
      <c r="J756" s="473">
        <v>3</v>
      </c>
      <c r="K756" s="473">
        <v>59</v>
      </c>
      <c r="L756" s="473">
        <v>359</v>
      </c>
      <c r="M756" s="473"/>
      <c r="N756" s="473"/>
      <c r="O756" s="473"/>
      <c r="P756" s="473"/>
      <c r="Q756" s="628">
        <v>150</v>
      </c>
      <c r="R756" s="473"/>
      <c r="S756" s="473"/>
      <c r="T756" s="473"/>
      <c r="U756" s="473"/>
      <c r="V756" s="473"/>
      <c r="W756" s="473"/>
      <c r="X756" s="473"/>
      <c r="Y756" s="473"/>
      <c r="Z756" s="473"/>
    </row>
    <row r="757" spans="1:26" x14ac:dyDescent="0.7">
      <c r="A757" s="754"/>
      <c r="B757" s="473"/>
      <c r="C757" s="470"/>
      <c r="D757" s="666"/>
      <c r="G757" s="473"/>
      <c r="H757" s="475"/>
      <c r="I757" s="473"/>
      <c r="J757" s="473"/>
      <c r="K757" s="473"/>
      <c r="L757" s="473"/>
      <c r="M757" s="473"/>
      <c r="N757" s="473"/>
      <c r="O757" s="473"/>
      <c r="P757" s="473"/>
      <c r="R757" s="473"/>
      <c r="S757" s="473"/>
      <c r="T757" s="473"/>
      <c r="U757" s="473"/>
      <c r="V757" s="473"/>
      <c r="W757" s="473"/>
      <c r="X757" s="473"/>
      <c r="Y757" s="473"/>
      <c r="Z757" s="473"/>
    </row>
    <row r="758" spans="1:26" x14ac:dyDescent="0.7">
      <c r="A758" s="754" t="s">
        <v>3453</v>
      </c>
      <c r="B758" s="473">
        <v>1</v>
      </c>
      <c r="C758" s="470">
        <v>499</v>
      </c>
      <c r="D758" s="666" t="s">
        <v>3221</v>
      </c>
      <c r="F758" s="473">
        <v>60</v>
      </c>
      <c r="G758" s="473"/>
      <c r="H758" s="475" t="s">
        <v>444</v>
      </c>
      <c r="I758" s="473">
        <v>6</v>
      </c>
      <c r="J758" s="473">
        <v>1</v>
      </c>
      <c r="K758" s="473">
        <v>25</v>
      </c>
      <c r="L758" s="473">
        <v>2525</v>
      </c>
      <c r="M758" s="473"/>
      <c r="N758" s="473"/>
      <c r="O758" s="473"/>
      <c r="P758" s="473"/>
      <c r="Q758" s="628">
        <v>150</v>
      </c>
      <c r="R758" s="473"/>
      <c r="S758" s="473"/>
      <c r="T758" s="473"/>
      <c r="U758" s="473"/>
      <c r="V758" s="473"/>
      <c r="W758" s="473"/>
      <c r="X758" s="473"/>
      <c r="Y758" s="473"/>
      <c r="Z758" s="473"/>
    </row>
    <row r="759" spans="1:26" x14ac:dyDescent="0.7">
      <c r="A759" s="754"/>
      <c r="B759" s="473"/>
      <c r="C759" s="470"/>
      <c r="D759" s="666"/>
      <c r="G759" s="473"/>
      <c r="H759" s="475"/>
      <c r="I759" s="473"/>
      <c r="J759" s="473"/>
      <c r="K759" s="473"/>
      <c r="L759" s="473"/>
      <c r="M759" s="473"/>
      <c r="N759" s="473"/>
      <c r="O759" s="473"/>
      <c r="P759" s="473"/>
      <c r="R759" s="473"/>
      <c r="S759" s="473"/>
      <c r="T759" s="473"/>
      <c r="U759" s="473"/>
      <c r="V759" s="473"/>
      <c r="W759" s="473"/>
      <c r="X759" s="473"/>
      <c r="Y759" s="473"/>
      <c r="Z759" s="473"/>
    </row>
    <row r="760" spans="1:26" x14ac:dyDescent="0.7">
      <c r="A760" s="754" t="s">
        <v>3454</v>
      </c>
      <c r="B760" s="473"/>
      <c r="C760" s="470">
        <v>500</v>
      </c>
      <c r="D760" s="666" t="s">
        <v>3221</v>
      </c>
      <c r="F760" s="473">
        <v>59</v>
      </c>
      <c r="G760" s="473"/>
      <c r="H760" s="475" t="s">
        <v>444</v>
      </c>
      <c r="I760" s="473">
        <v>2</v>
      </c>
      <c r="J760" s="473">
        <v>2</v>
      </c>
      <c r="K760" s="473">
        <v>25</v>
      </c>
      <c r="L760" s="473">
        <v>1025</v>
      </c>
      <c r="M760" s="473"/>
      <c r="N760" s="473"/>
      <c r="O760" s="473"/>
      <c r="P760" s="473"/>
      <c r="Q760" s="628">
        <v>150</v>
      </c>
      <c r="R760" s="473"/>
      <c r="S760" s="473"/>
      <c r="T760" s="473"/>
      <c r="U760" s="473"/>
      <c r="V760" s="473"/>
      <c r="W760" s="473"/>
      <c r="X760" s="473"/>
      <c r="Y760" s="473"/>
      <c r="Z760" s="473"/>
    </row>
    <row r="761" spans="1:26" x14ac:dyDescent="0.7">
      <c r="A761" s="754"/>
      <c r="B761" s="473"/>
      <c r="C761" s="470"/>
      <c r="D761" s="666"/>
      <c r="G761" s="473"/>
      <c r="H761" s="475"/>
      <c r="I761" s="473"/>
      <c r="J761" s="473"/>
      <c r="K761" s="473"/>
      <c r="L761" s="473"/>
      <c r="M761" s="473"/>
      <c r="N761" s="473"/>
      <c r="O761" s="473"/>
      <c r="P761" s="473"/>
      <c r="R761" s="473"/>
      <c r="S761" s="473"/>
      <c r="T761" s="473"/>
      <c r="U761" s="473"/>
      <c r="V761" s="473"/>
      <c r="W761" s="473"/>
      <c r="X761" s="473"/>
      <c r="Y761" s="473"/>
      <c r="Z761" s="473"/>
    </row>
    <row r="762" spans="1:26" x14ac:dyDescent="0.7">
      <c r="A762" s="754" t="s">
        <v>619</v>
      </c>
      <c r="B762" s="473">
        <v>135</v>
      </c>
      <c r="C762" s="470">
        <v>501</v>
      </c>
      <c r="D762" s="666" t="s">
        <v>3221</v>
      </c>
      <c r="F762" s="473">
        <v>57</v>
      </c>
      <c r="G762" s="473"/>
      <c r="H762" s="475" t="s">
        <v>444</v>
      </c>
      <c r="I762" s="473"/>
      <c r="J762" s="473">
        <v>1</v>
      </c>
      <c r="K762" s="473">
        <v>71</v>
      </c>
      <c r="L762" s="473">
        <v>171</v>
      </c>
      <c r="M762" s="473"/>
      <c r="N762" s="473"/>
      <c r="O762" s="473"/>
      <c r="P762" s="473"/>
      <c r="Q762" s="628">
        <v>150</v>
      </c>
      <c r="R762" s="473"/>
      <c r="S762" s="473"/>
      <c r="T762" s="473"/>
      <c r="U762" s="473"/>
      <c r="V762" s="473"/>
      <c r="W762" s="473"/>
      <c r="X762" s="473"/>
      <c r="Y762" s="473"/>
      <c r="Z762" s="473"/>
    </row>
    <row r="763" spans="1:26" x14ac:dyDescent="0.7">
      <c r="A763" s="754"/>
      <c r="B763" s="473"/>
      <c r="C763" s="470"/>
      <c r="D763" s="666"/>
      <c r="G763" s="473"/>
      <c r="H763" s="475"/>
      <c r="I763" s="473"/>
      <c r="J763" s="473"/>
      <c r="K763" s="473"/>
      <c r="L763" s="473"/>
      <c r="M763" s="473"/>
      <c r="N763" s="473"/>
      <c r="O763" s="473"/>
      <c r="P763" s="473"/>
      <c r="R763" s="473"/>
      <c r="S763" s="473"/>
      <c r="T763" s="473"/>
      <c r="U763" s="473"/>
      <c r="V763" s="473"/>
      <c r="W763" s="473"/>
      <c r="X763" s="473"/>
      <c r="Y763" s="473"/>
      <c r="Z763" s="473"/>
    </row>
    <row r="764" spans="1:26" x14ac:dyDescent="0.7">
      <c r="A764" s="754" t="s">
        <v>3455</v>
      </c>
      <c r="B764" s="473">
        <v>166</v>
      </c>
      <c r="C764" s="470">
        <v>502</v>
      </c>
      <c r="D764" s="666" t="s">
        <v>3221</v>
      </c>
      <c r="F764" s="473">
        <v>47</v>
      </c>
      <c r="G764" s="473"/>
      <c r="H764" s="475" t="s">
        <v>444</v>
      </c>
      <c r="I764" s="473">
        <v>2</v>
      </c>
      <c r="J764" s="473">
        <v>3</v>
      </c>
      <c r="K764" s="473">
        <v>20</v>
      </c>
      <c r="L764" s="473">
        <v>1120</v>
      </c>
      <c r="M764" s="473"/>
      <c r="N764" s="473"/>
      <c r="O764" s="473"/>
      <c r="P764" s="473"/>
      <c r="Q764" s="628">
        <v>150</v>
      </c>
      <c r="R764" s="473"/>
      <c r="S764" s="473"/>
      <c r="T764" s="473"/>
      <c r="U764" s="473"/>
      <c r="V764" s="473"/>
      <c r="W764" s="473"/>
      <c r="X764" s="473"/>
      <c r="Y764" s="473"/>
      <c r="Z764" s="473"/>
    </row>
    <row r="765" spans="1:26" x14ac:dyDescent="0.7">
      <c r="A765" s="754"/>
      <c r="B765" s="473"/>
      <c r="C765" s="470"/>
      <c r="D765" s="666"/>
      <c r="G765" s="473"/>
      <c r="H765" s="475"/>
      <c r="I765" s="473"/>
      <c r="J765" s="473"/>
      <c r="K765" s="473"/>
      <c r="L765" s="473"/>
      <c r="M765" s="473"/>
      <c r="N765" s="473"/>
      <c r="O765" s="473"/>
      <c r="P765" s="473"/>
      <c r="R765" s="473"/>
      <c r="S765" s="473"/>
      <c r="T765" s="473"/>
      <c r="U765" s="473"/>
      <c r="V765" s="473"/>
      <c r="W765" s="473"/>
      <c r="X765" s="473"/>
      <c r="Y765" s="473"/>
      <c r="Z765" s="473"/>
    </row>
    <row r="766" spans="1:26" x14ac:dyDescent="0.7">
      <c r="A766" s="754" t="s">
        <v>487</v>
      </c>
      <c r="B766" s="473">
        <v>120</v>
      </c>
      <c r="C766" s="470">
        <v>503</v>
      </c>
      <c r="D766" s="666" t="s">
        <v>3221</v>
      </c>
      <c r="F766" s="473">
        <v>54</v>
      </c>
      <c r="G766" s="473"/>
      <c r="H766" s="475" t="s">
        <v>444</v>
      </c>
      <c r="I766" s="473">
        <v>1</v>
      </c>
      <c r="J766" s="473">
        <v>2</v>
      </c>
      <c r="K766" s="473">
        <v>67</v>
      </c>
      <c r="L766" s="473">
        <v>667</v>
      </c>
      <c r="M766" s="473"/>
      <c r="N766" s="473"/>
      <c r="O766" s="473"/>
      <c r="P766" s="473"/>
      <c r="Q766" s="628">
        <v>150</v>
      </c>
      <c r="R766" s="473"/>
      <c r="S766" s="473"/>
      <c r="T766" s="473"/>
      <c r="U766" s="473"/>
      <c r="V766" s="473"/>
      <c r="W766" s="473"/>
      <c r="X766" s="473"/>
      <c r="Y766" s="473"/>
      <c r="Z766" s="473"/>
    </row>
    <row r="767" spans="1:26" x14ac:dyDescent="0.7">
      <c r="A767" s="754"/>
      <c r="B767" s="473"/>
      <c r="C767" s="470"/>
      <c r="D767" s="666"/>
      <c r="G767" s="473"/>
      <c r="H767" s="475"/>
      <c r="I767" s="473"/>
      <c r="J767" s="473"/>
      <c r="K767" s="473"/>
      <c r="L767" s="473"/>
      <c r="M767" s="473"/>
      <c r="N767" s="473"/>
      <c r="O767" s="473"/>
      <c r="P767" s="473"/>
      <c r="R767" s="473"/>
      <c r="S767" s="473"/>
      <c r="T767" s="473"/>
      <c r="U767" s="473"/>
      <c r="V767" s="473"/>
      <c r="W767" s="473"/>
      <c r="X767" s="473"/>
      <c r="Y767" s="473"/>
      <c r="Z767" s="473"/>
    </row>
    <row r="768" spans="1:26" x14ac:dyDescent="0.7">
      <c r="A768" s="754" t="s">
        <v>625</v>
      </c>
      <c r="B768" s="473">
        <v>18</v>
      </c>
      <c r="C768" s="470">
        <v>504</v>
      </c>
      <c r="D768" s="666" t="s">
        <v>3221</v>
      </c>
      <c r="F768" s="473">
        <v>62</v>
      </c>
      <c r="G768" s="473"/>
      <c r="H768" s="475" t="s">
        <v>444</v>
      </c>
      <c r="I768" s="473"/>
      <c r="J768" s="473">
        <v>1</v>
      </c>
      <c r="K768" s="473">
        <v>52</v>
      </c>
      <c r="L768" s="473">
        <v>152</v>
      </c>
      <c r="M768" s="473"/>
      <c r="N768" s="473"/>
      <c r="O768" s="473"/>
      <c r="P768" s="473"/>
      <c r="Q768" s="628">
        <v>150</v>
      </c>
      <c r="R768" s="473"/>
      <c r="S768" s="473"/>
      <c r="T768" s="473"/>
      <c r="U768" s="473"/>
      <c r="V768" s="473"/>
      <c r="W768" s="473"/>
      <c r="X768" s="473"/>
      <c r="Y768" s="473"/>
      <c r="Z768" s="473"/>
    </row>
    <row r="769" spans="1:28" x14ac:dyDescent="0.7">
      <c r="A769" s="754"/>
      <c r="B769" s="473"/>
      <c r="C769" s="470"/>
      <c r="D769" s="666"/>
      <c r="G769" s="473"/>
      <c r="H769" s="475"/>
      <c r="I769" s="473"/>
      <c r="J769" s="473"/>
      <c r="K769" s="473"/>
      <c r="L769" s="473"/>
      <c r="M769" s="473"/>
      <c r="N769" s="473"/>
      <c r="O769" s="473"/>
      <c r="P769" s="473"/>
      <c r="R769" s="473"/>
      <c r="S769" s="473"/>
      <c r="T769" s="473"/>
      <c r="U769" s="473"/>
      <c r="V769" s="473"/>
      <c r="W769" s="473"/>
      <c r="X769" s="473"/>
      <c r="Y769" s="473"/>
      <c r="Z769" s="473"/>
    </row>
    <row r="770" spans="1:28" x14ac:dyDescent="0.7">
      <c r="A770" s="754" t="s">
        <v>3456</v>
      </c>
      <c r="B770" s="473">
        <v>18</v>
      </c>
      <c r="C770" s="470">
        <v>505</v>
      </c>
      <c r="D770" s="666" t="s">
        <v>3221</v>
      </c>
      <c r="F770" s="473">
        <v>66</v>
      </c>
      <c r="G770" s="473"/>
      <c r="H770" s="475" t="s">
        <v>444</v>
      </c>
      <c r="I770" s="473"/>
      <c r="J770" s="473">
        <v>2</v>
      </c>
      <c r="K770" s="473">
        <v>35</v>
      </c>
      <c r="L770" s="473">
        <v>235</v>
      </c>
      <c r="M770" s="473"/>
      <c r="N770" s="473"/>
      <c r="O770" s="473"/>
      <c r="P770" s="473"/>
      <c r="Q770" s="628">
        <v>150</v>
      </c>
      <c r="R770" s="473"/>
      <c r="S770" s="473"/>
      <c r="T770" s="473"/>
      <c r="U770" s="473"/>
      <c r="V770" s="473"/>
      <c r="W770" s="473"/>
      <c r="X770" s="473"/>
      <c r="Y770" s="473"/>
      <c r="Z770" s="473"/>
    </row>
    <row r="771" spans="1:28" x14ac:dyDescent="0.7">
      <c r="A771" s="754"/>
      <c r="B771" s="473"/>
      <c r="C771" s="470"/>
      <c r="D771" s="666"/>
      <c r="G771" s="473"/>
      <c r="H771" s="475"/>
      <c r="I771" s="473"/>
      <c r="J771" s="473"/>
      <c r="K771" s="473"/>
      <c r="L771" s="473"/>
      <c r="M771" s="473"/>
      <c r="N771" s="473"/>
      <c r="O771" s="473"/>
      <c r="P771" s="473"/>
      <c r="R771" s="473"/>
      <c r="S771" s="473"/>
      <c r="T771" s="473"/>
      <c r="U771" s="473"/>
      <c r="V771" s="473"/>
      <c r="W771" s="473"/>
      <c r="X771" s="473"/>
      <c r="Y771" s="473"/>
      <c r="Z771" s="473"/>
    </row>
    <row r="772" spans="1:28" x14ac:dyDescent="0.7">
      <c r="A772" s="754" t="s">
        <v>3457</v>
      </c>
      <c r="B772" s="473">
        <v>5</v>
      </c>
      <c r="C772" s="470">
        <v>506</v>
      </c>
      <c r="D772" s="666" t="s">
        <v>3221</v>
      </c>
      <c r="F772" s="473">
        <v>41</v>
      </c>
      <c r="G772" s="473"/>
      <c r="H772" s="475" t="s">
        <v>444</v>
      </c>
      <c r="I772" s="473"/>
      <c r="J772" s="473">
        <v>1</v>
      </c>
      <c r="K772" s="473">
        <v>78</v>
      </c>
      <c r="L772" s="473">
        <v>178</v>
      </c>
      <c r="M772" s="473"/>
      <c r="N772" s="473"/>
      <c r="O772" s="473"/>
      <c r="P772" s="473"/>
      <c r="Q772" s="628">
        <v>150</v>
      </c>
      <c r="R772" s="473"/>
      <c r="S772" s="473"/>
      <c r="T772" s="473"/>
      <c r="U772" s="473"/>
      <c r="V772" s="473"/>
      <c r="W772" s="473"/>
      <c r="X772" s="473"/>
      <c r="Y772" s="473"/>
      <c r="Z772" s="473"/>
    </row>
    <row r="773" spans="1:28" x14ac:dyDescent="0.7">
      <c r="A773" s="754"/>
      <c r="B773" s="473"/>
      <c r="C773" s="470"/>
      <c r="D773" s="666"/>
      <c r="G773" s="473"/>
      <c r="H773" s="475"/>
      <c r="I773" s="473"/>
      <c r="J773" s="473"/>
      <c r="K773" s="473"/>
      <c r="L773" s="473"/>
      <c r="M773" s="473"/>
      <c r="N773" s="473"/>
      <c r="O773" s="473"/>
      <c r="P773" s="473"/>
      <c r="R773" s="473"/>
      <c r="S773" s="473"/>
      <c r="T773" s="473"/>
      <c r="U773" s="473"/>
      <c r="V773" s="473"/>
      <c r="W773" s="473"/>
      <c r="X773" s="473"/>
      <c r="Y773" s="473"/>
      <c r="Z773" s="473"/>
    </row>
    <row r="774" spans="1:28" x14ac:dyDescent="0.7">
      <c r="A774" s="754" t="s">
        <v>3459</v>
      </c>
      <c r="B774" s="473">
        <v>169</v>
      </c>
      <c r="C774" s="470">
        <v>507</v>
      </c>
      <c r="D774" s="666" t="s">
        <v>3221</v>
      </c>
      <c r="F774" s="473">
        <v>40</v>
      </c>
      <c r="G774" s="473"/>
      <c r="H774" s="475" t="s">
        <v>444</v>
      </c>
      <c r="I774" s="473">
        <v>8</v>
      </c>
      <c r="J774" s="473">
        <v>1</v>
      </c>
      <c r="K774" s="473">
        <v>40</v>
      </c>
      <c r="L774" s="473">
        <v>3340</v>
      </c>
      <c r="M774" s="473"/>
      <c r="N774" s="473"/>
      <c r="O774" s="473"/>
      <c r="P774" s="473"/>
      <c r="Q774" s="628">
        <v>150</v>
      </c>
      <c r="R774" s="473"/>
      <c r="S774" s="473"/>
      <c r="T774" s="473"/>
      <c r="U774" s="473"/>
      <c r="V774" s="473"/>
      <c r="W774" s="473"/>
      <c r="X774" s="473"/>
      <c r="Y774" s="473"/>
      <c r="Z774" s="473"/>
    </row>
    <row r="775" spans="1:28" ht="33" x14ac:dyDescent="0.75">
      <c r="A775" s="754"/>
      <c r="B775" s="473"/>
      <c r="C775" s="470">
        <v>508</v>
      </c>
      <c r="D775" s="627" t="s">
        <v>34</v>
      </c>
      <c r="E775" s="473">
        <v>74047</v>
      </c>
      <c r="F775" s="473">
        <v>224</v>
      </c>
      <c r="G775" s="473">
        <v>6371</v>
      </c>
      <c r="H775" s="475" t="s">
        <v>444</v>
      </c>
      <c r="I775" s="473">
        <v>1</v>
      </c>
      <c r="J775" s="473">
        <v>2</v>
      </c>
      <c r="K775" s="473">
        <v>60</v>
      </c>
      <c r="L775" s="473">
        <v>660</v>
      </c>
      <c r="M775" s="473"/>
      <c r="N775" s="473"/>
      <c r="O775" s="473"/>
      <c r="P775" s="473"/>
      <c r="Q775" s="628">
        <v>150</v>
      </c>
      <c r="R775" s="473"/>
      <c r="S775" s="473"/>
      <c r="T775" s="473"/>
      <c r="U775" s="473"/>
      <c r="V775" s="473"/>
      <c r="W775" s="473"/>
      <c r="X775" s="473"/>
      <c r="Y775" s="473"/>
      <c r="Z775" s="473"/>
    </row>
    <row r="776" spans="1:28" x14ac:dyDescent="0.7">
      <c r="A776" s="754" t="s">
        <v>3460</v>
      </c>
      <c r="B776" s="473">
        <v>181</v>
      </c>
      <c r="C776" s="470">
        <v>509</v>
      </c>
      <c r="D776" s="666" t="s">
        <v>3221</v>
      </c>
      <c r="F776" s="473">
        <v>37</v>
      </c>
      <c r="G776" s="473"/>
      <c r="H776" s="475" t="s">
        <v>444</v>
      </c>
      <c r="I776" s="473"/>
      <c r="J776" s="473">
        <v>1</v>
      </c>
      <c r="K776" s="473">
        <v>67</v>
      </c>
      <c r="L776" s="473"/>
      <c r="M776" s="473">
        <v>167</v>
      </c>
      <c r="N776" s="473"/>
      <c r="O776" s="473"/>
      <c r="P776" s="473"/>
      <c r="Q776" s="628">
        <v>150</v>
      </c>
      <c r="R776" s="473"/>
      <c r="S776" s="473"/>
      <c r="T776" s="473"/>
      <c r="U776" s="473"/>
      <c r="V776" s="473"/>
      <c r="W776" s="473"/>
      <c r="X776" s="473"/>
      <c r="Y776" s="473"/>
      <c r="Z776" s="473"/>
    </row>
    <row r="777" spans="1:28" x14ac:dyDescent="0.7">
      <c r="A777" s="754"/>
      <c r="B777" s="473"/>
      <c r="C777" s="470">
        <v>510</v>
      </c>
      <c r="D777" s="666" t="s">
        <v>3221</v>
      </c>
      <c r="F777" s="473">
        <v>38</v>
      </c>
      <c r="G777" s="473"/>
      <c r="H777" s="475" t="s">
        <v>444</v>
      </c>
      <c r="I777" s="473">
        <v>7</v>
      </c>
      <c r="J777" s="473">
        <v>2</v>
      </c>
      <c r="K777" s="473"/>
      <c r="L777" s="473">
        <v>3000</v>
      </c>
      <c r="M777" s="473"/>
      <c r="N777" s="473"/>
      <c r="O777" s="473"/>
      <c r="P777" s="473"/>
      <c r="Q777" s="628">
        <v>150</v>
      </c>
      <c r="R777" s="473"/>
      <c r="S777" s="473"/>
      <c r="T777" s="473"/>
      <c r="U777" s="473"/>
      <c r="V777" s="473"/>
      <c r="W777" s="473"/>
      <c r="X777" s="473"/>
      <c r="Y777" s="473"/>
      <c r="Z777" s="473"/>
    </row>
    <row r="778" spans="1:28" x14ac:dyDescent="0.7">
      <c r="A778" s="754" t="s">
        <v>3461</v>
      </c>
      <c r="B778" s="473"/>
      <c r="C778" s="470">
        <v>511</v>
      </c>
      <c r="D778" s="666" t="s">
        <v>3221</v>
      </c>
      <c r="F778" s="473">
        <v>36</v>
      </c>
      <c r="G778" s="473"/>
      <c r="H778" s="475" t="s">
        <v>444</v>
      </c>
      <c r="I778" s="473">
        <v>5</v>
      </c>
      <c r="J778" s="473"/>
      <c r="K778" s="473">
        <v>60</v>
      </c>
      <c r="L778" s="473">
        <v>2060</v>
      </c>
      <c r="M778" s="473"/>
      <c r="N778" s="473"/>
      <c r="O778" s="473"/>
      <c r="P778" s="473"/>
      <c r="Q778" s="628">
        <v>150</v>
      </c>
      <c r="R778" s="473"/>
      <c r="S778" s="473"/>
      <c r="T778" s="473"/>
      <c r="U778" s="473"/>
      <c r="V778" s="473"/>
      <c r="W778" s="473"/>
      <c r="X778" s="473"/>
      <c r="Y778" s="473"/>
      <c r="Z778" s="473"/>
    </row>
    <row r="779" spans="1:28" x14ac:dyDescent="0.7">
      <c r="A779" s="754"/>
      <c r="B779" s="473"/>
      <c r="C779" s="470"/>
      <c r="D779" s="666"/>
      <c r="G779" s="473"/>
      <c r="H779" s="475"/>
      <c r="I779" s="473"/>
      <c r="J779" s="473"/>
      <c r="K779" s="473"/>
      <c r="L779" s="473"/>
      <c r="M779" s="473"/>
      <c r="N779" s="473"/>
      <c r="O779" s="473"/>
      <c r="P779" s="473"/>
      <c r="R779" s="473"/>
      <c r="S779" s="473"/>
      <c r="T779" s="473"/>
      <c r="U779" s="473"/>
      <c r="V779" s="473"/>
      <c r="W779" s="473"/>
      <c r="X779" s="473"/>
      <c r="Y779" s="473"/>
      <c r="Z779" s="473"/>
    </row>
    <row r="780" spans="1:28" x14ac:dyDescent="0.7">
      <c r="A780" s="754" t="s">
        <v>3462</v>
      </c>
      <c r="B780" s="473">
        <v>44</v>
      </c>
      <c r="C780" s="470">
        <v>512</v>
      </c>
      <c r="D780" s="666" t="s">
        <v>3221</v>
      </c>
      <c r="F780" s="473">
        <v>55</v>
      </c>
      <c r="G780" s="473"/>
      <c r="H780" s="475" t="s">
        <v>444</v>
      </c>
      <c r="I780" s="473">
        <v>1</v>
      </c>
      <c r="J780" s="473">
        <v>2</v>
      </c>
      <c r="K780" s="473">
        <v>48</v>
      </c>
      <c r="L780" s="473">
        <v>648</v>
      </c>
      <c r="M780" s="473"/>
      <c r="N780" s="473"/>
      <c r="O780" s="473"/>
      <c r="P780" s="473"/>
      <c r="Q780" s="628">
        <v>150</v>
      </c>
      <c r="R780" s="473"/>
      <c r="S780" s="473"/>
      <c r="T780" s="473"/>
      <c r="U780" s="473"/>
      <c r="V780" s="473"/>
      <c r="W780" s="473"/>
      <c r="X780" s="473"/>
      <c r="Y780" s="473"/>
      <c r="Z780" s="473"/>
    </row>
    <row r="781" spans="1:28" x14ac:dyDescent="0.7">
      <c r="A781" s="754"/>
      <c r="B781" s="473"/>
      <c r="C781" s="470">
        <v>513</v>
      </c>
      <c r="D781" s="666" t="s">
        <v>3221</v>
      </c>
      <c r="F781" s="473">
        <v>56</v>
      </c>
      <c r="G781" s="473"/>
      <c r="H781" s="475" t="s">
        <v>444</v>
      </c>
      <c r="I781" s="473"/>
      <c r="J781" s="473">
        <v>2</v>
      </c>
      <c r="K781" s="473">
        <v>20</v>
      </c>
      <c r="L781" s="473">
        <v>220</v>
      </c>
      <c r="M781" s="473"/>
      <c r="N781" s="473"/>
      <c r="O781" s="473"/>
      <c r="P781" s="473"/>
      <c r="Q781" s="628">
        <v>150</v>
      </c>
      <c r="R781" s="473"/>
      <c r="S781" s="473"/>
      <c r="T781" s="473"/>
      <c r="U781" s="473"/>
      <c r="V781" s="473"/>
      <c r="W781" s="473"/>
      <c r="X781" s="473"/>
      <c r="Y781" s="473"/>
      <c r="Z781" s="473"/>
    </row>
    <row r="782" spans="1:28" x14ac:dyDescent="0.7">
      <c r="A782" s="754"/>
      <c r="B782" s="473"/>
      <c r="C782" s="470"/>
      <c r="D782" s="666"/>
      <c r="G782" s="473"/>
      <c r="H782" s="475"/>
      <c r="I782" s="473"/>
      <c r="J782" s="473"/>
      <c r="K782" s="473"/>
      <c r="L782" s="473"/>
      <c r="M782" s="473"/>
      <c r="N782" s="473"/>
      <c r="O782" s="473"/>
      <c r="P782" s="473"/>
      <c r="Q782" s="628"/>
      <c r="R782" s="473"/>
      <c r="S782" s="473"/>
      <c r="T782" s="473"/>
      <c r="U782" s="473"/>
      <c r="V782" s="473"/>
      <c r="W782" s="473"/>
      <c r="X782" s="473"/>
      <c r="Y782" s="473"/>
      <c r="Z782" s="473"/>
    </row>
    <row r="783" spans="1:28" s="483" customFormat="1" ht="33" x14ac:dyDescent="0.75">
      <c r="A783" s="759" t="s">
        <v>3486</v>
      </c>
      <c r="B783" s="735"/>
      <c r="C783" s="735">
        <v>514</v>
      </c>
      <c r="D783" s="736" t="s">
        <v>34</v>
      </c>
      <c r="E783" s="735">
        <v>37421</v>
      </c>
      <c r="F783" s="735">
        <v>12</v>
      </c>
      <c r="G783" s="735">
        <v>1265</v>
      </c>
      <c r="H783" s="480" t="s">
        <v>444</v>
      </c>
      <c r="I783" s="735"/>
      <c r="J783" s="735">
        <v>2</v>
      </c>
      <c r="K783" s="735">
        <v>35</v>
      </c>
      <c r="L783" s="735"/>
      <c r="M783" s="735">
        <v>200</v>
      </c>
      <c r="N783" s="735">
        <v>35</v>
      </c>
      <c r="O783" s="735"/>
      <c r="P783" s="735"/>
      <c r="Q783" s="737"/>
      <c r="R783" s="735">
        <v>105</v>
      </c>
      <c r="S783" s="735"/>
      <c r="T783" s="480" t="s">
        <v>1012</v>
      </c>
      <c r="U783" s="480" t="s">
        <v>45</v>
      </c>
      <c r="V783" s="735">
        <v>150</v>
      </c>
      <c r="W783" s="735"/>
      <c r="X783" s="735">
        <v>108</v>
      </c>
      <c r="Y783" s="735">
        <v>42</v>
      </c>
      <c r="Z783" s="735"/>
      <c r="AB783" s="483" t="s">
        <v>352</v>
      </c>
    </row>
    <row r="784" spans="1:28" x14ac:dyDescent="0.7">
      <c r="A784" s="754"/>
      <c r="B784" s="473"/>
      <c r="G784" s="473"/>
      <c r="H784" s="473"/>
      <c r="I784" s="473"/>
      <c r="J784" s="473"/>
      <c r="K784" s="473"/>
      <c r="L784" s="473"/>
      <c r="M784" s="473"/>
      <c r="N784" s="473"/>
      <c r="O784" s="473"/>
      <c r="P784" s="473"/>
      <c r="R784" s="473"/>
      <c r="S784" s="473"/>
      <c r="T784" s="473"/>
      <c r="U784" s="473"/>
      <c r="V784" s="473"/>
      <c r="W784" s="473"/>
      <c r="X784" s="473"/>
      <c r="Y784" s="473"/>
      <c r="Z784" s="473"/>
    </row>
    <row r="785" spans="1:28" x14ac:dyDescent="0.7">
      <c r="A785" s="754" t="s">
        <v>621</v>
      </c>
      <c r="B785" s="473">
        <v>49</v>
      </c>
      <c r="C785" s="473">
        <v>515</v>
      </c>
      <c r="D785" s="666" t="s">
        <v>3221</v>
      </c>
      <c r="F785" s="473">
        <v>68</v>
      </c>
      <c r="G785" s="473"/>
      <c r="H785" s="475" t="s">
        <v>444</v>
      </c>
      <c r="I785" s="473"/>
      <c r="J785" s="473">
        <v>3</v>
      </c>
      <c r="K785" s="473">
        <v>58</v>
      </c>
      <c r="L785" s="473"/>
      <c r="M785" s="473">
        <v>285</v>
      </c>
      <c r="N785" s="473"/>
      <c r="O785" s="473"/>
      <c r="P785" s="473"/>
      <c r="R785" s="473"/>
      <c r="S785" s="473"/>
      <c r="T785" s="473"/>
      <c r="U785" s="473"/>
      <c r="V785" s="473"/>
      <c r="W785" s="473"/>
      <c r="X785" s="473"/>
      <c r="Y785" s="473"/>
      <c r="Z785" s="473"/>
      <c r="AB785" s="459" t="s">
        <v>3500</v>
      </c>
    </row>
    <row r="786" spans="1:28" x14ac:dyDescent="0.7">
      <c r="A786" s="754"/>
      <c r="B786" s="473" t="s">
        <v>4</v>
      </c>
      <c r="G786" s="473"/>
      <c r="H786" s="473"/>
      <c r="I786" s="473"/>
      <c r="J786" s="473"/>
      <c r="K786" s="473"/>
      <c r="L786" s="473"/>
      <c r="M786" s="473"/>
      <c r="N786" s="473"/>
      <c r="O786" s="473"/>
      <c r="P786" s="473"/>
      <c r="R786" s="473"/>
      <c r="S786" s="473"/>
      <c r="T786" s="473"/>
      <c r="U786" s="473"/>
      <c r="V786" s="473"/>
      <c r="W786" s="473"/>
      <c r="X786" s="473"/>
      <c r="Y786" s="473"/>
      <c r="Z786" s="473"/>
      <c r="AB786" s="459" t="s">
        <v>3500</v>
      </c>
    </row>
    <row r="787" spans="1:28" x14ac:dyDescent="0.7">
      <c r="A787" s="754" t="s">
        <v>622</v>
      </c>
      <c r="B787" s="473">
        <v>224</v>
      </c>
      <c r="C787" s="473">
        <v>516</v>
      </c>
      <c r="D787" s="666" t="s">
        <v>3221</v>
      </c>
      <c r="F787" s="473">
        <v>69</v>
      </c>
      <c r="G787" s="473"/>
      <c r="H787" s="475" t="s">
        <v>444</v>
      </c>
      <c r="I787" s="473"/>
      <c r="J787" s="473">
        <v>3</v>
      </c>
      <c r="K787" s="473">
        <v>50</v>
      </c>
      <c r="L787" s="473"/>
      <c r="M787" s="473">
        <v>250</v>
      </c>
      <c r="N787" s="473"/>
      <c r="O787" s="473"/>
      <c r="P787" s="473"/>
      <c r="R787" s="473"/>
      <c r="S787" s="473"/>
      <c r="T787" s="473"/>
      <c r="U787" s="473"/>
      <c r="V787" s="473"/>
      <c r="W787" s="473"/>
      <c r="X787" s="473"/>
      <c r="Y787" s="473"/>
      <c r="Z787" s="473"/>
    </row>
    <row r="788" spans="1:28" x14ac:dyDescent="0.7">
      <c r="A788" s="754" t="s">
        <v>3510</v>
      </c>
      <c r="B788" s="473">
        <v>140</v>
      </c>
      <c r="C788" s="473">
        <v>517</v>
      </c>
      <c r="D788" s="666" t="s">
        <v>3221</v>
      </c>
      <c r="F788" s="473">
        <v>81</v>
      </c>
      <c r="G788" s="473"/>
      <c r="H788" s="475" t="s">
        <v>444</v>
      </c>
      <c r="I788" s="473">
        <v>1</v>
      </c>
      <c r="J788" s="473">
        <v>1</v>
      </c>
      <c r="K788" s="473">
        <v>29</v>
      </c>
      <c r="L788" s="473">
        <v>529</v>
      </c>
      <c r="M788" s="473"/>
      <c r="N788" s="473"/>
      <c r="O788" s="473"/>
      <c r="P788" s="473"/>
      <c r="R788" s="473"/>
      <c r="S788" s="473"/>
      <c r="T788" s="473"/>
      <c r="U788" s="473"/>
      <c r="V788" s="473"/>
      <c r="W788" s="473"/>
      <c r="X788" s="473"/>
      <c r="Y788" s="473"/>
      <c r="Z788" s="473"/>
    </row>
    <row r="789" spans="1:28" x14ac:dyDescent="0.7">
      <c r="A789" s="754"/>
      <c r="B789" s="473"/>
      <c r="C789" s="473">
        <v>518</v>
      </c>
      <c r="D789" s="666" t="s">
        <v>3221</v>
      </c>
      <c r="F789" s="473">
        <v>82</v>
      </c>
      <c r="G789" s="473"/>
      <c r="H789" s="475" t="s">
        <v>444</v>
      </c>
      <c r="I789" s="473">
        <v>4</v>
      </c>
      <c r="J789" s="473">
        <v>2</v>
      </c>
      <c r="K789" s="473">
        <v>24</v>
      </c>
      <c r="L789" s="473">
        <v>624</v>
      </c>
      <c r="M789" s="473"/>
      <c r="N789" s="473"/>
      <c r="O789" s="473"/>
      <c r="P789" s="473"/>
      <c r="R789" s="473"/>
      <c r="S789" s="473"/>
      <c r="T789" s="473"/>
      <c r="U789" s="473"/>
      <c r="V789" s="473"/>
      <c r="W789" s="473"/>
      <c r="X789" s="473"/>
      <c r="Y789" s="473"/>
      <c r="Z789" s="473"/>
    </row>
    <row r="790" spans="1:28" x14ac:dyDescent="0.7">
      <c r="A790" s="754" t="s">
        <v>3511</v>
      </c>
      <c r="B790" s="473"/>
      <c r="C790" s="473">
        <v>519</v>
      </c>
      <c r="D790" s="666" t="s">
        <v>3221</v>
      </c>
      <c r="F790" s="473">
        <v>100</v>
      </c>
      <c r="G790" s="473"/>
      <c r="H790" s="475" t="s">
        <v>444</v>
      </c>
      <c r="I790" s="473">
        <v>1</v>
      </c>
      <c r="J790" s="473"/>
      <c r="K790" s="473">
        <v>50</v>
      </c>
      <c r="L790" s="473">
        <v>450</v>
      </c>
      <c r="M790" s="473"/>
      <c r="N790" s="473"/>
      <c r="O790" s="473"/>
      <c r="P790" s="473"/>
      <c r="R790" s="473"/>
      <c r="S790" s="473"/>
      <c r="T790" s="473"/>
      <c r="U790" s="473"/>
      <c r="V790" s="473"/>
      <c r="W790" s="473"/>
      <c r="X790" s="473"/>
      <c r="Y790" s="473"/>
      <c r="Z790" s="473"/>
    </row>
    <row r="791" spans="1:28" x14ac:dyDescent="0.7">
      <c r="A791" s="754"/>
      <c r="B791" s="473"/>
      <c r="G791" s="473"/>
      <c r="H791" s="473"/>
      <c r="I791" s="473"/>
      <c r="J791" s="473"/>
      <c r="K791" s="473"/>
      <c r="L791" s="473"/>
      <c r="M791" s="473"/>
      <c r="N791" s="473"/>
      <c r="O791" s="473"/>
      <c r="P791" s="473"/>
      <c r="R791" s="473"/>
      <c r="S791" s="473"/>
      <c r="T791" s="473"/>
      <c r="U791" s="473"/>
      <c r="V791" s="473"/>
      <c r="W791" s="473"/>
      <c r="X791" s="473"/>
      <c r="Y791" s="473"/>
      <c r="Z791" s="473"/>
    </row>
    <row r="792" spans="1:28" x14ac:dyDescent="0.7">
      <c r="A792" s="754"/>
      <c r="B792" s="473"/>
      <c r="G792" s="473"/>
      <c r="H792" s="473"/>
      <c r="I792" s="473"/>
      <c r="J792" s="473"/>
      <c r="K792" s="473"/>
      <c r="L792" s="473"/>
      <c r="M792" s="473"/>
      <c r="N792" s="473"/>
      <c r="O792" s="473"/>
      <c r="P792" s="473"/>
      <c r="R792" s="473"/>
      <c r="S792" s="473"/>
      <c r="T792" s="473"/>
      <c r="U792" s="473"/>
      <c r="V792" s="473"/>
      <c r="W792" s="473"/>
      <c r="X792" s="473"/>
      <c r="Y792" s="473"/>
      <c r="Z792" s="473"/>
    </row>
    <row r="793" spans="1:28" x14ac:dyDescent="0.7">
      <c r="A793" s="754"/>
      <c r="B793" s="473"/>
      <c r="G793" s="473"/>
      <c r="H793" s="473"/>
      <c r="I793" s="473"/>
      <c r="J793" s="473"/>
      <c r="K793" s="473"/>
      <c r="L793" s="473"/>
      <c r="M793" s="473"/>
      <c r="N793" s="473"/>
      <c r="O793" s="473"/>
      <c r="P793" s="473"/>
      <c r="R793" s="473"/>
      <c r="S793" s="473"/>
      <c r="T793" s="473"/>
      <c r="U793" s="473"/>
      <c r="V793" s="473"/>
      <c r="W793" s="473"/>
      <c r="X793" s="473"/>
      <c r="Y793" s="473"/>
      <c r="Z793" s="473"/>
    </row>
    <row r="794" spans="1:28" x14ac:dyDescent="0.7">
      <c r="A794" s="754"/>
      <c r="B794" s="473"/>
      <c r="G794" s="473"/>
      <c r="H794" s="473"/>
      <c r="I794" s="473"/>
      <c r="J794" s="473"/>
      <c r="K794" s="473"/>
      <c r="L794" s="473"/>
      <c r="M794" s="473"/>
      <c r="N794" s="473"/>
      <c r="O794" s="473"/>
      <c r="P794" s="473"/>
      <c r="R794" s="473"/>
      <c r="S794" s="473"/>
      <c r="T794" s="473"/>
      <c r="U794" s="473"/>
      <c r="V794" s="473"/>
      <c r="W794" s="473"/>
      <c r="X794" s="473"/>
      <c r="Y794" s="473"/>
      <c r="Z794" s="473"/>
    </row>
    <row r="795" spans="1:28" x14ac:dyDescent="0.7">
      <c r="A795" s="754"/>
      <c r="B795" s="473"/>
      <c r="G795" s="473"/>
      <c r="H795" s="473"/>
      <c r="I795" s="473"/>
      <c r="J795" s="473"/>
      <c r="K795" s="473"/>
      <c r="L795" s="473"/>
      <c r="M795" s="473"/>
      <c r="N795" s="473"/>
      <c r="O795" s="473"/>
      <c r="P795" s="473"/>
      <c r="R795" s="473"/>
      <c r="S795" s="473"/>
      <c r="T795" s="473"/>
      <c r="U795" s="473"/>
      <c r="V795" s="473"/>
      <c r="W795" s="473"/>
      <c r="X795" s="473"/>
      <c r="Y795" s="473"/>
      <c r="Z795" s="473"/>
    </row>
    <row r="796" spans="1:28" x14ac:dyDescent="0.7">
      <c r="A796" s="754"/>
      <c r="B796" s="473"/>
      <c r="G796" s="473"/>
      <c r="H796" s="473"/>
      <c r="I796" s="473"/>
      <c r="J796" s="473"/>
      <c r="K796" s="473"/>
      <c r="L796" s="473"/>
      <c r="M796" s="473"/>
      <c r="N796" s="473"/>
      <c r="O796" s="473"/>
      <c r="P796" s="473"/>
      <c r="R796" s="473"/>
      <c r="S796" s="473"/>
      <c r="T796" s="473"/>
      <c r="U796" s="473"/>
      <c r="V796" s="473"/>
      <c r="W796" s="473"/>
      <c r="X796" s="473"/>
      <c r="Y796" s="473"/>
      <c r="Z796" s="473"/>
    </row>
    <row r="797" spans="1:28" x14ac:dyDescent="0.7">
      <c r="A797" s="754"/>
      <c r="B797" s="473"/>
      <c r="G797" s="473"/>
      <c r="H797" s="473"/>
      <c r="I797" s="473"/>
      <c r="J797" s="473"/>
      <c r="K797" s="473"/>
      <c r="L797" s="473"/>
      <c r="M797" s="473"/>
      <c r="N797" s="473"/>
      <c r="O797" s="473"/>
      <c r="P797" s="473"/>
      <c r="R797" s="473"/>
      <c r="S797" s="473"/>
      <c r="T797" s="473"/>
      <c r="U797" s="473"/>
      <c r="V797" s="473"/>
      <c r="W797" s="473"/>
      <c r="X797" s="473"/>
      <c r="Y797" s="473"/>
      <c r="Z797" s="473"/>
    </row>
    <row r="798" spans="1:28" x14ac:dyDescent="0.7">
      <c r="A798" s="754"/>
      <c r="B798" s="473"/>
      <c r="G798" s="473"/>
      <c r="H798" s="473"/>
      <c r="I798" s="473"/>
      <c r="J798" s="473"/>
      <c r="K798" s="473"/>
      <c r="L798" s="473"/>
      <c r="M798" s="473"/>
      <c r="N798" s="473"/>
      <c r="O798" s="473"/>
      <c r="P798" s="473"/>
      <c r="R798" s="473"/>
      <c r="S798" s="473"/>
      <c r="T798" s="473"/>
      <c r="U798" s="473"/>
      <c r="V798" s="473"/>
      <c r="W798" s="473"/>
      <c r="X798" s="473"/>
      <c r="Y798" s="473"/>
      <c r="Z798" s="473"/>
    </row>
    <row r="799" spans="1:28" x14ac:dyDescent="0.7">
      <c r="A799" s="754"/>
      <c r="B799" s="473"/>
      <c r="G799" s="473"/>
      <c r="H799" s="473"/>
      <c r="I799" s="473"/>
      <c r="J799" s="473"/>
      <c r="K799" s="473"/>
      <c r="L799" s="473"/>
      <c r="M799" s="473"/>
      <c r="N799" s="473"/>
      <c r="O799" s="473"/>
      <c r="P799" s="473"/>
      <c r="R799" s="473"/>
      <c r="S799" s="473"/>
      <c r="T799" s="473"/>
      <c r="U799" s="473"/>
      <c r="V799" s="473"/>
      <c r="W799" s="473"/>
      <c r="X799" s="473"/>
      <c r="Y799" s="473"/>
      <c r="Z799" s="473"/>
    </row>
    <row r="800" spans="1:28" x14ac:dyDescent="0.7">
      <c r="A800" s="754"/>
      <c r="B800" s="473"/>
      <c r="G800" s="473"/>
      <c r="H800" s="473"/>
      <c r="I800" s="473"/>
      <c r="J800" s="473"/>
      <c r="K800" s="473"/>
      <c r="L800" s="473"/>
      <c r="M800" s="473"/>
      <c r="N800" s="473"/>
      <c r="O800" s="473"/>
      <c r="P800" s="473"/>
      <c r="R800" s="473"/>
      <c r="S800" s="473"/>
      <c r="T800" s="473"/>
      <c r="U800" s="473"/>
      <c r="V800" s="473"/>
      <c r="W800" s="473"/>
      <c r="X800" s="473"/>
      <c r="Y800" s="473"/>
      <c r="Z800" s="473"/>
    </row>
    <row r="801" spans="1:26" x14ac:dyDescent="0.7">
      <c r="A801" s="754"/>
      <c r="B801" s="473"/>
      <c r="G801" s="473"/>
      <c r="H801" s="473"/>
      <c r="I801" s="473"/>
      <c r="J801" s="473"/>
      <c r="K801" s="473"/>
      <c r="L801" s="473"/>
      <c r="M801" s="473"/>
      <c r="N801" s="473"/>
      <c r="O801" s="473"/>
      <c r="P801" s="473"/>
      <c r="R801" s="473"/>
      <c r="S801" s="473"/>
      <c r="T801" s="473"/>
      <c r="U801" s="473"/>
      <c r="V801" s="473"/>
      <c r="W801" s="473"/>
      <c r="X801" s="473"/>
      <c r="Y801" s="473"/>
      <c r="Z801" s="473"/>
    </row>
    <row r="802" spans="1:26" x14ac:dyDescent="0.7">
      <c r="A802" s="754"/>
      <c r="B802" s="473"/>
      <c r="G802" s="473"/>
      <c r="H802" s="473"/>
      <c r="I802" s="473"/>
      <c r="J802" s="473"/>
      <c r="K802" s="473"/>
      <c r="L802" s="473"/>
      <c r="M802" s="473"/>
      <c r="N802" s="473"/>
      <c r="O802" s="473"/>
      <c r="P802" s="473"/>
      <c r="R802" s="473"/>
      <c r="S802" s="473"/>
      <c r="T802" s="473"/>
      <c r="U802" s="473"/>
      <c r="V802" s="473"/>
      <c r="W802" s="473"/>
      <c r="X802" s="473"/>
      <c r="Y802" s="473"/>
      <c r="Z802" s="473"/>
    </row>
    <row r="803" spans="1:26" x14ac:dyDescent="0.7">
      <c r="A803" s="754"/>
      <c r="B803" s="473"/>
      <c r="G803" s="473"/>
      <c r="H803" s="473"/>
      <c r="I803" s="473"/>
      <c r="J803" s="473"/>
      <c r="K803" s="473"/>
      <c r="L803" s="473"/>
      <c r="M803" s="473"/>
      <c r="N803" s="473"/>
      <c r="O803" s="473"/>
      <c r="P803" s="473"/>
      <c r="R803" s="473"/>
      <c r="S803" s="473"/>
      <c r="T803" s="473"/>
      <c r="U803" s="473"/>
      <c r="V803" s="473"/>
      <c r="W803" s="473"/>
      <c r="X803" s="473"/>
      <c r="Y803" s="473"/>
      <c r="Z803" s="473"/>
    </row>
    <row r="804" spans="1:26" x14ac:dyDescent="0.7">
      <c r="A804" s="754"/>
      <c r="B804" s="473"/>
      <c r="G804" s="473"/>
      <c r="H804" s="473"/>
      <c r="I804" s="473"/>
      <c r="J804" s="473"/>
      <c r="K804" s="473"/>
      <c r="L804" s="473"/>
      <c r="M804" s="473"/>
      <c r="N804" s="473"/>
      <c r="O804" s="473"/>
      <c r="P804" s="473"/>
      <c r="R804" s="473"/>
      <c r="S804" s="473"/>
      <c r="T804" s="473"/>
      <c r="U804" s="473"/>
      <c r="V804" s="473"/>
      <c r="W804" s="473"/>
      <c r="X804" s="473"/>
      <c r="Y804" s="473"/>
      <c r="Z804" s="473"/>
    </row>
    <row r="805" spans="1:26" x14ac:dyDescent="0.7">
      <c r="A805" s="754"/>
      <c r="B805" s="473"/>
      <c r="G805" s="473"/>
      <c r="H805" s="473"/>
      <c r="I805" s="473"/>
      <c r="J805" s="473"/>
      <c r="K805" s="473"/>
      <c r="L805" s="473"/>
      <c r="M805" s="473"/>
      <c r="N805" s="473"/>
      <c r="O805" s="473"/>
      <c r="P805" s="473"/>
      <c r="R805" s="473"/>
      <c r="S805" s="473"/>
      <c r="T805" s="473"/>
      <c r="U805" s="473"/>
      <c r="V805" s="473"/>
      <c r="W805" s="473"/>
      <c r="X805" s="473"/>
      <c r="Y805" s="473"/>
      <c r="Z805" s="473"/>
    </row>
    <row r="806" spans="1:26" x14ac:dyDescent="0.7">
      <c r="A806" s="754"/>
      <c r="B806" s="473"/>
      <c r="G806" s="473"/>
      <c r="H806" s="473"/>
      <c r="I806" s="473"/>
      <c r="J806" s="473"/>
      <c r="K806" s="473"/>
      <c r="L806" s="473"/>
      <c r="M806" s="473"/>
      <c r="N806" s="473"/>
      <c r="O806" s="473"/>
      <c r="P806" s="473"/>
      <c r="R806" s="473"/>
      <c r="S806" s="473"/>
      <c r="T806" s="473"/>
      <c r="U806" s="473"/>
      <c r="V806" s="473"/>
      <c r="W806" s="473"/>
      <c r="X806" s="473"/>
      <c r="Y806" s="473"/>
      <c r="Z806" s="473"/>
    </row>
    <row r="807" spans="1:26" x14ac:dyDescent="0.7">
      <c r="A807" s="754"/>
      <c r="B807" s="473"/>
      <c r="G807" s="473"/>
      <c r="H807" s="473"/>
      <c r="I807" s="473"/>
      <c r="J807" s="473"/>
      <c r="K807" s="473"/>
      <c r="L807" s="473"/>
      <c r="M807" s="473"/>
      <c r="N807" s="473"/>
      <c r="O807" s="473"/>
      <c r="P807" s="473"/>
      <c r="R807" s="473"/>
      <c r="S807" s="473"/>
      <c r="T807" s="473"/>
      <c r="U807" s="473"/>
      <c r="V807" s="473"/>
      <c r="W807" s="473"/>
      <c r="X807" s="473"/>
      <c r="Y807" s="473"/>
      <c r="Z807" s="473"/>
    </row>
    <row r="808" spans="1:26" x14ac:dyDescent="0.7">
      <c r="A808" s="754"/>
      <c r="B808" s="473"/>
      <c r="G808" s="473"/>
      <c r="H808" s="473"/>
      <c r="I808" s="473"/>
      <c r="J808" s="473"/>
      <c r="K808" s="473"/>
      <c r="L808" s="473"/>
      <c r="M808" s="473"/>
      <c r="N808" s="473"/>
      <c r="O808" s="473"/>
      <c r="P808" s="473"/>
      <c r="R808" s="473"/>
      <c r="S808" s="473"/>
      <c r="T808" s="473"/>
      <c r="U808" s="473"/>
      <c r="V808" s="473"/>
      <c r="W808" s="473"/>
      <c r="X808" s="473"/>
      <c r="Y808" s="473"/>
      <c r="Z808" s="473"/>
    </row>
    <row r="809" spans="1:26" x14ac:dyDescent="0.7">
      <c r="A809" s="754"/>
      <c r="B809" s="473"/>
      <c r="G809" s="473"/>
      <c r="H809" s="473"/>
      <c r="I809" s="473"/>
      <c r="J809" s="473"/>
      <c r="K809" s="473"/>
      <c r="L809" s="473"/>
      <c r="M809" s="473"/>
      <c r="N809" s="473"/>
      <c r="O809" s="473"/>
      <c r="P809" s="473"/>
      <c r="R809" s="473"/>
      <c r="S809" s="473"/>
      <c r="T809" s="473"/>
      <c r="U809" s="473"/>
      <c r="V809" s="473"/>
      <c r="W809" s="473"/>
      <c r="X809" s="473"/>
      <c r="Y809" s="473"/>
      <c r="Z809" s="473"/>
    </row>
    <row r="810" spans="1:26" x14ac:dyDescent="0.7">
      <c r="A810" s="754"/>
      <c r="B810" s="473"/>
      <c r="G810" s="473"/>
      <c r="H810" s="473"/>
      <c r="I810" s="473"/>
      <c r="J810" s="473"/>
      <c r="K810" s="473"/>
      <c r="L810" s="473"/>
      <c r="M810" s="473"/>
      <c r="N810" s="473"/>
      <c r="O810" s="473"/>
      <c r="P810" s="473"/>
      <c r="R810" s="473"/>
      <c r="S810" s="473"/>
      <c r="T810" s="473"/>
      <c r="U810" s="473"/>
      <c r="V810" s="473"/>
      <c r="W810" s="473"/>
      <c r="X810" s="473"/>
      <c r="Y810" s="473"/>
      <c r="Z810" s="473"/>
    </row>
    <row r="811" spans="1:26" x14ac:dyDescent="0.7">
      <c r="A811" s="754"/>
      <c r="B811" s="473"/>
      <c r="G811" s="473"/>
      <c r="H811" s="473"/>
      <c r="I811" s="473"/>
      <c r="J811" s="473"/>
      <c r="K811" s="473"/>
      <c r="L811" s="473"/>
      <c r="M811" s="473"/>
      <c r="N811" s="473"/>
      <c r="O811" s="473"/>
      <c r="P811" s="473"/>
      <c r="R811" s="473"/>
      <c r="S811" s="473"/>
      <c r="T811" s="473"/>
      <c r="U811" s="473"/>
      <c r="V811" s="473"/>
      <c r="W811" s="473"/>
      <c r="X811" s="473"/>
      <c r="Y811" s="473"/>
      <c r="Z811" s="473"/>
    </row>
    <row r="812" spans="1:26" x14ac:dyDescent="0.7">
      <c r="A812" s="754"/>
      <c r="B812" s="473"/>
      <c r="G812" s="473"/>
      <c r="H812" s="473"/>
      <c r="I812" s="473"/>
      <c r="J812" s="473"/>
      <c r="K812" s="473"/>
      <c r="L812" s="473"/>
      <c r="M812" s="473"/>
      <c r="N812" s="473"/>
      <c r="O812" s="473"/>
      <c r="P812" s="473"/>
      <c r="R812" s="473"/>
      <c r="S812" s="473"/>
      <c r="T812" s="473"/>
      <c r="U812" s="473"/>
      <c r="V812" s="473"/>
      <c r="W812" s="473"/>
      <c r="X812" s="473"/>
      <c r="Y812" s="473"/>
      <c r="Z812" s="473"/>
    </row>
    <row r="813" spans="1:26" x14ac:dyDescent="0.7">
      <c r="A813" s="754"/>
      <c r="B813" s="473"/>
      <c r="G813" s="473"/>
      <c r="H813" s="473"/>
      <c r="I813" s="473"/>
      <c r="J813" s="473"/>
      <c r="K813" s="473"/>
      <c r="L813" s="473"/>
      <c r="M813" s="473"/>
      <c r="N813" s="473"/>
      <c r="O813" s="473"/>
      <c r="P813" s="473"/>
      <c r="R813" s="473"/>
      <c r="S813" s="473"/>
      <c r="T813" s="473"/>
      <c r="U813" s="473"/>
      <c r="V813" s="473"/>
      <c r="W813" s="473"/>
      <c r="X813" s="473"/>
      <c r="Y813" s="473"/>
      <c r="Z813" s="473"/>
    </row>
    <row r="814" spans="1:26" x14ac:dyDescent="0.7">
      <c r="A814" s="754"/>
      <c r="B814" s="473"/>
      <c r="G814" s="473"/>
      <c r="H814" s="473"/>
      <c r="I814" s="473"/>
      <c r="J814" s="473"/>
      <c r="K814" s="473"/>
      <c r="L814" s="473"/>
      <c r="M814" s="473"/>
      <c r="N814" s="473"/>
      <c r="O814" s="473"/>
      <c r="P814" s="473"/>
      <c r="R814" s="473"/>
      <c r="S814" s="473"/>
      <c r="T814" s="473"/>
      <c r="U814" s="473"/>
      <c r="V814" s="473"/>
      <c r="W814" s="473"/>
      <c r="X814" s="473"/>
      <c r="Y814" s="473"/>
      <c r="Z814" s="473"/>
    </row>
    <row r="815" spans="1:26" x14ac:dyDescent="0.7">
      <c r="A815" s="754"/>
      <c r="B815" s="473"/>
      <c r="G815" s="473"/>
      <c r="H815" s="473"/>
      <c r="I815" s="473"/>
      <c r="J815" s="473"/>
      <c r="K815" s="473"/>
      <c r="L815" s="473"/>
      <c r="M815" s="473"/>
      <c r="N815" s="473"/>
      <c r="O815" s="473"/>
      <c r="P815" s="473"/>
      <c r="R815" s="473"/>
      <c r="S815" s="473"/>
      <c r="T815" s="473"/>
      <c r="U815" s="473"/>
      <c r="V815" s="473"/>
      <c r="W815" s="473"/>
      <c r="X815" s="473"/>
      <c r="Y815" s="473"/>
      <c r="Z815" s="473"/>
    </row>
    <row r="816" spans="1:26" x14ac:dyDescent="0.7">
      <c r="A816" s="754"/>
      <c r="B816" s="473"/>
      <c r="G816" s="473"/>
      <c r="H816" s="473"/>
      <c r="I816" s="473"/>
      <c r="J816" s="473"/>
      <c r="K816" s="473"/>
      <c r="L816" s="473"/>
      <c r="M816" s="473"/>
      <c r="N816" s="473"/>
      <c r="O816" s="473"/>
      <c r="P816" s="473"/>
      <c r="R816" s="473"/>
      <c r="S816" s="473"/>
      <c r="T816" s="473"/>
      <c r="U816" s="473"/>
      <c r="V816" s="473"/>
      <c r="W816" s="473"/>
      <c r="X816" s="473"/>
      <c r="Y816" s="473"/>
      <c r="Z816" s="473"/>
    </row>
    <row r="817" spans="1:26" x14ac:dyDescent="0.7">
      <c r="A817" s="754"/>
      <c r="B817" s="473"/>
      <c r="G817" s="473"/>
      <c r="H817" s="473"/>
      <c r="I817" s="473"/>
      <c r="J817" s="473"/>
      <c r="K817" s="473"/>
      <c r="L817" s="473"/>
      <c r="M817" s="473"/>
      <c r="N817" s="473"/>
      <c r="O817" s="473"/>
      <c r="P817" s="473"/>
      <c r="R817" s="473"/>
      <c r="S817" s="473"/>
      <c r="T817" s="473"/>
      <c r="U817" s="473"/>
      <c r="V817" s="473"/>
      <c r="W817" s="473"/>
      <c r="X817" s="473"/>
      <c r="Y817" s="473"/>
      <c r="Z817" s="473"/>
    </row>
    <row r="818" spans="1:26" x14ac:dyDescent="0.7">
      <c r="A818" s="754"/>
      <c r="B818" s="473"/>
      <c r="G818" s="473"/>
      <c r="H818" s="473"/>
      <c r="I818" s="473"/>
      <c r="J818" s="473"/>
      <c r="K818" s="473"/>
      <c r="L818" s="473"/>
      <c r="M818" s="473"/>
      <c r="N818" s="473"/>
      <c r="O818" s="473"/>
      <c r="P818" s="473"/>
      <c r="R818" s="473"/>
      <c r="S818" s="473"/>
      <c r="T818" s="473"/>
      <c r="U818" s="473"/>
      <c r="V818" s="473"/>
      <c r="W818" s="473"/>
      <c r="X818" s="473"/>
      <c r="Y818" s="473"/>
      <c r="Z818" s="473"/>
    </row>
    <row r="819" spans="1:26" x14ac:dyDescent="0.7">
      <c r="A819" s="754"/>
      <c r="B819" s="473"/>
      <c r="G819" s="473"/>
      <c r="H819" s="473"/>
      <c r="I819" s="473"/>
      <c r="J819" s="473"/>
      <c r="K819" s="473"/>
      <c r="L819" s="473"/>
      <c r="M819" s="473"/>
      <c r="N819" s="473"/>
      <c r="O819" s="473"/>
      <c r="P819" s="473"/>
      <c r="R819" s="473"/>
      <c r="S819" s="473"/>
      <c r="T819" s="473"/>
      <c r="U819" s="473"/>
      <c r="V819" s="473"/>
      <c r="W819" s="473"/>
      <c r="X819" s="473"/>
      <c r="Y819" s="473"/>
      <c r="Z819" s="473"/>
    </row>
    <row r="820" spans="1:26" x14ac:dyDescent="0.7">
      <c r="A820" s="754"/>
      <c r="B820" s="473"/>
      <c r="G820" s="473"/>
      <c r="H820" s="473"/>
      <c r="I820" s="473"/>
      <c r="J820" s="473"/>
      <c r="K820" s="473"/>
      <c r="L820" s="473"/>
      <c r="M820" s="473"/>
      <c r="N820" s="473"/>
      <c r="O820" s="473"/>
      <c r="P820" s="473"/>
      <c r="R820" s="473"/>
      <c r="S820" s="473"/>
      <c r="T820" s="473"/>
      <c r="U820" s="473"/>
      <c r="V820" s="473"/>
      <c r="W820" s="473"/>
      <c r="X820" s="473"/>
      <c r="Y820" s="473"/>
      <c r="Z820" s="473"/>
    </row>
    <row r="821" spans="1:26" x14ac:dyDescent="0.7">
      <c r="A821" s="754"/>
      <c r="B821" s="473"/>
      <c r="G821" s="473"/>
      <c r="H821" s="473"/>
      <c r="I821" s="473"/>
      <c r="J821" s="473"/>
      <c r="K821" s="473"/>
      <c r="L821" s="473"/>
      <c r="M821" s="473"/>
      <c r="N821" s="473"/>
      <c r="O821" s="473"/>
      <c r="P821" s="473"/>
      <c r="R821" s="473"/>
      <c r="S821" s="473"/>
      <c r="T821" s="473"/>
      <c r="U821" s="473"/>
      <c r="V821" s="473"/>
      <c r="W821" s="473"/>
      <c r="X821" s="473"/>
      <c r="Y821" s="473"/>
      <c r="Z821" s="473"/>
    </row>
    <row r="822" spans="1:26" x14ac:dyDescent="0.7">
      <c r="A822" s="754"/>
      <c r="B822" s="473"/>
      <c r="G822" s="473"/>
      <c r="H822" s="473"/>
      <c r="I822" s="473"/>
      <c r="J822" s="473"/>
      <c r="K822" s="473"/>
      <c r="L822" s="473"/>
      <c r="M822" s="473"/>
      <c r="N822" s="473"/>
      <c r="O822" s="473"/>
      <c r="P822" s="473"/>
      <c r="R822" s="473"/>
      <c r="S822" s="473"/>
      <c r="T822" s="473"/>
      <c r="U822" s="473"/>
      <c r="V822" s="473"/>
      <c r="W822" s="473"/>
      <c r="X822" s="473"/>
      <c r="Y822" s="473"/>
      <c r="Z822" s="473"/>
    </row>
    <row r="823" spans="1:26" x14ac:dyDescent="0.7">
      <c r="A823" s="754"/>
      <c r="B823" s="473"/>
      <c r="G823" s="473"/>
      <c r="H823" s="473"/>
      <c r="I823" s="473"/>
      <c r="J823" s="473"/>
      <c r="K823" s="473"/>
      <c r="L823" s="473"/>
      <c r="M823" s="473"/>
      <c r="N823" s="473"/>
      <c r="O823" s="473"/>
      <c r="P823" s="473"/>
      <c r="R823" s="473"/>
      <c r="S823" s="473"/>
      <c r="T823" s="473"/>
      <c r="U823" s="473"/>
      <c r="V823" s="473"/>
      <c r="W823" s="473"/>
      <c r="X823" s="473"/>
      <c r="Y823" s="473"/>
      <c r="Z823" s="473"/>
    </row>
    <row r="824" spans="1:26" x14ac:dyDescent="0.7">
      <c r="A824" s="754"/>
      <c r="B824" s="473"/>
      <c r="G824" s="473"/>
      <c r="H824" s="473"/>
      <c r="I824" s="473"/>
      <c r="J824" s="473"/>
      <c r="K824" s="473"/>
      <c r="L824" s="473"/>
      <c r="M824" s="473"/>
      <c r="N824" s="473"/>
      <c r="O824" s="473"/>
      <c r="P824" s="473"/>
      <c r="R824" s="473"/>
      <c r="S824" s="473"/>
      <c r="T824" s="473"/>
      <c r="U824" s="473"/>
      <c r="V824" s="473"/>
      <c r="W824" s="473"/>
      <c r="X824" s="473"/>
      <c r="Y824" s="473"/>
      <c r="Z824" s="473"/>
    </row>
    <row r="825" spans="1:26" x14ac:dyDescent="0.7">
      <c r="A825" s="754"/>
      <c r="B825" s="473"/>
      <c r="G825" s="473"/>
      <c r="H825" s="473"/>
      <c r="I825" s="473"/>
      <c r="J825" s="473"/>
      <c r="K825" s="473"/>
      <c r="L825" s="473"/>
      <c r="M825" s="473"/>
      <c r="N825" s="473"/>
      <c r="O825" s="473"/>
      <c r="P825" s="473"/>
      <c r="R825" s="473"/>
      <c r="S825" s="473"/>
      <c r="T825" s="473"/>
      <c r="U825" s="473"/>
      <c r="V825" s="473"/>
      <c r="W825" s="473"/>
      <c r="X825" s="473"/>
      <c r="Y825" s="473"/>
      <c r="Z825" s="473"/>
    </row>
    <row r="826" spans="1:26" x14ac:dyDescent="0.7">
      <c r="A826" s="754"/>
      <c r="B826" s="473"/>
      <c r="G826" s="473"/>
      <c r="H826" s="473"/>
      <c r="I826" s="473"/>
      <c r="J826" s="473"/>
      <c r="K826" s="473"/>
      <c r="L826" s="473"/>
      <c r="M826" s="473"/>
      <c r="N826" s="473"/>
      <c r="O826" s="473"/>
      <c r="P826" s="473"/>
      <c r="R826" s="473"/>
      <c r="S826" s="473"/>
      <c r="T826" s="473"/>
      <c r="U826" s="473"/>
      <c r="V826" s="473"/>
      <c r="W826" s="473"/>
      <c r="X826" s="473"/>
      <c r="Y826" s="473"/>
      <c r="Z826" s="473"/>
    </row>
    <row r="827" spans="1:26" x14ac:dyDescent="0.7">
      <c r="A827" s="754"/>
      <c r="B827" s="473"/>
      <c r="G827" s="473"/>
      <c r="H827" s="473"/>
      <c r="I827" s="473"/>
      <c r="J827" s="473"/>
      <c r="K827" s="473"/>
      <c r="L827" s="473"/>
      <c r="M827" s="473"/>
      <c r="N827" s="473"/>
      <c r="O827" s="473"/>
      <c r="P827" s="473"/>
      <c r="R827" s="473"/>
      <c r="S827" s="473"/>
      <c r="T827" s="473"/>
      <c r="U827" s="473"/>
      <c r="V827" s="473"/>
      <c r="W827" s="473"/>
      <c r="X827" s="473"/>
      <c r="Y827" s="473"/>
      <c r="Z827" s="473"/>
    </row>
    <row r="828" spans="1:26" x14ac:dyDescent="0.7">
      <c r="A828" s="754"/>
      <c r="B828" s="473"/>
      <c r="G828" s="473"/>
      <c r="H828" s="473"/>
      <c r="I828" s="473"/>
      <c r="J828" s="473"/>
      <c r="K828" s="473"/>
      <c r="L828" s="473"/>
      <c r="M828" s="473"/>
      <c r="N828" s="473"/>
      <c r="O828" s="473"/>
      <c r="P828" s="473"/>
      <c r="R828" s="473"/>
      <c r="S828" s="473"/>
      <c r="T828" s="473"/>
      <c r="U828" s="473"/>
      <c r="V828" s="473"/>
      <c r="W828" s="473"/>
      <c r="X828" s="473"/>
      <c r="Y828" s="473"/>
      <c r="Z828" s="473"/>
    </row>
    <row r="829" spans="1:26" x14ac:dyDescent="0.7">
      <c r="A829" s="754"/>
      <c r="B829" s="473"/>
      <c r="G829" s="473"/>
      <c r="H829" s="473"/>
      <c r="I829" s="473"/>
      <c r="J829" s="473"/>
      <c r="K829" s="473"/>
      <c r="L829" s="473"/>
      <c r="M829" s="473"/>
      <c r="N829" s="473"/>
      <c r="O829" s="473"/>
      <c r="P829" s="473"/>
      <c r="R829" s="473"/>
      <c r="S829" s="473"/>
      <c r="T829" s="473"/>
      <c r="U829" s="473"/>
      <c r="V829" s="473"/>
      <c r="W829" s="473"/>
      <c r="X829" s="473"/>
      <c r="Y829" s="473"/>
      <c r="Z829" s="473"/>
    </row>
    <row r="830" spans="1:26" x14ac:dyDescent="0.7">
      <c r="A830" s="754"/>
    </row>
    <row r="831" spans="1:26" x14ac:dyDescent="0.7">
      <c r="A831" s="754"/>
    </row>
    <row r="832" spans="1:26" x14ac:dyDescent="0.7">
      <c r="A832" s="754"/>
    </row>
    <row r="833" spans="1:1" x14ac:dyDescent="0.7">
      <c r="A833" s="754"/>
    </row>
    <row r="834" spans="1:1" x14ac:dyDescent="0.7">
      <c r="A834" s="754"/>
    </row>
    <row r="835" spans="1:1" x14ac:dyDescent="0.7">
      <c r="A835" s="754"/>
    </row>
    <row r="836" spans="1:1" x14ac:dyDescent="0.7">
      <c r="A836" s="754"/>
    </row>
    <row r="837" spans="1:1" x14ac:dyDescent="0.7">
      <c r="A837" s="754"/>
    </row>
    <row r="838" spans="1:1" x14ac:dyDescent="0.7">
      <c r="A838" s="754"/>
    </row>
    <row r="839" spans="1:1" x14ac:dyDescent="0.7">
      <c r="A839" s="754"/>
    </row>
    <row r="840" spans="1:1" x14ac:dyDescent="0.7">
      <c r="A840" s="754"/>
    </row>
    <row r="841" spans="1:1" x14ac:dyDescent="0.7">
      <c r="A841" s="754"/>
    </row>
    <row r="842" spans="1:1" x14ac:dyDescent="0.7">
      <c r="A842" s="754"/>
    </row>
    <row r="843" spans="1:1" x14ac:dyDescent="0.7">
      <c r="A843" s="754"/>
    </row>
    <row r="844" spans="1:1" x14ac:dyDescent="0.7">
      <c r="A844" s="754"/>
    </row>
    <row r="845" spans="1:1" x14ac:dyDescent="0.7">
      <c r="A845" s="754"/>
    </row>
    <row r="846" spans="1:1" x14ac:dyDescent="0.7">
      <c r="A846" s="754"/>
    </row>
    <row r="847" spans="1:1" x14ac:dyDescent="0.7">
      <c r="A847" s="754"/>
    </row>
    <row r="848" spans="1:1" x14ac:dyDescent="0.7">
      <c r="A848" s="754"/>
    </row>
    <row r="849" spans="1:1" x14ac:dyDescent="0.7">
      <c r="A849" s="754"/>
    </row>
    <row r="850" spans="1:1" x14ac:dyDescent="0.7">
      <c r="A850" s="754"/>
    </row>
    <row r="851" spans="1:1" x14ac:dyDescent="0.7">
      <c r="A851" s="754"/>
    </row>
    <row r="852" spans="1:1" x14ac:dyDescent="0.7">
      <c r="A852" s="754"/>
    </row>
    <row r="853" spans="1:1" x14ac:dyDescent="0.7">
      <c r="A853" s="754"/>
    </row>
    <row r="854" spans="1:1" x14ac:dyDescent="0.7">
      <c r="A854" s="754"/>
    </row>
    <row r="855" spans="1:1" x14ac:dyDescent="0.7">
      <c r="A855" s="754"/>
    </row>
    <row r="856" spans="1:1" x14ac:dyDescent="0.7">
      <c r="A856" s="754"/>
    </row>
    <row r="857" spans="1:1" x14ac:dyDescent="0.7">
      <c r="A857" s="754"/>
    </row>
    <row r="858" spans="1:1" x14ac:dyDescent="0.7">
      <c r="A858" s="754"/>
    </row>
    <row r="859" spans="1:1" x14ac:dyDescent="0.7">
      <c r="A859" s="754"/>
    </row>
    <row r="860" spans="1:1" x14ac:dyDescent="0.7">
      <c r="A860" s="754"/>
    </row>
    <row r="861" spans="1:1" x14ac:dyDescent="0.7">
      <c r="A861" s="754"/>
    </row>
    <row r="862" spans="1:1" x14ac:dyDescent="0.7">
      <c r="A862" s="754"/>
    </row>
    <row r="863" spans="1:1" x14ac:dyDescent="0.7">
      <c r="A863" s="754"/>
    </row>
    <row r="864" spans="1:1" x14ac:dyDescent="0.7">
      <c r="A864" s="754"/>
    </row>
  </sheetData>
  <mergeCells count="41">
    <mergeCell ref="F471:G471"/>
    <mergeCell ref="F8:F9"/>
    <mergeCell ref="G8:G9"/>
    <mergeCell ref="B7:B9"/>
    <mergeCell ref="W7:Z7"/>
    <mergeCell ref="W8:W9"/>
    <mergeCell ref="I8:I9"/>
    <mergeCell ref="J8:J9"/>
    <mergeCell ref="K8:K9"/>
    <mergeCell ref="V7:V9"/>
    <mergeCell ref="A6:A9"/>
    <mergeCell ref="D250:G250"/>
    <mergeCell ref="A1:A5"/>
    <mergeCell ref="O8:O9"/>
    <mergeCell ref="P8:P9"/>
    <mergeCell ref="N1:P1"/>
    <mergeCell ref="C2:AB2"/>
    <mergeCell ref="C3:AB3"/>
    <mergeCell ref="C6:P6"/>
    <mergeCell ref="R6:AB6"/>
    <mergeCell ref="C7:C9"/>
    <mergeCell ref="D7:D9"/>
    <mergeCell ref="E7:E9"/>
    <mergeCell ref="F7:G7"/>
    <mergeCell ref="Z8:Z9"/>
    <mergeCell ref="A670:A672"/>
    <mergeCell ref="AA7:AA9"/>
    <mergeCell ref="AB7:AB9"/>
    <mergeCell ref="X8:X9"/>
    <mergeCell ref="H7:H9"/>
    <mergeCell ref="Y8:Y9"/>
    <mergeCell ref="L8:L9"/>
    <mergeCell ref="T7:T9"/>
    <mergeCell ref="U7:U9"/>
    <mergeCell ref="I7:K7"/>
    <mergeCell ref="L7:P7"/>
    <mergeCell ref="Q7:Q9"/>
    <mergeCell ref="R7:R9"/>
    <mergeCell ref="S7:S9"/>
    <mergeCell ref="M8:M9"/>
    <mergeCell ref="N8:N9"/>
  </mergeCells>
  <pageMargins left="0.23622047244094491" right="0.23622047244094491" top="0.74803149606299213" bottom="0.74803149606299213" header="0.31496062992125984" footer="0.31496062992125984"/>
  <pageSetup paperSize="5" scale="54"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[1]list!#REF!</xm:f>
          </x14:formula1>
          <xm:sqref>D93:D239 D241:D249 D252:D253 D698 D77:D91 D643:D652 D255:D641 D710 D655:D678 D681:D683 D685 D687 D689 D691 D1:D75 T1:U550 T553:U1048576 D712 D784 D786 D791:D1048576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24"/>
  <sheetViews>
    <sheetView view="pageBreakPreview" zoomScale="70" zoomScaleNormal="70" zoomScaleSheetLayoutView="70" workbookViewId="0">
      <pane ySplit="9" topLeftCell="A602" activePane="bottomLeft" state="frozen"/>
      <selection pane="bottomLeft" activeCell="A4" sqref="A4:XFD4"/>
    </sheetView>
  </sheetViews>
  <sheetFormatPr defaultColWidth="8" defaultRowHeight="27.75" x14ac:dyDescent="0.65"/>
  <cols>
    <col min="1" max="1" width="23.125" style="103" customWidth="1"/>
    <col min="2" max="2" width="8.625" style="35" customWidth="1"/>
    <col min="3" max="3" width="8.25" style="100" customWidth="1"/>
    <col min="4" max="4" width="9.125" style="35" customWidth="1"/>
    <col min="5" max="5" width="9.625" style="35" customWidth="1"/>
    <col min="6" max="6" width="8.5" style="35" customWidth="1"/>
    <col min="7" max="7" width="8.25" style="101" customWidth="1"/>
    <col min="8" max="8" width="11.5" style="35" customWidth="1"/>
    <col min="9" max="9" width="5.125" style="35" customWidth="1"/>
    <col min="10" max="10" width="5.375" style="35" customWidth="1"/>
    <col min="11" max="11" width="5.75" style="35" customWidth="1"/>
    <col min="12" max="12" width="8.75" style="452" customWidth="1"/>
    <col min="13" max="13" width="7.125" style="35" customWidth="1"/>
    <col min="14" max="14" width="6.125" style="35" customWidth="1"/>
    <col min="15" max="15" width="8.5" style="35" customWidth="1"/>
    <col min="16" max="16" width="9.75" style="35" customWidth="1"/>
    <col min="17" max="17" width="8.625" style="75" hidden="1" customWidth="1"/>
    <col min="18" max="18" width="7.25" style="35" customWidth="1"/>
    <col min="19" max="19" width="8.625" style="35" customWidth="1"/>
    <col min="20" max="20" width="12.25" style="35" customWidth="1"/>
    <col min="21" max="21" width="12.125" style="35" customWidth="1"/>
    <col min="22" max="22" width="11.875" style="35" customWidth="1"/>
    <col min="23" max="23" width="11.25" style="35" customWidth="1"/>
    <col min="24" max="24" width="9.25" style="35" customWidth="1"/>
    <col min="25" max="25" width="8.625" style="35" customWidth="1"/>
    <col min="26" max="26" width="11" style="35" customWidth="1"/>
    <col min="27" max="27" width="11.125" style="35" customWidth="1"/>
    <col min="28" max="28" width="18.375" style="102" customWidth="1"/>
    <col min="29" max="29" width="8" style="440"/>
    <col min="30" max="16384" width="8" style="35"/>
  </cols>
  <sheetData>
    <row r="1" spans="1:29" s="34" customFormat="1" ht="22.5" customHeight="1" x14ac:dyDescent="0.65">
      <c r="A1" s="438" t="s">
        <v>2</v>
      </c>
      <c r="B1" s="32"/>
      <c r="C1" s="49"/>
      <c r="D1" s="32"/>
      <c r="E1" s="32"/>
      <c r="F1" s="32"/>
      <c r="G1" s="50"/>
      <c r="H1" s="32"/>
      <c r="I1" s="32"/>
      <c r="J1" s="32"/>
      <c r="K1" s="32"/>
      <c r="L1" s="444" t="s">
        <v>0</v>
      </c>
      <c r="M1" s="33"/>
      <c r="N1" s="842"/>
      <c r="O1" s="842"/>
      <c r="P1" s="842"/>
      <c r="Q1" s="51"/>
      <c r="R1" s="32"/>
      <c r="S1" s="32"/>
      <c r="T1" s="32"/>
      <c r="U1" s="32"/>
      <c r="V1" s="32"/>
      <c r="W1" s="32"/>
      <c r="X1" s="32"/>
      <c r="Y1" s="32"/>
      <c r="Z1" s="32"/>
      <c r="AA1" s="32" t="s">
        <v>1</v>
      </c>
      <c r="AB1" s="52"/>
      <c r="AC1" s="439"/>
    </row>
    <row r="2" spans="1:29" ht="32.25" customHeight="1" x14ac:dyDescent="0.8">
      <c r="A2" s="413"/>
      <c r="B2" s="413"/>
      <c r="C2" s="843" t="s">
        <v>3473</v>
      </c>
      <c r="D2" s="843"/>
      <c r="E2" s="843"/>
      <c r="F2" s="843"/>
      <c r="G2" s="843"/>
      <c r="H2" s="843"/>
      <c r="I2" s="843"/>
      <c r="J2" s="843"/>
      <c r="K2" s="843"/>
      <c r="L2" s="843"/>
      <c r="M2" s="843"/>
      <c r="N2" s="843"/>
      <c r="O2" s="843"/>
      <c r="P2" s="843"/>
      <c r="Q2" s="843"/>
      <c r="R2" s="843"/>
      <c r="S2" s="843"/>
      <c r="T2" s="843"/>
      <c r="U2" s="843"/>
      <c r="V2" s="843"/>
      <c r="W2" s="843"/>
      <c r="X2" s="843"/>
      <c r="Y2" s="843"/>
      <c r="Z2" s="843"/>
      <c r="AA2" s="843"/>
      <c r="AB2" s="843"/>
    </row>
    <row r="3" spans="1:29" s="34" customFormat="1" ht="32.25" customHeight="1" x14ac:dyDescent="0.8">
      <c r="A3" s="32"/>
      <c r="B3" s="32"/>
      <c r="C3" s="843" t="s">
        <v>3</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439"/>
    </row>
    <row r="4" spans="1:29" s="34" customFormat="1" ht="22.5" customHeight="1" x14ac:dyDescent="0.65">
      <c r="A4" s="32"/>
      <c r="B4" s="407"/>
      <c r="C4" s="405"/>
      <c r="D4" s="405"/>
      <c r="E4" s="405"/>
      <c r="F4" s="405"/>
      <c r="G4" s="405"/>
      <c r="H4" s="405"/>
      <c r="I4" s="405"/>
      <c r="J4" s="405"/>
      <c r="K4" s="405"/>
      <c r="L4" s="445"/>
      <c r="M4" s="405"/>
      <c r="N4" s="405"/>
      <c r="O4" s="405"/>
      <c r="P4" s="405"/>
      <c r="Q4" s="405"/>
      <c r="R4" s="405"/>
      <c r="S4" s="405"/>
      <c r="T4" s="405"/>
      <c r="U4" s="405"/>
      <c r="V4" s="405"/>
      <c r="W4" s="405"/>
      <c r="X4" s="405"/>
      <c r="Y4" s="405"/>
      <c r="Z4" s="405"/>
      <c r="AA4" s="405"/>
      <c r="AB4" s="405"/>
      <c r="AC4" s="439"/>
    </row>
    <row r="5" spans="1:29" s="34" customFormat="1" ht="13.5" customHeight="1" x14ac:dyDescent="0.65">
      <c r="A5" s="438"/>
      <c r="B5" s="407"/>
      <c r="C5" s="55"/>
      <c r="D5" s="36"/>
      <c r="E5" s="36"/>
      <c r="F5" s="36"/>
      <c r="G5" s="56"/>
      <c r="H5" s="36"/>
      <c r="I5" s="36"/>
      <c r="J5" s="36"/>
      <c r="K5" s="36"/>
      <c r="L5" s="445"/>
      <c r="M5" s="36"/>
      <c r="N5" s="36"/>
      <c r="O5" s="36"/>
      <c r="P5" s="36"/>
      <c r="Q5" s="57"/>
      <c r="R5" s="36"/>
      <c r="S5" s="36"/>
      <c r="T5" s="36"/>
      <c r="U5" s="36"/>
      <c r="V5" s="36"/>
      <c r="W5" s="36"/>
      <c r="X5" s="36"/>
      <c r="Y5" s="36"/>
      <c r="Z5" s="36"/>
      <c r="AA5" s="36"/>
      <c r="AB5" s="52"/>
      <c r="AC5" s="439"/>
    </row>
    <row r="6" spans="1:29" x14ac:dyDescent="0.65">
      <c r="A6" s="854"/>
      <c r="B6" s="857" t="s">
        <v>15</v>
      </c>
      <c r="C6" s="844" t="s">
        <v>6</v>
      </c>
      <c r="D6" s="844"/>
      <c r="E6" s="844"/>
      <c r="F6" s="844"/>
      <c r="G6" s="844"/>
      <c r="H6" s="844"/>
      <c r="I6" s="844"/>
      <c r="J6" s="844"/>
      <c r="K6" s="844"/>
      <c r="L6" s="844"/>
      <c r="M6" s="844"/>
      <c r="N6" s="844"/>
      <c r="O6" s="844"/>
      <c r="P6" s="844"/>
      <c r="Q6" s="844"/>
      <c r="R6" s="845" t="s">
        <v>7</v>
      </c>
      <c r="S6" s="845"/>
      <c r="T6" s="845"/>
      <c r="U6" s="845"/>
      <c r="V6" s="845"/>
      <c r="W6" s="845"/>
      <c r="X6" s="845"/>
      <c r="Y6" s="845"/>
      <c r="Z6" s="845"/>
      <c r="AA6" s="845"/>
      <c r="AB6" s="845"/>
    </row>
    <row r="7" spans="1:29" ht="21" customHeight="1" x14ac:dyDescent="0.65">
      <c r="A7" s="854"/>
      <c r="B7" s="858"/>
      <c r="C7" s="856" t="s">
        <v>8</v>
      </c>
      <c r="D7" s="851" t="s">
        <v>9</v>
      </c>
      <c r="E7" s="851" t="s">
        <v>10</v>
      </c>
      <c r="F7" s="851" t="s">
        <v>11</v>
      </c>
      <c r="G7" s="851"/>
      <c r="H7" s="851" t="s">
        <v>12</v>
      </c>
      <c r="I7" s="847" t="s">
        <v>13</v>
      </c>
      <c r="J7" s="847"/>
      <c r="K7" s="847"/>
      <c r="L7" s="847" t="s">
        <v>14</v>
      </c>
      <c r="M7" s="847"/>
      <c r="N7" s="847"/>
      <c r="O7" s="847"/>
      <c r="P7" s="847"/>
      <c r="Q7" s="848" t="s">
        <v>657</v>
      </c>
      <c r="R7" s="840" t="s">
        <v>8</v>
      </c>
      <c r="S7" s="840" t="s">
        <v>15</v>
      </c>
      <c r="T7" s="840" t="s">
        <v>16</v>
      </c>
      <c r="U7" s="840" t="s">
        <v>17</v>
      </c>
      <c r="V7" s="840" t="s">
        <v>18</v>
      </c>
      <c r="W7" s="846" t="s">
        <v>19</v>
      </c>
      <c r="X7" s="846"/>
      <c r="Y7" s="846"/>
      <c r="Z7" s="846"/>
      <c r="AA7" s="840" t="s">
        <v>20</v>
      </c>
      <c r="AB7" s="840" t="s">
        <v>21</v>
      </c>
    </row>
    <row r="8" spans="1:29" ht="24.75" customHeight="1" x14ac:dyDescent="0.65">
      <c r="A8" s="854"/>
      <c r="B8" s="858"/>
      <c r="C8" s="856"/>
      <c r="D8" s="851"/>
      <c r="E8" s="851"/>
      <c r="F8" s="851" t="s">
        <v>22</v>
      </c>
      <c r="G8" s="855" t="s">
        <v>23</v>
      </c>
      <c r="H8" s="851"/>
      <c r="I8" s="852" t="s">
        <v>24</v>
      </c>
      <c r="J8" s="852" t="s">
        <v>25</v>
      </c>
      <c r="K8" s="852" t="s">
        <v>26</v>
      </c>
      <c r="L8" s="853" t="s">
        <v>27</v>
      </c>
      <c r="M8" s="851" t="s">
        <v>28</v>
      </c>
      <c r="N8" s="851" t="s">
        <v>29</v>
      </c>
      <c r="O8" s="851" t="s">
        <v>30</v>
      </c>
      <c r="P8" s="851" t="s">
        <v>31</v>
      </c>
      <c r="Q8" s="849"/>
      <c r="R8" s="840"/>
      <c r="S8" s="840"/>
      <c r="T8" s="840"/>
      <c r="U8" s="840"/>
      <c r="V8" s="840"/>
      <c r="W8" s="840" t="s">
        <v>32</v>
      </c>
      <c r="X8" s="841" t="s">
        <v>28</v>
      </c>
      <c r="Y8" s="840" t="s">
        <v>29</v>
      </c>
      <c r="Z8" s="840" t="s">
        <v>33</v>
      </c>
      <c r="AA8" s="840"/>
      <c r="AB8" s="840"/>
    </row>
    <row r="9" spans="1:29" ht="83.25" customHeight="1" x14ac:dyDescent="0.65">
      <c r="A9" s="854"/>
      <c r="B9" s="859"/>
      <c r="C9" s="856"/>
      <c r="D9" s="851"/>
      <c r="E9" s="851"/>
      <c r="F9" s="851"/>
      <c r="G9" s="855"/>
      <c r="H9" s="851"/>
      <c r="I9" s="852"/>
      <c r="J9" s="852"/>
      <c r="K9" s="852"/>
      <c r="L9" s="853"/>
      <c r="M9" s="851"/>
      <c r="N9" s="851"/>
      <c r="O9" s="851"/>
      <c r="P9" s="851"/>
      <c r="Q9" s="850"/>
      <c r="R9" s="840"/>
      <c r="S9" s="840"/>
      <c r="T9" s="840"/>
      <c r="U9" s="840"/>
      <c r="V9" s="840"/>
      <c r="W9" s="840"/>
      <c r="X9" s="841"/>
      <c r="Y9" s="840"/>
      <c r="Z9" s="840"/>
      <c r="AA9" s="840"/>
      <c r="AB9" s="840"/>
    </row>
    <row r="10" spans="1:29" ht="23.1" customHeight="1" x14ac:dyDescent="0.65">
      <c r="A10" s="443" t="s">
        <v>659</v>
      </c>
      <c r="B10" s="59">
        <v>120</v>
      </c>
      <c r="C10" s="58">
        <v>1</v>
      </c>
      <c r="D10" s="59" t="s">
        <v>34</v>
      </c>
      <c r="E10" s="59">
        <v>54076</v>
      </c>
      <c r="F10" s="59">
        <v>130</v>
      </c>
      <c r="G10" s="60">
        <v>4392</v>
      </c>
      <c r="H10" s="59" t="s">
        <v>658</v>
      </c>
      <c r="I10" s="59">
        <v>9</v>
      </c>
      <c r="J10" s="59"/>
      <c r="K10" s="59">
        <v>90</v>
      </c>
      <c r="L10" s="446">
        <v>3690</v>
      </c>
      <c r="M10" s="59"/>
      <c r="N10" s="59"/>
      <c r="O10" s="59"/>
      <c r="P10" s="59"/>
      <c r="Q10" s="61">
        <v>150</v>
      </c>
      <c r="R10" s="59"/>
      <c r="S10" s="59">
        <v>120</v>
      </c>
      <c r="T10" s="59"/>
      <c r="U10" s="59"/>
      <c r="V10" s="59"/>
      <c r="W10" s="59"/>
      <c r="X10" s="59"/>
      <c r="Y10" s="59"/>
      <c r="Z10" s="59"/>
      <c r="AA10" s="59"/>
      <c r="AB10" s="62"/>
    </row>
    <row r="11" spans="1:29" ht="23.1" customHeight="1" x14ac:dyDescent="0.65">
      <c r="A11" s="63"/>
      <c r="B11" s="59"/>
      <c r="C11" s="58"/>
      <c r="D11" s="59"/>
      <c r="E11" s="59"/>
      <c r="F11" s="59"/>
      <c r="G11" s="60"/>
      <c r="H11" s="59"/>
      <c r="I11" s="59"/>
      <c r="J11" s="59"/>
      <c r="K11" s="59"/>
      <c r="L11" s="446"/>
      <c r="M11" s="59"/>
      <c r="N11" s="59"/>
      <c r="O11" s="59"/>
      <c r="P11" s="59"/>
      <c r="Q11" s="61"/>
      <c r="R11" s="59"/>
      <c r="S11" s="59"/>
      <c r="T11" s="59"/>
      <c r="U11" s="59"/>
      <c r="V11" s="59"/>
      <c r="W11" s="59"/>
      <c r="X11" s="59"/>
      <c r="Y11" s="59"/>
      <c r="Z11" s="59"/>
      <c r="AA11" s="59"/>
      <c r="AB11" s="62"/>
    </row>
    <row r="12" spans="1:29" ht="23.1" customHeight="1" x14ac:dyDescent="0.65">
      <c r="A12" s="63" t="s">
        <v>660</v>
      </c>
      <c r="B12" s="59">
        <v>120</v>
      </c>
      <c r="C12" s="58">
        <v>2</v>
      </c>
      <c r="D12" s="59" t="s">
        <v>34</v>
      </c>
      <c r="E12" s="59">
        <v>84399</v>
      </c>
      <c r="F12" s="59">
        <v>284</v>
      </c>
      <c r="G12" s="60">
        <v>6880</v>
      </c>
      <c r="H12" s="59" t="s">
        <v>658</v>
      </c>
      <c r="I12" s="59">
        <v>15</v>
      </c>
      <c r="J12" s="59">
        <v>1</v>
      </c>
      <c r="K12" s="59">
        <v>20</v>
      </c>
      <c r="L12" s="446">
        <v>6120</v>
      </c>
      <c r="M12" s="59"/>
      <c r="N12" s="59"/>
      <c r="O12" s="59"/>
      <c r="P12" s="59"/>
      <c r="Q12" s="61">
        <v>175</v>
      </c>
      <c r="R12" s="59"/>
      <c r="S12" s="59">
        <v>120</v>
      </c>
      <c r="T12" s="59"/>
      <c r="U12" s="59"/>
      <c r="V12" s="59"/>
      <c r="W12" s="59"/>
      <c r="X12" s="59"/>
      <c r="Y12" s="59"/>
      <c r="Z12" s="59"/>
      <c r="AA12" s="59"/>
      <c r="AB12" s="62"/>
    </row>
    <row r="13" spans="1:29" ht="23.1" customHeight="1" x14ac:dyDescent="0.65">
      <c r="A13" s="63"/>
      <c r="B13" s="59"/>
      <c r="C13" s="58"/>
      <c r="D13" s="59"/>
      <c r="E13" s="59"/>
      <c r="F13" s="59"/>
      <c r="G13" s="60"/>
      <c r="H13" s="59"/>
      <c r="I13" s="59"/>
      <c r="J13" s="59"/>
      <c r="K13" s="59"/>
      <c r="L13" s="446"/>
      <c r="M13" s="59"/>
      <c r="N13" s="59"/>
      <c r="O13" s="59"/>
      <c r="P13" s="59"/>
      <c r="Q13" s="61"/>
      <c r="R13" s="59"/>
      <c r="S13" s="59"/>
      <c r="T13" s="59"/>
      <c r="U13" s="59"/>
      <c r="V13" s="59"/>
      <c r="W13" s="59"/>
      <c r="X13" s="59"/>
      <c r="Y13" s="59"/>
      <c r="Z13" s="59"/>
      <c r="AA13" s="59"/>
      <c r="AB13" s="62"/>
    </row>
    <row r="14" spans="1:29" ht="23.1" customHeight="1" x14ac:dyDescent="0.65">
      <c r="A14" s="63" t="s">
        <v>661</v>
      </c>
      <c r="B14" s="59">
        <v>231</v>
      </c>
      <c r="C14" s="58">
        <v>3</v>
      </c>
      <c r="D14" s="59" t="s">
        <v>34</v>
      </c>
      <c r="E14" s="59">
        <v>26389</v>
      </c>
      <c r="F14" s="59">
        <v>2</v>
      </c>
      <c r="G14" s="60">
        <v>2307</v>
      </c>
      <c r="H14" s="59" t="s">
        <v>658</v>
      </c>
      <c r="I14" s="59">
        <v>11</v>
      </c>
      <c r="J14" s="59">
        <v>2</v>
      </c>
      <c r="K14" s="59">
        <v>9</v>
      </c>
      <c r="L14" s="446">
        <v>4609</v>
      </c>
      <c r="M14" s="59"/>
      <c r="N14" s="59"/>
      <c r="O14" s="59"/>
      <c r="P14" s="59"/>
      <c r="Q14" s="61">
        <v>250</v>
      </c>
      <c r="R14" s="59"/>
      <c r="S14" s="59">
        <v>231</v>
      </c>
      <c r="T14" s="59"/>
      <c r="U14" s="59"/>
      <c r="V14" s="59"/>
      <c r="W14" s="59"/>
      <c r="X14" s="59"/>
      <c r="Y14" s="59"/>
      <c r="Z14" s="59"/>
      <c r="AA14" s="59"/>
      <c r="AB14" s="62"/>
    </row>
    <row r="15" spans="1:29" ht="23.1" customHeight="1" x14ac:dyDescent="0.65">
      <c r="A15" s="63"/>
      <c r="B15" s="59"/>
      <c r="C15" s="58"/>
      <c r="D15" s="59"/>
      <c r="E15" s="59"/>
      <c r="F15" s="59"/>
      <c r="G15" s="60"/>
      <c r="H15" s="59"/>
      <c r="I15" s="59"/>
      <c r="J15" s="59"/>
      <c r="K15" s="59"/>
      <c r="L15" s="446"/>
      <c r="M15" s="59"/>
      <c r="N15" s="59"/>
      <c r="O15" s="59"/>
      <c r="P15" s="59"/>
      <c r="Q15" s="61"/>
      <c r="R15" s="59"/>
      <c r="S15" s="59"/>
      <c r="T15" s="59"/>
      <c r="U15" s="59"/>
      <c r="V15" s="59"/>
      <c r="W15" s="59"/>
      <c r="X15" s="59"/>
      <c r="Y15" s="59"/>
      <c r="Z15" s="59"/>
      <c r="AA15" s="59"/>
      <c r="AB15" s="62"/>
    </row>
    <row r="16" spans="1:29" s="41" customFormat="1" ht="23.1" customHeight="1" x14ac:dyDescent="0.65">
      <c r="A16" s="69" t="s">
        <v>663</v>
      </c>
      <c r="B16" s="409">
        <v>234</v>
      </c>
      <c r="C16" s="64">
        <v>4</v>
      </c>
      <c r="D16" s="65" t="s">
        <v>34</v>
      </c>
      <c r="E16" s="65">
        <v>14307</v>
      </c>
      <c r="F16" s="65">
        <v>130</v>
      </c>
      <c r="G16" s="66">
        <v>528</v>
      </c>
      <c r="H16" s="65" t="s">
        <v>658</v>
      </c>
      <c r="I16" s="65"/>
      <c r="J16" s="65">
        <v>1</v>
      </c>
      <c r="K16" s="65">
        <v>19</v>
      </c>
      <c r="L16" s="447"/>
      <c r="M16" s="65">
        <v>119</v>
      </c>
      <c r="N16" s="65"/>
      <c r="O16" s="65"/>
      <c r="P16" s="65"/>
      <c r="Q16" s="67">
        <v>250</v>
      </c>
      <c r="R16" s="65">
        <v>1</v>
      </c>
      <c r="S16" s="65">
        <v>234</v>
      </c>
      <c r="T16" s="65" t="s">
        <v>36</v>
      </c>
      <c r="U16" s="65" t="s">
        <v>37</v>
      </c>
      <c r="V16" s="65">
        <v>81</v>
      </c>
      <c r="W16" s="65"/>
      <c r="X16" s="65">
        <v>35</v>
      </c>
      <c r="Y16" s="65">
        <v>46</v>
      </c>
      <c r="Z16" s="65"/>
      <c r="AA16" s="65">
        <v>15</v>
      </c>
      <c r="AB16" s="68" t="s">
        <v>662</v>
      </c>
      <c r="AC16" s="440"/>
    </row>
    <row r="17" spans="1:29" s="34" customFormat="1" ht="23.1" customHeight="1" x14ac:dyDescent="0.65">
      <c r="A17" s="63" t="s">
        <v>663</v>
      </c>
      <c r="B17" s="81">
        <v>234</v>
      </c>
      <c r="C17" s="70">
        <v>5</v>
      </c>
      <c r="D17" s="59" t="s">
        <v>34</v>
      </c>
      <c r="E17" s="59">
        <v>49488</v>
      </c>
      <c r="F17" s="59">
        <v>213</v>
      </c>
      <c r="G17" s="60">
        <v>4465</v>
      </c>
      <c r="H17" s="59" t="s">
        <v>658</v>
      </c>
      <c r="I17" s="59">
        <v>24</v>
      </c>
      <c r="J17" s="59">
        <v>3</v>
      </c>
      <c r="K17" s="59">
        <v>70</v>
      </c>
      <c r="L17" s="446">
        <v>9970</v>
      </c>
      <c r="M17" s="59"/>
      <c r="N17" s="59"/>
      <c r="O17" s="59"/>
      <c r="P17" s="59"/>
      <c r="Q17" s="61">
        <v>200</v>
      </c>
      <c r="R17" s="59"/>
      <c r="S17" s="81">
        <v>234</v>
      </c>
      <c r="T17" s="59"/>
      <c r="U17" s="59"/>
      <c r="V17" s="59"/>
      <c r="W17" s="59"/>
      <c r="X17" s="59"/>
      <c r="Y17" s="59"/>
      <c r="Z17" s="59"/>
      <c r="AA17" s="59"/>
      <c r="AB17" s="62"/>
      <c r="AC17" s="439"/>
    </row>
    <row r="18" spans="1:29" ht="23.1" customHeight="1" x14ac:dyDescent="0.65">
      <c r="A18" s="63" t="s">
        <v>663</v>
      </c>
      <c r="B18" s="81">
        <v>234</v>
      </c>
      <c r="C18" s="70">
        <v>6</v>
      </c>
      <c r="D18" s="45" t="s">
        <v>34</v>
      </c>
      <c r="E18" s="59">
        <v>43654</v>
      </c>
      <c r="F18" s="45">
        <v>71</v>
      </c>
      <c r="G18" s="71">
        <v>2899</v>
      </c>
      <c r="H18" s="59" t="s">
        <v>658</v>
      </c>
      <c r="I18" s="45">
        <v>6</v>
      </c>
      <c r="J18" s="45"/>
      <c r="K18" s="45">
        <v>35</v>
      </c>
      <c r="L18" s="448">
        <v>2435</v>
      </c>
      <c r="M18" s="45"/>
      <c r="N18" s="45"/>
      <c r="O18" s="45"/>
      <c r="P18" s="45"/>
      <c r="Q18" s="72">
        <v>175</v>
      </c>
      <c r="R18" s="45"/>
      <c r="S18" s="81">
        <v>234</v>
      </c>
      <c r="T18" s="45"/>
      <c r="U18" s="45"/>
      <c r="V18" s="45"/>
      <c r="W18" s="45"/>
      <c r="X18" s="45"/>
      <c r="Y18" s="45"/>
      <c r="Z18" s="45"/>
      <c r="AA18" s="45"/>
      <c r="AB18" s="73"/>
    </row>
    <row r="19" spans="1:29" s="75" customFormat="1" ht="23.1" customHeight="1" x14ac:dyDescent="0.65">
      <c r="A19" s="63" t="s">
        <v>663</v>
      </c>
      <c r="B19" s="81">
        <v>234</v>
      </c>
      <c r="C19" s="70">
        <v>7</v>
      </c>
      <c r="D19" s="45" t="s">
        <v>34</v>
      </c>
      <c r="E19" s="59">
        <v>1562</v>
      </c>
      <c r="F19" s="45">
        <v>28</v>
      </c>
      <c r="G19" s="71"/>
      <c r="H19" s="59" t="s">
        <v>658</v>
      </c>
      <c r="I19" s="45">
        <v>17</v>
      </c>
      <c r="J19" s="45">
        <v>1</v>
      </c>
      <c r="K19" s="45">
        <v>40</v>
      </c>
      <c r="L19" s="448">
        <v>6940</v>
      </c>
      <c r="M19" s="45"/>
      <c r="N19" s="72"/>
      <c r="O19" s="72"/>
      <c r="P19" s="72"/>
      <c r="Q19" s="72">
        <v>200</v>
      </c>
      <c r="R19" s="45"/>
      <c r="S19" s="81">
        <v>234</v>
      </c>
      <c r="T19" s="45"/>
      <c r="U19" s="59"/>
      <c r="V19" s="45"/>
      <c r="W19" s="72"/>
      <c r="X19" s="45"/>
      <c r="Y19" s="72"/>
      <c r="Z19" s="72"/>
      <c r="AA19" s="45"/>
      <c r="AB19" s="74"/>
      <c r="AC19" s="441"/>
    </row>
    <row r="20" spans="1:29" s="75" customFormat="1" ht="23.1" customHeight="1" x14ac:dyDescent="0.65">
      <c r="A20" s="63"/>
      <c r="B20" s="45"/>
      <c r="C20" s="70"/>
      <c r="D20" s="45"/>
      <c r="E20" s="59"/>
      <c r="F20" s="45"/>
      <c r="G20" s="71"/>
      <c r="H20" s="59"/>
      <c r="I20" s="45"/>
      <c r="J20" s="45"/>
      <c r="K20" s="45"/>
      <c r="L20" s="448"/>
      <c r="M20" s="45"/>
      <c r="N20" s="72"/>
      <c r="O20" s="72"/>
      <c r="P20" s="72"/>
      <c r="Q20" s="72"/>
      <c r="R20" s="45"/>
      <c r="S20" s="45"/>
      <c r="T20" s="45"/>
      <c r="U20" s="59"/>
      <c r="V20" s="45"/>
      <c r="W20" s="72"/>
      <c r="X20" s="45"/>
      <c r="Y20" s="72"/>
      <c r="Z20" s="72"/>
      <c r="AA20" s="45"/>
      <c r="AB20" s="74"/>
      <c r="AC20" s="441"/>
    </row>
    <row r="21" spans="1:29" s="75" customFormat="1" x14ac:dyDescent="0.65">
      <c r="A21" s="63" t="s">
        <v>664</v>
      </c>
      <c r="B21" s="45">
        <v>294</v>
      </c>
      <c r="C21" s="70">
        <v>8</v>
      </c>
      <c r="D21" s="45" t="s">
        <v>34</v>
      </c>
      <c r="E21" s="59">
        <v>43598</v>
      </c>
      <c r="F21" s="45">
        <v>3</v>
      </c>
      <c r="G21" s="71">
        <v>2843</v>
      </c>
      <c r="H21" s="59" t="s">
        <v>658</v>
      </c>
      <c r="I21" s="45">
        <v>7</v>
      </c>
      <c r="J21" s="45"/>
      <c r="K21" s="45">
        <v>90</v>
      </c>
      <c r="L21" s="448">
        <v>2890</v>
      </c>
      <c r="M21" s="45"/>
      <c r="N21" s="72"/>
      <c r="O21" s="72"/>
      <c r="P21" s="72"/>
      <c r="Q21" s="72">
        <v>100</v>
      </c>
      <c r="R21" s="45"/>
      <c r="S21" s="45">
        <v>294</v>
      </c>
      <c r="T21" s="45"/>
      <c r="U21" s="59"/>
      <c r="V21" s="45"/>
      <c r="W21" s="72"/>
      <c r="X21" s="45"/>
      <c r="Y21" s="72"/>
      <c r="Z21" s="72"/>
      <c r="AA21" s="45"/>
      <c r="AB21" s="74"/>
      <c r="AC21" s="441"/>
    </row>
    <row r="22" spans="1:29" s="75" customFormat="1" x14ac:dyDescent="0.65">
      <c r="A22" s="63"/>
      <c r="B22" s="45"/>
      <c r="C22" s="70"/>
      <c r="D22" s="45"/>
      <c r="E22" s="59"/>
      <c r="F22" s="45"/>
      <c r="G22" s="71"/>
      <c r="H22" s="59"/>
      <c r="I22" s="45"/>
      <c r="J22" s="45"/>
      <c r="K22" s="45"/>
      <c r="L22" s="448"/>
      <c r="M22" s="45"/>
      <c r="N22" s="72"/>
      <c r="O22" s="72"/>
      <c r="P22" s="72"/>
      <c r="Q22" s="72"/>
      <c r="R22" s="45"/>
      <c r="S22" s="45"/>
      <c r="T22" s="45"/>
      <c r="U22" s="59"/>
      <c r="V22" s="45"/>
      <c r="W22" s="72"/>
      <c r="X22" s="45"/>
      <c r="Y22" s="72"/>
      <c r="Z22" s="72"/>
      <c r="AA22" s="45"/>
      <c r="AB22" s="74"/>
      <c r="AC22" s="441"/>
    </row>
    <row r="23" spans="1:29" s="75" customFormat="1" x14ac:dyDescent="0.65">
      <c r="A23" s="63" t="s">
        <v>665</v>
      </c>
      <c r="B23" s="45">
        <v>28</v>
      </c>
      <c r="C23" s="70">
        <v>9</v>
      </c>
      <c r="D23" s="45" t="s">
        <v>34</v>
      </c>
      <c r="E23" s="59">
        <v>14335</v>
      </c>
      <c r="F23" s="45">
        <v>54</v>
      </c>
      <c r="G23" s="71">
        <v>641</v>
      </c>
      <c r="H23" s="59" t="s">
        <v>658</v>
      </c>
      <c r="I23" s="45"/>
      <c r="J23" s="45"/>
      <c r="K23" s="45">
        <v>73</v>
      </c>
      <c r="L23" s="448"/>
      <c r="M23" s="45">
        <v>73</v>
      </c>
      <c r="N23" s="72"/>
      <c r="O23" s="72"/>
      <c r="P23" s="72"/>
      <c r="Q23" s="72">
        <v>250</v>
      </c>
      <c r="R23" s="45">
        <v>2</v>
      </c>
      <c r="S23" s="45">
        <v>28</v>
      </c>
      <c r="T23" s="45" t="s">
        <v>36</v>
      </c>
      <c r="U23" s="59" t="s">
        <v>45</v>
      </c>
      <c r="V23" s="45">
        <v>72</v>
      </c>
      <c r="W23" s="72"/>
      <c r="X23" s="45">
        <v>72</v>
      </c>
      <c r="Y23" s="72"/>
      <c r="Z23" s="72"/>
      <c r="AA23" s="45">
        <v>25</v>
      </c>
      <c r="AB23" s="74"/>
      <c r="AC23" s="441"/>
    </row>
    <row r="24" spans="1:29" s="75" customFormat="1" x14ac:dyDescent="0.65">
      <c r="A24" s="63" t="s">
        <v>665</v>
      </c>
      <c r="B24" s="45">
        <v>28</v>
      </c>
      <c r="C24" s="70">
        <v>10</v>
      </c>
      <c r="D24" s="45" t="s">
        <v>34</v>
      </c>
      <c r="E24" s="59">
        <v>26435</v>
      </c>
      <c r="F24" s="45">
        <v>7</v>
      </c>
      <c r="G24" s="71">
        <v>2353</v>
      </c>
      <c r="H24" s="59" t="s">
        <v>658</v>
      </c>
      <c r="I24" s="45">
        <v>7</v>
      </c>
      <c r="J24" s="45">
        <v>3</v>
      </c>
      <c r="K24" s="45">
        <v>40</v>
      </c>
      <c r="L24" s="448">
        <v>3140</v>
      </c>
      <c r="M24" s="45"/>
      <c r="N24" s="72"/>
      <c r="O24" s="72"/>
      <c r="P24" s="72"/>
      <c r="Q24" s="72">
        <v>150</v>
      </c>
      <c r="R24" s="45"/>
      <c r="S24" s="45">
        <v>28</v>
      </c>
      <c r="T24" s="45"/>
      <c r="U24" s="59"/>
      <c r="V24" s="45"/>
      <c r="W24" s="72"/>
      <c r="X24" s="45"/>
      <c r="Y24" s="72"/>
      <c r="Z24" s="72"/>
      <c r="AA24" s="45"/>
      <c r="AB24" s="74"/>
      <c r="AC24" s="441"/>
    </row>
    <row r="25" spans="1:29" s="75" customFormat="1" x14ac:dyDescent="0.65">
      <c r="A25" s="63" t="s">
        <v>665</v>
      </c>
      <c r="B25" s="45">
        <v>28</v>
      </c>
      <c r="C25" s="70">
        <v>11</v>
      </c>
      <c r="D25" s="45" t="s">
        <v>34</v>
      </c>
      <c r="E25" s="59">
        <v>43645</v>
      </c>
      <c r="F25" s="45">
        <v>168</v>
      </c>
      <c r="G25" s="71">
        <v>289</v>
      </c>
      <c r="H25" s="59" t="s">
        <v>658</v>
      </c>
      <c r="I25" s="45">
        <v>1</v>
      </c>
      <c r="J25" s="45">
        <v>1</v>
      </c>
      <c r="K25" s="45">
        <v>59</v>
      </c>
      <c r="L25" s="448">
        <v>559</v>
      </c>
      <c r="M25" s="45"/>
      <c r="N25" s="72"/>
      <c r="O25" s="72"/>
      <c r="P25" s="72"/>
      <c r="Q25" s="72">
        <v>100</v>
      </c>
      <c r="R25" s="45"/>
      <c r="S25" s="45">
        <v>28</v>
      </c>
      <c r="T25" s="45"/>
      <c r="U25" s="59"/>
      <c r="V25" s="45"/>
      <c r="W25" s="72"/>
      <c r="X25" s="45"/>
      <c r="Y25" s="72"/>
      <c r="Z25" s="72"/>
      <c r="AA25" s="45"/>
      <c r="AB25" s="74"/>
      <c r="AC25" s="441"/>
    </row>
    <row r="26" spans="1:29" s="75" customFormat="1" x14ac:dyDescent="0.65">
      <c r="A26" s="63" t="s">
        <v>665</v>
      </c>
      <c r="B26" s="45">
        <v>28</v>
      </c>
      <c r="C26" s="70">
        <v>12</v>
      </c>
      <c r="D26" s="45" t="s">
        <v>47</v>
      </c>
      <c r="E26" s="59">
        <v>1751</v>
      </c>
      <c r="F26" s="45">
        <v>3</v>
      </c>
      <c r="G26" s="71"/>
      <c r="H26" s="59" t="s">
        <v>658</v>
      </c>
      <c r="I26" s="45">
        <v>15</v>
      </c>
      <c r="J26" s="45"/>
      <c r="K26" s="45"/>
      <c r="L26" s="448">
        <v>6000</v>
      </c>
      <c r="M26" s="45"/>
      <c r="N26" s="72"/>
      <c r="O26" s="72"/>
      <c r="P26" s="72" t="s">
        <v>836</v>
      </c>
      <c r="Q26" s="72">
        <v>100</v>
      </c>
      <c r="R26" s="45"/>
      <c r="S26" s="45">
        <v>28</v>
      </c>
      <c r="T26" s="45"/>
      <c r="U26" s="59"/>
      <c r="V26" s="45"/>
      <c r="W26" s="72"/>
      <c r="X26" s="45"/>
      <c r="Y26" s="72"/>
      <c r="Z26" s="72"/>
      <c r="AA26" s="45"/>
      <c r="AB26" s="74"/>
      <c r="AC26" s="441"/>
    </row>
    <row r="27" spans="1:29" s="75" customFormat="1" x14ac:dyDescent="0.65">
      <c r="A27" s="63"/>
      <c r="B27" s="45"/>
      <c r="C27" s="70"/>
      <c r="D27" s="45"/>
      <c r="E27" s="59"/>
      <c r="F27" s="45"/>
      <c r="G27" s="71"/>
      <c r="H27" s="59"/>
      <c r="I27" s="45"/>
      <c r="J27" s="45"/>
      <c r="K27" s="45"/>
      <c r="L27" s="448"/>
      <c r="M27" s="45"/>
      <c r="N27" s="72"/>
      <c r="O27" s="72"/>
      <c r="P27" s="72"/>
      <c r="Q27" s="72"/>
      <c r="R27" s="45"/>
      <c r="S27" s="45"/>
      <c r="T27" s="45"/>
      <c r="U27" s="59"/>
      <c r="V27" s="45"/>
      <c r="W27" s="72"/>
      <c r="X27" s="45"/>
      <c r="Y27" s="72"/>
      <c r="Z27" s="72"/>
      <c r="AA27" s="45"/>
      <c r="AB27" s="74"/>
      <c r="AC27" s="441"/>
    </row>
    <row r="28" spans="1:29" s="75" customFormat="1" x14ac:dyDescent="0.65">
      <c r="A28" s="63" t="s">
        <v>666</v>
      </c>
      <c r="B28" s="45">
        <v>28</v>
      </c>
      <c r="C28" s="70">
        <v>13</v>
      </c>
      <c r="D28" s="45" t="s">
        <v>34</v>
      </c>
      <c r="E28" s="59">
        <v>43587</v>
      </c>
      <c r="F28" s="45">
        <v>96</v>
      </c>
      <c r="G28" s="71">
        <v>2832</v>
      </c>
      <c r="H28" s="59" t="s">
        <v>658</v>
      </c>
      <c r="I28" s="45">
        <v>9</v>
      </c>
      <c r="J28" s="45">
        <v>3</v>
      </c>
      <c r="K28" s="45">
        <v>30</v>
      </c>
      <c r="L28" s="448">
        <v>3930</v>
      </c>
      <c r="M28" s="45"/>
      <c r="N28" s="72"/>
      <c r="O28" s="72"/>
      <c r="P28" s="72"/>
      <c r="Q28" s="72">
        <v>100</v>
      </c>
      <c r="R28" s="45"/>
      <c r="S28" s="45">
        <v>28</v>
      </c>
      <c r="T28" s="45"/>
      <c r="U28" s="59"/>
      <c r="V28" s="45"/>
      <c r="W28" s="72"/>
      <c r="X28" s="45"/>
      <c r="Y28" s="72"/>
      <c r="Z28" s="72"/>
      <c r="AA28" s="45"/>
      <c r="AB28" s="74"/>
      <c r="AC28" s="441"/>
    </row>
    <row r="29" spans="1:29" s="75" customFormat="1" x14ac:dyDescent="0.65">
      <c r="A29" s="63" t="s">
        <v>666</v>
      </c>
      <c r="B29" s="45">
        <v>28</v>
      </c>
      <c r="C29" s="70">
        <v>14</v>
      </c>
      <c r="D29" s="45" t="s">
        <v>34</v>
      </c>
      <c r="E29" s="59">
        <v>43599</v>
      </c>
      <c r="F29" s="45">
        <v>4</v>
      </c>
      <c r="G29" s="71">
        <v>2844</v>
      </c>
      <c r="H29" s="59" t="s">
        <v>658</v>
      </c>
      <c r="I29" s="45">
        <v>7</v>
      </c>
      <c r="J29" s="45">
        <v>2</v>
      </c>
      <c r="K29" s="45">
        <v>93</v>
      </c>
      <c r="L29" s="448">
        <v>3093</v>
      </c>
      <c r="M29" s="45"/>
      <c r="N29" s="72"/>
      <c r="O29" s="72"/>
      <c r="P29" s="72"/>
      <c r="Q29" s="72">
        <v>100</v>
      </c>
      <c r="R29" s="45"/>
      <c r="S29" s="45">
        <v>28</v>
      </c>
      <c r="T29" s="45"/>
      <c r="U29" s="59"/>
      <c r="V29" s="45"/>
      <c r="W29" s="72"/>
      <c r="X29" s="45"/>
      <c r="Y29" s="72"/>
      <c r="Z29" s="72"/>
      <c r="AA29" s="45"/>
      <c r="AB29" s="74"/>
      <c r="AC29" s="441"/>
    </row>
    <row r="30" spans="1:29" s="75" customFormat="1" x14ac:dyDescent="0.65">
      <c r="A30" s="63"/>
      <c r="B30" s="45"/>
      <c r="C30" s="70"/>
      <c r="D30" s="45"/>
      <c r="E30" s="59"/>
      <c r="F30" s="45"/>
      <c r="G30" s="71"/>
      <c r="H30" s="59"/>
      <c r="I30" s="45"/>
      <c r="J30" s="45"/>
      <c r="K30" s="45"/>
      <c r="L30" s="448"/>
      <c r="M30" s="45"/>
      <c r="N30" s="72"/>
      <c r="O30" s="72"/>
      <c r="P30" s="72"/>
      <c r="Q30" s="72"/>
      <c r="R30" s="45"/>
      <c r="S30" s="45"/>
      <c r="T30" s="45"/>
      <c r="U30" s="59"/>
      <c r="V30" s="45"/>
      <c r="W30" s="72"/>
      <c r="X30" s="45"/>
      <c r="Y30" s="72"/>
      <c r="Z30" s="72"/>
      <c r="AA30" s="45"/>
      <c r="AB30" s="74"/>
      <c r="AC30" s="441"/>
    </row>
    <row r="31" spans="1:29" s="75" customFormat="1" x14ac:dyDescent="0.65">
      <c r="A31" s="63" t="s">
        <v>667</v>
      </c>
      <c r="B31" s="45">
        <v>28</v>
      </c>
      <c r="C31" s="70">
        <v>15</v>
      </c>
      <c r="D31" s="45" t="s">
        <v>34</v>
      </c>
      <c r="E31" s="59">
        <v>43585</v>
      </c>
      <c r="F31" s="45">
        <v>99</v>
      </c>
      <c r="G31" s="71">
        <v>2830</v>
      </c>
      <c r="H31" s="59" t="s">
        <v>658</v>
      </c>
      <c r="I31" s="45">
        <v>4</v>
      </c>
      <c r="J31" s="45"/>
      <c r="K31" s="45">
        <v>53</v>
      </c>
      <c r="L31" s="448">
        <v>1653</v>
      </c>
      <c r="M31" s="45"/>
      <c r="N31" s="72"/>
      <c r="O31" s="72"/>
      <c r="P31" s="72"/>
      <c r="Q31" s="72">
        <v>150</v>
      </c>
      <c r="R31" s="45"/>
      <c r="S31" s="45">
        <v>28</v>
      </c>
      <c r="T31" s="45"/>
      <c r="U31" s="59"/>
      <c r="V31" s="45"/>
      <c r="W31" s="72"/>
      <c r="X31" s="45"/>
      <c r="Y31" s="72"/>
      <c r="Z31" s="72"/>
      <c r="AA31" s="45"/>
      <c r="AB31" s="74"/>
      <c r="AC31" s="441"/>
    </row>
    <row r="32" spans="1:29" s="75" customFormat="1" x14ac:dyDescent="0.65">
      <c r="A32" s="63"/>
      <c r="B32" s="45"/>
      <c r="C32" s="70"/>
      <c r="D32" s="45"/>
      <c r="E32" s="59"/>
      <c r="F32" s="45"/>
      <c r="G32" s="71"/>
      <c r="H32" s="59"/>
      <c r="I32" s="45"/>
      <c r="J32" s="45"/>
      <c r="K32" s="45"/>
      <c r="L32" s="448"/>
      <c r="M32" s="45"/>
      <c r="N32" s="72"/>
      <c r="O32" s="72"/>
      <c r="P32" s="72"/>
      <c r="Q32" s="72"/>
      <c r="R32" s="45"/>
      <c r="S32" s="45"/>
      <c r="T32" s="45"/>
      <c r="U32" s="59"/>
      <c r="V32" s="45"/>
      <c r="W32" s="72"/>
      <c r="X32" s="45"/>
      <c r="Y32" s="72"/>
      <c r="Z32" s="72"/>
      <c r="AA32" s="45"/>
      <c r="AB32" s="74"/>
      <c r="AC32" s="441"/>
    </row>
    <row r="33" spans="1:29" s="75" customFormat="1" x14ac:dyDescent="0.65">
      <c r="A33" s="63" t="s">
        <v>668</v>
      </c>
      <c r="B33" s="45">
        <v>165</v>
      </c>
      <c r="C33" s="70">
        <v>16</v>
      </c>
      <c r="D33" s="45" t="s">
        <v>34</v>
      </c>
      <c r="E33" s="59">
        <v>14291</v>
      </c>
      <c r="F33" s="45">
        <v>123</v>
      </c>
      <c r="G33" s="71">
        <v>512</v>
      </c>
      <c r="H33" s="59" t="s">
        <v>658</v>
      </c>
      <c r="I33" s="45"/>
      <c r="J33" s="45"/>
      <c r="K33" s="45">
        <v>56</v>
      </c>
      <c r="L33" s="448"/>
      <c r="M33" s="45">
        <v>56</v>
      </c>
      <c r="N33" s="72"/>
      <c r="O33" s="72"/>
      <c r="P33" s="72"/>
      <c r="Q33" s="72">
        <v>250</v>
      </c>
      <c r="R33" s="45">
        <v>3</v>
      </c>
      <c r="S33" s="45">
        <v>165</v>
      </c>
      <c r="T33" s="45" t="s">
        <v>36</v>
      </c>
      <c r="U33" s="59" t="s">
        <v>45</v>
      </c>
      <c r="V33" s="45">
        <v>72</v>
      </c>
      <c r="W33" s="72"/>
      <c r="X33" s="45">
        <v>72</v>
      </c>
      <c r="Y33" s="72"/>
      <c r="Z33" s="72"/>
      <c r="AA33" s="45">
        <v>25</v>
      </c>
      <c r="AB33" s="74"/>
      <c r="AC33" s="441"/>
    </row>
    <row r="34" spans="1:29" s="75" customFormat="1" x14ac:dyDescent="0.65">
      <c r="A34" s="63"/>
      <c r="B34" s="45"/>
      <c r="C34" s="70"/>
      <c r="D34" s="45"/>
      <c r="E34" s="59"/>
      <c r="F34" s="45"/>
      <c r="G34" s="71"/>
      <c r="H34" s="59"/>
      <c r="I34" s="45"/>
      <c r="J34" s="45"/>
      <c r="K34" s="45"/>
      <c r="L34" s="448"/>
      <c r="M34" s="45"/>
      <c r="N34" s="72"/>
      <c r="O34" s="72"/>
      <c r="P34" s="72"/>
      <c r="Q34" s="72"/>
      <c r="R34" s="45"/>
      <c r="S34" s="45"/>
      <c r="T34" s="45"/>
      <c r="U34" s="59"/>
      <c r="V34" s="45"/>
      <c r="W34" s="72"/>
      <c r="X34" s="45"/>
      <c r="Y34" s="72"/>
      <c r="Z34" s="72"/>
      <c r="AA34" s="45"/>
      <c r="AB34" s="74"/>
      <c r="AC34" s="441"/>
    </row>
    <row r="35" spans="1:29" s="75" customFormat="1" x14ac:dyDescent="0.65">
      <c r="A35" s="63" t="s">
        <v>669</v>
      </c>
      <c r="B35" s="45">
        <v>165</v>
      </c>
      <c r="C35" s="70">
        <v>17</v>
      </c>
      <c r="D35" s="45" t="s">
        <v>34</v>
      </c>
      <c r="E35" s="59">
        <v>40610</v>
      </c>
      <c r="F35" s="45">
        <v>205</v>
      </c>
      <c r="G35" s="71">
        <v>1546</v>
      </c>
      <c r="H35" s="59" t="s">
        <v>658</v>
      </c>
      <c r="I35" s="45">
        <v>5</v>
      </c>
      <c r="J35" s="45"/>
      <c r="K35" s="45"/>
      <c r="L35" s="448">
        <v>2000</v>
      </c>
      <c r="M35" s="45"/>
      <c r="N35" s="72"/>
      <c r="O35" s="72"/>
      <c r="P35" s="72"/>
      <c r="Q35" s="72">
        <v>175</v>
      </c>
      <c r="R35" s="45"/>
      <c r="S35" s="45">
        <v>165</v>
      </c>
      <c r="T35" s="45"/>
      <c r="U35" s="59"/>
      <c r="V35" s="45"/>
      <c r="W35" s="72"/>
      <c r="X35" s="45"/>
      <c r="Y35" s="72"/>
      <c r="Z35" s="72"/>
      <c r="AA35" s="45"/>
      <c r="AB35" s="74"/>
      <c r="AC35" s="441"/>
    </row>
    <row r="36" spans="1:29" s="75" customFormat="1" x14ac:dyDescent="0.65">
      <c r="A36" s="63" t="s">
        <v>669</v>
      </c>
      <c r="B36" s="45">
        <v>165</v>
      </c>
      <c r="C36" s="70">
        <v>18</v>
      </c>
      <c r="D36" s="45" t="s">
        <v>34</v>
      </c>
      <c r="E36" s="59">
        <v>43629</v>
      </c>
      <c r="F36" s="45">
        <v>152</v>
      </c>
      <c r="G36" s="71">
        <v>2874</v>
      </c>
      <c r="H36" s="59" t="s">
        <v>658</v>
      </c>
      <c r="I36" s="45"/>
      <c r="J36" s="45">
        <v>2</v>
      </c>
      <c r="K36" s="45">
        <v>53</v>
      </c>
      <c r="L36" s="448">
        <v>253</v>
      </c>
      <c r="M36" s="45"/>
      <c r="N36" s="72"/>
      <c r="O36" s="72"/>
      <c r="P36" s="72"/>
      <c r="Q36" s="72">
        <v>100</v>
      </c>
      <c r="R36" s="45"/>
      <c r="S36" s="45">
        <v>165</v>
      </c>
      <c r="T36" s="45"/>
      <c r="U36" s="59"/>
      <c r="V36" s="45"/>
      <c r="W36" s="72"/>
      <c r="X36" s="45"/>
      <c r="Y36" s="72"/>
      <c r="Z36" s="72"/>
      <c r="AA36" s="45"/>
      <c r="AB36" s="74"/>
      <c r="AC36" s="441"/>
    </row>
    <row r="37" spans="1:29" x14ac:dyDescent="0.65">
      <c r="A37" s="63" t="s">
        <v>669</v>
      </c>
      <c r="B37" s="45">
        <v>165</v>
      </c>
      <c r="C37" s="70">
        <v>19</v>
      </c>
      <c r="D37" s="45" t="s">
        <v>34</v>
      </c>
      <c r="E37" s="59">
        <v>43627</v>
      </c>
      <c r="F37" s="45">
        <v>150</v>
      </c>
      <c r="G37" s="71">
        <v>2872</v>
      </c>
      <c r="H37" s="59" t="s">
        <v>658</v>
      </c>
      <c r="I37" s="45">
        <v>1</v>
      </c>
      <c r="J37" s="45"/>
      <c r="K37" s="45">
        <v>6</v>
      </c>
      <c r="L37" s="448">
        <v>406</v>
      </c>
      <c r="M37" s="45"/>
      <c r="N37" s="45"/>
      <c r="O37" s="45"/>
      <c r="P37" s="45"/>
      <c r="Q37" s="72">
        <v>250</v>
      </c>
      <c r="R37" s="45"/>
      <c r="S37" s="45">
        <v>165</v>
      </c>
      <c r="T37" s="45"/>
      <c r="U37" s="59"/>
      <c r="V37" s="45"/>
      <c r="W37" s="45"/>
      <c r="X37" s="45"/>
      <c r="Y37" s="45"/>
      <c r="Z37" s="45"/>
      <c r="AA37" s="45"/>
      <c r="AB37" s="73"/>
    </row>
    <row r="38" spans="1:29" x14ac:dyDescent="0.65">
      <c r="A38" s="63"/>
      <c r="B38" s="45"/>
      <c r="C38" s="70"/>
      <c r="D38" s="45"/>
      <c r="E38" s="59"/>
      <c r="F38" s="45"/>
      <c r="G38" s="71"/>
      <c r="H38" s="59"/>
      <c r="I38" s="45"/>
      <c r="J38" s="45"/>
      <c r="K38" s="45"/>
      <c r="L38" s="448"/>
      <c r="M38" s="45"/>
      <c r="N38" s="45"/>
      <c r="O38" s="45"/>
      <c r="P38" s="45"/>
      <c r="Q38" s="72"/>
      <c r="R38" s="45"/>
      <c r="S38" s="45"/>
      <c r="T38" s="45"/>
      <c r="U38" s="59"/>
      <c r="V38" s="45"/>
      <c r="W38" s="45"/>
      <c r="X38" s="45"/>
      <c r="Y38" s="45"/>
      <c r="Z38" s="45"/>
      <c r="AA38" s="45"/>
      <c r="AB38" s="73"/>
    </row>
    <row r="39" spans="1:29" s="75" customFormat="1" x14ac:dyDescent="0.65">
      <c r="A39" s="63" t="s">
        <v>670</v>
      </c>
      <c r="B39" s="45">
        <v>165</v>
      </c>
      <c r="C39" s="70">
        <v>20</v>
      </c>
      <c r="D39" s="45" t="s">
        <v>34</v>
      </c>
      <c r="E39" s="59">
        <v>43581</v>
      </c>
      <c r="F39" s="45">
        <v>77</v>
      </c>
      <c r="G39" s="71">
        <v>2826</v>
      </c>
      <c r="H39" s="59" t="s">
        <v>658</v>
      </c>
      <c r="I39" s="45">
        <v>2</v>
      </c>
      <c r="J39" s="45">
        <v>3</v>
      </c>
      <c r="K39" s="45">
        <v>76</v>
      </c>
      <c r="L39" s="448">
        <v>1176</v>
      </c>
      <c r="M39" s="45"/>
      <c r="N39" s="72"/>
      <c r="O39" s="72"/>
      <c r="P39" s="72"/>
      <c r="Q39" s="72">
        <v>100</v>
      </c>
      <c r="R39" s="45"/>
      <c r="S39" s="45">
        <v>165</v>
      </c>
      <c r="T39" s="45"/>
      <c r="U39" s="59"/>
      <c r="V39" s="45"/>
      <c r="W39" s="72"/>
      <c r="X39" s="45"/>
      <c r="Y39" s="72"/>
      <c r="Z39" s="72"/>
      <c r="AA39" s="45"/>
      <c r="AB39" s="74"/>
      <c r="AC39" s="441"/>
    </row>
    <row r="40" spans="1:29" s="75" customFormat="1" x14ac:dyDescent="0.65">
      <c r="A40" s="63"/>
      <c r="B40" s="45"/>
      <c r="C40" s="70"/>
      <c r="D40" s="45"/>
      <c r="E40" s="59"/>
      <c r="F40" s="45"/>
      <c r="G40" s="71"/>
      <c r="H40" s="59"/>
      <c r="I40" s="45"/>
      <c r="J40" s="45"/>
      <c r="K40" s="45"/>
      <c r="L40" s="448"/>
      <c r="M40" s="45"/>
      <c r="N40" s="72"/>
      <c r="O40" s="72"/>
      <c r="P40" s="72"/>
      <c r="Q40" s="72"/>
      <c r="R40" s="45"/>
      <c r="S40" s="45"/>
      <c r="T40" s="45"/>
      <c r="U40" s="59"/>
      <c r="V40" s="45"/>
      <c r="W40" s="72"/>
      <c r="X40" s="45"/>
      <c r="Y40" s="72"/>
      <c r="Z40" s="72"/>
      <c r="AA40" s="45"/>
      <c r="AB40" s="74"/>
      <c r="AC40" s="441"/>
    </row>
    <row r="41" spans="1:29" s="41" customFormat="1" x14ac:dyDescent="0.65">
      <c r="A41" s="69" t="s">
        <v>672</v>
      </c>
      <c r="B41" s="47">
        <v>60</v>
      </c>
      <c r="C41" s="76">
        <v>21</v>
      </c>
      <c r="D41" s="47" t="s">
        <v>34</v>
      </c>
      <c r="E41" s="65">
        <v>12498</v>
      </c>
      <c r="F41" s="47">
        <v>21</v>
      </c>
      <c r="G41" s="77">
        <v>392</v>
      </c>
      <c r="H41" s="65" t="s">
        <v>658</v>
      </c>
      <c r="I41" s="47">
        <v>1</v>
      </c>
      <c r="J41" s="47">
        <v>1</v>
      </c>
      <c r="K41" s="47">
        <v>54</v>
      </c>
      <c r="L41" s="449"/>
      <c r="M41" s="47"/>
      <c r="N41" s="47"/>
      <c r="O41" s="47"/>
      <c r="P41" s="47">
        <v>554</v>
      </c>
      <c r="Q41" s="78">
        <v>200</v>
      </c>
      <c r="R41" s="47">
        <v>4</v>
      </c>
      <c r="S41" s="47">
        <v>60</v>
      </c>
      <c r="T41" s="47" t="s">
        <v>36</v>
      </c>
      <c r="U41" s="65" t="s">
        <v>45</v>
      </c>
      <c r="V41" s="47">
        <v>108</v>
      </c>
      <c r="W41" s="47"/>
      <c r="X41" s="47">
        <v>68</v>
      </c>
      <c r="Y41" s="47">
        <v>40</v>
      </c>
      <c r="Z41" s="47"/>
      <c r="AA41" s="47">
        <v>50</v>
      </c>
      <c r="AB41" s="79" t="s">
        <v>671</v>
      </c>
      <c r="AC41" s="440"/>
    </row>
    <row r="42" spans="1:29" s="44" customFormat="1" x14ac:dyDescent="0.65">
      <c r="A42" s="85"/>
      <c r="B42" s="46"/>
      <c r="C42" s="80"/>
      <c r="D42" s="46"/>
      <c r="E42" s="81"/>
      <c r="F42" s="46"/>
      <c r="G42" s="82"/>
      <c r="H42" s="81"/>
      <c r="I42" s="46"/>
      <c r="J42" s="46"/>
      <c r="K42" s="46"/>
      <c r="L42" s="450"/>
      <c r="M42" s="46"/>
      <c r="N42" s="46"/>
      <c r="O42" s="46"/>
      <c r="P42" s="46"/>
      <c r="Q42" s="83"/>
      <c r="R42" s="46"/>
      <c r="S42" s="46"/>
      <c r="T42" s="46"/>
      <c r="U42" s="81"/>
      <c r="V42" s="46"/>
      <c r="W42" s="46"/>
      <c r="X42" s="46"/>
      <c r="Y42" s="46"/>
      <c r="Z42" s="46"/>
      <c r="AA42" s="46"/>
      <c r="AB42" s="84"/>
      <c r="AC42" s="440"/>
    </row>
    <row r="43" spans="1:29" s="75" customFormat="1" x14ac:dyDescent="0.65">
      <c r="A43" s="63" t="s">
        <v>673</v>
      </c>
      <c r="B43" s="45"/>
      <c r="C43" s="70">
        <v>22</v>
      </c>
      <c r="D43" s="45" t="s">
        <v>34</v>
      </c>
      <c r="E43" s="59">
        <v>51711</v>
      </c>
      <c r="F43" s="45">
        <v>244</v>
      </c>
      <c r="G43" s="71">
        <v>4378</v>
      </c>
      <c r="H43" s="59" t="s">
        <v>658</v>
      </c>
      <c r="I43" s="45">
        <v>13</v>
      </c>
      <c r="J43" s="45">
        <v>1</v>
      </c>
      <c r="K43" s="45">
        <v>73</v>
      </c>
      <c r="L43" s="448">
        <v>5573</v>
      </c>
      <c r="M43" s="45"/>
      <c r="N43" s="72"/>
      <c r="O43" s="72"/>
      <c r="P43" s="72"/>
      <c r="Q43" s="72">
        <v>150</v>
      </c>
      <c r="R43" s="45"/>
      <c r="S43" s="45"/>
      <c r="T43" s="45"/>
      <c r="U43" s="59"/>
      <c r="V43" s="45"/>
      <c r="W43" s="72"/>
      <c r="X43" s="45"/>
      <c r="Y43" s="72"/>
      <c r="Z43" s="72"/>
      <c r="AA43" s="45"/>
      <c r="AB43" s="74"/>
      <c r="AC43" s="441"/>
    </row>
    <row r="44" spans="1:29" s="75" customFormat="1" x14ac:dyDescent="0.65">
      <c r="A44" s="63" t="s">
        <v>673</v>
      </c>
      <c r="B44" s="45"/>
      <c r="C44" s="70">
        <v>23</v>
      </c>
      <c r="D44" s="45" t="s">
        <v>34</v>
      </c>
      <c r="E44" s="59">
        <v>42118</v>
      </c>
      <c r="F44" s="45">
        <v>78</v>
      </c>
      <c r="G44" s="71">
        <v>2693</v>
      </c>
      <c r="H44" s="59" t="s">
        <v>658</v>
      </c>
      <c r="I44" s="45">
        <v>10</v>
      </c>
      <c r="J44" s="45">
        <v>3</v>
      </c>
      <c r="K44" s="45">
        <v>12</v>
      </c>
      <c r="L44" s="448">
        <v>4312</v>
      </c>
      <c r="M44" s="45"/>
      <c r="N44" s="72"/>
      <c r="O44" s="72"/>
      <c r="P44" s="72"/>
      <c r="Q44" s="72">
        <v>100</v>
      </c>
      <c r="R44" s="45"/>
      <c r="S44" s="45"/>
      <c r="T44" s="45"/>
      <c r="U44" s="59"/>
      <c r="V44" s="45"/>
      <c r="W44" s="72"/>
      <c r="X44" s="45"/>
      <c r="Y44" s="72"/>
      <c r="Z44" s="72"/>
      <c r="AA44" s="45"/>
      <c r="AB44" s="74"/>
      <c r="AC44" s="441"/>
    </row>
    <row r="45" spans="1:29" s="75" customFormat="1" x14ac:dyDescent="0.65">
      <c r="A45" s="63"/>
      <c r="B45" s="45"/>
      <c r="C45" s="70"/>
      <c r="D45" s="45"/>
      <c r="E45" s="59"/>
      <c r="F45" s="45"/>
      <c r="G45" s="71"/>
      <c r="H45" s="59"/>
      <c r="I45" s="45"/>
      <c r="J45" s="45"/>
      <c r="K45" s="45"/>
      <c r="L45" s="448"/>
      <c r="M45" s="45"/>
      <c r="N45" s="72"/>
      <c r="O45" s="72"/>
      <c r="P45" s="72"/>
      <c r="Q45" s="72"/>
      <c r="R45" s="45"/>
      <c r="S45" s="45"/>
      <c r="T45" s="45"/>
      <c r="U45" s="59"/>
      <c r="V45" s="45"/>
      <c r="W45" s="72"/>
      <c r="X45" s="45"/>
      <c r="Y45" s="72"/>
      <c r="Z45" s="72"/>
      <c r="AA45" s="45"/>
      <c r="AB45" s="74"/>
      <c r="AC45" s="441"/>
    </row>
    <row r="46" spans="1:29" s="75" customFormat="1" x14ac:dyDescent="0.65">
      <c r="A46" s="63" t="s">
        <v>674</v>
      </c>
      <c r="B46" s="45">
        <v>48</v>
      </c>
      <c r="C46" s="70">
        <v>24</v>
      </c>
      <c r="D46" s="45" t="s">
        <v>34</v>
      </c>
      <c r="E46" s="59">
        <v>14235</v>
      </c>
      <c r="F46" s="45">
        <v>10</v>
      </c>
      <c r="G46" s="71">
        <v>456</v>
      </c>
      <c r="H46" s="59" t="s">
        <v>658</v>
      </c>
      <c r="I46" s="45"/>
      <c r="J46" s="45">
        <v>1</v>
      </c>
      <c r="K46" s="45">
        <v>53</v>
      </c>
      <c r="L46" s="448"/>
      <c r="M46" s="45">
        <v>153</v>
      </c>
      <c r="N46" s="72"/>
      <c r="O46" s="72"/>
      <c r="P46" s="72"/>
      <c r="Q46" s="72">
        <v>250</v>
      </c>
      <c r="R46" s="45">
        <v>5</v>
      </c>
      <c r="S46" s="45">
        <v>48</v>
      </c>
      <c r="T46" s="45" t="s">
        <v>36</v>
      </c>
      <c r="U46" s="59" t="s">
        <v>45</v>
      </c>
      <c r="V46" s="45">
        <v>72</v>
      </c>
      <c r="W46" s="72"/>
      <c r="X46" s="45">
        <v>72</v>
      </c>
      <c r="Y46" s="72"/>
      <c r="Z46" s="72"/>
      <c r="AA46" s="45">
        <v>50</v>
      </c>
      <c r="AB46" s="74"/>
      <c r="AC46" s="441"/>
    </row>
    <row r="47" spans="1:29" s="75" customFormat="1" x14ac:dyDescent="0.65">
      <c r="A47" s="63"/>
      <c r="B47" s="45"/>
      <c r="C47" s="70"/>
      <c r="D47" s="45"/>
      <c r="E47" s="59"/>
      <c r="F47" s="45"/>
      <c r="G47" s="71"/>
      <c r="H47" s="59"/>
      <c r="I47" s="45"/>
      <c r="J47" s="45"/>
      <c r="K47" s="45"/>
      <c r="L47" s="448"/>
      <c r="M47" s="45"/>
      <c r="N47" s="72"/>
      <c r="O47" s="72"/>
      <c r="P47" s="72"/>
      <c r="Q47" s="72"/>
      <c r="R47" s="45"/>
      <c r="S47" s="45"/>
      <c r="T47" s="45"/>
      <c r="U47" s="59"/>
      <c r="V47" s="45"/>
      <c r="W47" s="72"/>
      <c r="X47" s="45"/>
      <c r="Y47" s="72"/>
      <c r="Z47" s="72"/>
      <c r="AA47" s="45"/>
      <c r="AB47" s="74"/>
      <c r="AC47" s="441"/>
    </row>
    <row r="48" spans="1:29" x14ac:dyDescent="0.65">
      <c r="A48" s="63" t="s">
        <v>675</v>
      </c>
      <c r="B48" s="45">
        <v>225</v>
      </c>
      <c r="C48" s="70">
        <v>25</v>
      </c>
      <c r="D48" s="45" t="s">
        <v>34</v>
      </c>
      <c r="E48" s="59">
        <v>14294</v>
      </c>
      <c r="F48" s="45">
        <v>126</v>
      </c>
      <c r="G48" s="71">
        <v>515</v>
      </c>
      <c r="H48" s="59" t="s">
        <v>658</v>
      </c>
      <c r="I48" s="45"/>
      <c r="J48" s="45">
        <v>1</v>
      </c>
      <c r="K48" s="45">
        <v>73</v>
      </c>
      <c r="L48" s="448"/>
      <c r="M48" s="45">
        <v>173</v>
      </c>
      <c r="N48" s="45"/>
      <c r="O48" s="45"/>
      <c r="P48" s="45"/>
      <c r="Q48" s="72">
        <v>250</v>
      </c>
      <c r="R48" s="45">
        <v>6</v>
      </c>
      <c r="S48" s="45">
        <v>225</v>
      </c>
      <c r="T48" s="45" t="s">
        <v>36</v>
      </c>
      <c r="U48" s="59" t="s">
        <v>37</v>
      </c>
      <c r="V48" s="45">
        <v>54</v>
      </c>
      <c r="W48" s="45"/>
      <c r="X48" s="45">
        <v>54</v>
      </c>
      <c r="Y48" s="45"/>
      <c r="Z48" s="45"/>
      <c r="AA48" s="45">
        <v>15</v>
      </c>
      <c r="AB48" s="73"/>
    </row>
    <row r="49" spans="1:29" s="75" customFormat="1" x14ac:dyDescent="0.65">
      <c r="A49" s="63" t="s">
        <v>675</v>
      </c>
      <c r="B49" s="45"/>
      <c r="C49" s="70">
        <v>26</v>
      </c>
      <c r="D49" s="45" t="s">
        <v>34</v>
      </c>
      <c r="E49" s="59">
        <v>42146</v>
      </c>
      <c r="F49" s="45">
        <v>191</v>
      </c>
      <c r="G49" s="71">
        <v>2721</v>
      </c>
      <c r="H49" s="59" t="s">
        <v>658</v>
      </c>
      <c r="I49" s="45">
        <v>16</v>
      </c>
      <c r="J49" s="45"/>
      <c r="K49" s="45">
        <v>6</v>
      </c>
      <c r="L49" s="448">
        <v>6106</v>
      </c>
      <c r="M49" s="45"/>
      <c r="N49" s="72"/>
      <c r="O49" s="72"/>
      <c r="P49" s="72"/>
      <c r="Q49" s="72"/>
      <c r="R49" s="45"/>
      <c r="S49" s="45"/>
      <c r="T49" s="45"/>
      <c r="U49" s="59"/>
      <c r="V49" s="45"/>
      <c r="W49" s="72"/>
      <c r="X49" s="45"/>
      <c r="Y49" s="72"/>
      <c r="Z49" s="72"/>
      <c r="AA49" s="45"/>
      <c r="AB49" s="74"/>
      <c r="AC49" s="441"/>
    </row>
    <row r="50" spans="1:29" s="75" customFormat="1" x14ac:dyDescent="0.65">
      <c r="A50" s="63" t="s">
        <v>675</v>
      </c>
      <c r="B50" s="45">
        <v>225</v>
      </c>
      <c r="C50" s="70">
        <v>27</v>
      </c>
      <c r="D50" s="45" t="s">
        <v>34</v>
      </c>
      <c r="E50" s="59">
        <v>32789</v>
      </c>
      <c r="F50" s="45">
        <v>30</v>
      </c>
      <c r="G50" s="71">
        <v>2527</v>
      </c>
      <c r="H50" s="59" t="s">
        <v>658</v>
      </c>
      <c r="I50" s="45">
        <v>11</v>
      </c>
      <c r="J50" s="45"/>
      <c r="K50" s="45">
        <v>74</v>
      </c>
      <c r="L50" s="448">
        <v>4474</v>
      </c>
      <c r="M50" s="45"/>
      <c r="N50" s="72"/>
      <c r="O50" s="72"/>
      <c r="P50" s="72"/>
      <c r="Q50" s="72">
        <v>100</v>
      </c>
      <c r="R50" s="45"/>
      <c r="S50" s="45">
        <v>225</v>
      </c>
      <c r="T50" s="45"/>
      <c r="U50" s="59"/>
      <c r="V50" s="45"/>
      <c r="W50" s="72"/>
      <c r="X50" s="45"/>
      <c r="Y50" s="72"/>
      <c r="Z50" s="72"/>
      <c r="AA50" s="45"/>
      <c r="AB50" s="74"/>
      <c r="AC50" s="441"/>
    </row>
    <row r="51" spans="1:29" s="75" customFormat="1" x14ac:dyDescent="0.65">
      <c r="A51" s="63"/>
      <c r="B51" s="45"/>
      <c r="C51" s="70"/>
      <c r="D51" s="45"/>
      <c r="E51" s="59"/>
      <c r="F51" s="45"/>
      <c r="G51" s="71"/>
      <c r="H51" s="59"/>
      <c r="I51" s="45"/>
      <c r="J51" s="45"/>
      <c r="K51" s="45"/>
      <c r="L51" s="448"/>
      <c r="M51" s="45"/>
      <c r="N51" s="72"/>
      <c r="O51" s="72"/>
      <c r="P51" s="72"/>
      <c r="Q51" s="72" t="s">
        <v>4</v>
      </c>
      <c r="R51" s="45"/>
      <c r="S51" s="45"/>
      <c r="T51" s="45"/>
      <c r="U51" s="59"/>
      <c r="V51" s="45"/>
      <c r="W51" s="72"/>
      <c r="X51" s="45"/>
      <c r="Y51" s="72"/>
      <c r="Z51" s="72"/>
      <c r="AA51" s="45"/>
      <c r="AB51" s="74"/>
      <c r="AC51" s="441"/>
    </row>
    <row r="52" spans="1:29" s="75" customFormat="1" x14ac:dyDescent="0.65">
      <c r="A52" s="63" t="s">
        <v>676</v>
      </c>
      <c r="B52" s="45">
        <v>225</v>
      </c>
      <c r="C52" s="70">
        <v>28</v>
      </c>
      <c r="D52" s="45" t="s">
        <v>34</v>
      </c>
      <c r="E52" s="59">
        <v>32788</v>
      </c>
      <c r="F52" s="45">
        <v>28</v>
      </c>
      <c r="G52" s="71">
        <v>2526</v>
      </c>
      <c r="H52" s="59" t="s">
        <v>658</v>
      </c>
      <c r="I52" s="45">
        <v>5</v>
      </c>
      <c r="J52" s="45">
        <v>1</v>
      </c>
      <c r="K52" s="45">
        <v>91</v>
      </c>
      <c r="L52" s="448">
        <v>2191</v>
      </c>
      <c r="M52" s="45"/>
      <c r="N52" s="72"/>
      <c r="O52" s="72"/>
      <c r="P52" s="72"/>
      <c r="Q52" s="72">
        <v>100</v>
      </c>
      <c r="R52" s="45"/>
      <c r="S52" s="45">
        <v>225</v>
      </c>
      <c r="T52" s="45"/>
      <c r="U52" s="59"/>
      <c r="V52" s="45"/>
      <c r="W52" s="72"/>
      <c r="X52" s="45"/>
      <c r="Y52" s="72"/>
      <c r="Z52" s="72"/>
      <c r="AA52" s="45"/>
      <c r="AB52" s="74"/>
      <c r="AC52" s="441"/>
    </row>
    <row r="53" spans="1:29" s="75" customFormat="1" x14ac:dyDescent="0.65">
      <c r="A53" s="63"/>
      <c r="B53" s="45"/>
      <c r="C53" s="70"/>
      <c r="D53" s="45"/>
      <c r="E53" s="59"/>
      <c r="F53" s="45"/>
      <c r="G53" s="71"/>
      <c r="H53" s="59"/>
      <c r="I53" s="45"/>
      <c r="J53" s="45"/>
      <c r="K53" s="45"/>
      <c r="L53" s="448"/>
      <c r="M53" s="45"/>
      <c r="N53" s="72"/>
      <c r="O53" s="72"/>
      <c r="P53" s="72"/>
      <c r="Q53" s="72"/>
      <c r="R53" s="45"/>
      <c r="S53" s="45"/>
      <c r="T53" s="45"/>
      <c r="U53" s="59"/>
      <c r="V53" s="45"/>
      <c r="W53" s="72"/>
      <c r="X53" s="45"/>
      <c r="Y53" s="72"/>
      <c r="Z53" s="72"/>
      <c r="AA53" s="45"/>
      <c r="AB53" s="74"/>
      <c r="AC53" s="441"/>
    </row>
    <row r="54" spans="1:29" x14ac:dyDescent="0.65">
      <c r="A54" s="63" t="s">
        <v>677</v>
      </c>
      <c r="B54" s="45">
        <v>10</v>
      </c>
      <c r="C54" s="70">
        <v>29</v>
      </c>
      <c r="D54" s="45" t="s">
        <v>34</v>
      </c>
      <c r="E54" s="59">
        <v>14319</v>
      </c>
      <c r="F54" s="45">
        <v>139</v>
      </c>
      <c r="G54" s="71">
        <v>540</v>
      </c>
      <c r="H54" s="59" t="s">
        <v>658</v>
      </c>
      <c r="I54" s="45"/>
      <c r="J54" s="45"/>
      <c r="K54" s="45">
        <v>89</v>
      </c>
      <c r="L54" s="448"/>
      <c r="M54" s="45">
        <v>89</v>
      </c>
      <c r="N54" s="45"/>
      <c r="O54" s="45"/>
      <c r="P54" s="45"/>
      <c r="Q54" s="72">
        <v>250</v>
      </c>
      <c r="R54" s="45">
        <v>7</v>
      </c>
      <c r="S54" s="45">
        <v>10</v>
      </c>
      <c r="T54" s="45" t="s">
        <v>36</v>
      </c>
      <c r="U54" s="59" t="s">
        <v>45</v>
      </c>
      <c r="V54" s="45">
        <v>96</v>
      </c>
      <c r="W54" s="45"/>
      <c r="X54" s="45">
        <v>96</v>
      </c>
      <c r="Y54" s="45"/>
      <c r="Z54" s="45"/>
      <c r="AA54" s="45">
        <v>30</v>
      </c>
      <c r="AB54" s="73"/>
    </row>
    <row r="55" spans="1:29" s="75" customFormat="1" x14ac:dyDescent="0.65">
      <c r="A55" s="63" t="s">
        <v>677</v>
      </c>
      <c r="B55" s="45"/>
      <c r="C55" s="70">
        <v>30</v>
      </c>
      <c r="D55" s="45" t="s">
        <v>34</v>
      </c>
      <c r="E55" s="59">
        <v>43518</v>
      </c>
      <c r="F55" s="45">
        <v>62</v>
      </c>
      <c r="G55" s="71">
        <v>2763</v>
      </c>
      <c r="H55" s="59" t="s">
        <v>658</v>
      </c>
      <c r="I55" s="45">
        <v>6</v>
      </c>
      <c r="J55" s="45"/>
      <c r="K55" s="45">
        <v>40</v>
      </c>
      <c r="L55" s="448">
        <v>2440</v>
      </c>
      <c r="M55" s="45"/>
      <c r="N55" s="72"/>
      <c r="O55" s="72"/>
      <c r="P55" s="72"/>
      <c r="Q55" s="72">
        <v>150</v>
      </c>
      <c r="R55" s="45"/>
      <c r="S55" s="45"/>
      <c r="T55" s="45"/>
      <c r="U55" s="59"/>
      <c r="V55" s="45"/>
      <c r="W55" s="72"/>
      <c r="X55" s="45"/>
      <c r="Y55" s="72"/>
      <c r="Z55" s="72"/>
      <c r="AA55" s="45"/>
      <c r="AB55" s="74"/>
      <c r="AC55" s="441"/>
    </row>
    <row r="56" spans="1:29" s="75" customFormat="1" x14ac:dyDescent="0.65">
      <c r="A56" s="63"/>
      <c r="B56" s="45"/>
      <c r="C56" s="70"/>
      <c r="D56" s="45"/>
      <c r="E56" s="59"/>
      <c r="F56" s="45"/>
      <c r="G56" s="71"/>
      <c r="H56" s="59"/>
      <c r="I56" s="45"/>
      <c r="J56" s="45"/>
      <c r="K56" s="45"/>
      <c r="L56" s="448"/>
      <c r="M56" s="45"/>
      <c r="N56" s="72"/>
      <c r="O56" s="72"/>
      <c r="P56" s="72"/>
      <c r="Q56" s="72"/>
      <c r="R56" s="45"/>
      <c r="S56" s="45"/>
      <c r="T56" s="45"/>
      <c r="U56" s="59"/>
      <c r="V56" s="45"/>
      <c r="W56" s="72"/>
      <c r="X56" s="45"/>
      <c r="Y56" s="72"/>
      <c r="Z56" s="72"/>
      <c r="AA56" s="45"/>
      <c r="AB56" s="74"/>
      <c r="AC56" s="441"/>
    </row>
    <row r="57" spans="1:29" s="75" customFormat="1" x14ac:dyDescent="0.65">
      <c r="A57" s="63" t="s">
        <v>678</v>
      </c>
      <c r="B57" s="45">
        <v>10</v>
      </c>
      <c r="C57" s="70">
        <v>31</v>
      </c>
      <c r="D57" s="45" t="s">
        <v>34</v>
      </c>
      <c r="E57" s="59">
        <v>42097</v>
      </c>
      <c r="F57" s="45">
        <v>70</v>
      </c>
      <c r="G57" s="71">
        <v>2662</v>
      </c>
      <c r="H57" s="59" t="s">
        <v>658</v>
      </c>
      <c r="I57" s="45">
        <v>6</v>
      </c>
      <c r="J57" s="45">
        <v>2</v>
      </c>
      <c r="K57" s="45">
        <v>16</v>
      </c>
      <c r="L57" s="448">
        <v>2616</v>
      </c>
      <c r="M57" s="45"/>
      <c r="N57" s="72"/>
      <c r="O57" s="72"/>
      <c r="P57" s="72"/>
      <c r="Q57" s="72">
        <v>100</v>
      </c>
      <c r="R57" s="45"/>
      <c r="S57" s="45">
        <v>10</v>
      </c>
      <c r="T57" s="45"/>
      <c r="U57" s="59"/>
      <c r="V57" s="45"/>
      <c r="W57" s="72"/>
      <c r="X57" s="45"/>
      <c r="Y57" s="72"/>
      <c r="Z57" s="72"/>
      <c r="AA57" s="45"/>
      <c r="AB57" s="74"/>
      <c r="AC57" s="441"/>
    </row>
    <row r="58" spans="1:29" s="75" customFormat="1" x14ac:dyDescent="0.65">
      <c r="A58" s="63"/>
      <c r="B58" s="45"/>
      <c r="C58" s="70"/>
      <c r="D58" s="45"/>
      <c r="E58" s="59"/>
      <c r="F58" s="45"/>
      <c r="G58" s="71"/>
      <c r="H58" s="59"/>
      <c r="I58" s="45"/>
      <c r="J58" s="45"/>
      <c r="K58" s="45"/>
      <c r="L58" s="448"/>
      <c r="M58" s="45"/>
      <c r="N58" s="72"/>
      <c r="O58" s="72"/>
      <c r="P58" s="72"/>
      <c r="Q58" s="72"/>
      <c r="R58" s="45"/>
      <c r="S58" s="45"/>
      <c r="T58" s="45"/>
      <c r="U58" s="59"/>
      <c r="V58" s="45"/>
      <c r="W58" s="72"/>
      <c r="X58" s="45"/>
      <c r="Y58" s="72"/>
      <c r="Z58" s="72"/>
      <c r="AA58" s="45"/>
      <c r="AB58" s="74"/>
      <c r="AC58" s="441"/>
    </row>
    <row r="59" spans="1:29" s="75" customFormat="1" x14ac:dyDescent="0.65">
      <c r="A59" s="63" t="s">
        <v>679</v>
      </c>
      <c r="B59" s="45">
        <v>46</v>
      </c>
      <c r="C59" s="70">
        <v>32</v>
      </c>
      <c r="D59" s="45" t="s">
        <v>34</v>
      </c>
      <c r="E59" s="59">
        <v>43718</v>
      </c>
      <c r="F59" s="45">
        <v>78</v>
      </c>
      <c r="G59" s="71">
        <v>3235</v>
      </c>
      <c r="H59" s="59" t="s">
        <v>658</v>
      </c>
      <c r="I59" s="45">
        <v>4</v>
      </c>
      <c r="J59" s="45">
        <v>2</v>
      </c>
      <c r="K59" s="45">
        <v>22</v>
      </c>
      <c r="L59" s="448">
        <v>1822</v>
      </c>
      <c r="M59" s="45"/>
      <c r="N59" s="72"/>
      <c r="O59" s="72"/>
      <c r="P59" s="72"/>
      <c r="Q59" s="72">
        <v>100</v>
      </c>
      <c r="R59" s="45"/>
      <c r="S59" s="45">
        <v>46</v>
      </c>
      <c r="T59" s="45"/>
      <c r="U59" s="59"/>
      <c r="V59" s="45"/>
      <c r="W59" s="72"/>
      <c r="X59" s="45"/>
      <c r="Y59" s="72"/>
      <c r="Z59" s="72"/>
      <c r="AA59" s="45"/>
      <c r="AB59" s="74"/>
      <c r="AC59" s="441"/>
    </row>
    <row r="60" spans="1:29" s="75" customFormat="1" x14ac:dyDescent="0.65">
      <c r="A60" s="63" t="s">
        <v>679</v>
      </c>
      <c r="B60" s="45">
        <v>46</v>
      </c>
      <c r="C60" s="70">
        <v>33</v>
      </c>
      <c r="D60" s="45" t="s">
        <v>34</v>
      </c>
      <c r="E60" s="59">
        <v>43717</v>
      </c>
      <c r="F60" s="45">
        <v>77</v>
      </c>
      <c r="G60" s="71">
        <v>3234</v>
      </c>
      <c r="H60" s="59" t="s">
        <v>658</v>
      </c>
      <c r="I60" s="45">
        <v>3</v>
      </c>
      <c r="J60" s="45">
        <v>3</v>
      </c>
      <c r="K60" s="45">
        <v>3</v>
      </c>
      <c r="L60" s="448">
        <v>1503</v>
      </c>
      <c r="M60" s="45"/>
      <c r="N60" s="72"/>
      <c r="O60" s="72"/>
      <c r="P60" s="72"/>
      <c r="Q60" s="72">
        <v>100</v>
      </c>
      <c r="R60" s="45"/>
      <c r="S60" s="45">
        <v>46</v>
      </c>
      <c r="T60" s="45"/>
      <c r="U60" s="59"/>
      <c r="V60" s="45"/>
      <c r="W60" s="72"/>
      <c r="X60" s="45"/>
      <c r="Y60" s="72"/>
      <c r="Z60" s="72"/>
      <c r="AA60" s="45"/>
      <c r="AB60" s="74"/>
      <c r="AC60" s="441"/>
    </row>
    <row r="61" spans="1:29" s="75" customFormat="1" x14ac:dyDescent="0.65">
      <c r="A61" s="63" t="s">
        <v>679</v>
      </c>
      <c r="B61" s="45">
        <v>46</v>
      </c>
      <c r="C61" s="70">
        <v>34</v>
      </c>
      <c r="D61" s="45" t="s">
        <v>47</v>
      </c>
      <c r="E61" s="59">
        <v>819</v>
      </c>
      <c r="F61" s="45">
        <v>8</v>
      </c>
      <c r="G61" s="71">
        <v>19</v>
      </c>
      <c r="H61" s="59" t="s">
        <v>658</v>
      </c>
      <c r="I61" s="45">
        <v>8</v>
      </c>
      <c r="J61" s="45"/>
      <c r="K61" s="45">
        <v>21</v>
      </c>
      <c r="L61" s="448">
        <v>3221</v>
      </c>
      <c r="M61" s="45"/>
      <c r="N61" s="72"/>
      <c r="O61" s="72"/>
      <c r="P61" s="72"/>
      <c r="Q61" s="72">
        <v>100</v>
      </c>
      <c r="R61" s="45"/>
      <c r="S61" s="45">
        <v>46</v>
      </c>
      <c r="T61" s="45"/>
      <c r="U61" s="59"/>
      <c r="V61" s="45"/>
      <c r="W61" s="72"/>
      <c r="X61" s="45"/>
      <c r="Y61" s="72"/>
      <c r="Z61" s="72"/>
      <c r="AA61" s="45"/>
      <c r="AB61" s="74"/>
      <c r="AC61" s="441"/>
    </row>
    <row r="62" spans="1:29" s="75" customFormat="1" x14ac:dyDescent="0.65">
      <c r="A62" s="63"/>
      <c r="B62" s="45"/>
      <c r="C62" s="70"/>
      <c r="D62" s="45"/>
      <c r="E62" s="59"/>
      <c r="F62" s="45"/>
      <c r="G62" s="71"/>
      <c r="H62" s="59"/>
      <c r="I62" s="45"/>
      <c r="J62" s="45"/>
      <c r="K62" s="45"/>
      <c r="L62" s="448"/>
      <c r="M62" s="45"/>
      <c r="N62" s="72"/>
      <c r="O62" s="72"/>
      <c r="P62" s="72"/>
      <c r="Q62" s="72"/>
      <c r="R62" s="45"/>
      <c r="S62" s="45"/>
      <c r="T62" s="45"/>
      <c r="U62" s="59"/>
      <c r="V62" s="45"/>
      <c r="W62" s="72"/>
      <c r="X62" s="45"/>
      <c r="Y62" s="72"/>
      <c r="Z62" s="72"/>
      <c r="AA62" s="45"/>
      <c r="AB62" s="74"/>
      <c r="AC62" s="441"/>
    </row>
    <row r="63" spans="1:29" s="75" customFormat="1" x14ac:dyDescent="0.65">
      <c r="A63" s="63" t="s">
        <v>680</v>
      </c>
      <c r="B63" s="45">
        <v>195</v>
      </c>
      <c r="C63" s="70">
        <v>35</v>
      </c>
      <c r="D63" s="45" t="s">
        <v>34</v>
      </c>
      <c r="E63" s="59">
        <v>43515</v>
      </c>
      <c r="F63" s="45">
        <v>200</v>
      </c>
      <c r="G63" s="71">
        <v>2360</v>
      </c>
      <c r="H63" s="59" t="s">
        <v>658</v>
      </c>
      <c r="I63" s="45">
        <v>24</v>
      </c>
      <c r="J63" s="45">
        <v>2</v>
      </c>
      <c r="K63" s="45">
        <v>5</v>
      </c>
      <c r="L63" s="448">
        <v>9805</v>
      </c>
      <c r="M63" s="45"/>
      <c r="N63" s="72"/>
      <c r="O63" s="72"/>
      <c r="P63" s="72"/>
      <c r="Q63" s="72">
        <v>100</v>
      </c>
      <c r="R63" s="45"/>
      <c r="S63" s="45">
        <v>195</v>
      </c>
      <c r="T63" s="45"/>
      <c r="U63" s="59"/>
      <c r="V63" s="45"/>
      <c r="W63" s="72"/>
      <c r="X63" s="45"/>
      <c r="Y63" s="72"/>
      <c r="Z63" s="72"/>
      <c r="AA63" s="45"/>
      <c r="AB63" s="74"/>
      <c r="AC63" s="441"/>
    </row>
    <row r="64" spans="1:29" s="75" customFormat="1" x14ac:dyDescent="0.65">
      <c r="A64" s="63"/>
      <c r="B64" s="45"/>
      <c r="C64" s="70"/>
      <c r="D64" s="45"/>
      <c r="E64" s="59"/>
      <c r="F64" s="45"/>
      <c r="G64" s="71"/>
      <c r="H64" s="59"/>
      <c r="I64" s="45"/>
      <c r="J64" s="45"/>
      <c r="K64" s="45"/>
      <c r="L64" s="448"/>
      <c r="M64" s="45"/>
      <c r="N64" s="72"/>
      <c r="O64" s="72"/>
      <c r="P64" s="72"/>
      <c r="Q64" s="72"/>
      <c r="R64" s="45"/>
      <c r="S64" s="45"/>
      <c r="T64" s="45"/>
      <c r="U64" s="59"/>
      <c r="V64" s="45"/>
      <c r="W64" s="72"/>
      <c r="X64" s="45"/>
      <c r="Y64" s="72"/>
      <c r="Z64" s="72"/>
      <c r="AA64" s="45"/>
      <c r="AB64" s="74"/>
      <c r="AC64" s="441"/>
    </row>
    <row r="65" spans="1:29" s="75" customFormat="1" x14ac:dyDescent="0.65">
      <c r="A65" s="63" t="s">
        <v>681</v>
      </c>
      <c r="B65" s="45">
        <v>46</v>
      </c>
      <c r="C65" s="70">
        <v>36</v>
      </c>
      <c r="D65" s="45" t="s">
        <v>34</v>
      </c>
      <c r="E65" s="59">
        <v>43634</v>
      </c>
      <c r="F65" s="45">
        <v>157</v>
      </c>
      <c r="G65" s="71">
        <v>2439</v>
      </c>
      <c r="H65" s="59" t="s">
        <v>658</v>
      </c>
      <c r="I65" s="45">
        <v>14</v>
      </c>
      <c r="J65" s="45">
        <v>2</v>
      </c>
      <c r="K65" s="45">
        <v>58</v>
      </c>
      <c r="L65" s="448">
        <v>5858</v>
      </c>
      <c r="M65" s="45"/>
      <c r="N65" s="72"/>
      <c r="O65" s="72"/>
      <c r="P65" s="72"/>
      <c r="Q65" s="72">
        <v>200</v>
      </c>
      <c r="R65" s="45"/>
      <c r="S65" s="45">
        <v>46</v>
      </c>
      <c r="T65" s="45"/>
      <c r="U65" s="59"/>
      <c r="V65" s="45"/>
      <c r="W65" s="72"/>
      <c r="X65" s="45"/>
      <c r="Y65" s="72"/>
      <c r="Z65" s="72"/>
      <c r="AA65" s="45"/>
      <c r="AB65" s="74"/>
      <c r="AC65" s="441"/>
    </row>
    <row r="66" spans="1:29" s="75" customFormat="1" x14ac:dyDescent="0.65">
      <c r="A66" s="63"/>
      <c r="B66" s="45"/>
      <c r="C66" s="70"/>
      <c r="D66" s="45"/>
      <c r="E66" s="59"/>
      <c r="F66" s="45"/>
      <c r="G66" s="71"/>
      <c r="H66" s="59"/>
      <c r="I66" s="45"/>
      <c r="J66" s="45"/>
      <c r="K66" s="45"/>
      <c r="L66" s="448"/>
      <c r="M66" s="45"/>
      <c r="N66" s="72"/>
      <c r="O66" s="72"/>
      <c r="P66" s="72"/>
      <c r="Q66" s="72"/>
      <c r="R66" s="45"/>
      <c r="S66" s="45"/>
      <c r="T66" s="45"/>
      <c r="U66" s="59"/>
      <c r="V66" s="45"/>
      <c r="W66" s="72"/>
      <c r="X66" s="45"/>
      <c r="Y66" s="72"/>
      <c r="Z66" s="72"/>
      <c r="AA66" s="45"/>
      <c r="AB66" s="74"/>
      <c r="AC66" s="441"/>
    </row>
    <row r="67" spans="1:29" s="75" customFormat="1" x14ac:dyDescent="0.65">
      <c r="A67" s="63" t="s">
        <v>682</v>
      </c>
      <c r="B67" s="45">
        <v>46</v>
      </c>
      <c r="C67" s="70">
        <v>37</v>
      </c>
      <c r="D67" s="45" t="s">
        <v>34</v>
      </c>
      <c r="E67" s="59">
        <v>14234</v>
      </c>
      <c r="F67" s="45">
        <v>9</v>
      </c>
      <c r="G67" s="71">
        <v>455</v>
      </c>
      <c r="H67" s="59" t="s">
        <v>658</v>
      </c>
      <c r="I67" s="45"/>
      <c r="J67" s="45">
        <v>1</v>
      </c>
      <c r="K67" s="45">
        <v>49</v>
      </c>
      <c r="L67" s="448"/>
      <c r="M67" s="45">
        <v>149</v>
      </c>
      <c r="N67" s="72"/>
      <c r="O67" s="72"/>
      <c r="P67" s="72"/>
      <c r="Q67" s="72">
        <v>250</v>
      </c>
      <c r="R67" s="45">
        <v>8</v>
      </c>
      <c r="S67" s="45">
        <v>46</v>
      </c>
      <c r="T67" s="45" t="s">
        <v>36</v>
      </c>
      <c r="U67" s="59" t="s">
        <v>45</v>
      </c>
      <c r="V67" s="45">
        <v>108</v>
      </c>
      <c r="W67" s="72"/>
      <c r="X67" s="45">
        <v>108</v>
      </c>
      <c r="Y67" s="72"/>
      <c r="Z67" s="72"/>
      <c r="AA67" s="45">
        <v>10</v>
      </c>
      <c r="AB67" s="74"/>
      <c r="AC67" s="441"/>
    </row>
    <row r="68" spans="1:29" s="75" customFormat="1" x14ac:dyDescent="0.65">
      <c r="A68" s="63" t="s">
        <v>682</v>
      </c>
      <c r="B68" s="45"/>
      <c r="C68" s="70">
        <v>38</v>
      </c>
      <c r="D68" s="45" t="s">
        <v>34</v>
      </c>
      <c r="E68" s="59">
        <v>26434</v>
      </c>
      <c r="F68" s="45">
        <v>819</v>
      </c>
      <c r="G68" s="71">
        <v>1352</v>
      </c>
      <c r="H68" s="59" t="s">
        <v>658</v>
      </c>
      <c r="I68" s="45">
        <v>11</v>
      </c>
      <c r="J68" s="45"/>
      <c r="K68" s="45">
        <v>60</v>
      </c>
      <c r="L68" s="448">
        <v>4460</v>
      </c>
      <c r="M68" s="45"/>
      <c r="N68" s="72"/>
      <c r="O68" s="72"/>
      <c r="P68" s="72"/>
      <c r="Q68" s="72"/>
      <c r="R68" s="45"/>
      <c r="S68" s="45"/>
      <c r="T68" s="45"/>
      <c r="U68" s="59"/>
      <c r="V68" s="45"/>
      <c r="W68" s="72"/>
      <c r="X68" s="45"/>
      <c r="Y68" s="72"/>
      <c r="Z68" s="72"/>
      <c r="AA68" s="45"/>
      <c r="AB68" s="74"/>
      <c r="AC68" s="441"/>
    </row>
    <row r="69" spans="1:29" s="75" customFormat="1" x14ac:dyDescent="0.65">
      <c r="A69" s="63"/>
      <c r="B69" s="45"/>
      <c r="C69" s="70"/>
      <c r="D69" s="45"/>
      <c r="E69" s="59"/>
      <c r="F69" s="45"/>
      <c r="G69" s="71"/>
      <c r="H69" s="59"/>
      <c r="I69" s="45"/>
      <c r="J69" s="45"/>
      <c r="K69" s="45"/>
      <c r="L69" s="448"/>
      <c r="M69" s="45"/>
      <c r="N69" s="72"/>
      <c r="O69" s="72"/>
      <c r="P69" s="72"/>
      <c r="Q69" s="72"/>
      <c r="R69" s="45"/>
      <c r="S69" s="45"/>
      <c r="T69" s="45"/>
      <c r="U69" s="59"/>
      <c r="V69" s="45"/>
      <c r="W69" s="72"/>
      <c r="X69" s="45"/>
      <c r="Y69" s="72"/>
      <c r="Z69" s="72"/>
      <c r="AA69" s="45"/>
      <c r="AB69" s="74"/>
      <c r="AC69" s="441"/>
    </row>
    <row r="70" spans="1:29" s="75" customFormat="1" x14ac:dyDescent="0.65">
      <c r="A70" s="63" t="s">
        <v>683</v>
      </c>
      <c r="B70" s="45">
        <v>178</v>
      </c>
      <c r="C70" s="70">
        <v>39</v>
      </c>
      <c r="D70" s="45" t="s">
        <v>34</v>
      </c>
      <c r="E70" s="59">
        <v>14236</v>
      </c>
      <c r="F70" s="45">
        <v>15</v>
      </c>
      <c r="G70" s="71">
        <v>457</v>
      </c>
      <c r="H70" s="59" t="s">
        <v>658</v>
      </c>
      <c r="I70" s="45"/>
      <c r="J70" s="45"/>
      <c r="K70" s="45">
        <v>71</v>
      </c>
      <c r="L70" s="448"/>
      <c r="M70" s="45">
        <v>71</v>
      </c>
      <c r="N70" s="72"/>
      <c r="O70" s="72"/>
      <c r="P70" s="72"/>
      <c r="Q70" s="72">
        <v>100</v>
      </c>
      <c r="R70" s="45">
        <v>9</v>
      </c>
      <c r="S70" s="45">
        <v>178</v>
      </c>
      <c r="T70" s="45" t="s">
        <v>36</v>
      </c>
      <c r="U70" s="59" t="s">
        <v>45</v>
      </c>
      <c r="V70" s="45">
        <v>54</v>
      </c>
      <c r="W70" s="72"/>
      <c r="X70" s="45">
        <v>54</v>
      </c>
      <c r="Y70" s="72"/>
      <c r="Z70" s="72"/>
      <c r="AA70" s="45">
        <v>30</v>
      </c>
      <c r="AB70" s="74"/>
      <c r="AC70" s="441"/>
    </row>
    <row r="71" spans="1:29" s="75" customFormat="1" x14ac:dyDescent="0.65">
      <c r="A71" s="63" t="s">
        <v>683</v>
      </c>
      <c r="B71" s="45">
        <v>178</v>
      </c>
      <c r="C71" s="70">
        <v>40</v>
      </c>
      <c r="D71" s="45" t="s">
        <v>34</v>
      </c>
      <c r="E71" s="59">
        <v>47248</v>
      </c>
      <c r="F71" s="45">
        <v>156</v>
      </c>
      <c r="G71" s="71">
        <v>4409</v>
      </c>
      <c r="H71" s="59" t="s">
        <v>658</v>
      </c>
      <c r="I71" s="45">
        <v>8</v>
      </c>
      <c r="J71" s="45">
        <v>3</v>
      </c>
      <c r="K71" s="45"/>
      <c r="L71" s="448">
        <v>3500</v>
      </c>
      <c r="M71" s="45"/>
      <c r="N71" s="72"/>
      <c r="O71" s="72"/>
      <c r="P71" s="72"/>
      <c r="Q71" s="72">
        <v>150</v>
      </c>
      <c r="R71" s="45"/>
      <c r="S71" s="45">
        <v>178</v>
      </c>
      <c r="T71" s="45"/>
      <c r="U71" s="59"/>
      <c r="V71" s="45"/>
      <c r="W71" s="72"/>
      <c r="X71" s="45"/>
      <c r="Y71" s="72"/>
      <c r="Z71" s="72"/>
      <c r="AA71" s="45"/>
      <c r="AB71" s="74"/>
      <c r="AC71" s="441"/>
    </row>
    <row r="72" spans="1:29" s="75" customFormat="1" x14ac:dyDescent="0.65">
      <c r="A72" s="63" t="s">
        <v>683</v>
      </c>
      <c r="B72" s="45">
        <v>178</v>
      </c>
      <c r="C72" s="70">
        <v>41</v>
      </c>
      <c r="D72" s="45" t="s">
        <v>34</v>
      </c>
      <c r="E72" s="59">
        <v>47507</v>
      </c>
      <c r="F72" s="45">
        <v>139</v>
      </c>
      <c r="G72" s="71">
        <v>4320</v>
      </c>
      <c r="H72" s="59" t="s">
        <v>658</v>
      </c>
      <c r="I72" s="45">
        <v>5</v>
      </c>
      <c r="J72" s="45">
        <v>3</v>
      </c>
      <c r="K72" s="45"/>
      <c r="L72" s="448">
        <v>2300</v>
      </c>
      <c r="M72" s="45"/>
      <c r="N72" s="72"/>
      <c r="O72" s="72"/>
      <c r="P72" s="72"/>
      <c r="Q72" s="72">
        <v>150</v>
      </c>
      <c r="R72" s="45"/>
      <c r="S72" s="45">
        <v>178</v>
      </c>
      <c r="T72" s="45"/>
      <c r="U72" s="59"/>
      <c r="V72" s="45"/>
      <c r="W72" s="72"/>
      <c r="X72" s="45"/>
      <c r="Y72" s="72"/>
      <c r="Z72" s="72"/>
      <c r="AA72" s="45"/>
      <c r="AB72" s="74"/>
      <c r="AC72" s="441"/>
    </row>
    <row r="73" spans="1:29" s="75" customFormat="1" x14ac:dyDescent="0.65">
      <c r="A73" s="63" t="s">
        <v>683</v>
      </c>
      <c r="B73" s="45">
        <v>178</v>
      </c>
      <c r="C73" s="70">
        <v>42</v>
      </c>
      <c r="D73" s="45" t="s">
        <v>49</v>
      </c>
      <c r="E73" s="59">
        <v>4731</v>
      </c>
      <c r="F73" s="45"/>
      <c r="G73" s="71"/>
      <c r="H73" s="59" t="s">
        <v>658</v>
      </c>
      <c r="I73" s="45">
        <v>9</v>
      </c>
      <c r="J73" s="45">
        <v>3</v>
      </c>
      <c r="K73" s="45">
        <v>8</v>
      </c>
      <c r="L73" s="448">
        <v>3908</v>
      </c>
      <c r="M73" s="45"/>
      <c r="N73" s="72"/>
      <c r="O73" s="72"/>
      <c r="P73" s="72"/>
      <c r="Q73" s="72">
        <v>150</v>
      </c>
      <c r="R73" s="45"/>
      <c r="S73" s="45">
        <v>178</v>
      </c>
      <c r="T73" s="45"/>
      <c r="U73" s="59"/>
      <c r="V73" s="45"/>
      <c r="W73" s="72"/>
      <c r="X73" s="45"/>
      <c r="Y73" s="72"/>
      <c r="Z73" s="72"/>
      <c r="AA73" s="45"/>
      <c r="AB73" s="74"/>
      <c r="AC73" s="441"/>
    </row>
    <row r="74" spans="1:29" s="75" customFormat="1" x14ac:dyDescent="0.65">
      <c r="A74" s="63"/>
      <c r="B74" s="45"/>
      <c r="C74" s="70"/>
      <c r="D74" s="45"/>
      <c r="E74" s="59"/>
      <c r="F74" s="45"/>
      <c r="G74" s="71"/>
      <c r="H74" s="59"/>
      <c r="I74" s="45"/>
      <c r="J74" s="45"/>
      <c r="K74" s="45"/>
      <c r="L74" s="448"/>
      <c r="M74" s="45"/>
      <c r="N74" s="72"/>
      <c r="O74" s="72"/>
      <c r="P74" s="72"/>
      <c r="Q74" s="72"/>
      <c r="R74" s="45"/>
      <c r="S74" s="45"/>
      <c r="T74" s="45"/>
      <c r="U74" s="59"/>
      <c r="V74" s="45"/>
      <c r="W74" s="72"/>
      <c r="X74" s="45"/>
      <c r="Y74" s="72"/>
      <c r="Z74" s="72"/>
      <c r="AA74" s="45"/>
      <c r="AB74" s="74"/>
      <c r="AC74" s="441"/>
    </row>
    <row r="75" spans="1:29" s="75" customFormat="1" x14ac:dyDescent="0.65">
      <c r="A75" s="63" t="s">
        <v>684</v>
      </c>
      <c r="B75" s="45">
        <v>32</v>
      </c>
      <c r="C75" s="70">
        <v>43</v>
      </c>
      <c r="D75" s="45" t="s">
        <v>34</v>
      </c>
      <c r="E75" s="59">
        <v>26437</v>
      </c>
      <c r="F75" s="45">
        <v>4</v>
      </c>
      <c r="G75" s="71">
        <v>2355</v>
      </c>
      <c r="H75" s="59" t="s">
        <v>658</v>
      </c>
      <c r="I75" s="45">
        <v>14</v>
      </c>
      <c r="J75" s="45">
        <v>1</v>
      </c>
      <c r="K75" s="45">
        <v>70</v>
      </c>
      <c r="L75" s="448">
        <v>5770</v>
      </c>
      <c r="M75" s="45"/>
      <c r="N75" s="72"/>
      <c r="O75" s="72"/>
      <c r="P75" s="72"/>
      <c r="Q75" s="72">
        <v>150</v>
      </c>
      <c r="R75" s="45"/>
      <c r="S75" s="45">
        <v>32</v>
      </c>
      <c r="T75" s="45"/>
      <c r="U75" s="59"/>
      <c r="V75" s="45"/>
      <c r="W75" s="72"/>
      <c r="X75" s="45"/>
      <c r="Y75" s="72"/>
      <c r="Z75" s="72"/>
      <c r="AA75" s="45"/>
      <c r="AB75" s="74"/>
      <c r="AC75" s="441"/>
    </row>
    <row r="76" spans="1:29" s="75" customFormat="1" x14ac:dyDescent="0.65">
      <c r="A76" s="63"/>
      <c r="B76" s="45"/>
      <c r="C76" s="70"/>
      <c r="D76" s="45"/>
      <c r="E76" s="59"/>
      <c r="F76" s="45"/>
      <c r="G76" s="71"/>
      <c r="H76" s="59"/>
      <c r="I76" s="45"/>
      <c r="J76" s="45"/>
      <c r="K76" s="45"/>
      <c r="L76" s="448"/>
      <c r="M76" s="45"/>
      <c r="N76" s="72"/>
      <c r="O76" s="72"/>
      <c r="P76" s="72"/>
      <c r="Q76" s="72"/>
      <c r="R76" s="45"/>
      <c r="S76" s="45"/>
      <c r="T76" s="45"/>
      <c r="U76" s="59"/>
      <c r="V76" s="45"/>
      <c r="W76" s="72"/>
      <c r="X76" s="45"/>
      <c r="Y76" s="72"/>
      <c r="Z76" s="72"/>
      <c r="AA76" s="45"/>
      <c r="AB76" s="74"/>
      <c r="AC76" s="441"/>
    </row>
    <row r="77" spans="1:29" s="75" customFormat="1" x14ac:dyDescent="0.65">
      <c r="A77" s="63" t="s">
        <v>685</v>
      </c>
      <c r="B77" s="45">
        <v>32</v>
      </c>
      <c r="C77" s="70">
        <v>44</v>
      </c>
      <c r="D77" s="45" t="s">
        <v>34</v>
      </c>
      <c r="E77" s="59">
        <v>43559</v>
      </c>
      <c r="F77" s="45">
        <v>46</v>
      </c>
      <c r="G77" s="71">
        <v>2864</v>
      </c>
      <c r="H77" s="59" t="s">
        <v>658</v>
      </c>
      <c r="I77" s="45">
        <v>6</v>
      </c>
      <c r="J77" s="45">
        <v>3</v>
      </c>
      <c r="K77" s="45">
        <v>66</v>
      </c>
      <c r="L77" s="448">
        <v>2766</v>
      </c>
      <c r="M77" s="45"/>
      <c r="N77" s="72"/>
      <c r="O77" s="72"/>
      <c r="P77" s="72"/>
      <c r="Q77" s="72">
        <v>150</v>
      </c>
      <c r="R77" s="45"/>
      <c r="S77" s="45">
        <v>32</v>
      </c>
      <c r="T77" s="45"/>
      <c r="U77" s="59"/>
      <c r="V77" s="45"/>
      <c r="W77" s="72"/>
      <c r="X77" s="45"/>
      <c r="Y77" s="72"/>
      <c r="Z77" s="72"/>
      <c r="AA77" s="45"/>
      <c r="AB77" s="74"/>
      <c r="AC77" s="441"/>
    </row>
    <row r="78" spans="1:29" s="75" customFormat="1" x14ac:dyDescent="0.65">
      <c r="A78" s="63"/>
      <c r="B78" s="45"/>
      <c r="C78" s="70"/>
      <c r="D78" s="45"/>
      <c r="E78" s="59"/>
      <c r="F78" s="45"/>
      <c r="G78" s="71"/>
      <c r="H78" s="59"/>
      <c r="I78" s="45"/>
      <c r="J78" s="45"/>
      <c r="K78" s="45"/>
      <c r="L78" s="448"/>
      <c r="M78" s="45"/>
      <c r="N78" s="72"/>
      <c r="O78" s="72"/>
      <c r="P78" s="72"/>
      <c r="Q78" s="72"/>
      <c r="R78" s="45"/>
      <c r="S78" s="45"/>
      <c r="T78" s="45"/>
      <c r="U78" s="59"/>
      <c r="V78" s="45"/>
      <c r="W78" s="72"/>
      <c r="X78" s="45"/>
      <c r="Y78" s="72"/>
      <c r="Z78" s="72"/>
      <c r="AA78" s="45"/>
      <c r="AB78" s="74"/>
      <c r="AC78" s="441"/>
    </row>
    <row r="79" spans="1:29" s="75" customFormat="1" x14ac:dyDescent="0.65">
      <c r="A79" s="63" t="s">
        <v>686</v>
      </c>
      <c r="B79" s="45">
        <v>32</v>
      </c>
      <c r="C79" s="70">
        <v>45</v>
      </c>
      <c r="D79" s="45" t="s">
        <v>34</v>
      </c>
      <c r="E79" s="59">
        <v>43567</v>
      </c>
      <c r="F79" s="45">
        <v>47</v>
      </c>
      <c r="G79" s="71">
        <v>2812</v>
      </c>
      <c r="H79" s="59" t="s">
        <v>658</v>
      </c>
      <c r="I79" s="45">
        <v>9</v>
      </c>
      <c r="J79" s="45">
        <v>2</v>
      </c>
      <c r="K79" s="45">
        <v>65</v>
      </c>
      <c r="L79" s="448">
        <v>2665</v>
      </c>
      <c r="M79" s="45"/>
      <c r="N79" s="72"/>
      <c r="O79" s="72"/>
      <c r="P79" s="72"/>
      <c r="Q79" s="72">
        <v>150</v>
      </c>
      <c r="R79" s="45"/>
      <c r="S79" s="45">
        <v>32</v>
      </c>
      <c r="T79" s="45"/>
      <c r="U79" s="59"/>
      <c r="V79" s="45"/>
      <c r="W79" s="72"/>
      <c r="X79" s="45"/>
      <c r="Y79" s="72"/>
      <c r="Z79" s="72"/>
      <c r="AA79" s="45"/>
      <c r="AB79" s="74"/>
      <c r="AC79" s="441"/>
    </row>
    <row r="80" spans="1:29" s="75" customFormat="1" x14ac:dyDescent="0.65">
      <c r="A80" s="63" t="s">
        <v>686</v>
      </c>
      <c r="B80" s="45">
        <v>32</v>
      </c>
      <c r="C80" s="70">
        <v>46</v>
      </c>
      <c r="D80" s="45" t="s">
        <v>34</v>
      </c>
      <c r="E80" s="59">
        <v>43557</v>
      </c>
      <c r="F80" s="45">
        <v>44</v>
      </c>
      <c r="G80" s="71">
        <v>2842</v>
      </c>
      <c r="H80" s="59" t="s">
        <v>658</v>
      </c>
      <c r="I80" s="45">
        <v>7</v>
      </c>
      <c r="J80" s="45"/>
      <c r="K80" s="45">
        <v>5</v>
      </c>
      <c r="L80" s="448">
        <v>2805</v>
      </c>
      <c r="M80" s="45"/>
      <c r="N80" s="72"/>
      <c r="O80" s="72"/>
      <c r="P80" s="72"/>
      <c r="Q80" s="72">
        <v>150</v>
      </c>
      <c r="R80" s="45"/>
      <c r="S80" s="45">
        <v>32</v>
      </c>
      <c r="T80" s="45"/>
      <c r="U80" s="59"/>
      <c r="V80" s="45"/>
      <c r="W80" s="72"/>
      <c r="X80" s="45"/>
      <c r="Y80" s="72"/>
      <c r="Z80" s="72"/>
      <c r="AA80" s="45"/>
      <c r="AB80" s="74"/>
      <c r="AC80" s="441"/>
    </row>
    <row r="81" spans="1:29" s="75" customFormat="1" x14ac:dyDescent="0.65">
      <c r="A81" s="63" t="s">
        <v>686</v>
      </c>
      <c r="B81" s="45">
        <v>32</v>
      </c>
      <c r="C81" s="70">
        <v>47</v>
      </c>
      <c r="D81" s="45" t="s">
        <v>34</v>
      </c>
      <c r="E81" s="59">
        <v>43559</v>
      </c>
      <c r="F81" s="45">
        <v>46</v>
      </c>
      <c r="G81" s="71">
        <v>2804</v>
      </c>
      <c r="H81" s="59" t="s">
        <v>658</v>
      </c>
      <c r="I81" s="45">
        <v>6</v>
      </c>
      <c r="J81" s="45">
        <v>3</v>
      </c>
      <c r="K81" s="45">
        <v>66</v>
      </c>
      <c r="L81" s="448">
        <v>2766</v>
      </c>
      <c r="M81" s="45"/>
      <c r="N81" s="72"/>
      <c r="O81" s="72"/>
      <c r="P81" s="72"/>
      <c r="Q81" s="72">
        <v>150</v>
      </c>
      <c r="R81" s="45"/>
      <c r="S81" s="45">
        <v>32</v>
      </c>
      <c r="T81" s="45"/>
      <c r="U81" s="59"/>
      <c r="V81" s="45"/>
      <c r="W81" s="72"/>
      <c r="X81" s="45"/>
      <c r="Y81" s="72"/>
      <c r="Z81" s="72"/>
      <c r="AA81" s="45"/>
      <c r="AB81" s="74"/>
      <c r="AC81" s="441"/>
    </row>
    <row r="82" spans="1:29" s="75" customFormat="1" x14ac:dyDescent="0.65">
      <c r="A82" s="63" t="s">
        <v>686</v>
      </c>
      <c r="B82" s="45">
        <v>32</v>
      </c>
      <c r="C82" s="70">
        <v>48</v>
      </c>
      <c r="D82" s="45" t="s">
        <v>34</v>
      </c>
      <c r="E82" s="59">
        <v>12520</v>
      </c>
      <c r="F82" s="45">
        <v>51</v>
      </c>
      <c r="G82" s="71">
        <v>414</v>
      </c>
      <c r="H82" s="59" t="s">
        <v>658</v>
      </c>
      <c r="I82" s="45"/>
      <c r="J82" s="45"/>
      <c r="K82" s="45">
        <v>92</v>
      </c>
      <c r="L82" s="448"/>
      <c r="M82" s="45">
        <v>92</v>
      </c>
      <c r="N82" s="72"/>
      <c r="O82" s="72"/>
      <c r="P82" s="72"/>
      <c r="Q82" s="72">
        <v>250</v>
      </c>
      <c r="R82" s="45">
        <v>10</v>
      </c>
      <c r="S82" s="45">
        <v>32</v>
      </c>
      <c r="T82" s="45" t="s">
        <v>36</v>
      </c>
      <c r="U82" s="59" t="s">
        <v>45</v>
      </c>
      <c r="V82" s="45">
        <v>225</v>
      </c>
      <c r="W82" s="72"/>
      <c r="X82" s="45">
        <v>225</v>
      </c>
      <c r="Y82" s="72"/>
      <c r="Z82" s="72"/>
      <c r="AA82" s="45">
        <v>25</v>
      </c>
      <c r="AB82" s="74"/>
      <c r="AC82" s="441"/>
    </row>
    <row r="83" spans="1:29" s="75" customFormat="1" x14ac:dyDescent="0.65">
      <c r="A83" s="63"/>
      <c r="B83" s="45"/>
      <c r="C83" s="70"/>
      <c r="D83" s="45"/>
      <c r="E83" s="59"/>
      <c r="F83" s="45"/>
      <c r="G83" s="71"/>
      <c r="H83" s="59"/>
      <c r="I83" s="45"/>
      <c r="J83" s="45"/>
      <c r="K83" s="45"/>
      <c r="L83" s="448"/>
      <c r="M83" s="45"/>
      <c r="N83" s="72"/>
      <c r="O83" s="72"/>
      <c r="P83" s="72"/>
      <c r="Q83" s="72"/>
      <c r="R83" s="45"/>
      <c r="S83" s="45"/>
      <c r="T83" s="45"/>
      <c r="U83" s="59"/>
      <c r="V83" s="45"/>
      <c r="W83" s="72"/>
      <c r="X83" s="45"/>
      <c r="Y83" s="72"/>
      <c r="Z83" s="72"/>
      <c r="AA83" s="45"/>
      <c r="AB83" s="74"/>
      <c r="AC83" s="441"/>
    </row>
    <row r="84" spans="1:29" s="75" customFormat="1" x14ac:dyDescent="0.65">
      <c r="A84" s="63" t="s">
        <v>687</v>
      </c>
      <c r="B84" s="45">
        <v>31</v>
      </c>
      <c r="C84" s="70">
        <v>49</v>
      </c>
      <c r="D84" s="45" t="s">
        <v>34</v>
      </c>
      <c r="E84" s="59">
        <v>12522</v>
      </c>
      <c r="F84" s="45">
        <v>53</v>
      </c>
      <c r="G84" s="71">
        <v>416</v>
      </c>
      <c r="H84" s="59" t="s">
        <v>658</v>
      </c>
      <c r="I84" s="45"/>
      <c r="J84" s="45"/>
      <c r="K84" s="45">
        <v>63</v>
      </c>
      <c r="L84" s="448"/>
      <c r="M84" s="45">
        <v>63</v>
      </c>
      <c r="N84" s="72"/>
      <c r="O84" s="72"/>
      <c r="P84" s="72"/>
      <c r="Q84" s="72">
        <v>250</v>
      </c>
      <c r="R84" s="45">
        <v>11</v>
      </c>
      <c r="S84" s="45">
        <v>31</v>
      </c>
      <c r="T84" s="45" t="s">
        <v>36</v>
      </c>
      <c r="U84" s="59" t="s">
        <v>45</v>
      </c>
      <c r="V84" s="45">
        <v>90</v>
      </c>
      <c r="W84" s="72"/>
      <c r="X84" s="45">
        <v>90</v>
      </c>
      <c r="Y84" s="72"/>
      <c r="Z84" s="72"/>
      <c r="AA84" s="45">
        <v>15</v>
      </c>
      <c r="AB84" s="74"/>
      <c r="AC84" s="441"/>
    </row>
    <row r="85" spans="1:29" s="75" customFormat="1" x14ac:dyDescent="0.65">
      <c r="A85" s="63"/>
      <c r="B85" s="45"/>
      <c r="C85" s="70"/>
      <c r="D85" s="45"/>
      <c r="E85" s="59"/>
      <c r="F85" s="45"/>
      <c r="G85" s="71"/>
      <c r="H85" s="59"/>
      <c r="I85" s="45"/>
      <c r="J85" s="45"/>
      <c r="K85" s="45"/>
      <c r="L85" s="448"/>
      <c r="M85" s="45"/>
      <c r="N85" s="72"/>
      <c r="O85" s="72"/>
      <c r="P85" s="72"/>
      <c r="Q85" s="72"/>
      <c r="R85" s="45"/>
      <c r="S85" s="45"/>
      <c r="T85" s="45"/>
      <c r="U85" s="59"/>
      <c r="V85" s="45"/>
      <c r="W85" s="72"/>
      <c r="X85" s="45"/>
      <c r="Y85" s="72"/>
      <c r="Z85" s="72"/>
      <c r="AA85" s="45"/>
      <c r="AB85" s="74"/>
      <c r="AC85" s="441"/>
    </row>
    <row r="86" spans="1:29" s="75" customFormat="1" x14ac:dyDescent="0.65">
      <c r="A86" s="63" t="s">
        <v>688</v>
      </c>
      <c r="B86" s="45"/>
      <c r="C86" s="70">
        <v>50</v>
      </c>
      <c r="D86" s="45" t="s">
        <v>34</v>
      </c>
      <c r="E86" s="59">
        <v>43540</v>
      </c>
      <c r="F86" s="45">
        <v>176</v>
      </c>
      <c r="G86" s="71">
        <v>2785</v>
      </c>
      <c r="H86" s="59" t="s">
        <v>658</v>
      </c>
      <c r="I86" s="45">
        <v>17</v>
      </c>
      <c r="J86" s="45">
        <v>2</v>
      </c>
      <c r="K86" s="45">
        <v>97</v>
      </c>
      <c r="L86" s="448">
        <v>7097</v>
      </c>
      <c r="M86" s="45"/>
      <c r="N86" s="72"/>
      <c r="O86" s="72"/>
      <c r="P86" s="72"/>
      <c r="Q86" s="72">
        <v>100</v>
      </c>
      <c r="R86" s="45"/>
      <c r="S86" s="45"/>
      <c r="T86" s="45"/>
      <c r="U86" s="59"/>
      <c r="V86" s="45"/>
      <c r="W86" s="72"/>
      <c r="X86" s="45"/>
      <c r="Y86" s="72"/>
      <c r="Z86" s="72"/>
      <c r="AA86" s="45"/>
      <c r="AB86" s="74"/>
      <c r="AC86" s="441"/>
    </row>
    <row r="87" spans="1:29" s="75" customFormat="1" x14ac:dyDescent="0.65">
      <c r="A87" s="63" t="s">
        <v>688</v>
      </c>
      <c r="B87" s="45"/>
      <c r="C87" s="70">
        <v>51</v>
      </c>
      <c r="D87" s="45" t="s">
        <v>34</v>
      </c>
      <c r="E87" s="59">
        <v>43520</v>
      </c>
      <c r="F87" s="45">
        <v>64</v>
      </c>
      <c r="G87" s="71">
        <v>2765</v>
      </c>
      <c r="H87" s="59" t="s">
        <v>658</v>
      </c>
      <c r="I87" s="45">
        <v>5</v>
      </c>
      <c r="J87" s="45">
        <v>1</v>
      </c>
      <c r="K87" s="45">
        <v>20</v>
      </c>
      <c r="L87" s="448">
        <v>2120</v>
      </c>
      <c r="M87" s="45"/>
      <c r="N87" s="72"/>
      <c r="O87" s="72"/>
      <c r="P87" s="72"/>
      <c r="Q87" s="72">
        <v>150</v>
      </c>
      <c r="R87" s="45"/>
      <c r="S87" s="45"/>
      <c r="T87" s="45"/>
      <c r="U87" s="59"/>
      <c r="V87" s="45"/>
      <c r="W87" s="72"/>
      <c r="X87" s="45"/>
      <c r="Y87" s="72"/>
      <c r="Z87" s="72"/>
      <c r="AA87" s="45"/>
      <c r="AB87" s="74"/>
      <c r="AC87" s="441"/>
    </row>
    <row r="88" spans="1:29" s="75" customFormat="1" x14ac:dyDescent="0.65">
      <c r="A88" s="63"/>
      <c r="B88" s="45"/>
      <c r="C88" s="70"/>
      <c r="D88" s="45"/>
      <c r="E88" s="59"/>
      <c r="F88" s="45"/>
      <c r="G88" s="71"/>
      <c r="H88" s="59"/>
      <c r="I88" s="45"/>
      <c r="J88" s="45"/>
      <c r="K88" s="45"/>
      <c r="L88" s="448"/>
      <c r="M88" s="45"/>
      <c r="N88" s="72"/>
      <c r="O88" s="72"/>
      <c r="P88" s="72"/>
      <c r="Q88" s="72"/>
      <c r="R88" s="45"/>
      <c r="S88" s="45"/>
      <c r="T88" s="45"/>
      <c r="U88" s="59"/>
      <c r="V88" s="45"/>
      <c r="W88" s="72"/>
      <c r="X88" s="45"/>
      <c r="Y88" s="72"/>
      <c r="Z88" s="72"/>
      <c r="AA88" s="45"/>
      <c r="AB88" s="74"/>
      <c r="AC88" s="441"/>
    </row>
    <row r="89" spans="1:29" s="75" customFormat="1" x14ac:dyDescent="0.65">
      <c r="A89" s="63" t="s">
        <v>689</v>
      </c>
      <c r="B89" s="45">
        <v>84</v>
      </c>
      <c r="C89" s="70">
        <v>52</v>
      </c>
      <c r="D89" s="45" t="s">
        <v>34</v>
      </c>
      <c r="E89" s="59">
        <v>12550</v>
      </c>
      <c r="F89" s="45">
        <v>100</v>
      </c>
      <c r="G89" s="71">
        <v>444</v>
      </c>
      <c r="H89" s="59" t="s">
        <v>658</v>
      </c>
      <c r="I89" s="45"/>
      <c r="J89" s="45">
        <v>2</v>
      </c>
      <c r="K89" s="45">
        <v>46</v>
      </c>
      <c r="L89" s="448"/>
      <c r="M89" s="45">
        <v>246</v>
      </c>
      <c r="N89" s="72"/>
      <c r="O89" s="72"/>
      <c r="P89" s="72"/>
      <c r="Q89" s="72">
        <v>250</v>
      </c>
      <c r="R89" s="45">
        <v>12</v>
      </c>
      <c r="S89" s="45">
        <v>84</v>
      </c>
      <c r="T89" s="45" t="s">
        <v>36</v>
      </c>
      <c r="U89" s="59" t="s">
        <v>45</v>
      </c>
      <c r="V89" s="45">
        <v>72</v>
      </c>
      <c r="W89" s="72"/>
      <c r="X89" s="45">
        <v>72</v>
      </c>
      <c r="Y89" s="72"/>
      <c r="Z89" s="72"/>
      <c r="AA89" s="45"/>
      <c r="AB89" s="74"/>
      <c r="AC89" s="441"/>
    </row>
    <row r="90" spans="1:29" s="75" customFormat="1" x14ac:dyDescent="0.65">
      <c r="A90" s="63" t="s">
        <v>689</v>
      </c>
      <c r="B90" s="45">
        <v>84</v>
      </c>
      <c r="C90" s="70">
        <v>53</v>
      </c>
      <c r="D90" s="45" t="s">
        <v>34</v>
      </c>
      <c r="E90" s="59">
        <v>43504</v>
      </c>
      <c r="F90" s="45">
        <v>54</v>
      </c>
      <c r="G90" s="71">
        <v>3221</v>
      </c>
      <c r="H90" s="59" t="s">
        <v>658</v>
      </c>
      <c r="I90" s="45">
        <v>17</v>
      </c>
      <c r="J90" s="45"/>
      <c r="K90" s="45">
        <v>50</v>
      </c>
      <c r="L90" s="448">
        <v>6850</v>
      </c>
      <c r="M90" s="45"/>
      <c r="N90" s="72"/>
      <c r="O90" s="72"/>
      <c r="P90" s="72"/>
      <c r="Q90" s="72">
        <v>150</v>
      </c>
      <c r="R90" s="45"/>
      <c r="S90" s="45">
        <v>84</v>
      </c>
      <c r="T90" s="45"/>
      <c r="U90" s="59"/>
      <c r="V90" s="45"/>
      <c r="W90" s="72"/>
      <c r="X90" s="45"/>
      <c r="Y90" s="72"/>
      <c r="Z90" s="72"/>
      <c r="AA90" s="45"/>
      <c r="AB90" s="74"/>
      <c r="AC90" s="441"/>
    </row>
    <row r="91" spans="1:29" x14ac:dyDescent="0.65">
      <c r="A91" s="63" t="s">
        <v>689</v>
      </c>
      <c r="B91" s="45">
        <v>84</v>
      </c>
      <c r="C91" s="70">
        <v>54</v>
      </c>
      <c r="D91" s="45" t="s">
        <v>34</v>
      </c>
      <c r="E91" s="59">
        <v>43503</v>
      </c>
      <c r="F91" s="45">
        <v>53</v>
      </c>
      <c r="G91" s="71">
        <v>3220</v>
      </c>
      <c r="H91" s="59" t="s">
        <v>658</v>
      </c>
      <c r="I91" s="45">
        <v>15</v>
      </c>
      <c r="J91" s="45"/>
      <c r="K91" s="45">
        <v>1</v>
      </c>
      <c r="L91" s="448">
        <v>6001</v>
      </c>
      <c r="M91" s="45"/>
      <c r="N91" s="45"/>
      <c r="O91" s="45"/>
      <c r="P91" s="45"/>
      <c r="Q91" s="72">
        <v>150</v>
      </c>
      <c r="R91" s="45"/>
      <c r="S91" s="45">
        <v>84</v>
      </c>
      <c r="T91" s="45"/>
      <c r="U91" s="59"/>
      <c r="V91" s="45"/>
      <c r="W91" s="45"/>
      <c r="X91" s="45"/>
      <c r="Y91" s="45"/>
      <c r="Z91" s="45"/>
      <c r="AA91" s="45"/>
      <c r="AB91" s="73"/>
    </row>
    <row r="92" spans="1:29" x14ac:dyDescent="0.65">
      <c r="A92" s="63"/>
      <c r="B92" s="45"/>
      <c r="C92" s="70"/>
      <c r="D92" s="45"/>
      <c r="E92" s="59"/>
      <c r="F92" s="45"/>
      <c r="G92" s="71"/>
      <c r="H92" s="59"/>
      <c r="I92" s="45"/>
      <c r="J92" s="45"/>
      <c r="K92" s="45"/>
      <c r="L92" s="448"/>
      <c r="M92" s="45"/>
      <c r="N92" s="45"/>
      <c r="O92" s="45"/>
      <c r="P92" s="45"/>
      <c r="Q92" s="72"/>
      <c r="R92" s="45"/>
      <c r="S92" s="45"/>
      <c r="T92" s="45"/>
      <c r="U92" s="59"/>
      <c r="V92" s="45"/>
      <c r="W92" s="45"/>
      <c r="X92" s="45"/>
      <c r="Y92" s="45"/>
      <c r="Z92" s="45"/>
      <c r="AA92" s="45"/>
      <c r="AB92" s="73"/>
    </row>
    <row r="93" spans="1:29" x14ac:dyDescent="0.65">
      <c r="A93" s="63" t="s">
        <v>690</v>
      </c>
      <c r="B93" s="45"/>
      <c r="C93" s="70">
        <v>55</v>
      </c>
      <c r="D93" s="45" t="s">
        <v>34</v>
      </c>
      <c r="E93" s="59">
        <v>51770</v>
      </c>
      <c r="F93" s="45">
        <v>215</v>
      </c>
      <c r="G93" s="71">
        <v>4938</v>
      </c>
      <c r="H93" s="59" t="s">
        <v>658</v>
      </c>
      <c r="I93" s="45">
        <v>6</v>
      </c>
      <c r="J93" s="45">
        <v>2</v>
      </c>
      <c r="K93" s="45">
        <v>39</v>
      </c>
      <c r="L93" s="448">
        <v>2630</v>
      </c>
      <c r="M93" s="45"/>
      <c r="N93" s="45"/>
      <c r="O93" s="45"/>
      <c r="P93" s="45"/>
      <c r="Q93" s="72">
        <v>100</v>
      </c>
      <c r="R93" s="45"/>
      <c r="S93" s="45"/>
      <c r="T93" s="45"/>
      <c r="U93" s="59"/>
      <c r="V93" s="45"/>
      <c r="W93" s="45"/>
      <c r="X93" s="45"/>
      <c r="Y93" s="45"/>
      <c r="Z93" s="45"/>
      <c r="AA93" s="45"/>
      <c r="AB93" s="73"/>
    </row>
    <row r="94" spans="1:29" x14ac:dyDescent="0.65">
      <c r="A94" s="63"/>
      <c r="B94" s="45"/>
      <c r="C94" s="70"/>
      <c r="D94" s="45"/>
      <c r="E94" s="59"/>
      <c r="F94" s="45"/>
      <c r="G94" s="71"/>
      <c r="H94" s="59"/>
      <c r="I94" s="45"/>
      <c r="J94" s="45"/>
      <c r="K94" s="45"/>
      <c r="L94" s="448"/>
      <c r="M94" s="45"/>
      <c r="N94" s="45"/>
      <c r="O94" s="45"/>
      <c r="P94" s="45"/>
      <c r="Q94" s="72"/>
      <c r="R94" s="45"/>
      <c r="S94" s="45"/>
      <c r="T94" s="45"/>
      <c r="U94" s="59"/>
      <c r="V94" s="45"/>
      <c r="W94" s="45"/>
      <c r="X94" s="45"/>
      <c r="Y94" s="45"/>
      <c r="Z94" s="45"/>
      <c r="AA94" s="45"/>
      <c r="AB94" s="73"/>
    </row>
    <row r="95" spans="1:29" x14ac:dyDescent="0.65">
      <c r="A95" s="63" t="s">
        <v>691</v>
      </c>
      <c r="B95" s="45">
        <v>161</v>
      </c>
      <c r="C95" s="70">
        <v>56</v>
      </c>
      <c r="D95" s="45" t="s">
        <v>34</v>
      </c>
      <c r="E95" s="59">
        <v>43623</v>
      </c>
      <c r="F95" s="45">
        <v>146</v>
      </c>
      <c r="G95" s="71">
        <v>2868</v>
      </c>
      <c r="H95" s="59" t="s">
        <v>658</v>
      </c>
      <c r="I95" s="45">
        <v>1</v>
      </c>
      <c r="J95" s="45">
        <v>2</v>
      </c>
      <c r="K95" s="45">
        <v>40</v>
      </c>
      <c r="L95" s="448">
        <v>640</v>
      </c>
      <c r="M95" s="45"/>
      <c r="N95" s="45"/>
      <c r="O95" s="45"/>
      <c r="P95" s="45"/>
      <c r="Q95" s="72">
        <v>200</v>
      </c>
      <c r="R95" s="45"/>
      <c r="S95" s="45">
        <v>161</v>
      </c>
      <c r="T95" s="45"/>
      <c r="U95" s="59"/>
      <c r="V95" s="45"/>
      <c r="W95" s="45"/>
      <c r="X95" s="45"/>
      <c r="Y95" s="45"/>
      <c r="Z95" s="45"/>
      <c r="AA95" s="45"/>
      <c r="AB95" s="73"/>
    </row>
    <row r="96" spans="1:29" x14ac:dyDescent="0.65">
      <c r="A96" s="63"/>
      <c r="B96" s="45"/>
      <c r="C96" s="70"/>
      <c r="D96" s="45"/>
      <c r="E96" s="59"/>
      <c r="F96" s="45"/>
      <c r="G96" s="71"/>
      <c r="H96" s="59"/>
      <c r="I96" s="45"/>
      <c r="J96" s="45"/>
      <c r="K96" s="45"/>
      <c r="L96" s="448"/>
      <c r="M96" s="45"/>
      <c r="N96" s="45"/>
      <c r="O96" s="45"/>
      <c r="P96" s="45"/>
      <c r="Q96" s="72"/>
      <c r="R96" s="45"/>
      <c r="S96" s="45"/>
      <c r="T96" s="45"/>
      <c r="U96" s="59"/>
      <c r="V96" s="45"/>
      <c r="W96" s="45"/>
      <c r="X96" s="45"/>
      <c r="Y96" s="45"/>
      <c r="Z96" s="45"/>
      <c r="AA96" s="45"/>
      <c r="AB96" s="73"/>
    </row>
    <row r="97" spans="1:29" x14ac:dyDescent="0.65">
      <c r="A97" s="63" t="s">
        <v>692</v>
      </c>
      <c r="B97" s="45">
        <v>161</v>
      </c>
      <c r="C97" s="70">
        <v>57</v>
      </c>
      <c r="D97" s="45" t="s">
        <v>34</v>
      </c>
      <c r="E97" s="59">
        <v>43678</v>
      </c>
      <c r="F97" s="45">
        <v>124</v>
      </c>
      <c r="G97" s="71">
        <v>2923</v>
      </c>
      <c r="H97" s="59" t="s">
        <v>658</v>
      </c>
      <c r="I97" s="45">
        <v>10</v>
      </c>
      <c r="J97" s="45">
        <v>1</v>
      </c>
      <c r="K97" s="45">
        <v>78</v>
      </c>
      <c r="L97" s="448">
        <v>4178</v>
      </c>
      <c r="M97" s="45"/>
      <c r="N97" s="45"/>
      <c r="O97" s="45"/>
      <c r="P97" s="45"/>
      <c r="Q97" s="72">
        <v>150</v>
      </c>
      <c r="R97" s="45"/>
      <c r="S97" s="45">
        <v>161</v>
      </c>
      <c r="T97" s="45"/>
      <c r="U97" s="59"/>
      <c r="V97" s="45"/>
      <c r="W97" s="45"/>
      <c r="X97" s="45"/>
      <c r="Y97" s="45"/>
      <c r="Z97" s="45"/>
      <c r="AA97" s="45"/>
      <c r="AB97" s="73"/>
    </row>
    <row r="98" spans="1:29" x14ac:dyDescent="0.65">
      <c r="A98" s="63"/>
      <c r="B98" s="45"/>
      <c r="C98" s="70"/>
      <c r="D98" s="45"/>
      <c r="E98" s="59"/>
      <c r="F98" s="45"/>
      <c r="G98" s="71"/>
      <c r="H98" s="59"/>
      <c r="I98" s="45"/>
      <c r="J98" s="45"/>
      <c r="K98" s="45"/>
      <c r="L98" s="448"/>
      <c r="M98" s="45"/>
      <c r="N98" s="45"/>
      <c r="O98" s="45"/>
      <c r="P98" s="45"/>
      <c r="Q98" s="72"/>
      <c r="R98" s="45"/>
      <c r="S98" s="45"/>
      <c r="T98" s="45"/>
      <c r="U98" s="59"/>
      <c r="V98" s="45"/>
      <c r="W98" s="45"/>
      <c r="X98" s="45"/>
      <c r="Y98" s="45"/>
      <c r="Z98" s="45"/>
      <c r="AA98" s="45"/>
      <c r="AB98" s="73"/>
    </row>
    <row r="99" spans="1:29" x14ac:dyDescent="0.65">
      <c r="A99" s="63" t="s">
        <v>693</v>
      </c>
      <c r="B99" s="45">
        <v>161</v>
      </c>
      <c r="C99" s="70">
        <v>58</v>
      </c>
      <c r="D99" s="45" t="s">
        <v>34</v>
      </c>
      <c r="E99" s="59">
        <v>51769</v>
      </c>
      <c r="F99" s="45">
        <v>170</v>
      </c>
      <c r="G99" s="71">
        <v>4937</v>
      </c>
      <c r="H99" s="59" t="s">
        <v>658</v>
      </c>
      <c r="I99" s="45">
        <v>8</v>
      </c>
      <c r="J99" s="45"/>
      <c r="K99" s="45">
        <v>69</v>
      </c>
      <c r="L99" s="448">
        <v>3269</v>
      </c>
      <c r="M99" s="45"/>
      <c r="N99" s="45"/>
      <c r="O99" s="45"/>
      <c r="P99" s="45"/>
      <c r="Q99" s="72">
        <v>150</v>
      </c>
      <c r="R99" s="45"/>
      <c r="S99" s="45">
        <v>161</v>
      </c>
      <c r="T99" s="45"/>
      <c r="U99" s="59"/>
      <c r="V99" s="45"/>
      <c r="W99" s="45"/>
      <c r="X99" s="45"/>
      <c r="Y99" s="45"/>
      <c r="Z99" s="45"/>
      <c r="AA99" s="45"/>
      <c r="AB99" s="73"/>
    </row>
    <row r="100" spans="1:29" x14ac:dyDescent="0.65">
      <c r="A100" s="63"/>
      <c r="B100" s="45"/>
      <c r="C100" s="70"/>
      <c r="D100" s="45"/>
      <c r="E100" s="59"/>
      <c r="F100" s="45"/>
      <c r="G100" s="71"/>
      <c r="H100" s="59"/>
      <c r="I100" s="45"/>
      <c r="J100" s="45"/>
      <c r="K100" s="45"/>
      <c r="L100" s="448"/>
      <c r="M100" s="45"/>
      <c r="N100" s="45"/>
      <c r="O100" s="45"/>
      <c r="P100" s="45"/>
      <c r="Q100" s="72"/>
      <c r="R100" s="45"/>
      <c r="S100" s="45"/>
      <c r="T100" s="45"/>
      <c r="U100" s="59"/>
      <c r="V100" s="45"/>
      <c r="W100" s="45"/>
      <c r="X100" s="45"/>
      <c r="Y100" s="45"/>
      <c r="Z100" s="45"/>
      <c r="AA100" s="45"/>
      <c r="AB100" s="73"/>
    </row>
    <row r="101" spans="1:29" x14ac:dyDescent="0.65">
      <c r="A101" s="63" t="s">
        <v>690</v>
      </c>
      <c r="B101" s="45">
        <v>161</v>
      </c>
      <c r="C101" s="70">
        <v>59</v>
      </c>
      <c r="D101" s="45" t="s">
        <v>34</v>
      </c>
      <c r="E101" s="59">
        <v>14337</v>
      </c>
      <c r="F101" s="45">
        <v>28</v>
      </c>
      <c r="G101" s="71">
        <v>558</v>
      </c>
      <c r="H101" s="59" t="s">
        <v>658</v>
      </c>
      <c r="I101" s="45"/>
      <c r="J101" s="45">
        <v>1</v>
      </c>
      <c r="K101" s="45">
        <v>1</v>
      </c>
      <c r="L101" s="448"/>
      <c r="M101" s="45">
        <v>101</v>
      </c>
      <c r="N101" s="45"/>
      <c r="O101" s="45"/>
      <c r="P101" s="45"/>
      <c r="Q101" s="72">
        <v>250</v>
      </c>
      <c r="R101" s="45">
        <v>13</v>
      </c>
      <c r="S101" s="45">
        <v>161</v>
      </c>
      <c r="T101" s="45" t="s">
        <v>36</v>
      </c>
      <c r="U101" s="59" t="s">
        <v>45</v>
      </c>
      <c r="V101" s="45">
        <v>72</v>
      </c>
      <c r="W101" s="45"/>
      <c r="X101" s="45">
        <v>72</v>
      </c>
      <c r="Y101" s="45"/>
      <c r="Z101" s="45"/>
      <c r="AA101" s="45">
        <v>30</v>
      </c>
      <c r="AB101" s="73"/>
    </row>
    <row r="102" spans="1:29" x14ac:dyDescent="0.65">
      <c r="A102" s="63"/>
      <c r="B102" s="45"/>
      <c r="C102" s="70"/>
      <c r="D102" s="45"/>
      <c r="E102" s="59"/>
      <c r="F102" s="45"/>
      <c r="G102" s="71"/>
      <c r="H102" s="59"/>
      <c r="I102" s="45"/>
      <c r="J102" s="45"/>
      <c r="K102" s="45"/>
      <c r="L102" s="448"/>
      <c r="M102" s="45"/>
      <c r="N102" s="45"/>
      <c r="O102" s="45"/>
      <c r="P102" s="45"/>
      <c r="Q102" s="72"/>
      <c r="R102" s="45"/>
      <c r="S102" s="45"/>
      <c r="T102" s="45"/>
      <c r="U102" s="59"/>
      <c r="V102" s="45"/>
      <c r="W102" s="45"/>
      <c r="X102" s="45"/>
      <c r="Y102" s="45"/>
      <c r="Z102" s="45"/>
      <c r="AA102" s="45"/>
      <c r="AB102" s="73"/>
    </row>
    <row r="103" spans="1:29" x14ac:dyDescent="0.65">
      <c r="A103" s="63" t="s">
        <v>694</v>
      </c>
      <c r="B103" s="45"/>
      <c r="C103" s="70">
        <v>60</v>
      </c>
      <c r="D103" s="45" t="s">
        <v>34</v>
      </c>
      <c r="E103" s="59">
        <v>12545</v>
      </c>
      <c r="F103" s="45">
        <v>97</v>
      </c>
      <c r="G103" s="71">
        <v>439</v>
      </c>
      <c r="H103" s="59" t="s">
        <v>658</v>
      </c>
      <c r="I103" s="45">
        <v>3</v>
      </c>
      <c r="J103" s="45">
        <v>1</v>
      </c>
      <c r="K103" s="45">
        <v>14</v>
      </c>
      <c r="L103" s="448">
        <v>1214</v>
      </c>
      <c r="M103" s="45"/>
      <c r="N103" s="45"/>
      <c r="O103" s="45"/>
      <c r="P103" s="45"/>
      <c r="Q103" s="72">
        <v>250</v>
      </c>
      <c r="R103" s="45"/>
      <c r="S103" s="45"/>
      <c r="T103" s="45"/>
      <c r="U103" s="59"/>
      <c r="V103" s="45"/>
      <c r="W103" s="45"/>
      <c r="X103" s="45"/>
      <c r="Y103" s="45"/>
      <c r="Z103" s="45"/>
      <c r="AA103" s="45"/>
      <c r="AB103" s="73"/>
    </row>
    <row r="104" spans="1:29" s="75" customFormat="1" x14ac:dyDescent="0.65">
      <c r="A104" s="63" t="s">
        <v>694</v>
      </c>
      <c r="B104" s="45">
        <v>256</v>
      </c>
      <c r="C104" s="70"/>
      <c r="D104" s="45"/>
      <c r="E104" s="59"/>
      <c r="F104" s="45"/>
      <c r="G104" s="71"/>
      <c r="H104" s="59"/>
      <c r="I104" s="45"/>
      <c r="J104" s="45"/>
      <c r="K104" s="45"/>
      <c r="L104" s="448"/>
      <c r="M104" s="45">
        <v>100</v>
      </c>
      <c r="N104" s="72"/>
      <c r="O104" s="72"/>
      <c r="P104" s="72"/>
      <c r="Q104" s="72">
        <v>150</v>
      </c>
      <c r="R104" s="45">
        <v>14</v>
      </c>
      <c r="S104" s="45">
        <v>256</v>
      </c>
      <c r="T104" s="45" t="s">
        <v>36</v>
      </c>
      <c r="U104" s="59" t="s">
        <v>45</v>
      </c>
      <c r="V104" s="45">
        <v>84</v>
      </c>
      <c r="W104" s="72"/>
      <c r="X104" s="45">
        <v>84</v>
      </c>
      <c r="Y104" s="72"/>
      <c r="Z104" s="72"/>
      <c r="AA104" s="45">
        <v>10</v>
      </c>
      <c r="AB104" s="74"/>
      <c r="AC104" s="441"/>
    </row>
    <row r="105" spans="1:29" s="75" customFormat="1" x14ac:dyDescent="0.65">
      <c r="A105" s="63"/>
      <c r="B105" s="45"/>
      <c r="C105" s="70"/>
      <c r="D105" s="45"/>
      <c r="E105" s="59"/>
      <c r="F105" s="45"/>
      <c r="G105" s="71"/>
      <c r="H105" s="59"/>
      <c r="I105" s="45"/>
      <c r="J105" s="45"/>
      <c r="K105" s="45"/>
      <c r="L105" s="448"/>
      <c r="M105" s="45"/>
      <c r="N105" s="72"/>
      <c r="O105" s="72"/>
      <c r="P105" s="72"/>
      <c r="Q105" s="72"/>
      <c r="R105" s="45"/>
      <c r="S105" s="45"/>
      <c r="T105" s="45"/>
      <c r="U105" s="59"/>
      <c r="V105" s="45"/>
      <c r="W105" s="72"/>
      <c r="X105" s="45"/>
      <c r="Y105" s="72"/>
      <c r="Z105" s="72"/>
      <c r="AA105" s="45"/>
      <c r="AB105" s="74"/>
      <c r="AC105" s="441"/>
    </row>
    <row r="106" spans="1:29" x14ac:dyDescent="0.65">
      <c r="A106" s="63" t="s">
        <v>695</v>
      </c>
      <c r="B106" s="45"/>
      <c r="C106" s="70">
        <v>62</v>
      </c>
      <c r="D106" s="45" t="s">
        <v>34</v>
      </c>
      <c r="E106" s="59">
        <v>49521</v>
      </c>
      <c r="F106" s="45">
        <v>218</v>
      </c>
      <c r="G106" s="71">
        <v>4498</v>
      </c>
      <c r="H106" s="59" t="s">
        <v>658</v>
      </c>
      <c r="I106" s="45">
        <v>23</v>
      </c>
      <c r="J106" s="45">
        <v>3</v>
      </c>
      <c r="K106" s="45">
        <v>55</v>
      </c>
      <c r="L106" s="448">
        <v>9555</v>
      </c>
      <c r="M106" s="45"/>
      <c r="N106" s="45"/>
      <c r="O106" s="45"/>
      <c r="P106" s="45"/>
      <c r="Q106" s="72" t="s">
        <v>4</v>
      </c>
      <c r="R106" s="45"/>
      <c r="S106" s="45"/>
      <c r="T106" s="45"/>
      <c r="U106" s="59"/>
      <c r="V106" s="45"/>
      <c r="W106" s="45"/>
      <c r="X106" s="45"/>
      <c r="Y106" s="45"/>
      <c r="Z106" s="45"/>
      <c r="AA106" s="45"/>
      <c r="AB106" s="73"/>
    </row>
    <row r="107" spans="1:29" x14ac:dyDescent="0.65">
      <c r="A107" s="63"/>
      <c r="B107" s="45"/>
      <c r="C107" s="70"/>
      <c r="D107" s="45"/>
      <c r="E107" s="59"/>
      <c r="F107" s="45"/>
      <c r="G107" s="71"/>
      <c r="H107" s="59"/>
      <c r="I107" s="45"/>
      <c r="J107" s="45"/>
      <c r="K107" s="45"/>
      <c r="L107" s="448"/>
      <c r="M107" s="45"/>
      <c r="N107" s="45"/>
      <c r="O107" s="45"/>
      <c r="P107" s="45"/>
      <c r="Q107" s="72"/>
      <c r="R107" s="45"/>
      <c r="S107" s="45"/>
      <c r="T107" s="45"/>
      <c r="U107" s="59"/>
      <c r="V107" s="45"/>
      <c r="W107" s="45"/>
      <c r="X107" s="45"/>
      <c r="Y107" s="45"/>
      <c r="Z107" s="45"/>
      <c r="AA107" s="45"/>
      <c r="AB107" s="73"/>
    </row>
    <row r="108" spans="1:29" x14ac:dyDescent="0.65">
      <c r="A108" s="63" t="s">
        <v>696</v>
      </c>
      <c r="B108" s="45">
        <v>254</v>
      </c>
      <c r="C108" s="70">
        <v>63</v>
      </c>
      <c r="D108" s="45" t="s">
        <v>34</v>
      </c>
      <c r="E108" s="59">
        <v>14325</v>
      </c>
      <c r="F108" s="45">
        <v>15</v>
      </c>
      <c r="G108" s="71">
        <v>546</v>
      </c>
      <c r="H108" s="59" t="s">
        <v>658</v>
      </c>
      <c r="I108" s="45"/>
      <c r="J108" s="45">
        <v>1</v>
      </c>
      <c r="K108" s="45">
        <v>44</v>
      </c>
      <c r="L108" s="448"/>
      <c r="M108" s="45">
        <v>144</v>
      </c>
      <c r="N108" s="45"/>
      <c r="O108" s="45"/>
      <c r="P108" s="45"/>
      <c r="Q108" s="72">
        <v>100</v>
      </c>
      <c r="R108" s="45">
        <v>15</v>
      </c>
      <c r="S108" s="45">
        <v>254</v>
      </c>
      <c r="T108" s="45" t="s">
        <v>36</v>
      </c>
      <c r="U108" s="59" t="s">
        <v>45</v>
      </c>
      <c r="V108" s="45">
        <v>90</v>
      </c>
      <c r="W108" s="45"/>
      <c r="X108" s="45">
        <v>90</v>
      </c>
      <c r="Y108" s="45"/>
      <c r="Z108" s="45"/>
      <c r="AA108" s="45">
        <v>10</v>
      </c>
      <c r="AB108" s="73"/>
    </row>
    <row r="109" spans="1:29" x14ac:dyDescent="0.65">
      <c r="A109" s="63"/>
      <c r="B109" s="45"/>
      <c r="C109" s="70"/>
      <c r="D109" s="45"/>
      <c r="E109" s="59"/>
      <c r="F109" s="45"/>
      <c r="G109" s="71"/>
      <c r="H109" s="59"/>
      <c r="I109" s="45"/>
      <c r="J109" s="45"/>
      <c r="K109" s="45"/>
      <c r="L109" s="448"/>
      <c r="M109" s="45"/>
      <c r="N109" s="45"/>
      <c r="O109" s="45"/>
      <c r="P109" s="45"/>
      <c r="Q109" s="72"/>
      <c r="R109" s="45"/>
      <c r="S109" s="45"/>
      <c r="T109" s="45"/>
      <c r="U109" s="59"/>
      <c r="V109" s="45"/>
      <c r="W109" s="45"/>
      <c r="X109" s="45"/>
      <c r="Y109" s="45"/>
      <c r="Z109" s="45"/>
      <c r="AA109" s="45"/>
      <c r="AB109" s="73"/>
    </row>
    <row r="110" spans="1:29" x14ac:dyDescent="0.65">
      <c r="A110" s="63" t="s">
        <v>697</v>
      </c>
      <c r="B110" s="45"/>
      <c r="C110" s="70">
        <v>64</v>
      </c>
      <c r="D110" s="45" t="s">
        <v>34</v>
      </c>
      <c r="E110" s="59">
        <v>43728</v>
      </c>
      <c r="F110" s="45">
        <v>17</v>
      </c>
      <c r="G110" s="71">
        <v>2245</v>
      </c>
      <c r="H110" s="59" t="s">
        <v>658</v>
      </c>
      <c r="I110" s="45">
        <v>5</v>
      </c>
      <c r="J110" s="45">
        <v>1</v>
      </c>
      <c r="K110" s="45">
        <v>62</v>
      </c>
      <c r="L110" s="448">
        <v>2162</v>
      </c>
      <c r="M110" s="45"/>
      <c r="N110" s="45"/>
      <c r="O110" s="45"/>
      <c r="P110" s="45"/>
      <c r="Q110" s="72">
        <v>200</v>
      </c>
      <c r="R110" s="45"/>
      <c r="S110" s="45"/>
      <c r="T110" s="45"/>
      <c r="U110" s="59"/>
      <c r="V110" s="45"/>
      <c r="W110" s="45"/>
      <c r="X110" s="45"/>
      <c r="Y110" s="45"/>
      <c r="Z110" s="45"/>
      <c r="AA110" s="45"/>
      <c r="AB110" s="73"/>
    </row>
    <row r="111" spans="1:29" x14ac:dyDescent="0.65">
      <c r="A111" s="63" t="s">
        <v>697</v>
      </c>
      <c r="B111" s="45"/>
      <c r="C111" s="70">
        <v>65</v>
      </c>
      <c r="D111" s="45" t="s">
        <v>34</v>
      </c>
      <c r="E111" s="59">
        <v>49665</v>
      </c>
      <c r="F111" s="45">
        <v>234</v>
      </c>
      <c r="G111" s="71">
        <v>4642</v>
      </c>
      <c r="H111" s="59" t="s">
        <v>658</v>
      </c>
      <c r="I111" s="45">
        <v>5</v>
      </c>
      <c r="J111" s="45">
        <v>1</v>
      </c>
      <c r="K111" s="45">
        <v>32</v>
      </c>
      <c r="L111" s="448">
        <v>2132</v>
      </c>
      <c r="M111" s="45"/>
      <c r="N111" s="45"/>
      <c r="O111" s="45"/>
      <c r="P111" s="45"/>
      <c r="Q111" s="72">
        <v>150</v>
      </c>
      <c r="R111" s="45"/>
      <c r="S111" s="45"/>
      <c r="T111" s="45"/>
      <c r="U111" s="59"/>
      <c r="V111" s="45"/>
      <c r="W111" s="45"/>
      <c r="X111" s="45"/>
      <c r="Y111" s="45"/>
      <c r="Z111" s="45"/>
      <c r="AA111" s="45"/>
      <c r="AB111" s="73"/>
    </row>
    <row r="112" spans="1:29" x14ac:dyDescent="0.65">
      <c r="A112" s="63"/>
      <c r="B112" s="45"/>
      <c r="C112" s="70"/>
      <c r="D112" s="45"/>
      <c r="E112" s="59"/>
      <c r="F112" s="45"/>
      <c r="G112" s="71"/>
      <c r="H112" s="59"/>
      <c r="I112" s="45"/>
      <c r="J112" s="45"/>
      <c r="K112" s="45"/>
      <c r="L112" s="448"/>
      <c r="M112" s="45"/>
      <c r="N112" s="45"/>
      <c r="O112" s="45"/>
      <c r="P112" s="45"/>
      <c r="Q112" s="72"/>
      <c r="R112" s="45"/>
      <c r="S112" s="45"/>
      <c r="T112" s="45"/>
      <c r="U112" s="59"/>
      <c r="V112" s="45"/>
      <c r="W112" s="45"/>
      <c r="X112" s="45"/>
      <c r="Y112" s="45"/>
      <c r="Z112" s="45"/>
      <c r="AA112" s="45"/>
      <c r="AB112" s="73"/>
    </row>
    <row r="113" spans="1:29" x14ac:dyDescent="0.65">
      <c r="A113" s="63" t="s">
        <v>698</v>
      </c>
      <c r="B113" s="45">
        <v>26</v>
      </c>
      <c r="C113" s="70">
        <v>66</v>
      </c>
      <c r="D113" s="45" t="s">
        <v>34</v>
      </c>
      <c r="E113" s="59">
        <v>12539</v>
      </c>
      <c r="F113" s="45">
        <v>87</v>
      </c>
      <c r="G113" s="71">
        <v>433</v>
      </c>
      <c r="H113" s="59" t="s">
        <v>658</v>
      </c>
      <c r="I113" s="45"/>
      <c r="J113" s="45">
        <v>1</v>
      </c>
      <c r="K113" s="45">
        <v>17</v>
      </c>
      <c r="L113" s="448"/>
      <c r="M113" s="45">
        <v>117</v>
      </c>
      <c r="N113" s="45"/>
      <c r="O113" s="45"/>
      <c r="P113" s="45"/>
      <c r="Q113" s="72">
        <v>100</v>
      </c>
      <c r="R113" s="45">
        <v>16</v>
      </c>
      <c r="S113" s="45">
        <v>26</v>
      </c>
      <c r="T113" s="45" t="s">
        <v>36</v>
      </c>
      <c r="U113" s="59" t="s">
        <v>45</v>
      </c>
      <c r="V113" s="45">
        <v>72</v>
      </c>
      <c r="W113" s="45"/>
      <c r="X113" s="45">
        <v>72</v>
      </c>
      <c r="Y113" s="45"/>
      <c r="Z113" s="45"/>
      <c r="AA113" s="45">
        <v>10</v>
      </c>
      <c r="AB113" s="73"/>
    </row>
    <row r="114" spans="1:29" s="75" customFormat="1" x14ac:dyDescent="0.65">
      <c r="A114" s="63" t="s">
        <v>698</v>
      </c>
      <c r="B114" s="45">
        <v>26</v>
      </c>
      <c r="C114" s="70">
        <v>67</v>
      </c>
      <c r="D114" s="45" t="s">
        <v>34</v>
      </c>
      <c r="E114" s="59">
        <v>26458</v>
      </c>
      <c r="F114" s="45">
        <v>27</v>
      </c>
      <c r="G114" s="71">
        <v>2376</v>
      </c>
      <c r="H114" s="59" t="s">
        <v>658</v>
      </c>
      <c r="I114" s="45">
        <v>4</v>
      </c>
      <c r="J114" s="45">
        <v>2</v>
      </c>
      <c r="K114" s="45">
        <v>1800</v>
      </c>
      <c r="L114" s="448"/>
      <c r="M114" s="45"/>
      <c r="N114" s="72"/>
      <c r="O114" s="72"/>
      <c r="P114" s="72"/>
      <c r="Q114" s="72">
        <v>150</v>
      </c>
      <c r="R114" s="45"/>
      <c r="S114" s="45">
        <v>26</v>
      </c>
      <c r="T114" s="45"/>
      <c r="U114" s="59"/>
      <c r="V114" s="45"/>
      <c r="W114" s="72"/>
      <c r="X114" s="45"/>
      <c r="Y114" s="72"/>
      <c r="Z114" s="72"/>
      <c r="AA114" s="45"/>
      <c r="AB114" s="74"/>
      <c r="AC114" s="441"/>
    </row>
    <row r="115" spans="1:29" s="75" customFormat="1" x14ac:dyDescent="0.65">
      <c r="A115" s="63"/>
      <c r="B115" s="45"/>
      <c r="C115" s="70"/>
      <c r="D115" s="45"/>
      <c r="E115" s="59"/>
      <c r="F115" s="45"/>
      <c r="G115" s="71"/>
      <c r="H115" s="59"/>
      <c r="I115" s="45"/>
      <c r="J115" s="45"/>
      <c r="K115" s="45"/>
      <c r="L115" s="448"/>
      <c r="M115" s="45"/>
      <c r="N115" s="72"/>
      <c r="O115" s="72"/>
      <c r="P115" s="72"/>
      <c r="Q115" s="72"/>
      <c r="R115" s="45"/>
      <c r="S115" s="45"/>
      <c r="T115" s="45"/>
      <c r="U115" s="59"/>
      <c r="V115" s="45"/>
      <c r="W115" s="72"/>
      <c r="X115" s="45"/>
      <c r="Y115" s="72"/>
      <c r="Z115" s="72"/>
      <c r="AA115" s="45"/>
      <c r="AB115" s="74"/>
      <c r="AC115" s="441"/>
    </row>
    <row r="116" spans="1:29" x14ac:dyDescent="0.65">
      <c r="A116" s="63" t="s">
        <v>699</v>
      </c>
      <c r="B116" s="45">
        <v>22</v>
      </c>
      <c r="C116" s="70">
        <v>68</v>
      </c>
      <c r="D116" s="45" t="s">
        <v>34</v>
      </c>
      <c r="E116" s="59">
        <v>12523</v>
      </c>
      <c r="F116" s="45">
        <v>66</v>
      </c>
      <c r="G116" s="71">
        <v>417</v>
      </c>
      <c r="H116" s="59" t="s">
        <v>658</v>
      </c>
      <c r="I116" s="45"/>
      <c r="J116" s="45"/>
      <c r="K116" s="45">
        <v>64</v>
      </c>
      <c r="L116" s="448"/>
      <c r="M116" s="45">
        <v>64</v>
      </c>
      <c r="N116" s="45"/>
      <c r="O116" s="45"/>
      <c r="P116" s="45"/>
      <c r="Q116" s="72">
        <v>250</v>
      </c>
      <c r="R116" s="45">
        <v>17</v>
      </c>
      <c r="S116" s="45">
        <v>22</v>
      </c>
      <c r="T116" s="45" t="s">
        <v>36</v>
      </c>
      <c r="U116" s="59" t="s">
        <v>45</v>
      </c>
      <c r="V116" s="45">
        <v>54</v>
      </c>
      <c r="W116" s="45"/>
      <c r="X116" s="45">
        <v>54</v>
      </c>
      <c r="Y116" s="45"/>
      <c r="Z116" s="45"/>
      <c r="AA116" s="45">
        <v>25</v>
      </c>
      <c r="AB116" s="73"/>
    </row>
    <row r="117" spans="1:29" x14ac:dyDescent="0.65">
      <c r="A117" s="63"/>
      <c r="B117" s="45"/>
      <c r="C117" s="70"/>
      <c r="D117" s="45"/>
      <c r="E117" s="59"/>
      <c r="F117" s="45"/>
      <c r="G117" s="71"/>
      <c r="H117" s="59"/>
      <c r="I117" s="45"/>
      <c r="J117" s="45"/>
      <c r="K117" s="45"/>
      <c r="L117" s="448"/>
      <c r="M117" s="45"/>
      <c r="N117" s="45"/>
      <c r="O117" s="45"/>
      <c r="P117" s="45"/>
      <c r="Q117" s="72"/>
      <c r="R117" s="45"/>
      <c r="S117" s="45"/>
      <c r="T117" s="45"/>
      <c r="U117" s="59"/>
      <c r="V117" s="45"/>
      <c r="W117" s="45"/>
      <c r="X117" s="45"/>
      <c r="Y117" s="45"/>
      <c r="Z117" s="45"/>
      <c r="AA117" s="45"/>
      <c r="AB117" s="73"/>
    </row>
    <row r="118" spans="1:29" s="75" customFormat="1" x14ac:dyDescent="0.65">
      <c r="A118" s="63" t="s">
        <v>700</v>
      </c>
      <c r="B118" s="45">
        <v>124</v>
      </c>
      <c r="C118" s="70">
        <v>69</v>
      </c>
      <c r="D118" s="45" t="s">
        <v>34</v>
      </c>
      <c r="E118" s="59">
        <v>43283</v>
      </c>
      <c r="F118" s="45">
        <v>135</v>
      </c>
      <c r="G118" s="71">
        <v>3064</v>
      </c>
      <c r="H118" s="59" t="s">
        <v>658</v>
      </c>
      <c r="I118" s="45">
        <v>1</v>
      </c>
      <c r="J118" s="45">
        <v>2</v>
      </c>
      <c r="K118" s="45">
        <v>22</v>
      </c>
      <c r="L118" s="448">
        <v>622</v>
      </c>
      <c r="M118" s="45"/>
      <c r="N118" s="72"/>
      <c r="O118" s="72"/>
      <c r="P118" s="72"/>
      <c r="Q118" s="72">
        <v>100</v>
      </c>
      <c r="R118" s="45"/>
      <c r="S118" s="45">
        <v>124</v>
      </c>
      <c r="T118" s="45"/>
      <c r="U118" s="59"/>
      <c r="V118" s="45"/>
      <c r="W118" s="72"/>
      <c r="X118" s="45"/>
      <c r="Y118" s="72"/>
      <c r="Z118" s="72"/>
      <c r="AA118" s="45"/>
      <c r="AB118" s="74"/>
      <c r="AC118" s="441"/>
    </row>
    <row r="119" spans="1:29" s="75" customFormat="1" x14ac:dyDescent="0.65">
      <c r="A119" s="63"/>
      <c r="B119" s="45"/>
      <c r="C119" s="70"/>
      <c r="D119" s="45"/>
      <c r="E119" s="59"/>
      <c r="F119" s="45"/>
      <c r="G119" s="71"/>
      <c r="H119" s="59"/>
      <c r="I119" s="45"/>
      <c r="J119" s="45"/>
      <c r="K119" s="45"/>
      <c r="L119" s="448"/>
      <c r="M119" s="45"/>
      <c r="N119" s="72"/>
      <c r="O119" s="72"/>
      <c r="P119" s="72"/>
      <c r="Q119" s="72"/>
      <c r="R119" s="45"/>
      <c r="S119" s="45"/>
      <c r="T119" s="45"/>
      <c r="U119" s="59"/>
      <c r="V119" s="45"/>
      <c r="W119" s="72"/>
      <c r="X119" s="45"/>
      <c r="Y119" s="72"/>
      <c r="Z119" s="72"/>
      <c r="AA119" s="45"/>
      <c r="AB119" s="74"/>
      <c r="AC119" s="441"/>
    </row>
    <row r="120" spans="1:29" x14ac:dyDescent="0.65">
      <c r="A120" s="63" t="s">
        <v>701</v>
      </c>
      <c r="B120" s="45">
        <v>124</v>
      </c>
      <c r="C120" s="70">
        <v>70</v>
      </c>
      <c r="D120" s="45" t="s">
        <v>34</v>
      </c>
      <c r="E120" s="59">
        <v>46788</v>
      </c>
      <c r="F120" s="45">
        <v>154</v>
      </c>
      <c r="G120" s="71">
        <v>4181</v>
      </c>
      <c r="H120" s="59" t="s">
        <v>658</v>
      </c>
      <c r="I120" s="45">
        <v>8</v>
      </c>
      <c r="J120" s="45"/>
      <c r="K120" s="45"/>
      <c r="L120" s="448">
        <v>3200</v>
      </c>
      <c r="M120" s="45"/>
      <c r="N120" s="45"/>
      <c r="O120" s="45"/>
      <c r="P120" s="45"/>
      <c r="Q120" s="72">
        <v>150</v>
      </c>
      <c r="R120" s="45"/>
      <c r="S120" s="45">
        <v>124</v>
      </c>
      <c r="T120" s="45"/>
      <c r="U120" s="59"/>
      <c r="V120" s="45"/>
      <c r="W120" s="45"/>
      <c r="X120" s="45"/>
      <c r="Y120" s="45"/>
      <c r="Z120" s="45"/>
      <c r="AA120" s="45"/>
      <c r="AB120" s="73"/>
    </row>
    <row r="121" spans="1:29" x14ac:dyDescent="0.65">
      <c r="A121" s="63"/>
      <c r="B121" s="45"/>
      <c r="C121" s="70"/>
      <c r="D121" s="45"/>
      <c r="E121" s="59"/>
      <c r="F121" s="45"/>
      <c r="G121" s="71"/>
      <c r="H121" s="59"/>
      <c r="I121" s="45"/>
      <c r="J121" s="45"/>
      <c r="K121" s="45"/>
      <c r="L121" s="448"/>
      <c r="M121" s="45"/>
      <c r="N121" s="45"/>
      <c r="O121" s="45"/>
      <c r="P121" s="45"/>
      <c r="Q121" s="72"/>
      <c r="R121" s="45"/>
      <c r="S121" s="45"/>
      <c r="T121" s="45"/>
      <c r="U121" s="59"/>
      <c r="V121" s="45"/>
      <c r="W121" s="45"/>
      <c r="X121" s="45"/>
      <c r="Y121" s="45"/>
      <c r="Z121" s="45"/>
      <c r="AA121" s="45"/>
      <c r="AB121" s="73"/>
    </row>
    <row r="122" spans="1:29" s="75" customFormat="1" x14ac:dyDescent="0.65">
      <c r="A122" s="63" t="s">
        <v>702</v>
      </c>
      <c r="B122" s="45">
        <v>128</v>
      </c>
      <c r="C122" s="70">
        <v>71</v>
      </c>
      <c r="D122" s="45" t="s">
        <v>34</v>
      </c>
      <c r="E122" s="59">
        <v>49522</v>
      </c>
      <c r="F122" s="45">
        <v>220</v>
      </c>
      <c r="G122" s="71">
        <v>4499</v>
      </c>
      <c r="H122" s="59" t="s">
        <v>658</v>
      </c>
      <c r="I122" s="45">
        <v>9</v>
      </c>
      <c r="J122" s="45"/>
      <c r="K122" s="45"/>
      <c r="L122" s="448">
        <v>3600</v>
      </c>
      <c r="M122" s="45"/>
      <c r="N122" s="72"/>
      <c r="O122" s="72"/>
      <c r="P122" s="72"/>
      <c r="Q122" s="72">
        <v>150</v>
      </c>
      <c r="R122" s="45"/>
      <c r="S122" s="45">
        <v>128</v>
      </c>
      <c r="T122" s="45"/>
      <c r="U122" s="59"/>
      <c r="V122" s="45"/>
      <c r="W122" s="72"/>
      <c r="X122" s="45"/>
      <c r="Y122" s="72"/>
      <c r="Z122" s="72"/>
      <c r="AA122" s="45"/>
      <c r="AB122" s="74"/>
      <c r="AC122" s="441"/>
    </row>
    <row r="123" spans="1:29" x14ac:dyDescent="0.65">
      <c r="A123" s="63" t="s">
        <v>702</v>
      </c>
      <c r="B123" s="45">
        <v>128</v>
      </c>
      <c r="C123" s="70">
        <v>72</v>
      </c>
      <c r="D123" s="45" t="s">
        <v>34</v>
      </c>
      <c r="E123" s="59">
        <v>14357</v>
      </c>
      <c r="F123" s="45">
        <v>144</v>
      </c>
      <c r="G123" s="71">
        <v>660</v>
      </c>
      <c r="H123" s="59" t="s">
        <v>658</v>
      </c>
      <c r="I123" s="45"/>
      <c r="J123" s="45">
        <v>1</v>
      </c>
      <c r="K123" s="45">
        <v>24</v>
      </c>
      <c r="L123" s="448"/>
      <c r="M123" s="45">
        <v>124</v>
      </c>
      <c r="N123" s="45"/>
      <c r="O123" s="45"/>
      <c r="P123" s="45"/>
      <c r="Q123" s="72">
        <v>250</v>
      </c>
      <c r="R123" s="45">
        <v>18</v>
      </c>
      <c r="S123" s="45">
        <v>128</v>
      </c>
      <c r="T123" s="45" t="s">
        <v>36</v>
      </c>
      <c r="U123" s="59" t="s">
        <v>45</v>
      </c>
      <c r="V123" s="45">
        <v>72</v>
      </c>
      <c r="W123" s="45"/>
      <c r="X123" s="45">
        <v>72</v>
      </c>
      <c r="Y123" s="45"/>
      <c r="Z123" s="45"/>
      <c r="AA123" s="45">
        <v>30</v>
      </c>
      <c r="AB123" s="73"/>
    </row>
    <row r="124" spans="1:29" x14ac:dyDescent="0.65">
      <c r="A124" s="63"/>
      <c r="B124" s="45"/>
      <c r="C124" s="70"/>
      <c r="D124" s="45"/>
      <c r="E124" s="59"/>
      <c r="F124" s="45"/>
      <c r="G124" s="71"/>
      <c r="H124" s="59"/>
      <c r="I124" s="45"/>
      <c r="J124" s="45"/>
      <c r="K124" s="45"/>
      <c r="L124" s="448"/>
      <c r="M124" s="45"/>
      <c r="N124" s="45"/>
      <c r="O124" s="45"/>
      <c r="P124" s="45"/>
      <c r="Q124" s="72"/>
      <c r="R124" s="45"/>
      <c r="S124" s="45"/>
      <c r="T124" s="45"/>
      <c r="U124" s="59"/>
      <c r="V124" s="45"/>
      <c r="W124" s="45"/>
      <c r="X124" s="45"/>
      <c r="Y124" s="45"/>
      <c r="Z124" s="45"/>
      <c r="AA124" s="45"/>
      <c r="AB124" s="73"/>
    </row>
    <row r="125" spans="1:29" s="75" customFormat="1" x14ac:dyDescent="0.65">
      <c r="A125" s="63" t="s">
        <v>703</v>
      </c>
      <c r="B125" s="45">
        <v>57</v>
      </c>
      <c r="C125" s="70">
        <v>73</v>
      </c>
      <c r="D125" s="45" t="s">
        <v>34</v>
      </c>
      <c r="E125" s="59">
        <v>14251</v>
      </c>
      <c r="F125" s="45">
        <v>45</v>
      </c>
      <c r="G125" s="71">
        <v>432</v>
      </c>
      <c r="H125" s="59" t="s">
        <v>658</v>
      </c>
      <c r="I125" s="45"/>
      <c r="J125" s="45"/>
      <c r="K125" s="45">
        <v>67</v>
      </c>
      <c r="L125" s="448"/>
      <c r="M125" s="45">
        <v>67</v>
      </c>
      <c r="N125" s="72"/>
      <c r="O125" s="72"/>
      <c r="P125" s="72"/>
      <c r="Q125" s="72">
        <v>250</v>
      </c>
      <c r="R125" s="45">
        <v>19</v>
      </c>
      <c r="S125" s="45">
        <v>57</v>
      </c>
      <c r="T125" s="45" t="s">
        <v>36</v>
      </c>
      <c r="U125" s="59" t="s">
        <v>37</v>
      </c>
      <c r="V125" s="45">
        <v>54</v>
      </c>
      <c r="W125" s="72"/>
      <c r="X125" s="45">
        <v>54</v>
      </c>
      <c r="Y125" s="72"/>
      <c r="Z125" s="72"/>
      <c r="AA125" s="45">
        <v>20</v>
      </c>
      <c r="AB125" s="74"/>
      <c r="AC125" s="441"/>
    </row>
    <row r="126" spans="1:29" x14ac:dyDescent="0.65">
      <c r="A126" s="63" t="s">
        <v>704</v>
      </c>
      <c r="B126" s="45">
        <v>3</v>
      </c>
      <c r="C126" s="70">
        <v>74</v>
      </c>
      <c r="D126" s="45" t="s">
        <v>34</v>
      </c>
      <c r="E126" s="59">
        <v>14360</v>
      </c>
      <c r="F126" s="45">
        <v>49</v>
      </c>
      <c r="G126" s="71">
        <v>663</v>
      </c>
      <c r="H126" s="59" t="s">
        <v>658</v>
      </c>
      <c r="I126" s="45"/>
      <c r="J126" s="45">
        <v>2</v>
      </c>
      <c r="K126" s="45">
        <v>7</v>
      </c>
      <c r="L126" s="448"/>
      <c r="M126" s="45">
        <v>207</v>
      </c>
      <c r="N126" s="45"/>
      <c r="O126" s="45"/>
      <c r="P126" s="45"/>
      <c r="Q126" s="72">
        <v>250</v>
      </c>
      <c r="R126" s="45">
        <v>20</v>
      </c>
      <c r="S126" s="45">
        <v>3</v>
      </c>
      <c r="T126" s="45" t="s">
        <v>36</v>
      </c>
      <c r="U126" s="59" t="s">
        <v>45</v>
      </c>
      <c r="V126" s="45">
        <v>54</v>
      </c>
      <c r="W126" s="45"/>
      <c r="X126" s="45">
        <v>54</v>
      </c>
      <c r="Y126" s="45"/>
      <c r="Z126" s="45"/>
      <c r="AA126" s="45">
        <v>20</v>
      </c>
      <c r="AB126" s="73"/>
    </row>
    <row r="127" spans="1:29" x14ac:dyDescent="0.65">
      <c r="A127" s="63"/>
      <c r="B127" s="45"/>
      <c r="C127" s="70"/>
      <c r="D127" s="45"/>
      <c r="E127" s="59"/>
      <c r="F127" s="45"/>
      <c r="G127" s="71"/>
      <c r="H127" s="59"/>
      <c r="I127" s="45"/>
      <c r="J127" s="45"/>
      <c r="K127" s="45"/>
      <c r="L127" s="448"/>
      <c r="M127" s="45"/>
      <c r="N127" s="45"/>
      <c r="O127" s="45"/>
      <c r="P127" s="45"/>
      <c r="Q127" s="72"/>
      <c r="R127" s="45"/>
      <c r="S127" s="45"/>
      <c r="T127" s="45"/>
      <c r="U127" s="59"/>
      <c r="V127" s="45"/>
      <c r="W127" s="45"/>
      <c r="X127" s="45"/>
      <c r="Y127" s="45"/>
      <c r="Z127" s="45"/>
      <c r="AA127" s="45"/>
      <c r="AB127" s="73"/>
    </row>
    <row r="128" spans="1:29" s="75" customFormat="1" x14ac:dyDescent="0.65">
      <c r="A128" s="63" t="s">
        <v>704</v>
      </c>
      <c r="B128" s="45">
        <v>3</v>
      </c>
      <c r="C128" s="70">
        <v>75</v>
      </c>
      <c r="D128" s="45" t="s">
        <v>34</v>
      </c>
      <c r="E128" s="59">
        <v>43234</v>
      </c>
      <c r="F128" s="45">
        <v>150</v>
      </c>
      <c r="G128" s="71">
        <v>2972</v>
      </c>
      <c r="H128" s="59" t="s">
        <v>658</v>
      </c>
      <c r="I128" s="45">
        <v>16</v>
      </c>
      <c r="J128" s="45">
        <v>2</v>
      </c>
      <c r="K128" s="45">
        <v>98</v>
      </c>
      <c r="L128" s="448">
        <v>6698</v>
      </c>
      <c r="M128" s="45"/>
      <c r="N128" s="72"/>
      <c r="O128" s="72"/>
      <c r="P128" s="72"/>
      <c r="Q128" s="72">
        <v>150</v>
      </c>
      <c r="R128" s="45"/>
      <c r="S128" s="45">
        <v>3</v>
      </c>
      <c r="T128" s="45"/>
      <c r="U128" s="59"/>
      <c r="V128" s="45"/>
      <c r="W128" s="72"/>
      <c r="X128" s="45"/>
      <c r="Y128" s="72"/>
      <c r="Z128" s="72"/>
      <c r="AA128" s="45"/>
      <c r="AB128" s="74"/>
      <c r="AC128" s="441"/>
    </row>
    <row r="129" spans="1:29" x14ac:dyDescent="0.65">
      <c r="A129" s="63" t="s">
        <v>704</v>
      </c>
      <c r="B129" s="45">
        <v>3</v>
      </c>
      <c r="C129" s="70">
        <v>76</v>
      </c>
      <c r="D129" s="45" t="s">
        <v>34</v>
      </c>
      <c r="E129" s="59">
        <v>43205</v>
      </c>
      <c r="F129" s="45">
        <v>154</v>
      </c>
      <c r="G129" s="71">
        <v>2943</v>
      </c>
      <c r="H129" s="59" t="s">
        <v>658</v>
      </c>
      <c r="I129" s="45">
        <v>15</v>
      </c>
      <c r="J129" s="45">
        <v>2</v>
      </c>
      <c r="K129" s="45">
        <v>82</v>
      </c>
      <c r="L129" s="448">
        <v>6282</v>
      </c>
      <c r="M129" s="45"/>
      <c r="N129" s="45"/>
      <c r="O129" s="45"/>
      <c r="P129" s="45"/>
      <c r="Q129" s="72">
        <v>150</v>
      </c>
      <c r="R129" s="45"/>
      <c r="S129" s="45">
        <v>3</v>
      </c>
      <c r="T129" s="45"/>
      <c r="U129" s="59"/>
      <c r="V129" s="45"/>
      <c r="W129" s="45"/>
      <c r="X129" s="45"/>
      <c r="Y129" s="45"/>
      <c r="Z129" s="45"/>
      <c r="AA129" s="45"/>
      <c r="AB129" s="73"/>
    </row>
    <row r="130" spans="1:29" s="75" customFormat="1" x14ac:dyDescent="0.65">
      <c r="A130" s="63" t="s">
        <v>704</v>
      </c>
      <c r="B130" s="45">
        <v>3</v>
      </c>
      <c r="C130" s="70">
        <v>77</v>
      </c>
      <c r="D130" s="45" t="s">
        <v>34</v>
      </c>
      <c r="E130" s="59">
        <v>5644</v>
      </c>
      <c r="F130" s="45">
        <v>165</v>
      </c>
      <c r="G130" s="71">
        <v>2887</v>
      </c>
      <c r="H130" s="59" t="s">
        <v>658</v>
      </c>
      <c r="I130" s="45"/>
      <c r="J130" s="45">
        <v>3</v>
      </c>
      <c r="K130" s="45">
        <v>95</v>
      </c>
      <c r="L130" s="448">
        <v>395</v>
      </c>
      <c r="M130" s="45"/>
      <c r="N130" s="72"/>
      <c r="O130" s="72"/>
      <c r="P130" s="72"/>
      <c r="Q130" s="72">
        <v>250</v>
      </c>
      <c r="R130" s="45"/>
      <c r="S130" s="45">
        <v>3</v>
      </c>
      <c r="T130" s="45"/>
      <c r="U130" s="59"/>
      <c r="V130" s="45"/>
      <c r="W130" s="72"/>
      <c r="X130" s="45"/>
      <c r="Y130" s="72"/>
      <c r="Z130" s="72"/>
      <c r="AA130" s="45"/>
      <c r="AB130" s="74"/>
      <c r="AC130" s="441"/>
    </row>
    <row r="131" spans="1:29" s="75" customFormat="1" x14ac:dyDescent="0.65">
      <c r="A131" s="63"/>
      <c r="B131" s="45">
        <v>3</v>
      </c>
      <c r="C131" s="86">
        <v>77.099999999999994</v>
      </c>
      <c r="D131" s="45" t="s">
        <v>34</v>
      </c>
      <c r="E131" s="59">
        <v>43236</v>
      </c>
      <c r="F131" s="45">
        <v>149</v>
      </c>
      <c r="G131" s="71">
        <v>2974</v>
      </c>
      <c r="H131" s="59" t="s">
        <v>705</v>
      </c>
      <c r="I131" s="45">
        <v>41</v>
      </c>
      <c r="J131" s="45">
        <v>1</v>
      </c>
      <c r="K131" s="45">
        <v>3</v>
      </c>
      <c r="L131" s="448">
        <v>46503</v>
      </c>
      <c r="M131" s="45"/>
      <c r="N131" s="72"/>
      <c r="O131" s="72"/>
      <c r="P131" s="72"/>
      <c r="Q131" s="72">
        <v>100</v>
      </c>
      <c r="R131" s="45"/>
      <c r="S131" s="45">
        <v>3</v>
      </c>
      <c r="T131" s="45"/>
      <c r="U131" s="59"/>
      <c r="V131" s="45"/>
      <c r="W131" s="72"/>
      <c r="X131" s="45"/>
      <c r="Y131" s="72"/>
      <c r="Z131" s="72"/>
      <c r="AA131" s="45"/>
      <c r="AB131" s="74"/>
      <c r="AC131" s="441"/>
    </row>
    <row r="132" spans="1:29" x14ac:dyDescent="0.65">
      <c r="A132" s="63" t="s">
        <v>706</v>
      </c>
      <c r="B132" s="45">
        <v>3</v>
      </c>
      <c r="C132" s="70">
        <v>78</v>
      </c>
      <c r="D132" s="45" t="s">
        <v>34</v>
      </c>
      <c r="E132" s="59">
        <v>43235</v>
      </c>
      <c r="F132" s="45">
        <v>152</v>
      </c>
      <c r="G132" s="71">
        <v>2973</v>
      </c>
      <c r="H132" s="59" t="s">
        <v>658</v>
      </c>
      <c r="I132" s="45">
        <v>6</v>
      </c>
      <c r="J132" s="45">
        <v>3</v>
      </c>
      <c r="K132" s="45">
        <v>47</v>
      </c>
      <c r="L132" s="448">
        <v>2747</v>
      </c>
      <c r="M132" s="45"/>
      <c r="N132" s="45"/>
      <c r="O132" s="45"/>
      <c r="P132" s="45"/>
      <c r="Q132" s="72">
        <v>100</v>
      </c>
      <c r="R132" s="45"/>
      <c r="S132" s="45">
        <v>3</v>
      </c>
      <c r="T132" s="45"/>
      <c r="U132" s="59"/>
      <c r="V132" s="45"/>
      <c r="W132" s="45"/>
      <c r="X132" s="45"/>
      <c r="Y132" s="45"/>
      <c r="Z132" s="45"/>
      <c r="AA132" s="45"/>
      <c r="AB132" s="73"/>
    </row>
    <row r="133" spans="1:29" x14ac:dyDescent="0.65">
      <c r="A133" s="63"/>
      <c r="B133" s="45"/>
      <c r="C133" s="70"/>
      <c r="D133" s="45"/>
      <c r="E133" s="59"/>
      <c r="F133" s="45"/>
      <c r="G133" s="71"/>
      <c r="H133" s="59"/>
      <c r="I133" s="45"/>
      <c r="J133" s="45"/>
      <c r="K133" s="45"/>
      <c r="L133" s="448"/>
      <c r="M133" s="45"/>
      <c r="N133" s="45"/>
      <c r="O133" s="45"/>
      <c r="P133" s="45"/>
      <c r="Q133" s="72"/>
      <c r="R133" s="45"/>
      <c r="S133" s="45"/>
      <c r="T133" s="45"/>
      <c r="U133" s="59"/>
      <c r="V133" s="45"/>
      <c r="W133" s="45"/>
      <c r="X133" s="45"/>
      <c r="Y133" s="45"/>
      <c r="Z133" s="45"/>
      <c r="AA133" s="45"/>
      <c r="AB133" s="73"/>
    </row>
    <row r="134" spans="1:29" s="75" customFormat="1" x14ac:dyDescent="0.65">
      <c r="A134" s="63" t="s">
        <v>707</v>
      </c>
      <c r="B134" s="45">
        <v>3</v>
      </c>
      <c r="C134" s="70">
        <v>79</v>
      </c>
      <c r="D134" s="45" t="s">
        <v>34</v>
      </c>
      <c r="E134" s="59">
        <v>43214</v>
      </c>
      <c r="F134" s="45">
        <v>212</v>
      </c>
      <c r="G134" s="71">
        <v>3952</v>
      </c>
      <c r="H134" s="59" t="s">
        <v>658</v>
      </c>
      <c r="I134" s="45">
        <v>5</v>
      </c>
      <c r="J134" s="45">
        <v>3</v>
      </c>
      <c r="K134" s="45">
        <v>66</v>
      </c>
      <c r="L134" s="448">
        <v>2366</v>
      </c>
      <c r="M134" s="45"/>
      <c r="N134" s="72"/>
      <c r="O134" s="72"/>
      <c r="P134" s="72"/>
      <c r="Q134" s="72">
        <v>150</v>
      </c>
      <c r="R134" s="45"/>
      <c r="S134" s="45">
        <v>3</v>
      </c>
      <c r="T134" s="45"/>
      <c r="U134" s="59"/>
      <c r="V134" s="45"/>
      <c r="W134" s="72"/>
      <c r="X134" s="45"/>
      <c r="Y134" s="72"/>
      <c r="Z134" s="72"/>
      <c r="AA134" s="45"/>
      <c r="AB134" s="74"/>
      <c r="AC134" s="441"/>
    </row>
    <row r="135" spans="1:29" s="75" customFormat="1" x14ac:dyDescent="0.65">
      <c r="A135" s="63" t="s">
        <v>707</v>
      </c>
      <c r="B135" s="45">
        <v>3</v>
      </c>
      <c r="C135" s="70">
        <v>80</v>
      </c>
      <c r="D135" s="45" t="s">
        <v>34</v>
      </c>
      <c r="E135" s="59"/>
      <c r="F135" s="45">
        <v>37</v>
      </c>
      <c r="G135" s="71">
        <v>2245</v>
      </c>
      <c r="H135" s="59" t="s">
        <v>658</v>
      </c>
      <c r="I135" s="45">
        <v>9</v>
      </c>
      <c r="J135" s="45">
        <v>1</v>
      </c>
      <c r="K135" s="45">
        <v>43</v>
      </c>
      <c r="L135" s="448">
        <v>3743</v>
      </c>
      <c r="M135" s="45"/>
      <c r="N135" s="72"/>
      <c r="O135" s="72"/>
      <c r="P135" s="72"/>
      <c r="Q135" s="72">
        <v>100</v>
      </c>
      <c r="R135" s="45"/>
      <c r="S135" s="45">
        <v>3</v>
      </c>
      <c r="T135" s="45"/>
      <c r="U135" s="59"/>
      <c r="V135" s="45"/>
      <c r="W135" s="72"/>
      <c r="X135" s="45"/>
      <c r="Y135" s="72"/>
      <c r="Z135" s="72"/>
      <c r="AA135" s="45"/>
      <c r="AB135" s="74"/>
      <c r="AC135" s="441"/>
    </row>
    <row r="136" spans="1:29" s="75" customFormat="1" x14ac:dyDescent="0.65">
      <c r="A136" s="63"/>
      <c r="B136" s="45"/>
      <c r="C136" s="70"/>
      <c r="D136" s="45"/>
      <c r="E136" s="59"/>
      <c r="F136" s="45"/>
      <c r="G136" s="71"/>
      <c r="H136" s="59"/>
      <c r="I136" s="45"/>
      <c r="J136" s="45"/>
      <c r="K136" s="45"/>
      <c r="L136" s="448"/>
      <c r="M136" s="45"/>
      <c r="N136" s="72"/>
      <c r="O136" s="72"/>
      <c r="P136" s="72"/>
      <c r="Q136" s="72"/>
      <c r="R136" s="45"/>
      <c r="S136" s="45"/>
      <c r="T136" s="45"/>
      <c r="U136" s="59"/>
      <c r="V136" s="45"/>
      <c r="W136" s="72"/>
      <c r="X136" s="45"/>
      <c r="Y136" s="72"/>
      <c r="Z136" s="72"/>
      <c r="AA136" s="45"/>
      <c r="AB136" s="74"/>
      <c r="AC136" s="441"/>
    </row>
    <row r="137" spans="1:29" s="75" customFormat="1" x14ac:dyDescent="0.65">
      <c r="A137" s="63" t="s">
        <v>708</v>
      </c>
      <c r="B137" s="45">
        <v>27</v>
      </c>
      <c r="C137" s="70">
        <v>81</v>
      </c>
      <c r="D137" s="45" t="s">
        <v>34</v>
      </c>
      <c r="E137" s="59">
        <v>42111</v>
      </c>
      <c r="F137" s="45">
        <v>77</v>
      </c>
      <c r="G137" s="71">
        <v>2686</v>
      </c>
      <c r="H137" s="59" t="s">
        <v>658</v>
      </c>
      <c r="I137" s="45">
        <v>5</v>
      </c>
      <c r="J137" s="45">
        <v>1</v>
      </c>
      <c r="K137" s="45">
        <v>5</v>
      </c>
      <c r="L137" s="448">
        <v>2105</v>
      </c>
      <c r="M137" s="45"/>
      <c r="N137" s="72"/>
      <c r="O137" s="72"/>
      <c r="P137" s="72"/>
      <c r="Q137" s="72">
        <v>150</v>
      </c>
      <c r="R137" s="45"/>
      <c r="S137" s="45">
        <v>27</v>
      </c>
      <c r="T137" s="45"/>
      <c r="U137" s="59"/>
      <c r="V137" s="45"/>
      <c r="W137" s="72"/>
      <c r="X137" s="45"/>
      <c r="Y137" s="72"/>
      <c r="Z137" s="72"/>
      <c r="AA137" s="45"/>
      <c r="AB137" s="74"/>
      <c r="AC137" s="441"/>
    </row>
    <row r="138" spans="1:29" x14ac:dyDescent="0.65">
      <c r="A138" s="63" t="s">
        <v>708</v>
      </c>
      <c r="B138" s="45">
        <v>27</v>
      </c>
      <c r="C138" s="70">
        <v>82</v>
      </c>
      <c r="D138" s="45" t="s">
        <v>34</v>
      </c>
      <c r="E138" s="59">
        <v>42112</v>
      </c>
      <c r="F138" s="45">
        <v>90</v>
      </c>
      <c r="G138" s="71">
        <v>2687</v>
      </c>
      <c r="H138" s="59" t="s">
        <v>658</v>
      </c>
      <c r="I138" s="45">
        <v>8</v>
      </c>
      <c r="J138" s="45">
        <v>3</v>
      </c>
      <c r="K138" s="45">
        <v>18</v>
      </c>
      <c r="L138" s="448">
        <v>3518</v>
      </c>
      <c r="M138" s="45"/>
      <c r="N138" s="45"/>
      <c r="O138" s="45"/>
      <c r="P138" s="45"/>
      <c r="Q138" s="72">
        <v>150</v>
      </c>
      <c r="R138" s="45"/>
      <c r="S138" s="45">
        <v>27</v>
      </c>
      <c r="T138" s="45"/>
      <c r="U138" s="59"/>
      <c r="V138" s="45"/>
      <c r="W138" s="45"/>
      <c r="X138" s="45"/>
      <c r="Y138" s="45"/>
      <c r="Z138" s="45"/>
      <c r="AA138" s="45"/>
      <c r="AB138" s="73"/>
    </row>
    <row r="139" spans="1:29" s="75" customFormat="1" x14ac:dyDescent="0.65">
      <c r="A139" s="63" t="s">
        <v>708</v>
      </c>
      <c r="B139" s="45">
        <v>27</v>
      </c>
      <c r="C139" s="70">
        <v>83</v>
      </c>
      <c r="D139" s="45" t="s">
        <v>34</v>
      </c>
      <c r="E139" s="59">
        <v>51470</v>
      </c>
      <c r="F139" s="45">
        <v>242</v>
      </c>
      <c r="G139" s="71">
        <v>4881</v>
      </c>
      <c r="H139" s="59" t="s">
        <v>658</v>
      </c>
      <c r="I139" s="45">
        <v>6</v>
      </c>
      <c r="J139" s="45">
        <v>2</v>
      </c>
      <c r="K139" s="45">
        <v>27</v>
      </c>
      <c r="L139" s="448">
        <v>2627</v>
      </c>
      <c r="M139" s="45"/>
      <c r="N139" s="72"/>
      <c r="O139" s="72"/>
      <c r="P139" s="72"/>
      <c r="Q139" s="72">
        <v>100</v>
      </c>
      <c r="R139" s="45"/>
      <c r="S139" s="45">
        <v>27</v>
      </c>
      <c r="T139" s="45"/>
      <c r="U139" s="59"/>
      <c r="V139" s="45"/>
      <c r="W139" s="72"/>
      <c r="X139" s="45"/>
      <c r="Y139" s="72"/>
      <c r="Z139" s="72"/>
      <c r="AA139" s="45"/>
      <c r="AB139" s="74"/>
      <c r="AC139" s="441"/>
    </row>
    <row r="140" spans="1:29" s="75" customFormat="1" x14ac:dyDescent="0.65">
      <c r="A140" s="63" t="s">
        <v>708</v>
      </c>
      <c r="B140" s="45">
        <v>27</v>
      </c>
      <c r="C140" s="70">
        <v>84</v>
      </c>
      <c r="D140" s="45" t="s">
        <v>34</v>
      </c>
      <c r="E140" s="59">
        <v>42034</v>
      </c>
      <c r="F140" s="45">
        <v>50</v>
      </c>
      <c r="G140" s="71">
        <v>2609</v>
      </c>
      <c r="H140" s="59" t="s">
        <v>658</v>
      </c>
      <c r="I140" s="45">
        <v>2</v>
      </c>
      <c r="J140" s="45"/>
      <c r="K140" s="45">
        <v>6</v>
      </c>
      <c r="L140" s="448">
        <v>806</v>
      </c>
      <c r="M140" s="45"/>
      <c r="N140" s="72"/>
      <c r="O140" s="72"/>
      <c r="P140" s="72"/>
      <c r="Q140" s="72">
        <v>250</v>
      </c>
      <c r="R140" s="45"/>
      <c r="S140" s="45">
        <v>27</v>
      </c>
      <c r="T140" s="45"/>
      <c r="U140" s="59"/>
      <c r="V140" s="45"/>
      <c r="W140" s="72"/>
      <c r="X140" s="45"/>
      <c r="Y140" s="72"/>
      <c r="Z140" s="72"/>
      <c r="AA140" s="45"/>
      <c r="AB140" s="74"/>
      <c r="AC140" s="441"/>
    </row>
    <row r="141" spans="1:29" s="75" customFormat="1" x14ac:dyDescent="0.65">
      <c r="A141" s="63"/>
      <c r="B141" s="45"/>
      <c r="C141" s="70"/>
      <c r="D141" s="45"/>
      <c r="E141" s="59"/>
      <c r="F141" s="45"/>
      <c r="G141" s="71"/>
      <c r="H141" s="59"/>
      <c r="I141" s="45"/>
      <c r="J141" s="45"/>
      <c r="K141" s="45"/>
      <c r="L141" s="448"/>
      <c r="M141" s="45"/>
      <c r="N141" s="72"/>
      <c r="O141" s="72"/>
      <c r="P141" s="72"/>
      <c r="Q141" s="72"/>
      <c r="R141" s="45"/>
      <c r="S141" s="45"/>
      <c r="T141" s="45"/>
      <c r="U141" s="59"/>
      <c r="V141" s="45"/>
      <c r="W141" s="72"/>
      <c r="X141" s="45"/>
      <c r="Y141" s="72"/>
      <c r="Z141" s="72"/>
      <c r="AA141" s="45"/>
      <c r="AB141" s="74"/>
      <c r="AC141" s="441"/>
    </row>
    <row r="142" spans="1:29" s="75" customFormat="1" x14ac:dyDescent="0.65">
      <c r="A142" s="63" t="s">
        <v>709</v>
      </c>
      <c r="B142" s="45">
        <v>57</v>
      </c>
      <c r="C142" s="70">
        <v>85</v>
      </c>
      <c r="D142" s="45" t="s">
        <v>34</v>
      </c>
      <c r="E142" s="59">
        <v>51471</v>
      </c>
      <c r="F142" s="45">
        <v>241</v>
      </c>
      <c r="G142" s="71">
        <v>4882</v>
      </c>
      <c r="H142" s="59" t="s">
        <v>658</v>
      </c>
      <c r="I142" s="45">
        <v>7</v>
      </c>
      <c r="J142" s="45">
        <v>1</v>
      </c>
      <c r="K142" s="45">
        <v>12</v>
      </c>
      <c r="L142" s="448">
        <v>2912</v>
      </c>
      <c r="M142" s="45"/>
      <c r="N142" s="72"/>
      <c r="O142" s="72"/>
      <c r="P142" s="72"/>
      <c r="Q142" s="72">
        <v>100</v>
      </c>
      <c r="R142" s="45"/>
      <c r="S142" s="45">
        <v>57</v>
      </c>
      <c r="T142" s="45"/>
      <c r="U142" s="59"/>
      <c r="V142" s="45"/>
      <c r="W142" s="72"/>
      <c r="X142" s="45"/>
      <c r="Y142" s="72"/>
      <c r="Z142" s="72"/>
      <c r="AA142" s="45"/>
      <c r="AB142" s="74"/>
      <c r="AC142" s="441"/>
    </row>
    <row r="143" spans="1:29" x14ac:dyDescent="0.65">
      <c r="A143" s="63" t="s">
        <v>709</v>
      </c>
      <c r="B143" s="45">
        <v>57</v>
      </c>
      <c r="C143" s="70">
        <v>86</v>
      </c>
      <c r="D143" s="45" t="s">
        <v>34</v>
      </c>
      <c r="E143" s="59">
        <v>43201</v>
      </c>
      <c r="F143" s="45">
        <v>20</v>
      </c>
      <c r="G143" s="71">
        <v>2933</v>
      </c>
      <c r="H143" s="59" t="s">
        <v>658</v>
      </c>
      <c r="I143" s="45">
        <v>1</v>
      </c>
      <c r="J143" s="45">
        <v>3</v>
      </c>
      <c r="K143" s="45">
        <v>88</v>
      </c>
      <c r="L143" s="448">
        <v>788</v>
      </c>
      <c r="M143" s="45"/>
      <c r="N143" s="45"/>
      <c r="O143" s="45"/>
      <c r="P143" s="45"/>
      <c r="Q143" s="72">
        <v>200</v>
      </c>
      <c r="R143" s="45"/>
      <c r="S143" s="45">
        <v>57</v>
      </c>
      <c r="T143" s="45"/>
      <c r="U143" s="59"/>
      <c r="V143" s="45"/>
      <c r="W143" s="45"/>
      <c r="X143" s="45"/>
      <c r="Y143" s="45"/>
      <c r="Z143" s="45"/>
      <c r="AA143" s="45"/>
      <c r="AB143" s="73"/>
    </row>
    <row r="144" spans="1:29" x14ac:dyDescent="0.65">
      <c r="A144" s="63"/>
      <c r="B144" s="45"/>
      <c r="C144" s="70"/>
      <c r="D144" s="45"/>
      <c r="E144" s="59"/>
      <c r="F144" s="45"/>
      <c r="G144" s="71"/>
      <c r="H144" s="59"/>
      <c r="I144" s="45"/>
      <c r="J144" s="45"/>
      <c r="K144" s="45"/>
      <c r="L144" s="448"/>
      <c r="M144" s="45"/>
      <c r="N144" s="45"/>
      <c r="O144" s="45"/>
      <c r="P144" s="45"/>
      <c r="Q144" s="72"/>
      <c r="R144" s="45"/>
      <c r="S144" s="45"/>
      <c r="T144" s="45"/>
      <c r="U144" s="59"/>
      <c r="V144" s="45"/>
      <c r="W144" s="45"/>
      <c r="X144" s="45"/>
      <c r="Y144" s="45"/>
      <c r="Z144" s="45"/>
      <c r="AA144" s="45"/>
      <c r="AB144" s="73"/>
    </row>
    <row r="145" spans="1:29" s="75" customFormat="1" x14ac:dyDescent="0.65">
      <c r="A145" s="63" t="s">
        <v>710</v>
      </c>
      <c r="B145" s="45">
        <v>57</v>
      </c>
      <c r="C145" s="70">
        <v>87</v>
      </c>
      <c r="D145" s="45" t="s">
        <v>34</v>
      </c>
      <c r="E145" s="59">
        <v>96727</v>
      </c>
      <c r="F145" s="45">
        <v>320</v>
      </c>
      <c r="G145" s="71">
        <v>7761</v>
      </c>
      <c r="H145" s="59" t="s">
        <v>658</v>
      </c>
      <c r="I145" s="45">
        <v>6</v>
      </c>
      <c r="J145" s="45">
        <v>3</v>
      </c>
      <c r="K145" s="45">
        <v>70</v>
      </c>
      <c r="L145" s="448">
        <v>2770</v>
      </c>
      <c r="M145" s="45"/>
      <c r="N145" s="72"/>
      <c r="O145" s="72"/>
      <c r="P145" s="72"/>
      <c r="Q145" s="72">
        <v>100</v>
      </c>
      <c r="R145" s="45"/>
      <c r="S145" s="45">
        <v>57</v>
      </c>
      <c r="T145" s="45"/>
      <c r="U145" s="59"/>
      <c r="V145" s="45"/>
      <c r="W145" s="72"/>
      <c r="X145" s="45"/>
      <c r="Y145" s="72"/>
      <c r="Z145" s="72"/>
      <c r="AA145" s="45"/>
      <c r="AB145" s="74"/>
      <c r="AC145" s="441"/>
    </row>
    <row r="146" spans="1:29" x14ac:dyDescent="0.65">
      <c r="A146" s="63" t="s">
        <v>710</v>
      </c>
      <c r="B146" s="45">
        <v>57</v>
      </c>
      <c r="C146" s="70">
        <v>88</v>
      </c>
      <c r="D146" s="45" t="s">
        <v>34</v>
      </c>
      <c r="E146" s="45">
        <v>96729</v>
      </c>
      <c r="F146" s="45">
        <v>322</v>
      </c>
      <c r="G146" s="71">
        <v>7763</v>
      </c>
      <c r="H146" s="59" t="s">
        <v>658</v>
      </c>
      <c r="I146" s="45">
        <v>6</v>
      </c>
      <c r="J146" s="45">
        <v>2</v>
      </c>
      <c r="K146" s="45"/>
      <c r="L146" s="448">
        <v>2600</v>
      </c>
      <c r="M146" s="45"/>
      <c r="N146" s="45"/>
      <c r="O146" s="45"/>
      <c r="P146" s="45"/>
      <c r="Q146" s="72">
        <v>100</v>
      </c>
      <c r="R146" s="45"/>
      <c r="S146" s="45">
        <v>57</v>
      </c>
      <c r="T146" s="45"/>
      <c r="U146" s="59"/>
      <c r="V146" s="45"/>
      <c r="W146" s="45"/>
      <c r="X146" s="45"/>
      <c r="Y146" s="45"/>
      <c r="Z146" s="45"/>
      <c r="AA146" s="45"/>
      <c r="AB146" s="73"/>
    </row>
    <row r="147" spans="1:29" x14ac:dyDescent="0.65">
      <c r="A147" s="63"/>
      <c r="B147" s="45"/>
      <c r="C147" s="70"/>
      <c r="D147" s="45"/>
      <c r="E147" s="45"/>
      <c r="F147" s="45"/>
      <c r="G147" s="71"/>
      <c r="H147" s="59"/>
      <c r="I147" s="45"/>
      <c r="J147" s="45"/>
      <c r="K147" s="45"/>
      <c r="L147" s="448"/>
      <c r="M147" s="45"/>
      <c r="N147" s="45"/>
      <c r="O147" s="45"/>
      <c r="P147" s="45"/>
      <c r="Q147" s="72"/>
      <c r="R147" s="45"/>
      <c r="S147" s="45"/>
      <c r="T147" s="45"/>
      <c r="U147" s="59"/>
      <c r="V147" s="45"/>
      <c r="W147" s="45"/>
      <c r="X147" s="45"/>
      <c r="Y147" s="45"/>
      <c r="Z147" s="45"/>
      <c r="AA147" s="45"/>
      <c r="AB147" s="73"/>
    </row>
    <row r="148" spans="1:29" s="44" customFormat="1" x14ac:dyDescent="0.65">
      <c r="A148" s="85" t="s">
        <v>711</v>
      </c>
      <c r="B148" s="46">
        <v>148</v>
      </c>
      <c r="C148" s="80">
        <v>89</v>
      </c>
      <c r="D148" s="46" t="s">
        <v>34</v>
      </c>
      <c r="E148" s="46">
        <v>49485</v>
      </c>
      <c r="F148" s="46">
        <v>195</v>
      </c>
      <c r="G148" s="82">
        <v>4462</v>
      </c>
      <c r="H148" s="81" t="s">
        <v>658</v>
      </c>
      <c r="I148" s="46">
        <v>1</v>
      </c>
      <c r="J148" s="46"/>
      <c r="K148" s="46"/>
      <c r="L148" s="450"/>
      <c r="M148" s="46"/>
      <c r="N148" s="46"/>
      <c r="O148" s="46"/>
      <c r="P148" s="46">
        <v>400</v>
      </c>
      <c r="Q148" s="83">
        <v>200</v>
      </c>
      <c r="R148" s="46">
        <v>21</v>
      </c>
      <c r="S148" s="46">
        <v>148</v>
      </c>
      <c r="T148" s="46" t="s">
        <v>36</v>
      </c>
      <c r="U148" s="81" t="s">
        <v>45</v>
      </c>
      <c r="V148" s="46">
        <v>108</v>
      </c>
      <c r="W148" s="46"/>
      <c r="X148" s="46">
        <v>108</v>
      </c>
      <c r="Y148" s="46"/>
      <c r="Z148" s="46"/>
      <c r="AA148" s="46"/>
      <c r="AB148" s="84"/>
      <c r="AC148" s="440"/>
    </row>
    <row r="149" spans="1:29" s="146" customFormat="1" x14ac:dyDescent="0.65">
      <c r="A149" s="153"/>
      <c r="B149" s="148">
        <v>148</v>
      </c>
      <c r="C149" s="147"/>
      <c r="D149" s="148"/>
      <c r="E149" s="148"/>
      <c r="F149" s="148"/>
      <c r="G149" s="149"/>
      <c r="H149" s="150"/>
      <c r="I149" s="148"/>
      <c r="J149" s="148"/>
      <c r="K149" s="148"/>
      <c r="L149" s="451"/>
      <c r="M149" s="148"/>
      <c r="N149" s="148"/>
      <c r="O149" s="148"/>
      <c r="P149" s="148"/>
      <c r="Q149" s="151"/>
      <c r="R149" s="148"/>
      <c r="S149" s="148">
        <v>148</v>
      </c>
      <c r="T149" s="148"/>
      <c r="U149" s="150" t="s">
        <v>37</v>
      </c>
      <c r="V149" s="148">
        <v>40.6</v>
      </c>
      <c r="W149" s="148"/>
      <c r="X149" s="148"/>
      <c r="Y149" s="148">
        <v>40.6</v>
      </c>
      <c r="Z149" s="148"/>
      <c r="AA149" s="148"/>
      <c r="AB149" s="152" t="s">
        <v>132</v>
      </c>
      <c r="AC149" s="440"/>
    </row>
    <row r="150" spans="1:29" x14ac:dyDescent="0.65">
      <c r="A150" s="63" t="s">
        <v>711</v>
      </c>
      <c r="B150" s="46">
        <v>148</v>
      </c>
      <c r="C150" s="70">
        <v>90</v>
      </c>
      <c r="D150" s="45" t="s">
        <v>34</v>
      </c>
      <c r="E150" s="45">
        <v>51468</v>
      </c>
      <c r="F150" s="45">
        <v>244</v>
      </c>
      <c r="G150" s="71">
        <v>4879</v>
      </c>
      <c r="H150" s="59" t="s">
        <v>658</v>
      </c>
      <c r="I150" s="45">
        <v>6</v>
      </c>
      <c r="J150" s="45">
        <v>1</v>
      </c>
      <c r="K150" s="45"/>
      <c r="L150" s="448">
        <v>2500</v>
      </c>
      <c r="M150" s="45"/>
      <c r="N150" s="45"/>
      <c r="O150" s="45"/>
      <c r="P150" s="45"/>
      <c r="Q150" s="72">
        <v>100</v>
      </c>
      <c r="R150" s="45"/>
      <c r="S150" s="46">
        <v>148</v>
      </c>
      <c r="T150" s="45"/>
      <c r="U150" s="59"/>
      <c r="V150" s="45"/>
      <c r="W150" s="45"/>
      <c r="X150" s="45"/>
      <c r="Y150" s="45"/>
      <c r="Z150" s="45"/>
      <c r="AA150" s="45"/>
      <c r="AB150" s="73"/>
    </row>
    <row r="151" spans="1:29" x14ac:dyDescent="0.65">
      <c r="A151" s="63"/>
      <c r="B151" s="45"/>
      <c r="C151" s="70"/>
      <c r="D151" s="45"/>
      <c r="E151" s="45"/>
      <c r="F151" s="45"/>
      <c r="G151" s="71"/>
      <c r="H151" s="59"/>
      <c r="I151" s="45"/>
      <c r="J151" s="45"/>
      <c r="K151" s="45"/>
      <c r="L151" s="448"/>
      <c r="M151" s="45"/>
      <c r="N151" s="45"/>
      <c r="O151" s="45"/>
      <c r="P151" s="45"/>
      <c r="Q151" s="72"/>
      <c r="R151" s="45"/>
      <c r="S151" s="45"/>
      <c r="T151" s="45"/>
      <c r="U151" s="59"/>
      <c r="V151" s="45"/>
      <c r="W151" s="45"/>
      <c r="X151" s="45"/>
      <c r="Y151" s="45"/>
      <c r="Z151" s="45"/>
      <c r="AA151" s="45"/>
      <c r="AB151" s="73"/>
    </row>
    <row r="152" spans="1:29" x14ac:dyDescent="0.65">
      <c r="A152" s="63" t="s">
        <v>703</v>
      </c>
      <c r="B152" s="45">
        <v>57</v>
      </c>
      <c r="C152" s="70">
        <v>91</v>
      </c>
      <c r="D152" s="45" t="s">
        <v>34</v>
      </c>
      <c r="E152" s="45">
        <v>43580</v>
      </c>
      <c r="F152" s="45">
        <v>76</v>
      </c>
      <c r="G152" s="71">
        <v>2825</v>
      </c>
      <c r="H152" s="59" t="s">
        <v>658</v>
      </c>
      <c r="I152" s="45">
        <v>5</v>
      </c>
      <c r="J152" s="45">
        <v>3</v>
      </c>
      <c r="K152" s="45">
        <v>95</v>
      </c>
      <c r="L152" s="448">
        <v>2395</v>
      </c>
      <c r="M152" s="45"/>
      <c r="N152" s="45"/>
      <c r="O152" s="45"/>
      <c r="P152" s="45"/>
      <c r="Q152" s="72">
        <v>100</v>
      </c>
      <c r="R152" s="45"/>
      <c r="S152" s="45">
        <v>57</v>
      </c>
      <c r="T152" s="45"/>
      <c r="U152" s="59"/>
      <c r="V152" s="45"/>
      <c r="W152" s="45"/>
      <c r="X152" s="45"/>
      <c r="Y152" s="45"/>
      <c r="Z152" s="45"/>
      <c r="AA152" s="45"/>
      <c r="AB152" s="73"/>
    </row>
    <row r="153" spans="1:29" x14ac:dyDescent="0.65">
      <c r="A153" s="63"/>
      <c r="B153" s="45"/>
      <c r="C153" s="70"/>
      <c r="D153" s="45"/>
      <c r="E153" s="45"/>
      <c r="F153" s="45"/>
      <c r="G153" s="71"/>
      <c r="H153" s="59"/>
      <c r="I153" s="45"/>
      <c r="J153" s="45"/>
      <c r="K153" s="45"/>
      <c r="L153" s="448"/>
      <c r="M153" s="45"/>
      <c r="N153" s="45"/>
      <c r="O153" s="45"/>
      <c r="P153" s="45"/>
      <c r="Q153" s="72"/>
      <c r="R153" s="45"/>
      <c r="S153" s="45"/>
      <c r="T153" s="45"/>
      <c r="U153" s="59"/>
      <c r="V153" s="45"/>
      <c r="W153" s="45"/>
      <c r="X153" s="45"/>
      <c r="Y153" s="45"/>
      <c r="Z153" s="45"/>
      <c r="AA153" s="45"/>
      <c r="AB153" s="73"/>
    </row>
    <row r="154" spans="1:29" x14ac:dyDescent="0.65">
      <c r="A154" s="63" t="s">
        <v>712</v>
      </c>
      <c r="B154" s="45">
        <v>57</v>
      </c>
      <c r="C154" s="70">
        <v>92</v>
      </c>
      <c r="D154" s="45" t="s">
        <v>34</v>
      </c>
      <c r="E154" s="45">
        <v>33182</v>
      </c>
      <c r="F154" s="45">
        <v>7</v>
      </c>
      <c r="G154" s="71">
        <v>2600</v>
      </c>
      <c r="H154" s="59" t="s">
        <v>658</v>
      </c>
      <c r="I154" s="45">
        <v>11</v>
      </c>
      <c r="J154" s="45">
        <v>3</v>
      </c>
      <c r="K154" s="45">
        <v>40</v>
      </c>
      <c r="L154" s="448">
        <v>4740</v>
      </c>
      <c r="M154" s="45"/>
      <c r="N154" s="45"/>
      <c r="O154" s="45"/>
      <c r="P154" s="45"/>
      <c r="Q154" s="72">
        <v>100</v>
      </c>
      <c r="R154" s="45"/>
      <c r="S154" s="45">
        <v>57</v>
      </c>
      <c r="T154" s="45"/>
      <c r="U154" s="59"/>
      <c r="V154" s="45"/>
      <c r="W154" s="45"/>
      <c r="X154" s="45"/>
      <c r="Y154" s="45"/>
      <c r="Z154" s="45"/>
      <c r="AA154" s="45"/>
      <c r="AB154" s="73"/>
    </row>
    <row r="155" spans="1:29" x14ac:dyDescent="0.65">
      <c r="A155" s="63"/>
      <c r="B155" s="45"/>
      <c r="C155" s="70"/>
      <c r="D155" s="45"/>
      <c r="E155" s="45"/>
      <c r="F155" s="45"/>
      <c r="G155" s="71"/>
      <c r="H155" s="59"/>
      <c r="I155" s="45"/>
      <c r="J155" s="45"/>
      <c r="K155" s="45"/>
      <c r="L155" s="448"/>
      <c r="M155" s="45"/>
      <c r="N155" s="45"/>
      <c r="O155" s="45"/>
      <c r="P155" s="45"/>
      <c r="Q155" s="72"/>
      <c r="R155" s="45"/>
      <c r="S155" s="45"/>
      <c r="T155" s="45"/>
      <c r="U155" s="59"/>
      <c r="V155" s="45"/>
      <c r="W155" s="45"/>
      <c r="X155" s="45"/>
      <c r="Y155" s="45"/>
      <c r="Z155" s="45"/>
      <c r="AA155" s="45"/>
      <c r="AB155" s="73"/>
    </row>
    <row r="156" spans="1:29" x14ac:dyDescent="0.65">
      <c r="A156" s="63" t="s">
        <v>713</v>
      </c>
      <c r="B156" s="45">
        <v>62</v>
      </c>
      <c r="C156" s="70">
        <v>93</v>
      </c>
      <c r="D156" s="45" t="s">
        <v>34</v>
      </c>
      <c r="E156" s="45">
        <v>12530</v>
      </c>
      <c r="F156" s="45">
        <v>81</v>
      </c>
      <c r="G156" s="71">
        <v>424</v>
      </c>
      <c r="H156" s="59" t="s">
        <v>658</v>
      </c>
      <c r="I156" s="45"/>
      <c r="J156" s="45"/>
      <c r="K156" s="45">
        <v>97</v>
      </c>
      <c r="L156" s="448"/>
      <c r="M156" s="45">
        <v>97</v>
      </c>
      <c r="N156" s="45"/>
      <c r="O156" s="45"/>
      <c r="P156" s="45"/>
      <c r="Q156" s="72">
        <v>250</v>
      </c>
      <c r="R156" s="45">
        <v>22</v>
      </c>
      <c r="S156" s="45">
        <v>62</v>
      </c>
      <c r="T156" s="45" t="s">
        <v>36</v>
      </c>
      <c r="U156" s="59" t="s">
        <v>37</v>
      </c>
      <c r="V156" s="45">
        <v>72</v>
      </c>
      <c r="W156" s="45"/>
      <c r="X156" s="45">
        <v>72</v>
      </c>
      <c r="Y156" s="45"/>
      <c r="Z156" s="45"/>
      <c r="AA156" s="45">
        <v>3</v>
      </c>
      <c r="AB156" s="73"/>
    </row>
    <row r="157" spans="1:29" x14ac:dyDescent="0.65">
      <c r="A157" s="63"/>
      <c r="B157" s="45"/>
      <c r="C157" s="70"/>
      <c r="D157" s="45"/>
      <c r="E157" s="45"/>
      <c r="F157" s="45"/>
      <c r="G157" s="71"/>
      <c r="H157" s="59"/>
      <c r="I157" s="45"/>
      <c r="J157" s="45"/>
      <c r="K157" s="45"/>
      <c r="L157" s="448"/>
      <c r="M157" s="45"/>
      <c r="N157" s="45"/>
      <c r="O157" s="45"/>
      <c r="P157" s="45"/>
      <c r="Q157" s="72"/>
      <c r="R157" s="45"/>
      <c r="S157" s="45"/>
      <c r="T157" s="45"/>
      <c r="U157" s="59"/>
      <c r="V157" s="45"/>
      <c r="W157" s="45"/>
      <c r="X157" s="45"/>
      <c r="Y157" s="45"/>
      <c r="Z157" s="45"/>
      <c r="AA157" s="45"/>
      <c r="AB157" s="73"/>
    </row>
    <row r="158" spans="1:29" x14ac:dyDescent="0.65">
      <c r="A158" s="63" t="s">
        <v>714</v>
      </c>
      <c r="B158" s="45">
        <v>459</v>
      </c>
      <c r="C158" s="70">
        <v>94</v>
      </c>
      <c r="D158" s="45" t="s">
        <v>34</v>
      </c>
      <c r="E158" s="45">
        <v>26441</v>
      </c>
      <c r="F158" s="45">
        <v>14</v>
      </c>
      <c r="G158" s="71">
        <v>2359</v>
      </c>
      <c r="H158" s="59" t="s">
        <v>658</v>
      </c>
      <c r="I158" s="45">
        <v>25</v>
      </c>
      <c r="J158" s="45">
        <v>1</v>
      </c>
      <c r="K158" s="45">
        <v>37</v>
      </c>
      <c r="L158" s="448">
        <v>10137</v>
      </c>
      <c r="M158" s="45"/>
      <c r="N158" s="45"/>
      <c r="O158" s="45"/>
      <c r="P158" s="45"/>
      <c r="Q158" s="72">
        <v>100</v>
      </c>
      <c r="R158" s="45"/>
      <c r="S158" s="45">
        <v>459</v>
      </c>
      <c r="T158" s="45"/>
      <c r="U158" s="59"/>
      <c r="V158" s="45"/>
      <c r="W158" s="45"/>
      <c r="X158" s="45"/>
      <c r="Y158" s="45"/>
      <c r="Z158" s="45"/>
      <c r="AA158" s="45"/>
      <c r="AB158" s="73"/>
    </row>
    <row r="159" spans="1:29" x14ac:dyDescent="0.65">
      <c r="A159" s="63"/>
      <c r="B159" s="45"/>
      <c r="C159" s="70"/>
      <c r="D159" s="45"/>
      <c r="E159" s="45"/>
      <c r="F159" s="45"/>
      <c r="G159" s="71"/>
      <c r="H159" s="59"/>
      <c r="I159" s="45"/>
      <c r="J159" s="45"/>
      <c r="K159" s="45"/>
      <c r="L159" s="448"/>
      <c r="M159" s="45"/>
      <c r="N159" s="45"/>
      <c r="O159" s="45"/>
      <c r="P159" s="45"/>
      <c r="Q159" s="72"/>
      <c r="R159" s="45"/>
      <c r="S159" s="45"/>
      <c r="T159" s="45"/>
      <c r="U159" s="59"/>
      <c r="V159" s="45"/>
      <c r="W159" s="45"/>
      <c r="X159" s="45"/>
      <c r="Y159" s="45"/>
      <c r="Z159" s="45"/>
      <c r="AA159" s="45"/>
      <c r="AB159" s="73"/>
    </row>
    <row r="160" spans="1:29" x14ac:dyDescent="0.65">
      <c r="A160" s="63" t="s">
        <v>715</v>
      </c>
      <c r="B160" s="45">
        <v>159</v>
      </c>
      <c r="C160" s="70">
        <v>95</v>
      </c>
      <c r="D160" s="45" t="s">
        <v>34</v>
      </c>
      <c r="E160" s="45">
        <v>42051</v>
      </c>
      <c r="F160" s="45">
        <v>53</v>
      </c>
      <c r="G160" s="71">
        <v>2626</v>
      </c>
      <c r="H160" s="59" t="s">
        <v>658</v>
      </c>
      <c r="I160" s="45">
        <v>7</v>
      </c>
      <c r="J160" s="45"/>
      <c r="K160" s="45"/>
      <c r="L160" s="448">
        <v>2800</v>
      </c>
      <c r="M160" s="45"/>
      <c r="N160" s="45"/>
      <c r="O160" s="45"/>
      <c r="P160" s="45"/>
      <c r="Q160" s="72">
        <v>100</v>
      </c>
      <c r="R160" s="45"/>
      <c r="S160" s="45">
        <v>159</v>
      </c>
      <c r="T160" s="45"/>
      <c r="U160" s="59"/>
      <c r="V160" s="45"/>
      <c r="W160" s="45"/>
      <c r="X160" s="45"/>
      <c r="Y160" s="45"/>
      <c r="Z160" s="45"/>
      <c r="AA160" s="45"/>
      <c r="AB160" s="73"/>
    </row>
    <row r="161" spans="1:28" x14ac:dyDescent="0.65">
      <c r="A161" s="63"/>
      <c r="B161" s="45"/>
      <c r="C161" s="70"/>
      <c r="D161" s="45"/>
      <c r="E161" s="45"/>
      <c r="F161" s="45"/>
      <c r="G161" s="71"/>
      <c r="H161" s="59"/>
      <c r="I161" s="45"/>
      <c r="J161" s="45"/>
      <c r="K161" s="45"/>
      <c r="L161" s="448"/>
      <c r="M161" s="45"/>
      <c r="N161" s="45"/>
      <c r="O161" s="45"/>
      <c r="P161" s="45"/>
      <c r="Q161" s="72"/>
      <c r="R161" s="45"/>
      <c r="S161" s="45"/>
      <c r="T161" s="45"/>
      <c r="U161" s="59"/>
      <c r="V161" s="45"/>
      <c r="W161" s="45"/>
      <c r="X161" s="45"/>
      <c r="Y161" s="45"/>
      <c r="Z161" s="45"/>
      <c r="AA161" s="45"/>
      <c r="AB161" s="73"/>
    </row>
    <row r="162" spans="1:28" x14ac:dyDescent="0.65">
      <c r="A162" s="63" t="s">
        <v>716</v>
      </c>
      <c r="B162" s="45">
        <v>159</v>
      </c>
      <c r="C162" s="70">
        <v>96</v>
      </c>
      <c r="D162" s="45" t="s">
        <v>34</v>
      </c>
      <c r="E162" s="45">
        <v>49480</v>
      </c>
      <c r="F162" s="45">
        <v>198</v>
      </c>
      <c r="G162" s="71">
        <v>4457</v>
      </c>
      <c r="H162" s="59" t="s">
        <v>658</v>
      </c>
      <c r="I162" s="45"/>
      <c r="J162" s="45">
        <v>3</v>
      </c>
      <c r="K162" s="45">
        <v>67</v>
      </c>
      <c r="L162" s="448"/>
      <c r="M162" s="45">
        <v>367</v>
      </c>
      <c r="N162" s="45"/>
      <c r="O162" s="45"/>
      <c r="P162" s="45"/>
      <c r="Q162" s="72">
        <v>250</v>
      </c>
      <c r="R162" s="45">
        <v>23</v>
      </c>
      <c r="S162" s="45">
        <v>159</v>
      </c>
      <c r="T162" s="45" t="s">
        <v>36</v>
      </c>
      <c r="U162" s="59" t="s">
        <v>45</v>
      </c>
      <c r="V162" s="45">
        <v>36</v>
      </c>
      <c r="W162" s="45"/>
      <c r="X162" s="45">
        <v>36</v>
      </c>
      <c r="Y162" s="45"/>
      <c r="Z162" s="45"/>
      <c r="AA162" s="45">
        <v>30</v>
      </c>
      <c r="AB162" s="73"/>
    </row>
    <row r="163" spans="1:28" x14ac:dyDescent="0.65">
      <c r="A163" s="63"/>
      <c r="B163" s="45"/>
      <c r="C163" s="70"/>
      <c r="D163" s="45"/>
      <c r="E163" s="45"/>
      <c r="F163" s="45"/>
      <c r="G163" s="71"/>
      <c r="H163" s="59"/>
      <c r="I163" s="45"/>
      <c r="J163" s="45"/>
      <c r="K163" s="45"/>
      <c r="L163" s="448"/>
      <c r="M163" s="45"/>
      <c r="N163" s="45"/>
      <c r="O163" s="45"/>
      <c r="P163" s="45"/>
      <c r="Q163" s="72"/>
      <c r="R163" s="45"/>
      <c r="S163" s="45"/>
      <c r="T163" s="45"/>
      <c r="U163" s="59"/>
      <c r="V163" s="45"/>
      <c r="W163" s="45"/>
      <c r="X163" s="45"/>
      <c r="Y163" s="45"/>
      <c r="Z163" s="45"/>
      <c r="AA163" s="45"/>
      <c r="AB163" s="73"/>
    </row>
    <row r="164" spans="1:28" x14ac:dyDescent="0.65">
      <c r="A164" s="63" t="s">
        <v>717</v>
      </c>
      <c r="B164" s="45">
        <v>156</v>
      </c>
      <c r="C164" s="70">
        <v>97</v>
      </c>
      <c r="D164" s="45" t="s">
        <v>34</v>
      </c>
      <c r="E164" s="45">
        <v>42149</v>
      </c>
      <c r="F164" s="45">
        <v>194</v>
      </c>
      <c r="G164" s="71">
        <v>2724</v>
      </c>
      <c r="H164" s="59" t="s">
        <v>658</v>
      </c>
      <c r="I164" s="45">
        <v>1</v>
      </c>
      <c r="J164" s="45">
        <v>1</v>
      </c>
      <c r="K164" s="45">
        <v>4</v>
      </c>
      <c r="L164" s="448">
        <v>504</v>
      </c>
      <c r="M164" s="45"/>
      <c r="N164" s="45"/>
      <c r="O164" s="45"/>
      <c r="P164" s="45"/>
      <c r="Q164" s="72">
        <v>100</v>
      </c>
      <c r="R164" s="45"/>
      <c r="S164" s="45">
        <v>156</v>
      </c>
      <c r="T164" s="45"/>
      <c r="U164" s="59"/>
      <c r="V164" s="45"/>
      <c r="W164" s="45"/>
      <c r="X164" s="45"/>
      <c r="Y164" s="45"/>
      <c r="Z164" s="45"/>
      <c r="AA164" s="45"/>
      <c r="AB164" s="73"/>
    </row>
    <row r="165" spans="1:28" x14ac:dyDescent="0.65">
      <c r="A165" s="63" t="s">
        <v>717</v>
      </c>
      <c r="B165" s="45">
        <v>156</v>
      </c>
      <c r="C165" s="70">
        <v>98</v>
      </c>
      <c r="D165" s="45" t="s">
        <v>34</v>
      </c>
      <c r="E165" s="45">
        <v>43512</v>
      </c>
      <c r="F165" s="45">
        <v>197</v>
      </c>
      <c r="G165" s="71">
        <v>2757</v>
      </c>
      <c r="H165" s="59" t="s">
        <v>658</v>
      </c>
      <c r="I165" s="45">
        <v>4</v>
      </c>
      <c r="J165" s="45"/>
      <c r="K165" s="45">
        <v>19</v>
      </c>
      <c r="L165" s="448">
        <v>1619</v>
      </c>
      <c r="M165" s="45"/>
      <c r="N165" s="45"/>
      <c r="O165" s="45"/>
      <c r="P165" s="45"/>
      <c r="Q165" s="72">
        <v>100</v>
      </c>
      <c r="R165" s="45"/>
      <c r="S165" s="45">
        <v>156</v>
      </c>
      <c r="T165" s="45"/>
      <c r="U165" s="59"/>
      <c r="V165" s="45"/>
      <c r="W165" s="45"/>
      <c r="X165" s="45"/>
      <c r="Y165" s="45"/>
      <c r="Z165" s="45"/>
      <c r="AA165" s="45"/>
      <c r="AB165" s="73"/>
    </row>
    <row r="166" spans="1:28" x14ac:dyDescent="0.65">
      <c r="A166" s="63" t="s">
        <v>717</v>
      </c>
      <c r="B166" s="45">
        <v>156</v>
      </c>
      <c r="C166" s="70">
        <v>99</v>
      </c>
      <c r="D166" s="45" t="s">
        <v>34</v>
      </c>
      <c r="E166" s="45">
        <v>89493</v>
      </c>
      <c r="F166" s="45">
        <v>327</v>
      </c>
      <c r="G166" s="71">
        <v>7219</v>
      </c>
      <c r="H166" s="59" t="s">
        <v>658</v>
      </c>
      <c r="I166" s="45">
        <v>5</v>
      </c>
      <c r="J166" s="45">
        <v>3</v>
      </c>
      <c r="K166" s="45">
        <v>1</v>
      </c>
      <c r="L166" s="448">
        <v>2301</v>
      </c>
      <c r="M166" s="45"/>
      <c r="N166" s="45"/>
      <c r="O166" s="45"/>
      <c r="P166" s="45"/>
      <c r="Q166" s="72">
        <v>100</v>
      </c>
      <c r="R166" s="45"/>
      <c r="S166" s="45">
        <v>156</v>
      </c>
      <c r="T166" s="45"/>
      <c r="U166" s="59"/>
      <c r="V166" s="45"/>
      <c r="W166" s="45"/>
      <c r="X166" s="45"/>
      <c r="Y166" s="45"/>
      <c r="Z166" s="45"/>
      <c r="AA166" s="45"/>
      <c r="AB166" s="73"/>
    </row>
    <row r="167" spans="1:28" x14ac:dyDescent="0.65">
      <c r="A167" s="63"/>
      <c r="B167" s="45"/>
      <c r="C167" s="70"/>
      <c r="D167" s="45"/>
      <c r="E167" s="45"/>
      <c r="F167" s="45"/>
      <c r="G167" s="71"/>
      <c r="H167" s="59"/>
      <c r="I167" s="45"/>
      <c r="J167" s="45"/>
      <c r="K167" s="45"/>
      <c r="L167" s="448"/>
      <c r="M167" s="45"/>
      <c r="N167" s="45"/>
      <c r="O167" s="45"/>
      <c r="P167" s="45"/>
      <c r="Q167" s="72"/>
      <c r="R167" s="45"/>
      <c r="S167" s="45"/>
      <c r="T167" s="45"/>
      <c r="U167" s="59"/>
      <c r="V167" s="45"/>
      <c r="W167" s="45"/>
      <c r="X167" s="45"/>
      <c r="Y167" s="45"/>
      <c r="Z167" s="45"/>
      <c r="AA167" s="45"/>
      <c r="AB167" s="73"/>
    </row>
    <row r="168" spans="1:28" x14ac:dyDescent="0.65">
      <c r="A168" s="63" t="s">
        <v>718</v>
      </c>
      <c r="B168" s="45">
        <v>193</v>
      </c>
      <c r="C168" s="70">
        <v>100</v>
      </c>
      <c r="D168" s="45" t="s">
        <v>34</v>
      </c>
      <c r="E168" s="45">
        <v>77119</v>
      </c>
      <c r="F168" s="45">
        <v>309</v>
      </c>
      <c r="G168" s="71">
        <v>6758</v>
      </c>
      <c r="H168" s="59" t="s">
        <v>658</v>
      </c>
      <c r="I168" s="45">
        <v>6</v>
      </c>
      <c r="J168" s="45"/>
      <c r="K168" s="45"/>
      <c r="L168" s="448">
        <v>2400</v>
      </c>
      <c r="M168" s="45"/>
      <c r="N168" s="45"/>
      <c r="O168" s="45"/>
      <c r="P168" s="45"/>
      <c r="Q168" s="72">
        <v>100</v>
      </c>
      <c r="R168" s="45"/>
      <c r="S168" s="45">
        <v>193</v>
      </c>
      <c r="T168" s="45"/>
      <c r="U168" s="59"/>
      <c r="V168" s="45"/>
      <c r="W168" s="45"/>
      <c r="X168" s="45"/>
      <c r="Y168" s="45"/>
      <c r="Z168" s="45"/>
      <c r="AA168" s="45"/>
      <c r="AB168" s="73"/>
    </row>
    <row r="169" spans="1:28" x14ac:dyDescent="0.65">
      <c r="A169" s="63" t="s">
        <v>718</v>
      </c>
      <c r="B169" s="45">
        <v>193</v>
      </c>
      <c r="C169" s="70">
        <v>101</v>
      </c>
      <c r="D169" s="45" t="s">
        <v>34</v>
      </c>
      <c r="E169" s="45">
        <v>12540</v>
      </c>
      <c r="F169" s="45">
        <v>76</v>
      </c>
      <c r="G169" s="71">
        <v>434</v>
      </c>
      <c r="H169" s="59" t="s">
        <v>658</v>
      </c>
      <c r="I169" s="45"/>
      <c r="J169" s="45"/>
      <c r="K169" s="45">
        <v>75</v>
      </c>
      <c r="L169" s="448"/>
      <c r="M169" s="45">
        <v>75</v>
      </c>
      <c r="N169" s="45"/>
      <c r="O169" s="45"/>
      <c r="P169" s="45"/>
      <c r="Q169" s="72">
        <v>100</v>
      </c>
      <c r="R169" s="45">
        <v>24</v>
      </c>
      <c r="S169" s="45">
        <v>193</v>
      </c>
      <c r="T169" s="45" t="s">
        <v>36</v>
      </c>
      <c r="U169" s="59" t="s">
        <v>64</v>
      </c>
      <c r="V169" s="45">
        <v>72</v>
      </c>
      <c r="W169" s="45"/>
      <c r="X169" s="45">
        <v>72</v>
      </c>
      <c r="Y169" s="45"/>
      <c r="Z169" s="45"/>
      <c r="AA169" s="45">
        <v>15</v>
      </c>
      <c r="AB169" s="73"/>
    </row>
    <row r="170" spans="1:28" x14ac:dyDescent="0.65">
      <c r="A170" s="63" t="s">
        <v>718</v>
      </c>
      <c r="B170" s="45">
        <v>193</v>
      </c>
      <c r="C170" s="70">
        <v>102</v>
      </c>
      <c r="D170" s="45" t="s">
        <v>34</v>
      </c>
      <c r="E170" s="45">
        <v>37110</v>
      </c>
      <c r="F170" s="45">
        <v>95</v>
      </c>
      <c r="G170" s="71">
        <v>839</v>
      </c>
      <c r="H170" s="59" t="s">
        <v>658</v>
      </c>
      <c r="I170" s="45"/>
      <c r="J170" s="45"/>
      <c r="K170" s="45">
        <v>96</v>
      </c>
      <c r="L170" s="448"/>
      <c r="M170" s="45">
        <v>96</v>
      </c>
      <c r="N170" s="45"/>
      <c r="O170" s="45"/>
      <c r="P170" s="45"/>
      <c r="Q170" s="72">
        <v>175</v>
      </c>
      <c r="R170" s="45">
        <v>25</v>
      </c>
      <c r="S170" s="45">
        <v>193</v>
      </c>
      <c r="T170" s="45" t="s">
        <v>36</v>
      </c>
      <c r="U170" s="59" t="s">
        <v>45</v>
      </c>
      <c r="V170" s="45">
        <v>72</v>
      </c>
      <c r="W170" s="45"/>
      <c r="X170" s="45">
        <v>72</v>
      </c>
      <c r="Y170" s="45"/>
      <c r="Z170" s="45"/>
      <c r="AA170" s="45">
        <v>15</v>
      </c>
      <c r="AB170" s="73"/>
    </row>
    <row r="171" spans="1:28" x14ac:dyDescent="0.65">
      <c r="A171" s="63"/>
      <c r="B171" s="45"/>
      <c r="C171" s="70"/>
      <c r="D171" s="45"/>
      <c r="E171" s="45"/>
      <c r="F171" s="45"/>
      <c r="G171" s="71"/>
      <c r="H171" s="59"/>
      <c r="I171" s="45"/>
      <c r="J171" s="45"/>
      <c r="K171" s="45"/>
      <c r="L171" s="448"/>
      <c r="M171" s="45"/>
      <c r="N171" s="45"/>
      <c r="O171" s="45"/>
      <c r="P171" s="45"/>
      <c r="Q171" s="72"/>
      <c r="R171" s="45"/>
      <c r="S171" s="45"/>
      <c r="T171" s="45"/>
      <c r="U171" s="59"/>
      <c r="V171" s="45"/>
      <c r="W171" s="45"/>
      <c r="X171" s="45"/>
      <c r="Y171" s="45"/>
      <c r="Z171" s="45"/>
      <c r="AA171" s="45"/>
      <c r="AB171" s="73"/>
    </row>
    <row r="172" spans="1:28" x14ac:dyDescent="0.65">
      <c r="A172" s="63" t="s">
        <v>719</v>
      </c>
      <c r="B172" s="45">
        <v>2</v>
      </c>
      <c r="C172" s="70">
        <v>103</v>
      </c>
      <c r="D172" s="45" t="s">
        <v>34</v>
      </c>
      <c r="E172" s="45">
        <v>37467</v>
      </c>
      <c r="F172" s="45">
        <v>208</v>
      </c>
      <c r="G172" s="71">
        <v>4444</v>
      </c>
      <c r="H172" s="59" t="s">
        <v>658</v>
      </c>
      <c r="I172" s="45">
        <v>1</v>
      </c>
      <c r="J172" s="45">
        <v>1</v>
      </c>
      <c r="K172" s="45">
        <v>50</v>
      </c>
      <c r="L172" s="448">
        <v>550</v>
      </c>
      <c r="M172" s="45"/>
      <c r="N172" s="45"/>
      <c r="O172" s="45"/>
      <c r="P172" s="45"/>
      <c r="Q172" s="72">
        <v>100</v>
      </c>
      <c r="R172" s="45"/>
      <c r="S172" s="45">
        <v>2</v>
      </c>
      <c r="T172" s="45"/>
      <c r="U172" s="59"/>
      <c r="V172" s="45"/>
      <c r="W172" s="45"/>
      <c r="X172" s="45"/>
      <c r="Y172" s="45"/>
      <c r="Z172" s="45"/>
      <c r="AA172" s="45"/>
      <c r="AB172" s="73"/>
    </row>
    <row r="173" spans="1:28" x14ac:dyDescent="0.65">
      <c r="A173" s="63" t="s">
        <v>719</v>
      </c>
      <c r="B173" s="45">
        <v>2</v>
      </c>
      <c r="C173" s="70">
        <v>104</v>
      </c>
      <c r="D173" s="45" t="s">
        <v>34</v>
      </c>
      <c r="E173" s="45">
        <v>12541</v>
      </c>
      <c r="F173" s="45">
        <v>93</v>
      </c>
      <c r="G173" s="71">
        <v>435</v>
      </c>
      <c r="H173" s="59" t="s">
        <v>658</v>
      </c>
      <c r="I173" s="45"/>
      <c r="J173" s="45"/>
      <c r="K173" s="45">
        <v>81</v>
      </c>
      <c r="L173" s="448">
        <v>81</v>
      </c>
      <c r="M173" s="45"/>
      <c r="N173" s="45"/>
      <c r="O173" s="45"/>
      <c r="P173" s="45"/>
      <c r="Q173" s="72">
        <v>250</v>
      </c>
      <c r="R173" s="45"/>
      <c r="S173" s="45">
        <v>2</v>
      </c>
      <c r="T173" s="45"/>
      <c r="U173" s="59"/>
      <c r="V173" s="45"/>
      <c r="W173" s="45"/>
      <c r="X173" s="45"/>
      <c r="Y173" s="45"/>
      <c r="Z173" s="45"/>
      <c r="AA173" s="45"/>
      <c r="AB173" s="73"/>
    </row>
    <row r="174" spans="1:28" x14ac:dyDescent="0.65">
      <c r="A174" s="63"/>
      <c r="B174" s="45"/>
      <c r="C174" s="70"/>
      <c r="D174" s="45"/>
      <c r="E174" s="45"/>
      <c r="F174" s="45"/>
      <c r="G174" s="71"/>
      <c r="H174" s="59"/>
      <c r="I174" s="45"/>
      <c r="J174" s="45"/>
      <c r="K174" s="45"/>
      <c r="L174" s="448"/>
      <c r="M174" s="45"/>
      <c r="N174" s="45"/>
      <c r="O174" s="45"/>
      <c r="P174" s="45"/>
      <c r="Q174" s="72"/>
      <c r="R174" s="45"/>
      <c r="S174" s="45"/>
      <c r="T174" s="45"/>
      <c r="U174" s="59"/>
      <c r="V174" s="45"/>
      <c r="W174" s="45"/>
      <c r="X174" s="45"/>
      <c r="Y174" s="45"/>
      <c r="Z174" s="45"/>
      <c r="AA174" s="45"/>
      <c r="AB174" s="73"/>
    </row>
    <row r="175" spans="1:28" x14ac:dyDescent="0.65">
      <c r="A175" s="63" t="s">
        <v>720</v>
      </c>
      <c r="B175" s="45">
        <v>2</v>
      </c>
      <c r="C175" s="70">
        <v>105</v>
      </c>
      <c r="D175" s="45" t="s">
        <v>34</v>
      </c>
      <c r="E175" s="45">
        <v>12538</v>
      </c>
      <c r="F175" s="45">
        <v>91</v>
      </c>
      <c r="G175" s="71">
        <v>432</v>
      </c>
      <c r="H175" s="59" t="s">
        <v>658</v>
      </c>
      <c r="I175" s="45"/>
      <c r="J175" s="45"/>
      <c r="K175" s="45">
        <v>51</v>
      </c>
      <c r="L175" s="448"/>
      <c r="M175" s="45">
        <v>51</v>
      </c>
      <c r="N175" s="45"/>
      <c r="O175" s="45"/>
      <c r="P175" s="45"/>
      <c r="Q175" s="72">
        <v>100</v>
      </c>
      <c r="R175" s="45">
        <v>26</v>
      </c>
      <c r="S175" s="45">
        <v>2</v>
      </c>
      <c r="T175" s="45" t="s">
        <v>36</v>
      </c>
      <c r="U175" s="59" t="s">
        <v>45</v>
      </c>
      <c r="V175" s="45">
        <v>54</v>
      </c>
      <c r="W175" s="45"/>
      <c r="X175" s="45">
        <v>54</v>
      </c>
      <c r="Y175" s="45"/>
      <c r="Z175" s="45"/>
      <c r="AA175" s="45">
        <v>20</v>
      </c>
      <c r="AB175" s="73"/>
    </row>
    <row r="176" spans="1:28" x14ac:dyDescent="0.65">
      <c r="A176" s="63"/>
      <c r="B176" s="45"/>
      <c r="C176" s="70"/>
      <c r="D176" s="45"/>
      <c r="E176" s="45"/>
      <c r="F176" s="45"/>
      <c r="G176" s="71"/>
      <c r="H176" s="59"/>
      <c r="I176" s="45"/>
      <c r="J176" s="45"/>
      <c r="K176" s="45"/>
      <c r="L176" s="448"/>
      <c r="M176" s="45"/>
      <c r="N176" s="45"/>
      <c r="O176" s="45"/>
      <c r="P176" s="45"/>
      <c r="Q176" s="72"/>
      <c r="R176" s="45"/>
      <c r="S176" s="45"/>
      <c r="T176" s="45"/>
      <c r="U176" s="59"/>
      <c r="V176" s="45"/>
      <c r="W176" s="45"/>
      <c r="X176" s="45"/>
      <c r="Y176" s="45"/>
      <c r="Z176" s="45"/>
      <c r="AA176" s="45"/>
      <c r="AB176" s="73"/>
    </row>
    <row r="177" spans="1:29" x14ac:dyDescent="0.65">
      <c r="A177" s="63" t="s">
        <v>721</v>
      </c>
      <c r="B177" s="45">
        <v>149</v>
      </c>
      <c r="C177" s="70">
        <v>106</v>
      </c>
      <c r="D177" s="45" t="s">
        <v>34</v>
      </c>
      <c r="E177" s="45">
        <v>42140</v>
      </c>
      <c r="F177" s="45">
        <v>186</v>
      </c>
      <c r="G177" s="71">
        <v>2715</v>
      </c>
      <c r="H177" s="59" t="s">
        <v>658</v>
      </c>
      <c r="I177" s="45">
        <v>17</v>
      </c>
      <c r="J177" s="45"/>
      <c r="K177" s="45">
        <v>2</v>
      </c>
      <c r="L177" s="448">
        <v>6802</v>
      </c>
      <c r="M177" s="45"/>
      <c r="N177" s="45"/>
      <c r="O177" s="45"/>
      <c r="P177" s="45"/>
      <c r="Q177" s="72">
        <v>150</v>
      </c>
      <c r="R177" s="45"/>
      <c r="S177" s="45">
        <v>149</v>
      </c>
      <c r="T177" s="45"/>
      <c r="U177" s="59"/>
      <c r="V177" s="45"/>
      <c r="W177" s="45"/>
      <c r="X177" s="45"/>
      <c r="Y177" s="45"/>
      <c r="Z177" s="45"/>
      <c r="AA177" s="45"/>
      <c r="AB177" s="73"/>
    </row>
    <row r="178" spans="1:29" x14ac:dyDescent="0.65">
      <c r="A178" s="63"/>
      <c r="B178" s="45"/>
      <c r="C178" s="70"/>
      <c r="D178" s="45"/>
      <c r="E178" s="45"/>
      <c r="F178" s="45"/>
      <c r="G178" s="71"/>
      <c r="H178" s="59"/>
      <c r="I178" s="45"/>
      <c r="J178" s="45"/>
      <c r="K178" s="45"/>
      <c r="L178" s="448"/>
      <c r="M178" s="45"/>
      <c r="N178" s="45"/>
      <c r="O178" s="45"/>
      <c r="P178" s="45"/>
      <c r="Q178" s="72"/>
      <c r="R178" s="45"/>
      <c r="S178" s="45"/>
      <c r="T178" s="45"/>
      <c r="U178" s="59"/>
      <c r="V178" s="45"/>
      <c r="W178" s="45"/>
      <c r="X178" s="45"/>
      <c r="Y178" s="45"/>
      <c r="Z178" s="45"/>
      <c r="AA178" s="45"/>
      <c r="AB178" s="73"/>
    </row>
    <row r="179" spans="1:29" x14ac:dyDescent="0.65">
      <c r="A179" s="63" t="s">
        <v>722</v>
      </c>
      <c r="B179" s="45">
        <v>149</v>
      </c>
      <c r="C179" s="70">
        <v>107</v>
      </c>
      <c r="D179" s="45" t="s">
        <v>34</v>
      </c>
      <c r="E179" s="45">
        <v>42141</v>
      </c>
      <c r="F179" s="45">
        <v>196</v>
      </c>
      <c r="G179" s="71">
        <v>2716</v>
      </c>
      <c r="H179" s="59" t="s">
        <v>658</v>
      </c>
      <c r="I179" s="45">
        <v>11</v>
      </c>
      <c r="J179" s="45">
        <v>3</v>
      </c>
      <c r="K179" s="45">
        <v>58</v>
      </c>
      <c r="L179" s="448">
        <v>4758</v>
      </c>
      <c r="M179" s="45"/>
      <c r="N179" s="45"/>
      <c r="O179" s="45"/>
      <c r="P179" s="45"/>
      <c r="Q179" s="72">
        <v>150</v>
      </c>
      <c r="R179" s="45"/>
      <c r="S179" s="45">
        <v>149</v>
      </c>
      <c r="T179" s="45"/>
      <c r="U179" s="59"/>
      <c r="V179" s="45"/>
      <c r="W179" s="45"/>
      <c r="X179" s="45"/>
      <c r="Y179" s="45"/>
      <c r="Z179" s="45"/>
      <c r="AA179" s="45"/>
      <c r="AB179" s="73"/>
    </row>
    <row r="180" spans="1:29" x14ac:dyDescent="0.65">
      <c r="A180" s="63"/>
      <c r="B180" s="45"/>
      <c r="C180" s="70"/>
      <c r="D180" s="45"/>
      <c r="E180" s="45"/>
      <c r="F180" s="45"/>
      <c r="G180" s="71"/>
      <c r="H180" s="59"/>
      <c r="I180" s="45"/>
      <c r="J180" s="45"/>
      <c r="K180" s="45"/>
      <c r="L180" s="448"/>
      <c r="M180" s="45"/>
      <c r="N180" s="45"/>
      <c r="O180" s="45"/>
      <c r="P180" s="45"/>
      <c r="Q180" s="72"/>
      <c r="R180" s="45"/>
      <c r="S180" s="45"/>
      <c r="T180" s="45"/>
      <c r="U180" s="59"/>
      <c r="V180" s="45"/>
      <c r="W180" s="45"/>
      <c r="X180" s="45"/>
      <c r="Y180" s="45"/>
      <c r="Z180" s="45"/>
      <c r="AA180" s="45"/>
      <c r="AB180" s="73"/>
    </row>
    <row r="181" spans="1:29" x14ac:dyDescent="0.65">
      <c r="A181" s="63" t="s">
        <v>723</v>
      </c>
      <c r="B181" s="45">
        <v>149</v>
      </c>
      <c r="C181" s="70">
        <v>108</v>
      </c>
      <c r="D181" s="45" t="s">
        <v>34</v>
      </c>
      <c r="E181" s="45">
        <v>43536</v>
      </c>
      <c r="F181" s="45">
        <v>132</v>
      </c>
      <c r="G181" s="71">
        <v>2780</v>
      </c>
      <c r="H181" s="59" t="s">
        <v>658</v>
      </c>
      <c r="I181" s="45">
        <v>4</v>
      </c>
      <c r="J181" s="45">
        <v>1</v>
      </c>
      <c r="K181" s="45">
        <v>82</v>
      </c>
      <c r="L181" s="448">
        <v>1782</v>
      </c>
      <c r="M181" s="45"/>
      <c r="N181" s="45"/>
      <c r="O181" s="45"/>
      <c r="P181" s="45"/>
      <c r="Q181" s="72">
        <v>100</v>
      </c>
      <c r="R181" s="45"/>
      <c r="S181" s="45">
        <v>149</v>
      </c>
      <c r="T181" s="45"/>
      <c r="U181" s="59"/>
      <c r="V181" s="45"/>
      <c r="W181" s="45"/>
      <c r="X181" s="45"/>
      <c r="Y181" s="45"/>
      <c r="Z181" s="45"/>
      <c r="AA181" s="45"/>
      <c r="AB181" s="73"/>
    </row>
    <row r="182" spans="1:29" x14ac:dyDescent="0.65">
      <c r="A182" s="63" t="s">
        <v>723</v>
      </c>
      <c r="B182" s="45">
        <v>149</v>
      </c>
      <c r="C182" s="70">
        <v>109</v>
      </c>
      <c r="D182" s="45" t="s">
        <v>34</v>
      </c>
      <c r="E182" s="45">
        <v>42139</v>
      </c>
      <c r="F182" s="45">
        <v>184</v>
      </c>
      <c r="G182" s="71"/>
      <c r="H182" s="59" t="s">
        <v>658</v>
      </c>
      <c r="I182" s="45">
        <v>7</v>
      </c>
      <c r="J182" s="45">
        <v>3</v>
      </c>
      <c r="K182" s="45">
        <v>2</v>
      </c>
      <c r="L182" s="448">
        <v>3102</v>
      </c>
      <c r="M182" s="45"/>
      <c r="N182" s="45"/>
      <c r="O182" s="45"/>
      <c r="P182" s="45"/>
      <c r="Q182" s="72">
        <v>150</v>
      </c>
      <c r="R182" s="45"/>
      <c r="S182" s="45">
        <v>149</v>
      </c>
      <c r="T182" s="45"/>
      <c r="U182" s="59"/>
      <c r="V182" s="45"/>
      <c r="W182" s="45"/>
      <c r="X182" s="45"/>
      <c r="Y182" s="45"/>
      <c r="Z182" s="45"/>
      <c r="AA182" s="45"/>
      <c r="AB182" s="73"/>
    </row>
    <row r="183" spans="1:29" x14ac:dyDescent="0.65">
      <c r="A183" s="63"/>
      <c r="B183" s="45"/>
      <c r="C183" s="70"/>
      <c r="D183" s="45"/>
      <c r="E183" s="45"/>
      <c r="F183" s="45"/>
      <c r="G183" s="71"/>
      <c r="H183" s="59"/>
      <c r="I183" s="45"/>
      <c r="J183" s="45"/>
      <c r="K183" s="45"/>
      <c r="L183" s="448"/>
      <c r="M183" s="45"/>
      <c r="N183" s="45"/>
      <c r="O183" s="45"/>
      <c r="P183" s="45"/>
      <c r="Q183" s="72"/>
      <c r="R183" s="45"/>
      <c r="S183" s="45"/>
      <c r="T183" s="45"/>
      <c r="U183" s="59"/>
      <c r="V183" s="45"/>
      <c r="W183" s="45"/>
      <c r="X183" s="45"/>
      <c r="Y183" s="45"/>
      <c r="Z183" s="45"/>
      <c r="AA183" s="45"/>
      <c r="AB183" s="73"/>
    </row>
    <row r="184" spans="1:29" s="75" customFormat="1" x14ac:dyDescent="0.65">
      <c r="A184" s="63" t="s">
        <v>724</v>
      </c>
      <c r="B184" s="45">
        <v>43</v>
      </c>
      <c r="C184" s="70">
        <v>110</v>
      </c>
      <c r="D184" s="45" t="s">
        <v>34</v>
      </c>
      <c r="E184" s="45">
        <v>89492</v>
      </c>
      <c r="F184" s="45">
        <v>326</v>
      </c>
      <c r="G184" s="71">
        <v>7218</v>
      </c>
      <c r="H184" s="59" t="s">
        <v>658</v>
      </c>
      <c r="I184" s="45">
        <v>5</v>
      </c>
      <c r="J184" s="45">
        <v>3</v>
      </c>
      <c r="K184" s="45">
        <v>82</v>
      </c>
      <c r="L184" s="448">
        <v>2382</v>
      </c>
      <c r="M184" s="45"/>
      <c r="N184" s="72"/>
      <c r="O184" s="72"/>
      <c r="P184" s="72"/>
      <c r="Q184" s="72">
        <v>100</v>
      </c>
      <c r="R184" s="45"/>
      <c r="S184" s="45">
        <v>43</v>
      </c>
      <c r="T184" s="45"/>
      <c r="U184" s="59"/>
      <c r="V184" s="45"/>
      <c r="W184" s="72"/>
      <c r="X184" s="45"/>
      <c r="Y184" s="72"/>
      <c r="Z184" s="72"/>
      <c r="AA184" s="45"/>
      <c r="AB184" s="74"/>
      <c r="AC184" s="441"/>
    </row>
    <row r="185" spans="1:29" s="75" customFormat="1" x14ac:dyDescent="0.65">
      <c r="A185" s="63"/>
      <c r="B185" s="45"/>
      <c r="C185" s="70"/>
      <c r="D185" s="45"/>
      <c r="E185" s="45"/>
      <c r="F185" s="45"/>
      <c r="G185" s="71"/>
      <c r="H185" s="59"/>
      <c r="I185" s="45"/>
      <c r="J185" s="45"/>
      <c r="K185" s="45"/>
      <c r="L185" s="448"/>
      <c r="M185" s="45"/>
      <c r="N185" s="72"/>
      <c r="O185" s="72"/>
      <c r="P185" s="72"/>
      <c r="Q185" s="72"/>
      <c r="R185" s="45"/>
      <c r="S185" s="45"/>
      <c r="T185" s="45"/>
      <c r="U185" s="59"/>
      <c r="V185" s="45"/>
      <c r="W185" s="72"/>
      <c r="X185" s="45"/>
      <c r="Y185" s="72"/>
      <c r="Z185" s="72"/>
      <c r="AA185" s="45"/>
      <c r="AB185" s="74"/>
      <c r="AC185" s="441"/>
    </row>
    <row r="186" spans="1:29" x14ac:dyDescent="0.65">
      <c r="A186" s="63" t="s">
        <v>725</v>
      </c>
      <c r="B186" s="45">
        <v>41</v>
      </c>
      <c r="C186" s="70">
        <v>111</v>
      </c>
      <c r="D186" s="45" t="s">
        <v>34</v>
      </c>
      <c r="E186" s="45">
        <v>42145</v>
      </c>
      <c r="F186" s="45">
        <v>190</v>
      </c>
      <c r="G186" s="71">
        <v>2720</v>
      </c>
      <c r="H186" s="59" t="s">
        <v>658</v>
      </c>
      <c r="I186" s="45">
        <v>6</v>
      </c>
      <c r="J186" s="45"/>
      <c r="K186" s="45">
        <v>51</v>
      </c>
      <c r="L186" s="448">
        <v>2451</v>
      </c>
      <c r="M186" s="45"/>
      <c r="N186" s="45"/>
      <c r="O186" s="45"/>
      <c r="P186" s="45"/>
      <c r="Q186" s="72">
        <v>150</v>
      </c>
      <c r="R186" s="45"/>
      <c r="S186" s="45">
        <v>41</v>
      </c>
      <c r="T186" s="45"/>
      <c r="U186" s="59"/>
      <c r="V186" s="45"/>
      <c r="W186" s="45"/>
      <c r="X186" s="45"/>
      <c r="Y186" s="45"/>
      <c r="Z186" s="45"/>
      <c r="AA186" s="45"/>
      <c r="AB186" s="73"/>
    </row>
    <row r="187" spans="1:29" s="75" customFormat="1" x14ac:dyDescent="0.65">
      <c r="A187" s="63" t="s">
        <v>725</v>
      </c>
      <c r="B187" s="45">
        <v>41</v>
      </c>
      <c r="C187" s="70">
        <v>112</v>
      </c>
      <c r="D187" s="45" t="s">
        <v>34</v>
      </c>
      <c r="E187" s="45">
        <v>22436</v>
      </c>
      <c r="F187" s="45">
        <v>5</v>
      </c>
      <c r="G187" s="71">
        <v>2354</v>
      </c>
      <c r="H187" s="59" t="s">
        <v>658</v>
      </c>
      <c r="I187" s="45">
        <v>20</v>
      </c>
      <c r="J187" s="45">
        <v>2</v>
      </c>
      <c r="K187" s="45">
        <v>20</v>
      </c>
      <c r="L187" s="448">
        <v>8220</v>
      </c>
      <c r="M187" s="45"/>
      <c r="N187" s="72"/>
      <c r="O187" s="72"/>
      <c r="P187" s="72"/>
      <c r="Q187" s="72">
        <v>150</v>
      </c>
      <c r="R187" s="45"/>
      <c r="S187" s="45">
        <v>41</v>
      </c>
      <c r="T187" s="45"/>
      <c r="U187" s="59"/>
      <c r="V187" s="45"/>
      <c r="W187" s="72"/>
      <c r="X187" s="45"/>
      <c r="Y187" s="72"/>
      <c r="Z187" s="72"/>
      <c r="AA187" s="45"/>
      <c r="AB187" s="74"/>
      <c r="AC187" s="441"/>
    </row>
    <row r="188" spans="1:29" s="75" customFormat="1" x14ac:dyDescent="0.65">
      <c r="A188" s="63"/>
      <c r="B188" s="45"/>
      <c r="C188" s="70"/>
      <c r="D188" s="45"/>
      <c r="E188" s="45"/>
      <c r="F188" s="45"/>
      <c r="G188" s="71"/>
      <c r="H188" s="59"/>
      <c r="I188" s="45"/>
      <c r="J188" s="45"/>
      <c r="K188" s="45"/>
      <c r="L188" s="448"/>
      <c r="M188" s="45"/>
      <c r="N188" s="72"/>
      <c r="O188" s="72"/>
      <c r="P188" s="72"/>
      <c r="Q188" s="72"/>
      <c r="R188" s="45"/>
      <c r="S188" s="45"/>
      <c r="T188" s="45"/>
      <c r="U188" s="59"/>
      <c r="V188" s="45"/>
      <c r="W188" s="72"/>
      <c r="X188" s="45"/>
      <c r="Y188" s="72"/>
      <c r="Z188" s="72"/>
      <c r="AA188" s="45"/>
      <c r="AB188" s="74"/>
      <c r="AC188" s="441"/>
    </row>
    <row r="189" spans="1:29" x14ac:dyDescent="0.65">
      <c r="A189" s="63" t="s">
        <v>726</v>
      </c>
      <c r="B189" s="45"/>
      <c r="C189" s="70">
        <v>113</v>
      </c>
      <c r="D189" s="45" t="s">
        <v>34</v>
      </c>
      <c r="E189" s="45">
        <v>49554</v>
      </c>
      <c r="F189" s="45">
        <v>57</v>
      </c>
      <c r="G189" s="71">
        <v>4531</v>
      </c>
      <c r="H189" s="59" t="s">
        <v>658</v>
      </c>
      <c r="I189" s="45">
        <v>11</v>
      </c>
      <c r="J189" s="45"/>
      <c r="K189" s="45"/>
      <c r="L189" s="448">
        <v>4400</v>
      </c>
      <c r="M189" s="45"/>
      <c r="N189" s="45"/>
      <c r="O189" s="45"/>
      <c r="P189" s="45"/>
      <c r="Q189" s="72">
        <v>200</v>
      </c>
      <c r="R189" s="45"/>
      <c r="S189" s="45"/>
      <c r="T189" s="45"/>
      <c r="U189" s="59"/>
      <c r="V189" s="45"/>
      <c r="W189" s="45"/>
      <c r="X189" s="45"/>
      <c r="Y189" s="45"/>
      <c r="Z189" s="45"/>
      <c r="AA189" s="45"/>
      <c r="AB189" s="73"/>
    </row>
    <row r="190" spans="1:29" x14ac:dyDescent="0.65">
      <c r="A190" s="63"/>
      <c r="B190" s="45"/>
      <c r="C190" s="70"/>
      <c r="D190" s="45"/>
      <c r="E190" s="45"/>
      <c r="F190" s="45"/>
      <c r="G190" s="71"/>
      <c r="H190" s="59"/>
      <c r="I190" s="45"/>
      <c r="J190" s="45"/>
      <c r="K190" s="45"/>
      <c r="L190" s="448"/>
      <c r="M190" s="45"/>
      <c r="N190" s="45"/>
      <c r="O190" s="45"/>
      <c r="P190" s="45"/>
      <c r="Q190" s="72"/>
      <c r="R190" s="45"/>
      <c r="S190" s="45"/>
      <c r="T190" s="45"/>
      <c r="U190" s="59"/>
      <c r="V190" s="45"/>
      <c r="W190" s="45"/>
      <c r="X190" s="45"/>
      <c r="Y190" s="45"/>
      <c r="Z190" s="45"/>
      <c r="AA190" s="45"/>
      <c r="AB190" s="73"/>
    </row>
    <row r="191" spans="1:29" s="75" customFormat="1" x14ac:dyDescent="0.65">
      <c r="A191" s="63" t="s">
        <v>727</v>
      </c>
      <c r="B191" s="45">
        <v>114</v>
      </c>
      <c r="C191" s="70">
        <v>114</v>
      </c>
      <c r="D191" s="45" t="s">
        <v>34</v>
      </c>
      <c r="E191" s="45">
        <v>49572</v>
      </c>
      <c r="F191" s="45">
        <v>86</v>
      </c>
      <c r="G191" s="71">
        <v>4549</v>
      </c>
      <c r="H191" s="59" t="s">
        <v>658</v>
      </c>
      <c r="I191" s="45">
        <v>4</v>
      </c>
      <c r="J191" s="45">
        <v>1</v>
      </c>
      <c r="K191" s="45">
        <v>74</v>
      </c>
      <c r="L191" s="448">
        <v>1774</v>
      </c>
      <c r="M191" s="45"/>
      <c r="N191" s="72"/>
      <c r="O191" s="72"/>
      <c r="P191" s="72"/>
      <c r="Q191" s="72">
        <v>250</v>
      </c>
      <c r="R191" s="45"/>
      <c r="S191" s="45">
        <v>114</v>
      </c>
      <c r="T191" s="45"/>
      <c r="U191" s="59"/>
      <c r="V191" s="45"/>
      <c r="W191" s="72"/>
      <c r="X191" s="45"/>
      <c r="Y191" s="72"/>
      <c r="Z191" s="72"/>
      <c r="AA191" s="45"/>
      <c r="AB191" s="74"/>
      <c r="AC191" s="441"/>
    </row>
    <row r="192" spans="1:29" s="75" customFormat="1" x14ac:dyDescent="0.65">
      <c r="A192" s="63"/>
      <c r="B192" s="45"/>
      <c r="C192" s="70"/>
      <c r="D192" s="45"/>
      <c r="E192" s="45"/>
      <c r="F192" s="45"/>
      <c r="G192" s="71"/>
      <c r="H192" s="59"/>
      <c r="I192" s="45"/>
      <c r="J192" s="45"/>
      <c r="K192" s="45"/>
      <c r="L192" s="448"/>
      <c r="M192" s="45"/>
      <c r="N192" s="72"/>
      <c r="O192" s="72"/>
      <c r="P192" s="72"/>
      <c r="Q192" s="72"/>
      <c r="R192" s="45"/>
      <c r="S192" s="45"/>
      <c r="T192" s="45"/>
      <c r="U192" s="59"/>
      <c r="V192" s="45"/>
      <c r="W192" s="72"/>
      <c r="X192" s="45"/>
      <c r="Y192" s="72"/>
      <c r="Z192" s="72"/>
      <c r="AA192" s="45"/>
      <c r="AB192" s="74"/>
      <c r="AC192" s="441"/>
    </row>
    <row r="193" spans="1:29" x14ac:dyDescent="0.65">
      <c r="A193" s="63" t="s">
        <v>728</v>
      </c>
      <c r="B193" s="45">
        <v>114</v>
      </c>
      <c r="C193" s="70">
        <v>115</v>
      </c>
      <c r="D193" s="45" t="s">
        <v>34</v>
      </c>
      <c r="E193" s="45">
        <v>42135</v>
      </c>
      <c r="F193" s="45">
        <v>127</v>
      </c>
      <c r="G193" s="71">
        <v>2710</v>
      </c>
      <c r="H193" s="59" t="s">
        <v>658</v>
      </c>
      <c r="I193" s="45">
        <v>3</v>
      </c>
      <c r="J193" s="45">
        <v>2</v>
      </c>
      <c r="K193" s="45">
        <v>61</v>
      </c>
      <c r="L193" s="448">
        <v>1461</v>
      </c>
      <c r="M193" s="45"/>
      <c r="N193" s="45"/>
      <c r="O193" s="45"/>
      <c r="P193" s="45"/>
      <c r="Q193" s="72">
        <v>175</v>
      </c>
      <c r="R193" s="45"/>
      <c r="S193" s="45">
        <v>114</v>
      </c>
      <c r="T193" s="45"/>
      <c r="U193" s="59"/>
      <c r="V193" s="45"/>
      <c r="W193" s="45"/>
      <c r="X193" s="45"/>
      <c r="Y193" s="45"/>
      <c r="Z193" s="45"/>
      <c r="AA193" s="45"/>
      <c r="AB193" s="73"/>
    </row>
    <row r="194" spans="1:29" s="75" customFormat="1" x14ac:dyDescent="0.65">
      <c r="A194" s="63" t="s">
        <v>728</v>
      </c>
      <c r="B194" s="45">
        <v>114</v>
      </c>
      <c r="C194" s="70">
        <v>116</v>
      </c>
      <c r="D194" s="45" t="s">
        <v>34</v>
      </c>
      <c r="E194" s="45">
        <v>42134</v>
      </c>
      <c r="F194" s="45">
        <v>130</v>
      </c>
      <c r="G194" s="71">
        <v>2709</v>
      </c>
      <c r="H194" s="59" t="s">
        <v>658</v>
      </c>
      <c r="I194" s="45">
        <v>10</v>
      </c>
      <c r="J194" s="45">
        <v>2</v>
      </c>
      <c r="K194" s="45"/>
      <c r="L194" s="448">
        <v>4200</v>
      </c>
      <c r="M194" s="45"/>
      <c r="N194" s="72"/>
      <c r="O194" s="72"/>
      <c r="P194" s="72"/>
      <c r="Q194" s="72">
        <v>150</v>
      </c>
      <c r="R194" s="45"/>
      <c r="S194" s="45">
        <v>114</v>
      </c>
      <c r="T194" s="45"/>
      <c r="U194" s="59"/>
      <c r="V194" s="45"/>
      <c r="W194" s="72"/>
      <c r="X194" s="45"/>
      <c r="Y194" s="72"/>
      <c r="Z194" s="72"/>
      <c r="AA194" s="45"/>
      <c r="AB194" s="74"/>
      <c r="AC194" s="441"/>
    </row>
    <row r="195" spans="1:29" x14ac:dyDescent="0.65">
      <c r="A195" s="63" t="s">
        <v>728</v>
      </c>
      <c r="B195" s="45">
        <v>114</v>
      </c>
      <c r="C195" s="70">
        <v>117</v>
      </c>
      <c r="D195" s="45" t="s">
        <v>47</v>
      </c>
      <c r="E195" s="45">
        <v>832</v>
      </c>
      <c r="F195" s="45">
        <v>10</v>
      </c>
      <c r="G195" s="71">
        <v>32</v>
      </c>
      <c r="H195" s="59" t="s">
        <v>658</v>
      </c>
      <c r="I195" s="45">
        <v>15</v>
      </c>
      <c r="J195" s="45">
        <v>1</v>
      </c>
      <c r="K195" s="45">
        <v>58</v>
      </c>
      <c r="L195" s="448">
        <v>6158</v>
      </c>
      <c r="M195" s="45"/>
      <c r="N195" s="45"/>
      <c r="O195" s="45"/>
      <c r="P195" s="45"/>
      <c r="Q195" s="72">
        <v>100</v>
      </c>
      <c r="R195" s="45"/>
      <c r="S195" s="45">
        <v>114</v>
      </c>
      <c r="T195" s="45"/>
      <c r="U195" s="59"/>
      <c r="V195" s="45"/>
      <c r="W195" s="72"/>
      <c r="X195" s="45"/>
      <c r="Y195" s="72"/>
      <c r="Z195" s="72"/>
      <c r="AA195" s="45"/>
      <c r="AB195" s="74"/>
    </row>
    <row r="196" spans="1:29" x14ac:dyDescent="0.65">
      <c r="A196" s="63"/>
      <c r="B196" s="45"/>
      <c r="C196" s="70"/>
      <c r="D196" s="45"/>
      <c r="E196" s="45"/>
      <c r="F196" s="45"/>
      <c r="G196" s="71"/>
      <c r="H196" s="59"/>
      <c r="I196" s="45"/>
      <c r="J196" s="45"/>
      <c r="K196" s="45"/>
      <c r="L196" s="448"/>
      <c r="M196" s="45"/>
      <c r="N196" s="45"/>
      <c r="O196" s="45"/>
      <c r="P196" s="45"/>
      <c r="Q196" s="72"/>
      <c r="R196" s="45"/>
      <c r="S196" s="45"/>
      <c r="T196" s="45"/>
      <c r="U196" s="59"/>
      <c r="V196" s="45"/>
      <c r="W196" s="72"/>
      <c r="X196" s="45"/>
      <c r="Y196" s="72"/>
      <c r="Z196" s="72"/>
      <c r="AA196" s="45"/>
      <c r="AB196" s="74"/>
    </row>
    <row r="197" spans="1:29" x14ac:dyDescent="0.65">
      <c r="A197" s="63" t="s">
        <v>729</v>
      </c>
      <c r="B197" s="45">
        <v>114</v>
      </c>
      <c r="C197" s="70">
        <v>118</v>
      </c>
      <c r="D197" s="45" t="s">
        <v>34</v>
      </c>
      <c r="E197" s="45">
        <v>14353</v>
      </c>
      <c r="F197" s="45">
        <v>41</v>
      </c>
      <c r="G197" s="71">
        <v>656</v>
      </c>
      <c r="H197" s="59" t="s">
        <v>658</v>
      </c>
      <c r="I197" s="45"/>
      <c r="J197" s="45"/>
      <c r="K197" s="45">
        <v>74</v>
      </c>
      <c r="L197" s="448"/>
      <c r="M197" s="45">
        <v>74</v>
      </c>
      <c r="N197" s="45"/>
      <c r="O197" s="45"/>
      <c r="P197" s="45"/>
      <c r="Q197" s="72">
        <v>250</v>
      </c>
      <c r="R197" s="45">
        <v>27</v>
      </c>
      <c r="S197" s="45">
        <v>114</v>
      </c>
      <c r="T197" s="45" t="s">
        <v>36</v>
      </c>
      <c r="U197" s="59" t="s">
        <v>45</v>
      </c>
      <c r="V197" s="45">
        <v>54</v>
      </c>
      <c r="W197" s="72"/>
      <c r="X197" s="45">
        <v>54</v>
      </c>
      <c r="Y197" s="72"/>
      <c r="Z197" s="72"/>
      <c r="AA197" s="45">
        <v>22</v>
      </c>
      <c r="AB197" s="74"/>
    </row>
    <row r="198" spans="1:29" x14ac:dyDescent="0.65">
      <c r="A198" s="63"/>
      <c r="B198" s="45"/>
      <c r="C198" s="70"/>
      <c r="D198" s="45"/>
      <c r="E198" s="45"/>
      <c r="F198" s="45"/>
      <c r="G198" s="71"/>
      <c r="H198" s="59"/>
      <c r="I198" s="45"/>
      <c r="J198" s="45"/>
      <c r="K198" s="45"/>
      <c r="L198" s="448"/>
      <c r="M198" s="45"/>
      <c r="N198" s="45"/>
      <c r="O198" s="45"/>
      <c r="P198" s="45"/>
      <c r="Q198" s="72"/>
      <c r="R198" s="45"/>
      <c r="S198" s="45"/>
      <c r="T198" s="45"/>
      <c r="U198" s="59"/>
      <c r="V198" s="45"/>
      <c r="W198" s="72"/>
      <c r="X198" s="45"/>
      <c r="Y198" s="72"/>
      <c r="Z198" s="72"/>
      <c r="AA198" s="45"/>
      <c r="AB198" s="74"/>
    </row>
    <row r="199" spans="1:29" s="75" customFormat="1" x14ac:dyDescent="0.65">
      <c r="A199" s="63" t="s">
        <v>730</v>
      </c>
      <c r="B199" s="45">
        <v>52</v>
      </c>
      <c r="C199" s="70">
        <v>119</v>
      </c>
      <c r="D199" s="45" t="s">
        <v>34</v>
      </c>
      <c r="E199" s="45">
        <v>14270</v>
      </c>
      <c r="F199" s="45">
        <v>61</v>
      </c>
      <c r="G199" s="71">
        <v>491</v>
      </c>
      <c r="H199" s="59" t="s">
        <v>658</v>
      </c>
      <c r="I199" s="45"/>
      <c r="J199" s="45">
        <v>3</v>
      </c>
      <c r="K199" s="45">
        <v>29</v>
      </c>
      <c r="L199" s="448"/>
      <c r="M199" s="45">
        <v>329</v>
      </c>
      <c r="N199" s="72"/>
      <c r="O199" s="72"/>
      <c r="P199" s="72"/>
      <c r="Q199" s="72">
        <v>200</v>
      </c>
      <c r="R199" s="45">
        <v>28</v>
      </c>
      <c r="S199" s="45">
        <v>52</v>
      </c>
      <c r="T199" s="45" t="s">
        <v>36</v>
      </c>
      <c r="U199" s="59" t="s">
        <v>45</v>
      </c>
      <c r="V199" s="45">
        <v>90</v>
      </c>
      <c r="W199" s="72"/>
      <c r="X199" s="45">
        <v>90</v>
      </c>
      <c r="Y199" s="72"/>
      <c r="Z199" s="72"/>
      <c r="AA199" s="45">
        <v>20</v>
      </c>
      <c r="AB199" s="74"/>
      <c r="AC199" s="441"/>
    </row>
    <row r="200" spans="1:29" x14ac:dyDescent="0.65">
      <c r="A200" s="63" t="s">
        <v>731</v>
      </c>
      <c r="B200" s="45">
        <v>52</v>
      </c>
      <c r="C200" s="70">
        <v>120</v>
      </c>
      <c r="D200" s="45" t="s">
        <v>34</v>
      </c>
      <c r="E200" s="45">
        <v>42127</v>
      </c>
      <c r="F200" s="45">
        <v>101</v>
      </c>
      <c r="G200" s="71">
        <v>2762</v>
      </c>
      <c r="H200" s="59" t="s">
        <v>658</v>
      </c>
      <c r="I200" s="45">
        <v>8</v>
      </c>
      <c r="J200" s="45"/>
      <c r="K200" s="45">
        <v>58</v>
      </c>
      <c r="L200" s="448">
        <v>3258</v>
      </c>
      <c r="M200" s="45"/>
      <c r="N200" s="45"/>
      <c r="O200" s="45"/>
      <c r="P200" s="45"/>
      <c r="Q200" s="72">
        <v>150</v>
      </c>
      <c r="R200" s="45"/>
      <c r="S200" s="45">
        <v>52</v>
      </c>
      <c r="T200" s="45"/>
      <c r="U200" s="59"/>
      <c r="V200" s="45"/>
      <c r="W200" s="45"/>
      <c r="X200" s="45"/>
      <c r="Y200" s="45"/>
      <c r="Z200" s="45"/>
      <c r="AA200" s="45"/>
      <c r="AB200" s="73"/>
    </row>
    <row r="201" spans="1:29" x14ac:dyDescent="0.65">
      <c r="A201" s="63"/>
      <c r="B201" s="45">
        <v>52</v>
      </c>
      <c r="C201" s="86">
        <v>120.1</v>
      </c>
      <c r="D201" s="45" t="s">
        <v>34</v>
      </c>
      <c r="E201" s="45">
        <v>42124</v>
      </c>
      <c r="F201" s="45">
        <v>97</v>
      </c>
      <c r="G201" s="71">
        <v>2699</v>
      </c>
      <c r="H201" s="59" t="s">
        <v>658</v>
      </c>
      <c r="I201" s="45">
        <v>4</v>
      </c>
      <c r="J201" s="45">
        <v>2</v>
      </c>
      <c r="K201" s="45">
        <v>87</v>
      </c>
      <c r="L201" s="448">
        <v>1887</v>
      </c>
      <c r="M201" s="45"/>
      <c r="N201" s="45"/>
      <c r="O201" s="45"/>
      <c r="P201" s="45"/>
      <c r="Q201" s="72">
        <v>100</v>
      </c>
      <c r="R201" s="45"/>
      <c r="S201" s="45">
        <v>52</v>
      </c>
      <c r="T201" s="45"/>
      <c r="U201" s="59"/>
      <c r="V201" s="45"/>
      <c r="W201" s="45"/>
      <c r="X201" s="45"/>
      <c r="Y201" s="45"/>
      <c r="Z201" s="45"/>
      <c r="AA201" s="45"/>
      <c r="AB201" s="73"/>
    </row>
    <row r="202" spans="1:29" s="75" customFormat="1" x14ac:dyDescent="0.65">
      <c r="A202" s="63" t="s">
        <v>730</v>
      </c>
      <c r="B202" s="45">
        <v>52</v>
      </c>
      <c r="C202" s="70">
        <v>121</v>
      </c>
      <c r="D202" s="45" t="s">
        <v>34</v>
      </c>
      <c r="E202" s="45">
        <v>42123</v>
      </c>
      <c r="F202" s="45">
        <v>100</v>
      </c>
      <c r="G202" s="71">
        <v>2698</v>
      </c>
      <c r="H202" s="59" t="s">
        <v>658</v>
      </c>
      <c r="I202" s="45">
        <v>10</v>
      </c>
      <c r="J202" s="45"/>
      <c r="K202" s="45">
        <v>94</v>
      </c>
      <c r="L202" s="448">
        <v>4094</v>
      </c>
      <c r="M202" s="45"/>
      <c r="N202" s="72"/>
      <c r="O202" s="72"/>
      <c r="P202" s="72"/>
      <c r="Q202" s="72">
        <v>150</v>
      </c>
      <c r="R202" s="45"/>
      <c r="S202" s="45">
        <v>52</v>
      </c>
      <c r="T202" s="45"/>
      <c r="U202" s="59"/>
      <c r="V202" s="45"/>
      <c r="W202" s="72"/>
      <c r="X202" s="45"/>
      <c r="Y202" s="72"/>
      <c r="Z202" s="72"/>
      <c r="AA202" s="45"/>
      <c r="AB202" s="74"/>
      <c r="AC202" s="441"/>
    </row>
    <row r="203" spans="1:29" x14ac:dyDescent="0.65">
      <c r="A203" s="63" t="s">
        <v>730</v>
      </c>
      <c r="B203" s="45">
        <v>52</v>
      </c>
      <c r="C203" s="70">
        <v>122</v>
      </c>
      <c r="D203" s="45" t="s">
        <v>34</v>
      </c>
      <c r="E203" s="45">
        <v>42128</v>
      </c>
      <c r="F203" s="45">
        <v>102</v>
      </c>
      <c r="G203" s="71">
        <v>2703</v>
      </c>
      <c r="H203" s="59" t="s">
        <v>658</v>
      </c>
      <c r="I203" s="45">
        <v>7</v>
      </c>
      <c r="J203" s="45"/>
      <c r="K203" s="45"/>
      <c r="L203" s="448">
        <v>2800</v>
      </c>
      <c r="M203" s="45"/>
      <c r="N203" s="45"/>
      <c r="O203" s="45"/>
      <c r="P203" s="45"/>
      <c r="Q203" s="72">
        <v>150</v>
      </c>
      <c r="R203" s="45"/>
      <c r="S203" s="45">
        <v>52</v>
      </c>
      <c r="T203" s="45"/>
      <c r="U203" s="59"/>
      <c r="V203" s="45"/>
      <c r="W203" s="45"/>
      <c r="X203" s="45"/>
      <c r="Y203" s="45"/>
      <c r="Z203" s="45"/>
      <c r="AA203" s="45"/>
      <c r="AB203" s="73"/>
    </row>
    <row r="204" spans="1:29" s="75" customFormat="1" x14ac:dyDescent="0.65">
      <c r="A204" s="63" t="s">
        <v>730</v>
      </c>
      <c r="B204" s="45">
        <v>52</v>
      </c>
      <c r="C204" s="70">
        <v>123</v>
      </c>
      <c r="D204" s="45" t="s">
        <v>34</v>
      </c>
      <c r="E204" s="45">
        <v>42125</v>
      </c>
      <c r="F204" s="45">
        <v>98</v>
      </c>
      <c r="G204" s="71">
        <v>2700</v>
      </c>
      <c r="H204" s="59" t="s">
        <v>658</v>
      </c>
      <c r="I204" s="45">
        <v>4</v>
      </c>
      <c r="J204" s="45">
        <v>2</v>
      </c>
      <c r="K204" s="45">
        <v>67</v>
      </c>
      <c r="L204" s="448">
        <v>1867</v>
      </c>
      <c r="M204" s="45"/>
      <c r="N204" s="72"/>
      <c r="O204" s="72"/>
      <c r="P204" s="72"/>
      <c r="Q204" s="72">
        <v>100</v>
      </c>
      <c r="R204" s="45"/>
      <c r="S204" s="45">
        <v>52</v>
      </c>
      <c r="T204" s="45"/>
      <c r="U204" s="59"/>
      <c r="V204" s="45"/>
      <c r="W204" s="72"/>
      <c r="X204" s="45"/>
      <c r="Y204" s="72"/>
      <c r="Z204" s="72"/>
      <c r="AA204" s="45"/>
      <c r="AB204" s="74"/>
      <c r="AC204" s="441"/>
    </row>
    <row r="205" spans="1:29" s="75" customFormat="1" x14ac:dyDescent="0.65">
      <c r="A205" s="63"/>
      <c r="B205" s="45"/>
      <c r="C205" s="70"/>
      <c r="D205" s="45"/>
      <c r="E205" s="45"/>
      <c r="F205" s="45"/>
      <c r="G205" s="71"/>
      <c r="H205" s="59"/>
      <c r="I205" s="45"/>
      <c r="J205" s="45"/>
      <c r="K205" s="45"/>
      <c r="L205" s="448"/>
      <c r="M205" s="45"/>
      <c r="N205" s="72"/>
      <c r="O205" s="72"/>
      <c r="P205" s="72"/>
      <c r="Q205" s="72"/>
      <c r="R205" s="45"/>
      <c r="S205" s="45"/>
      <c r="T205" s="45"/>
      <c r="U205" s="59"/>
      <c r="V205" s="45"/>
      <c r="W205" s="72"/>
      <c r="X205" s="45"/>
      <c r="Y205" s="72"/>
      <c r="Z205" s="72"/>
      <c r="AA205" s="45"/>
      <c r="AB205" s="74"/>
      <c r="AC205" s="441"/>
    </row>
    <row r="206" spans="1:29" x14ac:dyDescent="0.65">
      <c r="A206" s="63" t="s">
        <v>732</v>
      </c>
      <c r="B206" s="45">
        <v>106</v>
      </c>
      <c r="C206" s="70">
        <v>124</v>
      </c>
      <c r="D206" s="45" t="s">
        <v>34</v>
      </c>
      <c r="E206" s="45">
        <v>43667</v>
      </c>
      <c r="F206" s="45">
        <v>113</v>
      </c>
      <c r="G206" s="71">
        <v>2912</v>
      </c>
      <c r="H206" s="59" t="s">
        <v>658</v>
      </c>
      <c r="I206" s="45">
        <v>6</v>
      </c>
      <c r="J206" s="45">
        <v>2</v>
      </c>
      <c r="K206" s="45">
        <v>98</v>
      </c>
      <c r="L206" s="448">
        <v>2698</v>
      </c>
      <c r="M206" s="45"/>
      <c r="N206" s="45"/>
      <c r="O206" s="45"/>
      <c r="P206" s="45"/>
      <c r="Q206" s="72">
        <v>150</v>
      </c>
      <c r="R206" s="45"/>
      <c r="S206" s="45">
        <v>106</v>
      </c>
      <c r="T206" s="45"/>
      <c r="U206" s="59"/>
      <c r="V206" s="45"/>
      <c r="W206" s="45"/>
      <c r="X206" s="45"/>
      <c r="Y206" s="45"/>
      <c r="Z206" s="45"/>
      <c r="AA206" s="45"/>
      <c r="AB206" s="73"/>
    </row>
    <row r="207" spans="1:29" x14ac:dyDescent="0.65">
      <c r="A207" s="63"/>
      <c r="B207" s="45"/>
      <c r="C207" s="70"/>
      <c r="D207" s="45"/>
      <c r="E207" s="45"/>
      <c r="F207" s="45"/>
      <c r="G207" s="71"/>
      <c r="H207" s="59"/>
      <c r="I207" s="45"/>
      <c r="J207" s="45"/>
      <c r="K207" s="45"/>
      <c r="L207" s="448"/>
      <c r="M207" s="45"/>
      <c r="N207" s="45"/>
      <c r="O207" s="45"/>
      <c r="P207" s="45"/>
      <c r="Q207" s="72"/>
      <c r="R207" s="45"/>
      <c r="S207" s="45"/>
      <c r="T207" s="45"/>
      <c r="U207" s="59"/>
      <c r="V207" s="45"/>
      <c r="W207" s="45"/>
      <c r="X207" s="45"/>
      <c r="Y207" s="45"/>
      <c r="Z207" s="45"/>
      <c r="AA207" s="45"/>
      <c r="AB207" s="73"/>
    </row>
    <row r="208" spans="1:29" s="75" customFormat="1" x14ac:dyDescent="0.65">
      <c r="A208" s="63" t="s">
        <v>733</v>
      </c>
      <c r="B208" s="45">
        <v>106</v>
      </c>
      <c r="C208" s="70">
        <v>125</v>
      </c>
      <c r="D208" s="45" t="s">
        <v>34</v>
      </c>
      <c r="E208" s="45">
        <v>12551</v>
      </c>
      <c r="F208" s="45">
        <v>101</v>
      </c>
      <c r="G208" s="71">
        <v>445</v>
      </c>
      <c r="H208" s="59" t="s">
        <v>658</v>
      </c>
      <c r="I208" s="45"/>
      <c r="J208" s="45"/>
      <c r="K208" s="45">
        <v>96</v>
      </c>
      <c r="L208" s="448"/>
      <c r="M208" s="45">
        <v>96</v>
      </c>
      <c r="N208" s="72"/>
      <c r="O208" s="72"/>
      <c r="P208" s="72"/>
      <c r="Q208" s="72">
        <v>250</v>
      </c>
      <c r="R208" s="45">
        <v>29</v>
      </c>
      <c r="S208" s="45">
        <v>106</v>
      </c>
      <c r="T208" s="45" t="s">
        <v>36</v>
      </c>
      <c r="U208" s="59" t="s">
        <v>45</v>
      </c>
      <c r="V208" s="45">
        <v>72</v>
      </c>
      <c r="W208" s="72"/>
      <c r="X208" s="45">
        <v>72</v>
      </c>
      <c r="Y208" s="72"/>
      <c r="Z208" s="72"/>
      <c r="AA208" s="45">
        <v>25</v>
      </c>
      <c r="AB208" s="74"/>
      <c r="AC208" s="441"/>
    </row>
    <row r="209" spans="1:29" x14ac:dyDescent="0.65">
      <c r="A209" s="63" t="s">
        <v>734</v>
      </c>
      <c r="B209" s="45">
        <v>106</v>
      </c>
      <c r="C209" s="70">
        <v>126</v>
      </c>
      <c r="D209" s="45" t="s">
        <v>34</v>
      </c>
      <c r="E209" s="45">
        <v>45908</v>
      </c>
      <c r="F209" s="45">
        <v>272</v>
      </c>
      <c r="G209" s="71">
        <v>6545</v>
      </c>
      <c r="H209" s="59" t="s">
        <v>658</v>
      </c>
      <c r="I209" s="45">
        <v>6</v>
      </c>
      <c r="J209" s="45">
        <v>3</v>
      </c>
      <c r="K209" s="45">
        <v>58</v>
      </c>
      <c r="L209" s="448">
        <v>2758</v>
      </c>
      <c r="M209" s="45"/>
      <c r="N209" s="45"/>
      <c r="O209" s="45"/>
      <c r="P209" s="45"/>
      <c r="Q209" s="72">
        <v>150</v>
      </c>
      <c r="R209" s="45"/>
      <c r="S209" s="45">
        <v>106</v>
      </c>
      <c r="T209" s="45"/>
      <c r="U209" s="59"/>
      <c r="V209" s="45"/>
      <c r="W209" s="45"/>
      <c r="X209" s="45"/>
      <c r="Y209" s="45"/>
      <c r="Z209" s="45"/>
      <c r="AA209" s="45"/>
      <c r="AB209" s="73"/>
    </row>
    <row r="210" spans="1:29" s="75" customFormat="1" x14ac:dyDescent="0.65">
      <c r="A210" s="63" t="s">
        <v>734</v>
      </c>
      <c r="B210" s="45">
        <v>106</v>
      </c>
      <c r="C210" s="70">
        <v>127</v>
      </c>
      <c r="D210" s="45" t="s">
        <v>34</v>
      </c>
      <c r="E210" s="45">
        <v>74908</v>
      </c>
      <c r="F210" s="45">
        <v>66</v>
      </c>
      <c r="G210" s="71">
        <v>3163</v>
      </c>
      <c r="H210" s="59" t="s">
        <v>658</v>
      </c>
      <c r="I210" s="45">
        <v>4</v>
      </c>
      <c r="J210" s="45">
        <v>1</v>
      </c>
      <c r="K210" s="45">
        <v>56</v>
      </c>
      <c r="L210" s="448">
        <v>1756</v>
      </c>
      <c r="M210" s="45"/>
      <c r="N210" s="72"/>
      <c r="O210" s="72"/>
      <c r="P210" s="72"/>
      <c r="Q210" s="72">
        <v>150</v>
      </c>
      <c r="R210" s="45"/>
      <c r="S210" s="45">
        <v>106</v>
      </c>
      <c r="T210" s="45"/>
      <c r="U210" s="59"/>
      <c r="V210" s="45"/>
      <c r="W210" s="72"/>
      <c r="X210" s="45"/>
      <c r="Y210" s="72"/>
      <c r="Z210" s="72"/>
      <c r="AA210" s="45"/>
      <c r="AB210" s="74"/>
      <c r="AC210" s="441"/>
    </row>
    <row r="211" spans="1:29" x14ac:dyDescent="0.65">
      <c r="A211" s="63" t="s">
        <v>734</v>
      </c>
      <c r="B211" s="45">
        <v>106</v>
      </c>
      <c r="C211" s="70">
        <v>128</v>
      </c>
      <c r="D211" s="45" t="s">
        <v>34</v>
      </c>
      <c r="E211" s="45">
        <v>49734</v>
      </c>
      <c r="F211" s="45">
        <v>209</v>
      </c>
      <c r="G211" s="71">
        <v>4711</v>
      </c>
      <c r="H211" s="59" t="s">
        <v>658</v>
      </c>
      <c r="I211" s="45">
        <v>6</v>
      </c>
      <c r="J211" s="45">
        <v>2</v>
      </c>
      <c r="K211" s="45">
        <v>17</v>
      </c>
      <c r="L211" s="448">
        <v>2617</v>
      </c>
      <c r="M211" s="45"/>
      <c r="N211" s="45"/>
      <c r="O211" s="45"/>
      <c r="P211" s="45"/>
      <c r="Q211" s="72">
        <v>150</v>
      </c>
      <c r="R211" s="45"/>
      <c r="S211" s="45">
        <v>106</v>
      </c>
      <c r="T211" s="45"/>
      <c r="U211" s="59"/>
      <c r="V211" s="45"/>
      <c r="W211" s="45"/>
      <c r="X211" s="45"/>
      <c r="Y211" s="45"/>
      <c r="Z211" s="45"/>
      <c r="AA211" s="45"/>
      <c r="AB211" s="73"/>
    </row>
    <row r="212" spans="1:29" x14ac:dyDescent="0.65">
      <c r="A212" s="63"/>
      <c r="B212" s="45"/>
      <c r="C212" s="70"/>
      <c r="D212" s="45"/>
      <c r="E212" s="45"/>
      <c r="F212" s="45"/>
      <c r="G212" s="71"/>
      <c r="H212" s="59"/>
      <c r="I212" s="45"/>
      <c r="J212" s="45"/>
      <c r="K212" s="45"/>
      <c r="L212" s="448"/>
      <c r="M212" s="45"/>
      <c r="N212" s="45"/>
      <c r="O212" s="45"/>
      <c r="P212" s="45"/>
      <c r="Q212" s="72"/>
      <c r="R212" s="45"/>
      <c r="S212" s="45"/>
      <c r="T212" s="45"/>
      <c r="U212" s="59"/>
      <c r="V212" s="45"/>
      <c r="W212" s="45"/>
      <c r="X212" s="45"/>
      <c r="Y212" s="45"/>
      <c r="Z212" s="45"/>
      <c r="AA212" s="45"/>
      <c r="AB212" s="73"/>
    </row>
    <row r="213" spans="1:29" s="75" customFormat="1" x14ac:dyDescent="0.65">
      <c r="A213" s="63" t="s">
        <v>735</v>
      </c>
      <c r="B213" s="45">
        <v>225</v>
      </c>
      <c r="C213" s="70">
        <v>129</v>
      </c>
      <c r="D213" s="45" t="s">
        <v>34</v>
      </c>
      <c r="E213" s="45">
        <v>6754</v>
      </c>
      <c r="F213" s="45">
        <v>205</v>
      </c>
      <c r="G213" s="71">
        <v>54</v>
      </c>
      <c r="H213" s="59" t="s">
        <v>658</v>
      </c>
      <c r="I213" s="45">
        <v>6</v>
      </c>
      <c r="J213" s="45">
        <v>2</v>
      </c>
      <c r="K213" s="45">
        <v>3</v>
      </c>
      <c r="L213" s="448">
        <v>2603</v>
      </c>
      <c r="M213" s="45"/>
      <c r="N213" s="72"/>
      <c r="O213" s="72"/>
      <c r="P213" s="72"/>
      <c r="Q213" s="72">
        <v>150</v>
      </c>
      <c r="R213" s="45"/>
      <c r="S213" s="45">
        <v>225</v>
      </c>
      <c r="T213" s="45"/>
      <c r="U213" s="59"/>
      <c r="V213" s="45"/>
      <c r="W213" s="72"/>
      <c r="X213" s="45"/>
      <c r="Y213" s="72"/>
      <c r="Z213" s="72"/>
      <c r="AA213" s="45"/>
      <c r="AB213" s="74"/>
      <c r="AC213" s="441"/>
    </row>
    <row r="214" spans="1:29" s="75" customFormat="1" x14ac:dyDescent="0.65">
      <c r="A214" s="63"/>
      <c r="B214" s="45"/>
      <c r="C214" s="70"/>
      <c r="D214" s="45"/>
      <c r="E214" s="45"/>
      <c r="F214" s="45"/>
      <c r="G214" s="71"/>
      <c r="H214" s="59"/>
      <c r="I214" s="45"/>
      <c r="J214" s="45"/>
      <c r="K214" s="45"/>
      <c r="L214" s="448"/>
      <c r="M214" s="45"/>
      <c r="N214" s="72"/>
      <c r="O214" s="72"/>
      <c r="P214" s="72"/>
      <c r="Q214" s="72"/>
      <c r="R214" s="45"/>
      <c r="S214" s="45"/>
      <c r="T214" s="45"/>
      <c r="U214" s="59"/>
      <c r="V214" s="45"/>
      <c r="W214" s="72"/>
      <c r="X214" s="45"/>
      <c r="Y214" s="72"/>
      <c r="Z214" s="72"/>
      <c r="AA214" s="45"/>
      <c r="AB214" s="74"/>
      <c r="AC214" s="441"/>
    </row>
    <row r="215" spans="1:29" x14ac:dyDescent="0.65">
      <c r="A215" s="63" t="s">
        <v>736</v>
      </c>
      <c r="B215" s="45">
        <v>113</v>
      </c>
      <c r="C215" s="70">
        <v>130</v>
      </c>
      <c r="D215" s="45" t="s">
        <v>34</v>
      </c>
      <c r="E215" s="45">
        <v>70484</v>
      </c>
      <c r="F215" s="45">
        <v>160</v>
      </c>
      <c r="G215" s="71">
        <v>5904</v>
      </c>
      <c r="H215" s="59" t="s">
        <v>658</v>
      </c>
      <c r="I215" s="45">
        <v>4</v>
      </c>
      <c r="J215" s="45"/>
      <c r="K215" s="45"/>
      <c r="L215" s="448">
        <v>1600</v>
      </c>
      <c r="M215" s="45"/>
      <c r="N215" s="45"/>
      <c r="O215" s="45"/>
      <c r="P215" s="45"/>
      <c r="Q215" s="72">
        <v>100</v>
      </c>
      <c r="R215" s="45"/>
      <c r="S215" s="45">
        <v>113</v>
      </c>
      <c r="T215" s="45"/>
      <c r="U215" s="59"/>
      <c r="V215" s="45"/>
      <c r="W215" s="45"/>
      <c r="X215" s="45"/>
      <c r="Y215" s="45"/>
      <c r="Z215" s="45"/>
      <c r="AA215" s="45"/>
      <c r="AB215" s="73"/>
    </row>
    <row r="216" spans="1:29" s="75" customFormat="1" x14ac:dyDescent="0.65">
      <c r="A216" s="63" t="s">
        <v>736</v>
      </c>
      <c r="B216" s="45">
        <v>113</v>
      </c>
      <c r="C216" s="70">
        <v>131</v>
      </c>
      <c r="D216" s="45" t="s">
        <v>34</v>
      </c>
      <c r="E216" s="45">
        <v>50769</v>
      </c>
      <c r="F216" s="45">
        <v>129</v>
      </c>
      <c r="G216" s="71">
        <v>4860</v>
      </c>
      <c r="H216" s="59" t="s">
        <v>658</v>
      </c>
      <c r="I216" s="45">
        <v>5</v>
      </c>
      <c r="J216" s="45"/>
      <c r="K216" s="45"/>
      <c r="L216" s="448">
        <v>2000</v>
      </c>
      <c r="M216" s="45"/>
      <c r="N216" s="72"/>
      <c r="O216" s="72"/>
      <c r="P216" s="72"/>
      <c r="Q216" s="72">
        <v>100</v>
      </c>
      <c r="R216" s="45"/>
      <c r="S216" s="45">
        <v>113</v>
      </c>
      <c r="T216" s="45"/>
      <c r="U216" s="59"/>
      <c r="V216" s="45"/>
      <c r="W216" s="72"/>
      <c r="X216" s="45"/>
      <c r="Y216" s="72"/>
      <c r="Z216" s="72"/>
      <c r="AA216" s="45"/>
      <c r="AB216" s="74"/>
      <c r="AC216" s="441"/>
    </row>
    <row r="217" spans="1:29" s="75" customFormat="1" x14ac:dyDescent="0.65">
      <c r="A217" s="63" t="s">
        <v>736</v>
      </c>
      <c r="B217" s="45">
        <v>113</v>
      </c>
      <c r="C217" s="70">
        <v>132</v>
      </c>
      <c r="D217" s="45" t="s">
        <v>34</v>
      </c>
      <c r="E217" s="45">
        <v>78288</v>
      </c>
      <c r="F217" s="45">
        <v>170</v>
      </c>
      <c r="G217" s="71">
        <v>6777</v>
      </c>
      <c r="H217" s="59" t="s">
        <v>658</v>
      </c>
      <c r="I217" s="45"/>
      <c r="J217" s="45">
        <v>1</v>
      </c>
      <c r="K217" s="45">
        <v>86</v>
      </c>
      <c r="L217" s="448"/>
      <c r="M217" s="45">
        <v>186</v>
      </c>
      <c r="N217" s="72"/>
      <c r="O217" s="72"/>
      <c r="P217" s="72"/>
      <c r="Q217" s="72">
        <v>200</v>
      </c>
      <c r="R217" s="45">
        <v>30</v>
      </c>
      <c r="S217" s="45">
        <v>113</v>
      </c>
      <c r="T217" s="45" t="s">
        <v>36</v>
      </c>
      <c r="U217" s="59" t="s">
        <v>45</v>
      </c>
      <c r="V217" s="45">
        <v>108</v>
      </c>
      <c r="W217" s="72"/>
      <c r="X217" s="45">
        <v>108</v>
      </c>
      <c r="Y217" s="72"/>
      <c r="Z217" s="72"/>
      <c r="AA217" s="45">
        <v>16</v>
      </c>
      <c r="AB217" s="74"/>
      <c r="AC217" s="441"/>
    </row>
    <row r="218" spans="1:29" s="75" customFormat="1" x14ac:dyDescent="0.65">
      <c r="A218" s="63"/>
      <c r="B218" s="45"/>
      <c r="C218" s="70"/>
      <c r="D218" s="45"/>
      <c r="E218" s="45"/>
      <c r="F218" s="45"/>
      <c r="G218" s="71"/>
      <c r="H218" s="59"/>
      <c r="I218" s="45"/>
      <c r="J218" s="45"/>
      <c r="K218" s="45"/>
      <c r="L218" s="448"/>
      <c r="M218" s="45"/>
      <c r="N218" s="72"/>
      <c r="O218" s="72"/>
      <c r="P218" s="72"/>
      <c r="Q218" s="72"/>
      <c r="R218" s="45"/>
      <c r="S218" s="45"/>
      <c r="T218" s="45"/>
      <c r="U218" s="59"/>
      <c r="V218" s="45"/>
      <c r="W218" s="72"/>
      <c r="X218" s="45"/>
      <c r="Y218" s="72"/>
      <c r="Z218" s="72"/>
      <c r="AA218" s="45"/>
      <c r="AB218" s="74"/>
      <c r="AC218" s="441"/>
    </row>
    <row r="219" spans="1:29" s="75" customFormat="1" x14ac:dyDescent="0.65">
      <c r="A219" s="63" t="s">
        <v>737</v>
      </c>
      <c r="B219" s="45">
        <v>186</v>
      </c>
      <c r="C219" s="70">
        <v>133</v>
      </c>
      <c r="D219" s="45" t="s">
        <v>34</v>
      </c>
      <c r="E219" s="45">
        <v>42083</v>
      </c>
      <c r="F219" s="45">
        <v>66</v>
      </c>
      <c r="G219" s="71">
        <v>2658</v>
      </c>
      <c r="H219" s="59" t="s">
        <v>658</v>
      </c>
      <c r="I219" s="45">
        <v>7</v>
      </c>
      <c r="J219" s="45">
        <v>3</v>
      </c>
      <c r="K219" s="45">
        <v>29</v>
      </c>
      <c r="L219" s="448">
        <v>3129</v>
      </c>
      <c r="M219" s="45"/>
      <c r="N219" s="72"/>
      <c r="O219" s="72"/>
      <c r="P219" s="72"/>
      <c r="Q219" s="72">
        <v>100</v>
      </c>
      <c r="R219" s="45"/>
      <c r="S219" s="45">
        <v>186</v>
      </c>
      <c r="T219" s="45"/>
      <c r="U219" s="59"/>
      <c r="V219" s="45"/>
      <c r="W219" s="72"/>
      <c r="X219" s="45"/>
      <c r="Y219" s="72"/>
      <c r="Z219" s="72"/>
      <c r="AA219" s="45"/>
      <c r="AB219" s="74"/>
      <c r="AC219" s="441"/>
    </row>
    <row r="220" spans="1:29" s="75" customFormat="1" x14ac:dyDescent="0.65">
      <c r="A220" s="63" t="s">
        <v>737</v>
      </c>
      <c r="B220" s="45">
        <v>186</v>
      </c>
      <c r="C220" s="70">
        <v>134</v>
      </c>
      <c r="D220" s="45" t="s">
        <v>34</v>
      </c>
      <c r="E220" s="45">
        <v>54665</v>
      </c>
      <c r="F220" s="45">
        <v>178</v>
      </c>
      <c r="G220" s="71">
        <v>7631</v>
      </c>
      <c r="H220" s="59" t="s">
        <v>658</v>
      </c>
      <c r="I220" s="45">
        <v>5</v>
      </c>
      <c r="J220" s="45"/>
      <c r="K220" s="45"/>
      <c r="L220" s="448">
        <v>2000</v>
      </c>
      <c r="M220" s="45"/>
      <c r="N220" s="72"/>
      <c r="O220" s="72"/>
      <c r="P220" s="72"/>
      <c r="Q220" s="72">
        <v>100</v>
      </c>
      <c r="R220" s="45">
        <v>31</v>
      </c>
      <c r="S220" s="45">
        <v>186</v>
      </c>
      <c r="T220" s="45" t="s">
        <v>36</v>
      </c>
      <c r="U220" s="59" t="s">
        <v>37</v>
      </c>
      <c r="V220" s="45">
        <v>81</v>
      </c>
      <c r="W220" s="72"/>
      <c r="X220" s="45">
        <v>81</v>
      </c>
      <c r="Y220" s="72"/>
      <c r="Z220" s="72"/>
      <c r="AA220" s="45">
        <v>15</v>
      </c>
      <c r="AB220" s="74" t="s">
        <v>4</v>
      </c>
      <c r="AC220" s="441"/>
    </row>
    <row r="221" spans="1:29" s="75" customFormat="1" x14ac:dyDescent="0.65">
      <c r="A221" s="63"/>
      <c r="B221" s="45"/>
      <c r="C221" s="70"/>
      <c r="D221" s="45"/>
      <c r="E221" s="45"/>
      <c r="F221" s="45"/>
      <c r="G221" s="71"/>
      <c r="H221" s="59"/>
      <c r="I221" s="45"/>
      <c r="J221" s="45"/>
      <c r="K221" s="45"/>
      <c r="L221" s="448"/>
      <c r="M221" s="45"/>
      <c r="N221" s="72"/>
      <c r="O221" s="72"/>
      <c r="P221" s="72"/>
      <c r="Q221" s="72"/>
      <c r="R221" s="45"/>
      <c r="S221" s="45"/>
      <c r="T221" s="45"/>
      <c r="U221" s="59"/>
      <c r="V221" s="45"/>
      <c r="W221" s="72"/>
      <c r="X221" s="45"/>
      <c r="Y221" s="72"/>
      <c r="Z221" s="72"/>
      <c r="AA221" s="45"/>
      <c r="AB221" s="74"/>
      <c r="AC221" s="441"/>
    </row>
    <row r="222" spans="1:29" s="75" customFormat="1" x14ac:dyDescent="0.65">
      <c r="A222" s="63" t="s">
        <v>738</v>
      </c>
      <c r="B222" s="45">
        <v>21</v>
      </c>
      <c r="C222" s="70">
        <v>135</v>
      </c>
      <c r="D222" s="45" t="s">
        <v>34</v>
      </c>
      <c r="E222" s="45">
        <v>43691</v>
      </c>
      <c r="F222" s="45">
        <v>42</v>
      </c>
      <c r="G222" s="71"/>
      <c r="H222" s="59" t="s">
        <v>658</v>
      </c>
      <c r="I222" s="45">
        <v>12</v>
      </c>
      <c r="J222" s="45"/>
      <c r="K222" s="45">
        <v>18</v>
      </c>
      <c r="L222" s="448">
        <v>4818</v>
      </c>
      <c r="M222" s="45"/>
      <c r="N222" s="72"/>
      <c r="O222" s="72"/>
      <c r="P222" s="72"/>
      <c r="Q222" s="72">
        <v>150</v>
      </c>
      <c r="R222" s="45"/>
      <c r="S222" s="45">
        <v>21</v>
      </c>
      <c r="T222" s="45"/>
      <c r="U222" s="59"/>
      <c r="V222" s="45"/>
      <c r="W222" s="72"/>
      <c r="X222" s="45"/>
      <c r="Y222" s="72"/>
      <c r="Z222" s="72"/>
      <c r="AA222" s="45"/>
      <c r="AB222" s="74"/>
      <c r="AC222" s="441"/>
    </row>
    <row r="223" spans="1:29" s="75" customFormat="1" x14ac:dyDescent="0.65">
      <c r="A223" s="63"/>
      <c r="B223" s="45"/>
      <c r="C223" s="70"/>
      <c r="D223" s="45"/>
      <c r="E223" s="45"/>
      <c r="F223" s="45"/>
      <c r="G223" s="71"/>
      <c r="H223" s="59"/>
      <c r="I223" s="45"/>
      <c r="J223" s="45"/>
      <c r="K223" s="45"/>
      <c r="L223" s="448"/>
      <c r="M223" s="45"/>
      <c r="N223" s="72"/>
      <c r="O223" s="72"/>
      <c r="P223" s="72"/>
      <c r="Q223" s="72"/>
      <c r="R223" s="45"/>
      <c r="S223" s="45"/>
      <c r="T223" s="45"/>
      <c r="U223" s="59"/>
      <c r="V223" s="45"/>
      <c r="W223" s="72"/>
      <c r="X223" s="45"/>
      <c r="Y223" s="72"/>
      <c r="Z223" s="72"/>
      <c r="AA223" s="45"/>
      <c r="AB223" s="74"/>
      <c r="AC223" s="441"/>
    </row>
    <row r="224" spans="1:29" s="88" customFormat="1" x14ac:dyDescent="0.65">
      <c r="A224" s="69" t="s">
        <v>740</v>
      </c>
      <c r="B224" s="47">
        <v>93</v>
      </c>
      <c r="C224" s="76">
        <v>136</v>
      </c>
      <c r="D224" s="47" t="s">
        <v>34</v>
      </c>
      <c r="E224" s="47">
        <v>47719</v>
      </c>
      <c r="F224" s="47">
        <v>153</v>
      </c>
      <c r="G224" s="77">
        <v>4332</v>
      </c>
      <c r="H224" s="65" t="s">
        <v>658</v>
      </c>
      <c r="I224" s="47"/>
      <c r="J224" s="47"/>
      <c r="K224" s="47">
        <v>47</v>
      </c>
      <c r="L224" s="449"/>
      <c r="M224" s="47">
        <v>47</v>
      </c>
      <c r="N224" s="78"/>
      <c r="O224" s="78"/>
      <c r="P224" s="78"/>
      <c r="Q224" s="78">
        <v>250</v>
      </c>
      <c r="R224" s="47">
        <v>32</v>
      </c>
      <c r="S224" s="47">
        <v>93</v>
      </c>
      <c r="T224" s="47" t="s">
        <v>36</v>
      </c>
      <c r="U224" s="65" t="s">
        <v>45</v>
      </c>
      <c r="V224" s="47">
        <v>28</v>
      </c>
      <c r="W224" s="78"/>
      <c r="X224" s="47">
        <v>28</v>
      </c>
      <c r="Y224" s="47">
        <v>9</v>
      </c>
      <c r="Z224" s="78"/>
      <c r="AA224" s="47">
        <v>51</v>
      </c>
      <c r="AB224" s="87" t="s">
        <v>739</v>
      </c>
      <c r="AC224" s="441"/>
    </row>
    <row r="225" spans="1:29" s="90" customFormat="1" x14ac:dyDescent="0.65">
      <c r="A225" s="85"/>
      <c r="B225" s="46"/>
      <c r="C225" s="80"/>
      <c r="D225" s="46"/>
      <c r="E225" s="46"/>
      <c r="F225" s="46"/>
      <c r="G225" s="82"/>
      <c r="H225" s="81"/>
      <c r="I225" s="46"/>
      <c r="J225" s="46"/>
      <c r="K225" s="46"/>
      <c r="L225" s="450"/>
      <c r="M225" s="46"/>
      <c r="N225" s="83"/>
      <c r="O225" s="83"/>
      <c r="P225" s="83"/>
      <c r="Q225" s="83"/>
      <c r="R225" s="46"/>
      <c r="S225" s="46"/>
      <c r="T225" s="46"/>
      <c r="U225" s="81"/>
      <c r="V225" s="46"/>
      <c r="W225" s="83"/>
      <c r="X225" s="46"/>
      <c r="Y225" s="46"/>
      <c r="Z225" s="83"/>
      <c r="AA225" s="46"/>
      <c r="AB225" s="89"/>
      <c r="AC225" s="441"/>
    </row>
    <row r="226" spans="1:29" s="75" customFormat="1" x14ac:dyDescent="0.65">
      <c r="A226" s="63" t="s">
        <v>741</v>
      </c>
      <c r="B226" s="45"/>
      <c r="C226" s="70">
        <v>137</v>
      </c>
      <c r="D226" s="45" t="s">
        <v>49</v>
      </c>
      <c r="E226" s="45">
        <v>138</v>
      </c>
      <c r="F226" s="45">
        <v>19914</v>
      </c>
      <c r="G226" s="71"/>
      <c r="H226" s="59" t="s">
        <v>658</v>
      </c>
      <c r="I226" s="45">
        <v>6</v>
      </c>
      <c r="J226" s="45">
        <v>2</v>
      </c>
      <c r="K226" s="45">
        <v>13</v>
      </c>
      <c r="L226" s="448">
        <v>2613</v>
      </c>
      <c r="M226" s="45"/>
      <c r="N226" s="72"/>
      <c r="O226" s="72"/>
      <c r="P226" s="72"/>
      <c r="Q226" s="72">
        <v>150</v>
      </c>
      <c r="R226" s="45"/>
      <c r="S226" s="45"/>
      <c r="T226" s="45"/>
      <c r="U226" s="59"/>
      <c r="V226" s="45"/>
      <c r="W226" s="72"/>
      <c r="X226" s="45"/>
      <c r="Y226" s="72"/>
      <c r="Z226" s="72"/>
      <c r="AA226" s="45"/>
      <c r="AB226" s="74"/>
      <c r="AC226" s="441"/>
    </row>
    <row r="227" spans="1:29" s="75" customFormat="1" x14ac:dyDescent="0.65">
      <c r="A227" s="63"/>
      <c r="B227" s="45"/>
      <c r="C227" s="70"/>
      <c r="D227" s="45"/>
      <c r="E227" s="45"/>
      <c r="F227" s="45"/>
      <c r="G227" s="71"/>
      <c r="H227" s="59"/>
      <c r="I227" s="45"/>
      <c r="J227" s="45"/>
      <c r="K227" s="45"/>
      <c r="L227" s="448"/>
      <c r="M227" s="45"/>
      <c r="N227" s="72"/>
      <c r="O227" s="72"/>
      <c r="P227" s="72"/>
      <c r="Q227" s="72"/>
      <c r="R227" s="45"/>
      <c r="S227" s="45"/>
      <c r="T227" s="45"/>
      <c r="U227" s="59"/>
      <c r="V227" s="45"/>
      <c r="W227" s="72"/>
      <c r="X227" s="45"/>
      <c r="Y227" s="72"/>
      <c r="Z227" s="72"/>
      <c r="AA227" s="45"/>
      <c r="AB227" s="74"/>
      <c r="AC227" s="441"/>
    </row>
    <row r="228" spans="1:29" s="75" customFormat="1" x14ac:dyDescent="0.65">
      <c r="A228" s="63" t="s">
        <v>742</v>
      </c>
      <c r="B228" s="45">
        <v>169</v>
      </c>
      <c r="C228" s="70">
        <v>138</v>
      </c>
      <c r="D228" s="45" t="s">
        <v>34</v>
      </c>
      <c r="E228" s="45">
        <v>12492</v>
      </c>
      <c r="F228" s="45">
        <v>7</v>
      </c>
      <c r="G228" s="71">
        <v>386</v>
      </c>
      <c r="H228" s="59" t="s">
        <v>658</v>
      </c>
      <c r="I228" s="45"/>
      <c r="J228" s="45">
        <v>1</v>
      </c>
      <c r="K228" s="45">
        <v>99</v>
      </c>
      <c r="L228" s="448"/>
      <c r="M228" s="45">
        <v>199</v>
      </c>
      <c r="N228" s="72"/>
      <c r="O228" s="72"/>
      <c r="P228" s="72"/>
      <c r="Q228" s="72">
        <v>175</v>
      </c>
      <c r="R228" s="45">
        <v>33</v>
      </c>
      <c r="S228" s="45">
        <v>169</v>
      </c>
      <c r="T228" s="45" t="s">
        <v>36</v>
      </c>
      <c r="U228" s="59" t="s">
        <v>64</v>
      </c>
      <c r="V228" s="45">
        <v>81</v>
      </c>
      <c r="W228" s="72"/>
      <c r="X228" s="45">
        <v>81</v>
      </c>
      <c r="Y228" s="72"/>
      <c r="Z228" s="72"/>
      <c r="AA228" s="45">
        <v>10</v>
      </c>
      <c r="AB228" s="74"/>
      <c r="AC228" s="441"/>
    </row>
    <row r="229" spans="1:29" s="75" customFormat="1" x14ac:dyDescent="0.65">
      <c r="A229" s="63"/>
      <c r="B229" s="45"/>
      <c r="C229" s="70"/>
      <c r="D229" s="45"/>
      <c r="E229" s="45"/>
      <c r="F229" s="45"/>
      <c r="G229" s="71"/>
      <c r="H229" s="59"/>
      <c r="I229" s="45"/>
      <c r="J229" s="45"/>
      <c r="K229" s="45"/>
      <c r="L229" s="448"/>
      <c r="M229" s="45"/>
      <c r="N229" s="72"/>
      <c r="O229" s="72"/>
      <c r="P229" s="72"/>
      <c r="Q229" s="72"/>
      <c r="R229" s="45"/>
      <c r="S229" s="45"/>
      <c r="T229" s="45"/>
      <c r="U229" s="59"/>
      <c r="V229" s="45"/>
      <c r="W229" s="72"/>
      <c r="X229" s="45"/>
      <c r="Y229" s="72"/>
      <c r="Z229" s="72"/>
      <c r="AA229" s="45"/>
      <c r="AB229" s="74"/>
      <c r="AC229" s="441"/>
    </row>
    <row r="230" spans="1:29" s="75" customFormat="1" x14ac:dyDescent="0.65">
      <c r="A230" s="63" t="s">
        <v>743</v>
      </c>
      <c r="B230" s="45">
        <v>169</v>
      </c>
      <c r="C230" s="70">
        <v>139</v>
      </c>
      <c r="D230" s="45" t="s">
        <v>34</v>
      </c>
      <c r="E230" s="45">
        <v>43690</v>
      </c>
      <c r="F230" s="45">
        <v>81</v>
      </c>
      <c r="G230" s="71">
        <v>2935</v>
      </c>
      <c r="H230" s="59" t="s">
        <v>658</v>
      </c>
      <c r="I230" s="45">
        <v>8</v>
      </c>
      <c r="J230" s="45">
        <v>1</v>
      </c>
      <c r="K230" s="45">
        <v>19</v>
      </c>
      <c r="L230" s="448">
        <v>3319</v>
      </c>
      <c r="M230" s="45"/>
      <c r="N230" s="72"/>
      <c r="O230" s="72"/>
      <c r="P230" s="72"/>
      <c r="Q230" s="72">
        <v>150</v>
      </c>
      <c r="R230" s="45"/>
      <c r="S230" s="45">
        <v>169</v>
      </c>
      <c r="T230" s="45"/>
      <c r="U230" s="59"/>
      <c r="V230" s="45"/>
      <c r="W230" s="72"/>
      <c r="X230" s="45"/>
      <c r="Y230" s="72"/>
      <c r="Z230" s="72"/>
      <c r="AA230" s="45"/>
      <c r="AB230" s="74"/>
      <c r="AC230" s="441"/>
    </row>
    <row r="231" spans="1:29" s="75" customFormat="1" x14ac:dyDescent="0.65">
      <c r="A231" s="63" t="s">
        <v>743</v>
      </c>
      <c r="B231" s="45"/>
      <c r="C231" s="70">
        <v>140</v>
      </c>
      <c r="D231" s="45" t="s">
        <v>49</v>
      </c>
      <c r="E231" s="45">
        <v>204</v>
      </c>
      <c r="F231" s="45"/>
      <c r="G231" s="71" t="s">
        <v>4</v>
      </c>
      <c r="H231" s="59" t="s">
        <v>658</v>
      </c>
      <c r="I231" s="45">
        <v>6</v>
      </c>
      <c r="J231" s="45">
        <v>1</v>
      </c>
      <c r="K231" s="45">
        <v>63</v>
      </c>
      <c r="L231" s="448">
        <v>2563</v>
      </c>
      <c r="M231" s="45"/>
      <c r="N231" s="72"/>
      <c r="O231" s="72"/>
      <c r="P231" s="72"/>
      <c r="Q231" s="72">
        <v>150</v>
      </c>
      <c r="R231" s="45"/>
      <c r="S231" s="45"/>
      <c r="T231" s="45"/>
      <c r="U231" s="59"/>
      <c r="V231" s="45"/>
      <c r="W231" s="72"/>
      <c r="X231" s="45"/>
      <c r="Y231" s="72"/>
      <c r="Z231" s="72"/>
      <c r="AA231" s="45"/>
      <c r="AB231" s="74"/>
      <c r="AC231" s="441"/>
    </row>
    <row r="232" spans="1:29" s="75" customFormat="1" x14ac:dyDescent="0.65">
      <c r="A232" s="63"/>
      <c r="B232" s="45"/>
      <c r="C232" s="70"/>
      <c r="D232" s="45"/>
      <c r="E232" s="45"/>
      <c r="F232" s="45"/>
      <c r="G232" s="71"/>
      <c r="H232" s="59"/>
      <c r="I232" s="45"/>
      <c r="J232" s="45"/>
      <c r="K232" s="45"/>
      <c r="L232" s="448"/>
      <c r="M232" s="45"/>
      <c r="N232" s="72"/>
      <c r="O232" s="72"/>
      <c r="P232" s="72"/>
      <c r="Q232" s="72"/>
      <c r="R232" s="45"/>
      <c r="S232" s="45"/>
      <c r="T232" s="45"/>
      <c r="U232" s="59"/>
      <c r="V232" s="45"/>
      <c r="W232" s="72"/>
      <c r="X232" s="45"/>
      <c r="Y232" s="72"/>
      <c r="Z232" s="72"/>
      <c r="AA232" s="45"/>
      <c r="AB232" s="74"/>
      <c r="AC232" s="441"/>
    </row>
    <row r="233" spans="1:29" s="75" customFormat="1" x14ac:dyDescent="0.65">
      <c r="A233" s="63" t="s">
        <v>744</v>
      </c>
      <c r="B233" s="45">
        <v>129</v>
      </c>
      <c r="C233" s="70">
        <v>141</v>
      </c>
      <c r="D233" s="45" t="s">
        <v>49</v>
      </c>
      <c r="E233" s="45">
        <v>6735</v>
      </c>
      <c r="F233" s="45">
        <v>68</v>
      </c>
      <c r="G233" s="71">
        <v>35</v>
      </c>
      <c r="H233" s="59" t="s">
        <v>658</v>
      </c>
      <c r="I233" s="45">
        <v>10</v>
      </c>
      <c r="J233" s="45">
        <v>3</v>
      </c>
      <c r="K233" s="45">
        <v>84</v>
      </c>
      <c r="L233" s="448">
        <v>4384</v>
      </c>
      <c r="M233" s="45"/>
      <c r="N233" s="72"/>
      <c r="O233" s="72"/>
      <c r="P233" s="72"/>
      <c r="Q233" s="72">
        <v>200</v>
      </c>
      <c r="R233" s="45"/>
      <c r="S233" s="45">
        <v>129</v>
      </c>
      <c r="T233" s="45"/>
      <c r="U233" s="59"/>
      <c r="V233" s="45"/>
      <c r="W233" s="72"/>
      <c r="X233" s="45"/>
      <c r="Y233" s="72"/>
      <c r="Z233" s="72"/>
      <c r="AA233" s="45"/>
      <c r="AB233" s="74"/>
      <c r="AC233" s="441"/>
    </row>
    <row r="234" spans="1:29" s="75" customFormat="1" x14ac:dyDescent="0.65">
      <c r="A234" s="63"/>
      <c r="B234" s="45"/>
      <c r="C234" s="70"/>
      <c r="D234" s="45"/>
      <c r="E234" s="45"/>
      <c r="F234" s="45"/>
      <c r="G234" s="71"/>
      <c r="H234" s="59"/>
      <c r="I234" s="45"/>
      <c r="J234" s="45"/>
      <c r="K234" s="45"/>
      <c r="L234" s="448"/>
      <c r="M234" s="45"/>
      <c r="N234" s="72"/>
      <c r="O234" s="72"/>
      <c r="P234" s="72"/>
      <c r="Q234" s="72"/>
      <c r="R234" s="45"/>
      <c r="S234" s="45"/>
      <c r="T234" s="45"/>
      <c r="U234" s="59"/>
      <c r="V234" s="45"/>
      <c r="W234" s="72"/>
      <c r="X234" s="45"/>
      <c r="Y234" s="72"/>
      <c r="Z234" s="72"/>
      <c r="AA234" s="45"/>
      <c r="AB234" s="74"/>
      <c r="AC234" s="441"/>
    </row>
    <row r="235" spans="1:29" s="75" customFormat="1" x14ac:dyDescent="0.65">
      <c r="A235" s="63" t="s">
        <v>745</v>
      </c>
      <c r="B235" s="45">
        <v>118</v>
      </c>
      <c r="C235" s="70">
        <v>142</v>
      </c>
      <c r="D235" s="45" t="s">
        <v>34</v>
      </c>
      <c r="E235" s="45">
        <v>14239</v>
      </c>
      <c r="F235" s="45">
        <v>26</v>
      </c>
      <c r="G235" s="71">
        <v>460</v>
      </c>
      <c r="H235" s="59" t="s">
        <v>658</v>
      </c>
      <c r="I235" s="45"/>
      <c r="J235" s="45">
        <v>1</v>
      </c>
      <c r="K235" s="45">
        <v>27</v>
      </c>
      <c r="L235" s="448"/>
      <c r="M235" s="45">
        <v>127</v>
      </c>
      <c r="N235" s="72"/>
      <c r="O235" s="72"/>
      <c r="P235" s="72"/>
      <c r="Q235" s="72">
        <v>250</v>
      </c>
      <c r="R235" s="45">
        <v>34</v>
      </c>
      <c r="S235" s="45">
        <v>118</v>
      </c>
      <c r="T235" s="45" t="s">
        <v>36</v>
      </c>
      <c r="U235" s="59" t="s">
        <v>64</v>
      </c>
      <c r="V235" s="45">
        <v>90</v>
      </c>
      <c r="W235" s="72"/>
      <c r="X235" s="45">
        <v>90</v>
      </c>
      <c r="Y235" s="72"/>
      <c r="Z235" s="72"/>
      <c r="AA235" s="45">
        <v>30</v>
      </c>
      <c r="AB235" s="74"/>
      <c r="AC235" s="441"/>
    </row>
    <row r="236" spans="1:29" s="75" customFormat="1" x14ac:dyDescent="0.65">
      <c r="A236" s="63" t="s">
        <v>745</v>
      </c>
      <c r="B236" s="45"/>
      <c r="C236" s="70">
        <v>143</v>
      </c>
      <c r="D236" s="45" t="s">
        <v>47</v>
      </c>
      <c r="E236" s="45">
        <v>1542</v>
      </c>
      <c r="F236" s="45">
        <v>49</v>
      </c>
      <c r="G236" s="71"/>
      <c r="H236" s="59" t="s">
        <v>658</v>
      </c>
      <c r="I236" s="45">
        <v>19</v>
      </c>
      <c r="J236" s="45"/>
      <c r="K236" s="45"/>
      <c r="L236" s="448">
        <v>7600</v>
      </c>
      <c r="M236" s="45"/>
      <c r="N236" s="72"/>
      <c r="O236" s="72"/>
      <c r="P236" s="72"/>
      <c r="Q236" s="72">
        <v>150</v>
      </c>
      <c r="R236" s="45"/>
      <c r="S236" s="45"/>
      <c r="T236" s="45"/>
      <c r="U236" s="59"/>
      <c r="V236" s="45"/>
      <c r="W236" s="72"/>
      <c r="X236" s="45"/>
      <c r="Y236" s="72"/>
      <c r="Z236" s="72"/>
      <c r="AA236" s="45"/>
      <c r="AB236" s="74"/>
      <c r="AC236" s="441"/>
    </row>
    <row r="237" spans="1:29" s="75" customFormat="1" x14ac:dyDescent="0.65">
      <c r="A237" s="63"/>
      <c r="B237" s="45"/>
      <c r="C237" s="70"/>
      <c r="D237" s="45"/>
      <c r="E237" s="45"/>
      <c r="F237" s="45"/>
      <c r="G237" s="71"/>
      <c r="H237" s="59"/>
      <c r="I237" s="45"/>
      <c r="J237" s="45"/>
      <c r="K237" s="45"/>
      <c r="L237" s="448"/>
      <c r="M237" s="45"/>
      <c r="N237" s="72"/>
      <c r="O237" s="72"/>
      <c r="P237" s="72"/>
      <c r="Q237" s="72"/>
      <c r="R237" s="45"/>
      <c r="S237" s="45"/>
      <c r="T237" s="45"/>
      <c r="U237" s="59"/>
      <c r="V237" s="45"/>
      <c r="W237" s="72"/>
      <c r="X237" s="45"/>
      <c r="Y237" s="72"/>
      <c r="Z237" s="72"/>
      <c r="AA237" s="45"/>
      <c r="AB237" s="74"/>
      <c r="AC237" s="441"/>
    </row>
    <row r="238" spans="1:29" s="93" customFormat="1" x14ac:dyDescent="0.65">
      <c r="A238" s="63" t="s">
        <v>746</v>
      </c>
      <c r="B238" s="45">
        <v>70</v>
      </c>
      <c r="C238" s="70">
        <v>144</v>
      </c>
      <c r="D238" s="45" t="s">
        <v>34</v>
      </c>
      <c r="E238" s="45">
        <v>43635</v>
      </c>
      <c r="F238" s="45">
        <v>158</v>
      </c>
      <c r="G238" s="71">
        <v>2880</v>
      </c>
      <c r="H238" s="59" t="s">
        <v>658</v>
      </c>
      <c r="I238" s="45">
        <v>12</v>
      </c>
      <c r="J238" s="45">
        <v>3</v>
      </c>
      <c r="K238" s="45">
        <v>75</v>
      </c>
      <c r="L238" s="448">
        <v>5175</v>
      </c>
      <c r="M238" s="45"/>
      <c r="N238" s="91"/>
      <c r="O238" s="91"/>
      <c r="P238" s="91"/>
      <c r="Q238" s="72">
        <v>250</v>
      </c>
      <c r="R238" s="45">
        <v>35</v>
      </c>
      <c r="S238" s="45">
        <v>70</v>
      </c>
      <c r="T238" s="45" t="s">
        <v>36</v>
      </c>
      <c r="U238" s="59" t="s">
        <v>45</v>
      </c>
      <c r="V238" s="45">
        <v>144</v>
      </c>
      <c r="W238" s="91"/>
      <c r="X238" s="45">
        <v>144</v>
      </c>
      <c r="Y238" s="91"/>
      <c r="Z238" s="91"/>
      <c r="AA238" s="45">
        <v>49</v>
      </c>
      <c r="AB238" s="92"/>
      <c r="AC238" s="442"/>
    </row>
    <row r="239" spans="1:29" s="93" customFormat="1" x14ac:dyDescent="0.65">
      <c r="A239" s="63"/>
      <c r="B239" s="45"/>
      <c r="C239" s="70"/>
      <c r="D239" s="45"/>
      <c r="E239" s="45"/>
      <c r="F239" s="45"/>
      <c r="G239" s="71"/>
      <c r="H239" s="59"/>
      <c r="I239" s="45"/>
      <c r="J239" s="45"/>
      <c r="K239" s="45"/>
      <c r="L239" s="448"/>
      <c r="M239" s="45"/>
      <c r="N239" s="91"/>
      <c r="O239" s="91"/>
      <c r="P239" s="91"/>
      <c r="Q239" s="72"/>
      <c r="R239" s="45"/>
      <c r="S239" s="45"/>
      <c r="T239" s="45"/>
      <c r="U239" s="59"/>
      <c r="V239" s="45"/>
      <c r="W239" s="91"/>
      <c r="X239" s="45"/>
      <c r="Y239" s="91"/>
      <c r="Z239" s="91"/>
      <c r="AA239" s="45"/>
      <c r="AB239" s="92"/>
      <c r="AC239" s="442"/>
    </row>
    <row r="240" spans="1:29" s="75" customFormat="1" x14ac:dyDescent="0.65">
      <c r="A240" s="63" t="s">
        <v>747</v>
      </c>
      <c r="B240" s="45">
        <v>42</v>
      </c>
      <c r="C240" s="70">
        <v>145</v>
      </c>
      <c r="D240" s="45" t="s">
        <v>34</v>
      </c>
      <c r="E240" s="45">
        <v>43488</v>
      </c>
      <c r="F240" s="45">
        <v>128</v>
      </c>
      <c r="G240" s="71">
        <v>3205</v>
      </c>
      <c r="H240" s="59" t="s">
        <v>658</v>
      </c>
      <c r="I240" s="45">
        <v>2</v>
      </c>
      <c r="J240" s="45"/>
      <c r="K240" s="45">
        <v>98</v>
      </c>
      <c r="L240" s="448">
        <v>898</v>
      </c>
      <c r="M240" s="45"/>
      <c r="N240" s="72"/>
      <c r="O240" s="72"/>
      <c r="P240" s="72"/>
      <c r="Q240" s="72">
        <v>200</v>
      </c>
      <c r="R240" s="45"/>
      <c r="S240" s="45">
        <v>42</v>
      </c>
      <c r="T240" s="45"/>
      <c r="U240" s="59"/>
      <c r="V240" s="45"/>
      <c r="W240" s="72"/>
      <c r="X240" s="45"/>
      <c r="Y240" s="72"/>
      <c r="Z240" s="72"/>
      <c r="AA240" s="45"/>
      <c r="AB240" s="74"/>
      <c r="AC240" s="441"/>
    </row>
    <row r="241" spans="1:29" s="75" customFormat="1" x14ac:dyDescent="0.65">
      <c r="A241" s="63"/>
      <c r="B241" s="45"/>
      <c r="C241" s="70"/>
      <c r="D241" s="45"/>
      <c r="E241" s="45"/>
      <c r="F241" s="45"/>
      <c r="G241" s="71"/>
      <c r="H241" s="59"/>
      <c r="I241" s="45"/>
      <c r="J241" s="45"/>
      <c r="K241" s="45"/>
      <c r="L241" s="448"/>
      <c r="M241" s="45"/>
      <c r="N241" s="72"/>
      <c r="O241" s="72"/>
      <c r="P241" s="72"/>
      <c r="Q241" s="72"/>
      <c r="R241" s="45"/>
      <c r="S241" s="45"/>
      <c r="T241" s="45"/>
      <c r="U241" s="59"/>
      <c r="V241" s="45"/>
      <c r="W241" s="72"/>
      <c r="X241" s="45"/>
      <c r="Y241" s="72"/>
      <c r="Z241" s="72"/>
      <c r="AA241" s="45"/>
      <c r="AB241" s="74"/>
      <c r="AC241" s="441"/>
    </row>
    <row r="242" spans="1:29" s="75" customFormat="1" x14ac:dyDescent="0.65">
      <c r="A242" s="63" t="s">
        <v>748</v>
      </c>
      <c r="B242" s="45">
        <v>42</v>
      </c>
      <c r="C242" s="70">
        <v>146</v>
      </c>
      <c r="D242" s="45" t="s">
        <v>34</v>
      </c>
      <c r="E242" s="45">
        <v>63870</v>
      </c>
      <c r="F242" s="45">
        <v>151</v>
      </c>
      <c r="G242" s="71">
        <v>3666</v>
      </c>
      <c r="H242" s="59" t="s">
        <v>658</v>
      </c>
      <c r="I242" s="45"/>
      <c r="J242" s="45"/>
      <c r="K242" s="45">
        <v>76</v>
      </c>
      <c r="L242" s="448"/>
      <c r="M242" s="45">
        <v>76</v>
      </c>
      <c r="N242" s="72"/>
      <c r="O242" s="72"/>
      <c r="P242" s="72"/>
      <c r="Q242" s="72">
        <v>250</v>
      </c>
      <c r="R242" s="45">
        <v>36</v>
      </c>
      <c r="S242" s="45">
        <v>42</v>
      </c>
      <c r="T242" s="45" t="s">
        <v>36</v>
      </c>
      <c r="U242" s="59" t="s">
        <v>37</v>
      </c>
      <c r="V242" s="45">
        <v>80</v>
      </c>
      <c r="W242" s="72"/>
      <c r="X242" s="45">
        <v>80</v>
      </c>
      <c r="Y242" s="72"/>
      <c r="Z242" s="72"/>
      <c r="AA242" s="45">
        <v>42</v>
      </c>
      <c r="AB242" s="74"/>
      <c r="AC242" s="441"/>
    </row>
    <row r="243" spans="1:29" s="75" customFormat="1" x14ac:dyDescent="0.65">
      <c r="A243" s="63"/>
      <c r="B243" s="45"/>
      <c r="C243" s="70"/>
      <c r="D243" s="45"/>
      <c r="E243" s="45"/>
      <c r="F243" s="45"/>
      <c r="G243" s="71"/>
      <c r="H243" s="59"/>
      <c r="I243" s="45"/>
      <c r="J243" s="45"/>
      <c r="K243" s="45"/>
      <c r="L243" s="448"/>
      <c r="M243" s="45"/>
      <c r="N243" s="72"/>
      <c r="O243" s="72"/>
      <c r="P243" s="72"/>
      <c r="Q243" s="72"/>
      <c r="R243" s="45"/>
      <c r="S243" s="45"/>
      <c r="T243" s="45"/>
      <c r="U243" s="59"/>
      <c r="V243" s="45"/>
      <c r="W243" s="72"/>
      <c r="X243" s="45"/>
      <c r="Y243" s="72"/>
      <c r="Z243" s="72"/>
      <c r="AA243" s="45"/>
      <c r="AB243" s="74"/>
      <c r="AC243" s="441"/>
    </row>
    <row r="244" spans="1:29" s="75" customFormat="1" x14ac:dyDescent="0.65">
      <c r="A244" s="63" t="s">
        <v>749</v>
      </c>
      <c r="B244" s="45"/>
      <c r="C244" s="70">
        <v>147</v>
      </c>
      <c r="D244" s="45" t="s">
        <v>34</v>
      </c>
      <c r="E244" s="45">
        <v>43602</v>
      </c>
      <c r="F244" s="45">
        <v>7</v>
      </c>
      <c r="G244" s="71"/>
      <c r="H244" s="59" t="s">
        <v>658</v>
      </c>
      <c r="I244" s="45">
        <v>10</v>
      </c>
      <c r="J244" s="45"/>
      <c r="K244" s="45">
        <v>37</v>
      </c>
      <c r="L244" s="448">
        <v>4037</v>
      </c>
      <c r="M244" s="45"/>
      <c r="N244" s="72"/>
      <c r="O244" s="72"/>
      <c r="P244" s="72"/>
      <c r="Q244" s="72">
        <v>1400</v>
      </c>
      <c r="R244" s="45"/>
      <c r="S244" s="45"/>
      <c r="T244" s="45"/>
      <c r="U244" s="59"/>
      <c r="V244" s="45"/>
      <c r="W244" s="72"/>
      <c r="X244" s="45"/>
      <c r="Y244" s="72"/>
      <c r="Z244" s="72"/>
      <c r="AA244" s="45"/>
      <c r="AB244" s="74"/>
      <c r="AC244" s="441"/>
    </row>
    <row r="245" spans="1:29" s="93" customFormat="1" x14ac:dyDescent="0.65">
      <c r="A245" s="63" t="s">
        <v>749</v>
      </c>
      <c r="B245" s="45">
        <v>24</v>
      </c>
      <c r="C245" s="70">
        <v>148</v>
      </c>
      <c r="D245" s="45" t="s">
        <v>34</v>
      </c>
      <c r="E245" s="45">
        <v>14322</v>
      </c>
      <c r="F245" s="45">
        <v>21</v>
      </c>
      <c r="G245" s="71">
        <v>543</v>
      </c>
      <c r="H245" s="59" t="s">
        <v>658</v>
      </c>
      <c r="I245" s="45"/>
      <c r="J245" s="45">
        <v>1</v>
      </c>
      <c r="K245" s="45">
        <v>20</v>
      </c>
      <c r="L245" s="448"/>
      <c r="M245" s="45">
        <v>120</v>
      </c>
      <c r="N245" s="91"/>
      <c r="O245" s="91"/>
      <c r="P245" s="91"/>
      <c r="Q245" s="72">
        <v>250</v>
      </c>
      <c r="R245" s="45">
        <v>37</v>
      </c>
      <c r="S245" s="45">
        <v>24</v>
      </c>
      <c r="T245" s="45" t="s">
        <v>36</v>
      </c>
      <c r="U245" s="59" t="s">
        <v>45</v>
      </c>
      <c r="V245" s="45">
        <v>72</v>
      </c>
      <c r="W245" s="91"/>
      <c r="X245" s="45">
        <v>72</v>
      </c>
      <c r="Y245" s="91"/>
      <c r="Z245" s="91"/>
      <c r="AA245" s="45">
        <v>28</v>
      </c>
      <c r="AB245" s="92"/>
      <c r="AC245" s="442"/>
    </row>
    <row r="246" spans="1:29" s="93" customFormat="1" x14ac:dyDescent="0.65">
      <c r="A246" s="63"/>
      <c r="B246" s="45"/>
      <c r="C246" s="70"/>
      <c r="D246" s="45"/>
      <c r="E246" s="45"/>
      <c r="F246" s="45"/>
      <c r="G246" s="71"/>
      <c r="H246" s="59"/>
      <c r="I246" s="45"/>
      <c r="J246" s="45"/>
      <c r="K246" s="45"/>
      <c r="L246" s="448"/>
      <c r="M246" s="45"/>
      <c r="N246" s="91"/>
      <c r="O246" s="91"/>
      <c r="P246" s="91"/>
      <c r="Q246" s="72"/>
      <c r="R246" s="45"/>
      <c r="S246" s="45"/>
      <c r="T246" s="45"/>
      <c r="U246" s="59"/>
      <c r="V246" s="45"/>
      <c r="W246" s="91"/>
      <c r="X246" s="45"/>
      <c r="Y246" s="91"/>
      <c r="Z246" s="91"/>
      <c r="AA246" s="45"/>
      <c r="AB246" s="92"/>
      <c r="AC246" s="442"/>
    </row>
    <row r="247" spans="1:29" s="75" customFormat="1" x14ac:dyDescent="0.65">
      <c r="A247" s="63" t="s">
        <v>750</v>
      </c>
      <c r="B247" s="45">
        <v>24</v>
      </c>
      <c r="C247" s="70">
        <v>149</v>
      </c>
      <c r="D247" s="45" t="s">
        <v>34</v>
      </c>
      <c r="E247" s="45">
        <v>14332</v>
      </c>
      <c r="F247" s="45">
        <v>19</v>
      </c>
      <c r="G247" s="71">
        <v>553</v>
      </c>
      <c r="H247" s="59" t="s">
        <v>658</v>
      </c>
      <c r="I247" s="45"/>
      <c r="J247" s="45"/>
      <c r="K247" s="45">
        <v>98</v>
      </c>
      <c r="L247" s="448">
        <v>98</v>
      </c>
      <c r="M247" s="45"/>
      <c r="N247" s="72"/>
      <c r="O247" s="72"/>
      <c r="P247" s="72"/>
      <c r="Q247" s="72">
        <v>250</v>
      </c>
      <c r="R247" s="45"/>
      <c r="S247" s="45">
        <v>24</v>
      </c>
      <c r="T247" s="45"/>
      <c r="U247" s="59"/>
      <c r="V247" s="45"/>
      <c r="W247" s="72"/>
      <c r="X247" s="45"/>
      <c r="Y247" s="72"/>
      <c r="Z247" s="72"/>
      <c r="AA247" s="45"/>
      <c r="AB247" s="74"/>
      <c r="AC247" s="441"/>
    </row>
    <row r="248" spans="1:29" s="93" customFormat="1" x14ac:dyDescent="0.65">
      <c r="A248" s="63" t="s">
        <v>750</v>
      </c>
      <c r="B248" s="45"/>
      <c r="C248" s="70">
        <v>150</v>
      </c>
      <c r="D248" s="45" t="s">
        <v>34</v>
      </c>
      <c r="E248" s="45">
        <v>43724</v>
      </c>
      <c r="F248" s="45">
        <v>30</v>
      </c>
      <c r="G248" s="71">
        <v>3259</v>
      </c>
      <c r="H248" s="59" t="s">
        <v>658</v>
      </c>
      <c r="I248" s="45">
        <v>6</v>
      </c>
      <c r="J248" s="45">
        <v>1</v>
      </c>
      <c r="K248" s="45">
        <v>59</v>
      </c>
      <c r="L248" s="448">
        <v>2559</v>
      </c>
      <c r="M248" s="45"/>
      <c r="N248" s="91"/>
      <c r="O248" s="91"/>
      <c r="P248" s="91"/>
      <c r="Q248" s="72">
        <v>150</v>
      </c>
      <c r="R248" s="45"/>
      <c r="S248" s="45"/>
      <c r="T248" s="45"/>
      <c r="U248" s="59"/>
      <c r="V248" s="45"/>
      <c r="W248" s="91"/>
      <c r="X248" s="45"/>
      <c r="Y248" s="91"/>
      <c r="Z248" s="91"/>
      <c r="AA248" s="45"/>
      <c r="AB248" s="92"/>
      <c r="AC248" s="442"/>
    </row>
    <row r="249" spans="1:29" s="75" customFormat="1" x14ac:dyDescent="0.65">
      <c r="A249" s="63" t="s">
        <v>750</v>
      </c>
      <c r="B249" s="45"/>
      <c r="C249" s="70">
        <v>151</v>
      </c>
      <c r="D249" s="45" t="s">
        <v>34</v>
      </c>
      <c r="E249" s="45">
        <v>86046</v>
      </c>
      <c r="F249" s="45">
        <v>279</v>
      </c>
      <c r="G249" s="71">
        <v>7028</v>
      </c>
      <c r="H249" s="59" t="s">
        <v>658</v>
      </c>
      <c r="I249" s="45">
        <v>6</v>
      </c>
      <c r="J249" s="45"/>
      <c r="K249" s="45"/>
      <c r="L249" s="448">
        <v>2400</v>
      </c>
      <c r="M249" s="45"/>
      <c r="N249" s="72"/>
      <c r="O249" s="72"/>
      <c r="P249" s="72"/>
      <c r="Q249" s="72">
        <v>100</v>
      </c>
      <c r="R249" s="45"/>
      <c r="S249" s="45"/>
      <c r="T249" s="45"/>
      <c r="U249" s="59"/>
      <c r="V249" s="45"/>
      <c r="W249" s="72"/>
      <c r="X249" s="45"/>
      <c r="Y249" s="72"/>
      <c r="Z249" s="72"/>
      <c r="AA249" s="45"/>
      <c r="AB249" s="74"/>
      <c r="AC249" s="441"/>
    </row>
    <row r="250" spans="1:29" s="75" customFormat="1" x14ac:dyDescent="0.65">
      <c r="A250" s="63"/>
      <c r="B250" s="45"/>
      <c r="C250" s="70"/>
      <c r="D250" s="45"/>
      <c r="E250" s="45"/>
      <c r="F250" s="45"/>
      <c r="G250" s="71"/>
      <c r="H250" s="59"/>
      <c r="I250" s="45"/>
      <c r="J250" s="45"/>
      <c r="K250" s="45"/>
      <c r="L250" s="448"/>
      <c r="M250" s="45"/>
      <c r="N250" s="72"/>
      <c r="O250" s="72"/>
      <c r="P250" s="72"/>
      <c r="Q250" s="72"/>
      <c r="R250" s="45"/>
      <c r="S250" s="45"/>
      <c r="T250" s="45"/>
      <c r="U250" s="59"/>
      <c r="V250" s="45"/>
      <c r="W250" s="72"/>
      <c r="X250" s="45"/>
      <c r="Y250" s="72"/>
      <c r="Z250" s="72"/>
      <c r="AA250" s="45"/>
      <c r="AB250" s="74"/>
      <c r="AC250" s="441"/>
    </row>
    <row r="251" spans="1:29" s="75" customFormat="1" x14ac:dyDescent="0.65">
      <c r="A251" s="63" t="s">
        <v>751</v>
      </c>
      <c r="B251" s="45">
        <v>15</v>
      </c>
      <c r="C251" s="70">
        <v>152</v>
      </c>
      <c r="D251" s="45" t="s">
        <v>34</v>
      </c>
      <c r="E251" s="45">
        <v>43591</v>
      </c>
      <c r="F251" s="45">
        <v>92</v>
      </c>
      <c r="G251" s="71">
        <v>2836</v>
      </c>
      <c r="H251" s="59" t="s">
        <v>658</v>
      </c>
      <c r="I251" s="45">
        <v>7</v>
      </c>
      <c r="J251" s="45">
        <v>1</v>
      </c>
      <c r="K251" s="45">
        <v>97</v>
      </c>
      <c r="L251" s="448">
        <v>2997</v>
      </c>
      <c r="M251" s="45"/>
      <c r="N251" s="72"/>
      <c r="O251" s="72"/>
      <c r="P251" s="72"/>
      <c r="Q251" s="72">
        <v>150</v>
      </c>
      <c r="R251" s="45"/>
      <c r="S251" s="45">
        <v>15</v>
      </c>
      <c r="T251" s="45"/>
      <c r="U251" s="59"/>
      <c r="V251" s="45"/>
      <c r="W251" s="72"/>
      <c r="X251" s="45"/>
      <c r="Y251" s="72"/>
      <c r="Z251" s="72"/>
      <c r="AA251" s="45"/>
      <c r="AB251" s="74"/>
      <c r="AC251" s="441"/>
    </row>
    <row r="252" spans="1:29" s="75" customFormat="1" x14ac:dyDescent="0.65">
      <c r="A252" s="63"/>
      <c r="B252" s="45"/>
      <c r="C252" s="70"/>
      <c r="D252" s="45"/>
      <c r="E252" s="45"/>
      <c r="F252" s="45"/>
      <c r="G252" s="71"/>
      <c r="H252" s="59"/>
      <c r="I252" s="45"/>
      <c r="J252" s="45"/>
      <c r="K252" s="45"/>
      <c r="L252" s="448"/>
      <c r="M252" s="45"/>
      <c r="N252" s="72"/>
      <c r="O252" s="72"/>
      <c r="P252" s="72"/>
      <c r="Q252" s="72"/>
      <c r="R252" s="45"/>
      <c r="S252" s="45"/>
      <c r="T252" s="45"/>
      <c r="U252" s="59"/>
      <c r="V252" s="45"/>
      <c r="W252" s="72"/>
      <c r="X252" s="45"/>
      <c r="Y252" s="72"/>
      <c r="Z252" s="72"/>
      <c r="AA252" s="45"/>
      <c r="AB252" s="74"/>
      <c r="AC252" s="441"/>
    </row>
    <row r="253" spans="1:29" s="75" customFormat="1" x14ac:dyDescent="0.65">
      <c r="A253" s="63" t="s">
        <v>752</v>
      </c>
      <c r="B253" s="45">
        <v>15</v>
      </c>
      <c r="C253" s="70">
        <v>153</v>
      </c>
      <c r="D253" s="45" t="s">
        <v>34</v>
      </c>
      <c r="E253" s="45">
        <v>14268</v>
      </c>
      <c r="F253" s="45">
        <v>74</v>
      </c>
      <c r="G253" s="71">
        <v>489</v>
      </c>
      <c r="H253" s="59" t="s">
        <v>658</v>
      </c>
      <c r="I253" s="45"/>
      <c r="J253" s="45"/>
      <c r="K253" s="45">
        <v>79</v>
      </c>
      <c r="L253" s="448"/>
      <c r="M253" s="45">
        <v>79</v>
      </c>
      <c r="N253" s="72"/>
      <c r="O253" s="72"/>
      <c r="P253" s="72"/>
      <c r="Q253" s="72">
        <v>250</v>
      </c>
      <c r="R253" s="45">
        <v>38</v>
      </c>
      <c r="S253" s="45">
        <v>15</v>
      </c>
      <c r="T253" s="45" t="s">
        <v>36</v>
      </c>
      <c r="U253" s="59" t="s">
        <v>45</v>
      </c>
      <c r="V253" s="45">
        <v>72</v>
      </c>
      <c r="W253" s="72"/>
      <c r="X253" s="45">
        <v>72</v>
      </c>
      <c r="Y253" s="72"/>
      <c r="Z253" s="72"/>
      <c r="AA253" s="45">
        <v>50</v>
      </c>
      <c r="AB253" s="74"/>
      <c r="AC253" s="441"/>
    </row>
    <row r="254" spans="1:29" s="75" customFormat="1" x14ac:dyDescent="0.65">
      <c r="A254" s="63" t="s">
        <v>752</v>
      </c>
      <c r="B254" s="45">
        <v>15</v>
      </c>
      <c r="C254" s="86">
        <v>153.1</v>
      </c>
      <c r="D254" s="45" t="s">
        <v>34</v>
      </c>
      <c r="E254" s="45">
        <v>22700</v>
      </c>
      <c r="F254" s="45">
        <v>15</v>
      </c>
      <c r="G254" s="71">
        <v>1698</v>
      </c>
      <c r="H254" s="59"/>
      <c r="I254" s="45">
        <v>9</v>
      </c>
      <c r="J254" s="45">
        <v>3</v>
      </c>
      <c r="K254" s="45">
        <v>70</v>
      </c>
      <c r="L254" s="448">
        <v>3970</v>
      </c>
      <c r="M254" s="45"/>
      <c r="N254" s="72"/>
      <c r="O254" s="72"/>
      <c r="P254" s="72"/>
      <c r="Q254" s="72"/>
      <c r="R254" s="45"/>
      <c r="S254" s="45">
        <v>15</v>
      </c>
      <c r="T254" s="45"/>
      <c r="U254" s="59"/>
      <c r="V254" s="45"/>
      <c r="W254" s="72"/>
      <c r="X254" s="45"/>
      <c r="Y254" s="72"/>
      <c r="Z254" s="72"/>
      <c r="AA254" s="45"/>
      <c r="AB254" s="74"/>
      <c r="AC254" s="441"/>
    </row>
    <row r="255" spans="1:29" s="75" customFormat="1" x14ac:dyDescent="0.65">
      <c r="A255" s="63" t="s">
        <v>753</v>
      </c>
      <c r="B255" s="45">
        <v>11</v>
      </c>
      <c r="C255" s="70">
        <v>154</v>
      </c>
      <c r="D255" s="45" t="s">
        <v>34</v>
      </c>
      <c r="E255" s="45">
        <v>14269</v>
      </c>
      <c r="F255" s="45">
        <v>75</v>
      </c>
      <c r="G255" s="71">
        <v>490</v>
      </c>
      <c r="H255" s="59" t="s">
        <v>658</v>
      </c>
      <c r="I255" s="45"/>
      <c r="J255" s="45"/>
      <c r="K255" s="45">
        <v>85</v>
      </c>
      <c r="L255" s="448"/>
      <c r="M255" s="45">
        <v>85</v>
      </c>
      <c r="N255" s="72"/>
      <c r="O255" s="72"/>
      <c r="P255" s="72"/>
      <c r="Q255" s="72">
        <v>250</v>
      </c>
      <c r="R255" s="45">
        <v>39</v>
      </c>
      <c r="S255" s="45">
        <v>11</v>
      </c>
      <c r="T255" s="45" t="s">
        <v>36</v>
      </c>
      <c r="U255" s="59" t="s">
        <v>45</v>
      </c>
      <c r="V255" s="45">
        <v>54</v>
      </c>
      <c r="W255" s="72"/>
      <c r="X255" s="45">
        <v>54</v>
      </c>
      <c r="Y255" s="72"/>
      <c r="Z255" s="72"/>
      <c r="AA255" s="45">
        <v>10</v>
      </c>
      <c r="AB255" s="74"/>
      <c r="AC255" s="441"/>
    </row>
    <row r="256" spans="1:29" s="75" customFormat="1" x14ac:dyDescent="0.65">
      <c r="A256" s="63" t="s">
        <v>754</v>
      </c>
      <c r="B256" s="45">
        <v>11</v>
      </c>
      <c r="C256" s="70">
        <v>155</v>
      </c>
      <c r="D256" s="45" t="s">
        <v>34</v>
      </c>
      <c r="E256" s="45">
        <v>43516</v>
      </c>
      <c r="F256" s="45">
        <v>201</v>
      </c>
      <c r="G256" s="71">
        <v>2761</v>
      </c>
      <c r="H256" s="59" t="s">
        <v>658</v>
      </c>
      <c r="I256" s="45">
        <v>7</v>
      </c>
      <c r="J256" s="45">
        <v>2</v>
      </c>
      <c r="K256" s="45">
        <v>27</v>
      </c>
      <c r="L256" s="448">
        <v>3027</v>
      </c>
      <c r="M256" s="45"/>
      <c r="N256" s="72"/>
      <c r="O256" s="72"/>
      <c r="P256" s="72"/>
      <c r="Q256" s="72">
        <v>100</v>
      </c>
      <c r="R256" s="45"/>
      <c r="S256" s="45">
        <v>11</v>
      </c>
      <c r="T256" s="45"/>
      <c r="U256" s="59"/>
      <c r="V256" s="45"/>
      <c r="W256" s="72"/>
      <c r="X256" s="45"/>
      <c r="Y256" s="72"/>
      <c r="Z256" s="72"/>
      <c r="AA256" s="45"/>
      <c r="AB256" s="74"/>
      <c r="AC256" s="441"/>
    </row>
    <row r="257" spans="1:29" s="75" customFormat="1" x14ac:dyDescent="0.65">
      <c r="A257" s="63" t="s">
        <v>753</v>
      </c>
      <c r="B257" s="45">
        <v>11</v>
      </c>
      <c r="C257" s="70">
        <v>156</v>
      </c>
      <c r="D257" s="45" t="s">
        <v>34</v>
      </c>
      <c r="E257" s="45">
        <v>43689</v>
      </c>
      <c r="F257" s="45">
        <v>80</v>
      </c>
      <c r="G257" s="71">
        <v>2934</v>
      </c>
      <c r="H257" s="59" t="s">
        <v>658</v>
      </c>
      <c r="I257" s="45">
        <v>8</v>
      </c>
      <c r="J257" s="45">
        <v>1</v>
      </c>
      <c r="K257" s="45">
        <v>40</v>
      </c>
      <c r="L257" s="448">
        <v>3340</v>
      </c>
      <c r="M257" s="45"/>
      <c r="N257" s="72"/>
      <c r="O257" s="72"/>
      <c r="P257" s="72"/>
      <c r="Q257" s="72">
        <v>150</v>
      </c>
      <c r="R257" s="45"/>
      <c r="S257" s="45">
        <v>11</v>
      </c>
      <c r="T257" s="45"/>
      <c r="U257" s="59"/>
      <c r="V257" s="45"/>
      <c r="W257" s="72"/>
      <c r="X257" s="45"/>
      <c r="Y257" s="72"/>
      <c r="Z257" s="72"/>
      <c r="AA257" s="45"/>
      <c r="AB257" s="74"/>
      <c r="AC257" s="441"/>
    </row>
    <row r="258" spans="1:29" s="75" customFormat="1" x14ac:dyDescent="0.65">
      <c r="A258" s="63"/>
      <c r="B258" s="45"/>
      <c r="C258" s="70"/>
      <c r="D258" s="45"/>
      <c r="E258" s="45"/>
      <c r="F258" s="45"/>
      <c r="G258" s="71"/>
      <c r="H258" s="59"/>
      <c r="I258" s="45"/>
      <c r="J258" s="45"/>
      <c r="K258" s="45"/>
      <c r="L258" s="448"/>
      <c r="M258" s="45"/>
      <c r="N258" s="72"/>
      <c r="O258" s="72"/>
      <c r="P258" s="72"/>
      <c r="Q258" s="72"/>
      <c r="R258" s="45"/>
      <c r="S258" s="45"/>
      <c r="T258" s="45"/>
      <c r="U258" s="59"/>
      <c r="V258" s="45"/>
      <c r="W258" s="72"/>
      <c r="X258" s="45"/>
      <c r="Y258" s="72"/>
      <c r="Z258" s="72"/>
      <c r="AA258" s="45"/>
      <c r="AB258" s="74"/>
      <c r="AC258" s="441"/>
    </row>
    <row r="259" spans="1:29" s="75" customFormat="1" x14ac:dyDescent="0.65">
      <c r="A259" s="63" t="s">
        <v>755</v>
      </c>
      <c r="B259" s="45">
        <v>151</v>
      </c>
      <c r="C259" s="70">
        <v>157</v>
      </c>
      <c r="D259" s="45" t="s">
        <v>34</v>
      </c>
      <c r="E259" s="45">
        <v>14300</v>
      </c>
      <c r="F259" s="45">
        <v>4</v>
      </c>
      <c r="G259" s="71">
        <v>521</v>
      </c>
      <c r="H259" s="59" t="s">
        <v>658</v>
      </c>
      <c r="I259" s="45"/>
      <c r="J259" s="45">
        <v>1</v>
      </c>
      <c r="K259" s="45">
        <v>36</v>
      </c>
      <c r="L259" s="448"/>
      <c r="M259" s="45">
        <v>136</v>
      </c>
      <c r="N259" s="72"/>
      <c r="O259" s="72"/>
      <c r="P259" s="72"/>
      <c r="Q259" s="72">
        <v>250</v>
      </c>
      <c r="R259" s="45">
        <v>40</v>
      </c>
      <c r="S259" s="45">
        <v>151</v>
      </c>
      <c r="T259" s="45" t="s">
        <v>36</v>
      </c>
      <c r="U259" s="59" t="s">
        <v>45</v>
      </c>
      <c r="V259" s="45">
        <v>72</v>
      </c>
      <c r="W259" s="72"/>
      <c r="X259" s="45">
        <v>72</v>
      </c>
      <c r="Y259" s="72"/>
      <c r="Z259" s="72"/>
      <c r="AA259" s="45">
        <v>34</v>
      </c>
      <c r="AB259" s="74"/>
      <c r="AC259" s="441"/>
    </row>
    <row r="260" spans="1:29" s="75" customFormat="1" x14ac:dyDescent="0.65">
      <c r="A260" s="63" t="s">
        <v>756</v>
      </c>
      <c r="B260" s="45">
        <v>151</v>
      </c>
      <c r="C260" s="70">
        <v>158</v>
      </c>
      <c r="D260" s="45" t="s">
        <v>34</v>
      </c>
      <c r="E260" s="45">
        <v>50778</v>
      </c>
      <c r="F260" s="45">
        <v>253</v>
      </c>
      <c r="G260" s="71">
        <v>4869</v>
      </c>
      <c r="H260" s="59" t="s">
        <v>658</v>
      </c>
      <c r="I260" s="45">
        <v>2</v>
      </c>
      <c r="J260" s="45"/>
      <c r="K260" s="45">
        <v>30</v>
      </c>
      <c r="L260" s="448">
        <v>830</v>
      </c>
      <c r="M260" s="45"/>
      <c r="N260" s="72"/>
      <c r="O260" s="72"/>
      <c r="P260" s="72"/>
      <c r="Q260" s="72">
        <v>100</v>
      </c>
      <c r="R260" s="45"/>
      <c r="S260" s="45">
        <v>151</v>
      </c>
      <c r="T260" s="45"/>
      <c r="U260" s="59"/>
      <c r="V260" s="45"/>
      <c r="W260" s="72"/>
      <c r="X260" s="45"/>
      <c r="Y260" s="72"/>
      <c r="Z260" s="72"/>
      <c r="AA260" s="45"/>
      <c r="AB260" s="74"/>
      <c r="AC260" s="441"/>
    </row>
    <row r="261" spans="1:29" s="75" customFormat="1" x14ac:dyDescent="0.65">
      <c r="A261" s="63" t="s">
        <v>755</v>
      </c>
      <c r="B261" s="45">
        <v>151</v>
      </c>
      <c r="C261" s="70">
        <v>159</v>
      </c>
      <c r="D261" s="45" t="s">
        <v>34</v>
      </c>
      <c r="E261" s="45">
        <v>49588</v>
      </c>
      <c r="F261" s="45">
        <v>101</v>
      </c>
      <c r="G261" s="71">
        <v>4565</v>
      </c>
      <c r="H261" s="59" t="s">
        <v>658</v>
      </c>
      <c r="I261" s="45">
        <v>1</v>
      </c>
      <c r="J261" s="45">
        <v>3</v>
      </c>
      <c r="K261" s="45">
        <v>9</v>
      </c>
      <c r="L261" s="448">
        <v>409</v>
      </c>
      <c r="M261" s="45"/>
      <c r="N261" s="72"/>
      <c r="O261" s="72"/>
      <c r="P261" s="72"/>
      <c r="Q261" s="72">
        <v>250</v>
      </c>
      <c r="R261" s="45"/>
      <c r="S261" s="45">
        <v>151</v>
      </c>
      <c r="T261" s="45"/>
      <c r="U261" s="59"/>
      <c r="V261" s="45"/>
      <c r="W261" s="72"/>
      <c r="X261" s="45"/>
      <c r="Y261" s="72"/>
      <c r="Z261" s="72"/>
      <c r="AA261" s="45"/>
      <c r="AB261" s="74"/>
      <c r="AC261" s="441"/>
    </row>
    <row r="262" spans="1:29" s="75" customFormat="1" x14ac:dyDescent="0.65">
      <c r="A262" s="63" t="s">
        <v>755</v>
      </c>
      <c r="B262" s="45">
        <v>151</v>
      </c>
      <c r="C262" s="70">
        <v>160</v>
      </c>
      <c r="D262" s="45" t="s">
        <v>34</v>
      </c>
      <c r="E262" s="45">
        <v>4357</v>
      </c>
      <c r="F262" s="45">
        <v>2</v>
      </c>
      <c r="G262" s="71">
        <v>2842</v>
      </c>
      <c r="H262" s="59" t="s">
        <v>658</v>
      </c>
      <c r="I262" s="45">
        <v>6</v>
      </c>
      <c r="J262" s="45">
        <v>3</v>
      </c>
      <c r="K262" s="45">
        <v>59</v>
      </c>
      <c r="L262" s="448">
        <v>2759</v>
      </c>
      <c r="M262" s="45"/>
      <c r="N262" s="72"/>
      <c r="O262" s="72"/>
      <c r="P262" s="72"/>
      <c r="Q262" s="72">
        <v>100</v>
      </c>
      <c r="R262" s="45"/>
      <c r="S262" s="45">
        <v>151</v>
      </c>
      <c r="T262" s="45"/>
      <c r="U262" s="59"/>
      <c r="V262" s="45"/>
      <c r="W262" s="72"/>
      <c r="X262" s="45"/>
      <c r="Y262" s="72"/>
      <c r="Z262" s="72"/>
      <c r="AA262" s="45"/>
      <c r="AB262" s="74"/>
      <c r="AC262" s="441"/>
    </row>
    <row r="263" spans="1:29" s="75" customFormat="1" x14ac:dyDescent="0.65">
      <c r="A263" s="63" t="s">
        <v>755</v>
      </c>
      <c r="B263" s="45">
        <v>151</v>
      </c>
      <c r="C263" s="70">
        <v>161</v>
      </c>
      <c r="D263" s="45" t="s">
        <v>34</v>
      </c>
      <c r="E263" s="45">
        <v>51467</v>
      </c>
      <c r="F263" s="45">
        <v>245</v>
      </c>
      <c r="G263" s="71">
        <v>4878</v>
      </c>
      <c r="H263" s="59" t="s">
        <v>658</v>
      </c>
      <c r="I263" s="45">
        <v>7</v>
      </c>
      <c r="J263" s="45">
        <v>1</v>
      </c>
      <c r="K263" s="45">
        <v>97</v>
      </c>
      <c r="L263" s="448">
        <v>2997</v>
      </c>
      <c r="M263" s="45"/>
      <c r="N263" s="72"/>
      <c r="O263" s="72"/>
      <c r="P263" s="72"/>
      <c r="Q263" s="72">
        <v>100</v>
      </c>
      <c r="R263" s="45"/>
      <c r="S263" s="45">
        <v>151</v>
      </c>
      <c r="T263" s="45"/>
      <c r="U263" s="59"/>
      <c r="V263" s="45"/>
      <c r="W263" s="72"/>
      <c r="X263" s="45"/>
      <c r="Y263" s="72"/>
      <c r="Z263" s="72"/>
      <c r="AA263" s="45"/>
      <c r="AB263" s="74"/>
      <c r="AC263" s="441"/>
    </row>
    <row r="264" spans="1:29" s="75" customFormat="1" x14ac:dyDescent="0.65">
      <c r="A264" s="63" t="s">
        <v>755</v>
      </c>
      <c r="B264" s="45">
        <v>151</v>
      </c>
      <c r="C264" s="70">
        <v>162</v>
      </c>
      <c r="D264" s="45" t="s">
        <v>47</v>
      </c>
      <c r="E264" s="45">
        <v>305</v>
      </c>
      <c r="F264" s="45">
        <v>12</v>
      </c>
      <c r="G264" s="71"/>
      <c r="H264" s="59" t="s">
        <v>658</v>
      </c>
      <c r="I264" s="45">
        <v>34</v>
      </c>
      <c r="J264" s="45">
        <v>2</v>
      </c>
      <c r="K264" s="45">
        <v>30</v>
      </c>
      <c r="L264" s="448">
        <v>13830</v>
      </c>
      <c r="M264" s="45"/>
      <c r="N264" s="72"/>
      <c r="O264" s="72"/>
      <c r="P264" s="72"/>
      <c r="Q264" s="72">
        <v>150</v>
      </c>
      <c r="R264" s="45"/>
      <c r="S264" s="45">
        <v>151</v>
      </c>
      <c r="T264" s="45"/>
      <c r="U264" s="59"/>
      <c r="V264" s="45"/>
      <c r="W264" s="72"/>
      <c r="X264" s="45"/>
      <c r="Y264" s="72"/>
      <c r="Z264" s="72"/>
      <c r="AA264" s="45"/>
      <c r="AB264" s="74"/>
      <c r="AC264" s="441"/>
    </row>
    <row r="265" spans="1:29" s="75" customFormat="1" x14ac:dyDescent="0.65">
      <c r="A265" s="63"/>
      <c r="B265" s="45"/>
      <c r="C265" s="70"/>
      <c r="D265" s="45"/>
      <c r="E265" s="45"/>
      <c r="F265" s="45"/>
      <c r="G265" s="71"/>
      <c r="H265" s="59"/>
      <c r="I265" s="45"/>
      <c r="J265" s="45"/>
      <c r="K265" s="45"/>
      <c r="L265" s="448"/>
      <c r="M265" s="45"/>
      <c r="N265" s="72"/>
      <c r="O265" s="72"/>
      <c r="P265" s="72"/>
      <c r="Q265" s="72"/>
      <c r="R265" s="45"/>
      <c r="S265" s="45"/>
      <c r="T265" s="45"/>
      <c r="U265" s="59"/>
      <c r="V265" s="45"/>
      <c r="W265" s="72"/>
      <c r="X265" s="45"/>
      <c r="Y265" s="72"/>
      <c r="Z265" s="72"/>
      <c r="AA265" s="45"/>
      <c r="AB265" s="74"/>
      <c r="AC265" s="441"/>
    </row>
    <row r="266" spans="1:29" s="75" customFormat="1" x14ac:dyDescent="0.65">
      <c r="A266" s="63" t="s">
        <v>757</v>
      </c>
      <c r="B266" s="45">
        <v>151</v>
      </c>
      <c r="C266" s="70">
        <v>163</v>
      </c>
      <c r="D266" s="45" t="s">
        <v>34</v>
      </c>
      <c r="E266" s="45">
        <v>49601</v>
      </c>
      <c r="F266" s="45">
        <v>95</v>
      </c>
      <c r="G266" s="71">
        <v>4578</v>
      </c>
      <c r="H266" s="59" t="s">
        <v>658</v>
      </c>
      <c r="I266" s="45">
        <v>1</v>
      </c>
      <c r="J266" s="45">
        <v>3</v>
      </c>
      <c r="K266" s="45">
        <v>54</v>
      </c>
      <c r="L266" s="448">
        <v>754</v>
      </c>
      <c r="M266" s="45"/>
      <c r="N266" s="72"/>
      <c r="O266" s="72"/>
      <c r="P266" s="72"/>
      <c r="Q266" s="72">
        <v>300</v>
      </c>
      <c r="R266" s="45"/>
      <c r="S266" s="45">
        <v>151</v>
      </c>
      <c r="T266" s="45"/>
      <c r="U266" s="59"/>
      <c r="V266" s="45"/>
      <c r="W266" s="72"/>
      <c r="X266" s="45"/>
      <c r="Y266" s="72"/>
      <c r="Z266" s="72"/>
      <c r="AA266" s="45"/>
      <c r="AB266" s="74"/>
      <c r="AC266" s="441"/>
    </row>
    <row r="267" spans="1:29" s="75" customFormat="1" x14ac:dyDescent="0.65">
      <c r="A267" s="63" t="s">
        <v>757</v>
      </c>
      <c r="B267" s="45">
        <v>151</v>
      </c>
      <c r="C267" s="70">
        <v>164</v>
      </c>
      <c r="D267" s="45" t="s">
        <v>34</v>
      </c>
      <c r="E267" s="45">
        <v>43605</v>
      </c>
      <c r="F267" s="45">
        <v>10</v>
      </c>
      <c r="G267" s="71">
        <v>2850</v>
      </c>
      <c r="H267" s="59" t="s">
        <v>658</v>
      </c>
      <c r="I267" s="45">
        <v>5</v>
      </c>
      <c r="J267" s="45"/>
      <c r="K267" s="45">
        <v>29</v>
      </c>
      <c r="L267" s="448">
        <v>2029</v>
      </c>
      <c r="M267" s="45"/>
      <c r="N267" s="72"/>
      <c r="O267" s="72"/>
      <c r="P267" s="72"/>
      <c r="Q267" s="72">
        <v>100</v>
      </c>
      <c r="R267" s="45"/>
      <c r="S267" s="45">
        <v>151</v>
      </c>
      <c r="T267" s="45"/>
      <c r="U267" s="59"/>
      <c r="V267" s="45"/>
      <c r="W267" s="72"/>
      <c r="X267" s="45"/>
      <c r="Y267" s="72"/>
      <c r="Z267" s="72"/>
      <c r="AA267" s="45"/>
      <c r="AB267" s="74"/>
      <c r="AC267" s="441"/>
    </row>
    <row r="268" spans="1:29" s="75" customFormat="1" x14ac:dyDescent="0.65">
      <c r="A268" s="63" t="s">
        <v>757</v>
      </c>
      <c r="B268" s="45">
        <v>151</v>
      </c>
      <c r="C268" s="70">
        <v>165</v>
      </c>
      <c r="D268" s="45" t="s">
        <v>34</v>
      </c>
      <c r="E268" s="45">
        <v>98338</v>
      </c>
      <c r="F268" s="45">
        <v>415</v>
      </c>
      <c r="G268" s="71">
        <v>7923</v>
      </c>
      <c r="H268" s="59" t="s">
        <v>658</v>
      </c>
      <c r="I268" s="45">
        <v>5</v>
      </c>
      <c r="J268" s="45"/>
      <c r="K268" s="45"/>
      <c r="L268" s="448">
        <v>2000</v>
      </c>
      <c r="M268" s="45"/>
      <c r="N268" s="72"/>
      <c r="O268" s="72"/>
      <c r="P268" s="72"/>
      <c r="Q268" s="72">
        <v>100</v>
      </c>
      <c r="R268" s="45"/>
      <c r="S268" s="45">
        <v>151</v>
      </c>
      <c r="T268" s="45"/>
      <c r="U268" s="59"/>
      <c r="V268" s="45"/>
      <c r="W268" s="72"/>
      <c r="X268" s="45"/>
      <c r="Y268" s="72"/>
      <c r="Z268" s="72"/>
      <c r="AA268" s="45"/>
      <c r="AB268" s="74"/>
      <c r="AC268" s="441"/>
    </row>
    <row r="269" spans="1:29" s="75" customFormat="1" x14ac:dyDescent="0.65">
      <c r="A269" s="63" t="s">
        <v>757</v>
      </c>
      <c r="B269" s="45">
        <v>151</v>
      </c>
      <c r="C269" s="70">
        <v>166</v>
      </c>
      <c r="D269" s="45" t="s">
        <v>34</v>
      </c>
      <c r="E269" s="45">
        <v>43220</v>
      </c>
      <c r="F269" s="45">
        <v>138</v>
      </c>
      <c r="G269" s="71">
        <v>3101</v>
      </c>
      <c r="H269" s="59" t="s">
        <v>658</v>
      </c>
      <c r="I269" s="45">
        <v>2</v>
      </c>
      <c r="J269" s="45">
        <v>2</v>
      </c>
      <c r="K269" s="45">
        <v>47</v>
      </c>
      <c r="L269" s="448">
        <v>1047</v>
      </c>
      <c r="M269" s="45"/>
      <c r="N269" s="72"/>
      <c r="O269" s="72"/>
      <c r="P269" s="72"/>
      <c r="Q269" s="72">
        <v>100</v>
      </c>
      <c r="R269" s="45"/>
      <c r="S269" s="45">
        <v>151</v>
      </c>
      <c r="T269" s="45"/>
      <c r="U269" s="59"/>
      <c r="V269" s="45"/>
      <c r="W269" s="72"/>
      <c r="X269" s="45"/>
      <c r="Y269" s="72"/>
      <c r="Z269" s="72"/>
      <c r="AA269" s="45"/>
      <c r="AB269" s="74"/>
      <c r="AC269" s="441"/>
    </row>
    <row r="270" spans="1:29" s="75" customFormat="1" x14ac:dyDescent="0.65">
      <c r="A270" s="63"/>
      <c r="B270" s="45">
        <v>151</v>
      </c>
      <c r="C270" s="86">
        <v>166.1</v>
      </c>
      <c r="D270" s="45" t="s">
        <v>34</v>
      </c>
      <c r="E270" s="45">
        <v>42038</v>
      </c>
      <c r="F270" s="45">
        <v>29</v>
      </c>
      <c r="G270" s="71">
        <v>2613</v>
      </c>
      <c r="H270" s="59" t="s">
        <v>658</v>
      </c>
      <c r="I270" s="45">
        <v>11</v>
      </c>
      <c r="J270" s="45">
        <v>2</v>
      </c>
      <c r="K270" s="45">
        <v>78</v>
      </c>
      <c r="L270" s="448">
        <v>4678</v>
      </c>
      <c r="M270" s="45"/>
      <c r="N270" s="72"/>
      <c r="O270" s="72"/>
      <c r="P270" s="72"/>
      <c r="Q270" s="72">
        <v>100</v>
      </c>
      <c r="R270" s="45"/>
      <c r="S270" s="45">
        <v>151</v>
      </c>
      <c r="T270" s="45"/>
      <c r="U270" s="59"/>
      <c r="V270" s="45"/>
      <c r="W270" s="72"/>
      <c r="X270" s="45"/>
      <c r="Y270" s="72"/>
      <c r="Z270" s="72"/>
      <c r="AA270" s="45"/>
      <c r="AB270" s="74"/>
      <c r="AC270" s="441"/>
    </row>
    <row r="271" spans="1:29" s="75" customFormat="1" x14ac:dyDescent="0.65">
      <c r="A271" s="63" t="s">
        <v>758</v>
      </c>
      <c r="B271" s="45">
        <v>151</v>
      </c>
      <c r="C271" s="70">
        <v>167</v>
      </c>
      <c r="D271" s="45" t="s">
        <v>34</v>
      </c>
      <c r="E271" s="45">
        <v>49612</v>
      </c>
      <c r="F271" s="45">
        <v>126</v>
      </c>
      <c r="G271" s="71">
        <v>4598</v>
      </c>
      <c r="H271" s="59" t="s">
        <v>658</v>
      </c>
      <c r="I271" s="45">
        <v>5</v>
      </c>
      <c r="J271" s="45">
        <v>3</v>
      </c>
      <c r="K271" s="45">
        <v>30</v>
      </c>
      <c r="L271" s="448">
        <v>2330</v>
      </c>
      <c r="M271" s="45"/>
      <c r="N271" s="72"/>
      <c r="O271" s="72"/>
      <c r="P271" s="72"/>
      <c r="Q271" s="72">
        <v>100</v>
      </c>
      <c r="R271" s="45"/>
      <c r="S271" s="45">
        <v>151</v>
      </c>
      <c r="T271" s="45"/>
      <c r="U271" s="59"/>
      <c r="V271" s="45"/>
      <c r="W271" s="72"/>
      <c r="X271" s="45"/>
      <c r="Y271" s="72"/>
      <c r="Z271" s="72"/>
      <c r="AA271" s="45"/>
      <c r="AB271" s="74"/>
      <c r="AC271" s="441"/>
    </row>
    <row r="272" spans="1:29" s="75" customFormat="1" x14ac:dyDescent="0.65">
      <c r="A272" s="63" t="s">
        <v>758</v>
      </c>
      <c r="B272" s="45">
        <v>151</v>
      </c>
      <c r="C272" s="70">
        <v>168</v>
      </c>
      <c r="D272" s="45" t="s">
        <v>34</v>
      </c>
      <c r="E272" s="45">
        <v>33185</v>
      </c>
      <c r="F272" s="45">
        <v>8</v>
      </c>
      <c r="G272" s="71">
        <v>2603</v>
      </c>
      <c r="H272" s="59" t="s">
        <v>658</v>
      </c>
      <c r="I272" s="45">
        <v>3</v>
      </c>
      <c r="J272" s="45">
        <v>3</v>
      </c>
      <c r="K272" s="45">
        <v>67</v>
      </c>
      <c r="L272" s="448">
        <v>1567</v>
      </c>
      <c r="M272" s="45"/>
      <c r="N272" s="72"/>
      <c r="O272" s="72"/>
      <c r="P272" s="72"/>
      <c r="Q272" s="72">
        <v>150</v>
      </c>
      <c r="R272" s="45"/>
      <c r="S272" s="45">
        <v>151</v>
      </c>
      <c r="T272" s="45"/>
      <c r="U272" s="59"/>
      <c r="V272" s="45"/>
      <c r="W272" s="72"/>
      <c r="X272" s="45"/>
      <c r="Y272" s="72"/>
      <c r="Z272" s="72"/>
      <c r="AA272" s="45"/>
      <c r="AB272" s="74"/>
      <c r="AC272" s="441"/>
    </row>
    <row r="273" spans="1:29" s="75" customFormat="1" x14ac:dyDescent="0.65">
      <c r="A273" s="63"/>
      <c r="B273" s="45"/>
      <c r="C273" s="70"/>
      <c r="D273" s="45"/>
      <c r="E273" s="45"/>
      <c r="F273" s="45"/>
      <c r="G273" s="71"/>
      <c r="H273" s="59"/>
      <c r="I273" s="45"/>
      <c r="J273" s="45"/>
      <c r="K273" s="45"/>
      <c r="L273" s="448"/>
      <c r="M273" s="45"/>
      <c r="N273" s="72"/>
      <c r="O273" s="72"/>
      <c r="P273" s="72"/>
      <c r="Q273" s="72"/>
      <c r="R273" s="45"/>
      <c r="S273" s="45"/>
      <c r="T273" s="45"/>
      <c r="U273" s="59"/>
      <c r="V273" s="45"/>
      <c r="W273" s="72"/>
      <c r="X273" s="45"/>
      <c r="Y273" s="72"/>
      <c r="Z273" s="72"/>
      <c r="AA273" s="45"/>
      <c r="AB273" s="74"/>
      <c r="AC273" s="441"/>
    </row>
    <row r="274" spans="1:29" s="75" customFormat="1" x14ac:dyDescent="0.65">
      <c r="A274" s="63" t="s">
        <v>759</v>
      </c>
      <c r="B274" s="45"/>
      <c r="C274" s="70">
        <v>169</v>
      </c>
      <c r="D274" s="45" t="s">
        <v>34</v>
      </c>
      <c r="E274" s="45">
        <v>49630</v>
      </c>
      <c r="F274" s="45">
        <v>122</v>
      </c>
      <c r="G274" s="71">
        <v>4587</v>
      </c>
      <c r="H274" s="59" t="s">
        <v>658</v>
      </c>
      <c r="I274" s="45">
        <v>3</v>
      </c>
      <c r="J274" s="45"/>
      <c r="K274" s="45">
        <v>98</v>
      </c>
      <c r="L274" s="448">
        <v>1298</v>
      </c>
      <c r="M274" s="45"/>
      <c r="N274" s="72"/>
      <c r="O274" s="72"/>
      <c r="P274" s="72"/>
      <c r="Q274" s="72">
        <v>100</v>
      </c>
      <c r="R274" s="45"/>
      <c r="S274" s="45"/>
      <c r="T274" s="45"/>
      <c r="U274" s="59"/>
      <c r="V274" s="45"/>
      <c r="W274" s="72"/>
      <c r="X274" s="45"/>
      <c r="Y274" s="72"/>
      <c r="Z274" s="72"/>
      <c r="AA274" s="45"/>
      <c r="AB274" s="74"/>
      <c r="AC274" s="441"/>
    </row>
    <row r="275" spans="1:29" s="75" customFormat="1" x14ac:dyDescent="0.65">
      <c r="A275" s="63" t="s">
        <v>759</v>
      </c>
      <c r="B275" s="45"/>
      <c r="C275" s="70">
        <v>170</v>
      </c>
      <c r="D275" s="45" t="s">
        <v>34</v>
      </c>
      <c r="E275" s="45">
        <v>49611</v>
      </c>
      <c r="F275" s="45">
        <v>125</v>
      </c>
      <c r="G275" s="71">
        <v>4588</v>
      </c>
      <c r="H275" s="59" t="s">
        <v>658</v>
      </c>
      <c r="I275" s="45">
        <v>6</v>
      </c>
      <c r="J275" s="45"/>
      <c r="K275" s="45">
        <v>32</v>
      </c>
      <c r="L275" s="448">
        <v>2432</v>
      </c>
      <c r="M275" s="45"/>
      <c r="N275" s="72"/>
      <c r="O275" s="72"/>
      <c r="P275" s="72"/>
      <c r="Q275" s="72">
        <v>100</v>
      </c>
      <c r="R275" s="45"/>
      <c r="S275" s="45"/>
      <c r="T275" s="45"/>
      <c r="U275" s="59"/>
      <c r="V275" s="45"/>
      <c r="W275" s="72"/>
      <c r="X275" s="45"/>
      <c r="Y275" s="72"/>
      <c r="Z275" s="72"/>
      <c r="AA275" s="45"/>
      <c r="AB275" s="74"/>
      <c r="AC275" s="441"/>
    </row>
    <row r="276" spans="1:29" s="75" customFormat="1" x14ac:dyDescent="0.65">
      <c r="A276" s="63"/>
      <c r="B276" s="45"/>
      <c r="C276" s="70"/>
      <c r="D276" s="45"/>
      <c r="E276" s="45"/>
      <c r="F276" s="45"/>
      <c r="G276" s="71"/>
      <c r="H276" s="59"/>
      <c r="I276" s="45"/>
      <c r="J276" s="45"/>
      <c r="K276" s="45"/>
      <c r="L276" s="448"/>
      <c r="M276" s="45"/>
      <c r="N276" s="72"/>
      <c r="O276" s="72"/>
      <c r="P276" s="72"/>
      <c r="Q276" s="72"/>
      <c r="R276" s="45"/>
      <c r="S276" s="45"/>
      <c r="T276" s="45"/>
      <c r="U276" s="59"/>
      <c r="V276" s="45"/>
      <c r="W276" s="72"/>
      <c r="X276" s="45"/>
      <c r="Y276" s="72"/>
      <c r="Z276" s="72"/>
      <c r="AA276" s="45"/>
      <c r="AB276" s="74"/>
      <c r="AC276" s="441"/>
    </row>
    <row r="277" spans="1:29" s="75" customFormat="1" x14ac:dyDescent="0.65">
      <c r="A277" s="63" t="s">
        <v>760</v>
      </c>
      <c r="B277" s="45">
        <v>150</v>
      </c>
      <c r="C277" s="70">
        <v>171</v>
      </c>
      <c r="D277" s="45" t="s">
        <v>34</v>
      </c>
      <c r="E277" s="45">
        <v>49566</v>
      </c>
      <c r="F277" s="45">
        <v>71</v>
      </c>
      <c r="G277" s="71">
        <v>4543</v>
      </c>
      <c r="H277" s="59" t="s">
        <v>658</v>
      </c>
      <c r="I277" s="45">
        <v>4</v>
      </c>
      <c r="J277" s="45">
        <v>1</v>
      </c>
      <c r="K277" s="45">
        <v>70</v>
      </c>
      <c r="L277" s="448">
        <v>1770</v>
      </c>
      <c r="M277" s="45"/>
      <c r="N277" s="72"/>
      <c r="O277" s="72"/>
      <c r="P277" s="72"/>
      <c r="Q277" s="72">
        <v>200</v>
      </c>
      <c r="R277" s="45"/>
      <c r="S277" s="45">
        <v>150</v>
      </c>
      <c r="T277" s="45"/>
      <c r="U277" s="59"/>
      <c r="V277" s="45"/>
      <c r="W277" s="72"/>
      <c r="X277" s="45"/>
      <c r="Y277" s="72"/>
      <c r="Z277" s="72"/>
      <c r="AA277" s="45"/>
      <c r="AB277" s="74"/>
      <c r="AC277" s="441"/>
    </row>
    <row r="278" spans="1:29" s="75" customFormat="1" x14ac:dyDescent="0.65">
      <c r="A278" s="63" t="s">
        <v>760</v>
      </c>
      <c r="B278" s="45">
        <v>150</v>
      </c>
      <c r="C278" s="70">
        <v>172</v>
      </c>
      <c r="D278" s="45" t="s">
        <v>34</v>
      </c>
      <c r="E278" s="45">
        <v>61292</v>
      </c>
      <c r="F278" s="45">
        <v>254</v>
      </c>
      <c r="G278" s="71">
        <v>5777</v>
      </c>
      <c r="H278" s="59" t="s">
        <v>658</v>
      </c>
      <c r="I278" s="45">
        <v>11</v>
      </c>
      <c r="J278" s="45"/>
      <c r="K278" s="45">
        <v>19</v>
      </c>
      <c r="L278" s="448">
        <v>4419</v>
      </c>
      <c r="M278" s="45"/>
      <c r="N278" s="72"/>
      <c r="O278" s="72"/>
      <c r="P278" s="72"/>
      <c r="Q278" s="72">
        <v>175</v>
      </c>
      <c r="R278" s="45"/>
      <c r="S278" s="45">
        <v>150</v>
      </c>
      <c r="T278" s="45"/>
      <c r="U278" s="59"/>
      <c r="V278" s="45"/>
      <c r="W278" s="72"/>
      <c r="X278" s="45"/>
      <c r="Y278" s="72"/>
      <c r="Z278" s="72"/>
      <c r="AA278" s="45"/>
      <c r="AB278" s="74"/>
      <c r="AC278" s="441"/>
    </row>
    <row r="279" spans="1:29" s="75" customFormat="1" x14ac:dyDescent="0.65">
      <c r="A279" s="63"/>
      <c r="B279" s="45"/>
      <c r="C279" s="70"/>
      <c r="D279" s="45"/>
      <c r="E279" s="45"/>
      <c r="F279" s="45"/>
      <c r="G279" s="71"/>
      <c r="H279" s="59"/>
      <c r="I279" s="45"/>
      <c r="J279" s="45"/>
      <c r="K279" s="45"/>
      <c r="L279" s="448"/>
      <c r="M279" s="45"/>
      <c r="N279" s="72"/>
      <c r="O279" s="72"/>
      <c r="P279" s="72"/>
      <c r="Q279" s="72"/>
      <c r="R279" s="45"/>
      <c r="S279" s="45"/>
      <c r="T279" s="45"/>
      <c r="U279" s="59"/>
      <c r="V279" s="45"/>
      <c r="W279" s="72"/>
      <c r="X279" s="45"/>
      <c r="Y279" s="72"/>
      <c r="Z279" s="72"/>
      <c r="AA279" s="45"/>
      <c r="AB279" s="74"/>
      <c r="AC279" s="441"/>
    </row>
    <row r="280" spans="1:29" s="75" customFormat="1" x14ac:dyDescent="0.65">
      <c r="A280" s="63" t="s">
        <v>761</v>
      </c>
      <c r="B280" s="45">
        <v>88</v>
      </c>
      <c r="C280" s="70">
        <v>173</v>
      </c>
      <c r="D280" s="45" t="s">
        <v>34</v>
      </c>
      <c r="E280" s="45">
        <v>74086</v>
      </c>
      <c r="F280" s="45">
        <v>267</v>
      </c>
      <c r="G280" s="71">
        <v>6439</v>
      </c>
      <c r="H280" s="59" t="s">
        <v>658</v>
      </c>
      <c r="I280" s="45">
        <v>7</v>
      </c>
      <c r="J280" s="45">
        <v>2</v>
      </c>
      <c r="K280" s="45">
        <v>20</v>
      </c>
      <c r="L280" s="448">
        <v>3020</v>
      </c>
      <c r="M280" s="45"/>
      <c r="N280" s="72"/>
      <c r="O280" s="72"/>
      <c r="P280" s="72"/>
      <c r="Q280" s="72">
        <v>100</v>
      </c>
      <c r="R280" s="45"/>
      <c r="S280" s="45">
        <v>88</v>
      </c>
      <c r="T280" s="45"/>
      <c r="U280" s="59"/>
      <c r="V280" s="45"/>
      <c r="W280" s="72"/>
      <c r="X280" s="45"/>
      <c r="Y280" s="72"/>
      <c r="Z280" s="72"/>
      <c r="AA280" s="45"/>
      <c r="AB280" s="74"/>
      <c r="AC280" s="441"/>
    </row>
    <row r="281" spans="1:29" s="75" customFormat="1" x14ac:dyDescent="0.65">
      <c r="A281" s="63" t="s">
        <v>761</v>
      </c>
      <c r="B281" s="45">
        <v>88</v>
      </c>
      <c r="C281" s="70">
        <v>174</v>
      </c>
      <c r="D281" s="45" t="s">
        <v>34</v>
      </c>
      <c r="E281" s="45">
        <v>49990</v>
      </c>
      <c r="F281" s="45">
        <v>217</v>
      </c>
      <c r="G281" s="71">
        <v>4990</v>
      </c>
      <c r="H281" s="59" t="s">
        <v>658</v>
      </c>
      <c r="I281" s="45">
        <v>17</v>
      </c>
      <c r="J281" s="45">
        <v>3</v>
      </c>
      <c r="K281" s="45">
        <v>70</v>
      </c>
      <c r="L281" s="448">
        <v>7170</v>
      </c>
      <c r="M281" s="45"/>
      <c r="N281" s="72"/>
      <c r="O281" s="72"/>
      <c r="P281" s="72"/>
      <c r="Q281" s="72">
        <v>150</v>
      </c>
      <c r="R281" s="45"/>
      <c r="S281" s="45">
        <v>88</v>
      </c>
      <c r="T281" s="45"/>
      <c r="U281" s="59"/>
      <c r="V281" s="45"/>
      <c r="W281" s="72"/>
      <c r="X281" s="45"/>
      <c r="Y281" s="72"/>
      <c r="Z281" s="94"/>
      <c r="AA281" s="45"/>
      <c r="AB281" s="74"/>
      <c r="AC281" s="441"/>
    </row>
    <row r="282" spans="1:29" s="75" customFormat="1" x14ac:dyDescent="0.65">
      <c r="A282" s="63" t="s">
        <v>761</v>
      </c>
      <c r="B282" s="45">
        <v>88</v>
      </c>
      <c r="C282" s="70">
        <v>175</v>
      </c>
      <c r="D282" s="45" t="s">
        <v>34</v>
      </c>
      <c r="E282" s="45">
        <v>74086</v>
      </c>
      <c r="F282" s="45">
        <v>267</v>
      </c>
      <c r="G282" s="71">
        <v>6435</v>
      </c>
      <c r="H282" s="59" t="s">
        <v>658</v>
      </c>
      <c r="I282" s="45">
        <v>7</v>
      </c>
      <c r="J282" s="45">
        <v>2</v>
      </c>
      <c r="K282" s="45">
        <v>20</v>
      </c>
      <c r="L282" s="448">
        <v>3020</v>
      </c>
      <c r="M282" s="45"/>
      <c r="N282" s="72"/>
      <c r="O282" s="72"/>
      <c r="P282" s="72"/>
      <c r="Q282" s="72">
        <v>100</v>
      </c>
      <c r="R282" s="45"/>
      <c r="S282" s="45">
        <v>88</v>
      </c>
      <c r="T282" s="45"/>
      <c r="U282" s="59"/>
      <c r="V282" s="45"/>
      <c r="W282" s="72"/>
      <c r="X282" s="45"/>
      <c r="Y282" s="72"/>
      <c r="Z282" s="72"/>
      <c r="AA282" s="45"/>
      <c r="AB282" s="74"/>
      <c r="AC282" s="441"/>
    </row>
    <row r="283" spans="1:29" s="75" customFormat="1" x14ac:dyDescent="0.65">
      <c r="A283" s="63" t="s">
        <v>761</v>
      </c>
      <c r="B283" s="45">
        <v>88</v>
      </c>
      <c r="C283" s="70">
        <v>176</v>
      </c>
      <c r="D283" s="45" t="s">
        <v>34</v>
      </c>
      <c r="E283" s="45">
        <v>42119</v>
      </c>
      <c r="F283" s="45">
        <v>76</v>
      </c>
      <c r="G283" s="71">
        <v>2695</v>
      </c>
      <c r="H283" s="59" t="s">
        <v>658</v>
      </c>
      <c r="I283" s="45">
        <v>13</v>
      </c>
      <c r="J283" s="45">
        <v>3</v>
      </c>
      <c r="K283" s="45">
        <v>45</v>
      </c>
      <c r="L283" s="448">
        <v>5545</v>
      </c>
      <c r="M283" s="45"/>
      <c r="N283" s="72"/>
      <c r="O283" s="72"/>
      <c r="P283" s="72"/>
      <c r="Q283" s="72">
        <v>100</v>
      </c>
      <c r="R283" s="45"/>
      <c r="S283" s="45">
        <v>88</v>
      </c>
      <c r="T283" s="45"/>
      <c r="U283" s="59"/>
      <c r="V283" s="45"/>
      <c r="W283" s="72"/>
      <c r="X283" s="45"/>
      <c r="Y283" s="72"/>
      <c r="Z283" s="72"/>
      <c r="AA283" s="45"/>
      <c r="AB283" s="74"/>
      <c r="AC283" s="441"/>
    </row>
    <row r="284" spans="1:29" s="75" customFormat="1" x14ac:dyDescent="0.65">
      <c r="A284" s="63"/>
      <c r="B284" s="45"/>
      <c r="C284" s="70"/>
      <c r="D284" s="45"/>
      <c r="E284" s="45"/>
      <c r="F284" s="45"/>
      <c r="G284" s="71"/>
      <c r="H284" s="59"/>
      <c r="I284" s="45"/>
      <c r="J284" s="45"/>
      <c r="K284" s="45"/>
      <c r="L284" s="448"/>
      <c r="M284" s="45"/>
      <c r="N284" s="72"/>
      <c r="O284" s="72"/>
      <c r="P284" s="72"/>
      <c r="Q284" s="72"/>
      <c r="R284" s="45"/>
      <c r="S284" s="45"/>
      <c r="T284" s="45"/>
      <c r="U284" s="59"/>
      <c r="V284" s="45"/>
      <c r="W284" s="72"/>
      <c r="X284" s="45"/>
      <c r="Y284" s="72"/>
      <c r="Z284" s="72"/>
      <c r="AA284" s="45"/>
      <c r="AB284" s="74"/>
      <c r="AC284" s="441"/>
    </row>
    <row r="285" spans="1:29" s="75" customFormat="1" x14ac:dyDescent="0.65">
      <c r="A285" s="63" t="s">
        <v>762</v>
      </c>
      <c r="B285" s="45">
        <v>88</v>
      </c>
      <c r="C285" s="70">
        <v>177</v>
      </c>
      <c r="D285" s="45" t="s">
        <v>34</v>
      </c>
      <c r="E285" s="45">
        <v>14304</v>
      </c>
      <c r="F285" s="45">
        <v>5</v>
      </c>
      <c r="G285" s="71">
        <v>525</v>
      </c>
      <c r="H285" s="59" t="s">
        <v>658</v>
      </c>
      <c r="I285" s="45"/>
      <c r="J285" s="45">
        <v>1</v>
      </c>
      <c r="K285" s="45">
        <v>6</v>
      </c>
      <c r="L285" s="448"/>
      <c r="M285" s="45">
        <v>106</v>
      </c>
      <c r="N285" s="72"/>
      <c r="O285" s="72"/>
      <c r="P285" s="72"/>
      <c r="Q285" s="72">
        <v>250</v>
      </c>
      <c r="R285" s="45">
        <v>41</v>
      </c>
      <c r="S285" s="45">
        <v>88</v>
      </c>
      <c r="T285" s="45" t="s">
        <v>36</v>
      </c>
      <c r="U285" s="59" t="s">
        <v>45</v>
      </c>
      <c r="V285" s="45">
        <v>72</v>
      </c>
      <c r="W285" s="72"/>
      <c r="X285" s="45">
        <v>72</v>
      </c>
      <c r="Y285" s="72"/>
      <c r="Z285" s="72"/>
      <c r="AA285" s="45">
        <v>14</v>
      </c>
      <c r="AB285" s="74"/>
      <c r="AC285" s="441"/>
    </row>
    <row r="286" spans="1:29" s="75" customFormat="1" x14ac:dyDescent="0.65">
      <c r="A286" s="63"/>
      <c r="B286" s="45"/>
      <c r="C286" s="70"/>
      <c r="D286" s="45"/>
      <c r="E286" s="45"/>
      <c r="F286" s="45"/>
      <c r="G286" s="71"/>
      <c r="H286" s="59"/>
      <c r="I286" s="45"/>
      <c r="J286" s="45"/>
      <c r="K286" s="45"/>
      <c r="L286" s="448"/>
      <c r="M286" s="45"/>
      <c r="N286" s="72"/>
      <c r="O286" s="72"/>
      <c r="P286" s="72"/>
      <c r="Q286" s="72"/>
      <c r="R286" s="45"/>
      <c r="S286" s="45"/>
      <c r="T286" s="45"/>
      <c r="U286" s="59"/>
      <c r="V286" s="45"/>
      <c r="W286" s="72"/>
      <c r="X286" s="45"/>
      <c r="Y286" s="72"/>
      <c r="Z286" s="72"/>
      <c r="AA286" s="45"/>
      <c r="AB286" s="74"/>
      <c r="AC286" s="441"/>
    </row>
    <row r="287" spans="1:29" s="75" customFormat="1" x14ac:dyDescent="0.65">
      <c r="A287" s="63" t="s">
        <v>763</v>
      </c>
      <c r="B287" s="45">
        <v>48</v>
      </c>
      <c r="C287" s="70">
        <v>178</v>
      </c>
      <c r="D287" s="45" t="s">
        <v>34</v>
      </c>
      <c r="E287" s="45">
        <v>33176</v>
      </c>
      <c r="F287" s="45">
        <v>1</v>
      </c>
      <c r="G287" s="71">
        <v>2594</v>
      </c>
      <c r="H287" s="59" t="s">
        <v>658</v>
      </c>
      <c r="I287" s="45">
        <v>10</v>
      </c>
      <c r="J287" s="45">
        <v>2</v>
      </c>
      <c r="K287" s="45">
        <v>10</v>
      </c>
      <c r="L287" s="448">
        <v>4210</v>
      </c>
      <c r="M287" s="45"/>
      <c r="N287" s="72"/>
      <c r="O287" s="72"/>
      <c r="P287" s="72"/>
      <c r="Q287" s="72">
        <v>150</v>
      </c>
      <c r="R287" s="45"/>
      <c r="S287" s="45">
        <v>48</v>
      </c>
      <c r="T287" s="45"/>
      <c r="U287" s="59"/>
      <c r="V287" s="45"/>
      <c r="W287" s="72"/>
      <c r="X287" s="45"/>
      <c r="Y287" s="72"/>
      <c r="Z287" s="72"/>
      <c r="AA287" s="45"/>
      <c r="AB287" s="74"/>
      <c r="AC287" s="441"/>
    </row>
    <row r="288" spans="1:29" s="75" customFormat="1" x14ac:dyDescent="0.65">
      <c r="A288" s="63" t="s">
        <v>763</v>
      </c>
      <c r="B288" s="45">
        <v>48</v>
      </c>
      <c r="C288" s="86">
        <v>178.1</v>
      </c>
      <c r="D288" s="45" t="s">
        <v>34</v>
      </c>
      <c r="E288" s="45">
        <v>49593</v>
      </c>
      <c r="F288" s="45">
        <v>91</v>
      </c>
      <c r="G288" s="71">
        <v>4570</v>
      </c>
      <c r="H288" s="59"/>
      <c r="I288" s="45">
        <v>9</v>
      </c>
      <c r="J288" s="45"/>
      <c r="K288" s="45">
        <v>18</v>
      </c>
      <c r="L288" s="448">
        <v>3618</v>
      </c>
      <c r="M288" s="45"/>
      <c r="N288" s="72"/>
      <c r="O288" s="72"/>
      <c r="P288" s="72"/>
      <c r="Q288" s="72">
        <v>150</v>
      </c>
      <c r="R288" s="45"/>
      <c r="S288" s="45">
        <v>48</v>
      </c>
      <c r="T288" s="45"/>
      <c r="U288" s="59"/>
      <c r="V288" s="45"/>
      <c r="W288" s="72"/>
      <c r="X288" s="45"/>
      <c r="Y288" s="72"/>
      <c r="Z288" s="72"/>
      <c r="AA288" s="45"/>
      <c r="AB288" s="74"/>
      <c r="AC288" s="441"/>
    </row>
    <row r="289" spans="1:29" s="75" customFormat="1" x14ac:dyDescent="0.65">
      <c r="A289" s="63" t="s">
        <v>764</v>
      </c>
      <c r="B289" s="45">
        <v>48</v>
      </c>
      <c r="C289" s="70">
        <v>179</v>
      </c>
      <c r="D289" s="45" t="s">
        <v>34</v>
      </c>
      <c r="E289" s="45">
        <v>14284</v>
      </c>
      <c r="F289" s="45">
        <v>112</v>
      </c>
      <c r="G289" s="71">
        <v>505</v>
      </c>
      <c r="H289" s="59" t="s">
        <v>658</v>
      </c>
      <c r="I289" s="45"/>
      <c r="J289" s="45">
        <v>1</v>
      </c>
      <c r="K289" s="45">
        <v>13</v>
      </c>
      <c r="L289" s="448"/>
      <c r="M289" s="45">
        <v>113</v>
      </c>
      <c r="N289" s="72"/>
      <c r="O289" s="72"/>
      <c r="P289" s="72"/>
      <c r="Q289" s="72">
        <v>250</v>
      </c>
      <c r="R289" s="45">
        <v>42</v>
      </c>
      <c r="S289" s="45">
        <v>48</v>
      </c>
      <c r="T289" s="45" t="s">
        <v>36</v>
      </c>
      <c r="U289" s="59" t="s">
        <v>45</v>
      </c>
      <c r="V289" s="45">
        <v>120</v>
      </c>
      <c r="W289" s="72"/>
      <c r="X289" s="45">
        <v>120</v>
      </c>
      <c r="Y289" s="72"/>
      <c r="Z289" s="72"/>
      <c r="AA289" s="45"/>
      <c r="AB289" s="74"/>
      <c r="AC289" s="441"/>
    </row>
    <row r="290" spans="1:29" s="75" customFormat="1" x14ac:dyDescent="0.65">
      <c r="A290" s="63"/>
      <c r="B290" s="45"/>
      <c r="C290" s="70"/>
      <c r="D290" s="45"/>
      <c r="E290" s="45"/>
      <c r="F290" s="45"/>
      <c r="G290" s="71"/>
      <c r="H290" s="59"/>
      <c r="I290" s="45"/>
      <c r="J290" s="45"/>
      <c r="K290" s="45"/>
      <c r="L290" s="448"/>
      <c r="M290" s="45"/>
      <c r="N290" s="72"/>
      <c r="O290" s="72"/>
      <c r="P290" s="72"/>
      <c r="Q290" s="72"/>
      <c r="R290" s="45"/>
      <c r="S290" s="45"/>
      <c r="T290" s="45"/>
      <c r="U290" s="59"/>
      <c r="V290" s="45"/>
      <c r="W290" s="72"/>
      <c r="X290" s="45"/>
      <c r="Y290" s="72"/>
      <c r="Z290" s="72"/>
      <c r="AA290" s="45"/>
      <c r="AB290" s="74"/>
      <c r="AC290" s="441"/>
    </row>
    <row r="291" spans="1:29" s="75" customFormat="1" x14ac:dyDescent="0.65">
      <c r="A291" s="63" t="s">
        <v>765</v>
      </c>
      <c r="B291" s="45">
        <v>48</v>
      </c>
      <c r="C291" s="70">
        <v>180</v>
      </c>
      <c r="D291" s="45" t="s">
        <v>34</v>
      </c>
      <c r="E291" s="45">
        <v>43579</v>
      </c>
      <c r="F291" s="45">
        <v>75</v>
      </c>
      <c r="G291" s="71">
        <v>2864</v>
      </c>
      <c r="H291" s="59" t="s">
        <v>658</v>
      </c>
      <c r="I291" s="45">
        <v>13</v>
      </c>
      <c r="J291" s="45">
        <v>3</v>
      </c>
      <c r="K291" s="45"/>
      <c r="L291" s="448">
        <v>5500</v>
      </c>
      <c r="M291" s="45"/>
      <c r="N291" s="72"/>
      <c r="O291" s="72"/>
      <c r="P291" s="72"/>
      <c r="Q291" s="72">
        <v>150</v>
      </c>
      <c r="R291" s="45"/>
      <c r="S291" s="45">
        <v>48</v>
      </c>
      <c r="T291" s="45"/>
      <c r="U291" s="59"/>
      <c r="V291" s="45"/>
      <c r="W291" s="72"/>
      <c r="X291" s="45"/>
      <c r="Y291" s="72"/>
      <c r="Z291" s="72"/>
      <c r="AA291" s="45"/>
      <c r="AB291" s="74"/>
      <c r="AC291" s="441"/>
    </row>
    <row r="292" spans="1:29" s="75" customFormat="1" x14ac:dyDescent="0.65">
      <c r="A292" s="63"/>
      <c r="B292" s="45"/>
      <c r="C292" s="70"/>
      <c r="D292" s="45"/>
      <c r="E292" s="45"/>
      <c r="F292" s="45"/>
      <c r="G292" s="71"/>
      <c r="H292" s="59"/>
      <c r="I292" s="45"/>
      <c r="J292" s="45"/>
      <c r="K292" s="45"/>
      <c r="L292" s="448"/>
      <c r="M292" s="45"/>
      <c r="N292" s="72"/>
      <c r="O292" s="72"/>
      <c r="P292" s="72"/>
      <c r="Q292" s="72"/>
      <c r="R292" s="45"/>
      <c r="S292" s="45"/>
      <c r="T292" s="45"/>
      <c r="U292" s="59"/>
      <c r="V292" s="45"/>
      <c r="W292" s="72"/>
      <c r="X292" s="45"/>
      <c r="Y292" s="72"/>
      <c r="Z292" s="72"/>
      <c r="AA292" s="45"/>
      <c r="AB292" s="74"/>
      <c r="AC292" s="441"/>
    </row>
    <row r="293" spans="1:29" s="75" customFormat="1" x14ac:dyDescent="0.65">
      <c r="A293" s="63" t="s">
        <v>766</v>
      </c>
      <c r="B293" s="45">
        <v>45</v>
      </c>
      <c r="C293" s="70">
        <v>181</v>
      </c>
      <c r="D293" s="45" t="s">
        <v>34</v>
      </c>
      <c r="E293" s="45">
        <v>14244</v>
      </c>
      <c r="F293" s="45">
        <v>36</v>
      </c>
      <c r="G293" s="71">
        <v>465</v>
      </c>
      <c r="H293" s="59" t="s">
        <v>658</v>
      </c>
      <c r="I293" s="45"/>
      <c r="J293" s="45">
        <v>2</v>
      </c>
      <c r="K293" s="45">
        <v>19</v>
      </c>
      <c r="L293" s="448"/>
      <c r="M293" s="45">
        <v>219</v>
      </c>
      <c r="N293" s="72"/>
      <c r="O293" s="72"/>
      <c r="P293" s="72"/>
      <c r="Q293" s="72">
        <v>250</v>
      </c>
      <c r="R293" s="45">
        <v>43</v>
      </c>
      <c r="S293" s="45">
        <v>45</v>
      </c>
      <c r="T293" s="45" t="s">
        <v>36</v>
      </c>
      <c r="U293" s="59" t="s">
        <v>45</v>
      </c>
      <c r="V293" s="45">
        <v>84</v>
      </c>
      <c r="W293" s="72"/>
      <c r="X293" s="45">
        <v>84</v>
      </c>
      <c r="Y293" s="72"/>
      <c r="Z293" s="72"/>
      <c r="AA293" s="45">
        <v>25</v>
      </c>
      <c r="AB293" s="74"/>
      <c r="AC293" s="441"/>
    </row>
    <row r="294" spans="1:29" s="75" customFormat="1" x14ac:dyDescent="0.65">
      <c r="A294" s="63" t="s">
        <v>767</v>
      </c>
      <c r="B294" s="45">
        <v>45</v>
      </c>
      <c r="C294" s="70">
        <v>182</v>
      </c>
      <c r="D294" s="45" t="s">
        <v>34</v>
      </c>
      <c r="E294" s="45">
        <v>1648</v>
      </c>
      <c r="F294" s="45">
        <v>167</v>
      </c>
      <c r="G294" s="71">
        <v>5562</v>
      </c>
      <c r="H294" s="59" t="s">
        <v>658</v>
      </c>
      <c r="I294" s="45">
        <v>7</v>
      </c>
      <c r="J294" s="45"/>
      <c r="K294" s="45"/>
      <c r="L294" s="448">
        <v>2800</v>
      </c>
      <c r="M294" s="45"/>
      <c r="N294" s="72"/>
      <c r="O294" s="72"/>
      <c r="P294" s="72"/>
      <c r="Q294" s="72">
        <v>100</v>
      </c>
      <c r="R294" s="45"/>
      <c r="S294" s="45">
        <v>45</v>
      </c>
      <c r="T294" s="45"/>
      <c r="U294" s="59"/>
      <c r="V294" s="45"/>
      <c r="W294" s="72"/>
      <c r="X294" s="45"/>
      <c r="Y294" s="72"/>
      <c r="Z294" s="72"/>
      <c r="AA294" s="45"/>
      <c r="AB294" s="74"/>
      <c r="AC294" s="441"/>
    </row>
    <row r="295" spans="1:29" s="75" customFormat="1" x14ac:dyDescent="0.65">
      <c r="A295" s="63" t="s">
        <v>766</v>
      </c>
      <c r="B295" s="45">
        <v>45</v>
      </c>
      <c r="C295" s="70">
        <v>183</v>
      </c>
      <c r="D295" s="45" t="s">
        <v>34</v>
      </c>
      <c r="E295" s="45">
        <v>34573</v>
      </c>
      <c r="F295" s="45">
        <v>70</v>
      </c>
      <c r="G295" s="71">
        <v>2819</v>
      </c>
      <c r="H295" s="59" t="s">
        <v>658</v>
      </c>
      <c r="I295" s="45">
        <v>3</v>
      </c>
      <c r="J295" s="45">
        <v>3</v>
      </c>
      <c r="K295" s="45"/>
      <c r="L295" s="448">
        <v>1500</v>
      </c>
      <c r="M295" s="45"/>
      <c r="N295" s="72"/>
      <c r="O295" s="72"/>
      <c r="P295" s="72"/>
      <c r="Q295" s="72">
        <v>150</v>
      </c>
      <c r="R295" s="45"/>
      <c r="S295" s="45">
        <v>45</v>
      </c>
      <c r="T295" s="45"/>
      <c r="U295" s="59"/>
      <c r="V295" s="45"/>
      <c r="W295" s="72"/>
      <c r="X295" s="45"/>
      <c r="Y295" s="72"/>
      <c r="Z295" s="72"/>
      <c r="AA295" s="45"/>
      <c r="AB295" s="74"/>
      <c r="AC295" s="441"/>
    </row>
    <row r="296" spans="1:29" s="75" customFormat="1" x14ac:dyDescent="0.65">
      <c r="A296" s="63"/>
      <c r="B296" s="45"/>
      <c r="C296" s="70"/>
      <c r="D296" s="45"/>
      <c r="E296" s="45"/>
      <c r="F296" s="45"/>
      <c r="G296" s="71"/>
      <c r="H296" s="59"/>
      <c r="I296" s="45"/>
      <c r="J296" s="45"/>
      <c r="K296" s="45"/>
      <c r="L296" s="448"/>
      <c r="M296" s="45"/>
      <c r="N296" s="72"/>
      <c r="O296" s="72"/>
      <c r="P296" s="72"/>
      <c r="Q296" s="72"/>
      <c r="R296" s="45"/>
      <c r="S296" s="45"/>
      <c r="T296" s="45"/>
      <c r="U296" s="59"/>
      <c r="V296" s="45"/>
      <c r="W296" s="72"/>
      <c r="X296" s="45"/>
      <c r="Y296" s="72"/>
      <c r="Z296" s="72"/>
      <c r="AA296" s="45"/>
      <c r="AB296" s="74"/>
      <c r="AC296" s="441"/>
    </row>
    <row r="297" spans="1:29" s="75" customFormat="1" x14ac:dyDescent="0.65">
      <c r="A297" s="63" t="s">
        <v>769</v>
      </c>
      <c r="B297" s="95" t="s">
        <v>768</v>
      </c>
      <c r="C297" s="70">
        <v>184</v>
      </c>
      <c r="D297" s="45" t="s">
        <v>34</v>
      </c>
      <c r="E297" s="45">
        <v>14351</v>
      </c>
      <c r="F297" s="45">
        <v>39</v>
      </c>
      <c r="G297" s="71">
        <v>654</v>
      </c>
      <c r="H297" s="59" t="s">
        <v>658</v>
      </c>
      <c r="I297" s="45"/>
      <c r="J297" s="45"/>
      <c r="K297" s="45">
        <v>61</v>
      </c>
      <c r="L297" s="448"/>
      <c r="M297" s="45">
        <v>61</v>
      </c>
      <c r="N297" s="72"/>
      <c r="O297" s="72"/>
      <c r="P297" s="72"/>
      <c r="Q297" s="72">
        <v>300</v>
      </c>
      <c r="R297" s="45">
        <v>44</v>
      </c>
      <c r="S297" s="95" t="s">
        <v>768</v>
      </c>
      <c r="T297" s="45" t="s">
        <v>36</v>
      </c>
      <c r="U297" s="59" t="s">
        <v>45</v>
      </c>
      <c r="V297" s="45">
        <v>90</v>
      </c>
      <c r="W297" s="72"/>
      <c r="X297" s="45">
        <v>90</v>
      </c>
      <c r="Y297" s="72"/>
      <c r="Z297" s="72"/>
      <c r="AA297" s="45">
        <v>30</v>
      </c>
      <c r="AB297" s="74"/>
      <c r="AC297" s="441"/>
    </row>
    <row r="298" spans="1:29" s="75" customFormat="1" x14ac:dyDescent="0.65">
      <c r="A298" s="63" t="s">
        <v>769</v>
      </c>
      <c r="B298" s="45"/>
      <c r="C298" s="70">
        <v>185</v>
      </c>
      <c r="D298" s="45" t="s">
        <v>34</v>
      </c>
      <c r="E298" s="45">
        <v>42102</v>
      </c>
      <c r="F298" s="45">
        <v>84</v>
      </c>
      <c r="G298" s="71">
        <v>223</v>
      </c>
      <c r="H298" s="59" t="s">
        <v>658</v>
      </c>
      <c r="I298" s="45">
        <v>3</v>
      </c>
      <c r="J298" s="45"/>
      <c r="K298" s="45">
        <v>60</v>
      </c>
      <c r="L298" s="448">
        <v>1260</v>
      </c>
      <c r="M298" s="45"/>
      <c r="N298" s="72"/>
      <c r="O298" s="72"/>
      <c r="P298" s="72"/>
      <c r="Q298" s="72">
        <v>100</v>
      </c>
      <c r="R298" s="45"/>
      <c r="S298" s="45"/>
      <c r="T298" s="45"/>
      <c r="U298" s="59"/>
      <c r="V298" s="45"/>
      <c r="W298" s="72"/>
      <c r="X298" s="45"/>
      <c r="Y298" s="72"/>
      <c r="Z298" s="72"/>
      <c r="AA298" s="45"/>
      <c r="AB298" s="74"/>
      <c r="AC298" s="441"/>
    </row>
    <row r="299" spans="1:29" s="75" customFormat="1" x14ac:dyDescent="0.65">
      <c r="A299" s="63" t="s">
        <v>769</v>
      </c>
      <c r="B299" s="45">
        <v>107</v>
      </c>
      <c r="C299" s="70">
        <v>186</v>
      </c>
      <c r="D299" s="45" t="s">
        <v>34</v>
      </c>
      <c r="E299" s="45">
        <v>49591</v>
      </c>
      <c r="F299" s="45">
        <v>239</v>
      </c>
      <c r="G299" s="71">
        <v>4568</v>
      </c>
      <c r="H299" s="59" t="s">
        <v>658</v>
      </c>
      <c r="I299" s="45">
        <v>5</v>
      </c>
      <c r="J299" s="45">
        <v>3</v>
      </c>
      <c r="K299" s="45">
        <v>36</v>
      </c>
      <c r="L299" s="448">
        <v>2336</v>
      </c>
      <c r="M299" s="45"/>
      <c r="N299" s="72"/>
      <c r="O299" s="72"/>
      <c r="P299" s="72"/>
      <c r="Q299" s="72">
        <v>150</v>
      </c>
      <c r="R299" s="45"/>
      <c r="S299" s="45">
        <v>107</v>
      </c>
      <c r="T299" s="45"/>
      <c r="U299" s="59"/>
      <c r="V299" s="45"/>
      <c r="W299" s="72"/>
      <c r="X299" s="45"/>
      <c r="Y299" s="72"/>
      <c r="Z299" s="72"/>
      <c r="AA299" s="45"/>
      <c r="AB299" s="74"/>
      <c r="AC299" s="441"/>
    </row>
    <row r="300" spans="1:29" s="75" customFormat="1" x14ac:dyDescent="0.65">
      <c r="A300" s="63"/>
      <c r="B300" s="45"/>
      <c r="C300" s="70"/>
      <c r="D300" s="45"/>
      <c r="E300" s="45"/>
      <c r="F300" s="45"/>
      <c r="G300" s="71"/>
      <c r="H300" s="59"/>
      <c r="I300" s="45"/>
      <c r="J300" s="45"/>
      <c r="K300" s="45"/>
      <c r="L300" s="448"/>
      <c r="M300" s="45"/>
      <c r="N300" s="72"/>
      <c r="O300" s="72"/>
      <c r="P300" s="72"/>
      <c r="Q300" s="72"/>
      <c r="R300" s="45"/>
      <c r="S300" s="45"/>
      <c r="T300" s="45"/>
      <c r="U300" s="59"/>
      <c r="V300" s="45"/>
      <c r="W300" s="72"/>
      <c r="X300" s="45"/>
      <c r="Y300" s="72"/>
      <c r="Z300" s="72"/>
      <c r="AA300" s="45"/>
      <c r="AB300" s="74"/>
      <c r="AC300" s="441"/>
    </row>
    <row r="301" spans="1:29" x14ac:dyDescent="0.65">
      <c r="A301" s="63" t="s">
        <v>770</v>
      </c>
      <c r="B301" s="45">
        <v>107</v>
      </c>
      <c r="C301" s="70">
        <v>187</v>
      </c>
      <c r="D301" s="45" t="s">
        <v>34</v>
      </c>
      <c r="E301" s="45">
        <v>49676</v>
      </c>
      <c r="F301" s="45">
        <v>157</v>
      </c>
      <c r="G301" s="71">
        <v>5651</v>
      </c>
      <c r="H301" s="59" t="s">
        <v>658</v>
      </c>
      <c r="I301" s="45">
        <v>15</v>
      </c>
      <c r="J301" s="45">
        <v>3</v>
      </c>
      <c r="K301" s="45">
        <v>66</v>
      </c>
      <c r="L301" s="448">
        <v>6366</v>
      </c>
      <c r="M301" s="45"/>
      <c r="N301" s="72"/>
      <c r="O301" s="72"/>
      <c r="P301" s="72"/>
      <c r="Q301" s="72">
        <v>150</v>
      </c>
      <c r="R301" s="45"/>
      <c r="S301" s="45">
        <v>107</v>
      </c>
      <c r="T301" s="45"/>
      <c r="U301" s="59"/>
      <c r="V301" s="45"/>
      <c r="W301" s="72"/>
      <c r="X301" s="45"/>
      <c r="Y301" s="72"/>
      <c r="Z301" s="45"/>
      <c r="AA301" s="45"/>
      <c r="AB301" s="74"/>
    </row>
    <row r="302" spans="1:29" x14ac:dyDescent="0.65">
      <c r="A302" s="63"/>
      <c r="B302" s="45"/>
      <c r="C302" s="70"/>
      <c r="D302" s="45"/>
      <c r="E302" s="45"/>
      <c r="F302" s="45"/>
      <c r="G302" s="71"/>
      <c r="H302" s="59"/>
      <c r="I302" s="45"/>
      <c r="J302" s="45"/>
      <c r="K302" s="45"/>
      <c r="L302" s="448"/>
      <c r="M302" s="45"/>
      <c r="N302" s="72"/>
      <c r="O302" s="72"/>
      <c r="P302" s="72"/>
      <c r="Q302" s="72"/>
      <c r="R302" s="45"/>
      <c r="S302" s="45"/>
      <c r="T302" s="45"/>
      <c r="U302" s="59"/>
      <c r="V302" s="45"/>
      <c r="W302" s="72"/>
      <c r="X302" s="45"/>
      <c r="Y302" s="72"/>
      <c r="Z302" s="45"/>
      <c r="AA302" s="45"/>
      <c r="AB302" s="74"/>
    </row>
    <row r="303" spans="1:29" x14ac:dyDescent="0.65">
      <c r="A303" s="63" t="s">
        <v>771</v>
      </c>
      <c r="B303" s="45">
        <v>172</v>
      </c>
      <c r="C303" s="70">
        <v>188</v>
      </c>
      <c r="D303" s="45" t="s">
        <v>34</v>
      </c>
      <c r="E303" s="45">
        <v>14323</v>
      </c>
      <c r="F303" s="45">
        <v>17</v>
      </c>
      <c r="G303" s="71">
        <v>544</v>
      </c>
      <c r="H303" s="59" t="s">
        <v>658</v>
      </c>
      <c r="I303" s="45"/>
      <c r="J303" s="45">
        <v>1</v>
      </c>
      <c r="K303" s="45">
        <v>50</v>
      </c>
      <c r="L303" s="448"/>
      <c r="M303" s="45">
        <v>150</v>
      </c>
      <c r="N303" s="45"/>
      <c r="O303" s="45"/>
      <c r="P303" s="45"/>
      <c r="Q303" s="72">
        <v>100</v>
      </c>
      <c r="R303" s="45">
        <v>45</v>
      </c>
      <c r="S303" s="45">
        <v>172</v>
      </c>
      <c r="T303" s="45" t="s">
        <v>36</v>
      </c>
      <c r="U303" s="59" t="s">
        <v>37</v>
      </c>
      <c r="V303" s="45">
        <v>54</v>
      </c>
      <c r="W303" s="72"/>
      <c r="X303" s="45">
        <v>54</v>
      </c>
      <c r="Y303" s="72"/>
      <c r="Z303" s="45"/>
      <c r="AA303" s="45">
        <v>40</v>
      </c>
      <c r="AB303" s="74"/>
    </row>
    <row r="304" spans="1:29" x14ac:dyDescent="0.65">
      <c r="A304" s="63" t="s">
        <v>771</v>
      </c>
      <c r="B304" s="45"/>
      <c r="C304" s="70">
        <v>189</v>
      </c>
      <c r="D304" s="45" t="s">
        <v>34</v>
      </c>
      <c r="E304" s="45">
        <v>49491</v>
      </c>
      <c r="F304" s="45">
        <v>182</v>
      </c>
      <c r="G304" s="71">
        <v>4468</v>
      </c>
      <c r="H304" s="59" t="s">
        <v>658</v>
      </c>
      <c r="I304" s="45">
        <v>7</v>
      </c>
      <c r="J304" s="45">
        <v>1</v>
      </c>
      <c r="K304" s="45">
        <v>63</v>
      </c>
      <c r="L304" s="448">
        <v>2963</v>
      </c>
      <c r="M304" s="45"/>
      <c r="N304" s="45"/>
      <c r="O304" s="45"/>
      <c r="P304" s="45"/>
      <c r="Q304" s="72">
        <v>200</v>
      </c>
      <c r="R304" s="45"/>
      <c r="S304" s="45"/>
      <c r="T304" s="45"/>
      <c r="U304" s="59"/>
      <c r="V304" s="45"/>
      <c r="W304" s="72"/>
      <c r="X304" s="45"/>
      <c r="Y304" s="72"/>
      <c r="Z304" s="45"/>
      <c r="AA304" s="45"/>
      <c r="AB304" s="74"/>
    </row>
    <row r="305" spans="1:29" x14ac:dyDescent="0.65">
      <c r="A305" s="63"/>
      <c r="B305" s="45"/>
      <c r="C305" s="70"/>
      <c r="D305" s="45"/>
      <c r="E305" s="45"/>
      <c r="F305" s="45"/>
      <c r="G305" s="71"/>
      <c r="H305" s="59"/>
      <c r="I305" s="45"/>
      <c r="J305" s="45"/>
      <c r="K305" s="45"/>
      <c r="L305" s="448"/>
      <c r="M305" s="45"/>
      <c r="N305" s="45"/>
      <c r="O305" s="45"/>
      <c r="P305" s="45"/>
      <c r="Q305" s="72"/>
      <c r="R305" s="45"/>
      <c r="S305" s="45"/>
      <c r="T305" s="45"/>
      <c r="U305" s="59"/>
      <c r="V305" s="45"/>
      <c r="W305" s="72"/>
      <c r="X305" s="45"/>
      <c r="Y305" s="72"/>
      <c r="Z305" s="45"/>
      <c r="AA305" s="45"/>
      <c r="AB305" s="74"/>
    </row>
    <row r="306" spans="1:29" x14ac:dyDescent="0.65">
      <c r="A306" s="63" t="s">
        <v>772</v>
      </c>
      <c r="B306" s="45">
        <v>17</v>
      </c>
      <c r="C306" s="70">
        <v>190</v>
      </c>
      <c r="D306" s="45" t="s">
        <v>34</v>
      </c>
      <c r="E306" s="45">
        <v>42133</v>
      </c>
      <c r="F306" s="45">
        <v>129</v>
      </c>
      <c r="G306" s="71">
        <v>2708</v>
      </c>
      <c r="H306" s="59" t="s">
        <v>658</v>
      </c>
      <c r="I306" s="45">
        <v>11</v>
      </c>
      <c r="J306" s="45">
        <v>1</v>
      </c>
      <c r="K306" s="45">
        <v>57</v>
      </c>
      <c r="L306" s="448">
        <v>4557</v>
      </c>
      <c r="M306" s="45"/>
      <c r="N306" s="45"/>
      <c r="O306" s="45"/>
      <c r="P306" s="45"/>
      <c r="Q306" s="72">
        <v>150</v>
      </c>
      <c r="R306" s="45"/>
      <c r="S306" s="45">
        <v>17</v>
      </c>
      <c r="T306" s="45"/>
      <c r="U306" s="59"/>
      <c r="V306" s="45"/>
      <c r="W306" s="72"/>
      <c r="X306" s="45"/>
      <c r="Y306" s="72"/>
      <c r="Z306" s="45"/>
      <c r="AA306" s="45"/>
      <c r="AB306" s="74"/>
    </row>
    <row r="307" spans="1:29" x14ac:dyDescent="0.65">
      <c r="A307" s="63"/>
      <c r="B307" s="45"/>
      <c r="C307" s="70"/>
      <c r="D307" s="45"/>
      <c r="E307" s="45"/>
      <c r="F307" s="45"/>
      <c r="G307" s="71"/>
      <c r="H307" s="59"/>
      <c r="I307" s="45"/>
      <c r="J307" s="45"/>
      <c r="K307" s="45"/>
      <c r="L307" s="448"/>
      <c r="M307" s="45"/>
      <c r="N307" s="45"/>
      <c r="O307" s="45"/>
      <c r="P307" s="45"/>
      <c r="Q307" s="72"/>
      <c r="R307" s="45"/>
      <c r="S307" s="45"/>
      <c r="T307" s="45"/>
      <c r="U307" s="59"/>
      <c r="V307" s="45"/>
      <c r="W307" s="72"/>
      <c r="X307" s="45"/>
      <c r="Y307" s="72"/>
      <c r="Z307" s="45"/>
      <c r="AA307" s="45"/>
      <c r="AB307" s="74"/>
    </row>
    <row r="308" spans="1:29" x14ac:dyDescent="0.65">
      <c r="A308" s="63" t="s">
        <v>773</v>
      </c>
      <c r="B308" s="45">
        <v>2</v>
      </c>
      <c r="C308" s="70">
        <v>191</v>
      </c>
      <c r="D308" s="45" t="s">
        <v>34</v>
      </c>
      <c r="E308" s="45">
        <v>43433</v>
      </c>
      <c r="F308" s="45">
        <v>45</v>
      </c>
      <c r="G308" s="71">
        <v>3150</v>
      </c>
      <c r="H308" s="59" t="s">
        <v>658</v>
      </c>
      <c r="I308" s="45">
        <v>4</v>
      </c>
      <c r="J308" s="45"/>
      <c r="K308" s="45">
        <v>65</v>
      </c>
      <c r="L308" s="448">
        <v>1665</v>
      </c>
      <c r="M308" s="45"/>
      <c r="N308" s="45"/>
      <c r="O308" s="45"/>
      <c r="P308" s="45"/>
      <c r="Q308" s="72">
        <v>175</v>
      </c>
      <c r="R308" s="45"/>
      <c r="S308" s="45">
        <v>2</v>
      </c>
      <c r="T308" s="45"/>
      <c r="U308" s="59"/>
      <c r="V308" s="45"/>
      <c r="W308" s="72"/>
      <c r="X308" s="45"/>
      <c r="Y308" s="72"/>
      <c r="Z308" s="45"/>
      <c r="AA308" s="45"/>
      <c r="AB308" s="74"/>
    </row>
    <row r="309" spans="1:29" x14ac:dyDescent="0.65">
      <c r="A309" s="63" t="s">
        <v>773</v>
      </c>
      <c r="B309" s="45">
        <v>2</v>
      </c>
      <c r="C309" s="70">
        <v>192</v>
      </c>
      <c r="D309" s="45" t="s">
        <v>34</v>
      </c>
      <c r="E309" s="45">
        <v>28722</v>
      </c>
      <c r="F309" s="45">
        <v>5</v>
      </c>
      <c r="G309" s="71">
        <v>2400</v>
      </c>
      <c r="H309" s="59" t="s">
        <v>658</v>
      </c>
      <c r="I309" s="45">
        <v>6</v>
      </c>
      <c r="J309" s="45"/>
      <c r="K309" s="45">
        <v>80</v>
      </c>
      <c r="L309" s="448">
        <v>2480</v>
      </c>
      <c r="M309" s="45"/>
      <c r="N309" s="45"/>
      <c r="O309" s="45"/>
      <c r="P309" s="45"/>
      <c r="Q309" s="72">
        <v>150</v>
      </c>
      <c r="R309" s="45"/>
      <c r="S309" s="45">
        <v>2</v>
      </c>
      <c r="T309" s="45"/>
      <c r="U309" s="59"/>
      <c r="V309" s="45"/>
      <c r="W309" s="72"/>
      <c r="X309" s="45"/>
      <c r="Y309" s="72"/>
      <c r="Z309" s="45"/>
      <c r="AA309" s="45"/>
      <c r="AB309" s="74"/>
    </row>
    <row r="310" spans="1:29" x14ac:dyDescent="0.65">
      <c r="A310" s="63" t="s">
        <v>773</v>
      </c>
      <c r="B310" s="45">
        <v>2</v>
      </c>
      <c r="C310" s="70">
        <v>193</v>
      </c>
      <c r="D310" s="45" t="s">
        <v>34</v>
      </c>
      <c r="E310" s="45">
        <v>43475</v>
      </c>
      <c r="F310" s="45">
        <v>110</v>
      </c>
      <c r="G310" s="71">
        <v>3192</v>
      </c>
      <c r="H310" s="59" t="s">
        <v>658</v>
      </c>
      <c r="I310" s="45">
        <v>10</v>
      </c>
      <c r="J310" s="45"/>
      <c r="K310" s="45">
        <v>65</v>
      </c>
      <c r="L310" s="448">
        <v>4065</v>
      </c>
      <c r="M310" s="45"/>
      <c r="N310" s="45"/>
      <c r="O310" s="45"/>
      <c r="P310" s="45"/>
      <c r="Q310" s="72">
        <v>150</v>
      </c>
      <c r="R310" s="45"/>
      <c r="S310" s="45">
        <v>2</v>
      </c>
      <c r="T310" s="45"/>
      <c r="U310" s="59"/>
      <c r="V310" s="45"/>
      <c r="W310" s="72"/>
      <c r="X310" s="45"/>
      <c r="Y310" s="72"/>
      <c r="Z310" s="45"/>
      <c r="AA310" s="45"/>
      <c r="AB310" s="74"/>
    </row>
    <row r="311" spans="1:29" x14ac:dyDescent="0.65">
      <c r="A311" s="63"/>
      <c r="B311" s="95"/>
      <c r="C311" s="70"/>
      <c r="D311" s="45"/>
      <c r="E311" s="45"/>
      <c r="F311" s="45"/>
      <c r="G311" s="71"/>
      <c r="H311" s="59"/>
      <c r="I311" s="45"/>
      <c r="J311" s="45"/>
      <c r="K311" s="45"/>
      <c r="L311" s="448"/>
      <c r="M311" s="45"/>
      <c r="N311" s="45"/>
      <c r="O311" s="45"/>
      <c r="P311" s="45"/>
      <c r="Q311" s="72"/>
      <c r="R311" s="45"/>
      <c r="S311" s="95"/>
      <c r="T311" s="45"/>
      <c r="U311" s="59"/>
      <c r="V311" s="45"/>
      <c r="W311" s="72"/>
      <c r="X311" s="45"/>
      <c r="Y311" s="72"/>
      <c r="Z311" s="45"/>
      <c r="AA311" s="45"/>
      <c r="AB311" s="74"/>
    </row>
    <row r="312" spans="1:29" x14ac:dyDescent="0.65">
      <c r="A312" s="63" t="s">
        <v>774</v>
      </c>
      <c r="B312" s="45">
        <v>4</v>
      </c>
      <c r="C312" s="70">
        <v>194</v>
      </c>
      <c r="D312" s="45" t="s">
        <v>34</v>
      </c>
      <c r="E312" s="45">
        <v>24912</v>
      </c>
      <c r="F312" s="45">
        <v>276</v>
      </c>
      <c r="G312" s="71">
        <v>6549</v>
      </c>
      <c r="H312" s="59" t="s">
        <v>658</v>
      </c>
      <c r="I312" s="45">
        <v>7</v>
      </c>
      <c r="J312" s="45"/>
      <c r="K312" s="45">
        <v>89</v>
      </c>
      <c r="L312" s="448">
        <v>2889</v>
      </c>
      <c r="M312" s="45"/>
      <c r="N312" s="45"/>
      <c r="O312" s="45"/>
      <c r="P312" s="45"/>
      <c r="Q312" s="72">
        <v>175</v>
      </c>
      <c r="R312" s="45"/>
      <c r="S312" s="45">
        <v>4</v>
      </c>
      <c r="T312" s="45"/>
      <c r="U312" s="59"/>
      <c r="V312" s="45"/>
      <c r="W312" s="72"/>
      <c r="X312" s="45"/>
      <c r="Y312" s="72"/>
      <c r="Z312" s="45"/>
      <c r="AA312" s="45"/>
      <c r="AB312" s="74"/>
    </row>
    <row r="313" spans="1:29" x14ac:dyDescent="0.65">
      <c r="A313" s="63"/>
      <c r="B313" s="45"/>
      <c r="C313" s="70"/>
      <c r="D313" s="45"/>
      <c r="E313" s="45"/>
      <c r="F313" s="45"/>
      <c r="G313" s="71"/>
      <c r="H313" s="59"/>
      <c r="I313" s="45"/>
      <c r="J313" s="45"/>
      <c r="K313" s="45"/>
      <c r="L313" s="448"/>
      <c r="M313" s="45"/>
      <c r="N313" s="45"/>
      <c r="O313" s="45"/>
      <c r="P313" s="45"/>
      <c r="Q313" s="72"/>
      <c r="R313" s="45"/>
      <c r="S313" s="45"/>
      <c r="T313" s="45"/>
      <c r="U313" s="59"/>
      <c r="V313" s="45"/>
      <c r="W313" s="72"/>
      <c r="X313" s="45"/>
      <c r="Y313" s="72"/>
      <c r="Z313" s="45"/>
      <c r="AA313" s="45"/>
      <c r="AB313" s="74"/>
    </row>
    <row r="314" spans="1:29" x14ac:dyDescent="0.65">
      <c r="A314" s="63" t="s">
        <v>775</v>
      </c>
      <c r="B314" s="45">
        <v>4</v>
      </c>
      <c r="C314" s="70">
        <v>195</v>
      </c>
      <c r="D314" s="45" t="s">
        <v>34</v>
      </c>
      <c r="E314" s="45">
        <v>43521</v>
      </c>
      <c r="F314" s="45">
        <v>67</v>
      </c>
      <c r="G314" s="71">
        <v>2769</v>
      </c>
      <c r="H314" s="59" t="s">
        <v>658</v>
      </c>
      <c r="I314" s="45">
        <v>4</v>
      </c>
      <c r="J314" s="45"/>
      <c r="K314" s="45">
        <v>69</v>
      </c>
      <c r="L314" s="448">
        <v>1669</v>
      </c>
      <c r="M314" s="45"/>
      <c r="N314" s="45"/>
      <c r="O314" s="45"/>
      <c r="P314" s="45"/>
      <c r="Q314" s="72">
        <v>250</v>
      </c>
      <c r="R314" s="45"/>
      <c r="S314" s="45">
        <v>4</v>
      </c>
      <c r="T314" s="45"/>
      <c r="U314" s="59"/>
      <c r="V314" s="45"/>
      <c r="W314" s="72"/>
      <c r="X314" s="45"/>
      <c r="Y314" s="72"/>
      <c r="Z314" s="45"/>
      <c r="AA314" s="45"/>
      <c r="AB314" s="74"/>
    </row>
    <row r="315" spans="1:29" x14ac:dyDescent="0.65">
      <c r="A315" s="63"/>
      <c r="B315" s="45"/>
      <c r="C315" s="70"/>
      <c r="D315" s="45"/>
      <c r="E315" s="45"/>
      <c r="F315" s="45"/>
      <c r="G315" s="71"/>
      <c r="H315" s="59"/>
      <c r="I315" s="45"/>
      <c r="J315" s="45"/>
      <c r="K315" s="45"/>
      <c r="L315" s="448"/>
      <c r="M315" s="45"/>
      <c r="N315" s="45"/>
      <c r="O315" s="45"/>
      <c r="P315" s="45"/>
      <c r="Q315" s="72"/>
      <c r="R315" s="45"/>
      <c r="S315" s="45"/>
      <c r="T315" s="45"/>
      <c r="U315" s="59"/>
      <c r="V315" s="45"/>
      <c r="W315" s="72"/>
      <c r="X315" s="45"/>
      <c r="Y315" s="72"/>
      <c r="Z315" s="45"/>
      <c r="AA315" s="45"/>
      <c r="AB315" s="74"/>
    </row>
    <row r="316" spans="1:29" s="75" customFormat="1" x14ac:dyDescent="0.65">
      <c r="A316" s="63" t="s">
        <v>777</v>
      </c>
      <c r="B316" s="95" t="s">
        <v>776</v>
      </c>
      <c r="C316" s="70">
        <v>196</v>
      </c>
      <c r="D316" s="45" t="s">
        <v>34</v>
      </c>
      <c r="E316" s="45">
        <v>14321</v>
      </c>
      <c r="F316" s="45">
        <v>23</v>
      </c>
      <c r="G316" s="71">
        <v>542</v>
      </c>
      <c r="H316" s="59" t="s">
        <v>658</v>
      </c>
      <c r="I316" s="45"/>
      <c r="J316" s="45">
        <v>1</v>
      </c>
      <c r="K316" s="45">
        <v>34</v>
      </c>
      <c r="L316" s="448"/>
      <c r="M316" s="45">
        <v>134</v>
      </c>
      <c r="N316" s="72"/>
      <c r="O316" s="72"/>
      <c r="P316" s="72"/>
      <c r="Q316" s="72">
        <v>100</v>
      </c>
      <c r="R316" s="45">
        <v>46</v>
      </c>
      <c r="S316" s="95" t="s">
        <v>776</v>
      </c>
      <c r="T316" s="45" t="s">
        <v>36</v>
      </c>
      <c r="U316" s="59" t="s">
        <v>64</v>
      </c>
      <c r="V316" s="45">
        <v>36</v>
      </c>
      <c r="W316" s="72"/>
      <c r="X316" s="45">
        <v>36</v>
      </c>
      <c r="Y316" s="72"/>
      <c r="Z316" s="72"/>
      <c r="AA316" s="45">
        <v>20</v>
      </c>
      <c r="AB316" s="74"/>
      <c r="AC316" s="441"/>
    </row>
    <row r="317" spans="1:29" s="75" customFormat="1" x14ac:dyDescent="0.65">
      <c r="A317" s="63"/>
      <c r="B317" s="95"/>
      <c r="C317" s="70"/>
      <c r="D317" s="45"/>
      <c r="E317" s="45"/>
      <c r="F317" s="45"/>
      <c r="G317" s="71"/>
      <c r="H317" s="59"/>
      <c r="I317" s="45"/>
      <c r="J317" s="45"/>
      <c r="K317" s="45"/>
      <c r="L317" s="448"/>
      <c r="M317" s="45"/>
      <c r="N317" s="72"/>
      <c r="O317" s="72"/>
      <c r="P317" s="72"/>
      <c r="Q317" s="72"/>
      <c r="R317" s="45"/>
      <c r="S317" s="95"/>
      <c r="T317" s="45"/>
      <c r="U317" s="59"/>
      <c r="V317" s="45"/>
      <c r="W317" s="72"/>
      <c r="X317" s="45"/>
      <c r="Y317" s="72"/>
      <c r="Z317" s="72"/>
      <c r="AA317" s="45"/>
      <c r="AB317" s="74"/>
      <c r="AC317" s="441"/>
    </row>
    <row r="318" spans="1:29" x14ac:dyDescent="0.65">
      <c r="A318" s="63" t="s">
        <v>778</v>
      </c>
      <c r="B318" s="45">
        <v>139</v>
      </c>
      <c r="C318" s="70">
        <v>197</v>
      </c>
      <c r="D318" s="45" t="s">
        <v>34</v>
      </c>
      <c r="E318" s="45">
        <v>52879</v>
      </c>
      <c r="F318" s="45">
        <v>236</v>
      </c>
      <c r="G318" s="71">
        <v>4754</v>
      </c>
      <c r="H318" s="59" t="s">
        <v>658</v>
      </c>
      <c r="I318" s="45">
        <v>1</v>
      </c>
      <c r="J318" s="45">
        <v>2</v>
      </c>
      <c r="K318" s="45">
        <v>69</v>
      </c>
      <c r="L318" s="448"/>
      <c r="M318" s="45">
        <v>569</v>
      </c>
      <c r="N318" s="45"/>
      <c r="O318" s="45"/>
      <c r="P318" s="45"/>
      <c r="Q318" s="72">
        <v>100</v>
      </c>
      <c r="R318" s="45">
        <v>47</v>
      </c>
      <c r="S318" s="45">
        <v>139</v>
      </c>
      <c r="T318" s="45" t="s">
        <v>36</v>
      </c>
      <c r="U318" s="59" t="s">
        <v>45</v>
      </c>
      <c r="V318" s="45">
        <v>54</v>
      </c>
      <c r="W318" s="72"/>
      <c r="X318" s="45">
        <v>54</v>
      </c>
      <c r="Y318" s="72"/>
      <c r="Z318" s="45"/>
      <c r="AA318" s="45">
        <v>20</v>
      </c>
      <c r="AB318" s="74"/>
    </row>
    <row r="319" spans="1:29" s="75" customFormat="1" x14ac:dyDescent="0.65">
      <c r="A319" s="63" t="s">
        <v>778</v>
      </c>
      <c r="B319" s="45">
        <v>139</v>
      </c>
      <c r="C319" s="70">
        <v>198</v>
      </c>
      <c r="D319" s="45" t="s">
        <v>34</v>
      </c>
      <c r="E319" s="45">
        <v>47321</v>
      </c>
      <c r="F319" s="45">
        <v>171</v>
      </c>
      <c r="G319" s="71">
        <v>4413</v>
      </c>
      <c r="H319" s="59" t="s">
        <v>658</v>
      </c>
      <c r="I319" s="45">
        <v>12</v>
      </c>
      <c r="J319" s="45"/>
      <c r="K319" s="45">
        <v>24</v>
      </c>
      <c r="L319" s="448">
        <v>4824</v>
      </c>
      <c r="M319" s="45"/>
      <c r="N319" s="72"/>
      <c r="O319" s="72"/>
      <c r="P319" s="72"/>
      <c r="Q319" s="72">
        <v>100</v>
      </c>
      <c r="R319" s="45"/>
      <c r="S319" s="45">
        <v>139</v>
      </c>
      <c r="T319" s="45"/>
      <c r="U319" s="59"/>
      <c r="V319" s="45"/>
      <c r="W319" s="72"/>
      <c r="X319" s="45"/>
      <c r="Y319" s="72"/>
      <c r="Z319" s="72"/>
      <c r="AA319" s="45"/>
      <c r="AB319" s="74"/>
      <c r="AC319" s="441"/>
    </row>
    <row r="320" spans="1:29" s="75" customFormat="1" x14ac:dyDescent="0.65">
      <c r="A320" s="63"/>
      <c r="B320" s="45"/>
      <c r="C320" s="70"/>
      <c r="D320" s="45"/>
      <c r="E320" s="45"/>
      <c r="F320" s="45"/>
      <c r="G320" s="71"/>
      <c r="H320" s="59"/>
      <c r="I320" s="45"/>
      <c r="J320" s="45"/>
      <c r="K320" s="45"/>
      <c r="L320" s="448"/>
      <c r="M320" s="45"/>
      <c r="N320" s="72"/>
      <c r="O320" s="72"/>
      <c r="P320" s="72"/>
      <c r="Q320" s="72"/>
      <c r="R320" s="45"/>
      <c r="S320" s="45"/>
      <c r="T320" s="45"/>
      <c r="U320" s="59"/>
      <c r="V320" s="45"/>
      <c r="W320" s="72"/>
      <c r="X320" s="45"/>
      <c r="Y320" s="72"/>
      <c r="Z320" s="72"/>
      <c r="AA320" s="45"/>
      <c r="AB320" s="74"/>
      <c r="AC320" s="441"/>
    </row>
    <row r="321" spans="1:29" x14ac:dyDescent="0.65">
      <c r="A321" s="63" t="s">
        <v>779</v>
      </c>
      <c r="B321" s="45">
        <v>164</v>
      </c>
      <c r="C321" s="70">
        <v>199</v>
      </c>
      <c r="D321" s="45" t="s">
        <v>34</v>
      </c>
      <c r="E321" s="45">
        <v>51469</v>
      </c>
      <c r="F321" s="45">
        <v>243</v>
      </c>
      <c r="G321" s="71">
        <v>4880</v>
      </c>
      <c r="H321" s="59" t="s">
        <v>658</v>
      </c>
      <c r="I321" s="45">
        <v>6</v>
      </c>
      <c r="J321" s="45"/>
      <c r="K321" s="45">
        <v>43</v>
      </c>
      <c r="L321" s="448">
        <v>2443</v>
      </c>
      <c r="M321" s="45"/>
      <c r="N321" s="45"/>
      <c r="O321" s="45"/>
      <c r="P321" s="45"/>
      <c r="Q321" s="72">
        <v>100</v>
      </c>
      <c r="R321" s="45"/>
      <c r="S321" s="45">
        <v>164</v>
      </c>
      <c r="T321" s="45"/>
      <c r="U321" s="59"/>
      <c r="V321" s="45"/>
      <c r="W321" s="72"/>
      <c r="X321" s="45"/>
      <c r="Y321" s="72"/>
      <c r="Z321" s="45"/>
      <c r="AA321" s="45"/>
      <c r="AB321" s="74"/>
    </row>
    <row r="322" spans="1:29" s="75" customFormat="1" x14ac:dyDescent="0.65">
      <c r="A322" s="63" t="s">
        <v>779</v>
      </c>
      <c r="B322" s="45">
        <v>164</v>
      </c>
      <c r="C322" s="70">
        <v>200</v>
      </c>
      <c r="D322" s="45" t="s">
        <v>34</v>
      </c>
      <c r="E322" s="45">
        <v>42109</v>
      </c>
      <c r="F322" s="45">
        <v>89</v>
      </c>
      <c r="G322" s="71">
        <v>2689</v>
      </c>
      <c r="H322" s="59" t="s">
        <v>658</v>
      </c>
      <c r="I322" s="45">
        <v>7</v>
      </c>
      <c r="J322" s="45"/>
      <c r="K322" s="45">
        <v>47</v>
      </c>
      <c r="L322" s="448">
        <v>2847</v>
      </c>
      <c r="M322" s="45"/>
      <c r="N322" s="72"/>
      <c r="O322" s="72"/>
      <c r="P322" s="72"/>
      <c r="Q322" s="72">
        <v>150</v>
      </c>
      <c r="R322" s="45"/>
      <c r="S322" s="45">
        <v>164</v>
      </c>
      <c r="T322" s="45"/>
      <c r="U322" s="59"/>
      <c r="V322" s="45"/>
      <c r="W322" s="72"/>
      <c r="X322" s="45"/>
      <c r="Y322" s="72"/>
      <c r="Z322" s="72"/>
      <c r="AA322" s="45"/>
      <c r="AB322" s="74"/>
      <c r="AC322" s="441"/>
    </row>
    <row r="323" spans="1:29" x14ac:dyDescent="0.65">
      <c r="A323" s="63" t="s">
        <v>779</v>
      </c>
      <c r="B323" s="45">
        <v>164</v>
      </c>
      <c r="C323" s="70">
        <v>201</v>
      </c>
      <c r="D323" s="45" t="s">
        <v>34</v>
      </c>
      <c r="E323" s="45">
        <v>42110</v>
      </c>
      <c r="F323" s="45">
        <v>78</v>
      </c>
      <c r="G323" s="71">
        <v>2685</v>
      </c>
      <c r="H323" s="59" t="s">
        <v>658</v>
      </c>
      <c r="I323" s="45">
        <v>5</v>
      </c>
      <c r="J323" s="45">
        <v>2</v>
      </c>
      <c r="K323" s="45">
        <v>54</v>
      </c>
      <c r="L323" s="448">
        <v>2254</v>
      </c>
      <c r="M323" s="45"/>
      <c r="N323" s="45"/>
      <c r="O323" s="45"/>
      <c r="P323" s="45"/>
      <c r="Q323" s="72">
        <v>150</v>
      </c>
      <c r="R323" s="45"/>
      <c r="S323" s="45">
        <v>164</v>
      </c>
      <c r="T323" s="45"/>
      <c r="U323" s="59"/>
      <c r="V323" s="45"/>
      <c r="W323" s="72"/>
      <c r="X323" s="45"/>
      <c r="Y323" s="72"/>
      <c r="Z323" s="45"/>
      <c r="AA323" s="45"/>
      <c r="AB323" s="74"/>
    </row>
    <row r="324" spans="1:29" x14ac:dyDescent="0.65">
      <c r="A324" s="63"/>
      <c r="B324" s="45"/>
      <c r="C324" s="70"/>
      <c r="D324" s="45"/>
      <c r="E324" s="45"/>
      <c r="F324" s="45"/>
      <c r="G324" s="71"/>
      <c r="H324" s="59"/>
      <c r="I324" s="45"/>
      <c r="J324" s="45"/>
      <c r="K324" s="45"/>
      <c r="L324" s="448"/>
      <c r="M324" s="45"/>
      <c r="N324" s="45"/>
      <c r="O324" s="45"/>
      <c r="P324" s="45"/>
      <c r="Q324" s="72"/>
      <c r="R324" s="45"/>
      <c r="S324" s="45"/>
      <c r="T324" s="45"/>
      <c r="U324" s="59"/>
      <c r="V324" s="45"/>
      <c r="W324" s="72"/>
      <c r="X324" s="45"/>
      <c r="Y324" s="72"/>
      <c r="Z324" s="45"/>
      <c r="AA324" s="45"/>
      <c r="AB324" s="74"/>
    </row>
    <row r="325" spans="1:29" x14ac:dyDescent="0.65">
      <c r="A325" s="63" t="s">
        <v>780</v>
      </c>
      <c r="B325" s="45">
        <v>77</v>
      </c>
      <c r="C325" s="70">
        <v>202</v>
      </c>
      <c r="D325" s="45" t="s">
        <v>34</v>
      </c>
      <c r="E325" s="45">
        <v>43517</v>
      </c>
      <c r="F325" s="45">
        <v>202</v>
      </c>
      <c r="G325" s="71">
        <v>2762</v>
      </c>
      <c r="H325" s="59" t="s">
        <v>658</v>
      </c>
      <c r="I325" s="45">
        <v>15</v>
      </c>
      <c r="J325" s="45"/>
      <c r="K325" s="45">
        <v>71</v>
      </c>
      <c r="L325" s="448">
        <v>6071</v>
      </c>
      <c r="M325" s="45"/>
      <c r="N325" s="45"/>
      <c r="O325" s="45"/>
      <c r="P325" s="45"/>
      <c r="Q325" s="72">
        <v>100</v>
      </c>
      <c r="R325" s="45"/>
      <c r="S325" s="45">
        <v>77</v>
      </c>
      <c r="T325" s="45"/>
      <c r="U325" s="59"/>
      <c r="V325" s="45"/>
      <c r="W325" s="72"/>
      <c r="X325" s="45"/>
      <c r="Y325" s="72"/>
      <c r="Z325" s="45"/>
      <c r="AA325" s="45"/>
      <c r="AB325" s="74"/>
    </row>
    <row r="326" spans="1:29" x14ac:dyDescent="0.65">
      <c r="A326" s="63"/>
      <c r="B326" s="45"/>
      <c r="C326" s="70"/>
      <c r="D326" s="45"/>
      <c r="E326" s="45"/>
      <c r="F326" s="45"/>
      <c r="G326" s="71"/>
      <c r="H326" s="59"/>
      <c r="I326" s="45"/>
      <c r="J326" s="45"/>
      <c r="K326" s="45"/>
      <c r="L326" s="448"/>
      <c r="M326" s="45"/>
      <c r="N326" s="45"/>
      <c r="O326" s="45"/>
      <c r="P326" s="45"/>
      <c r="Q326" s="72"/>
      <c r="R326" s="45"/>
      <c r="S326" s="45"/>
      <c r="T326" s="45"/>
      <c r="U326" s="59"/>
      <c r="V326" s="45"/>
      <c r="W326" s="72"/>
      <c r="X326" s="45"/>
      <c r="Y326" s="72"/>
      <c r="Z326" s="45"/>
      <c r="AA326" s="45"/>
      <c r="AB326" s="74"/>
    </row>
    <row r="327" spans="1:29" x14ac:dyDescent="0.65">
      <c r="A327" s="63" t="s">
        <v>781</v>
      </c>
      <c r="B327" s="45">
        <v>174</v>
      </c>
      <c r="C327" s="70">
        <v>203</v>
      </c>
      <c r="D327" s="45" t="s">
        <v>34</v>
      </c>
      <c r="E327" s="45">
        <v>49664</v>
      </c>
      <c r="F327" s="45">
        <v>233</v>
      </c>
      <c r="G327" s="71">
        <v>4641</v>
      </c>
      <c r="H327" s="59" t="s">
        <v>658</v>
      </c>
      <c r="I327" s="45">
        <v>6</v>
      </c>
      <c r="J327" s="45">
        <v>3</v>
      </c>
      <c r="K327" s="45">
        <v>14</v>
      </c>
      <c r="L327" s="448">
        <v>2714</v>
      </c>
      <c r="M327" s="45"/>
      <c r="N327" s="45"/>
      <c r="O327" s="45"/>
      <c r="P327" s="45"/>
      <c r="Q327" s="72">
        <v>150</v>
      </c>
      <c r="R327" s="45"/>
      <c r="S327" s="45">
        <v>174</v>
      </c>
      <c r="T327" s="45"/>
      <c r="U327" s="59"/>
      <c r="V327" s="45"/>
      <c r="W327" s="72"/>
      <c r="X327" s="45"/>
      <c r="Y327" s="72"/>
      <c r="Z327" s="45"/>
      <c r="AA327" s="45"/>
      <c r="AB327" s="74"/>
    </row>
    <row r="328" spans="1:29" x14ac:dyDescent="0.65">
      <c r="A328" s="63" t="s">
        <v>781</v>
      </c>
      <c r="B328" s="45"/>
      <c r="C328" s="70">
        <v>204</v>
      </c>
      <c r="D328" s="45" t="s">
        <v>34</v>
      </c>
      <c r="E328" s="45">
        <v>49660</v>
      </c>
      <c r="F328" s="45">
        <v>237</v>
      </c>
      <c r="G328" s="71">
        <v>4637</v>
      </c>
      <c r="H328" s="59" t="s">
        <v>658</v>
      </c>
      <c r="I328" s="45">
        <v>4</v>
      </c>
      <c r="J328" s="45">
        <v>2</v>
      </c>
      <c r="K328" s="45">
        <v>31</v>
      </c>
      <c r="L328" s="448">
        <v>1831</v>
      </c>
      <c r="M328" s="45"/>
      <c r="N328" s="45"/>
      <c r="O328" s="45"/>
      <c r="P328" s="45"/>
      <c r="Q328" s="72">
        <v>150</v>
      </c>
      <c r="R328" s="45"/>
      <c r="S328" s="45"/>
      <c r="T328" s="45"/>
      <c r="U328" s="59"/>
      <c r="V328" s="45"/>
      <c r="W328" s="45"/>
      <c r="X328" s="45"/>
      <c r="Y328" s="45"/>
      <c r="Z328" s="45"/>
      <c r="AA328" s="45"/>
      <c r="AB328" s="73"/>
    </row>
    <row r="329" spans="1:29" x14ac:dyDescent="0.65">
      <c r="A329" s="63"/>
      <c r="B329" s="45"/>
      <c r="C329" s="70"/>
      <c r="D329" s="45"/>
      <c r="E329" s="45"/>
      <c r="F329" s="45"/>
      <c r="G329" s="71"/>
      <c r="H329" s="59"/>
      <c r="I329" s="45"/>
      <c r="J329" s="45"/>
      <c r="K329" s="45"/>
      <c r="L329" s="448"/>
      <c r="M329" s="45"/>
      <c r="N329" s="45"/>
      <c r="O329" s="45"/>
      <c r="P329" s="45"/>
      <c r="Q329" s="72"/>
      <c r="R329" s="45"/>
      <c r="S329" s="45"/>
      <c r="T329" s="45"/>
      <c r="U329" s="59"/>
      <c r="V329" s="45"/>
      <c r="W329" s="45"/>
      <c r="X329" s="45"/>
      <c r="Y329" s="45"/>
      <c r="Z329" s="45"/>
      <c r="AA329" s="45"/>
      <c r="AB329" s="73"/>
    </row>
    <row r="330" spans="1:29" x14ac:dyDescent="0.65">
      <c r="A330" s="63" t="s">
        <v>782</v>
      </c>
      <c r="B330" s="45">
        <v>137</v>
      </c>
      <c r="C330" s="70">
        <v>205</v>
      </c>
      <c r="D330" s="45" t="s">
        <v>34</v>
      </c>
      <c r="E330" s="45">
        <v>49478</v>
      </c>
      <c r="F330" s="45">
        <v>390</v>
      </c>
      <c r="G330" s="71">
        <v>4455</v>
      </c>
      <c r="H330" s="59" t="s">
        <v>658</v>
      </c>
      <c r="I330" s="45">
        <v>6</v>
      </c>
      <c r="J330" s="45">
        <v>3</v>
      </c>
      <c r="K330" s="45">
        <v>48</v>
      </c>
      <c r="L330" s="448">
        <v>2748</v>
      </c>
      <c r="M330" s="45"/>
      <c r="N330" s="45"/>
      <c r="O330" s="45"/>
      <c r="P330" s="45"/>
      <c r="Q330" s="72">
        <v>100</v>
      </c>
      <c r="R330" s="45"/>
      <c r="S330" s="45">
        <v>137</v>
      </c>
      <c r="T330" s="45"/>
      <c r="U330" s="59"/>
      <c r="V330" s="45"/>
      <c r="W330" s="72"/>
      <c r="X330" s="45"/>
      <c r="Y330" s="72"/>
      <c r="Z330" s="45"/>
      <c r="AA330" s="45"/>
      <c r="AB330" s="74"/>
    </row>
    <row r="331" spans="1:29" x14ac:dyDescent="0.65">
      <c r="A331" s="63" t="s">
        <v>782</v>
      </c>
      <c r="B331" s="45"/>
      <c r="C331" s="70">
        <v>206</v>
      </c>
      <c r="D331" s="45" t="s">
        <v>34</v>
      </c>
      <c r="E331" s="45">
        <v>42098</v>
      </c>
      <c r="F331" s="45">
        <v>37</v>
      </c>
      <c r="G331" s="71">
        <v>2669</v>
      </c>
      <c r="H331" s="59" t="s">
        <v>658</v>
      </c>
      <c r="I331" s="45">
        <v>3</v>
      </c>
      <c r="J331" s="45"/>
      <c r="K331" s="45">
        <v>98</v>
      </c>
      <c r="L331" s="448">
        <v>1298</v>
      </c>
      <c r="M331" s="45"/>
      <c r="N331" s="45"/>
      <c r="O331" s="45"/>
      <c r="P331" s="45"/>
      <c r="Q331" s="72"/>
      <c r="R331" s="45"/>
      <c r="S331" s="45"/>
      <c r="T331" s="45"/>
      <c r="U331" s="59"/>
      <c r="V331" s="45"/>
      <c r="W331" s="45"/>
      <c r="X331" s="45"/>
      <c r="Y331" s="45"/>
      <c r="Z331" s="45"/>
      <c r="AA331" s="45"/>
      <c r="AB331" s="73"/>
    </row>
    <row r="332" spans="1:29" x14ac:dyDescent="0.65">
      <c r="A332" s="63" t="s">
        <v>782</v>
      </c>
      <c r="B332" s="45">
        <v>137</v>
      </c>
      <c r="C332" s="70">
        <v>207</v>
      </c>
      <c r="D332" s="45" t="s">
        <v>34</v>
      </c>
      <c r="E332" s="45">
        <v>47323</v>
      </c>
      <c r="F332" s="45">
        <v>173</v>
      </c>
      <c r="G332" s="71">
        <v>4415</v>
      </c>
      <c r="H332" s="59" t="s">
        <v>658</v>
      </c>
      <c r="I332" s="45">
        <v>1</v>
      </c>
      <c r="J332" s="45"/>
      <c r="K332" s="45">
        <v>58</v>
      </c>
      <c r="L332" s="448"/>
      <c r="M332" s="45">
        <v>158</v>
      </c>
      <c r="N332" s="45"/>
      <c r="O332" s="45"/>
      <c r="P332" s="45"/>
      <c r="Q332" s="72">
        <v>100</v>
      </c>
      <c r="R332" s="45">
        <v>48</v>
      </c>
      <c r="S332" s="45">
        <v>137</v>
      </c>
      <c r="T332" s="45" t="s">
        <v>36</v>
      </c>
      <c r="U332" s="59" t="s">
        <v>45</v>
      </c>
      <c r="V332" s="45">
        <v>54</v>
      </c>
      <c r="W332" s="72"/>
      <c r="X332" s="45">
        <v>54</v>
      </c>
      <c r="Y332" s="72"/>
      <c r="Z332" s="45"/>
      <c r="AA332" s="45">
        <v>30</v>
      </c>
      <c r="AB332" s="74"/>
    </row>
    <row r="333" spans="1:29" x14ac:dyDescent="0.65">
      <c r="A333" s="63"/>
      <c r="B333" s="45"/>
      <c r="C333" s="70"/>
      <c r="D333" s="45"/>
      <c r="E333" s="45"/>
      <c r="F333" s="45"/>
      <c r="G333" s="71"/>
      <c r="H333" s="59"/>
      <c r="I333" s="45"/>
      <c r="J333" s="45"/>
      <c r="K333" s="45"/>
      <c r="L333" s="448"/>
      <c r="M333" s="45"/>
      <c r="N333" s="45"/>
      <c r="O333" s="45"/>
      <c r="P333" s="45"/>
      <c r="Q333" s="72"/>
      <c r="R333" s="45"/>
      <c r="S333" s="45"/>
      <c r="T333" s="45"/>
      <c r="U333" s="59"/>
      <c r="V333" s="45"/>
      <c r="W333" s="72"/>
      <c r="X333" s="45"/>
      <c r="Y333" s="72"/>
      <c r="Z333" s="45"/>
      <c r="AA333" s="45"/>
      <c r="AB333" s="74"/>
    </row>
    <row r="334" spans="1:29" s="75" customFormat="1" x14ac:dyDescent="0.65">
      <c r="A334" s="63" t="s">
        <v>783</v>
      </c>
      <c r="B334" s="45">
        <v>131</v>
      </c>
      <c r="C334" s="70">
        <v>208</v>
      </c>
      <c r="D334" s="45" t="s">
        <v>34</v>
      </c>
      <c r="E334" s="45">
        <v>14388</v>
      </c>
      <c r="F334" s="45">
        <v>71</v>
      </c>
      <c r="G334" s="71">
        <v>691</v>
      </c>
      <c r="H334" s="59" t="s">
        <v>658</v>
      </c>
      <c r="I334" s="45">
        <v>1</v>
      </c>
      <c r="J334" s="45"/>
      <c r="K334" s="45">
        <v>6</v>
      </c>
      <c r="L334" s="448"/>
      <c r="M334" s="45">
        <v>406</v>
      </c>
      <c r="N334" s="72"/>
      <c r="O334" s="72"/>
      <c r="P334" s="72"/>
      <c r="Q334" s="72">
        <v>250</v>
      </c>
      <c r="R334" s="45">
        <v>49</v>
      </c>
      <c r="S334" s="45">
        <v>131</v>
      </c>
      <c r="T334" s="45" t="s">
        <v>36</v>
      </c>
      <c r="U334" s="59" t="s">
        <v>45</v>
      </c>
      <c r="V334" s="45">
        <v>54</v>
      </c>
      <c r="W334" s="72"/>
      <c r="X334" s="45">
        <v>54</v>
      </c>
      <c r="Y334" s="72"/>
      <c r="Z334" s="72"/>
      <c r="AA334" s="45">
        <v>46</v>
      </c>
      <c r="AB334" s="74"/>
      <c r="AC334" s="441"/>
    </row>
    <row r="335" spans="1:29" s="75" customFormat="1" x14ac:dyDescent="0.65">
      <c r="A335" s="63"/>
      <c r="B335" s="45"/>
      <c r="C335" s="70"/>
      <c r="D335" s="45"/>
      <c r="E335" s="45"/>
      <c r="F335" s="45"/>
      <c r="G335" s="71"/>
      <c r="H335" s="59"/>
      <c r="I335" s="45"/>
      <c r="J335" s="45"/>
      <c r="K335" s="45"/>
      <c r="L335" s="448"/>
      <c r="M335" s="45"/>
      <c r="N335" s="72"/>
      <c r="O335" s="72"/>
      <c r="P335" s="72"/>
      <c r="Q335" s="72"/>
      <c r="R335" s="45"/>
      <c r="S335" s="45"/>
      <c r="T335" s="45"/>
      <c r="U335" s="59"/>
      <c r="V335" s="45"/>
      <c r="W335" s="72"/>
      <c r="X335" s="45"/>
      <c r="Y335" s="72"/>
      <c r="Z335" s="72"/>
      <c r="AA335" s="45"/>
      <c r="AB335" s="74"/>
      <c r="AC335" s="441"/>
    </row>
    <row r="336" spans="1:29" x14ac:dyDescent="0.65">
      <c r="A336" s="63" t="s">
        <v>784</v>
      </c>
      <c r="B336" s="45">
        <v>131</v>
      </c>
      <c r="C336" s="70">
        <v>209</v>
      </c>
      <c r="D336" s="45" t="s">
        <v>34</v>
      </c>
      <c r="E336" s="45">
        <v>33178</v>
      </c>
      <c r="F336" s="45">
        <v>3</v>
      </c>
      <c r="G336" s="71">
        <v>2596</v>
      </c>
      <c r="H336" s="59" t="s">
        <v>658</v>
      </c>
      <c r="I336" s="45">
        <v>9</v>
      </c>
      <c r="J336" s="45">
        <v>3</v>
      </c>
      <c r="K336" s="45">
        <v>50</v>
      </c>
      <c r="L336" s="448">
        <v>3950</v>
      </c>
      <c r="M336" s="45"/>
      <c r="N336" s="45"/>
      <c r="O336" s="45"/>
      <c r="P336" s="45"/>
      <c r="Q336" s="72">
        <v>150</v>
      </c>
      <c r="R336" s="45"/>
      <c r="S336" s="45">
        <v>131</v>
      </c>
      <c r="T336" s="45"/>
      <c r="U336" s="59"/>
      <c r="V336" s="45"/>
      <c r="W336" s="72"/>
      <c r="X336" s="45"/>
      <c r="Y336" s="72"/>
      <c r="Z336" s="45"/>
      <c r="AA336" s="45"/>
      <c r="AB336" s="74"/>
    </row>
    <row r="337" spans="1:29" x14ac:dyDescent="0.65">
      <c r="A337" s="63"/>
      <c r="B337" s="45"/>
      <c r="C337" s="70"/>
      <c r="D337" s="45"/>
      <c r="E337" s="45"/>
      <c r="F337" s="45"/>
      <c r="G337" s="71"/>
      <c r="H337" s="59"/>
      <c r="I337" s="45"/>
      <c r="J337" s="45"/>
      <c r="K337" s="45"/>
      <c r="L337" s="448"/>
      <c r="M337" s="45"/>
      <c r="N337" s="45"/>
      <c r="O337" s="45"/>
      <c r="P337" s="45"/>
      <c r="Q337" s="72"/>
      <c r="R337" s="45"/>
      <c r="S337" s="45"/>
      <c r="T337" s="45"/>
      <c r="U337" s="59"/>
      <c r="V337" s="45"/>
      <c r="W337" s="72"/>
      <c r="X337" s="45"/>
      <c r="Y337" s="72"/>
      <c r="Z337" s="45"/>
      <c r="AA337" s="45"/>
      <c r="AB337" s="74"/>
    </row>
    <row r="338" spans="1:29" s="75" customFormat="1" x14ac:dyDescent="0.65">
      <c r="A338" s="63" t="s">
        <v>785</v>
      </c>
      <c r="B338" s="45">
        <v>95</v>
      </c>
      <c r="C338" s="70">
        <v>210</v>
      </c>
      <c r="D338" s="45" t="s">
        <v>34</v>
      </c>
      <c r="E338" s="45">
        <v>90019</v>
      </c>
      <c r="F338" s="45">
        <v>329</v>
      </c>
      <c r="G338" s="71">
        <v>7307</v>
      </c>
      <c r="H338" s="59" t="s">
        <v>658</v>
      </c>
      <c r="I338" s="45">
        <v>8</v>
      </c>
      <c r="J338" s="45">
        <v>2</v>
      </c>
      <c r="K338" s="45">
        <v>62</v>
      </c>
      <c r="L338" s="448"/>
      <c r="M338" s="45">
        <v>3862</v>
      </c>
      <c r="N338" s="72"/>
      <c r="O338" s="72"/>
      <c r="P338" s="72"/>
      <c r="Q338" s="72">
        <v>150</v>
      </c>
      <c r="R338" s="45">
        <v>50</v>
      </c>
      <c r="S338" s="45">
        <v>95</v>
      </c>
      <c r="T338" s="45" t="s">
        <v>36</v>
      </c>
      <c r="U338" s="59" t="s">
        <v>45</v>
      </c>
      <c r="V338" s="45">
        <v>60</v>
      </c>
      <c r="W338" s="72"/>
      <c r="X338" s="45">
        <v>60</v>
      </c>
      <c r="Y338" s="72"/>
      <c r="Z338" s="72"/>
      <c r="AA338" s="45">
        <v>12</v>
      </c>
      <c r="AB338" s="74"/>
      <c r="AC338" s="441"/>
    </row>
    <row r="339" spans="1:29" s="75" customFormat="1" x14ac:dyDescent="0.65">
      <c r="A339" s="63"/>
      <c r="B339" s="45"/>
      <c r="C339" s="70"/>
      <c r="D339" s="45"/>
      <c r="E339" s="45"/>
      <c r="F339" s="45"/>
      <c r="G339" s="71"/>
      <c r="H339" s="59"/>
      <c r="I339" s="45"/>
      <c r="J339" s="45"/>
      <c r="K339" s="45"/>
      <c r="L339" s="448"/>
      <c r="M339" s="45"/>
      <c r="N339" s="72"/>
      <c r="O339" s="72"/>
      <c r="P339" s="72"/>
      <c r="Q339" s="72"/>
      <c r="R339" s="45"/>
      <c r="S339" s="45"/>
      <c r="T339" s="45"/>
      <c r="U339" s="59"/>
      <c r="V339" s="45"/>
      <c r="W339" s="72"/>
      <c r="X339" s="45"/>
      <c r="Y339" s="72"/>
      <c r="Z339" s="72"/>
      <c r="AA339" s="45"/>
      <c r="AB339" s="74"/>
      <c r="AC339" s="441"/>
    </row>
    <row r="340" spans="1:29" x14ac:dyDescent="0.65">
      <c r="A340" s="63" t="s">
        <v>786</v>
      </c>
      <c r="B340" s="45">
        <v>157</v>
      </c>
      <c r="C340" s="70">
        <v>211</v>
      </c>
      <c r="D340" s="45" t="s">
        <v>34</v>
      </c>
      <c r="E340" s="45">
        <v>74094</v>
      </c>
      <c r="F340" s="45">
        <v>269</v>
      </c>
      <c r="G340" s="71">
        <v>6437</v>
      </c>
      <c r="H340" s="59" t="s">
        <v>658</v>
      </c>
      <c r="I340" s="45">
        <v>2</v>
      </c>
      <c r="J340" s="45">
        <v>2</v>
      </c>
      <c r="K340" s="45"/>
      <c r="L340" s="448">
        <v>1000</v>
      </c>
      <c r="M340" s="45"/>
      <c r="N340" s="45"/>
      <c r="O340" s="45"/>
      <c r="P340" s="45"/>
      <c r="Q340" s="72">
        <v>100</v>
      </c>
      <c r="R340" s="45"/>
      <c r="S340" s="45">
        <v>157</v>
      </c>
      <c r="T340" s="45"/>
      <c r="U340" s="59"/>
      <c r="V340" s="45"/>
      <c r="W340" s="72"/>
      <c r="X340" s="45"/>
      <c r="Y340" s="72"/>
      <c r="Z340" s="45"/>
      <c r="AA340" s="45"/>
      <c r="AB340" s="74"/>
    </row>
    <row r="341" spans="1:29" x14ac:dyDescent="0.65">
      <c r="A341" s="63"/>
      <c r="B341" s="45"/>
      <c r="C341" s="70"/>
      <c r="D341" s="45"/>
      <c r="E341" s="45"/>
      <c r="F341" s="45"/>
      <c r="G341" s="71"/>
      <c r="H341" s="59"/>
      <c r="I341" s="45"/>
      <c r="J341" s="45"/>
      <c r="K341" s="45"/>
      <c r="L341" s="448"/>
      <c r="M341" s="45"/>
      <c r="N341" s="45"/>
      <c r="O341" s="45"/>
      <c r="P341" s="45"/>
      <c r="Q341" s="72"/>
      <c r="R341" s="45"/>
      <c r="S341" s="45"/>
      <c r="T341" s="45"/>
      <c r="U341" s="59"/>
      <c r="V341" s="45"/>
      <c r="W341" s="72"/>
      <c r="X341" s="45"/>
      <c r="Y341" s="72"/>
      <c r="Z341" s="45"/>
      <c r="AA341" s="45"/>
      <c r="AB341" s="74"/>
    </row>
    <row r="342" spans="1:29" x14ac:dyDescent="0.65">
      <c r="A342" s="63" t="s">
        <v>787</v>
      </c>
      <c r="B342" s="45">
        <v>157</v>
      </c>
      <c r="C342" s="70">
        <v>212</v>
      </c>
      <c r="D342" s="45" t="s">
        <v>34</v>
      </c>
      <c r="E342" s="45">
        <v>74090</v>
      </c>
      <c r="F342" s="45">
        <v>273</v>
      </c>
      <c r="G342" s="71">
        <v>6439</v>
      </c>
      <c r="H342" s="59" t="s">
        <v>658</v>
      </c>
      <c r="I342" s="45">
        <v>11</v>
      </c>
      <c r="J342" s="45"/>
      <c r="K342" s="45">
        <v>18</v>
      </c>
      <c r="L342" s="448">
        <v>4418</v>
      </c>
      <c r="M342" s="45"/>
      <c r="N342" s="45"/>
      <c r="O342" s="45"/>
      <c r="P342" s="45"/>
      <c r="Q342" s="72">
        <v>150</v>
      </c>
      <c r="R342" s="45"/>
      <c r="S342" s="45">
        <v>157</v>
      </c>
      <c r="T342" s="45"/>
      <c r="U342" s="59"/>
      <c r="V342" s="45"/>
      <c r="W342" s="72"/>
      <c r="X342" s="45"/>
      <c r="Y342" s="72"/>
      <c r="Z342" s="45"/>
      <c r="AA342" s="45"/>
      <c r="AB342" s="74"/>
    </row>
    <row r="343" spans="1:29" x14ac:dyDescent="0.65">
      <c r="A343" s="63"/>
      <c r="B343" s="45"/>
      <c r="C343" s="70"/>
      <c r="D343" s="45"/>
      <c r="E343" s="45"/>
      <c r="F343" s="45"/>
      <c r="G343" s="71"/>
      <c r="H343" s="59"/>
      <c r="I343" s="45"/>
      <c r="J343" s="45"/>
      <c r="K343" s="45"/>
      <c r="L343" s="448"/>
      <c r="M343" s="45"/>
      <c r="N343" s="45"/>
      <c r="O343" s="45"/>
      <c r="P343" s="45"/>
      <c r="Q343" s="72"/>
      <c r="R343" s="45"/>
      <c r="S343" s="45"/>
      <c r="T343" s="45"/>
      <c r="U343" s="59"/>
      <c r="V343" s="45"/>
      <c r="W343" s="72"/>
      <c r="X343" s="45"/>
      <c r="Y343" s="72"/>
      <c r="Z343" s="45"/>
      <c r="AA343" s="45"/>
      <c r="AB343" s="74"/>
    </row>
    <row r="344" spans="1:29" x14ac:dyDescent="0.65">
      <c r="A344" s="63" t="s">
        <v>788</v>
      </c>
      <c r="B344" s="45">
        <v>157</v>
      </c>
      <c r="C344" s="70">
        <v>213</v>
      </c>
      <c r="D344" s="45" t="s">
        <v>34</v>
      </c>
      <c r="E344" s="45">
        <v>42047</v>
      </c>
      <c r="F344" s="45">
        <v>49</v>
      </c>
      <c r="G344" s="71">
        <v>2622</v>
      </c>
      <c r="H344" s="59" t="s">
        <v>658</v>
      </c>
      <c r="I344" s="45">
        <v>2</v>
      </c>
      <c r="J344" s="45">
        <v>3</v>
      </c>
      <c r="K344" s="45">
        <v>23</v>
      </c>
      <c r="L344" s="448">
        <v>1123</v>
      </c>
      <c r="M344" s="45"/>
      <c r="N344" s="45"/>
      <c r="O344" s="45"/>
      <c r="P344" s="45"/>
      <c r="Q344" s="72">
        <v>250</v>
      </c>
      <c r="R344" s="45"/>
      <c r="S344" s="45">
        <v>157</v>
      </c>
      <c r="T344" s="45"/>
      <c r="U344" s="59"/>
      <c r="V344" s="45"/>
      <c r="W344" s="72"/>
      <c r="X344" s="45"/>
      <c r="Y344" s="72"/>
      <c r="Z344" s="45"/>
      <c r="AA344" s="45"/>
      <c r="AB344" s="74"/>
    </row>
    <row r="345" spans="1:29" x14ac:dyDescent="0.65">
      <c r="A345" s="63"/>
      <c r="B345" s="45"/>
      <c r="C345" s="70"/>
      <c r="D345" s="45"/>
      <c r="E345" s="45"/>
      <c r="F345" s="45"/>
      <c r="G345" s="71"/>
      <c r="H345" s="59"/>
      <c r="I345" s="45"/>
      <c r="J345" s="45"/>
      <c r="K345" s="45"/>
      <c r="L345" s="448"/>
      <c r="M345" s="45"/>
      <c r="N345" s="45"/>
      <c r="O345" s="45"/>
      <c r="P345" s="45"/>
      <c r="Q345" s="72"/>
      <c r="R345" s="45"/>
      <c r="S345" s="45"/>
      <c r="T345" s="45"/>
      <c r="U345" s="59"/>
      <c r="V345" s="45"/>
      <c r="W345" s="72"/>
      <c r="X345" s="45"/>
      <c r="Y345" s="72"/>
      <c r="Z345" s="45"/>
      <c r="AA345" s="45"/>
      <c r="AB345" s="74"/>
    </row>
    <row r="346" spans="1:29" x14ac:dyDescent="0.65">
      <c r="A346" s="63" t="s">
        <v>789</v>
      </c>
      <c r="B346" s="45">
        <v>142</v>
      </c>
      <c r="C346" s="70">
        <v>214</v>
      </c>
      <c r="D346" s="45" t="s">
        <v>34</v>
      </c>
      <c r="E346" s="45">
        <v>49673</v>
      </c>
      <c r="F346" s="45">
        <v>160</v>
      </c>
      <c r="G346" s="71">
        <v>4650</v>
      </c>
      <c r="H346" s="59" t="s">
        <v>658</v>
      </c>
      <c r="I346" s="45">
        <v>15</v>
      </c>
      <c r="J346" s="45"/>
      <c r="K346" s="45">
        <v>17</v>
      </c>
      <c r="L346" s="448">
        <v>6017</v>
      </c>
      <c r="M346" s="45"/>
      <c r="N346" s="45"/>
      <c r="O346" s="45"/>
      <c r="P346" s="45"/>
      <c r="Q346" s="72">
        <v>200</v>
      </c>
      <c r="R346" s="45"/>
      <c r="S346" s="45">
        <v>142</v>
      </c>
      <c r="T346" s="45"/>
      <c r="U346" s="59"/>
      <c r="V346" s="45"/>
      <c r="W346" s="72"/>
      <c r="X346" s="45"/>
      <c r="Y346" s="72"/>
      <c r="Z346" s="45"/>
      <c r="AA346" s="45"/>
      <c r="AB346" s="74"/>
    </row>
    <row r="347" spans="1:29" x14ac:dyDescent="0.65">
      <c r="A347" s="63"/>
      <c r="B347" s="45"/>
      <c r="C347" s="70"/>
      <c r="D347" s="45"/>
      <c r="E347" s="45"/>
      <c r="F347" s="45"/>
      <c r="G347" s="71"/>
      <c r="H347" s="59"/>
      <c r="I347" s="45"/>
      <c r="J347" s="45"/>
      <c r="K347" s="45"/>
      <c r="L347" s="448"/>
      <c r="M347" s="45"/>
      <c r="N347" s="45"/>
      <c r="O347" s="45"/>
      <c r="P347" s="45"/>
      <c r="Q347" s="72"/>
      <c r="R347" s="45"/>
      <c r="S347" s="45"/>
      <c r="T347" s="45"/>
      <c r="U347" s="59"/>
      <c r="V347" s="45"/>
      <c r="W347" s="72"/>
      <c r="X347" s="45"/>
      <c r="Y347" s="72"/>
      <c r="Z347" s="45"/>
      <c r="AA347" s="45"/>
      <c r="AB347" s="74"/>
    </row>
    <row r="348" spans="1:29" x14ac:dyDescent="0.65">
      <c r="A348" s="63" t="s">
        <v>790</v>
      </c>
      <c r="B348" s="45">
        <v>142</v>
      </c>
      <c r="C348" s="70">
        <v>215</v>
      </c>
      <c r="D348" s="45" t="s">
        <v>34</v>
      </c>
      <c r="E348" s="45">
        <v>49674</v>
      </c>
      <c r="F348" s="45">
        <v>161</v>
      </c>
      <c r="G348" s="71">
        <v>4651</v>
      </c>
      <c r="H348" s="59" t="s">
        <v>658</v>
      </c>
      <c r="I348" s="45">
        <v>13</v>
      </c>
      <c r="J348" s="45">
        <v>2</v>
      </c>
      <c r="K348" s="45">
        <v>97</v>
      </c>
      <c r="L348" s="448">
        <v>5497</v>
      </c>
      <c r="M348" s="45"/>
      <c r="N348" s="45"/>
      <c r="O348" s="45"/>
      <c r="P348" s="45"/>
      <c r="Q348" s="72">
        <v>150</v>
      </c>
      <c r="R348" s="45"/>
      <c r="S348" s="45">
        <v>142</v>
      </c>
      <c r="T348" s="45"/>
      <c r="U348" s="59"/>
      <c r="V348" s="45"/>
      <c r="W348" s="72"/>
      <c r="X348" s="45"/>
      <c r="Y348" s="72"/>
      <c r="Z348" s="45"/>
      <c r="AA348" s="45"/>
      <c r="AB348" s="74"/>
    </row>
    <row r="349" spans="1:29" x14ac:dyDescent="0.65">
      <c r="A349" s="63"/>
      <c r="B349" s="45"/>
      <c r="C349" s="70"/>
      <c r="D349" s="45"/>
      <c r="E349" s="45"/>
      <c r="F349" s="45"/>
      <c r="G349" s="71"/>
      <c r="H349" s="59"/>
      <c r="I349" s="45"/>
      <c r="J349" s="45"/>
      <c r="K349" s="45"/>
      <c r="L349" s="448"/>
      <c r="M349" s="45"/>
      <c r="N349" s="45"/>
      <c r="O349" s="45"/>
      <c r="P349" s="45"/>
      <c r="Q349" s="72"/>
      <c r="R349" s="45"/>
      <c r="S349" s="45"/>
      <c r="T349" s="45"/>
      <c r="U349" s="59"/>
      <c r="V349" s="45"/>
      <c r="W349" s="72"/>
      <c r="X349" s="45"/>
      <c r="Y349" s="72"/>
      <c r="Z349" s="45"/>
      <c r="AA349" s="45"/>
      <c r="AB349" s="74"/>
    </row>
    <row r="350" spans="1:29" x14ac:dyDescent="0.65">
      <c r="A350" s="63" t="s">
        <v>791</v>
      </c>
      <c r="B350" s="45">
        <v>142</v>
      </c>
      <c r="C350" s="70">
        <v>216</v>
      </c>
      <c r="D350" s="45" t="s">
        <v>34</v>
      </c>
      <c r="E350" s="45">
        <v>49675</v>
      </c>
      <c r="F350" s="45">
        <v>248</v>
      </c>
      <c r="G350" s="71">
        <v>4652</v>
      </c>
      <c r="H350" s="59" t="s">
        <v>658</v>
      </c>
      <c r="I350" s="45">
        <v>7</v>
      </c>
      <c r="J350" s="45">
        <v>1</v>
      </c>
      <c r="K350" s="45">
        <v>27</v>
      </c>
      <c r="L350" s="448">
        <v>2927</v>
      </c>
      <c r="M350" s="45"/>
      <c r="N350" s="45"/>
      <c r="O350" s="45"/>
      <c r="P350" s="45"/>
      <c r="Q350" s="72">
        <v>200</v>
      </c>
      <c r="R350" s="45"/>
      <c r="S350" s="45">
        <v>142</v>
      </c>
      <c r="T350" s="45"/>
      <c r="U350" s="59"/>
      <c r="V350" s="45"/>
      <c r="W350" s="72"/>
      <c r="X350" s="45"/>
      <c r="Y350" s="72"/>
      <c r="Z350" s="45"/>
      <c r="AA350" s="45"/>
      <c r="AB350" s="74"/>
    </row>
    <row r="351" spans="1:29" x14ac:dyDescent="0.65">
      <c r="A351" s="63"/>
      <c r="B351" s="45"/>
      <c r="C351" s="70"/>
      <c r="D351" s="45"/>
      <c r="E351" s="45"/>
      <c r="F351" s="45"/>
      <c r="G351" s="71"/>
      <c r="H351" s="59"/>
      <c r="I351" s="45"/>
      <c r="J351" s="45"/>
      <c r="K351" s="45"/>
      <c r="L351" s="448"/>
      <c r="M351" s="45"/>
      <c r="N351" s="45"/>
      <c r="O351" s="45"/>
      <c r="P351" s="45"/>
      <c r="Q351" s="72"/>
      <c r="R351" s="45"/>
      <c r="S351" s="45"/>
      <c r="T351" s="45"/>
      <c r="U351" s="59"/>
      <c r="V351" s="45"/>
      <c r="W351" s="72"/>
      <c r="X351" s="45"/>
      <c r="Y351" s="72"/>
      <c r="Z351" s="45"/>
      <c r="AA351" s="45"/>
      <c r="AB351" s="74"/>
    </row>
    <row r="352" spans="1:29" x14ac:dyDescent="0.65">
      <c r="A352" s="63" t="s">
        <v>792</v>
      </c>
      <c r="B352" s="45"/>
      <c r="C352" s="70">
        <v>217</v>
      </c>
      <c r="D352" s="45" t="s">
        <v>34</v>
      </c>
      <c r="E352" s="45">
        <v>77116</v>
      </c>
      <c r="F352" s="45">
        <v>306</v>
      </c>
      <c r="G352" s="71">
        <v>6755</v>
      </c>
      <c r="H352" s="59" t="s">
        <v>658</v>
      </c>
      <c r="I352" s="45">
        <v>4</v>
      </c>
      <c r="J352" s="45">
        <v>2</v>
      </c>
      <c r="K352" s="45">
        <v>63</v>
      </c>
      <c r="L352" s="448">
        <v>1863</v>
      </c>
      <c r="M352" s="45"/>
      <c r="N352" s="45"/>
      <c r="O352" s="45"/>
      <c r="P352" s="45"/>
      <c r="Q352" s="72">
        <v>150</v>
      </c>
      <c r="R352" s="45"/>
      <c r="S352" s="45"/>
      <c r="T352" s="45"/>
      <c r="U352" s="59"/>
      <c r="V352" s="45"/>
      <c r="W352" s="72"/>
      <c r="X352" s="45"/>
      <c r="Y352" s="72"/>
      <c r="Z352" s="45"/>
      <c r="AA352" s="45"/>
      <c r="AB352" s="74"/>
    </row>
    <row r="353" spans="1:29" x14ac:dyDescent="0.65">
      <c r="A353" s="63" t="s">
        <v>792</v>
      </c>
      <c r="B353" s="45"/>
      <c r="C353" s="70">
        <v>218</v>
      </c>
      <c r="D353" s="45" t="s">
        <v>34</v>
      </c>
      <c r="E353" s="45">
        <v>77117</v>
      </c>
      <c r="F353" s="45">
        <v>307</v>
      </c>
      <c r="G353" s="71">
        <v>6756</v>
      </c>
      <c r="H353" s="59" t="s">
        <v>658</v>
      </c>
      <c r="I353" s="45">
        <v>4</v>
      </c>
      <c r="J353" s="45"/>
      <c r="K353" s="45">
        <v>91</v>
      </c>
      <c r="L353" s="448">
        <v>1691</v>
      </c>
      <c r="M353" s="45"/>
      <c r="N353" s="45"/>
      <c r="O353" s="45"/>
      <c r="P353" s="45"/>
      <c r="Q353" s="72">
        <v>100</v>
      </c>
      <c r="R353" s="45"/>
      <c r="S353" s="45"/>
      <c r="T353" s="45"/>
      <c r="U353" s="59"/>
      <c r="V353" s="45"/>
      <c r="W353" s="72"/>
      <c r="X353" s="45"/>
      <c r="Y353" s="72"/>
      <c r="Z353" s="45"/>
      <c r="AA353" s="45"/>
      <c r="AB353" s="74"/>
    </row>
    <row r="354" spans="1:29" x14ac:dyDescent="0.65">
      <c r="A354" s="63" t="s">
        <v>792</v>
      </c>
      <c r="B354" s="45">
        <v>184</v>
      </c>
      <c r="C354" s="70">
        <v>219</v>
      </c>
      <c r="D354" s="45" t="s">
        <v>34</v>
      </c>
      <c r="E354" s="45">
        <v>12537</v>
      </c>
      <c r="F354" s="45">
        <v>92</v>
      </c>
      <c r="G354" s="71">
        <v>431</v>
      </c>
      <c r="H354" s="59" t="s">
        <v>658</v>
      </c>
      <c r="I354" s="45"/>
      <c r="J354" s="45"/>
      <c r="K354" s="45">
        <v>43</v>
      </c>
      <c r="L354" s="448"/>
      <c r="M354" s="45">
        <v>43</v>
      </c>
      <c r="N354" s="45"/>
      <c r="O354" s="45"/>
      <c r="P354" s="45"/>
      <c r="Q354" s="72">
        <v>250</v>
      </c>
      <c r="R354" s="45">
        <v>51</v>
      </c>
      <c r="S354" s="45">
        <v>184</v>
      </c>
      <c r="T354" s="45" t="s">
        <v>36</v>
      </c>
      <c r="U354" s="59" t="s">
        <v>45</v>
      </c>
      <c r="V354" s="45">
        <v>54</v>
      </c>
      <c r="W354" s="72"/>
      <c r="X354" s="45">
        <v>54</v>
      </c>
      <c r="Y354" s="72"/>
      <c r="Z354" s="45"/>
      <c r="AA354" s="45">
        <v>30</v>
      </c>
      <c r="AB354" s="74"/>
    </row>
    <row r="355" spans="1:29" x14ac:dyDescent="0.65">
      <c r="A355" s="63"/>
      <c r="B355" s="45"/>
      <c r="C355" s="70"/>
      <c r="D355" s="45"/>
      <c r="E355" s="45"/>
      <c r="F355" s="45"/>
      <c r="G355" s="71"/>
      <c r="H355" s="59"/>
      <c r="I355" s="45"/>
      <c r="J355" s="45"/>
      <c r="K355" s="45"/>
      <c r="L355" s="448"/>
      <c r="M355" s="45"/>
      <c r="N355" s="45"/>
      <c r="O355" s="45"/>
      <c r="P355" s="45"/>
      <c r="Q355" s="72"/>
      <c r="R355" s="45"/>
      <c r="S355" s="45"/>
      <c r="T355" s="45"/>
      <c r="U355" s="59"/>
      <c r="V355" s="45"/>
      <c r="W355" s="72"/>
      <c r="X355" s="45"/>
      <c r="Y355" s="72"/>
      <c r="Z355" s="45"/>
      <c r="AA355" s="45"/>
      <c r="AB355" s="74"/>
    </row>
    <row r="356" spans="1:29" s="75" customFormat="1" x14ac:dyDescent="0.65">
      <c r="A356" s="63" t="s">
        <v>794</v>
      </c>
      <c r="B356" s="95" t="s">
        <v>793</v>
      </c>
      <c r="C356" s="70">
        <v>220</v>
      </c>
      <c r="D356" s="45" t="s">
        <v>34</v>
      </c>
      <c r="E356" s="45">
        <v>43555</v>
      </c>
      <c r="F356" s="45">
        <v>42</v>
      </c>
      <c r="G356" s="71">
        <v>2800</v>
      </c>
      <c r="H356" s="59" t="s">
        <v>658</v>
      </c>
      <c r="I356" s="45">
        <v>7</v>
      </c>
      <c r="J356" s="45"/>
      <c r="K356" s="45">
        <v>66</v>
      </c>
      <c r="L356" s="448">
        <v>2866</v>
      </c>
      <c r="M356" s="45"/>
      <c r="N356" s="72"/>
      <c r="O356" s="72"/>
      <c r="P356" s="72"/>
      <c r="Q356" s="72">
        <v>150</v>
      </c>
      <c r="R356" s="45"/>
      <c r="S356" s="95" t="s">
        <v>793</v>
      </c>
      <c r="T356" s="45"/>
      <c r="U356" s="59"/>
      <c r="V356" s="45"/>
      <c r="W356" s="72"/>
      <c r="X356" s="45"/>
      <c r="Y356" s="72"/>
      <c r="Z356" s="72"/>
      <c r="AA356" s="45"/>
      <c r="AB356" s="74"/>
      <c r="AC356" s="441"/>
    </row>
    <row r="357" spans="1:29" x14ac:dyDescent="0.65">
      <c r="A357" s="63" t="s">
        <v>794</v>
      </c>
      <c r="B357" s="95" t="s">
        <v>795</v>
      </c>
      <c r="C357" s="70">
        <v>221</v>
      </c>
      <c r="D357" s="45" t="s">
        <v>34</v>
      </c>
      <c r="E357" s="45">
        <v>43743</v>
      </c>
      <c r="F357" s="45">
        <v>31</v>
      </c>
      <c r="G357" s="71">
        <v>3260</v>
      </c>
      <c r="H357" s="59" t="s">
        <v>658</v>
      </c>
      <c r="I357" s="45">
        <v>6</v>
      </c>
      <c r="J357" s="45">
        <v>1</v>
      </c>
      <c r="K357" s="45">
        <v>13</v>
      </c>
      <c r="L357" s="448">
        <v>2513</v>
      </c>
      <c r="M357" s="45"/>
      <c r="N357" s="45"/>
      <c r="O357" s="45"/>
      <c r="P357" s="45"/>
      <c r="Q357" s="72">
        <v>150</v>
      </c>
      <c r="R357" s="45"/>
      <c r="S357" s="95" t="s">
        <v>795</v>
      </c>
      <c r="T357" s="45"/>
      <c r="U357" s="59"/>
      <c r="V357" s="45"/>
      <c r="W357" s="72"/>
      <c r="X357" s="45"/>
      <c r="Y357" s="72"/>
      <c r="Z357" s="45"/>
      <c r="AA357" s="45"/>
      <c r="AB357" s="74"/>
    </row>
    <row r="358" spans="1:29" x14ac:dyDescent="0.65">
      <c r="A358" s="63"/>
      <c r="B358" s="45"/>
      <c r="C358" s="70"/>
      <c r="D358" s="45"/>
      <c r="E358" s="45"/>
      <c r="F358" s="45"/>
      <c r="G358" s="71"/>
      <c r="H358" s="59"/>
      <c r="I358" s="45"/>
      <c r="J358" s="45"/>
      <c r="K358" s="45"/>
      <c r="L358" s="448"/>
      <c r="M358" s="45"/>
      <c r="N358" s="45"/>
      <c r="O358" s="45"/>
      <c r="P358" s="45"/>
      <c r="Q358" s="72"/>
      <c r="R358" s="45"/>
      <c r="S358" s="45"/>
      <c r="T358" s="45"/>
      <c r="U358" s="59"/>
      <c r="V358" s="45"/>
      <c r="W358" s="72"/>
      <c r="X358" s="45"/>
      <c r="Y358" s="72"/>
      <c r="Z358" s="45"/>
      <c r="AA358" s="45"/>
      <c r="AB358" s="74"/>
    </row>
    <row r="359" spans="1:29" x14ac:dyDescent="0.65">
      <c r="A359" s="63" t="s">
        <v>796</v>
      </c>
      <c r="B359" s="45"/>
      <c r="C359" s="70">
        <v>222</v>
      </c>
      <c r="D359" s="45" t="s">
        <v>34</v>
      </c>
      <c r="E359" s="45">
        <v>33149</v>
      </c>
      <c r="F359" s="45">
        <v>8</v>
      </c>
      <c r="G359" s="71">
        <v>2567</v>
      </c>
      <c r="H359" s="59" t="s">
        <v>658</v>
      </c>
      <c r="I359" s="45">
        <v>11</v>
      </c>
      <c r="J359" s="45">
        <v>1</v>
      </c>
      <c r="K359" s="45">
        <v>10</v>
      </c>
      <c r="L359" s="448">
        <v>4510</v>
      </c>
      <c r="M359" s="45"/>
      <c r="N359" s="45"/>
      <c r="O359" s="45"/>
      <c r="P359" s="45"/>
      <c r="Q359" s="72">
        <v>175</v>
      </c>
      <c r="R359" s="45"/>
      <c r="S359" s="45"/>
      <c r="T359" s="45"/>
      <c r="U359" s="59"/>
      <c r="V359" s="45"/>
      <c r="W359" s="72"/>
      <c r="X359" s="45"/>
      <c r="Y359" s="72"/>
      <c r="Z359" s="45"/>
      <c r="AA359" s="45"/>
      <c r="AB359" s="74"/>
    </row>
    <row r="360" spans="1:29" s="75" customFormat="1" x14ac:dyDescent="0.65">
      <c r="A360" s="63" t="s">
        <v>796</v>
      </c>
      <c r="B360" s="45">
        <v>195</v>
      </c>
      <c r="C360" s="70">
        <v>223</v>
      </c>
      <c r="D360" s="45" t="s">
        <v>34</v>
      </c>
      <c r="E360" s="45">
        <v>78289</v>
      </c>
      <c r="F360" s="45">
        <v>171</v>
      </c>
      <c r="G360" s="71">
        <v>6778</v>
      </c>
      <c r="H360" s="59" t="s">
        <v>658</v>
      </c>
      <c r="I360" s="45"/>
      <c r="J360" s="45">
        <v>1</v>
      </c>
      <c r="K360" s="45">
        <v>64</v>
      </c>
      <c r="L360" s="448"/>
      <c r="M360" s="45">
        <v>164</v>
      </c>
      <c r="N360" s="72"/>
      <c r="O360" s="72"/>
      <c r="P360" s="72"/>
      <c r="Q360" s="72">
        <v>200</v>
      </c>
      <c r="R360" s="45">
        <v>52</v>
      </c>
      <c r="S360" s="45">
        <v>195</v>
      </c>
      <c r="T360" s="45" t="s">
        <v>36</v>
      </c>
      <c r="U360" s="59" t="s">
        <v>37</v>
      </c>
      <c r="V360" s="45">
        <v>54</v>
      </c>
      <c r="W360" s="72"/>
      <c r="X360" s="45">
        <v>54</v>
      </c>
      <c r="Y360" s="72"/>
      <c r="Z360" s="72"/>
      <c r="AA360" s="45">
        <v>10</v>
      </c>
      <c r="AB360" s="74"/>
      <c r="AC360" s="441"/>
    </row>
    <row r="361" spans="1:29" s="75" customFormat="1" x14ac:dyDescent="0.65">
      <c r="A361" s="63"/>
      <c r="B361" s="45"/>
      <c r="C361" s="70"/>
      <c r="D361" s="45"/>
      <c r="E361" s="45"/>
      <c r="F361" s="45"/>
      <c r="G361" s="71"/>
      <c r="H361" s="59"/>
      <c r="I361" s="45"/>
      <c r="J361" s="45"/>
      <c r="K361" s="45"/>
      <c r="L361" s="448"/>
      <c r="M361" s="45"/>
      <c r="N361" s="72"/>
      <c r="O361" s="72"/>
      <c r="P361" s="72"/>
      <c r="Q361" s="72"/>
      <c r="R361" s="45"/>
      <c r="S361" s="45"/>
      <c r="T361" s="45"/>
      <c r="U361" s="59"/>
      <c r="V361" s="45"/>
      <c r="W361" s="72"/>
      <c r="X361" s="45"/>
      <c r="Y361" s="72"/>
      <c r="Z361" s="72"/>
      <c r="AA361" s="45"/>
      <c r="AB361" s="74"/>
      <c r="AC361" s="441"/>
    </row>
    <row r="362" spans="1:29" x14ac:dyDescent="0.65">
      <c r="A362" s="63" t="s">
        <v>797</v>
      </c>
      <c r="B362" s="45"/>
      <c r="C362" s="70">
        <v>224</v>
      </c>
      <c r="D362" s="45" t="s">
        <v>34</v>
      </c>
      <c r="E362" s="45">
        <v>43589</v>
      </c>
      <c r="F362" s="45">
        <v>94</v>
      </c>
      <c r="G362" s="71">
        <v>2834</v>
      </c>
      <c r="H362" s="59" t="s">
        <v>658</v>
      </c>
      <c r="I362" s="45">
        <v>12</v>
      </c>
      <c r="J362" s="45"/>
      <c r="K362" s="45">
        <v>44</v>
      </c>
      <c r="L362" s="448">
        <v>4844</v>
      </c>
      <c r="M362" s="45"/>
      <c r="N362" s="45"/>
      <c r="O362" s="45"/>
      <c r="P362" s="45"/>
      <c r="Q362" s="72">
        <v>150</v>
      </c>
      <c r="R362" s="45"/>
      <c r="S362" s="45"/>
      <c r="T362" s="45"/>
      <c r="U362" s="59"/>
      <c r="V362" s="45"/>
      <c r="W362" s="72"/>
      <c r="X362" s="45"/>
      <c r="Y362" s="72"/>
      <c r="Z362" s="45"/>
      <c r="AA362" s="45"/>
      <c r="AB362" s="74"/>
    </row>
    <row r="363" spans="1:29" s="75" customFormat="1" x14ac:dyDescent="0.65">
      <c r="A363" s="63" t="s">
        <v>797</v>
      </c>
      <c r="B363" s="45"/>
      <c r="C363" s="70">
        <v>225</v>
      </c>
      <c r="D363" s="45" t="s">
        <v>34</v>
      </c>
      <c r="E363" s="45">
        <v>43543</v>
      </c>
      <c r="F363" s="45">
        <v>35</v>
      </c>
      <c r="G363" s="71">
        <v>2748</v>
      </c>
      <c r="H363" s="59" t="s">
        <v>658</v>
      </c>
      <c r="I363" s="45">
        <v>6</v>
      </c>
      <c r="J363" s="45">
        <v>1</v>
      </c>
      <c r="K363" s="45">
        <v>51</v>
      </c>
      <c r="L363" s="448">
        <v>2551</v>
      </c>
      <c r="M363" s="45"/>
      <c r="N363" s="72"/>
      <c r="O363" s="72"/>
      <c r="P363" s="72"/>
      <c r="Q363" s="72">
        <v>150</v>
      </c>
      <c r="R363" s="45"/>
      <c r="S363" s="45"/>
      <c r="T363" s="45"/>
      <c r="U363" s="59"/>
      <c r="V363" s="45"/>
      <c r="W363" s="72"/>
      <c r="X363" s="45"/>
      <c r="Y363" s="72"/>
      <c r="Z363" s="72"/>
      <c r="AA363" s="45"/>
      <c r="AB363" s="74"/>
      <c r="AC363" s="441"/>
    </row>
    <row r="364" spans="1:29" x14ac:dyDescent="0.65">
      <c r="A364" s="63" t="s">
        <v>797</v>
      </c>
      <c r="B364" s="45">
        <v>14</v>
      </c>
      <c r="C364" s="70">
        <v>226</v>
      </c>
      <c r="D364" s="45" t="s">
        <v>34</v>
      </c>
      <c r="E364" s="45">
        <v>43589</v>
      </c>
      <c r="F364" s="45">
        <v>94</v>
      </c>
      <c r="G364" s="71">
        <v>2834</v>
      </c>
      <c r="H364" s="59" t="s">
        <v>658</v>
      </c>
      <c r="I364" s="45">
        <v>12</v>
      </c>
      <c r="J364" s="45"/>
      <c r="K364" s="45">
        <v>44</v>
      </c>
      <c r="L364" s="448"/>
      <c r="M364" s="45">
        <v>4844</v>
      </c>
      <c r="N364" s="45"/>
      <c r="O364" s="45"/>
      <c r="P364" s="45"/>
      <c r="Q364" s="72">
        <v>150</v>
      </c>
      <c r="R364" s="45">
        <v>53</v>
      </c>
      <c r="S364" s="45">
        <v>14</v>
      </c>
      <c r="T364" s="45" t="s">
        <v>36</v>
      </c>
      <c r="U364" s="59" t="s">
        <v>45</v>
      </c>
      <c r="V364" s="45">
        <v>54</v>
      </c>
      <c r="W364" s="72"/>
      <c r="X364" s="45">
        <v>54</v>
      </c>
      <c r="Y364" s="72"/>
      <c r="Z364" s="45"/>
      <c r="AA364" s="45">
        <v>30</v>
      </c>
      <c r="AB364" s="74"/>
    </row>
    <row r="365" spans="1:29" x14ac:dyDescent="0.65">
      <c r="A365" s="63"/>
      <c r="B365" s="45"/>
      <c r="C365" s="70"/>
      <c r="D365" s="45"/>
      <c r="E365" s="45"/>
      <c r="F365" s="45"/>
      <c r="G365" s="71"/>
      <c r="H365" s="59"/>
      <c r="I365" s="45"/>
      <c r="J365" s="45"/>
      <c r="K365" s="45"/>
      <c r="L365" s="448"/>
      <c r="M365" s="45"/>
      <c r="N365" s="45"/>
      <c r="O365" s="45"/>
      <c r="P365" s="45"/>
      <c r="Q365" s="72"/>
      <c r="R365" s="45"/>
      <c r="S365" s="45"/>
      <c r="T365" s="45"/>
      <c r="U365" s="59"/>
      <c r="V365" s="45"/>
      <c r="W365" s="72"/>
      <c r="X365" s="45"/>
      <c r="Y365" s="72"/>
      <c r="Z365" s="45"/>
      <c r="AA365" s="45"/>
      <c r="AB365" s="74"/>
    </row>
    <row r="366" spans="1:29" s="75" customFormat="1" x14ac:dyDescent="0.65">
      <c r="A366" s="63" t="s">
        <v>798</v>
      </c>
      <c r="B366" s="45">
        <v>146</v>
      </c>
      <c r="C366" s="70">
        <v>227</v>
      </c>
      <c r="D366" s="45" t="s">
        <v>34</v>
      </c>
      <c r="E366" s="45">
        <v>42733</v>
      </c>
      <c r="F366" s="45">
        <v>199</v>
      </c>
      <c r="G366" s="71">
        <v>2789</v>
      </c>
      <c r="H366" s="59" t="s">
        <v>658</v>
      </c>
      <c r="I366" s="45">
        <v>11</v>
      </c>
      <c r="J366" s="45">
        <v>1</v>
      </c>
      <c r="K366" s="45">
        <v>55</v>
      </c>
      <c r="L366" s="448">
        <v>4555</v>
      </c>
      <c r="M366" s="45"/>
      <c r="N366" s="72"/>
      <c r="O366" s="72"/>
      <c r="P366" s="72"/>
      <c r="Q366" s="72">
        <v>100</v>
      </c>
      <c r="R366" s="45"/>
      <c r="S366" s="45">
        <v>146</v>
      </c>
      <c r="T366" s="45"/>
      <c r="U366" s="59"/>
      <c r="V366" s="45"/>
      <c r="W366" s="72"/>
      <c r="X366" s="45"/>
      <c r="Y366" s="72"/>
      <c r="Z366" s="72"/>
      <c r="AA366" s="45"/>
      <c r="AB366" s="74"/>
      <c r="AC366" s="441"/>
    </row>
    <row r="367" spans="1:29" s="75" customFormat="1" x14ac:dyDescent="0.65">
      <c r="A367" s="63"/>
      <c r="B367" s="45">
        <v>146</v>
      </c>
      <c r="C367" s="70">
        <v>228</v>
      </c>
      <c r="D367" s="45" t="s">
        <v>34</v>
      </c>
      <c r="E367" s="45">
        <v>49519</v>
      </c>
      <c r="F367" s="45">
        <v>53</v>
      </c>
      <c r="G367" s="71">
        <v>4496</v>
      </c>
      <c r="H367" s="59" t="s">
        <v>658</v>
      </c>
      <c r="I367" s="45">
        <v>6</v>
      </c>
      <c r="J367" s="45"/>
      <c r="K367" s="45">
        <v>20</v>
      </c>
      <c r="L367" s="448">
        <v>2420</v>
      </c>
      <c r="M367" s="45"/>
      <c r="N367" s="72"/>
      <c r="O367" s="72"/>
      <c r="P367" s="72"/>
      <c r="Q367" s="72">
        <v>150</v>
      </c>
      <c r="R367" s="45"/>
      <c r="S367" s="45">
        <v>146</v>
      </c>
      <c r="T367" s="45"/>
      <c r="U367" s="59"/>
      <c r="V367" s="45"/>
      <c r="W367" s="72"/>
      <c r="X367" s="45"/>
      <c r="Y367" s="72"/>
      <c r="Z367" s="72"/>
      <c r="AA367" s="45"/>
      <c r="AB367" s="74"/>
      <c r="AC367" s="441"/>
    </row>
    <row r="368" spans="1:29" s="75" customFormat="1" x14ac:dyDescent="0.65">
      <c r="A368" s="63"/>
      <c r="B368" s="45">
        <v>146</v>
      </c>
      <c r="C368" s="70">
        <v>229</v>
      </c>
      <c r="D368" s="45" t="s">
        <v>34</v>
      </c>
      <c r="E368" s="45">
        <v>49541</v>
      </c>
      <c r="F368" s="45">
        <v>68</v>
      </c>
      <c r="G368" s="71">
        <v>4518</v>
      </c>
      <c r="H368" s="59" t="s">
        <v>658</v>
      </c>
      <c r="I368" s="45">
        <v>5</v>
      </c>
      <c r="J368" s="45">
        <v>1</v>
      </c>
      <c r="K368" s="45">
        <v>63</v>
      </c>
      <c r="L368" s="448">
        <v>2163</v>
      </c>
      <c r="M368" s="45"/>
      <c r="N368" s="72"/>
      <c r="O368" s="72"/>
      <c r="P368" s="72"/>
      <c r="Q368" s="72">
        <v>100</v>
      </c>
      <c r="R368" s="45"/>
      <c r="S368" s="45">
        <v>146</v>
      </c>
      <c r="T368" s="45"/>
      <c r="U368" s="59"/>
      <c r="V368" s="45"/>
      <c r="W368" s="72"/>
      <c r="X368" s="45"/>
      <c r="Y368" s="72"/>
      <c r="Z368" s="72"/>
      <c r="AA368" s="45"/>
      <c r="AB368" s="74"/>
      <c r="AC368" s="441"/>
    </row>
    <row r="369" spans="1:29" x14ac:dyDescent="0.65">
      <c r="A369" s="63" t="s">
        <v>798</v>
      </c>
      <c r="B369" s="45">
        <v>146</v>
      </c>
      <c r="C369" s="70">
        <v>230</v>
      </c>
      <c r="D369" s="45" t="s">
        <v>34</v>
      </c>
      <c r="E369" s="45">
        <v>14363</v>
      </c>
      <c r="F369" s="45">
        <v>51</v>
      </c>
      <c r="G369" s="71">
        <v>666</v>
      </c>
      <c r="H369" s="59" t="s">
        <v>658</v>
      </c>
      <c r="I369" s="45"/>
      <c r="J369" s="45">
        <v>1</v>
      </c>
      <c r="K369" s="45">
        <v>86</v>
      </c>
      <c r="L369" s="448"/>
      <c r="M369" s="45">
        <v>186</v>
      </c>
      <c r="N369" s="45"/>
      <c r="O369" s="45"/>
      <c r="P369" s="45"/>
      <c r="Q369" s="72">
        <v>250</v>
      </c>
      <c r="R369" s="45">
        <v>54</v>
      </c>
      <c r="S369" s="45">
        <v>146</v>
      </c>
      <c r="T369" s="45" t="s">
        <v>36</v>
      </c>
      <c r="U369" s="59" t="s">
        <v>45</v>
      </c>
      <c r="V369" s="45">
        <v>81</v>
      </c>
      <c r="W369" s="72"/>
      <c r="X369" s="45">
        <v>81</v>
      </c>
      <c r="Y369" s="72"/>
      <c r="Z369" s="45"/>
      <c r="AA369" s="45">
        <v>30</v>
      </c>
      <c r="AB369" s="74"/>
    </row>
    <row r="370" spans="1:29" x14ac:dyDescent="0.65">
      <c r="A370" s="63"/>
      <c r="B370" s="45"/>
      <c r="C370" s="70"/>
      <c r="D370" s="45"/>
      <c r="E370" s="45"/>
      <c r="F370" s="45"/>
      <c r="G370" s="71"/>
      <c r="H370" s="59"/>
      <c r="I370" s="45"/>
      <c r="J370" s="45"/>
      <c r="K370" s="45"/>
      <c r="L370" s="448"/>
      <c r="M370" s="45"/>
      <c r="N370" s="45"/>
      <c r="O370" s="45"/>
      <c r="P370" s="45"/>
      <c r="Q370" s="72"/>
      <c r="R370" s="45"/>
      <c r="S370" s="45"/>
      <c r="T370" s="45"/>
      <c r="U370" s="59"/>
      <c r="V370" s="45"/>
      <c r="W370" s="72"/>
      <c r="X370" s="45"/>
      <c r="Y370" s="72"/>
      <c r="Z370" s="45"/>
      <c r="AA370" s="45"/>
      <c r="AB370" s="74"/>
    </row>
    <row r="371" spans="1:29" x14ac:dyDescent="0.65">
      <c r="A371" s="63" t="s">
        <v>799</v>
      </c>
      <c r="B371" s="45">
        <v>72</v>
      </c>
      <c r="C371" s="70">
        <v>231</v>
      </c>
      <c r="D371" s="45" t="s">
        <v>34</v>
      </c>
      <c r="E371" s="45">
        <v>32767</v>
      </c>
      <c r="F371" s="45">
        <v>44</v>
      </c>
      <c r="G371" s="71">
        <v>2505</v>
      </c>
      <c r="H371" s="59" t="s">
        <v>658</v>
      </c>
      <c r="I371" s="45">
        <v>5</v>
      </c>
      <c r="J371" s="45">
        <v>1</v>
      </c>
      <c r="K371" s="45">
        <v>29</v>
      </c>
      <c r="L371" s="448">
        <v>2129</v>
      </c>
      <c r="M371" s="45"/>
      <c r="N371" s="45"/>
      <c r="O371" s="45"/>
      <c r="P371" s="45"/>
      <c r="Q371" s="72">
        <v>150</v>
      </c>
      <c r="R371" s="45"/>
      <c r="S371" s="45">
        <v>72</v>
      </c>
      <c r="T371" s="45"/>
      <c r="U371" s="59"/>
      <c r="V371" s="45"/>
      <c r="W371" s="72"/>
      <c r="X371" s="45"/>
      <c r="Y371" s="72"/>
      <c r="Z371" s="45"/>
      <c r="AA371" s="45"/>
      <c r="AB371" s="74"/>
    </row>
    <row r="372" spans="1:29" x14ac:dyDescent="0.65">
      <c r="A372" s="63" t="s">
        <v>799</v>
      </c>
      <c r="B372" s="45">
        <v>72</v>
      </c>
      <c r="C372" s="70">
        <v>232</v>
      </c>
      <c r="D372" s="45" t="s">
        <v>34</v>
      </c>
      <c r="E372" s="45">
        <v>43712</v>
      </c>
      <c r="F372" s="45">
        <v>55</v>
      </c>
      <c r="G372" s="71">
        <v>3229</v>
      </c>
      <c r="H372" s="59" t="s">
        <v>658</v>
      </c>
      <c r="I372" s="45">
        <v>4</v>
      </c>
      <c r="J372" s="45">
        <v>2</v>
      </c>
      <c r="K372" s="45">
        <v>42</v>
      </c>
      <c r="L372" s="448">
        <v>1842</v>
      </c>
      <c r="M372" s="45"/>
      <c r="N372" s="45"/>
      <c r="O372" s="45"/>
      <c r="P372" s="45"/>
      <c r="Q372" s="72">
        <v>200</v>
      </c>
      <c r="R372" s="45"/>
      <c r="S372" s="45">
        <v>72</v>
      </c>
      <c r="T372" s="45"/>
      <c r="U372" s="59"/>
      <c r="V372" s="45"/>
      <c r="W372" s="72"/>
      <c r="X372" s="45"/>
      <c r="Y372" s="72"/>
      <c r="Z372" s="45"/>
      <c r="AA372" s="45"/>
      <c r="AB372" s="74"/>
    </row>
    <row r="373" spans="1:29" x14ac:dyDescent="0.65">
      <c r="A373" s="63" t="s">
        <v>799</v>
      </c>
      <c r="B373" s="45">
        <v>72</v>
      </c>
      <c r="C373" s="70">
        <v>233</v>
      </c>
      <c r="D373" s="45" t="s">
        <v>34</v>
      </c>
      <c r="E373" s="45">
        <v>42033</v>
      </c>
      <c r="F373" s="45">
        <v>48</v>
      </c>
      <c r="G373" s="71">
        <v>2608</v>
      </c>
      <c r="H373" s="59" t="s">
        <v>658</v>
      </c>
      <c r="I373" s="45">
        <v>3</v>
      </c>
      <c r="J373" s="45"/>
      <c r="K373" s="45">
        <v>78</v>
      </c>
      <c r="L373" s="448">
        <v>1278</v>
      </c>
      <c r="M373" s="45"/>
      <c r="N373" s="45"/>
      <c r="O373" s="45"/>
      <c r="P373" s="45"/>
      <c r="Q373" s="72">
        <v>100</v>
      </c>
      <c r="R373" s="45"/>
      <c r="S373" s="45">
        <v>72</v>
      </c>
      <c r="T373" s="45"/>
      <c r="U373" s="59"/>
      <c r="V373" s="45"/>
      <c r="W373" s="72"/>
      <c r="X373" s="45"/>
      <c r="Y373" s="72"/>
      <c r="Z373" s="45"/>
      <c r="AA373" s="45"/>
      <c r="AB373" s="74"/>
    </row>
    <row r="374" spans="1:29" x14ac:dyDescent="0.65">
      <c r="A374" s="63" t="s">
        <v>799</v>
      </c>
      <c r="B374" s="45">
        <v>72</v>
      </c>
      <c r="C374" s="70">
        <v>234</v>
      </c>
      <c r="D374" s="45" t="s">
        <v>34</v>
      </c>
      <c r="E374" s="45">
        <v>47506</v>
      </c>
      <c r="F374" s="45">
        <v>138</v>
      </c>
      <c r="G374" s="71">
        <v>4319</v>
      </c>
      <c r="H374" s="59" t="s">
        <v>658</v>
      </c>
      <c r="I374" s="45">
        <v>5</v>
      </c>
      <c r="J374" s="45">
        <v>3</v>
      </c>
      <c r="K374" s="45"/>
      <c r="L374" s="448">
        <v>2300</v>
      </c>
      <c r="M374" s="45"/>
      <c r="N374" s="45"/>
      <c r="O374" s="45"/>
      <c r="P374" s="45"/>
      <c r="Q374" s="72">
        <v>150</v>
      </c>
      <c r="R374" s="45"/>
      <c r="S374" s="45">
        <v>72</v>
      </c>
      <c r="T374" s="45"/>
      <c r="U374" s="59"/>
      <c r="V374" s="45"/>
      <c r="W374" s="72"/>
      <c r="X374" s="45"/>
      <c r="Y374" s="72"/>
      <c r="Z374" s="45"/>
      <c r="AA374" s="45"/>
      <c r="AB374" s="74"/>
    </row>
    <row r="375" spans="1:29" s="75" customFormat="1" x14ac:dyDescent="0.65">
      <c r="A375" s="63" t="s">
        <v>799</v>
      </c>
      <c r="B375" s="45">
        <v>72</v>
      </c>
      <c r="C375" s="70">
        <v>235</v>
      </c>
      <c r="D375" s="45" t="s">
        <v>34</v>
      </c>
      <c r="E375" s="45">
        <v>14358</v>
      </c>
      <c r="F375" s="45">
        <v>32</v>
      </c>
      <c r="G375" s="71">
        <v>661</v>
      </c>
      <c r="H375" s="59" t="s">
        <v>658</v>
      </c>
      <c r="I375" s="45"/>
      <c r="J375" s="45">
        <v>1</v>
      </c>
      <c r="K375" s="45">
        <v>29</v>
      </c>
      <c r="L375" s="448"/>
      <c r="M375" s="45">
        <v>129</v>
      </c>
      <c r="N375" s="72"/>
      <c r="O375" s="72"/>
      <c r="P375" s="72"/>
      <c r="Q375" s="72">
        <v>250</v>
      </c>
      <c r="R375" s="45">
        <v>55</v>
      </c>
      <c r="S375" s="45">
        <v>72</v>
      </c>
      <c r="T375" s="45" t="s">
        <v>36</v>
      </c>
      <c r="U375" s="59" t="s">
        <v>45</v>
      </c>
      <c r="V375" s="45">
        <v>72</v>
      </c>
      <c r="W375" s="72"/>
      <c r="X375" s="45">
        <v>72</v>
      </c>
      <c r="Y375" s="72"/>
      <c r="Z375" s="72"/>
      <c r="AA375" s="45">
        <v>15</v>
      </c>
      <c r="AB375" s="74"/>
      <c r="AC375" s="441"/>
    </row>
    <row r="376" spans="1:29" s="75" customFormat="1" x14ac:dyDescent="0.65">
      <c r="A376" s="63"/>
      <c r="B376" s="45"/>
      <c r="C376" s="70"/>
      <c r="D376" s="45"/>
      <c r="E376" s="45"/>
      <c r="F376" s="45"/>
      <c r="G376" s="71"/>
      <c r="H376" s="59"/>
      <c r="I376" s="45"/>
      <c r="J376" s="45"/>
      <c r="K376" s="45"/>
      <c r="L376" s="448"/>
      <c r="M376" s="45"/>
      <c r="N376" s="72"/>
      <c r="O376" s="72"/>
      <c r="P376" s="72"/>
      <c r="Q376" s="72"/>
      <c r="R376" s="45"/>
      <c r="S376" s="45"/>
      <c r="T376" s="45"/>
      <c r="U376" s="59"/>
      <c r="V376" s="45"/>
      <c r="W376" s="72"/>
      <c r="X376" s="45"/>
      <c r="Y376" s="72"/>
      <c r="Z376" s="72"/>
      <c r="AA376" s="45"/>
      <c r="AB376" s="74"/>
      <c r="AC376" s="441"/>
    </row>
    <row r="377" spans="1:29" x14ac:dyDescent="0.65">
      <c r="A377" s="63" t="s">
        <v>800</v>
      </c>
      <c r="B377" s="45">
        <v>87</v>
      </c>
      <c r="C377" s="70">
        <v>236</v>
      </c>
      <c r="D377" s="45" t="s">
        <v>34</v>
      </c>
      <c r="E377" s="45">
        <v>14348</v>
      </c>
      <c r="F377" s="45">
        <v>148</v>
      </c>
      <c r="G377" s="71">
        <v>651</v>
      </c>
      <c r="H377" s="59" t="s">
        <v>658</v>
      </c>
      <c r="I377" s="45"/>
      <c r="J377" s="45">
        <v>2</v>
      </c>
      <c r="K377" s="45">
        <v>13</v>
      </c>
      <c r="L377" s="448"/>
      <c r="M377" s="45">
        <v>213</v>
      </c>
      <c r="N377" s="45"/>
      <c r="O377" s="45"/>
      <c r="P377" s="45"/>
      <c r="Q377" s="72">
        <v>200</v>
      </c>
      <c r="R377" s="45">
        <v>56</v>
      </c>
      <c r="S377" s="45">
        <v>87</v>
      </c>
      <c r="T377" s="45" t="s">
        <v>36</v>
      </c>
      <c r="U377" s="59" t="s">
        <v>45</v>
      </c>
      <c r="V377" s="45">
        <v>36</v>
      </c>
      <c r="W377" s="72"/>
      <c r="X377" s="45">
        <v>36</v>
      </c>
      <c r="Y377" s="72"/>
      <c r="Z377" s="45"/>
      <c r="AA377" s="45">
        <v>45</v>
      </c>
      <c r="AB377" s="74"/>
    </row>
    <row r="378" spans="1:29" x14ac:dyDescent="0.65">
      <c r="A378" s="63"/>
      <c r="B378" s="45"/>
      <c r="C378" s="70"/>
      <c r="D378" s="45"/>
      <c r="E378" s="45"/>
      <c r="F378" s="45"/>
      <c r="G378" s="71"/>
      <c r="H378" s="59"/>
      <c r="I378" s="45"/>
      <c r="J378" s="45"/>
      <c r="K378" s="45"/>
      <c r="L378" s="448"/>
      <c r="M378" s="45"/>
      <c r="N378" s="45"/>
      <c r="O378" s="45"/>
      <c r="P378" s="45"/>
      <c r="Q378" s="72"/>
      <c r="R378" s="45"/>
      <c r="S378" s="45"/>
      <c r="T378" s="45"/>
      <c r="U378" s="59"/>
      <c r="V378" s="45"/>
      <c r="W378" s="72"/>
      <c r="X378" s="45"/>
      <c r="Y378" s="72"/>
      <c r="Z378" s="45"/>
      <c r="AA378" s="45"/>
      <c r="AB378" s="74"/>
    </row>
    <row r="379" spans="1:29" s="75" customFormat="1" x14ac:dyDescent="0.65">
      <c r="A379" s="63" t="s">
        <v>801</v>
      </c>
      <c r="B379" s="45">
        <v>87</v>
      </c>
      <c r="C379" s="70">
        <v>237</v>
      </c>
      <c r="D379" s="45" t="s">
        <v>34</v>
      </c>
      <c r="E379" s="45">
        <v>74074</v>
      </c>
      <c r="F379" s="45">
        <v>336</v>
      </c>
      <c r="G379" s="71">
        <v>6423</v>
      </c>
      <c r="H379" s="59" t="s">
        <v>658</v>
      </c>
      <c r="I379" s="45">
        <v>12</v>
      </c>
      <c r="J379" s="45">
        <v>2</v>
      </c>
      <c r="K379" s="45">
        <v>73</v>
      </c>
      <c r="L379" s="448">
        <v>5073</v>
      </c>
      <c r="M379" s="45"/>
      <c r="N379" s="72"/>
      <c r="O379" s="72"/>
      <c r="P379" s="72"/>
      <c r="Q379" s="72">
        <v>100</v>
      </c>
      <c r="R379" s="45"/>
      <c r="S379" s="45">
        <v>87</v>
      </c>
      <c r="T379" s="45"/>
      <c r="U379" s="59"/>
      <c r="V379" s="45"/>
      <c r="W379" s="72"/>
      <c r="X379" s="45"/>
      <c r="Y379" s="72"/>
      <c r="Z379" s="72"/>
      <c r="AA379" s="45"/>
      <c r="AB379" s="74"/>
      <c r="AC379" s="441"/>
    </row>
    <row r="380" spans="1:29" x14ac:dyDescent="0.65">
      <c r="A380" s="63" t="s">
        <v>801</v>
      </c>
      <c r="B380" s="45"/>
      <c r="C380" s="70">
        <v>238</v>
      </c>
      <c r="D380" s="45" t="s">
        <v>34</v>
      </c>
      <c r="E380" s="45">
        <v>84253</v>
      </c>
      <c r="F380" s="45">
        <v>349</v>
      </c>
      <c r="G380" s="71">
        <v>3890</v>
      </c>
      <c r="H380" s="59" t="s">
        <v>658</v>
      </c>
      <c r="I380" s="45">
        <v>12</v>
      </c>
      <c r="J380" s="45">
        <v>3</v>
      </c>
      <c r="K380" s="45">
        <v>10</v>
      </c>
      <c r="L380" s="448">
        <v>5110</v>
      </c>
      <c r="M380" s="45"/>
      <c r="N380" s="45"/>
      <c r="O380" s="45"/>
      <c r="P380" s="45"/>
      <c r="Q380" s="72">
        <v>100</v>
      </c>
      <c r="R380" s="45"/>
      <c r="S380" s="45"/>
      <c r="T380" s="45"/>
      <c r="U380" s="59"/>
      <c r="V380" s="45"/>
      <c r="W380" s="72"/>
      <c r="X380" s="45"/>
      <c r="Y380" s="72"/>
      <c r="Z380" s="45"/>
      <c r="AA380" s="45"/>
      <c r="AB380" s="74"/>
    </row>
    <row r="381" spans="1:29" x14ac:dyDescent="0.65">
      <c r="A381" s="63"/>
      <c r="B381" s="45"/>
      <c r="C381" s="70"/>
      <c r="D381" s="45"/>
      <c r="E381" s="45"/>
      <c r="F381" s="45"/>
      <c r="G381" s="71"/>
      <c r="H381" s="59"/>
      <c r="I381" s="45"/>
      <c r="J381" s="45"/>
      <c r="K381" s="45"/>
      <c r="L381" s="448"/>
      <c r="M381" s="45"/>
      <c r="N381" s="45"/>
      <c r="O381" s="45"/>
      <c r="P381" s="45"/>
      <c r="Q381" s="72"/>
      <c r="R381" s="45"/>
      <c r="S381" s="45"/>
      <c r="T381" s="45"/>
      <c r="U381" s="59"/>
      <c r="V381" s="45"/>
      <c r="W381" s="72"/>
      <c r="X381" s="45"/>
      <c r="Y381" s="72"/>
      <c r="Z381" s="45"/>
      <c r="AA381" s="45"/>
      <c r="AB381" s="74"/>
    </row>
    <row r="382" spans="1:29" s="75" customFormat="1" x14ac:dyDescent="0.65">
      <c r="A382" s="63" t="s">
        <v>802</v>
      </c>
      <c r="B382" s="45">
        <v>189</v>
      </c>
      <c r="C382" s="70">
        <v>239</v>
      </c>
      <c r="D382" s="45" t="s">
        <v>34</v>
      </c>
      <c r="E382" s="45">
        <v>43583</v>
      </c>
      <c r="F382" s="45">
        <v>79</v>
      </c>
      <c r="G382" s="71">
        <v>2828</v>
      </c>
      <c r="H382" s="59" t="s">
        <v>658</v>
      </c>
      <c r="I382" s="45">
        <v>6</v>
      </c>
      <c r="J382" s="45">
        <v>3</v>
      </c>
      <c r="K382" s="45">
        <v>48</v>
      </c>
      <c r="L382" s="448">
        <v>2748</v>
      </c>
      <c r="M382" s="45"/>
      <c r="N382" s="72"/>
      <c r="O382" s="72"/>
      <c r="P382" s="72"/>
      <c r="Q382" s="72">
        <v>150</v>
      </c>
      <c r="R382" s="45"/>
      <c r="S382" s="45">
        <v>189</v>
      </c>
      <c r="T382" s="45"/>
      <c r="U382" s="59"/>
      <c r="V382" s="45"/>
      <c r="W382" s="72"/>
      <c r="X382" s="45"/>
      <c r="Y382" s="72"/>
      <c r="Z382" s="72"/>
      <c r="AA382" s="45"/>
      <c r="AB382" s="74"/>
      <c r="AC382" s="441"/>
    </row>
    <row r="383" spans="1:29" x14ac:dyDescent="0.65">
      <c r="A383" s="63" t="s">
        <v>802</v>
      </c>
      <c r="B383" s="45">
        <v>189</v>
      </c>
      <c r="C383" s="70">
        <v>240</v>
      </c>
      <c r="D383" s="45" t="s">
        <v>34</v>
      </c>
      <c r="E383" s="45">
        <v>43984</v>
      </c>
      <c r="F383" s="45">
        <v>42</v>
      </c>
      <c r="G383" s="71">
        <v>3318</v>
      </c>
      <c r="H383" s="59" t="s">
        <v>658</v>
      </c>
      <c r="I383" s="45">
        <v>6</v>
      </c>
      <c r="J383" s="45">
        <v>2</v>
      </c>
      <c r="K383" s="45">
        <v>58</v>
      </c>
      <c r="L383" s="448">
        <v>2658</v>
      </c>
      <c r="M383" s="45"/>
      <c r="N383" s="45"/>
      <c r="O383" s="45"/>
      <c r="P383" s="45"/>
      <c r="Q383" s="72">
        <v>150</v>
      </c>
      <c r="R383" s="45"/>
      <c r="S383" s="45">
        <v>189</v>
      </c>
      <c r="T383" s="45"/>
      <c r="U383" s="59"/>
      <c r="V383" s="45"/>
      <c r="W383" s="72"/>
      <c r="X383" s="45"/>
      <c r="Y383" s="72"/>
      <c r="Z383" s="45"/>
      <c r="AA383" s="45"/>
      <c r="AB383" s="74"/>
    </row>
    <row r="384" spans="1:29" s="75" customFormat="1" x14ac:dyDescent="0.65">
      <c r="A384" s="63" t="s">
        <v>802</v>
      </c>
      <c r="B384" s="45">
        <v>189</v>
      </c>
      <c r="C384" s="70">
        <v>241</v>
      </c>
      <c r="D384" s="45" t="s">
        <v>34</v>
      </c>
      <c r="E384" s="45">
        <v>14253</v>
      </c>
      <c r="F384" s="45">
        <v>47</v>
      </c>
      <c r="G384" s="71">
        <v>474</v>
      </c>
      <c r="H384" s="59" t="s">
        <v>658</v>
      </c>
      <c r="I384" s="45"/>
      <c r="J384" s="45">
        <v>1</v>
      </c>
      <c r="K384" s="45">
        <v>39</v>
      </c>
      <c r="L384" s="448"/>
      <c r="M384" s="45">
        <v>139</v>
      </c>
      <c r="N384" s="72"/>
      <c r="O384" s="72"/>
      <c r="P384" s="72"/>
      <c r="Q384" s="72">
        <v>250</v>
      </c>
      <c r="R384" s="45">
        <v>57</v>
      </c>
      <c r="S384" s="45">
        <v>189</v>
      </c>
      <c r="T384" s="45" t="s">
        <v>36</v>
      </c>
      <c r="U384" s="59" t="s">
        <v>45</v>
      </c>
      <c r="V384" s="45">
        <v>72</v>
      </c>
      <c r="W384" s="72"/>
      <c r="X384" s="45">
        <v>72</v>
      </c>
      <c r="Y384" s="72"/>
      <c r="Z384" s="72"/>
      <c r="AA384" s="45">
        <v>38</v>
      </c>
      <c r="AB384" s="74"/>
      <c r="AC384" s="441"/>
    </row>
    <row r="385" spans="1:29" s="75" customFormat="1" x14ac:dyDescent="0.65">
      <c r="A385" s="63"/>
      <c r="B385" s="45"/>
      <c r="C385" s="70"/>
      <c r="D385" s="45"/>
      <c r="E385" s="45"/>
      <c r="F385" s="45"/>
      <c r="G385" s="71"/>
      <c r="H385" s="59"/>
      <c r="I385" s="45"/>
      <c r="J385" s="45"/>
      <c r="K385" s="45"/>
      <c r="L385" s="448"/>
      <c r="M385" s="45"/>
      <c r="N385" s="72"/>
      <c r="O385" s="72"/>
      <c r="P385" s="72"/>
      <c r="Q385" s="72"/>
      <c r="R385" s="45"/>
      <c r="S385" s="45"/>
      <c r="T385" s="45"/>
      <c r="U385" s="59"/>
      <c r="V385" s="45"/>
      <c r="W385" s="72"/>
      <c r="X385" s="45"/>
      <c r="Y385" s="72"/>
      <c r="Z385" s="72"/>
      <c r="AA385" s="45"/>
      <c r="AB385" s="74"/>
      <c r="AC385" s="441"/>
    </row>
    <row r="386" spans="1:29" x14ac:dyDescent="0.65">
      <c r="A386" s="63" t="s">
        <v>803</v>
      </c>
      <c r="B386" s="45">
        <v>75</v>
      </c>
      <c r="C386" s="70">
        <v>242</v>
      </c>
      <c r="D386" s="45" t="s">
        <v>34</v>
      </c>
      <c r="E386" s="45">
        <v>43565</v>
      </c>
      <c r="F386" s="45">
        <v>29</v>
      </c>
      <c r="G386" s="71">
        <v>2810</v>
      </c>
      <c r="H386" s="59" t="s">
        <v>658</v>
      </c>
      <c r="I386" s="45">
        <v>10</v>
      </c>
      <c r="J386" s="45">
        <v>1</v>
      </c>
      <c r="K386" s="45">
        <v>41</v>
      </c>
      <c r="L386" s="448">
        <v>4141</v>
      </c>
      <c r="M386" s="45"/>
      <c r="N386" s="45"/>
      <c r="O386" s="45"/>
      <c r="P386" s="45"/>
      <c r="Q386" s="72">
        <v>100</v>
      </c>
      <c r="R386" s="45"/>
      <c r="S386" s="45">
        <v>75</v>
      </c>
      <c r="T386" s="45"/>
      <c r="U386" s="59"/>
      <c r="V386" s="45"/>
      <c r="W386" s="72"/>
      <c r="X386" s="45"/>
      <c r="Y386" s="72"/>
      <c r="Z386" s="45"/>
      <c r="AA386" s="45"/>
      <c r="AB386" s="74"/>
    </row>
    <row r="387" spans="1:29" x14ac:dyDescent="0.65">
      <c r="A387" s="63"/>
      <c r="B387" s="45"/>
      <c r="C387" s="70"/>
      <c r="D387" s="45"/>
      <c r="E387" s="45"/>
      <c r="F387" s="45"/>
      <c r="G387" s="71"/>
      <c r="H387" s="59"/>
      <c r="I387" s="45"/>
      <c r="J387" s="45"/>
      <c r="K387" s="45"/>
      <c r="L387" s="448"/>
      <c r="M387" s="45"/>
      <c r="N387" s="45"/>
      <c r="O387" s="45"/>
      <c r="P387" s="45"/>
      <c r="Q387" s="72"/>
      <c r="R387" s="45"/>
      <c r="S387" s="45"/>
      <c r="T387" s="45"/>
      <c r="U387" s="59"/>
      <c r="V387" s="45"/>
      <c r="W387" s="72"/>
      <c r="X387" s="45"/>
      <c r="Y387" s="72"/>
      <c r="Z387" s="45"/>
      <c r="AA387" s="45"/>
      <c r="AB387" s="74"/>
    </row>
    <row r="388" spans="1:29" x14ac:dyDescent="0.65">
      <c r="A388" s="63" t="s">
        <v>804</v>
      </c>
      <c r="B388" s="45">
        <v>75</v>
      </c>
      <c r="C388" s="70">
        <v>243</v>
      </c>
      <c r="D388" s="45" t="s">
        <v>34</v>
      </c>
      <c r="E388" s="45">
        <v>43566</v>
      </c>
      <c r="F388" s="45">
        <v>203</v>
      </c>
      <c r="G388" s="71">
        <v>2811</v>
      </c>
      <c r="H388" s="59" t="s">
        <v>658</v>
      </c>
      <c r="I388" s="45">
        <v>11</v>
      </c>
      <c r="J388" s="45">
        <v>2</v>
      </c>
      <c r="K388" s="45">
        <v>80</v>
      </c>
      <c r="L388" s="448">
        <v>4680</v>
      </c>
      <c r="M388" s="45"/>
      <c r="N388" s="45"/>
      <c r="O388" s="45"/>
      <c r="P388" s="45"/>
      <c r="Q388" s="72">
        <v>100</v>
      </c>
      <c r="R388" s="45"/>
      <c r="S388" s="45">
        <v>75</v>
      </c>
      <c r="T388" s="45"/>
      <c r="U388" s="59"/>
      <c r="V388" s="45"/>
      <c r="W388" s="72"/>
      <c r="X388" s="45"/>
      <c r="Y388" s="72"/>
      <c r="Z388" s="45"/>
      <c r="AA388" s="45"/>
      <c r="AB388" s="74"/>
    </row>
    <row r="389" spans="1:29" s="75" customFormat="1" x14ac:dyDescent="0.65">
      <c r="A389" s="63" t="s">
        <v>804</v>
      </c>
      <c r="B389" s="45"/>
      <c r="C389" s="70">
        <v>244</v>
      </c>
      <c r="D389" s="45" t="s">
        <v>34</v>
      </c>
      <c r="E389" s="45">
        <v>43609</v>
      </c>
      <c r="F389" s="45">
        <v>105</v>
      </c>
      <c r="G389" s="71">
        <v>2854</v>
      </c>
      <c r="H389" s="59" t="s">
        <v>658</v>
      </c>
      <c r="I389" s="45">
        <v>9</v>
      </c>
      <c r="J389" s="45">
        <v>2</v>
      </c>
      <c r="K389" s="45">
        <v>1</v>
      </c>
      <c r="L389" s="448">
        <v>3801</v>
      </c>
      <c r="M389" s="45"/>
      <c r="N389" s="72"/>
      <c r="O389" s="72"/>
      <c r="P389" s="72"/>
      <c r="Q389" s="72">
        <v>200</v>
      </c>
      <c r="R389" s="45"/>
      <c r="S389" s="45"/>
      <c r="T389" s="45"/>
      <c r="U389" s="59"/>
      <c r="V389" s="45"/>
      <c r="W389" s="72"/>
      <c r="X389" s="45"/>
      <c r="Y389" s="72"/>
      <c r="Z389" s="72"/>
      <c r="AA389" s="45"/>
      <c r="AB389" s="74"/>
      <c r="AC389" s="441"/>
    </row>
    <row r="390" spans="1:29" x14ac:dyDescent="0.65">
      <c r="A390" s="63" t="s">
        <v>804</v>
      </c>
      <c r="B390" s="45">
        <v>75</v>
      </c>
      <c r="C390" s="70">
        <v>245</v>
      </c>
      <c r="D390" s="45" t="s">
        <v>34</v>
      </c>
      <c r="E390" s="45">
        <v>14285</v>
      </c>
      <c r="F390" s="45">
        <v>110</v>
      </c>
      <c r="G390" s="71">
        <v>506</v>
      </c>
      <c r="H390" s="59" t="s">
        <v>658</v>
      </c>
      <c r="I390" s="45"/>
      <c r="J390" s="45">
        <v>3</v>
      </c>
      <c r="K390" s="45">
        <v>1</v>
      </c>
      <c r="L390" s="448"/>
      <c r="M390" s="45">
        <v>301</v>
      </c>
      <c r="N390" s="45"/>
      <c r="O390" s="45"/>
      <c r="P390" s="45"/>
      <c r="Q390" s="72">
        <v>200</v>
      </c>
      <c r="R390" s="45">
        <v>58</v>
      </c>
      <c r="S390" s="45">
        <v>75</v>
      </c>
      <c r="T390" s="45" t="s">
        <v>36</v>
      </c>
      <c r="U390" s="59" t="s">
        <v>64</v>
      </c>
      <c r="V390" s="45">
        <v>72</v>
      </c>
      <c r="W390" s="72"/>
      <c r="X390" s="45">
        <v>72</v>
      </c>
      <c r="Y390" s="72"/>
      <c r="Z390" s="45"/>
      <c r="AA390" s="45">
        <v>25</v>
      </c>
      <c r="AB390" s="74"/>
    </row>
    <row r="391" spans="1:29" x14ac:dyDescent="0.65">
      <c r="A391" s="63"/>
      <c r="B391" s="45"/>
      <c r="C391" s="70"/>
      <c r="D391" s="45"/>
      <c r="E391" s="45"/>
      <c r="F391" s="45"/>
      <c r="G391" s="71"/>
      <c r="H391" s="59"/>
      <c r="I391" s="45"/>
      <c r="J391" s="45"/>
      <c r="K391" s="45"/>
      <c r="L391" s="448"/>
      <c r="M391" s="45"/>
      <c r="N391" s="45"/>
      <c r="O391" s="45"/>
      <c r="P391" s="45"/>
      <c r="Q391" s="72"/>
      <c r="R391" s="45"/>
      <c r="S391" s="45"/>
      <c r="T391" s="45"/>
      <c r="U391" s="59"/>
      <c r="V391" s="45"/>
      <c r="W391" s="72"/>
      <c r="X391" s="45"/>
      <c r="Y391" s="72"/>
      <c r="Z391" s="45"/>
      <c r="AA391" s="45"/>
      <c r="AB391" s="74"/>
    </row>
    <row r="392" spans="1:29" s="75" customFormat="1" x14ac:dyDescent="0.65">
      <c r="A392" s="63" t="s">
        <v>806</v>
      </c>
      <c r="B392" s="45">
        <v>73</v>
      </c>
      <c r="C392" s="70">
        <v>246</v>
      </c>
      <c r="D392" s="45" t="s">
        <v>34</v>
      </c>
      <c r="E392" s="45">
        <v>14302</v>
      </c>
      <c r="F392" s="45">
        <v>6</v>
      </c>
      <c r="G392" s="71">
        <v>523</v>
      </c>
      <c r="H392" s="59" t="s">
        <v>805</v>
      </c>
      <c r="I392" s="45"/>
      <c r="J392" s="45">
        <v>1</v>
      </c>
      <c r="K392" s="45">
        <v>39</v>
      </c>
      <c r="L392" s="448"/>
      <c r="M392" s="45">
        <v>139</v>
      </c>
      <c r="N392" s="72"/>
      <c r="O392" s="72"/>
      <c r="P392" s="72"/>
      <c r="Q392" s="72">
        <v>250</v>
      </c>
      <c r="R392" s="45">
        <v>59</v>
      </c>
      <c r="S392" s="45">
        <v>73</v>
      </c>
      <c r="T392" s="45" t="s">
        <v>36</v>
      </c>
      <c r="U392" s="59" t="s">
        <v>45</v>
      </c>
      <c r="V392" s="45">
        <v>8</v>
      </c>
      <c r="W392" s="72"/>
      <c r="X392" s="45">
        <v>8</v>
      </c>
      <c r="Y392" s="72"/>
      <c r="Z392" s="72"/>
      <c r="AA392" s="45">
        <v>35</v>
      </c>
      <c r="AB392" s="74"/>
      <c r="AC392" s="441"/>
    </row>
    <row r="393" spans="1:29" s="75" customFormat="1" x14ac:dyDescent="0.65">
      <c r="A393" s="63"/>
      <c r="B393" s="45"/>
      <c r="C393" s="70"/>
      <c r="D393" s="45"/>
      <c r="E393" s="45"/>
      <c r="F393" s="45"/>
      <c r="G393" s="71"/>
      <c r="H393" s="59"/>
      <c r="I393" s="45"/>
      <c r="J393" s="45"/>
      <c r="K393" s="45"/>
      <c r="L393" s="448"/>
      <c r="M393" s="45"/>
      <c r="N393" s="72"/>
      <c r="O393" s="72"/>
      <c r="P393" s="72"/>
      <c r="Q393" s="72"/>
      <c r="R393" s="45"/>
      <c r="S393" s="45"/>
      <c r="T393" s="45"/>
      <c r="U393" s="59"/>
      <c r="V393" s="45"/>
      <c r="W393" s="72"/>
      <c r="X393" s="45"/>
      <c r="Y393" s="72"/>
      <c r="Z393" s="72"/>
      <c r="AA393" s="45"/>
      <c r="AB393" s="74"/>
      <c r="AC393" s="441"/>
    </row>
    <row r="394" spans="1:29" x14ac:dyDescent="0.65">
      <c r="A394" s="63" t="s">
        <v>807</v>
      </c>
      <c r="B394" s="45">
        <v>73</v>
      </c>
      <c r="C394" s="70">
        <v>247</v>
      </c>
      <c r="D394" s="45" t="s">
        <v>34</v>
      </c>
      <c r="E394" s="45">
        <v>49606</v>
      </c>
      <c r="F394" s="45">
        <v>118</v>
      </c>
      <c r="G394" s="71">
        <v>4583</v>
      </c>
      <c r="H394" s="59" t="s">
        <v>658</v>
      </c>
      <c r="I394" s="45">
        <v>6</v>
      </c>
      <c r="J394" s="45">
        <v>1</v>
      </c>
      <c r="K394" s="45">
        <v>19</v>
      </c>
      <c r="L394" s="448">
        <v>2519</v>
      </c>
      <c r="M394" s="45"/>
      <c r="N394" s="45"/>
      <c r="O394" s="45"/>
      <c r="P394" s="45"/>
      <c r="Q394" s="72">
        <v>150</v>
      </c>
      <c r="R394" s="45"/>
      <c r="S394" s="45">
        <v>73</v>
      </c>
      <c r="T394" s="45"/>
      <c r="U394" s="45"/>
      <c r="V394" s="45"/>
      <c r="W394" s="45"/>
      <c r="X394" s="45"/>
      <c r="Y394" s="45"/>
      <c r="Z394" s="45"/>
      <c r="AA394" s="45"/>
      <c r="AB394" s="73"/>
    </row>
    <row r="395" spans="1:29" x14ac:dyDescent="0.65">
      <c r="A395" s="63"/>
      <c r="B395" s="45"/>
      <c r="C395" s="70"/>
      <c r="D395" s="45"/>
      <c r="E395" s="45"/>
      <c r="F395" s="45"/>
      <c r="G395" s="71"/>
      <c r="H395" s="59"/>
      <c r="I395" s="45"/>
      <c r="J395" s="45"/>
      <c r="K395" s="45"/>
      <c r="L395" s="448"/>
      <c r="M395" s="45"/>
      <c r="N395" s="45"/>
      <c r="O395" s="45"/>
      <c r="P395" s="45"/>
      <c r="Q395" s="72"/>
      <c r="R395" s="45"/>
      <c r="S395" s="45"/>
      <c r="T395" s="45"/>
      <c r="U395" s="45"/>
      <c r="V395" s="45"/>
      <c r="W395" s="45"/>
      <c r="X395" s="45"/>
      <c r="Y395" s="45"/>
      <c r="Z395" s="45"/>
      <c r="AA395" s="45"/>
      <c r="AB395" s="73"/>
    </row>
    <row r="396" spans="1:29" x14ac:dyDescent="0.65">
      <c r="A396" s="63" t="s">
        <v>808</v>
      </c>
      <c r="B396" s="45">
        <v>73</v>
      </c>
      <c r="C396" s="70">
        <v>248</v>
      </c>
      <c r="D396" s="45" t="s">
        <v>34</v>
      </c>
      <c r="E396" s="45">
        <v>26457</v>
      </c>
      <c r="F396" s="45">
        <v>26</v>
      </c>
      <c r="G396" s="71">
        <v>2375</v>
      </c>
      <c r="H396" s="59" t="s">
        <v>658</v>
      </c>
      <c r="I396" s="45">
        <v>12</v>
      </c>
      <c r="J396" s="45">
        <v>2</v>
      </c>
      <c r="K396" s="45">
        <v>21</v>
      </c>
      <c r="L396" s="448">
        <v>5021</v>
      </c>
      <c r="M396" s="45"/>
      <c r="N396" s="45"/>
      <c r="O396" s="45"/>
      <c r="P396" s="45"/>
      <c r="Q396" s="72">
        <v>150</v>
      </c>
      <c r="R396" s="45"/>
      <c r="S396" s="45">
        <v>73</v>
      </c>
      <c r="T396" s="45"/>
      <c r="U396" s="45"/>
      <c r="V396" s="45"/>
      <c r="W396" s="45"/>
      <c r="X396" s="45"/>
      <c r="Y396" s="45"/>
      <c r="Z396" s="45"/>
      <c r="AA396" s="45"/>
      <c r="AB396" s="73"/>
    </row>
    <row r="397" spans="1:29" x14ac:dyDescent="0.65">
      <c r="A397" s="63"/>
      <c r="B397" s="45"/>
      <c r="C397" s="70"/>
      <c r="D397" s="45"/>
      <c r="E397" s="45"/>
      <c r="F397" s="45"/>
      <c r="G397" s="71"/>
      <c r="H397" s="59"/>
      <c r="I397" s="45"/>
      <c r="J397" s="45"/>
      <c r="K397" s="45"/>
      <c r="L397" s="448"/>
      <c r="M397" s="45"/>
      <c r="N397" s="45"/>
      <c r="O397" s="45"/>
      <c r="P397" s="45"/>
      <c r="Q397" s="72"/>
      <c r="R397" s="45"/>
      <c r="S397" s="45"/>
      <c r="T397" s="45"/>
      <c r="U397" s="45"/>
      <c r="V397" s="45"/>
      <c r="W397" s="45"/>
      <c r="X397" s="45"/>
      <c r="Y397" s="45"/>
      <c r="Z397" s="45"/>
      <c r="AA397" s="45"/>
      <c r="AB397" s="73"/>
    </row>
    <row r="398" spans="1:29" x14ac:dyDescent="0.65">
      <c r="A398" s="63" t="s">
        <v>809</v>
      </c>
      <c r="B398" s="45"/>
      <c r="C398" s="70">
        <v>249</v>
      </c>
      <c r="D398" s="45" t="s">
        <v>34</v>
      </c>
      <c r="E398" s="45">
        <v>61295</v>
      </c>
      <c r="F398" s="45">
        <v>287</v>
      </c>
      <c r="G398" s="71">
        <v>5780</v>
      </c>
      <c r="H398" s="59" t="s">
        <v>658</v>
      </c>
      <c r="I398" s="45">
        <v>5</v>
      </c>
      <c r="J398" s="45">
        <v>3</v>
      </c>
      <c r="K398" s="45">
        <v>23</v>
      </c>
      <c r="L398" s="448">
        <v>2323</v>
      </c>
      <c r="M398" s="45"/>
      <c r="N398" s="45"/>
      <c r="O398" s="45"/>
      <c r="P398" s="45"/>
      <c r="Q398" s="72">
        <v>150</v>
      </c>
      <c r="R398" s="45"/>
      <c r="S398" s="45"/>
      <c r="T398" s="45"/>
      <c r="U398" s="45"/>
      <c r="V398" s="45"/>
      <c r="W398" s="45"/>
      <c r="X398" s="45"/>
      <c r="Y398" s="45"/>
      <c r="Z398" s="45"/>
      <c r="AA398" s="45"/>
      <c r="AB398" s="73"/>
    </row>
    <row r="399" spans="1:29" x14ac:dyDescent="0.65">
      <c r="A399" s="63"/>
      <c r="B399" s="45"/>
      <c r="C399" s="70"/>
      <c r="D399" s="45"/>
      <c r="E399" s="45"/>
      <c r="F399" s="45"/>
      <c r="G399" s="71"/>
      <c r="H399" s="59"/>
      <c r="I399" s="45"/>
      <c r="J399" s="45"/>
      <c r="K399" s="45"/>
      <c r="L399" s="448"/>
      <c r="M399" s="45"/>
      <c r="N399" s="45"/>
      <c r="O399" s="45"/>
      <c r="P399" s="45"/>
      <c r="Q399" s="72"/>
      <c r="R399" s="45"/>
      <c r="S399" s="45"/>
      <c r="T399" s="45"/>
      <c r="U399" s="45"/>
      <c r="V399" s="45"/>
      <c r="W399" s="45"/>
      <c r="X399" s="45"/>
      <c r="Y399" s="45"/>
      <c r="Z399" s="45"/>
      <c r="AA399" s="45"/>
      <c r="AB399" s="73"/>
    </row>
    <row r="400" spans="1:29" x14ac:dyDescent="0.65">
      <c r="A400" s="63" t="s">
        <v>810</v>
      </c>
      <c r="B400" s="45">
        <v>158</v>
      </c>
      <c r="C400" s="70">
        <v>250</v>
      </c>
      <c r="D400" s="45" t="s">
        <v>34</v>
      </c>
      <c r="E400" s="45">
        <v>49496</v>
      </c>
      <c r="F400" s="45">
        <v>218</v>
      </c>
      <c r="G400" s="71">
        <v>4432</v>
      </c>
      <c r="H400" s="59" t="s">
        <v>805</v>
      </c>
      <c r="I400" s="45">
        <v>4</v>
      </c>
      <c r="J400" s="45">
        <v>1</v>
      </c>
      <c r="K400" s="45">
        <v>48</v>
      </c>
      <c r="L400" s="448">
        <v>1748</v>
      </c>
      <c r="M400" s="45"/>
      <c r="N400" s="45"/>
      <c r="O400" s="45"/>
      <c r="P400" s="45"/>
      <c r="Q400" s="72">
        <v>150</v>
      </c>
      <c r="R400" s="45"/>
      <c r="S400" s="45">
        <v>158</v>
      </c>
      <c r="T400" s="45"/>
      <c r="U400" s="45"/>
      <c r="V400" s="45"/>
      <c r="W400" s="45"/>
      <c r="X400" s="45"/>
      <c r="Y400" s="45"/>
      <c r="Z400" s="45"/>
      <c r="AA400" s="45"/>
      <c r="AB400" s="73"/>
    </row>
    <row r="401" spans="1:28" x14ac:dyDescent="0.65">
      <c r="A401" s="63" t="s">
        <v>810</v>
      </c>
      <c r="B401" s="45">
        <v>158</v>
      </c>
      <c r="C401" s="70">
        <v>251</v>
      </c>
      <c r="D401" s="45" t="s">
        <v>34</v>
      </c>
      <c r="E401" s="45">
        <v>61294</v>
      </c>
      <c r="F401" s="45">
        <v>286</v>
      </c>
      <c r="G401" s="71">
        <v>5779</v>
      </c>
      <c r="H401" s="59" t="s">
        <v>658</v>
      </c>
      <c r="I401" s="45">
        <v>5</v>
      </c>
      <c r="J401" s="45">
        <v>2</v>
      </c>
      <c r="K401" s="45">
        <v>68</v>
      </c>
      <c r="L401" s="448">
        <v>2268</v>
      </c>
      <c r="M401" s="45"/>
      <c r="N401" s="45"/>
      <c r="O401" s="45"/>
      <c r="P401" s="45"/>
      <c r="Q401" s="72">
        <v>150</v>
      </c>
      <c r="R401" s="45"/>
      <c r="S401" s="45">
        <v>158</v>
      </c>
      <c r="T401" s="45"/>
      <c r="U401" s="45"/>
      <c r="V401" s="45"/>
      <c r="W401" s="45"/>
      <c r="X401" s="45"/>
      <c r="Y401" s="45"/>
      <c r="Z401" s="45"/>
      <c r="AA401" s="45"/>
      <c r="AB401" s="73"/>
    </row>
    <row r="402" spans="1:28" x14ac:dyDescent="0.65">
      <c r="A402" s="63" t="s">
        <v>810</v>
      </c>
      <c r="B402" s="45">
        <v>158</v>
      </c>
      <c r="C402" s="70">
        <v>252</v>
      </c>
      <c r="D402" s="45" t="s">
        <v>34</v>
      </c>
      <c r="E402" s="45">
        <v>90152</v>
      </c>
      <c r="F402" s="45">
        <v>378</v>
      </c>
      <c r="G402" s="71">
        <v>5644</v>
      </c>
      <c r="H402" s="59" t="s">
        <v>658</v>
      </c>
      <c r="I402" s="45">
        <v>3</v>
      </c>
      <c r="J402" s="45">
        <v>1</v>
      </c>
      <c r="K402" s="45">
        <v>3</v>
      </c>
      <c r="L402" s="448">
        <v>1303</v>
      </c>
      <c r="M402" s="45"/>
      <c r="N402" s="45"/>
      <c r="O402" s="45"/>
      <c r="P402" s="45"/>
      <c r="Q402" s="72">
        <v>150</v>
      </c>
      <c r="R402" s="45"/>
      <c r="S402" s="45">
        <v>158</v>
      </c>
      <c r="T402" s="45"/>
      <c r="U402" s="45"/>
      <c r="V402" s="45"/>
      <c r="W402" s="45"/>
      <c r="X402" s="45"/>
      <c r="Y402" s="45"/>
      <c r="Z402" s="45"/>
      <c r="AA402" s="45"/>
      <c r="AB402" s="73"/>
    </row>
    <row r="403" spans="1:28" x14ac:dyDescent="0.65">
      <c r="A403" s="63" t="s">
        <v>810</v>
      </c>
      <c r="B403" s="45">
        <v>158</v>
      </c>
      <c r="C403" s="70">
        <v>253</v>
      </c>
      <c r="D403" s="45" t="s">
        <v>34</v>
      </c>
      <c r="E403" s="45">
        <v>14330</v>
      </c>
      <c r="F403" s="45">
        <v>14</v>
      </c>
      <c r="G403" s="71">
        <v>551</v>
      </c>
      <c r="H403" s="59" t="s">
        <v>658</v>
      </c>
      <c r="I403" s="45"/>
      <c r="J403" s="45">
        <v>1</v>
      </c>
      <c r="K403" s="45">
        <v>20</v>
      </c>
      <c r="L403" s="448"/>
      <c r="M403" s="45">
        <v>120</v>
      </c>
      <c r="N403" s="45"/>
      <c r="O403" s="45"/>
      <c r="P403" s="45"/>
      <c r="Q403" s="72">
        <v>150</v>
      </c>
      <c r="R403" s="45">
        <v>60</v>
      </c>
      <c r="S403" s="45">
        <v>158</v>
      </c>
      <c r="T403" s="45" t="s">
        <v>36</v>
      </c>
      <c r="U403" s="45" t="s">
        <v>45</v>
      </c>
      <c r="V403" s="45">
        <v>225</v>
      </c>
      <c r="W403" s="45"/>
      <c r="X403" s="45">
        <v>225</v>
      </c>
      <c r="Y403" s="45"/>
      <c r="Z403" s="45"/>
      <c r="AA403" s="45">
        <v>24</v>
      </c>
      <c r="AB403" s="73"/>
    </row>
    <row r="404" spans="1:28" x14ac:dyDescent="0.65">
      <c r="A404" s="63"/>
      <c r="B404" s="45"/>
      <c r="C404" s="70"/>
      <c r="D404" s="45"/>
      <c r="E404" s="45"/>
      <c r="F404" s="45"/>
      <c r="G404" s="71"/>
      <c r="H404" s="59"/>
      <c r="I404" s="45"/>
      <c r="J404" s="45"/>
      <c r="K404" s="45"/>
      <c r="L404" s="448"/>
      <c r="M404" s="45"/>
      <c r="N404" s="45"/>
      <c r="O404" s="45"/>
      <c r="P404" s="45"/>
      <c r="Q404" s="72"/>
      <c r="R404" s="45"/>
      <c r="S404" s="45"/>
      <c r="T404" s="45"/>
      <c r="U404" s="45"/>
      <c r="V404" s="45"/>
      <c r="W404" s="45"/>
      <c r="X404" s="45"/>
      <c r="Y404" s="45"/>
      <c r="Z404" s="45"/>
      <c r="AA404" s="45"/>
      <c r="AB404" s="73"/>
    </row>
    <row r="405" spans="1:28" x14ac:dyDescent="0.65">
      <c r="A405" s="63" t="s">
        <v>811</v>
      </c>
      <c r="B405" s="45">
        <v>258</v>
      </c>
      <c r="C405" s="70">
        <v>254</v>
      </c>
      <c r="D405" s="45" t="s">
        <v>34</v>
      </c>
      <c r="E405" s="45">
        <v>14281</v>
      </c>
      <c r="F405" s="45">
        <v>114</v>
      </c>
      <c r="G405" s="71">
        <v>502</v>
      </c>
      <c r="H405" s="59" t="s">
        <v>658</v>
      </c>
      <c r="I405" s="45"/>
      <c r="J405" s="45">
        <v>1</v>
      </c>
      <c r="K405" s="45">
        <v>16</v>
      </c>
      <c r="L405" s="448"/>
      <c r="M405" s="45">
        <v>116</v>
      </c>
      <c r="N405" s="45"/>
      <c r="O405" s="45"/>
      <c r="P405" s="45"/>
      <c r="Q405" s="72">
        <v>250</v>
      </c>
      <c r="R405" s="45">
        <v>61</v>
      </c>
      <c r="S405" s="45">
        <v>258</v>
      </c>
      <c r="T405" s="45" t="s">
        <v>36</v>
      </c>
      <c r="U405" s="45" t="s">
        <v>45</v>
      </c>
      <c r="V405" s="45">
        <v>54</v>
      </c>
      <c r="W405" s="45"/>
      <c r="X405" s="45">
        <v>54</v>
      </c>
      <c r="Y405" s="45"/>
      <c r="Z405" s="45"/>
      <c r="AA405" s="45">
        <v>30</v>
      </c>
      <c r="AB405" s="73"/>
    </row>
    <row r="406" spans="1:28" x14ac:dyDescent="0.65">
      <c r="A406" s="63"/>
      <c r="B406" s="45"/>
      <c r="C406" s="70"/>
      <c r="D406" s="45"/>
      <c r="E406" s="45"/>
      <c r="F406" s="45"/>
      <c r="G406" s="71"/>
      <c r="H406" s="59"/>
      <c r="I406" s="45"/>
      <c r="J406" s="45"/>
      <c r="K406" s="45"/>
      <c r="L406" s="448"/>
      <c r="M406" s="45"/>
      <c r="N406" s="45"/>
      <c r="O406" s="45"/>
      <c r="P406" s="45"/>
      <c r="Q406" s="72"/>
      <c r="R406" s="45"/>
      <c r="S406" s="45"/>
      <c r="T406" s="45"/>
      <c r="U406" s="45"/>
      <c r="V406" s="45"/>
      <c r="W406" s="45"/>
      <c r="X406" s="45"/>
      <c r="Y406" s="45"/>
      <c r="Z406" s="45"/>
      <c r="AA406" s="45"/>
      <c r="AB406" s="73"/>
    </row>
    <row r="407" spans="1:28" x14ac:dyDescent="0.65">
      <c r="A407" s="63" t="s">
        <v>811</v>
      </c>
      <c r="B407" s="45">
        <v>258</v>
      </c>
      <c r="C407" s="70">
        <v>255</v>
      </c>
      <c r="D407" s="45" t="s">
        <v>34</v>
      </c>
      <c r="E407" s="45">
        <v>49579</v>
      </c>
      <c r="F407" s="45">
        <v>216</v>
      </c>
      <c r="G407" s="71">
        <v>4556</v>
      </c>
      <c r="H407" s="59" t="s">
        <v>658</v>
      </c>
      <c r="I407" s="45">
        <v>7</v>
      </c>
      <c r="J407" s="45">
        <v>1</v>
      </c>
      <c r="K407" s="45">
        <v>59</v>
      </c>
      <c r="L407" s="448">
        <v>2959</v>
      </c>
      <c r="M407" s="45"/>
      <c r="N407" s="45"/>
      <c r="O407" s="45"/>
      <c r="P407" s="45"/>
      <c r="Q407" s="72">
        <v>250</v>
      </c>
      <c r="R407" s="45"/>
      <c r="S407" s="45">
        <v>258</v>
      </c>
      <c r="T407" s="45"/>
      <c r="U407" s="45"/>
      <c r="V407" s="45"/>
      <c r="W407" s="45"/>
      <c r="X407" s="45"/>
      <c r="Y407" s="45"/>
      <c r="Z407" s="45"/>
      <c r="AA407" s="45"/>
      <c r="AB407" s="73"/>
    </row>
    <row r="408" spans="1:28" x14ac:dyDescent="0.65">
      <c r="A408" s="63"/>
      <c r="B408" s="45"/>
      <c r="C408" s="70">
        <v>256</v>
      </c>
      <c r="D408" s="45" t="s">
        <v>34</v>
      </c>
      <c r="E408" s="45">
        <v>43663</v>
      </c>
      <c r="F408" s="45">
        <v>127</v>
      </c>
      <c r="G408" s="71">
        <v>2908</v>
      </c>
      <c r="H408" s="59" t="s">
        <v>658</v>
      </c>
      <c r="I408" s="45">
        <v>3</v>
      </c>
      <c r="J408" s="45"/>
      <c r="K408" s="45">
        <v>8</v>
      </c>
      <c r="L408" s="448">
        <v>1208</v>
      </c>
      <c r="M408" s="45"/>
      <c r="N408" s="45"/>
      <c r="O408" s="45"/>
      <c r="P408" s="45"/>
      <c r="Q408" s="72">
        <v>300</v>
      </c>
      <c r="R408" s="45"/>
      <c r="S408" s="45"/>
      <c r="T408" s="45"/>
      <c r="U408" s="45"/>
      <c r="V408" s="45"/>
      <c r="W408" s="45"/>
      <c r="X408" s="45"/>
      <c r="Y408" s="45"/>
      <c r="Z408" s="45"/>
      <c r="AA408" s="45"/>
      <c r="AB408" s="73"/>
    </row>
    <row r="409" spans="1:28" x14ac:dyDescent="0.65">
      <c r="A409" s="63"/>
      <c r="B409" s="45"/>
      <c r="C409" s="70"/>
      <c r="D409" s="45"/>
      <c r="E409" s="45"/>
      <c r="F409" s="45"/>
      <c r="G409" s="71"/>
      <c r="H409" s="59"/>
      <c r="I409" s="45"/>
      <c r="J409" s="45"/>
      <c r="K409" s="45"/>
      <c r="L409" s="448"/>
      <c r="M409" s="45"/>
      <c r="N409" s="45"/>
      <c r="O409" s="45"/>
      <c r="P409" s="45"/>
      <c r="Q409" s="72"/>
      <c r="R409" s="45"/>
      <c r="S409" s="45"/>
      <c r="T409" s="45"/>
      <c r="U409" s="45"/>
      <c r="V409" s="45"/>
      <c r="W409" s="45"/>
      <c r="X409" s="45"/>
      <c r="Y409" s="45"/>
      <c r="Z409" s="45"/>
      <c r="AA409" s="45"/>
      <c r="AB409" s="73"/>
    </row>
    <row r="410" spans="1:28" x14ac:dyDescent="0.65">
      <c r="A410" s="63" t="s">
        <v>812</v>
      </c>
      <c r="B410" s="45">
        <v>261</v>
      </c>
      <c r="C410" s="70">
        <v>257</v>
      </c>
      <c r="D410" s="45" t="s">
        <v>34</v>
      </c>
      <c r="E410" s="45">
        <v>49633</v>
      </c>
      <c r="F410" s="45">
        <v>135</v>
      </c>
      <c r="G410" s="71">
        <v>4610</v>
      </c>
      <c r="H410" s="59" t="s">
        <v>658</v>
      </c>
      <c r="I410" s="45">
        <v>4</v>
      </c>
      <c r="J410" s="45">
        <v>1</v>
      </c>
      <c r="K410" s="45">
        <v>31</v>
      </c>
      <c r="L410" s="448">
        <v>1731</v>
      </c>
      <c r="M410" s="45"/>
      <c r="N410" s="45"/>
      <c r="O410" s="45"/>
      <c r="P410" s="45"/>
      <c r="Q410" s="72">
        <v>150</v>
      </c>
      <c r="R410" s="45"/>
      <c r="S410" s="45">
        <v>261</v>
      </c>
      <c r="T410" s="45"/>
      <c r="U410" s="45"/>
      <c r="V410" s="45"/>
      <c r="W410" s="45"/>
      <c r="X410" s="45"/>
      <c r="Y410" s="45"/>
      <c r="Z410" s="45"/>
      <c r="AA410" s="45"/>
      <c r="AB410" s="73"/>
    </row>
    <row r="411" spans="1:28" x14ac:dyDescent="0.65">
      <c r="A411" s="63"/>
      <c r="B411" s="45"/>
      <c r="C411" s="70">
        <v>258</v>
      </c>
      <c r="D411" s="45" t="s">
        <v>34</v>
      </c>
      <c r="E411" s="45">
        <v>56752</v>
      </c>
      <c r="F411" s="45">
        <v>235</v>
      </c>
      <c r="G411" s="71">
        <v>4404</v>
      </c>
      <c r="H411" s="59"/>
      <c r="I411" s="45"/>
      <c r="J411" s="45">
        <v>2</v>
      </c>
      <c r="K411" s="45">
        <v>12</v>
      </c>
      <c r="L411" s="448">
        <v>212</v>
      </c>
      <c r="M411" s="45"/>
      <c r="N411" s="45"/>
      <c r="O411" s="45"/>
      <c r="P411" s="45"/>
      <c r="Q411" s="72">
        <v>100</v>
      </c>
      <c r="R411" s="45"/>
      <c r="S411" s="45"/>
      <c r="T411" s="45"/>
      <c r="U411" s="45"/>
      <c r="V411" s="45"/>
      <c r="W411" s="45"/>
      <c r="X411" s="45"/>
      <c r="Y411" s="45"/>
      <c r="Z411" s="45"/>
      <c r="AA411" s="45"/>
      <c r="AB411" s="73"/>
    </row>
    <row r="412" spans="1:28" x14ac:dyDescent="0.65">
      <c r="A412" s="63" t="s">
        <v>813</v>
      </c>
      <c r="B412" s="45">
        <v>77</v>
      </c>
      <c r="C412" s="70">
        <v>259</v>
      </c>
      <c r="D412" s="45" t="s">
        <v>34</v>
      </c>
      <c r="E412" s="45">
        <v>14282</v>
      </c>
      <c r="F412" s="45">
        <v>103</v>
      </c>
      <c r="G412" s="71">
        <v>503</v>
      </c>
      <c r="H412" s="59" t="s">
        <v>658</v>
      </c>
      <c r="I412" s="45"/>
      <c r="J412" s="45">
        <v>1</v>
      </c>
      <c r="K412" s="45">
        <v>36</v>
      </c>
      <c r="L412" s="448"/>
      <c r="M412" s="59">
        <v>136</v>
      </c>
      <c r="N412" s="45"/>
      <c r="O412" s="45"/>
      <c r="P412" s="45"/>
      <c r="Q412" s="72">
        <v>250</v>
      </c>
      <c r="R412" s="45">
        <v>62</v>
      </c>
      <c r="S412" s="45">
        <v>77</v>
      </c>
      <c r="T412" s="45" t="s">
        <v>36</v>
      </c>
      <c r="U412" s="45" t="s">
        <v>45</v>
      </c>
      <c r="V412" s="45">
        <v>72</v>
      </c>
      <c r="W412" s="45"/>
      <c r="X412" s="45">
        <v>72</v>
      </c>
      <c r="Y412" s="45"/>
      <c r="Z412" s="45"/>
      <c r="AA412" s="45">
        <v>50</v>
      </c>
      <c r="AB412" s="73"/>
    </row>
    <row r="413" spans="1:28" x14ac:dyDescent="0.65">
      <c r="A413" s="63"/>
      <c r="B413" s="45"/>
      <c r="C413" s="70"/>
      <c r="D413" s="45"/>
      <c r="E413" s="45"/>
      <c r="F413" s="45"/>
      <c r="G413" s="71"/>
      <c r="H413" s="59"/>
      <c r="I413" s="45"/>
      <c r="J413" s="45"/>
      <c r="K413" s="45"/>
      <c r="L413" s="448"/>
      <c r="M413" s="59"/>
      <c r="N413" s="45"/>
      <c r="O413" s="45"/>
      <c r="P413" s="45"/>
      <c r="Q413" s="72"/>
      <c r="R413" s="45"/>
      <c r="S413" s="45"/>
      <c r="T413" s="45"/>
      <c r="U413" s="45"/>
      <c r="V413" s="45"/>
      <c r="W413" s="45"/>
      <c r="X413" s="45"/>
      <c r="Y413" s="45"/>
      <c r="Z413" s="45"/>
      <c r="AA413" s="45"/>
      <c r="AB413" s="73"/>
    </row>
    <row r="414" spans="1:28" x14ac:dyDescent="0.65">
      <c r="A414" s="63" t="s">
        <v>814</v>
      </c>
      <c r="B414" s="45">
        <v>235</v>
      </c>
      <c r="C414" s="70">
        <v>260</v>
      </c>
      <c r="D414" s="45" t="s">
        <v>34</v>
      </c>
      <c r="E414" s="45">
        <v>99214</v>
      </c>
      <c r="F414" s="45">
        <v>333</v>
      </c>
      <c r="G414" s="71">
        <v>7997</v>
      </c>
      <c r="H414" s="59" t="s">
        <v>658</v>
      </c>
      <c r="I414" s="45">
        <v>3</v>
      </c>
      <c r="J414" s="45"/>
      <c r="K414" s="45">
        <v>29</v>
      </c>
      <c r="L414" s="448">
        <v>1229</v>
      </c>
      <c r="M414" s="59"/>
      <c r="N414" s="45"/>
      <c r="O414" s="45"/>
      <c r="P414" s="45"/>
      <c r="Q414" s="72">
        <v>150</v>
      </c>
      <c r="R414" s="45"/>
      <c r="S414" s="45">
        <v>235</v>
      </c>
      <c r="T414" s="45"/>
      <c r="U414" s="45"/>
      <c r="V414" s="45"/>
      <c r="W414" s="45"/>
      <c r="X414" s="45"/>
      <c r="Y414" s="45"/>
      <c r="Z414" s="45"/>
      <c r="AA414" s="45"/>
      <c r="AB414" s="73"/>
    </row>
    <row r="415" spans="1:28" x14ac:dyDescent="0.65">
      <c r="A415" s="63"/>
      <c r="B415" s="45"/>
      <c r="C415" s="70"/>
      <c r="D415" s="45"/>
      <c r="E415" s="45"/>
      <c r="F415" s="45"/>
      <c r="G415" s="71"/>
      <c r="H415" s="59"/>
      <c r="I415" s="45"/>
      <c r="J415" s="45"/>
      <c r="K415" s="45"/>
      <c r="L415" s="448"/>
      <c r="M415" s="59"/>
      <c r="N415" s="45"/>
      <c r="O415" s="45"/>
      <c r="P415" s="45"/>
      <c r="Q415" s="72"/>
      <c r="R415" s="45"/>
      <c r="S415" s="45"/>
      <c r="T415" s="45"/>
      <c r="U415" s="45"/>
      <c r="V415" s="45"/>
      <c r="W415" s="45"/>
      <c r="X415" s="45"/>
      <c r="Y415" s="45"/>
      <c r="Z415" s="45"/>
      <c r="AA415" s="45"/>
      <c r="AB415" s="73"/>
    </row>
    <row r="416" spans="1:28" x14ac:dyDescent="0.65">
      <c r="A416" s="63" t="s">
        <v>815</v>
      </c>
      <c r="B416" s="45">
        <v>235</v>
      </c>
      <c r="C416" s="70">
        <v>261</v>
      </c>
      <c r="D416" s="45" t="s">
        <v>34</v>
      </c>
      <c r="E416" s="45">
        <v>43558</v>
      </c>
      <c r="F416" s="45">
        <v>45</v>
      </c>
      <c r="G416" s="71">
        <v>2803</v>
      </c>
      <c r="H416" s="59" t="s">
        <v>658</v>
      </c>
      <c r="I416" s="45">
        <v>7</v>
      </c>
      <c r="J416" s="45"/>
      <c r="K416" s="45">
        <v>34</v>
      </c>
      <c r="L416" s="448">
        <v>2834</v>
      </c>
      <c r="M416" s="59"/>
      <c r="N416" s="45"/>
      <c r="O416" s="45"/>
      <c r="P416" s="45"/>
      <c r="Q416" s="72">
        <v>150</v>
      </c>
      <c r="R416" s="45"/>
      <c r="S416" s="45">
        <v>235</v>
      </c>
      <c r="T416" s="45"/>
      <c r="U416" s="45"/>
      <c r="V416" s="45"/>
      <c r="W416" s="45"/>
      <c r="X416" s="45"/>
      <c r="Y416" s="45"/>
      <c r="Z416" s="45"/>
      <c r="AA416" s="45"/>
      <c r="AB416" s="73"/>
    </row>
    <row r="417" spans="1:28" x14ac:dyDescent="0.65">
      <c r="A417" s="63" t="s">
        <v>815</v>
      </c>
      <c r="B417" s="45">
        <v>235</v>
      </c>
      <c r="C417" s="70">
        <v>262</v>
      </c>
      <c r="D417" s="45" t="s">
        <v>34</v>
      </c>
      <c r="E417" s="45">
        <v>26450</v>
      </c>
      <c r="F417" s="45">
        <v>24</v>
      </c>
      <c r="G417" s="71">
        <v>2368</v>
      </c>
      <c r="H417" s="59" t="s">
        <v>658</v>
      </c>
      <c r="I417" s="45">
        <v>13</v>
      </c>
      <c r="J417" s="45">
        <v>3</v>
      </c>
      <c r="K417" s="45">
        <v>50</v>
      </c>
      <c r="L417" s="448">
        <v>5550</v>
      </c>
      <c r="M417" s="59"/>
      <c r="N417" s="45"/>
      <c r="O417" s="45"/>
      <c r="P417" s="45"/>
      <c r="Q417" s="72">
        <v>100</v>
      </c>
      <c r="R417" s="45"/>
      <c r="S417" s="45">
        <v>235</v>
      </c>
      <c r="T417" s="45"/>
      <c r="U417" s="45"/>
      <c r="V417" s="45"/>
      <c r="W417" s="45"/>
      <c r="X417" s="45"/>
      <c r="Y417" s="45"/>
      <c r="Z417" s="45"/>
      <c r="AA417" s="45"/>
      <c r="AB417" s="73"/>
    </row>
    <row r="418" spans="1:28" x14ac:dyDescent="0.65">
      <c r="A418" s="63" t="s">
        <v>815</v>
      </c>
      <c r="B418" s="45">
        <v>235</v>
      </c>
      <c r="C418" s="70">
        <v>263</v>
      </c>
      <c r="D418" s="45" t="s">
        <v>34</v>
      </c>
      <c r="E418" s="45">
        <v>12521</v>
      </c>
      <c r="F418" s="45">
        <v>52</v>
      </c>
      <c r="G418" s="71">
        <v>415</v>
      </c>
      <c r="H418" s="59" t="s">
        <v>658</v>
      </c>
      <c r="I418" s="45"/>
      <c r="J418" s="45"/>
      <c r="K418" s="45">
        <v>79</v>
      </c>
      <c r="L418" s="448"/>
      <c r="M418" s="45">
        <v>79</v>
      </c>
      <c r="N418" s="45"/>
      <c r="O418" s="45"/>
      <c r="P418" s="45"/>
      <c r="Q418" s="72">
        <v>250</v>
      </c>
      <c r="R418" s="45">
        <v>63</v>
      </c>
      <c r="S418" s="45">
        <v>235</v>
      </c>
      <c r="T418" s="45" t="s">
        <v>36</v>
      </c>
      <c r="U418" s="45" t="s">
        <v>45</v>
      </c>
      <c r="V418" s="45">
        <v>108</v>
      </c>
      <c r="W418" s="45"/>
      <c r="X418" s="45">
        <v>108</v>
      </c>
      <c r="Y418" s="45"/>
      <c r="Z418" s="45"/>
      <c r="AA418" s="45">
        <v>12</v>
      </c>
      <c r="AB418" s="73"/>
    </row>
    <row r="419" spans="1:28" x14ac:dyDescent="0.65">
      <c r="A419" s="63"/>
      <c r="B419" s="45"/>
      <c r="C419" s="70"/>
      <c r="D419" s="45"/>
      <c r="E419" s="45"/>
      <c r="F419" s="45"/>
      <c r="G419" s="71"/>
      <c r="H419" s="59"/>
      <c r="I419" s="45"/>
      <c r="J419" s="45"/>
      <c r="K419" s="45"/>
      <c r="L419" s="448"/>
      <c r="M419" s="45"/>
      <c r="N419" s="45"/>
      <c r="O419" s="45"/>
      <c r="P419" s="45"/>
      <c r="Q419" s="72"/>
      <c r="R419" s="45"/>
      <c r="S419" s="45"/>
      <c r="T419" s="45"/>
      <c r="U419" s="45"/>
      <c r="V419" s="45"/>
      <c r="W419" s="45"/>
      <c r="X419" s="45"/>
      <c r="Y419" s="45"/>
      <c r="Z419" s="45"/>
      <c r="AA419" s="45"/>
      <c r="AB419" s="73"/>
    </row>
    <row r="420" spans="1:28" x14ac:dyDescent="0.65">
      <c r="A420" s="63" t="s">
        <v>816</v>
      </c>
      <c r="B420" s="45">
        <v>18</v>
      </c>
      <c r="C420" s="70">
        <v>264</v>
      </c>
      <c r="D420" s="45" t="s">
        <v>34</v>
      </c>
      <c r="E420" s="45">
        <v>14265</v>
      </c>
      <c r="F420" s="45">
        <v>70</v>
      </c>
      <c r="G420" s="71">
        <v>486</v>
      </c>
      <c r="H420" s="59" t="s">
        <v>658</v>
      </c>
      <c r="I420" s="45"/>
      <c r="J420" s="45"/>
      <c r="K420" s="45">
        <v>71</v>
      </c>
      <c r="L420" s="448"/>
      <c r="M420" s="45">
        <v>71</v>
      </c>
      <c r="N420" s="45"/>
      <c r="O420" s="45"/>
      <c r="P420" s="45"/>
      <c r="Q420" s="72">
        <v>250</v>
      </c>
      <c r="R420" s="45">
        <v>64</v>
      </c>
      <c r="S420" s="45">
        <v>18</v>
      </c>
      <c r="T420" s="45" t="s">
        <v>36</v>
      </c>
      <c r="U420" s="45" t="s">
        <v>45</v>
      </c>
      <c r="V420" s="45">
        <v>60</v>
      </c>
      <c r="W420" s="45"/>
      <c r="X420" s="45">
        <v>60</v>
      </c>
      <c r="Y420" s="45"/>
      <c r="Z420" s="45"/>
      <c r="AA420" s="45">
        <v>22</v>
      </c>
      <c r="AB420" s="73"/>
    </row>
    <row r="421" spans="1:28" x14ac:dyDescent="0.65">
      <c r="A421" s="63" t="s">
        <v>816</v>
      </c>
      <c r="B421" s="45"/>
      <c r="C421" s="70">
        <v>265</v>
      </c>
      <c r="D421" s="45" t="s">
        <v>34</v>
      </c>
      <c r="E421" s="45">
        <v>26455</v>
      </c>
      <c r="F421" s="45">
        <v>17</v>
      </c>
      <c r="G421" s="71">
        <v>2373</v>
      </c>
      <c r="H421" s="59" t="s">
        <v>658</v>
      </c>
      <c r="I421" s="45">
        <v>8</v>
      </c>
      <c r="J421" s="45">
        <v>3</v>
      </c>
      <c r="K421" s="45">
        <v>47</v>
      </c>
      <c r="L421" s="448">
        <v>3547</v>
      </c>
      <c r="M421" s="45"/>
      <c r="N421" s="45"/>
      <c r="O421" s="45"/>
      <c r="P421" s="45"/>
      <c r="Q421" s="72">
        <v>200</v>
      </c>
      <c r="R421" s="45"/>
      <c r="S421" s="45"/>
      <c r="T421" s="45"/>
      <c r="U421" s="45"/>
      <c r="V421" s="45"/>
      <c r="W421" s="45"/>
      <c r="X421" s="45"/>
      <c r="Y421" s="45"/>
      <c r="Z421" s="45"/>
      <c r="AA421" s="45"/>
      <c r="AB421" s="73"/>
    </row>
    <row r="422" spans="1:28" x14ac:dyDescent="0.65">
      <c r="A422" s="63"/>
      <c r="B422" s="45"/>
      <c r="C422" s="70"/>
      <c r="D422" s="45"/>
      <c r="E422" s="45"/>
      <c r="F422" s="45"/>
      <c r="G422" s="71"/>
      <c r="H422" s="59"/>
      <c r="I422" s="45"/>
      <c r="J422" s="45"/>
      <c r="K422" s="45"/>
      <c r="L422" s="448"/>
      <c r="M422" s="45"/>
      <c r="N422" s="45"/>
      <c r="O422" s="45"/>
      <c r="P422" s="45"/>
      <c r="Q422" s="72"/>
      <c r="R422" s="45"/>
      <c r="S422" s="45"/>
      <c r="T422" s="45"/>
      <c r="U422" s="45"/>
      <c r="V422" s="45"/>
      <c r="W422" s="45"/>
      <c r="X422" s="45"/>
      <c r="Y422" s="45"/>
      <c r="Z422" s="45"/>
      <c r="AA422" s="45"/>
      <c r="AB422" s="73"/>
    </row>
    <row r="423" spans="1:28" x14ac:dyDescent="0.65">
      <c r="A423" s="63" t="s">
        <v>817</v>
      </c>
      <c r="B423" s="45">
        <v>18</v>
      </c>
      <c r="C423" s="70">
        <v>266</v>
      </c>
      <c r="D423" s="45" t="s">
        <v>34</v>
      </c>
      <c r="E423" s="45">
        <v>49578</v>
      </c>
      <c r="F423" s="45">
        <v>61</v>
      </c>
      <c r="G423" s="71">
        <v>4555</v>
      </c>
      <c r="H423" s="59" t="s">
        <v>658</v>
      </c>
      <c r="I423" s="45">
        <v>7</v>
      </c>
      <c r="J423" s="45"/>
      <c r="K423" s="45"/>
      <c r="L423" s="448">
        <v>2800</v>
      </c>
      <c r="M423" s="45"/>
      <c r="N423" s="45"/>
      <c r="O423" s="45"/>
      <c r="P423" s="45"/>
      <c r="Q423" s="72">
        <v>150</v>
      </c>
      <c r="R423" s="45"/>
      <c r="S423" s="45">
        <v>18</v>
      </c>
      <c r="T423" s="45"/>
      <c r="U423" s="45"/>
      <c r="V423" s="45"/>
      <c r="W423" s="45"/>
      <c r="X423" s="45"/>
      <c r="Y423" s="45"/>
      <c r="Z423" s="45"/>
      <c r="AA423" s="45"/>
      <c r="AB423" s="73"/>
    </row>
    <row r="424" spans="1:28" x14ac:dyDescent="0.65">
      <c r="A424" s="63"/>
      <c r="B424" s="45"/>
      <c r="C424" s="70"/>
      <c r="D424" s="45"/>
      <c r="E424" s="45"/>
      <c r="F424" s="45"/>
      <c r="G424" s="71"/>
      <c r="H424" s="59"/>
      <c r="I424" s="45"/>
      <c r="J424" s="45"/>
      <c r="K424" s="45"/>
      <c r="L424" s="448"/>
      <c r="M424" s="45"/>
      <c r="N424" s="45"/>
      <c r="O424" s="45"/>
      <c r="P424" s="45"/>
      <c r="Q424" s="72"/>
      <c r="R424" s="45"/>
      <c r="S424" s="45"/>
      <c r="T424" s="45"/>
      <c r="U424" s="45"/>
      <c r="V424" s="45"/>
      <c r="W424" s="45"/>
      <c r="X424" s="45"/>
      <c r="Y424" s="45"/>
      <c r="Z424" s="45"/>
      <c r="AA424" s="45"/>
      <c r="AB424" s="73"/>
    </row>
    <row r="425" spans="1:28" x14ac:dyDescent="0.65">
      <c r="A425" s="63" t="s">
        <v>816</v>
      </c>
      <c r="B425" s="45">
        <v>194</v>
      </c>
      <c r="C425" s="70">
        <v>267</v>
      </c>
      <c r="D425" s="45" t="s">
        <v>34</v>
      </c>
      <c r="E425" s="45">
        <v>14334</v>
      </c>
      <c r="F425" s="45">
        <v>24</v>
      </c>
      <c r="G425" s="71">
        <v>555</v>
      </c>
      <c r="H425" s="59" t="s">
        <v>658</v>
      </c>
      <c r="I425" s="45"/>
      <c r="J425" s="45">
        <v>1</v>
      </c>
      <c r="K425" s="45">
        <v>29</v>
      </c>
      <c r="L425" s="448"/>
      <c r="M425" s="45">
        <v>129</v>
      </c>
      <c r="N425" s="45"/>
      <c r="O425" s="45"/>
      <c r="P425" s="45"/>
      <c r="Q425" s="72">
        <v>250</v>
      </c>
      <c r="R425" s="45">
        <v>65</v>
      </c>
      <c r="S425" s="45">
        <v>194</v>
      </c>
      <c r="T425" s="45" t="s">
        <v>36</v>
      </c>
      <c r="U425" s="45" t="s">
        <v>45</v>
      </c>
      <c r="V425" s="45">
        <v>60</v>
      </c>
      <c r="W425" s="45"/>
      <c r="X425" s="45">
        <v>60</v>
      </c>
      <c r="Y425" s="45"/>
      <c r="Z425" s="45"/>
      <c r="AA425" s="45">
        <v>15</v>
      </c>
      <c r="AB425" s="73"/>
    </row>
    <row r="426" spans="1:28" x14ac:dyDescent="0.65">
      <c r="A426" s="63"/>
      <c r="B426" s="45"/>
      <c r="C426" s="70"/>
      <c r="D426" s="45"/>
      <c r="E426" s="45"/>
      <c r="F426" s="45"/>
      <c r="G426" s="71"/>
      <c r="H426" s="59"/>
      <c r="I426" s="45"/>
      <c r="J426" s="45"/>
      <c r="K426" s="45"/>
      <c r="L426" s="448"/>
      <c r="M426" s="45"/>
      <c r="N426" s="45"/>
      <c r="O426" s="45"/>
      <c r="P426" s="45"/>
      <c r="Q426" s="72"/>
      <c r="R426" s="45"/>
      <c r="S426" s="45"/>
      <c r="T426" s="45"/>
      <c r="U426" s="45"/>
      <c r="V426" s="45"/>
      <c r="W426" s="45"/>
      <c r="X426" s="45"/>
      <c r="Y426" s="45"/>
      <c r="Z426" s="45"/>
      <c r="AA426" s="45"/>
      <c r="AB426" s="73"/>
    </row>
    <row r="427" spans="1:28" x14ac:dyDescent="0.65">
      <c r="A427" s="63" t="s">
        <v>818</v>
      </c>
      <c r="B427" s="45">
        <v>194</v>
      </c>
      <c r="C427" s="70">
        <v>268</v>
      </c>
      <c r="D427" s="45" t="s">
        <v>34</v>
      </c>
      <c r="E427" s="45">
        <v>37009</v>
      </c>
      <c r="F427" s="45">
        <v>13</v>
      </c>
      <c r="G427" s="71">
        <v>712</v>
      </c>
      <c r="H427" s="59" t="s">
        <v>658</v>
      </c>
      <c r="I427" s="45"/>
      <c r="J427" s="45"/>
      <c r="K427" s="45">
        <v>76</v>
      </c>
      <c r="L427" s="448">
        <v>76</v>
      </c>
      <c r="M427" s="45"/>
      <c r="N427" s="45"/>
      <c r="O427" s="45"/>
      <c r="P427" s="45"/>
      <c r="Q427" s="72">
        <v>250</v>
      </c>
      <c r="R427" s="45"/>
      <c r="S427" s="45">
        <v>194</v>
      </c>
      <c r="T427" s="45"/>
      <c r="U427" s="45"/>
      <c r="V427" s="45"/>
      <c r="W427" s="45"/>
      <c r="X427" s="45"/>
      <c r="Y427" s="45"/>
      <c r="Z427" s="45"/>
      <c r="AA427" s="45"/>
      <c r="AB427" s="73"/>
    </row>
    <row r="428" spans="1:28" x14ac:dyDescent="0.65">
      <c r="A428" s="63"/>
      <c r="B428" s="45"/>
      <c r="C428" s="70"/>
      <c r="D428" s="45"/>
      <c r="E428" s="45"/>
      <c r="F428" s="45"/>
      <c r="G428" s="71"/>
      <c r="H428" s="59"/>
      <c r="I428" s="45"/>
      <c r="J428" s="45"/>
      <c r="K428" s="45"/>
      <c r="L428" s="448"/>
      <c r="M428" s="45"/>
      <c r="N428" s="45"/>
      <c r="O428" s="45"/>
      <c r="P428" s="45"/>
      <c r="Q428" s="72"/>
      <c r="R428" s="45"/>
      <c r="S428" s="45"/>
      <c r="T428" s="45"/>
      <c r="U428" s="45"/>
      <c r="V428" s="45"/>
      <c r="W428" s="45"/>
      <c r="X428" s="45"/>
      <c r="Y428" s="45"/>
      <c r="Z428" s="45"/>
      <c r="AA428" s="45"/>
      <c r="AB428" s="73"/>
    </row>
    <row r="429" spans="1:28" x14ac:dyDescent="0.65">
      <c r="A429" s="63" t="s">
        <v>819</v>
      </c>
      <c r="B429" s="45">
        <v>194</v>
      </c>
      <c r="C429" s="70">
        <v>269</v>
      </c>
      <c r="D429" s="45" t="s">
        <v>34</v>
      </c>
      <c r="E429" s="45">
        <v>49558</v>
      </c>
      <c r="F429" s="45">
        <v>63</v>
      </c>
      <c r="G429" s="71">
        <v>4535</v>
      </c>
      <c r="H429" s="59" t="s">
        <v>658</v>
      </c>
      <c r="I429" s="45">
        <v>3</v>
      </c>
      <c r="J429" s="45">
        <v>1</v>
      </c>
      <c r="K429" s="45">
        <v>15</v>
      </c>
      <c r="L429" s="448">
        <v>1315</v>
      </c>
      <c r="M429" s="45"/>
      <c r="N429" s="45"/>
      <c r="O429" s="45"/>
      <c r="P429" s="45"/>
      <c r="Q429" s="72">
        <v>150</v>
      </c>
      <c r="R429" s="45"/>
      <c r="S429" s="45">
        <v>194</v>
      </c>
      <c r="T429" s="45"/>
      <c r="U429" s="45"/>
      <c r="V429" s="45"/>
      <c r="W429" s="45"/>
      <c r="X429" s="45"/>
      <c r="Y429" s="45"/>
      <c r="Z429" s="45"/>
      <c r="AA429" s="45"/>
      <c r="AB429" s="73"/>
    </row>
    <row r="430" spans="1:28" x14ac:dyDescent="0.65">
      <c r="A430" s="63"/>
      <c r="B430" s="45"/>
      <c r="C430" s="70"/>
      <c r="D430" s="45"/>
      <c r="E430" s="45"/>
      <c r="F430" s="45"/>
      <c r="G430" s="71"/>
      <c r="H430" s="59"/>
      <c r="I430" s="45"/>
      <c r="J430" s="45"/>
      <c r="K430" s="45"/>
      <c r="L430" s="448"/>
      <c r="M430" s="45"/>
      <c r="N430" s="45"/>
      <c r="O430" s="45"/>
      <c r="P430" s="45"/>
      <c r="Q430" s="72"/>
      <c r="R430" s="45"/>
      <c r="S430" s="45"/>
      <c r="T430" s="45"/>
      <c r="U430" s="45"/>
      <c r="V430" s="45"/>
      <c r="W430" s="45"/>
      <c r="X430" s="45"/>
      <c r="Y430" s="45"/>
      <c r="Z430" s="45"/>
      <c r="AA430" s="45"/>
      <c r="AB430" s="73"/>
    </row>
    <row r="431" spans="1:28" x14ac:dyDescent="0.65">
      <c r="A431" s="63" t="s">
        <v>820</v>
      </c>
      <c r="B431" s="45">
        <v>34</v>
      </c>
      <c r="C431" s="70">
        <v>270</v>
      </c>
      <c r="D431" s="45" t="s">
        <v>34</v>
      </c>
      <c r="E431" s="45">
        <v>14288</v>
      </c>
      <c r="F431" s="45">
        <v>120</v>
      </c>
      <c r="G431" s="71">
        <v>509</v>
      </c>
      <c r="H431" s="59" t="s">
        <v>658</v>
      </c>
      <c r="I431" s="45"/>
      <c r="J431" s="45">
        <v>1</v>
      </c>
      <c r="K431" s="45">
        <v>93</v>
      </c>
      <c r="L431" s="448"/>
      <c r="M431" s="45">
        <v>193</v>
      </c>
      <c r="N431" s="45"/>
      <c r="O431" s="45"/>
      <c r="P431" s="45"/>
      <c r="Q431" s="72">
        <v>250</v>
      </c>
      <c r="R431" s="45">
        <v>66</v>
      </c>
      <c r="S431" s="45">
        <v>34</v>
      </c>
      <c r="T431" s="45" t="s">
        <v>36</v>
      </c>
      <c r="U431" s="45" t="s">
        <v>37</v>
      </c>
      <c r="V431" s="45">
        <v>210</v>
      </c>
      <c r="W431" s="45"/>
      <c r="X431" s="45">
        <v>210</v>
      </c>
      <c r="Y431" s="45"/>
      <c r="Z431" s="45"/>
      <c r="AA431" s="45">
        <v>33</v>
      </c>
      <c r="AB431" s="73"/>
    </row>
    <row r="432" spans="1:28" x14ac:dyDescent="0.65">
      <c r="A432" s="63" t="s">
        <v>820</v>
      </c>
      <c r="B432" s="45">
        <v>34</v>
      </c>
      <c r="C432" s="70">
        <v>271</v>
      </c>
      <c r="D432" s="45" t="s">
        <v>34</v>
      </c>
      <c r="E432" s="45">
        <v>61815</v>
      </c>
      <c r="F432" s="45">
        <v>164</v>
      </c>
      <c r="G432" s="71">
        <v>5561</v>
      </c>
      <c r="H432" s="59" t="s">
        <v>658</v>
      </c>
      <c r="I432" s="45">
        <v>14</v>
      </c>
      <c r="J432" s="45">
        <v>1</v>
      </c>
      <c r="K432" s="45">
        <v>8</v>
      </c>
      <c r="L432" s="448">
        <v>5708</v>
      </c>
      <c r="M432" s="45"/>
      <c r="N432" s="45"/>
      <c r="O432" s="45"/>
      <c r="P432" s="45"/>
      <c r="Q432" s="72">
        <v>100</v>
      </c>
      <c r="R432" s="45"/>
      <c r="S432" s="45">
        <v>34</v>
      </c>
      <c r="T432" s="45"/>
      <c r="U432" s="45"/>
      <c r="V432" s="45"/>
      <c r="W432" s="45"/>
      <c r="X432" s="45"/>
      <c r="Y432" s="45"/>
      <c r="Z432" s="45"/>
      <c r="AA432" s="45"/>
      <c r="AB432" s="73"/>
    </row>
    <row r="433" spans="1:28" x14ac:dyDescent="0.65">
      <c r="A433" s="63"/>
      <c r="B433" s="45">
        <v>34</v>
      </c>
      <c r="C433" s="70">
        <v>272</v>
      </c>
      <c r="D433" s="45" t="s">
        <v>34</v>
      </c>
      <c r="E433" s="45">
        <v>61816</v>
      </c>
      <c r="F433" s="45">
        <v>165</v>
      </c>
      <c r="G433" s="71">
        <v>5562</v>
      </c>
      <c r="H433" s="59"/>
      <c r="I433" s="45">
        <v>11</v>
      </c>
      <c r="J433" s="45"/>
      <c r="K433" s="45">
        <v>60</v>
      </c>
      <c r="L433" s="448">
        <v>4460</v>
      </c>
      <c r="M433" s="45"/>
      <c r="N433" s="45"/>
      <c r="O433" s="45"/>
      <c r="P433" s="45"/>
      <c r="Q433" s="72">
        <v>100</v>
      </c>
      <c r="R433" s="45"/>
      <c r="S433" s="45">
        <v>34</v>
      </c>
      <c r="T433" s="45"/>
      <c r="U433" s="45"/>
      <c r="V433" s="45"/>
      <c r="W433" s="45"/>
      <c r="X433" s="45"/>
      <c r="Y433" s="45"/>
      <c r="Z433" s="45"/>
      <c r="AA433" s="45"/>
      <c r="AB433" s="73"/>
    </row>
    <row r="434" spans="1:28" x14ac:dyDescent="0.65">
      <c r="A434" s="63" t="s">
        <v>821</v>
      </c>
      <c r="B434" s="45">
        <v>115</v>
      </c>
      <c r="C434" s="70">
        <v>273</v>
      </c>
      <c r="D434" s="45" t="s">
        <v>34</v>
      </c>
      <c r="E434" s="45">
        <v>14375</v>
      </c>
      <c r="F434" s="45">
        <v>42</v>
      </c>
      <c r="G434" s="71">
        <v>678</v>
      </c>
      <c r="H434" s="59" t="s">
        <v>658</v>
      </c>
      <c r="I434" s="45"/>
      <c r="J434" s="45">
        <v>3</v>
      </c>
      <c r="K434" s="45">
        <v>5</v>
      </c>
      <c r="L434" s="448"/>
      <c r="M434" s="45">
        <v>305</v>
      </c>
      <c r="N434" s="45"/>
      <c r="O434" s="45"/>
      <c r="P434" s="45"/>
      <c r="Q434" s="72">
        <v>300</v>
      </c>
      <c r="R434" s="45">
        <v>67</v>
      </c>
      <c r="S434" s="45">
        <v>115</v>
      </c>
      <c r="T434" s="45" t="s">
        <v>36</v>
      </c>
      <c r="U434" s="45" t="s">
        <v>45</v>
      </c>
      <c r="V434" s="45">
        <v>108</v>
      </c>
      <c r="W434" s="45"/>
      <c r="X434" s="45">
        <v>108</v>
      </c>
      <c r="Y434" s="45"/>
      <c r="Z434" s="45"/>
      <c r="AA434" s="45">
        <v>15</v>
      </c>
      <c r="AB434" s="73"/>
    </row>
    <row r="435" spans="1:28" x14ac:dyDescent="0.65">
      <c r="A435" s="63"/>
      <c r="B435" s="45"/>
      <c r="C435" s="70"/>
      <c r="D435" s="45"/>
      <c r="E435" s="45"/>
      <c r="F435" s="45"/>
      <c r="G435" s="71"/>
      <c r="H435" s="59"/>
      <c r="I435" s="45"/>
      <c r="J435" s="45"/>
      <c r="K435" s="45"/>
      <c r="L435" s="448"/>
      <c r="M435" s="45"/>
      <c r="N435" s="45"/>
      <c r="O435" s="45"/>
      <c r="P435" s="45"/>
      <c r="Q435" s="72"/>
      <c r="R435" s="45"/>
      <c r="S435" s="45"/>
      <c r="T435" s="45"/>
      <c r="U435" s="45"/>
      <c r="V435" s="45"/>
      <c r="W435" s="45"/>
      <c r="X435" s="45"/>
      <c r="Y435" s="45"/>
      <c r="Z435" s="45"/>
      <c r="AA435" s="45"/>
      <c r="AB435" s="73"/>
    </row>
    <row r="436" spans="1:28" x14ac:dyDescent="0.65">
      <c r="A436" s="96" t="s">
        <v>822</v>
      </c>
      <c r="B436" s="45">
        <v>115</v>
      </c>
      <c r="C436" s="70">
        <v>274</v>
      </c>
      <c r="D436" s="45" t="s">
        <v>34</v>
      </c>
      <c r="E436" s="45">
        <v>56123</v>
      </c>
      <c r="F436" s="45">
        <v>262</v>
      </c>
      <c r="G436" s="71">
        <v>5412</v>
      </c>
      <c r="H436" s="59" t="s">
        <v>658</v>
      </c>
      <c r="I436" s="45">
        <v>10</v>
      </c>
      <c r="J436" s="45">
        <v>1</v>
      </c>
      <c r="K436" s="45">
        <v>4</v>
      </c>
      <c r="L436" s="448">
        <v>4104</v>
      </c>
      <c r="M436" s="45"/>
      <c r="N436" s="45"/>
      <c r="O436" s="45"/>
      <c r="P436" s="45"/>
      <c r="Q436" s="72">
        <v>100</v>
      </c>
      <c r="R436" s="45"/>
      <c r="S436" s="45">
        <v>115</v>
      </c>
      <c r="T436" s="45"/>
      <c r="U436" s="45"/>
      <c r="V436" s="45"/>
      <c r="W436" s="45"/>
      <c r="X436" s="45"/>
      <c r="Y436" s="45"/>
      <c r="Z436" s="45"/>
      <c r="AA436" s="45"/>
      <c r="AB436" s="73"/>
    </row>
    <row r="437" spans="1:28" x14ac:dyDescent="0.65">
      <c r="A437" s="96"/>
      <c r="B437" s="45">
        <v>115</v>
      </c>
      <c r="C437" s="70">
        <v>275</v>
      </c>
      <c r="D437" s="45" t="s">
        <v>34</v>
      </c>
      <c r="E437" s="45">
        <v>46122</v>
      </c>
      <c r="F437" s="45">
        <v>261</v>
      </c>
      <c r="G437" s="71">
        <v>5431</v>
      </c>
      <c r="H437" s="59" t="s">
        <v>658</v>
      </c>
      <c r="I437" s="45">
        <v>12</v>
      </c>
      <c r="J437" s="45"/>
      <c r="K437" s="45">
        <v>45</v>
      </c>
      <c r="L437" s="448">
        <v>4845</v>
      </c>
      <c r="M437" s="45"/>
      <c r="N437" s="45"/>
      <c r="O437" s="45"/>
      <c r="P437" s="45"/>
      <c r="Q437" s="72">
        <v>175</v>
      </c>
      <c r="R437" s="45"/>
      <c r="S437" s="45">
        <v>115</v>
      </c>
      <c r="T437" s="45"/>
      <c r="U437" s="45"/>
      <c r="V437" s="45"/>
      <c r="W437" s="45"/>
      <c r="X437" s="45"/>
      <c r="Y437" s="45"/>
      <c r="Z437" s="45"/>
      <c r="AA437" s="45"/>
      <c r="AB437" s="73"/>
    </row>
    <row r="438" spans="1:28" x14ac:dyDescent="0.65">
      <c r="A438" s="96"/>
      <c r="B438" s="45"/>
      <c r="C438" s="70"/>
      <c r="D438" s="45"/>
      <c r="E438" s="45"/>
      <c r="F438" s="45"/>
      <c r="G438" s="71"/>
      <c r="H438" s="59"/>
      <c r="I438" s="45"/>
      <c r="J438" s="45"/>
      <c r="K438" s="45"/>
      <c r="L438" s="448"/>
      <c r="M438" s="45"/>
      <c r="N438" s="45"/>
      <c r="O438" s="45"/>
      <c r="P438" s="45"/>
      <c r="Q438" s="72"/>
      <c r="R438" s="45"/>
      <c r="S438" s="45"/>
      <c r="T438" s="45"/>
      <c r="U438" s="45"/>
      <c r="V438" s="45"/>
      <c r="W438" s="45"/>
      <c r="X438" s="45"/>
      <c r="Y438" s="45"/>
      <c r="Z438" s="45"/>
      <c r="AA438" s="45"/>
      <c r="AB438" s="73"/>
    </row>
    <row r="439" spans="1:28" x14ac:dyDescent="0.65">
      <c r="A439" s="96" t="s">
        <v>823</v>
      </c>
      <c r="B439" s="45">
        <v>46</v>
      </c>
      <c r="C439" s="70">
        <v>276</v>
      </c>
      <c r="D439" s="45" t="s">
        <v>34</v>
      </c>
      <c r="E439" s="45">
        <v>37663</v>
      </c>
      <c r="F439" s="45">
        <v>27</v>
      </c>
      <c r="G439" s="71">
        <v>755</v>
      </c>
      <c r="H439" s="59" t="s">
        <v>658</v>
      </c>
      <c r="I439" s="45"/>
      <c r="J439" s="45"/>
      <c r="K439" s="45">
        <v>98</v>
      </c>
      <c r="L439" s="448"/>
      <c r="M439" s="45">
        <v>98</v>
      </c>
      <c r="N439" s="45"/>
      <c r="O439" s="45"/>
      <c r="P439" s="45"/>
      <c r="Q439" s="72">
        <v>250</v>
      </c>
      <c r="R439" s="45">
        <v>68</v>
      </c>
      <c r="S439" s="45">
        <v>46</v>
      </c>
      <c r="T439" s="45" t="s">
        <v>36</v>
      </c>
      <c r="U439" s="45" t="s">
        <v>37</v>
      </c>
      <c r="V439" s="45">
        <v>25</v>
      </c>
      <c r="W439" s="45"/>
      <c r="X439" s="45">
        <v>25</v>
      </c>
      <c r="Y439" s="45"/>
      <c r="Z439" s="45"/>
      <c r="AA439" s="45">
        <v>7</v>
      </c>
      <c r="AB439" s="73"/>
    </row>
    <row r="440" spans="1:28" x14ac:dyDescent="0.65">
      <c r="A440" s="96" t="s">
        <v>823</v>
      </c>
      <c r="B440" s="45"/>
      <c r="C440" s="70">
        <v>277</v>
      </c>
      <c r="D440" s="45" t="s">
        <v>34</v>
      </c>
      <c r="E440" s="45">
        <v>56125</v>
      </c>
      <c r="F440" s="45">
        <v>264</v>
      </c>
      <c r="G440" s="71">
        <v>5414</v>
      </c>
      <c r="H440" s="59" t="s">
        <v>658</v>
      </c>
      <c r="I440" s="45">
        <v>6</v>
      </c>
      <c r="J440" s="45"/>
      <c r="K440" s="45">
        <v>28</v>
      </c>
      <c r="L440" s="448">
        <v>2428</v>
      </c>
      <c r="M440" s="45"/>
      <c r="N440" s="45"/>
      <c r="O440" s="45"/>
      <c r="P440" s="45"/>
      <c r="Q440" s="72">
        <v>100</v>
      </c>
      <c r="R440" s="45"/>
      <c r="S440" s="45"/>
      <c r="T440" s="45"/>
      <c r="U440" s="45"/>
      <c r="V440" s="45"/>
      <c r="W440" s="45"/>
      <c r="X440" s="45"/>
      <c r="Y440" s="45"/>
      <c r="Z440" s="45"/>
      <c r="AA440" s="45"/>
      <c r="AB440" s="73"/>
    </row>
    <row r="441" spans="1:28" x14ac:dyDescent="0.65">
      <c r="A441" s="96"/>
      <c r="B441" s="45"/>
      <c r="C441" s="70"/>
      <c r="D441" s="45"/>
      <c r="E441" s="45"/>
      <c r="F441" s="45"/>
      <c r="G441" s="71"/>
      <c r="H441" s="59"/>
      <c r="I441" s="45"/>
      <c r="J441" s="45"/>
      <c r="K441" s="45"/>
      <c r="L441" s="448"/>
      <c r="M441" s="45"/>
      <c r="N441" s="45"/>
      <c r="O441" s="45"/>
      <c r="P441" s="45"/>
      <c r="Q441" s="72"/>
      <c r="R441" s="45"/>
      <c r="S441" s="45"/>
      <c r="T441" s="45"/>
      <c r="U441" s="45"/>
      <c r="V441" s="45"/>
      <c r="W441" s="45"/>
      <c r="X441" s="45"/>
      <c r="Y441" s="45"/>
      <c r="Z441" s="45"/>
      <c r="AA441" s="45"/>
      <c r="AB441" s="73"/>
    </row>
    <row r="442" spans="1:28" x14ac:dyDescent="0.65">
      <c r="A442" s="96" t="s">
        <v>824</v>
      </c>
      <c r="B442" s="45">
        <v>122</v>
      </c>
      <c r="C442" s="70">
        <v>278</v>
      </c>
      <c r="D442" s="45" t="s">
        <v>34</v>
      </c>
      <c r="E442" s="45">
        <v>74107</v>
      </c>
      <c r="F442" s="45">
        <v>301</v>
      </c>
      <c r="G442" s="71">
        <v>6456</v>
      </c>
      <c r="H442" s="59" t="s">
        <v>658</v>
      </c>
      <c r="I442" s="45">
        <v>7</v>
      </c>
      <c r="J442" s="45"/>
      <c r="K442" s="45">
        <v>29</v>
      </c>
      <c r="L442" s="448">
        <v>2829</v>
      </c>
      <c r="M442" s="45"/>
      <c r="N442" s="45"/>
      <c r="O442" s="45"/>
      <c r="P442" s="45"/>
      <c r="Q442" s="72">
        <v>150</v>
      </c>
      <c r="R442" s="45"/>
      <c r="S442" s="45">
        <v>122</v>
      </c>
      <c r="T442" s="45"/>
      <c r="U442" s="45"/>
      <c r="V442" s="45"/>
      <c r="W442" s="45"/>
      <c r="X442" s="45"/>
      <c r="Y442" s="45"/>
      <c r="Z442" s="45"/>
      <c r="AA442" s="45"/>
      <c r="AB442" s="73"/>
    </row>
    <row r="443" spans="1:28" x14ac:dyDescent="0.65">
      <c r="A443" s="96"/>
      <c r="B443" s="45"/>
      <c r="C443" s="70"/>
      <c r="D443" s="45"/>
      <c r="E443" s="45"/>
      <c r="F443" s="45"/>
      <c r="G443" s="71"/>
      <c r="H443" s="59"/>
      <c r="I443" s="45"/>
      <c r="J443" s="45"/>
      <c r="K443" s="45"/>
      <c r="L443" s="448"/>
      <c r="M443" s="45"/>
      <c r="N443" s="45"/>
      <c r="O443" s="45"/>
      <c r="P443" s="45"/>
      <c r="Q443" s="72"/>
      <c r="R443" s="45"/>
      <c r="S443" s="45"/>
      <c r="T443" s="45"/>
      <c r="U443" s="45"/>
      <c r="V443" s="45"/>
      <c r="W443" s="45"/>
      <c r="X443" s="45"/>
      <c r="Y443" s="45"/>
      <c r="Z443" s="45"/>
      <c r="AA443" s="45"/>
      <c r="AB443" s="73"/>
    </row>
    <row r="444" spans="1:28" x14ac:dyDescent="0.65">
      <c r="A444" s="96" t="s">
        <v>825</v>
      </c>
      <c r="B444" s="45">
        <v>102</v>
      </c>
      <c r="C444" s="70">
        <v>279</v>
      </c>
      <c r="D444" s="45" t="s">
        <v>34</v>
      </c>
      <c r="E444" s="45">
        <v>14279</v>
      </c>
      <c r="F444" s="45">
        <v>116</v>
      </c>
      <c r="G444" s="71">
        <v>500</v>
      </c>
      <c r="H444" s="59" t="s">
        <v>658</v>
      </c>
      <c r="I444" s="45"/>
      <c r="J444" s="45">
        <v>1</v>
      </c>
      <c r="K444" s="45">
        <v>29</v>
      </c>
      <c r="L444" s="448"/>
      <c r="M444" s="45">
        <v>129</v>
      </c>
      <c r="N444" s="45"/>
      <c r="O444" s="45"/>
      <c r="P444" s="45"/>
      <c r="Q444" s="72">
        <v>250</v>
      </c>
      <c r="R444" s="45">
        <v>69</v>
      </c>
      <c r="S444" s="45">
        <v>102</v>
      </c>
      <c r="T444" s="45" t="s">
        <v>36</v>
      </c>
      <c r="U444" s="45" t="s">
        <v>45</v>
      </c>
      <c r="V444" s="45">
        <v>96</v>
      </c>
      <c r="W444" s="45"/>
      <c r="X444" s="45">
        <v>96</v>
      </c>
      <c r="Y444" s="45"/>
      <c r="Z444" s="45"/>
      <c r="AA444" s="45">
        <v>31</v>
      </c>
      <c r="AB444" s="73"/>
    </row>
    <row r="445" spans="1:28" x14ac:dyDescent="0.65">
      <c r="A445" s="96" t="s">
        <v>825</v>
      </c>
      <c r="B445" s="45"/>
      <c r="C445" s="70">
        <v>280</v>
      </c>
      <c r="D445" s="45" t="s">
        <v>34</v>
      </c>
      <c r="E445" s="45">
        <v>26440</v>
      </c>
      <c r="F445" s="45">
        <v>1</v>
      </c>
      <c r="G445" s="71">
        <v>2358</v>
      </c>
      <c r="H445" s="59" t="s">
        <v>658</v>
      </c>
      <c r="I445" s="45">
        <v>26</v>
      </c>
      <c r="J445" s="45">
        <v>2</v>
      </c>
      <c r="K445" s="45">
        <v>20</v>
      </c>
      <c r="L445" s="448">
        <v>10620</v>
      </c>
      <c r="M445" s="45"/>
      <c r="N445" s="45"/>
      <c r="O445" s="45"/>
      <c r="P445" s="45"/>
      <c r="Q445" s="72">
        <v>100</v>
      </c>
      <c r="R445" s="45"/>
      <c r="S445" s="45"/>
      <c r="T445" s="45"/>
      <c r="U445" s="45"/>
      <c r="V445" s="45"/>
      <c r="W445" s="45"/>
      <c r="X445" s="45"/>
      <c r="Y445" s="45"/>
      <c r="Z445" s="45"/>
      <c r="AA445" s="45"/>
      <c r="AB445" s="73"/>
    </row>
    <row r="446" spans="1:28" x14ac:dyDescent="0.65">
      <c r="A446" s="96"/>
      <c r="B446" s="45"/>
      <c r="C446" s="70"/>
      <c r="D446" s="45"/>
      <c r="E446" s="45"/>
      <c r="F446" s="45"/>
      <c r="G446" s="71"/>
      <c r="H446" s="59"/>
      <c r="I446" s="45"/>
      <c r="J446" s="45"/>
      <c r="K446" s="45"/>
      <c r="L446" s="448"/>
      <c r="M446" s="45"/>
      <c r="N446" s="45"/>
      <c r="O446" s="45"/>
      <c r="P446" s="45"/>
      <c r="Q446" s="72"/>
      <c r="R446" s="45"/>
      <c r="S446" s="45"/>
      <c r="T446" s="45"/>
      <c r="U446" s="45"/>
      <c r="V446" s="45"/>
      <c r="W446" s="45"/>
      <c r="X446" s="45"/>
      <c r="Y446" s="45"/>
      <c r="Z446" s="45"/>
      <c r="AA446" s="45"/>
      <c r="AB446" s="73"/>
    </row>
    <row r="447" spans="1:28" x14ac:dyDescent="0.65">
      <c r="A447" s="96" t="s">
        <v>826</v>
      </c>
      <c r="B447" s="45">
        <v>19</v>
      </c>
      <c r="C447" s="70">
        <v>281</v>
      </c>
      <c r="D447" s="45" t="s">
        <v>34</v>
      </c>
      <c r="E447" s="45">
        <v>14263</v>
      </c>
      <c r="F447" s="45">
        <v>68</v>
      </c>
      <c r="G447" s="71">
        <v>484</v>
      </c>
      <c r="H447" s="59" t="s">
        <v>658</v>
      </c>
      <c r="I447" s="45"/>
      <c r="J447" s="45">
        <v>1</v>
      </c>
      <c r="K447" s="45">
        <v>87</v>
      </c>
      <c r="L447" s="448"/>
      <c r="M447" s="45">
        <v>187</v>
      </c>
      <c r="N447" s="45"/>
      <c r="O447" s="45"/>
      <c r="P447" s="45"/>
      <c r="Q447" s="72">
        <v>250</v>
      </c>
      <c r="R447" s="45">
        <v>70</v>
      </c>
      <c r="S447" s="45">
        <v>19</v>
      </c>
      <c r="T447" s="45" t="s">
        <v>36</v>
      </c>
      <c r="U447" s="45" t="s">
        <v>45</v>
      </c>
      <c r="V447" s="45">
        <v>84</v>
      </c>
      <c r="W447" s="45"/>
      <c r="X447" s="45">
        <v>84</v>
      </c>
      <c r="Y447" s="45"/>
      <c r="Z447" s="45"/>
      <c r="AA447" s="45">
        <v>30</v>
      </c>
      <c r="AB447" s="73"/>
    </row>
    <row r="448" spans="1:28" x14ac:dyDescent="0.65">
      <c r="A448" s="96" t="s">
        <v>826</v>
      </c>
      <c r="B448" s="45"/>
      <c r="C448" s="70">
        <v>282</v>
      </c>
      <c r="D448" s="45" t="s">
        <v>34</v>
      </c>
      <c r="E448" s="45">
        <v>42054</v>
      </c>
      <c r="F448" s="45">
        <v>56</v>
      </c>
      <c r="G448" s="71">
        <v>2629</v>
      </c>
      <c r="H448" s="59" t="s">
        <v>658</v>
      </c>
      <c r="I448" s="45">
        <v>8</v>
      </c>
      <c r="J448" s="45">
        <v>3</v>
      </c>
      <c r="K448" s="45">
        <v>65</v>
      </c>
      <c r="L448" s="448">
        <v>3565</v>
      </c>
      <c r="M448" s="45"/>
      <c r="N448" s="45"/>
      <c r="O448" s="45"/>
      <c r="P448" s="45"/>
      <c r="Q448" s="72">
        <v>200</v>
      </c>
      <c r="R448" s="45"/>
      <c r="S448" s="45"/>
      <c r="T448" s="45"/>
      <c r="U448" s="45"/>
      <c r="V448" s="45"/>
      <c r="W448" s="45"/>
      <c r="X448" s="45"/>
      <c r="Y448" s="45"/>
      <c r="Z448" s="45"/>
      <c r="AA448" s="45"/>
      <c r="AB448" s="73"/>
    </row>
    <row r="449" spans="1:29" x14ac:dyDescent="0.65">
      <c r="A449" s="96"/>
      <c r="B449" s="45"/>
      <c r="C449" s="70"/>
      <c r="D449" s="45"/>
      <c r="E449" s="45"/>
      <c r="F449" s="45"/>
      <c r="G449" s="71"/>
      <c r="H449" s="59"/>
      <c r="I449" s="45"/>
      <c r="J449" s="45"/>
      <c r="K449" s="45"/>
      <c r="L449" s="448"/>
      <c r="M449" s="45"/>
      <c r="N449" s="45"/>
      <c r="O449" s="45"/>
      <c r="P449" s="45"/>
      <c r="Q449" s="72"/>
      <c r="R449" s="45"/>
      <c r="S449" s="45"/>
      <c r="T449" s="45"/>
      <c r="U449" s="45"/>
      <c r="V449" s="45"/>
      <c r="W449" s="45"/>
      <c r="X449" s="45"/>
      <c r="Y449" s="45"/>
      <c r="Z449" s="45"/>
      <c r="AA449" s="45"/>
      <c r="AB449" s="73"/>
    </row>
    <row r="450" spans="1:29" x14ac:dyDescent="0.65">
      <c r="A450" s="96" t="s">
        <v>827</v>
      </c>
      <c r="B450" s="45">
        <v>19</v>
      </c>
      <c r="C450" s="70">
        <v>283</v>
      </c>
      <c r="D450" s="45" t="s">
        <v>34</v>
      </c>
      <c r="E450" s="45">
        <v>42082</v>
      </c>
      <c r="F450" s="45">
        <v>65</v>
      </c>
      <c r="G450" s="71">
        <v>2657</v>
      </c>
      <c r="H450" s="59" t="s">
        <v>658</v>
      </c>
      <c r="I450" s="45">
        <v>7</v>
      </c>
      <c r="J450" s="45">
        <v>1</v>
      </c>
      <c r="K450" s="45">
        <v>19</v>
      </c>
      <c r="L450" s="448">
        <v>2919</v>
      </c>
      <c r="M450" s="45"/>
      <c r="N450" s="45"/>
      <c r="O450" s="45"/>
      <c r="P450" s="45"/>
      <c r="Q450" s="72">
        <v>175</v>
      </c>
      <c r="R450" s="45"/>
      <c r="S450" s="45">
        <v>19</v>
      </c>
      <c r="T450" s="45"/>
      <c r="U450" s="45"/>
      <c r="V450" s="45"/>
      <c r="W450" s="45"/>
      <c r="X450" s="45"/>
      <c r="Y450" s="45"/>
      <c r="Z450" s="45"/>
      <c r="AA450" s="45"/>
      <c r="AB450" s="73"/>
    </row>
    <row r="451" spans="1:29" x14ac:dyDescent="0.65">
      <c r="A451" s="96"/>
      <c r="B451" s="45"/>
      <c r="C451" s="70"/>
      <c r="D451" s="45"/>
      <c r="E451" s="45"/>
      <c r="F451" s="45"/>
      <c r="G451" s="71"/>
      <c r="H451" s="59"/>
      <c r="I451" s="45"/>
      <c r="J451" s="45"/>
      <c r="K451" s="45"/>
      <c r="L451" s="448"/>
      <c r="M451" s="45"/>
      <c r="N451" s="45"/>
      <c r="O451" s="45"/>
      <c r="P451" s="45"/>
      <c r="Q451" s="72"/>
      <c r="R451" s="45"/>
      <c r="S451" s="45"/>
      <c r="T451" s="45"/>
      <c r="U451" s="45"/>
      <c r="V451" s="45"/>
      <c r="W451" s="45"/>
      <c r="X451" s="45"/>
      <c r="Y451" s="45"/>
      <c r="Z451" s="45"/>
      <c r="AA451" s="45"/>
      <c r="AB451" s="73"/>
    </row>
    <row r="452" spans="1:29" x14ac:dyDescent="0.65">
      <c r="A452" s="96" t="s">
        <v>826</v>
      </c>
      <c r="B452" s="45">
        <v>19</v>
      </c>
      <c r="C452" s="70">
        <v>284</v>
      </c>
      <c r="D452" s="45" t="s">
        <v>47</v>
      </c>
      <c r="E452" s="45">
        <v>1750</v>
      </c>
      <c r="F452" s="45">
        <v>21</v>
      </c>
      <c r="G452" s="71"/>
      <c r="H452" s="59" t="s">
        <v>658</v>
      </c>
      <c r="I452" s="45">
        <v>11</v>
      </c>
      <c r="J452" s="45">
        <v>1</v>
      </c>
      <c r="K452" s="45">
        <v>50</v>
      </c>
      <c r="L452" s="448">
        <v>4550</v>
      </c>
      <c r="M452" s="45"/>
      <c r="N452" s="45"/>
      <c r="O452" s="45"/>
      <c r="P452" s="45"/>
      <c r="Q452" s="72">
        <v>100</v>
      </c>
      <c r="R452" s="45"/>
      <c r="S452" s="45">
        <v>19</v>
      </c>
      <c r="T452" s="45"/>
      <c r="U452" s="45"/>
      <c r="V452" s="45"/>
      <c r="W452" s="45"/>
      <c r="X452" s="45"/>
      <c r="Y452" s="45"/>
      <c r="Z452" s="45"/>
      <c r="AA452" s="45"/>
      <c r="AB452" s="73"/>
    </row>
    <row r="453" spans="1:29" x14ac:dyDescent="0.65">
      <c r="A453" s="96"/>
      <c r="B453" s="45"/>
      <c r="C453" s="70"/>
      <c r="D453" s="45"/>
      <c r="E453" s="45"/>
      <c r="F453" s="45"/>
      <c r="G453" s="71"/>
      <c r="H453" s="59"/>
      <c r="I453" s="45"/>
      <c r="J453" s="45"/>
      <c r="K453" s="45"/>
      <c r="L453" s="448"/>
      <c r="M453" s="45"/>
      <c r="N453" s="45"/>
      <c r="O453" s="45"/>
      <c r="P453" s="45"/>
      <c r="Q453" s="72"/>
      <c r="R453" s="45"/>
      <c r="S453" s="45"/>
      <c r="T453" s="45"/>
      <c r="U453" s="45"/>
      <c r="V453" s="45"/>
      <c r="W453" s="45"/>
      <c r="X453" s="45"/>
      <c r="Y453" s="45"/>
      <c r="Z453" s="45"/>
      <c r="AA453" s="45"/>
      <c r="AB453" s="73"/>
    </row>
    <row r="454" spans="1:29" x14ac:dyDescent="0.65">
      <c r="A454" s="96" t="s">
        <v>828</v>
      </c>
      <c r="B454" s="45">
        <v>134</v>
      </c>
      <c r="C454" s="70">
        <v>285</v>
      </c>
      <c r="D454" s="45" t="s">
        <v>34</v>
      </c>
      <c r="E454" s="45">
        <v>37106</v>
      </c>
      <c r="F454" s="45">
        <v>149</v>
      </c>
      <c r="G454" s="71">
        <v>835</v>
      </c>
      <c r="H454" s="59" t="s">
        <v>658</v>
      </c>
      <c r="I454" s="45"/>
      <c r="J454" s="45"/>
      <c r="K454" s="45">
        <v>93</v>
      </c>
      <c r="L454" s="448"/>
      <c r="M454" s="45">
        <v>93</v>
      </c>
      <c r="N454" s="45"/>
      <c r="O454" s="45"/>
      <c r="P454" s="45"/>
      <c r="Q454" s="72">
        <v>300</v>
      </c>
      <c r="R454" s="45">
        <v>71</v>
      </c>
      <c r="S454" s="45">
        <v>134</v>
      </c>
      <c r="T454" s="45" t="s">
        <v>36</v>
      </c>
      <c r="U454" s="45" t="s">
        <v>45</v>
      </c>
      <c r="V454" s="45">
        <v>108</v>
      </c>
      <c r="W454" s="45"/>
      <c r="X454" s="45">
        <v>108</v>
      </c>
      <c r="Y454" s="45"/>
      <c r="Z454" s="45"/>
      <c r="AA454" s="45">
        <v>35</v>
      </c>
      <c r="AB454" s="73"/>
    </row>
    <row r="455" spans="1:29" x14ac:dyDescent="0.65">
      <c r="A455" s="96"/>
      <c r="B455" s="45"/>
      <c r="C455" s="70">
        <v>286</v>
      </c>
      <c r="D455" s="45" t="s">
        <v>47</v>
      </c>
      <c r="E455" s="45">
        <v>323</v>
      </c>
      <c r="F455" s="45">
        <v>1</v>
      </c>
      <c r="G455" s="71"/>
      <c r="H455" s="59"/>
      <c r="I455" s="45">
        <v>25</v>
      </c>
      <c r="J455" s="45">
        <v>1</v>
      </c>
      <c r="K455" s="45"/>
      <c r="L455" s="448">
        <v>10000</v>
      </c>
      <c r="M455" s="45"/>
      <c r="N455" s="45"/>
      <c r="O455" s="45"/>
      <c r="P455" s="45"/>
      <c r="Q455" s="72">
        <v>100</v>
      </c>
      <c r="R455" s="45"/>
      <c r="S455" s="45"/>
      <c r="T455" s="45"/>
      <c r="U455" s="45"/>
      <c r="V455" s="45"/>
      <c r="W455" s="45"/>
      <c r="X455" s="45"/>
      <c r="Y455" s="45"/>
      <c r="Z455" s="45"/>
      <c r="AA455" s="45"/>
      <c r="AB455" s="73"/>
    </row>
    <row r="456" spans="1:29" x14ac:dyDescent="0.65">
      <c r="A456" s="96" t="s">
        <v>829</v>
      </c>
      <c r="B456" s="45">
        <v>25</v>
      </c>
      <c r="C456" s="70">
        <v>287</v>
      </c>
      <c r="D456" s="45" t="s">
        <v>34</v>
      </c>
      <c r="E456" s="45">
        <v>43658</v>
      </c>
      <c r="F456" s="45">
        <v>129</v>
      </c>
      <c r="G456" s="71">
        <v>2903</v>
      </c>
      <c r="H456" s="59" t="s">
        <v>658</v>
      </c>
      <c r="I456" s="45">
        <v>10</v>
      </c>
      <c r="J456" s="45">
        <v>1</v>
      </c>
      <c r="K456" s="45">
        <v>2</v>
      </c>
      <c r="L456" s="448">
        <v>4102</v>
      </c>
      <c r="M456" s="45"/>
      <c r="N456" s="45"/>
      <c r="O456" s="45"/>
      <c r="P456" s="45"/>
      <c r="Q456" s="72">
        <v>250</v>
      </c>
      <c r="R456" s="45"/>
      <c r="S456" s="45">
        <v>25</v>
      </c>
      <c r="T456" s="45"/>
      <c r="U456" s="45"/>
      <c r="V456" s="45"/>
      <c r="W456" s="45"/>
      <c r="X456" s="45"/>
      <c r="Y456" s="45"/>
      <c r="Z456" s="45"/>
      <c r="AA456" s="45"/>
      <c r="AB456" s="73"/>
    </row>
    <row r="457" spans="1:29" x14ac:dyDescent="0.65">
      <c r="A457" s="96" t="s">
        <v>829</v>
      </c>
      <c r="B457" s="45">
        <v>25</v>
      </c>
      <c r="C457" s="70">
        <v>288</v>
      </c>
      <c r="D457" s="45" t="s">
        <v>34</v>
      </c>
      <c r="E457" s="45">
        <v>14241</v>
      </c>
      <c r="F457" s="45">
        <v>25</v>
      </c>
      <c r="G457" s="71">
        <v>462</v>
      </c>
      <c r="H457" s="59" t="s">
        <v>658</v>
      </c>
      <c r="I457" s="45"/>
      <c r="J457" s="45">
        <v>1</v>
      </c>
      <c r="K457" s="45">
        <v>32</v>
      </c>
      <c r="L457" s="448"/>
      <c r="M457" s="45">
        <v>132</v>
      </c>
      <c r="N457" s="45"/>
      <c r="O457" s="45"/>
      <c r="P457" s="45"/>
      <c r="Q457" s="72">
        <v>250</v>
      </c>
      <c r="R457" s="45">
        <v>72</v>
      </c>
      <c r="S457" s="45">
        <v>25</v>
      </c>
      <c r="T457" s="45" t="s">
        <v>36</v>
      </c>
      <c r="U457" s="45" t="s">
        <v>37</v>
      </c>
      <c r="V457" s="45">
        <v>54</v>
      </c>
      <c r="W457" s="45"/>
      <c r="X457" s="45">
        <v>54</v>
      </c>
      <c r="Y457" s="45"/>
      <c r="Z457" s="45"/>
      <c r="AA457" s="45">
        <v>6</v>
      </c>
      <c r="AB457" s="73"/>
    </row>
    <row r="458" spans="1:29" x14ac:dyDescent="0.65">
      <c r="A458" s="96"/>
      <c r="B458" s="45"/>
      <c r="C458" s="70"/>
      <c r="D458" s="45"/>
      <c r="E458" s="45"/>
      <c r="F458" s="45"/>
      <c r="G458" s="71"/>
      <c r="H458" s="59"/>
      <c r="I458" s="45"/>
      <c r="J458" s="45"/>
      <c r="K458" s="45"/>
      <c r="L458" s="448"/>
      <c r="M458" s="45"/>
      <c r="N458" s="45"/>
      <c r="O458" s="45"/>
      <c r="P458" s="45"/>
      <c r="Q458" s="72"/>
      <c r="R458" s="45"/>
      <c r="S458" s="45"/>
      <c r="T458" s="45"/>
      <c r="U458" s="45"/>
      <c r="V458" s="45"/>
      <c r="W458" s="45"/>
      <c r="X458" s="45"/>
      <c r="Y458" s="45"/>
      <c r="Z458" s="45"/>
      <c r="AA458" s="45"/>
      <c r="AB458" s="73"/>
    </row>
    <row r="459" spans="1:29" x14ac:dyDescent="0.65">
      <c r="A459" s="96" t="s">
        <v>830</v>
      </c>
      <c r="B459" s="45">
        <v>25</v>
      </c>
      <c r="C459" s="70">
        <v>289</v>
      </c>
      <c r="D459" s="45" t="s">
        <v>34</v>
      </c>
      <c r="E459" s="45">
        <v>26452</v>
      </c>
      <c r="F459" s="45">
        <v>19</v>
      </c>
      <c r="G459" s="71">
        <v>2370</v>
      </c>
      <c r="H459" s="59" t="s">
        <v>658</v>
      </c>
      <c r="I459" s="45">
        <v>14</v>
      </c>
      <c r="J459" s="45">
        <v>1</v>
      </c>
      <c r="K459" s="45">
        <v>90</v>
      </c>
      <c r="L459" s="448">
        <v>5790</v>
      </c>
      <c r="M459" s="45"/>
      <c r="N459" s="45"/>
      <c r="O459" s="45"/>
      <c r="P459" s="45"/>
      <c r="Q459" s="72">
        <v>150</v>
      </c>
      <c r="R459" s="45"/>
      <c r="S459" s="45">
        <v>25</v>
      </c>
      <c r="T459" s="45"/>
      <c r="U459" s="45"/>
      <c r="V459" s="45"/>
      <c r="W459" s="45"/>
      <c r="X459" s="45"/>
      <c r="Y459" s="45"/>
      <c r="Z459" s="45"/>
      <c r="AA459" s="45"/>
      <c r="AB459" s="73"/>
    </row>
    <row r="460" spans="1:29" x14ac:dyDescent="0.65">
      <c r="A460" s="96"/>
      <c r="B460" s="45"/>
      <c r="C460" s="70"/>
      <c r="D460" s="45"/>
      <c r="E460" s="45"/>
      <c r="F460" s="45"/>
      <c r="G460" s="71"/>
      <c r="H460" s="59"/>
      <c r="I460" s="45"/>
      <c r="J460" s="45"/>
      <c r="K460" s="45"/>
      <c r="L460" s="448"/>
      <c r="M460" s="45"/>
      <c r="N460" s="45"/>
      <c r="O460" s="45"/>
      <c r="P460" s="45"/>
      <c r="Q460" s="72"/>
      <c r="R460" s="45"/>
      <c r="S460" s="45"/>
      <c r="T460" s="45"/>
      <c r="U460" s="45"/>
      <c r="V460" s="45"/>
      <c r="W460" s="45"/>
      <c r="X460" s="45"/>
      <c r="Y460" s="45"/>
      <c r="Z460" s="45"/>
      <c r="AA460" s="45"/>
      <c r="AB460" s="73"/>
    </row>
    <row r="461" spans="1:29" s="41" customFormat="1" x14ac:dyDescent="0.65">
      <c r="A461" s="97" t="s">
        <v>832</v>
      </c>
      <c r="B461" s="47">
        <v>144</v>
      </c>
      <c r="C461" s="76">
        <v>290</v>
      </c>
      <c r="D461" s="47" t="s">
        <v>34</v>
      </c>
      <c r="E461" s="47">
        <v>52332</v>
      </c>
      <c r="F461" s="47">
        <v>229</v>
      </c>
      <c r="G461" s="77">
        <v>4747</v>
      </c>
      <c r="H461" s="65" t="s">
        <v>658</v>
      </c>
      <c r="I461" s="47"/>
      <c r="J461" s="47">
        <v>1</v>
      </c>
      <c r="K461" s="47">
        <v>99</v>
      </c>
      <c r="L461" s="449">
        <v>199</v>
      </c>
      <c r="M461" s="47"/>
      <c r="N461" s="47"/>
      <c r="O461" s="47"/>
      <c r="P461" s="47"/>
      <c r="Q461" s="78">
        <v>100</v>
      </c>
      <c r="R461" s="47"/>
      <c r="S461" s="47">
        <v>144</v>
      </c>
      <c r="T461" s="47"/>
      <c r="U461" s="47"/>
      <c r="V461" s="47">
        <v>25</v>
      </c>
      <c r="W461" s="47"/>
      <c r="X461" s="47"/>
      <c r="Y461" s="47">
        <v>25</v>
      </c>
      <c r="Z461" s="47"/>
      <c r="AA461" s="47"/>
      <c r="AB461" s="79" t="s">
        <v>831</v>
      </c>
      <c r="AC461" s="440"/>
    </row>
    <row r="462" spans="1:29" x14ac:dyDescent="0.65">
      <c r="A462" s="96" t="s">
        <v>832</v>
      </c>
      <c r="B462" s="45" t="s">
        <v>4</v>
      </c>
      <c r="C462" s="70">
        <v>291</v>
      </c>
      <c r="D462" s="45" t="s">
        <v>34</v>
      </c>
      <c r="E462" s="45">
        <v>49683</v>
      </c>
      <c r="F462" s="45">
        <v>173</v>
      </c>
      <c r="G462" s="71">
        <v>4660</v>
      </c>
      <c r="H462" s="59" t="s">
        <v>658</v>
      </c>
      <c r="I462" s="45">
        <v>4</v>
      </c>
      <c r="J462" s="45">
        <v>3</v>
      </c>
      <c r="K462" s="45">
        <v>38</v>
      </c>
      <c r="L462" s="448">
        <v>1938</v>
      </c>
      <c r="M462" s="45"/>
      <c r="N462" s="45"/>
      <c r="O462" s="45"/>
      <c r="P462" s="45"/>
      <c r="Q462" s="72">
        <v>150</v>
      </c>
      <c r="R462" s="45"/>
      <c r="S462" s="45" t="s">
        <v>4</v>
      </c>
      <c r="T462" s="45"/>
      <c r="U462" s="45"/>
      <c r="V462" s="45"/>
      <c r="W462" s="45"/>
      <c r="X462" s="45"/>
      <c r="Y462" s="45"/>
      <c r="Z462" s="45"/>
      <c r="AA462" s="45"/>
      <c r="AB462" s="73"/>
    </row>
    <row r="463" spans="1:29" x14ac:dyDescent="0.65">
      <c r="A463" s="96"/>
      <c r="B463" s="45"/>
      <c r="C463" s="70"/>
      <c r="D463" s="45"/>
      <c r="E463" s="45"/>
      <c r="F463" s="45"/>
      <c r="G463" s="71"/>
      <c r="H463" s="59"/>
      <c r="I463" s="45"/>
      <c r="J463" s="45"/>
      <c r="K463" s="45"/>
      <c r="L463" s="448"/>
      <c r="M463" s="45"/>
      <c r="N463" s="45"/>
      <c r="O463" s="45"/>
      <c r="P463" s="45"/>
      <c r="Q463" s="72"/>
      <c r="R463" s="45"/>
      <c r="S463" s="45"/>
      <c r="T463" s="45"/>
      <c r="U463" s="45"/>
      <c r="V463" s="45"/>
      <c r="W463" s="45"/>
      <c r="X463" s="45"/>
      <c r="Y463" s="45"/>
      <c r="Z463" s="45"/>
      <c r="AA463" s="45"/>
      <c r="AB463" s="73"/>
    </row>
    <row r="464" spans="1:29" s="41" customFormat="1" x14ac:dyDescent="0.65">
      <c r="A464" s="97" t="s">
        <v>834</v>
      </c>
      <c r="B464" s="47">
        <v>144</v>
      </c>
      <c r="C464" s="76">
        <v>292</v>
      </c>
      <c r="D464" s="47" t="s">
        <v>34</v>
      </c>
      <c r="E464" s="47">
        <v>14380</v>
      </c>
      <c r="F464" s="47">
        <v>63</v>
      </c>
      <c r="G464" s="77">
        <v>683</v>
      </c>
      <c r="H464" s="65" t="s">
        <v>658</v>
      </c>
      <c r="I464" s="47"/>
      <c r="J464" s="47">
        <v>1</v>
      </c>
      <c r="K464" s="47">
        <v>6</v>
      </c>
      <c r="L464" s="449"/>
      <c r="M464" s="47"/>
      <c r="N464" s="47"/>
      <c r="O464" s="47"/>
      <c r="P464" s="47">
        <v>106</v>
      </c>
      <c r="Q464" s="78">
        <v>250</v>
      </c>
      <c r="R464" s="47">
        <v>73</v>
      </c>
      <c r="S464" s="47">
        <v>144</v>
      </c>
      <c r="T464" s="47" t="s">
        <v>36</v>
      </c>
      <c r="U464" s="47" t="s">
        <v>45</v>
      </c>
      <c r="V464" s="47">
        <v>144</v>
      </c>
      <c r="W464" s="47"/>
      <c r="X464" s="47">
        <v>121</v>
      </c>
      <c r="Y464" s="47">
        <v>23</v>
      </c>
      <c r="Z464" s="47"/>
      <c r="AA464" s="47">
        <v>30</v>
      </c>
      <c r="AB464" s="79" t="s">
        <v>833</v>
      </c>
      <c r="AC464" s="440"/>
    </row>
    <row r="465" spans="1:28" x14ac:dyDescent="0.65">
      <c r="A465" s="96"/>
      <c r="B465" s="45"/>
      <c r="C465" s="70"/>
      <c r="D465" s="45"/>
      <c r="E465" s="45"/>
      <c r="F465" s="45"/>
      <c r="G465" s="71"/>
      <c r="H465" s="59"/>
      <c r="I465" s="45"/>
      <c r="J465" s="45"/>
      <c r="K465" s="45"/>
      <c r="L465" s="448"/>
      <c r="M465" s="45"/>
      <c r="N465" s="45"/>
      <c r="O465" s="45"/>
      <c r="P465" s="45"/>
      <c r="Q465" s="72"/>
      <c r="R465" s="45"/>
      <c r="S465" s="45"/>
      <c r="T465" s="45"/>
      <c r="U465" s="45"/>
      <c r="V465" s="45"/>
      <c r="W465" s="45"/>
      <c r="X465" s="45"/>
      <c r="Y465" s="45"/>
      <c r="Z465" s="45"/>
      <c r="AA465" s="45"/>
      <c r="AB465" s="73"/>
    </row>
    <row r="466" spans="1:28" x14ac:dyDescent="0.65">
      <c r="A466" s="96" t="s">
        <v>835</v>
      </c>
      <c r="B466" s="45">
        <v>20</v>
      </c>
      <c r="C466" s="70">
        <v>293</v>
      </c>
      <c r="D466" s="45" t="s">
        <v>34</v>
      </c>
      <c r="E466" s="45">
        <v>14262</v>
      </c>
      <c r="F466" s="45">
        <v>67</v>
      </c>
      <c r="G466" s="71">
        <v>483</v>
      </c>
      <c r="H466" s="59" t="s">
        <v>658</v>
      </c>
      <c r="I466" s="45"/>
      <c r="J466" s="45">
        <v>1</v>
      </c>
      <c r="K466" s="45">
        <v>18</v>
      </c>
      <c r="L466" s="448"/>
      <c r="M466" s="45">
        <v>118</v>
      </c>
      <c r="N466" s="45"/>
      <c r="O466" s="45"/>
      <c r="P466" s="45"/>
      <c r="Q466" s="72">
        <v>250</v>
      </c>
      <c r="R466" s="45">
        <v>74</v>
      </c>
      <c r="S466" s="45">
        <v>20</v>
      </c>
      <c r="T466" s="45" t="s">
        <v>36</v>
      </c>
      <c r="U466" s="45" t="s">
        <v>37</v>
      </c>
      <c r="V466" s="45">
        <v>72</v>
      </c>
      <c r="W466" s="45"/>
      <c r="X466" s="45">
        <v>72</v>
      </c>
      <c r="Y466" s="45"/>
      <c r="Z466" s="45"/>
      <c r="AA466" s="45">
        <v>15</v>
      </c>
      <c r="AB466" s="73"/>
    </row>
    <row r="467" spans="1:28" x14ac:dyDescent="0.65">
      <c r="A467" s="96" t="s">
        <v>835</v>
      </c>
      <c r="B467" s="45"/>
      <c r="C467" s="70">
        <v>294</v>
      </c>
      <c r="D467" s="45" t="s">
        <v>34</v>
      </c>
      <c r="E467" s="45">
        <v>42085</v>
      </c>
      <c r="F467" s="45">
        <v>69</v>
      </c>
      <c r="G467" s="71">
        <v>2660</v>
      </c>
      <c r="H467" s="59" t="s">
        <v>658</v>
      </c>
      <c r="I467" s="45">
        <v>2</v>
      </c>
      <c r="J467" s="45">
        <v>2</v>
      </c>
      <c r="K467" s="45">
        <v>10</v>
      </c>
      <c r="L467" s="448">
        <v>1010</v>
      </c>
      <c r="M467" s="45"/>
      <c r="N467" s="45"/>
      <c r="O467" s="45"/>
      <c r="P467" s="45"/>
      <c r="Q467" s="72">
        <v>100</v>
      </c>
      <c r="R467" s="45"/>
      <c r="S467" s="45"/>
      <c r="T467" s="45"/>
      <c r="U467" s="45"/>
      <c r="V467" s="45"/>
      <c r="W467" s="45"/>
      <c r="X467" s="45"/>
      <c r="Y467" s="45"/>
      <c r="Z467" s="45"/>
      <c r="AA467" s="45" t="s">
        <v>836</v>
      </c>
      <c r="AB467" s="73"/>
    </row>
    <row r="468" spans="1:28" x14ac:dyDescent="0.65">
      <c r="A468" s="96"/>
      <c r="B468" s="45"/>
      <c r="C468" s="70"/>
      <c r="D468" s="45"/>
      <c r="E468" s="45"/>
      <c r="F468" s="45"/>
      <c r="G468" s="71"/>
      <c r="H468" s="59"/>
      <c r="I468" s="45"/>
      <c r="J468" s="45"/>
      <c r="K468" s="45"/>
      <c r="L468" s="448"/>
      <c r="M468" s="45"/>
      <c r="N468" s="45"/>
      <c r="O468" s="45"/>
      <c r="P468" s="45"/>
      <c r="Q468" s="72"/>
      <c r="R468" s="45"/>
      <c r="S468" s="45"/>
      <c r="T468" s="45"/>
      <c r="U468" s="45"/>
      <c r="V468" s="45"/>
      <c r="W468" s="45"/>
      <c r="X468" s="45"/>
      <c r="Y468" s="45"/>
      <c r="Z468" s="45"/>
      <c r="AA468" s="45"/>
      <c r="AB468" s="73"/>
    </row>
    <row r="469" spans="1:28" x14ac:dyDescent="0.65">
      <c r="A469" s="96" t="s">
        <v>837</v>
      </c>
      <c r="B469" s="45">
        <v>136</v>
      </c>
      <c r="C469" s="70">
        <v>295</v>
      </c>
      <c r="D469" s="45" t="s">
        <v>34</v>
      </c>
      <c r="E469" s="45">
        <v>43312</v>
      </c>
      <c r="F469" s="45">
        <v>65</v>
      </c>
      <c r="G469" s="71">
        <v>3093</v>
      </c>
      <c r="H469" s="59" t="s">
        <v>658</v>
      </c>
      <c r="I469" s="45">
        <v>7</v>
      </c>
      <c r="J469" s="45">
        <v>1</v>
      </c>
      <c r="K469" s="45">
        <v>22</v>
      </c>
      <c r="L469" s="448">
        <v>2922</v>
      </c>
      <c r="M469" s="45"/>
      <c r="N469" s="45"/>
      <c r="O469" s="45"/>
      <c r="P469" s="45"/>
      <c r="Q469" s="72">
        <v>200</v>
      </c>
      <c r="R469" s="45"/>
      <c r="S469" s="45">
        <v>136</v>
      </c>
      <c r="T469" s="45" t="s">
        <v>36</v>
      </c>
      <c r="U469" s="45" t="s">
        <v>45</v>
      </c>
      <c r="V469" s="45">
        <v>144</v>
      </c>
      <c r="W469" s="45"/>
      <c r="X469" s="45">
        <v>144</v>
      </c>
      <c r="Y469" s="45"/>
      <c r="Z469" s="45"/>
      <c r="AA469" s="45">
        <v>12</v>
      </c>
      <c r="AB469" s="73"/>
    </row>
    <row r="470" spans="1:28" x14ac:dyDescent="0.65">
      <c r="A470" s="96"/>
      <c r="B470" s="45"/>
      <c r="C470" s="70"/>
      <c r="D470" s="45"/>
      <c r="E470" s="45"/>
      <c r="F470" s="45"/>
      <c r="G470" s="71"/>
      <c r="H470" s="59"/>
      <c r="I470" s="45"/>
      <c r="J470" s="45"/>
      <c r="K470" s="45"/>
      <c r="L470" s="448"/>
      <c r="M470" s="45"/>
      <c r="N470" s="45"/>
      <c r="O470" s="45"/>
      <c r="P470" s="45"/>
      <c r="Q470" s="72"/>
      <c r="R470" s="45"/>
      <c r="S470" s="45"/>
      <c r="T470" s="45"/>
      <c r="U470" s="45"/>
      <c r="V470" s="45"/>
      <c r="W470" s="45"/>
      <c r="X470" s="45"/>
      <c r="Y470" s="45"/>
      <c r="Z470" s="45"/>
      <c r="AA470" s="45"/>
      <c r="AB470" s="73"/>
    </row>
    <row r="471" spans="1:28" x14ac:dyDescent="0.65">
      <c r="A471" s="96" t="s">
        <v>838</v>
      </c>
      <c r="B471" s="45">
        <v>136</v>
      </c>
      <c r="C471" s="70">
        <v>296</v>
      </c>
      <c r="D471" s="45" t="s">
        <v>34</v>
      </c>
      <c r="E471" s="45">
        <v>42126</v>
      </c>
      <c r="F471" s="45">
        <v>99</v>
      </c>
      <c r="G471" s="71">
        <v>2701</v>
      </c>
      <c r="H471" s="59" t="s">
        <v>658</v>
      </c>
      <c r="I471" s="45">
        <v>5</v>
      </c>
      <c r="J471" s="45">
        <v>3</v>
      </c>
      <c r="K471" s="45">
        <v>5</v>
      </c>
      <c r="L471" s="448">
        <v>2305</v>
      </c>
      <c r="M471" s="45"/>
      <c r="N471" s="45"/>
      <c r="O471" s="45"/>
      <c r="P471" s="45"/>
      <c r="Q471" s="72">
        <v>100</v>
      </c>
      <c r="R471" s="45"/>
      <c r="S471" s="45">
        <v>136</v>
      </c>
      <c r="T471" s="45"/>
      <c r="U471" s="45"/>
      <c r="V471" s="45"/>
      <c r="W471" s="45"/>
      <c r="X471" s="45"/>
      <c r="Y471" s="45"/>
      <c r="Z471" s="45"/>
      <c r="AA471" s="45"/>
      <c r="AB471" s="73"/>
    </row>
    <row r="472" spans="1:28" x14ac:dyDescent="0.65">
      <c r="A472" s="96"/>
      <c r="B472" s="45">
        <v>136</v>
      </c>
      <c r="C472" s="70">
        <v>297</v>
      </c>
      <c r="D472" s="45" t="s">
        <v>34</v>
      </c>
      <c r="E472" s="45">
        <v>42129</v>
      </c>
      <c r="F472" s="45">
        <v>103</v>
      </c>
      <c r="G472" s="71">
        <v>2704</v>
      </c>
      <c r="H472" s="59" t="s">
        <v>658</v>
      </c>
      <c r="I472" s="45">
        <v>12</v>
      </c>
      <c r="J472" s="45">
        <v>3</v>
      </c>
      <c r="K472" s="45">
        <v>34</v>
      </c>
      <c r="L472" s="448">
        <v>5134</v>
      </c>
      <c r="M472" s="45"/>
      <c r="N472" s="45"/>
      <c r="O472" s="45"/>
      <c r="P472" s="45"/>
      <c r="Q472" s="72">
        <v>150</v>
      </c>
      <c r="R472" s="45"/>
      <c r="S472" s="45">
        <v>136</v>
      </c>
      <c r="T472" s="45"/>
      <c r="U472" s="45"/>
      <c r="V472" s="45"/>
      <c r="W472" s="45"/>
      <c r="X472" s="45"/>
      <c r="Y472" s="45"/>
      <c r="Z472" s="45"/>
      <c r="AA472" s="45"/>
      <c r="AB472" s="73"/>
    </row>
    <row r="473" spans="1:28" x14ac:dyDescent="0.65">
      <c r="A473" s="96"/>
      <c r="B473" s="45">
        <v>136</v>
      </c>
      <c r="C473" s="70">
        <v>298</v>
      </c>
      <c r="D473" s="45" t="s">
        <v>34</v>
      </c>
      <c r="E473" s="45">
        <v>52334</v>
      </c>
      <c r="F473" s="45">
        <v>231</v>
      </c>
      <c r="G473" s="71">
        <v>4749</v>
      </c>
      <c r="H473" s="59" t="s">
        <v>658</v>
      </c>
      <c r="I473" s="45"/>
      <c r="J473" s="45">
        <v>1</v>
      </c>
      <c r="K473" s="45">
        <v>90</v>
      </c>
      <c r="L473" s="448">
        <v>190</v>
      </c>
      <c r="M473" s="45"/>
      <c r="N473" s="45"/>
      <c r="O473" s="45"/>
      <c r="P473" s="45"/>
      <c r="Q473" s="72">
        <v>100</v>
      </c>
      <c r="R473" s="45"/>
      <c r="S473" s="45">
        <v>136</v>
      </c>
      <c r="T473" s="45"/>
      <c r="U473" s="45"/>
      <c r="V473" s="45"/>
      <c r="W473" s="45"/>
      <c r="X473" s="45"/>
      <c r="Y473" s="45"/>
      <c r="Z473" s="45"/>
      <c r="AA473" s="45"/>
      <c r="AB473" s="73"/>
    </row>
    <row r="474" spans="1:28" x14ac:dyDescent="0.65">
      <c r="A474" s="96"/>
      <c r="B474" s="45"/>
      <c r="C474" s="70"/>
      <c r="D474" s="45"/>
      <c r="E474" s="45"/>
      <c r="F474" s="45"/>
      <c r="G474" s="71"/>
      <c r="H474" s="59"/>
      <c r="I474" s="45"/>
      <c r="J474" s="45"/>
      <c r="K474" s="45"/>
      <c r="L474" s="448"/>
      <c r="M474" s="45"/>
      <c r="N474" s="45"/>
      <c r="O474" s="45"/>
      <c r="P474" s="45"/>
      <c r="Q474" s="72"/>
      <c r="R474" s="45"/>
      <c r="S474" s="45"/>
      <c r="T474" s="45"/>
      <c r="U474" s="45"/>
      <c r="V474" s="45"/>
      <c r="W474" s="45"/>
      <c r="X474" s="45"/>
      <c r="Y474" s="45"/>
      <c r="Z474" s="45"/>
      <c r="AA474" s="45"/>
      <c r="AB474" s="73"/>
    </row>
    <row r="475" spans="1:28" x14ac:dyDescent="0.65">
      <c r="A475" s="96" t="s">
        <v>839</v>
      </c>
      <c r="B475" s="45">
        <v>81</v>
      </c>
      <c r="C475" s="70">
        <v>299</v>
      </c>
      <c r="D475" s="45" t="s">
        <v>34</v>
      </c>
      <c r="E475" s="45">
        <v>49504</v>
      </c>
      <c r="F475" s="45">
        <v>224</v>
      </c>
      <c r="G475" s="71">
        <v>4481</v>
      </c>
      <c r="H475" s="59" t="s">
        <v>658</v>
      </c>
      <c r="I475" s="45">
        <v>3</v>
      </c>
      <c r="J475" s="45">
        <v>2</v>
      </c>
      <c r="K475" s="45"/>
      <c r="L475" s="448">
        <v>1400</v>
      </c>
      <c r="M475" s="45"/>
      <c r="N475" s="45"/>
      <c r="O475" s="45"/>
      <c r="P475" s="45"/>
      <c r="Q475" s="72">
        <v>100</v>
      </c>
      <c r="R475" s="45"/>
      <c r="S475" s="45">
        <v>81</v>
      </c>
      <c r="T475" s="45"/>
      <c r="U475" s="45"/>
      <c r="V475" s="45"/>
      <c r="W475" s="45"/>
      <c r="X475" s="45"/>
      <c r="Y475" s="45"/>
      <c r="Z475" s="45"/>
      <c r="AA475" s="45"/>
      <c r="AB475" s="73"/>
    </row>
    <row r="476" spans="1:28" x14ac:dyDescent="0.65">
      <c r="A476" s="96"/>
      <c r="B476" s="45"/>
      <c r="C476" s="70"/>
      <c r="D476" s="45"/>
      <c r="E476" s="45"/>
      <c r="F476" s="45"/>
      <c r="G476" s="71"/>
      <c r="H476" s="59"/>
      <c r="I476" s="45"/>
      <c r="J476" s="45"/>
      <c r="K476" s="45"/>
      <c r="L476" s="448"/>
      <c r="M476" s="45"/>
      <c r="N476" s="45"/>
      <c r="O476" s="45"/>
      <c r="P476" s="45"/>
      <c r="Q476" s="72"/>
      <c r="R476" s="45"/>
      <c r="S476" s="45"/>
      <c r="T476" s="45"/>
      <c r="U476" s="45"/>
      <c r="V476" s="45"/>
      <c r="W476" s="45"/>
      <c r="X476" s="45"/>
      <c r="Y476" s="45"/>
      <c r="Z476" s="45"/>
      <c r="AA476" s="45"/>
      <c r="AB476" s="73"/>
    </row>
    <row r="477" spans="1:28" x14ac:dyDescent="0.65">
      <c r="A477" s="96" t="s">
        <v>840</v>
      </c>
      <c r="B477" s="45">
        <v>76</v>
      </c>
      <c r="C477" s="70">
        <v>300</v>
      </c>
      <c r="D477" s="45" t="s">
        <v>34</v>
      </c>
      <c r="E477" s="45">
        <v>49563</v>
      </c>
      <c r="F477" s="45">
        <v>75</v>
      </c>
      <c r="G477" s="71">
        <v>4540</v>
      </c>
      <c r="H477" s="59" t="s">
        <v>658</v>
      </c>
      <c r="I477" s="45">
        <v>4</v>
      </c>
      <c r="J477" s="45">
        <v>2</v>
      </c>
      <c r="K477" s="45">
        <v>99</v>
      </c>
      <c r="L477" s="448">
        <v>1899</v>
      </c>
      <c r="M477" s="45"/>
      <c r="N477" s="45"/>
      <c r="O477" s="45"/>
      <c r="P477" s="45"/>
      <c r="Q477" s="72">
        <v>150</v>
      </c>
      <c r="R477" s="45"/>
      <c r="S477" s="45">
        <v>76</v>
      </c>
      <c r="T477" s="45"/>
      <c r="U477" s="45"/>
      <c r="V477" s="45"/>
      <c r="W477" s="45"/>
      <c r="X477" s="45"/>
      <c r="Y477" s="45"/>
      <c r="Z477" s="45"/>
      <c r="AA477" s="45"/>
      <c r="AB477" s="73"/>
    </row>
    <row r="478" spans="1:28" x14ac:dyDescent="0.65">
      <c r="A478" s="96" t="s">
        <v>840</v>
      </c>
      <c r="B478" s="45">
        <v>76</v>
      </c>
      <c r="C478" s="70">
        <v>301</v>
      </c>
      <c r="D478" s="45" t="s">
        <v>34</v>
      </c>
      <c r="E478" s="45">
        <v>49544</v>
      </c>
      <c r="F478" s="45">
        <v>70</v>
      </c>
      <c r="G478" s="71">
        <v>4521</v>
      </c>
      <c r="H478" s="59" t="s">
        <v>658</v>
      </c>
      <c r="I478" s="45">
        <v>3</v>
      </c>
      <c r="J478" s="45"/>
      <c r="K478" s="45">
        <v>62</v>
      </c>
      <c r="L478" s="448">
        <v>1262</v>
      </c>
      <c r="M478" s="45"/>
      <c r="N478" s="45"/>
      <c r="O478" s="45"/>
      <c r="P478" s="45"/>
      <c r="Q478" s="72">
        <v>150</v>
      </c>
      <c r="R478" s="45"/>
      <c r="S478" s="45">
        <v>76</v>
      </c>
      <c r="T478" s="45"/>
      <c r="U478" s="45"/>
      <c r="V478" s="45"/>
      <c r="W478" s="45"/>
      <c r="X478" s="45"/>
      <c r="Y478" s="45"/>
      <c r="Z478" s="45"/>
      <c r="AA478" s="45"/>
      <c r="AB478" s="73"/>
    </row>
    <row r="479" spans="1:28" x14ac:dyDescent="0.65">
      <c r="A479" s="96" t="s">
        <v>840</v>
      </c>
      <c r="B479" s="45">
        <v>76</v>
      </c>
      <c r="C479" s="70">
        <v>302</v>
      </c>
      <c r="D479" s="45" t="s">
        <v>34</v>
      </c>
      <c r="E479" s="45">
        <v>70682</v>
      </c>
      <c r="F479" s="45">
        <v>279</v>
      </c>
      <c r="G479" s="71">
        <v>5910</v>
      </c>
      <c r="H479" s="59" t="s">
        <v>658</v>
      </c>
      <c r="I479" s="45">
        <v>8</v>
      </c>
      <c r="J479" s="45">
        <v>3</v>
      </c>
      <c r="K479" s="45">
        <v>30</v>
      </c>
      <c r="L479" s="448">
        <v>3530</v>
      </c>
      <c r="M479" s="45"/>
      <c r="N479" s="45"/>
      <c r="O479" s="45"/>
      <c r="P479" s="45"/>
      <c r="Q479" s="72">
        <v>150</v>
      </c>
      <c r="R479" s="45"/>
      <c r="S479" s="45">
        <v>76</v>
      </c>
      <c r="T479" s="45"/>
      <c r="U479" s="45"/>
      <c r="V479" s="45"/>
      <c r="W479" s="45"/>
      <c r="X479" s="45"/>
      <c r="Y479" s="45"/>
      <c r="Z479" s="45"/>
      <c r="AA479" s="45"/>
      <c r="AB479" s="73"/>
    </row>
    <row r="480" spans="1:28" x14ac:dyDescent="0.65">
      <c r="A480" s="96" t="s">
        <v>840</v>
      </c>
      <c r="B480" s="45">
        <v>76</v>
      </c>
      <c r="C480" s="70">
        <v>303</v>
      </c>
      <c r="D480" s="45" t="s">
        <v>34</v>
      </c>
      <c r="E480" s="45">
        <v>70678</v>
      </c>
      <c r="F480" s="45">
        <v>276</v>
      </c>
      <c r="G480" s="71">
        <v>5907</v>
      </c>
      <c r="H480" s="59" t="s">
        <v>658</v>
      </c>
      <c r="I480" s="45">
        <v>6</v>
      </c>
      <c r="J480" s="45">
        <v>3</v>
      </c>
      <c r="K480" s="45">
        <v>67</v>
      </c>
      <c r="L480" s="448">
        <v>2767</v>
      </c>
      <c r="M480" s="45"/>
      <c r="N480" s="45"/>
      <c r="O480" s="45"/>
      <c r="P480" s="45"/>
      <c r="Q480" s="72">
        <v>100</v>
      </c>
      <c r="R480" s="45"/>
      <c r="S480" s="45">
        <v>76</v>
      </c>
      <c r="T480" s="45"/>
      <c r="U480" s="45"/>
      <c r="V480" s="45"/>
      <c r="W480" s="45"/>
      <c r="X480" s="45"/>
      <c r="Y480" s="45"/>
      <c r="Z480" s="45"/>
      <c r="AA480" s="45"/>
      <c r="AB480" s="73"/>
    </row>
    <row r="481" spans="1:29" x14ac:dyDescent="0.65">
      <c r="A481" s="96" t="s">
        <v>840</v>
      </c>
      <c r="B481" s="45">
        <v>76</v>
      </c>
      <c r="C481" s="70">
        <v>304</v>
      </c>
      <c r="D481" s="45" t="s">
        <v>34</v>
      </c>
      <c r="E481" s="45">
        <v>14283</v>
      </c>
      <c r="F481" s="45">
        <v>111</v>
      </c>
      <c r="G481" s="71">
        <v>504</v>
      </c>
      <c r="H481" s="59" t="s">
        <v>658</v>
      </c>
      <c r="I481" s="45"/>
      <c r="J481" s="45"/>
      <c r="K481" s="45">
        <v>71</v>
      </c>
      <c r="L481" s="448">
        <v>71</v>
      </c>
      <c r="M481" s="45"/>
      <c r="N481" s="45"/>
      <c r="O481" s="45"/>
      <c r="P481" s="45"/>
      <c r="Q481" s="72">
        <v>100</v>
      </c>
      <c r="R481" s="45"/>
      <c r="S481" s="45">
        <v>76</v>
      </c>
      <c r="T481" s="45"/>
      <c r="U481" s="45"/>
      <c r="V481" s="45"/>
      <c r="W481" s="45"/>
      <c r="X481" s="45"/>
      <c r="Y481" s="45"/>
      <c r="Z481" s="45"/>
      <c r="AA481" s="45"/>
      <c r="AB481" s="73"/>
    </row>
    <row r="482" spans="1:29" x14ac:dyDescent="0.65">
      <c r="A482" s="96"/>
      <c r="B482" s="45"/>
      <c r="C482" s="70"/>
      <c r="D482" s="45"/>
      <c r="E482" s="45"/>
      <c r="F482" s="45"/>
      <c r="G482" s="71"/>
      <c r="H482" s="59"/>
      <c r="I482" s="45"/>
      <c r="J482" s="45"/>
      <c r="K482" s="45"/>
      <c r="L482" s="448"/>
      <c r="M482" s="45"/>
      <c r="N482" s="45"/>
      <c r="O482" s="45"/>
      <c r="P482" s="45"/>
      <c r="Q482" s="72"/>
      <c r="R482" s="45"/>
      <c r="S482" s="45"/>
      <c r="T482" s="45"/>
      <c r="U482" s="45"/>
      <c r="V482" s="45"/>
      <c r="W482" s="45"/>
      <c r="X482" s="45"/>
      <c r="Y482" s="45"/>
      <c r="Z482" s="45"/>
      <c r="AA482" s="45"/>
      <c r="AB482" s="73"/>
    </row>
    <row r="483" spans="1:29" x14ac:dyDescent="0.65">
      <c r="A483" s="96" t="s">
        <v>763</v>
      </c>
      <c r="B483" s="45">
        <v>76</v>
      </c>
      <c r="C483" s="70">
        <v>305</v>
      </c>
      <c r="D483" s="45" t="s">
        <v>34</v>
      </c>
      <c r="E483" s="45">
        <v>43322</v>
      </c>
      <c r="F483" s="45">
        <v>99</v>
      </c>
      <c r="G483" s="71">
        <v>9103</v>
      </c>
      <c r="H483" s="59" t="s">
        <v>658</v>
      </c>
      <c r="I483" s="45">
        <v>1</v>
      </c>
      <c r="J483" s="45"/>
      <c r="K483" s="45">
        <v>21</v>
      </c>
      <c r="L483" s="448">
        <v>421</v>
      </c>
      <c r="M483" s="45"/>
      <c r="N483" s="45"/>
      <c r="O483" s="45"/>
      <c r="P483" s="45"/>
      <c r="Q483" s="72">
        <v>100</v>
      </c>
      <c r="R483" s="45"/>
      <c r="S483" s="45">
        <v>76</v>
      </c>
      <c r="T483" s="45"/>
      <c r="U483" s="45"/>
      <c r="V483" s="45"/>
      <c r="W483" s="45"/>
      <c r="X483" s="45"/>
      <c r="Y483" s="45"/>
      <c r="Z483" s="45"/>
      <c r="AA483" s="45"/>
      <c r="AB483" s="73"/>
    </row>
    <row r="484" spans="1:29" x14ac:dyDescent="0.65">
      <c r="A484" s="96" t="s">
        <v>763</v>
      </c>
      <c r="B484" s="45"/>
      <c r="C484" s="70">
        <v>306</v>
      </c>
      <c r="D484" s="45" t="s">
        <v>34</v>
      </c>
      <c r="E484" s="45">
        <v>49630</v>
      </c>
      <c r="F484" s="45">
        <v>134</v>
      </c>
      <c r="G484" s="71">
        <v>4607</v>
      </c>
      <c r="H484" s="59" t="s">
        <v>658</v>
      </c>
      <c r="I484" s="45">
        <v>5</v>
      </c>
      <c r="J484" s="45"/>
      <c r="K484" s="45">
        <v>47</v>
      </c>
      <c r="L484" s="448">
        <v>2047</v>
      </c>
      <c r="M484" s="45"/>
      <c r="N484" s="45"/>
      <c r="O484" s="45"/>
      <c r="P484" s="45"/>
      <c r="Q484" s="72">
        <v>150</v>
      </c>
      <c r="R484" s="45"/>
      <c r="S484" s="45"/>
      <c r="T484" s="45"/>
      <c r="U484" s="45"/>
      <c r="V484" s="45"/>
      <c r="W484" s="45"/>
      <c r="X484" s="45"/>
      <c r="Y484" s="45"/>
      <c r="Z484" s="45"/>
      <c r="AA484" s="45"/>
      <c r="AB484" s="73"/>
    </row>
    <row r="485" spans="1:29" x14ac:dyDescent="0.65">
      <c r="A485" s="96" t="s">
        <v>763</v>
      </c>
      <c r="B485" s="45">
        <v>76</v>
      </c>
      <c r="C485" s="70">
        <v>307</v>
      </c>
      <c r="D485" s="45" t="s">
        <v>34</v>
      </c>
      <c r="E485" s="45">
        <v>14347</v>
      </c>
      <c r="F485" s="45">
        <v>34</v>
      </c>
      <c r="G485" s="71">
        <v>650</v>
      </c>
      <c r="H485" s="59" t="s">
        <v>658</v>
      </c>
      <c r="I485" s="45"/>
      <c r="J485" s="45">
        <v>2</v>
      </c>
      <c r="K485" s="45">
        <v>90</v>
      </c>
      <c r="L485" s="448"/>
      <c r="M485" s="45">
        <v>290</v>
      </c>
      <c r="N485" s="45"/>
      <c r="O485" s="45"/>
      <c r="P485" s="45"/>
      <c r="Q485" s="72">
        <v>200</v>
      </c>
      <c r="R485" s="45">
        <v>75</v>
      </c>
      <c r="S485" s="45">
        <v>76</v>
      </c>
      <c r="T485" s="45" t="s">
        <v>36</v>
      </c>
      <c r="U485" s="45" t="s">
        <v>45</v>
      </c>
      <c r="V485" s="45">
        <v>72</v>
      </c>
      <c r="W485" s="45"/>
      <c r="X485" s="45">
        <v>72</v>
      </c>
      <c r="Y485" s="45"/>
      <c r="Z485" s="45"/>
      <c r="AA485" s="45">
        <v>50</v>
      </c>
      <c r="AB485" s="73"/>
    </row>
    <row r="486" spans="1:29" x14ac:dyDescent="0.65">
      <c r="A486" s="96"/>
      <c r="B486" s="45"/>
      <c r="C486" s="70"/>
      <c r="D486" s="45"/>
      <c r="E486" s="45"/>
      <c r="F486" s="45"/>
      <c r="G486" s="71"/>
      <c r="H486" s="59"/>
      <c r="I486" s="45"/>
      <c r="J486" s="45"/>
      <c r="K486" s="45"/>
      <c r="L486" s="448"/>
      <c r="M486" s="45"/>
      <c r="N486" s="45"/>
      <c r="O486" s="45"/>
      <c r="P486" s="45"/>
      <c r="Q486" s="72"/>
      <c r="R486" s="45"/>
      <c r="S486" s="45"/>
      <c r="T486" s="45"/>
      <c r="U486" s="45"/>
      <c r="V486" s="45"/>
      <c r="W486" s="45"/>
      <c r="X486" s="45"/>
      <c r="Y486" s="45"/>
      <c r="Z486" s="45"/>
      <c r="AA486" s="45"/>
      <c r="AB486" s="73"/>
    </row>
    <row r="487" spans="1:29" x14ac:dyDescent="0.65">
      <c r="A487" s="96" t="s">
        <v>841</v>
      </c>
      <c r="B487" s="45">
        <v>108</v>
      </c>
      <c r="C487" s="70">
        <v>308</v>
      </c>
      <c r="D487" s="45" t="s">
        <v>34</v>
      </c>
      <c r="E487" s="45">
        <v>49642</v>
      </c>
      <c r="F487" s="45">
        <v>254</v>
      </c>
      <c r="G487" s="71">
        <v>4619</v>
      </c>
      <c r="H487" s="59" t="s">
        <v>658</v>
      </c>
      <c r="I487" s="45">
        <v>6</v>
      </c>
      <c r="J487" s="45">
        <v>1</v>
      </c>
      <c r="K487" s="45">
        <v>40</v>
      </c>
      <c r="L487" s="448">
        <v>2540</v>
      </c>
      <c r="M487" s="45"/>
      <c r="N487" s="45"/>
      <c r="O487" s="45"/>
      <c r="P487" s="45"/>
      <c r="Q487" s="72">
        <v>100</v>
      </c>
      <c r="R487" s="45"/>
      <c r="S487" s="45">
        <v>108</v>
      </c>
      <c r="T487" s="45"/>
      <c r="U487" s="45"/>
      <c r="V487" s="45"/>
      <c r="W487" s="45"/>
      <c r="X487" s="45"/>
      <c r="Y487" s="45"/>
      <c r="Z487" s="45"/>
      <c r="AA487" s="45"/>
      <c r="AB487" s="73"/>
    </row>
    <row r="488" spans="1:29" x14ac:dyDescent="0.65">
      <c r="A488" s="96" t="s">
        <v>842</v>
      </c>
      <c r="B488" s="45">
        <v>108</v>
      </c>
      <c r="C488" s="70">
        <v>309</v>
      </c>
      <c r="D488" s="45" t="s">
        <v>34</v>
      </c>
      <c r="E488" s="45">
        <v>33146</v>
      </c>
      <c r="F488" s="45">
        <v>35</v>
      </c>
      <c r="G488" s="71">
        <v>2564</v>
      </c>
      <c r="H488" s="59" t="s">
        <v>658</v>
      </c>
      <c r="I488" s="45">
        <v>22</v>
      </c>
      <c r="J488" s="45">
        <v>1</v>
      </c>
      <c r="K488" s="45">
        <v>50</v>
      </c>
      <c r="L488" s="448">
        <v>8950</v>
      </c>
      <c r="M488" s="45"/>
      <c r="N488" s="45"/>
      <c r="O488" s="45"/>
      <c r="P488" s="45"/>
      <c r="Q488" s="72">
        <v>225</v>
      </c>
      <c r="R488" s="45"/>
      <c r="S488" s="45">
        <v>108</v>
      </c>
      <c r="T488" s="45" t="s">
        <v>36</v>
      </c>
      <c r="U488" s="45" t="s">
        <v>45</v>
      </c>
      <c r="V488" s="45">
        <v>384</v>
      </c>
      <c r="W488" s="45"/>
      <c r="X488" s="45">
        <v>384</v>
      </c>
      <c r="Y488" s="45"/>
      <c r="Z488" s="45"/>
      <c r="AA488" s="45">
        <v>30</v>
      </c>
      <c r="AB488" s="73"/>
    </row>
    <row r="489" spans="1:29" x14ac:dyDescent="0.65">
      <c r="A489" s="96"/>
      <c r="B489" s="45"/>
      <c r="C489" s="70"/>
      <c r="D489" s="45"/>
      <c r="E489" s="45"/>
      <c r="F489" s="45"/>
      <c r="G489" s="71"/>
      <c r="H489" s="59"/>
      <c r="I489" s="45"/>
      <c r="J489" s="45"/>
      <c r="K489" s="45"/>
      <c r="L489" s="448"/>
      <c r="M489" s="45"/>
      <c r="N489" s="45"/>
      <c r="O489" s="45"/>
      <c r="P489" s="45"/>
      <c r="Q489" s="72"/>
      <c r="R489" s="45"/>
      <c r="S489" s="45"/>
      <c r="T489" s="45"/>
      <c r="U489" s="45"/>
      <c r="V489" s="45"/>
      <c r="W489" s="45"/>
      <c r="X489" s="45"/>
      <c r="Y489" s="45"/>
      <c r="Z489" s="45"/>
      <c r="AA489" s="45"/>
      <c r="AB489" s="73"/>
    </row>
    <row r="490" spans="1:29" x14ac:dyDescent="0.65">
      <c r="A490" s="96" t="s">
        <v>843</v>
      </c>
      <c r="B490" s="45">
        <v>7</v>
      </c>
      <c r="C490" s="70">
        <v>310</v>
      </c>
      <c r="D490" s="45" t="s">
        <v>34</v>
      </c>
      <c r="E490" s="45">
        <v>14317</v>
      </c>
      <c r="F490" s="45">
        <v>140</v>
      </c>
      <c r="G490" s="71">
        <v>538</v>
      </c>
      <c r="H490" s="59" t="s">
        <v>658</v>
      </c>
      <c r="I490" s="45"/>
      <c r="J490" s="45"/>
      <c r="K490" s="45">
        <v>87</v>
      </c>
      <c r="L490" s="448"/>
      <c r="M490" s="45">
        <v>87</v>
      </c>
      <c r="N490" s="45"/>
      <c r="O490" s="45">
        <f>-[3]หมู่3!O192</f>
        <v>0</v>
      </c>
      <c r="P490" s="45"/>
      <c r="Q490" s="72">
        <v>250</v>
      </c>
      <c r="R490" s="45">
        <v>76</v>
      </c>
      <c r="S490" s="45">
        <v>7</v>
      </c>
      <c r="T490" s="45" t="s">
        <v>36</v>
      </c>
      <c r="U490" s="45"/>
      <c r="V490" s="45">
        <v>8</v>
      </c>
      <c r="W490" s="45"/>
      <c r="X490" s="45">
        <v>8</v>
      </c>
      <c r="Y490" s="45"/>
      <c r="Z490" s="45"/>
      <c r="AA490" s="45"/>
      <c r="AB490" s="73" t="s">
        <v>323</v>
      </c>
    </row>
    <row r="491" spans="1:29" x14ac:dyDescent="0.65">
      <c r="A491" s="96"/>
      <c r="B491" s="45"/>
      <c r="C491" s="70"/>
      <c r="D491" s="45"/>
      <c r="E491" s="45"/>
      <c r="F491" s="45"/>
      <c r="G491" s="71"/>
      <c r="H491" s="59"/>
      <c r="I491" s="45"/>
      <c r="J491" s="45"/>
      <c r="K491" s="45"/>
      <c r="L491" s="448"/>
      <c r="M491" s="45"/>
      <c r="N491" s="45"/>
      <c r="O491" s="45"/>
      <c r="P491" s="45"/>
      <c r="Q491" s="72"/>
      <c r="R491" s="45"/>
      <c r="S491" s="45"/>
      <c r="T491" s="45"/>
      <c r="U491" s="45"/>
      <c r="V491" s="45"/>
      <c r="W491" s="45"/>
      <c r="X491" s="45"/>
      <c r="Y491" s="45"/>
      <c r="Z491" s="45"/>
      <c r="AA491" s="45"/>
      <c r="AB491" s="73"/>
    </row>
    <row r="492" spans="1:29" x14ac:dyDescent="0.65">
      <c r="A492" s="96" t="s">
        <v>777</v>
      </c>
      <c r="B492" s="45"/>
      <c r="C492" s="70">
        <v>311</v>
      </c>
      <c r="D492" s="45" t="s">
        <v>34</v>
      </c>
      <c r="E492" s="45">
        <v>43522</v>
      </c>
      <c r="F492" s="45">
        <v>68</v>
      </c>
      <c r="G492" s="71">
        <v>2767</v>
      </c>
      <c r="H492" s="59" t="s">
        <v>658</v>
      </c>
      <c r="I492" s="45">
        <v>4</v>
      </c>
      <c r="J492" s="45"/>
      <c r="K492" s="45">
        <v>68</v>
      </c>
      <c r="L492" s="448">
        <v>1668</v>
      </c>
      <c r="M492" s="45"/>
      <c r="N492" s="45"/>
      <c r="O492" s="45"/>
      <c r="P492" s="45"/>
      <c r="Q492" s="72">
        <v>100</v>
      </c>
      <c r="R492" s="45"/>
      <c r="S492" s="45"/>
      <c r="T492" s="45"/>
      <c r="U492" s="45"/>
      <c r="V492" s="45"/>
      <c r="W492" s="45"/>
      <c r="X492" s="45"/>
      <c r="Y492" s="45"/>
      <c r="Z492" s="45"/>
      <c r="AA492" s="45"/>
      <c r="AB492" s="73"/>
    </row>
    <row r="493" spans="1:29" s="41" customFormat="1" x14ac:dyDescent="0.65">
      <c r="A493" s="97" t="s">
        <v>777</v>
      </c>
      <c r="B493" s="47">
        <v>7</v>
      </c>
      <c r="C493" s="70">
        <v>312</v>
      </c>
      <c r="D493" s="47" t="s">
        <v>34</v>
      </c>
      <c r="E493" s="47">
        <v>14315</v>
      </c>
      <c r="F493" s="47">
        <v>138</v>
      </c>
      <c r="G493" s="77">
        <v>536</v>
      </c>
      <c r="H493" s="65" t="s">
        <v>658</v>
      </c>
      <c r="I493" s="47"/>
      <c r="J493" s="47">
        <v>1</v>
      </c>
      <c r="K493" s="47">
        <v>57</v>
      </c>
      <c r="L493" s="449"/>
      <c r="M493" s="47"/>
      <c r="N493" s="47"/>
      <c r="O493" s="47"/>
      <c r="P493" s="47">
        <v>157</v>
      </c>
      <c r="Q493" s="78">
        <v>250</v>
      </c>
      <c r="R493" s="47">
        <v>77</v>
      </c>
      <c r="S493" s="47">
        <v>7</v>
      </c>
      <c r="T493" s="47" t="s">
        <v>36</v>
      </c>
      <c r="U493" s="47" t="s">
        <v>45</v>
      </c>
      <c r="V493" s="47">
        <v>81</v>
      </c>
      <c r="W493" s="47"/>
      <c r="X493" s="47">
        <v>81</v>
      </c>
      <c r="Y493" s="47"/>
      <c r="Z493" s="47"/>
      <c r="AA493" s="47">
        <v>50</v>
      </c>
      <c r="AB493" s="79"/>
      <c r="AC493" s="440"/>
    </row>
    <row r="494" spans="1:29" s="44" customFormat="1" x14ac:dyDescent="0.65">
      <c r="A494" s="98"/>
      <c r="B494" s="46"/>
      <c r="C494" s="80"/>
      <c r="D494" s="46"/>
      <c r="E494" s="46"/>
      <c r="F494" s="46"/>
      <c r="G494" s="82"/>
      <c r="H494" s="81"/>
      <c r="I494" s="46"/>
      <c r="J494" s="46"/>
      <c r="K494" s="46"/>
      <c r="L494" s="450"/>
      <c r="M494" s="46"/>
      <c r="N494" s="46"/>
      <c r="O494" s="46"/>
      <c r="P494" s="46"/>
      <c r="Q494" s="83"/>
      <c r="R494" s="46"/>
      <c r="S494" s="46"/>
      <c r="T494" s="46"/>
      <c r="U494" s="46"/>
      <c r="V494" s="46"/>
      <c r="W494" s="46"/>
      <c r="X494" s="46"/>
      <c r="Y494" s="46"/>
      <c r="Z494" s="46"/>
      <c r="AA494" s="46"/>
      <c r="AB494" s="84"/>
      <c r="AC494" s="440"/>
    </row>
    <row r="495" spans="1:29" x14ac:dyDescent="0.65">
      <c r="A495" s="96" t="s">
        <v>844</v>
      </c>
      <c r="B495" s="45">
        <v>7</v>
      </c>
      <c r="C495" s="70">
        <v>313</v>
      </c>
      <c r="D495" s="45" t="s">
        <v>34</v>
      </c>
      <c r="E495" s="45">
        <v>43523</v>
      </c>
      <c r="F495" s="45">
        <v>66</v>
      </c>
      <c r="G495" s="71">
        <v>2768</v>
      </c>
      <c r="H495" s="59" t="s">
        <v>658</v>
      </c>
      <c r="I495" s="45">
        <v>4</v>
      </c>
      <c r="J495" s="45">
        <v>1</v>
      </c>
      <c r="K495" s="45">
        <v>59</v>
      </c>
      <c r="L495" s="448">
        <v>1759</v>
      </c>
      <c r="M495" s="45"/>
      <c r="N495" s="45"/>
      <c r="O495" s="45"/>
      <c r="P495" s="45"/>
      <c r="Q495" s="72">
        <v>150</v>
      </c>
      <c r="R495" s="45"/>
      <c r="S495" s="45">
        <v>7</v>
      </c>
      <c r="T495" s="45"/>
      <c r="U495" s="45"/>
      <c r="V495" s="45"/>
      <c r="W495" s="45"/>
      <c r="X495" s="45"/>
      <c r="Y495" s="45"/>
      <c r="Z495" s="45"/>
      <c r="AA495" s="45"/>
      <c r="AB495" s="73"/>
    </row>
    <row r="496" spans="1:29" x14ac:dyDescent="0.65">
      <c r="A496" s="96"/>
      <c r="B496" s="45"/>
      <c r="C496" s="70"/>
      <c r="D496" s="45"/>
      <c r="E496" s="45"/>
      <c r="F496" s="45"/>
      <c r="G496" s="71"/>
      <c r="H496" s="59"/>
      <c r="I496" s="45"/>
      <c r="J496" s="45"/>
      <c r="K496" s="45"/>
      <c r="L496" s="448"/>
      <c r="M496" s="45"/>
      <c r="N496" s="45"/>
      <c r="O496" s="45"/>
      <c r="P496" s="45"/>
      <c r="Q496" s="72"/>
      <c r="R496" s="45"/>
      <c r="S496" s="45"/>
      <c r="T496" s="45"/>
      <c r="U496" s="45"/>
      <c r="V496" s="45"/>
      <c r="W496" s="45"/>
      <c r="X496" s="45"/>
      <c r="Y496" s="45"/>
      <c r="Z496" s="45"/>
      <c r="AA496" s="45"/>
      <c r="AB496" s="73"/>
    </row>
    <row r="497" spans="1:28" x14ac:dyDescent="0.65">
      <c r="A497" s="96" t="s">
        <v>845</v>
      </c>
      <c r="B497" s="45">
        <v>86</v>
      </c>
      <c r="C497" s="70">
        <v>314</v>
      </c>
      <c r="D497" s="45" t="s">
        <v>34</v>
      </c>
      <c r="E497" s="45">
        <v>49677</v>
      </c>
      <c r="F497" s="45">
        <v>163</v>
      </c>
      <c r="G497" s="71">
        <v>4654</v>
      </c>
      <c r="H497" s="59" t="s">
        <v>658</v>
      </c>
      <c r="I497" s="45">
        <v>12</v>
      </c>
      <c r="J497" s="45">
        <v>3</v>
      </c>
      <c r="K497" s="45">
        <v>17</v>
      </c>
      <c r="L497" s="448">
        <v>5117</v>
      </c>
      <c r="M497" s="45"/>
      <c r="N497" s="45"/>
      <c r="O497" s="45"/>
      <c r="P497" s="45"/>
      <c r="Q497" s="72">
        <v>200</v>
      </c>
      <c r="R497" s="45"/>
      <c r="S497" s="45">
        <v>86</v>
      </c>
      <c r="T497" s="45"/>
      <c r="U497" s="45"/>
      <c r="V497" s="45"/>
      <c r="W497" s="45"/>
      <c r="X497" s="45"/>
      <c r="Y497" s="45"/>
      <c r="Z497" s="45"/>
      <c r="AA497" s="45"/>
      <c r="AB497" s="73"/>
    </row>
    <row r="498" spans="1:28" x14ac:dyDescent="0.65">
      <c r="A498" s="96"/>
      <c r="B498" s="45"/>
      <c r="C498" s="70"/>
      <c r="D498" s="45"/>
      <c r="E498" s="45"/>
      <c r="F498" s="45"/>
      <c r="G498" s="71"/>
      <c r="H498" s="59"/>
      <c r="I498" s="45"/>
      <c r="J498" s="45"/>
      <c r="K498" s="45"/>
      <c r="L498" s="448"/>
      <c r="M498" s="45"/>
      <c r="N498" s="45"/>
      <c r="O498" s="45"/>
      <c r="P498" s="45"/>
      <c r="Q498" s="72"/>
      <c r="R498" s="45"/>
      <c r="S498" s="45"/>
      <c r="T498" s="45"/>
      <c r="U498" s="45"/>
      <c r="V498" s="45"/>
      <c r="W498" s="45"/>
      <c r="X498" s="45"/>
      <c r="Y498" s="45"/>
      <c r="Z498" s="45"/>
      <c r="AA498" s="45"/>
      <c r="AB498" s="73"/>
    </row>
    <row r="499" spans="1:28" x14ac:dyDescent="0.65">
      <c r="A499" s="96" t="s">
        <v>846</v>
      </c>
      <c r="B499" s="45">
        <v>86</v>
      </c>
      <c r="C499" s="70">
        <v>315</v>
      </c>
      <c r="D499" s="45" t="s">
        <v>34</v>
      </c>
      <c r="E499" s="45">
        <v>49678</v>
      </c>
      <c r="F499" s="45">
        <v>164</v>
      </c>
      <c r="G499" s="71">
        <v>4655</v>
      </c>
      <c r="H499" s="59" t="s">
        <v>658</v>
      </c>
      <c r="I499" s="45">
        <v>10</v>
      </c>
      <c r="J499" s="45"/>
      <c r="K499" s="45">
        <v>64</v>
      </c>
      <c r="L499" s="448">
        <v>4064</v>
      </c>
      <c r="M499" s="45"/>
      <c r="N499" s="45"/>
      <c r="O499" s="45"/>
      <c r="P499" s="45"/>
      <c r="Q499" s="72">
        <v>100</v>
      </c>
      <c r="R499" s="45">
        <v>78</v>
      </c>
      <c r="S499" s="45">
        <v>86</v>
      </c>
      <c r="T499" s="45" t="s">
        <v>36</v>
      </c>
      <c r="U499" s="45" t="s">
        <v>45</v>
      </c>
      <c r="V499" s="45">
        <v>180</v>
      </c>
      <c r="W499" s="45"/>
      <c r="X499" s="45">
        <v>180</v>
      </c>
      <c r="Y499" s="45"/>
      <c r="Z499" s="45"/>
      <c r="AA499" s="45">
        <v>20</v>
      </c>
      <c r="AB499" s="73"/>
    </row>
    <row r="500" spans="1:28" x14ac:dyDescent="0.65">
      <c r="A500" s="96"/>
      <c r="B500" s="45"/>
      <c r="C500" s="70"/>
      <c r="D500" s="45"/>
      <c r="E500" s="45"/>
      <c r="F500" s="45"/>
      <c r="G500" s="71"/>
      <c r="H500" s="59"/>
      <c r="I500" s="45"/>
      <c r="J500" s="45"/>
      <c r="K500" s="45"/>
      <c r="L500" s="448"/>
      <c r="M500" s="45"/>
      <c r="N500" s="45"/>
      <c r="O500" s="45"/>
      <c r="P500" s="45"/>
      <c r="Q500" s="72"/>
      <c r="R500" s="45"/>
      <c r="S500" s="45"/>
      <c r="T500" s="45"/>
      <c r="U500" s="45"/>
      <c r="V500" s="45"/>
      <c r="W500" s="45"/>
      <c r="X500" s="45"/>
      <c r="Y500" s="45"/>
      <c r="Z500" s="45"/>
      <c r="AA500" s="45"/>
      <c r="AB500" s="73"/>
    </row>
    <row r="501" spans="1:28" x14ac:dyDescent="0.65">
      <c r="A501" s="96" t="s">
        <v>847</v>
      </c>
      <c r="B501" s="45">
        <v>61</v>
      </c>
      <c r="C501" s="70">
        <v>316</v>
      </c>
      <c r="D501" s="45" t="s">
        <v>34</v>
      </c>
      <c r="E501" s="45">
        <v>86651</v>
      </c>
      <c r="F501" s="45">
        <v>296</v>
      </c>
      <c r="G501" s="71">
        <v>6918</v>
      </c>
      <c r="H501" s="59" t="s">
        <v>658</v>
      </c>
      <c r="I501" s="45">
        <v>4</v>
      </c>
      <c r="J501" s="45"/>
      <c r="K501" s="45">
        <v>11</v>
      </c>
      <c r="L501" s="448">
        <v>1611</v>
      </c>
      <c r="M501" s="45"/>
      <c r="N501" s="45"/>
      <c r="O501" s="45"/>
      <c r="P501" s="45"/>
      <c r="Q501" s="72">
        <v>100</v>
      </c>
      <c r="R501" s="45"/>
      <c r="S501" s="45">
        <v>61</v>
      </c>
      <c r="T501" s="45"/>
      <c r="U501" s="45"/>
      <c r="V501" s="45"/>
      <c r="W501" s="45"/>
      <c r="X501" s="45"/>
      <c r="Y501" s="45"/>
      <c r="Z501" s="45"/>
      <c r="AA501" s="45"/>
      <c r="AB501" s="73"/>
    </row>
    <row r="502" spans="1:28" x14ac:dyDescent="0.65">
      <c r="A502" s="96" t="s">
        <v>847</v>
      </c>
      <c r="B502" s="45">
        <v>61</v>
      </c>
      <c r="C502" s="70">
        <v>317</v>
      </c>
      <c r="D502" s="45" t="s">
        <v>34</v>
      </c>
      <c r="E502" s="45">
        <v>18378</v>
      </c>
      <c r="F502" s="45">
        <v>61</v>
      </c>
      <c r="G502" s="71">
        <v>681</v>
      </c>
      <c r="H502" s="59" t="s">
        <v>658</v>
      </c>
      <c r="I502" s="45"/>
      <c r="J502" s="45">
        <v>1</v>
      </c>
      <c r="K502" s="45">
        <v>13</v>
      </c>
      <c r="L502" s="448"/>
      <c r="M502" s="45">
        <v>113</v>
      </c>
      <c r="N502" s="45"/>
      <c r="O502" s="45"/>
      <c r="P502" s="45"/>
      <c r="Q502" s="72">
        <v>250</v>
      </c>
      <c r="R502" s="45">
        <v>79</v>
      </c>
      <c r="S502" s="45">
        <v>61</v>
      </c>
      <c r="T502" s="45" t="s">
        <v>36</v>
      </c>
      <c r="U502" s="45" t="s">
        <v>37</v>
      </c>
      <c r="V502" s="45">
        <v>54</v>
      </c>
      <c r="W502" s="45"/>
      <c r="X502" s="45">
        <v>54</v>
      </c>
      <c r="Y502" s="45"/>
      <c r="Z502" s="45"/>
      <c r="AA502" s="45">
        <v>20</v>
      </c>
      <c r="AB502" s="73"/>
    </row>
    <row r="503" spans="1:28" x14ac:dyDescent="0.65">
      <c r="A503" s="96"/>
      <c r="B503" s="45"/>
      <c r="C503" s="70"/>
      <c r="D503" s="45"/>
      <c r="E503" s="45"/>
      <c r="F503" s="45"/>
      <c r="G503" s="71"/>
      <c r="H503" s="59"/>
      <c r="I503" s="45"/>
      <c r="J503" s="45"/>
      <c r="K503" s="45"/>
      <c r="L503" s="448"/>
      <c r="M503" s="45"/>
      <c r="N503" s="45"/>
      <c r="O503" s="45"/>
      <c r="P503" s="45"/>
      <c r="Q503" s="72"/>
      <c r="R503" s="45"/>
      <c r="S503" s="45"/>
      <c r="T503" s="45"/>
      <c r="U503" s="45"/>
      <c r="V503" s="45"/>
      <c r="W503" s="45"/>
      <c r="X503" s="45"/>
      <c r="Y503" s="45"/>
      <c r="Z503" s="45"/>
      <c r="AA503" s="45"/>
      <c r="AB503" s="73"/>
    </row>
    <row r="504" spans="1:28" x14ac:dyDescent="0.65">
      <c r="A504" s="96" t="s">
        <v>848</v>
      </c>
      <c r="B504" s="45">
        <v>51</v>
      </c>
      <c r="C504" s="70">
        <v>318</v>
      </c>
      <c r="D504" s="45" t="s">
        <v>34</v>
      </c>
      <c r="E504" s="45">
        <v>43611</v>
      </c>
      <c r="F504" s="45">
        <v>103</v>
      </c>
      <c r="G504" s="71">
        <v>2856</v>
      </c>
      <c r="H504" s="59" t="s">
        <v>658</v>
      </c>
      <c r="I504" s="45">
        <v>14</v>
      </c>
      <c r="J504" s="45"/>
      <c r="K504" s="45">
        <v>8</v>
      </c>
      <c r="L504" s="448">
        <v>5608</v>
      </c>
      <c r="M504" s="45"/>
      <c r="N504" s="45"/>
      <c r="O504" s="45"/>
      <c r="P504" s="45"/>
      <c r="Q504" s="72">
        <v>100</v>
      </c>
      <c r="R504" s="45"/>
      <c r="S504" s="45">
        <v>51</v>
      </c>
      <c r="T504" s="45"/>
      <c r="U504" s="45"/>
      <c r="V504" s="45"/>
      <c r="W504" s="45"/>
      <c r="X504" s="45"/>
      <c r="Y504" s="45"/>
      <c r="Z504" s="45"/>
      <c r="AA504" s="45"/>
      <c r="AB504" s="73"/>
    </row>
    <row r="505" spans="1:28" x14ac:dyDescent="0.65">
      <c r="A505" s="96" t="s">
        <v>848</v>
      </c>
      <c r="B505" s="45"/>
      <c r="C505" s="70">
        <v>319</v>
      </c>
      <c r="D505" s="45" t="s">
        <v>34</v>
      </c>
      <c r="E505" s="45">
        <v>43608</v>
      </c>
      <c r="F505" s="45">
        <v>104</v>
      </c>
      <c r="G505" s="71">
        <v>2653</v>
      </c>
      <c r="H505" s="59" t="s">
        <v>658</v>
      </c>
      <c r="I505" s="45">
        <v>9</v>
      </c>
      <c r="J505" s="45">
        <v>3</v>
      </c>
      <c r="K505" s="45">
        <v>43</v>
      </c>
      <c r="L505" s="448">
        <v>3943</v>
      </c>
      <c r="M505" s="45"/>
      <c r="N505" s="45"/>
      <c r="O505" s="45"/>
      <c r="P505" s="45"/>
      <c r="Q505" s="72">
        <v>200</v>
      </c>
      <c r="R505" s="45"/>
      <c r="S505" s="45"/>
      <c r="T505" s="45"/>
      <c r="U505" s="45"/>
      <c r="V505" s="45"/>
      <c r="W505" s="45"/>
      <c r="X505" s="45"/>
      <c r="Y505" s="45"/>
      <c r="Z505" s="45"/>
      <c r="AA505" s="45"/>
      <c r="AB505" s="73"/>
    </row>
    <row r="506" spans="1:28" x14ac:dyDescent="0.65">
      <c r="A506" s="96" t="s">
        <v>848</v>
      </c>
      <c r="B506" s="45"/>
      <c r="C506" s="70">
        <v>320</v>
      </c>
      <c r="D506" s="45" t="s">
        <v>34</v>
      </c>
      <c r="E506" s="45">
        <v>43616</v>
      </c>
      <c r="F506" s="45">
        <v>132</v>
      </c>
      <c r="G506" s="71">
        <v>2861</v>
      </c>
      <c r="H506" s="59" t="s">
        <v>658</v>
      </c>
      <c r="I506" s="45">
        <v>1</v>
      </c>
      <c r="J506" s="45">
        <v>1</v>
      </c>
      <c r="K506" s="45">
        <v>5</v>
      </c>
      <c r="L506" s="448">
        <v>505</v>
      </c>
      <c r="M506" s="45"/>
      <c r="N506" s="45"/>
      <c r="O506" s="45"/>
      <c r="P506" s="45"/>
      <c r="Q506" s="72">
        <v>100</v>
      </c>
      <c r="R506" s="45"/>
      <c r="S506" s="45"/>
      <c r="T506" s="45"/>
      <c r="U506" s="45"/>
      <c r="V506" s="45"/>
      <c r="W506" s="45"/>
      <c r="X506" s="45"/>
      <c r="Y506" s="45"/>
      <c r="Z506" s="45"/>
      <c r="AA506" s="45"/>
      <c r="AB506" s="73"/>
    </row>
    <row r="507" spans="1:28" x14ac:dyDescent="0.65">
      <c r="A507" s="96"/>
      <c r="B507" s="45"/>
      <c r="C507" s="70"/>
      <c r="D507" s="45"/>
      <c r="E507" s="45"/>
      <c r="F507" s="45"/>
      <c r="G507" s="71"/>
      <c r="H507" s="59"/>
      <c r="I507" s="45"/>
      <c r="J507" s="45"/>
      <c r="K507" s="45"/>
      <c r="L507" s="448"/>
      <c r="M507" s="45"/>
      <c r="N507" s="45"/>
      <c r="O507" s="45"/>
      <c r="P507" s="45"/>
      <c r="Q507" s="72"/>
      <c r="R507" s="45"/>
      <c r="S507" s="45"/>
      <c r="T507" s="45"/>
      <c r="U507" s="45"/>
      <c r="V507" s="45"/>
      <c r="W507" s="45"/>
      <c r="X507" s="45"/>
      <c r="Y507" s="45"/>
      <c r="Z507" s="45"/>
      <c r="AA507" s="45"/>
      <c r="AB507" s="73"/>
    </row>
    <row r="508" spans="1:28" x14ac:dyDescent="0.65">
      <c r="A508" s="96" t="s">
        <v>849</v>
      </c>
      <c r="B508" s="45">
        <v>51</v>
      </c>
      <c r="C508" s="70">
        <v>321</v>
      </c>
      <c r="D508" s="45" t="s">
        <v>34</v>
      </c>
      <c r="E508" s="45">
        <v>12500</v>
      </c>
      <c r="F508" s="45">
        <v>13</v>
      </c>
      <c r="G508" s="71">
        <v>394</v>
      </c>
      <c r="H508" s="59" t="s">
        <v>658</v>
      </c>
      <c r="I508" s="45"/>
      <c r="J508" s="45">
        <v>3</v>
      </c>
      <c r="K508" s="45">
        <v>2</v>
      </c>
      <c r="L508" s="448"/>
      <c r="M508" s="45">
        <v>302</v>
      </c>
      <c r="N508" s="45"/>
      <c r="O508" s="45"/>
      <c r="P508" s="45"/>
      <c r="Q508" s="72">
        <v>250</v>
      </c>
      <c r="R508" s="45">
        <v>80</v>
      </c>
      <c r="S508" s="45">
        <v>51</v>
      </c>
      <c r="T508" s="45" t="s">
        <v>36</v>
      </c>
      <c r="U508" s="45" t="s">
        <v>45</v>
      </c>
      <c r="V508" s="45">
        <v>180</v>
      </c>
      <c r="W508" s="45"/>
      <c r="X508" s="45">
        <v>180</v>
      </c>
      <c r="Y508" s="45"/>
      <c r="Z508" s="45"/>
      <c r="AA508" s="45">
        <v>17</v>
      </c>
      <c r="AB508" s="73"/>
    </row>
    <row r="509" spans="1:28" x14ac:dyDescent="0.65">
      <c r="A509" s="96" t="s">
        <v>850</v>
      </c>
      <c r="B509" s="45"/>
      <c r="C509" s="70">
        <v>322</v>
      </c>
      <c r="D509" s="45" t="s">
        <v>34</v>
      </c>
      <c r="E509" s="45">
        <v>49490</v>
      </c>
      <c r="F509" s="45">
        <v>183</v>
      </c>
      <c r="G509" s="71">
        <v>4467</v>
      </c>
      <c r="H509" s="59" t="s">
        <v>658</v>
      </c>
      <c r="I509" s="45">
        <v>8</v>
      </c>
      <c r="J509" s="45">
        <v>1</v>
      </c>
      <c r="K509" s="45">
        <v>17</v>
      </c>
      <c r="L509" s="448">
        <v>3317</v>
      </c>
      <c r="M509" s="45"/>
      <c r="N509" s="45"/>
      <c r="O509" s="45"/>
      <c r="P509" s="45"/>
      <c r="Q509" s="72">
        <v>200</v>
      </c>
      <c r="R509" s="45"/>
      <c r="S509" s="45"/>
      <c r="T509" s="45"/>
      <c r="U509" s="45"/>
      <c r="V509" s="45"/>
      <c r="W509" s="45"/>
      <c r="X509" s="45"/>
      <c r="Y509" s="45"/>
      <c r="Z509" s="45"/>
      <c r="AA509" s="45"/>
      <c r="AB509" s="73"/>
    </row>
    <row r="510" spans="1:28" x14ac:dyDescent="0.65">
      <c r="A510" s="96"/>
      <c r="B510" s="45"/>
      <c r="C510" s="70"/>
      <c r="D510" s="45"/>
      <c r="E510" s="45"/>
      <c r="F510" s="45"/>
      <c r="G510" s="71"/>
      <c r="H510" s="59"/>
      <c r="I510" s="45"/>
      <c r="J510" s="45"/>
      <c r="K510" s="45"/>
      <c r="L510" s="448"/>
      <c r="M510" s="45"/>
      <c r="N510" s="45"/>
      <c r="O510" s="45"/>
      <c r="P510" s="45"/>
      <c r="Q510" s="72"/>
      <c r="R510" s="45"/>
      <c r="S510" s="45"/>
      <c r="T510" s="45"/>
      <c r="U510" s="45"/>
      <c r="V510" s="45"/>
      <c r="W510" s="45"/>
      <c r="X510" s="45"/>
      <c r="Y510" s="45"/>
      <c r="Z510" s="45"/>
      <c r="AA510" s="45"/>
      <c r="AB510" s="73"/>
    </row>
    <row r="511" spans="1:28" x14ac:dyDescent="0.65">
      <c r="A511" s="96" t="s">
        <v>851</v>
      </c>
      <c r="B511" s="45">
        <v>174</v>
      </c>
      <c r="C511" s="70">
        <v>323</v>
      </c>
      <c r="D511" s="45" t="s">
        <v>34</v>
      </c>
      <c r="E511" s="45">
        <v>49666</v>
      </c>
      <c r="F511" s="45">
        <v>236</v>
      </c>
      <c r="G511" s="71">
        <v>4643</v>
      </c>
      <c r="H511" s="59" t="s">
        <v>658</v>
      </c>
      <c r="I511" s="45">
        <v>4</v>
      </c>
      <c r="J511" s="45">
        <v>3</v>
      </c>
      <c r="K511" s="45">
        <v>94</v>
      </c>
      <c r="L511" s="448">
        <v>1994</v>
      </c>
      <c r="M511" s="45"/>
      <c r="N511" s="45"/>
      <c r="O511" s="45"/>
      <c r="P511" s="45"/>
      <c r="Q511" s="72">
        <v>150</v>
      </c>
      <c r="R511" s="45"/>
      <c r="S511" s="45">
        <v>174</v>
      </c>
      <c r="T511" s="45"/>
      <c r="U511" s="45"/>
      <c r="V511" s="45"/>
      <c r="W511" s="45"/>
      <c r="X511" s="45"/>
      <c r="Y511" s="45"/>
      <c r="Z511" s="45"/>
      <c r="AA511" s="45"/>
      <c r="AB511" s="73"/>
    </row>
    <row r="512" spans="1:28" x14ac:dyDescent="0.65">
      <c r="A512" s="96" t="s">
        <v>851</v>
      </c>
      <c r="B512" s="45">
        <v>174</v>
      </c>
      <c r="C512" s="70">
        <v>324</v>
      </c>
      <c r="D512" s="45" t="s">
        <v>34</v>
      </c>
      <c r="E512" s="45">
        <v>49658</v>
      </c>
      <c r="F512" s="45">
        <v>239</v>
      </c>
      <c r="G512" s="71">
        <v>4635</v>
      </c>
      <c r="H512" s="59" t="s">
        <v>658</v>
      </c>
      <c r="I512" s="45">
        <v>2</v>
      </c>
      <c r="J512" s="45">
        <v>3</v>
      </c>
      <c r="K512" s="45">
        <v>87</v>
      </c>
      <c r="L512" s="448">
        <v>1187</v>
      </c>
      <c r="M512" s="45"/>
      <c r="N512" s="45"/>
      <c r="O512" s="45"/>
      <c r="P512" s="45"/>
      <c r="Q512" s="72">
        <v>150</v>
      </c>
      <c r="R512" s="45"/>
      <c r="S512" s="45">
        <v>174</v>
      </c>
      <c r="T512" s="45"/>
      <c r="U512" s="45"/>
      <c r="V512" s="45"/>
      <c r="W512" s="45"/>
      <c r="X512" s="45"/>
      <c r="Y512" s="45"/>
      <c r="Z512" s="45"/>
      <c r="AA512" s="45"/>
      <c r="AB512" s="73"/>
    </row>
    <row r="513" spans="1:28" x14ac:dyDescent="0.65">
      <c r="A513" s="96"/>
      <c r="B513" s="45"/>
      <c r="C513" s="70"/>
      <c r="D513" s="45"/>
      <c r="E513" s="45"/>
      <c r="F513" s="45"/>
      <c r="G513" s="71"/>
      <c r="H513" s="59"/>
      <c r="I513" s="45"/>
      <c r="J513" s="45"/>
      <c r="K513" s="45"/>
      <c r="L513" s="448"/>
      <c r="M513" s="45"/>
      <c r="N513" s="45"/>
      <c r="O513" s="45"/>
      <c r="P513" s="45"/>
      <c r="Q513" s="72"/>
      <c r="R513" s="45"/>
      <c r="S513" s="45"/>
      <c r="T513" s="45"/>
      <c r="U513" s="45"/>
      <c r="V513" s="45"/>
      <c r="W513" s="45"/>
      <c r="X513" s="45"/>
      <c r="Y513" s="45"/>
      <c r="Z513" s="45"/>
      <c r="AA513" s="45"/>
      <c r="AB513" s="73"/>
    </row>
    <row r="514" spans="1:28" x14ac:dyDescent="0.65">
      <c r="A514" s="96" t="s">
        <v>852</v>
      </c>
      <c r="B514" s="45">
        <v>174</v>
      </c>
      <c r="C514" s="70">
        <v>325</v>
      </c>
      <c r="D514" s="45" t="s">
        <v>34</v>
      </c>
      <c r="E514" s="45">
        <v>14313</v>
      </c>
      <c r="F514" s="45">
        <v>136</v>
      </c>
      <c r="G514" s="71">
        <v>534</v>
      </c>
      <c r="H514" s="59" t="s">
        <v>658</v>
      </c>
      <c r="I514" s="45"/>
      <c r="J514" s="45">
        <v>1</v>
      </c>
      <c r="K514" s="45">
        <v>24</v>
      </c>
      <c r="L514" s="448"/>
      <c r="M514" s="45">
        <v>124</v>
      </c>
      <c r="N514" s="45"/>
      <c r="O514" s="45"/>
      <c r="P514" s="45"/>
      <c r="Q514" s="72">
        <v>250</v>
      </c>
      <c r="R514" s="45">
        <v>81</v>
      </c>
      <c r="S514" s="45">
        <v>174</v>
      </c>
      <c r="T514" s="45" t="s">
        <v>36</v>
      </c>
      <c r="U514" s="45" t="s">
        <v>45</v>
      </c>
      <c r="V514" s="45">
        <v>108</v>
      </c>
      <c r="W514" s="45"/>
      <c r="X514" s="45">
        <v>108</v>
      </c>
      <c r="Y514" s="45"/>
      <c r="Z514" s="45"/>
      <c r="AA514" s="45">
        <v>35</v>
      </c>
      <c r="AB514" s="73"/>
    </row>
    <row r="515" spans="1:28" x14ac:dyDescent="0.65">
      <c r="A515" s="96"/>
      <c r="B515" s="45"/>
      <c r="C515" s="70"/>
      <c r="D515" s="45"/>
      <c r="E515" s="45"/>
      <c r="F515" s="45"/>
      <c r="G515" s="71"/>
      <c r="H515" s="59"/>
      <c r="I515" s="45"/>
      <c r="J515" s="45"/>
      <c r="K515" s="45"/>
      <c r="L515" s="448"/>
      <c r="M515" s="45"/>
      <c r="N515" s="45"/>
      <c r="O515" s="45"/>
      <c r="P515" s="45"/>
      <c r="Q515" s="72"/>
      <c r="R515" s="45"/>
      <c r="S515" s="45"/>
      <c r="T515" s="45"/>
      <c r="U515" s="45"/>
      <c r="V515" s="45"/>
      <c r="W515" s="45"/>
      <c r="X515" s="45"/>
      <c r="Y515" s="45"/>
      <c r="Z515" s="45"/>
      <c r="AA515" s="45"/>
      <c r="AB515" s="73"/>
    </row>
    <row r="516" spans="1:28" x14ac:dyDescent="0.65">
      <c r="A516" s="96" t="s">
        <v>853</v>
      </c>
      <c r="B516" s="45">
        <v>38</v>
      </c>
      <c r="C516" s="70">
        <v>326</v>
      </c>
      <c r="D516" s="45" t="s">
        <v>34</v>
      </c>
      <c r="E516" s="45">
        <v>34578</v>
      </c>
      <c r="F516" s="45">
        <v>74</v>
      </c>
      <c r="G516" s="71">
        <v>2813</v>
      </c>
      <c r="H516" s="59" t="s">
        <v>658</v>
      </c>
      <c r="I516" s="45">
        <v>4</v>
      </c>
      <c r="J516" s="45">
        <v>2</v>
      </c>
      <c r="K516" s="45"/>
      <c r="L516" s="448">
        <v>1800</v>
      </c>
      <c r="M516" s="45"/>
      <c r="N516" s="45"/>
      <c r="O516" s="45"/>
      <c r="P516" s="45"/>
      <c r="Q516" s="72">
        <v>150</v>
      </c>
      <c r="R516" s="45"/>
      <c r="S516" s="45">
        <v>38</v>
      </c>
      <c r="T516" s="45"/>
      <c r="U516" s="45"/>
      <c r="V516" s="45"/>
      <c r="W516" s="45"/>
      <c r="X516" s="45"/>
      <c r="Y516" s="45"/>
      <c r="Z516" s="45"/>
      <c r="AA516" s="45"/>
      <c r="AB516" s="73"/>
    </row>
    <row r="517" spans="1:28" x14ac:dyDescent="0.65">
      <c r="A517" s="96"/>
      <c r="B517" s="45"/>
      <c r="C517" s="70"/>
      <c r="D517" s="45"/>
      <c r="E517" s="45"/>
      <c r="F517" s="45"/>
      <c r="G517" s="71"/>
      <c r="H517" s="59"/>
      <c r="I517" s="45"/>
      <c r="J517" s="45"/>
      <c r="K517" s="45"/>
      <c r="L517" s="448"/>
      <c r="M517" s="45"/>
      <c r="N517" s="45"/>
      <c r="O517" s="45"/>
      <c r="P517" s="45"/>
      <c r="Q517" s="72"/>
      <c r="R517" s="45"/>
      <c r="S517" s="45"/>
      <c r="T517" s="45"/>
      <c r="U517" s="45"/>
      <c r="V517" s="45"/>
      <c r="W517" s="45"/>
      <c r="X517" s="45"/>
      <c r="Y517" s="45"/>
      <c r="Z517" s="45"/>
      <c r="AA517" s="45"/>
      <c r="AB517" s="73"/>
    </row>
    <row r="518" spans="1:28" x14ac:dyDescent="0.65">
      <c r="A518" s="96" t="s">
        <v>854</v>
      </c>
      <c r="B518" s="45">
        <v>38</v>
      </c>
      <c r="C518" s="70">
        <v>327</v>
      </c>
      <c r="D518" s="45" t="s">
        <v>34</v>
      </c>
      <c r="E518" s="45">
        <v>12515</v>
      </c>
      <c r="F518" s="45">
        <v>37</v>
      </c>
      <c r="G518" s="71">
        <v>409</v>
      </c>
      <c r="H518" s="59" t="s">
        <v>658</v>
      </c>
      <c r="I518" s="45"/>
      <c r="J518" s="45">
        <v>1</v>
      </c>
      <c r="K518" s="45">
        <v>40</v>
      </c>
      <c r="L518" s="448"/>
      <c r="M518" s="45">
        <v>140</v>
      </c>
      <c r="N518" s="45"/>
      <c r="O518" s="45"/>
      <c r="P518" s="45"/>
      <c r="Q518" s="72">
        <v>250</v>
      </c>
      <c r="R518" s="45">
        <v>82</v>
      </c>
      <c r="S518" s="45">
        <v>38</v>
      </c>
      <c r="T518" s="45" t="s">
        <v>36</v>
      </c>
      <c r="U518" s="45" t="s">
        <v>64</v>
      </c>
      <c r="V518" s="45">
        <v>90</v>
      </c>
      <c r="W518" s="45"/>
      <c r="X518" s="45">
        <v>90</v>
      </c>
      <c r="Y518" s="45"/>
      <c r="Z518" s="45"/>
      <c r="AA518" s="45">
        <v>3</v>
      </c>
      <c r="AB518" s="73"/>
    </row>
    <row r="519" spans="1:28" x14ac:dyDescent="0.65">
      <c r="A519" s="96"/>
      <c r="B519" s="45"/>
      <c r="C519" s="70"/>
      <c r="D519" s="45"/>
      <c r="E519" s="45"/>
      <c r="F519" s="45"/>
      <c r="G519" s="71"/>
      <c r="H519" s="59"/>
      <c r="I519" s="45"/>
      <c r="J519" s="45"/>
      <c r="K519" s="45"/>
      <c r="L519" s="448"/>
      <c r="M519" s="45"/>
      <c r="N519" s="45"/>
      <c r="O519" s="45"/>
      <c r="P519" s="45"/>
      <c r="Q519" s="72"/>
      <c r="R519" s="45"/>
      <c r="S519" s="45"/>
      <c r="T519" s="45"/>
      <c r="U519" s="45"/>
      <c r="V519" s="45"/>
      <c r="W519" s="45"/>
      <c r="X519" s="45"/>
      <c r="Y519" s="45"/>
      <c r="Z519" s="45"/>
      <c r="AA519" s="45"/>
      <c r="AB519" s="73"/>
    </row>
    <row r="520" spans="1:28" x14ac:dyDescent="0.65">
      <c r="A520" s="96" t="s">
        <v>855</v>
      </c>
      <c r="B520" s="45">
        <v>253</v>
      </c>
      <c r="C520" s="70">
        <v>328</v>
      </c>
      <c r="D520" s="45" t="s">
        <v>34</v>
      </c>
      <c r="E520" s="45">
        <v>14349</v>
      </c>
      <c r="F520" s="45">
        <v>35</v>
      </c>
      <c r="G520" s="71">
        <v>652</v>
      </c>
      <c r="H520" s="59" t="s">
        <v>658</v>
      </c>
      <c r="I520" s="45"/>
      <c r="J520" s="45">
        <v>3</v>
      </c>
      <c r="K520" s="45">
        <v>69</v>
      </c>
      <c r="L520" s="448"/>
      <c r="M520" s="45">
        <v>369</v>
      </c>
      <c r="N520" s="45"/>
      <c r="O520" s="45"/>
      <c r="P520" s="45"/>
      <c r="Q520" s="72">
        <v>250</v>
      </c>
      <c r="R520" s="45">
        <v>83</v>
      </c>
      <c r="S520" s="45">
        <v>253</v>
      </c>
      <c r="T520" s="45" t="s">
        <v>36</v>
      </c>
      <c r="U520" s="45" t="s">
        <v>45</v>
      </c>
      <c r="V520" s="45">
        <v>72</v>
      </c>
      <c r="W520" s="45"/>
      <c r="X520" s="45">
        <v>72</v>
      </c>
      <c r="Y520" s="45"/>
      <c r="Z520" s="45"/>
      <c r="AA520" s="45">
        <v>10</v>
      </c>
      <c r="AB520" s="73"/>
    </row>
    <row r="521" spans="1:28" x14ac:dyDescent="0.65">
      <c r="A521" s="96" t="s">
        <v>855</v>
      </c>
      <c r="B521" s="45">
        <v>253</v>
      </c>
      <c r="C521" s="70">
        <v>329</v>
      </c>
      <c r="D521" s="45" t="s">
        <v>34</v>
      </c>
      <c r="E521" s="45">
        <v>48440</v>
      </c>
      <c r="F521" s="45">
        <v>207</v>
      </c>
      <c r="G521" s="71">
        <v>4184</v>
      </c>
      <c r="H521" s="59" t="s">
        <v>658</v>
      </c>
      <c r="I521" s="45">
        <v>15</v>
      </c>
      <c r="J521" s="45"/>
      <c r="K521" s="45">
        <v>95</v>
      </c>
      <c r="L521" s="448">
        <v>6095</v>
      </c>
      <c r="M521" s="45"/>
      <c r="N521" s="45"/>
      <c r="O521" s="45"/>
      <c r="P521" s="45"/>
      <c r="Q521" s="72">
        <v>150</v>
      </c>
      <c r="R521" s="45"/>
      <c r="S521" s="45">
        <v>253</v>
      </c>
      <c r="T521" s="45"/>
      <c r="U521" s="45"/>
      <c r="V521" s="45"/>
      <c r="W521" s="45"/>
      <c r="X521" s="45"/>
      <c r="Y521" s="45"/>
      <c r="Z521" s="45"/>
      <c r="AA521" s="45"/>
      <c r="AB521" s="73"/>
    </row>
    <row r="522" spans="1:28" x14ac:dyDescent="0.65">
      <c r="A522" s="96" t="s">
        <v>855</v>
      </c>
      <c r="B522" s="45">
        <v>253</v>
      </c>
      <c r="C522" s="70">
        <v>330</v>
      </c>
      <c r="D522" s="45" t="s">
        <v>34</v>
      </c>
      <c r="E522" s="45">
        <v>44992</v>
      </c>
      <c r="F522" s="45">
        <v>221</v>
      </c>
      <c r="G522" s="71">
        <v>4726</v>
      </c>
      <c r="H522" s="59" t="s">
        <v>658</v>
      </c>
      <c r="I522" s="45">
        <v>12</v>
      </c>
      <c r="J522" s="45">
        <v>1</v>
      </c>
      <c r="K522" s="45">
        <v>95</v>
      </c>
      <c r="L522" s="448">
        <v>4995</v>
      </c>
      <c r="M522" s="45"/>
      <c r="N522" s="45"/>
      <c r="O522" s="45"/>
      <c r="P522" s="45"/>
      <c r="Q522" s="72">
        <v>150</v>
      </c>
      <c r="R522" s="45"/>
      <c r="S522" s="45">
        <v>253</v>
      </c>
      <c r="T522" s="45"/>
      <c r="U522" s="45"/>
      <c r="V522" s="45"/>
      <c r="W522" s="45"/>
      <c r="X522" s="45"/>
      <c r="Y522" s="45"/>
      <c r="Z522" s="45"/>
      <c r="AA522" s="45"/>
      <c r="AB522" s="73"/>
    </row>
    <row r="523" spans="1:28" x14ac:dyDescent="0.65">
      <c r="A523" s="96" t="s">
        <v>855</v>
      </c>
      <c r="B523" s="45">
        <v>253</v>
      </c>
      <c r="C523" s="70">
        <v>331</v>
      </c>
      <c r="D523" s="45" t="s">
        <v>34</v>
      </c>
      <c r="E523" s="45">
        <v>42119</v>
      </c>
      <c r="F523" s="45">
        <v>76</v>
      </c>
      <c r="G523" s="71">
        <v>2694</v>
      </c>
      <c r="H523" s="59" t="s">
        <v>658</v>
      </c>
      <c r="I523" s="45">
        <v>13</v>
      </c>
      <c r="J523" s="45">
        <v>3</v>
      </c>
      <c r="K523" s="45">
        <v>45</v>
      </c>
      <c r="L523" s="448">
        <v>5545</v>
      </c>
      <c r="M523" s="45"/>
      <c r="N523" s="45"/>
      <c r="O523" s="45"/>
      <c r="P523" s="45"/>
      <c r="Q523" s="72">
        <v>100</v>
      </c>
      <c r="R523" s="45"/>
      <c r="S523" s="45">
        <v>253</v>
      </c>
      <c r="T523" s="45"/>
      <c r="U523" s="45"/>
      <c r="V523" s="45"/>
      <c r="W523" s="45"/>
      <c r="X523" s="45"/>
      <c r="Y523" s="45"/>
      <c r="Z523" s="45"/>
      <c r="AA523" s="45"/>
      <c r="AB523" s="73"/>
    </row>
    <row r="524" spans="1:28" x14ac:dyDescent="0.65">
      <c r="A524" s="96"/>
      <c r="B524" s="45"/>
      <c r="C524" s="70"/>
      <c r="D524" s="45"/>
      <c r="E524" s="45"/>
      <c r="F524" s="45"/>
      <c r="G524" s="71"/>
      <c r="H524" s="59"/>
      <c r="I524" s="45"/>
      <c r="J524" s="45"/>
      <c r="K524" s="45"/>
      <c r="L524" s="448"/>
      <c r="M524" s="45"/>
      <c r="N524" s="45"/>
      <c r="O524" s="45"/>
      <c r="P524" s="45"/>
      <c r="Q524" s="72"/>
      <c r="R524" s="45"/>
      <c r="S524" s="45"/>
      <c r="T524" s="45"/>
      <c r="U524" s="45"/>
      <c r="V524" s="45"/>
      <c r="W524" s="45"/>
      <c r="X524" s="45"/>
      <c r="Y524" s="45"/>
      <c r="Z524" s="45"/>
      <c r="AA524" s="45"/>
      <c r="AB524" s="73"/>
    </row>
    <row r="525" spans="1:28" x14ac:dyDescent="0.65">
      <c r="A525" s="96" t="s">
        <v>856</v>
      </c>
      <c r="B525" s="45">
        <v>30</v>
      </c>
      <c r="C525" s="70">
        <v>332</v>
      </c>
      <c r="D525" s="45" t="s">
        <v>34</v>
      </c>
      <c r="E525" s="45">
        <v>74082</v>
      </c>
      <c r="F525" s="45">
        <v>302</v>
      </c>
      <c r="G525" s="71">
        <v>6431</v>
      </c>
      <c r="H525" s="59" t="s">
        <v>658</v>
      </c>
      <c r="I525" s="45">
        <v>12</v>
      </c>
      <c r="J525" s="45">
        <v>1</v>
      </c>
      <c r="K525" s="45">
        <v>60</v>
      </c>
      <c r="L525" s="448">
        <v>4960</v>
      </c>
      <c r="M525" s="45"/>
      <c r="N525" s="45"/>
      <c r="O525" s="45"/>
      <c r="P525" s="45"/>
      <c r="Q525" s="72">
        <v>200</v>
      </c>
      <c r="R525" s="45"/>
      <c r="S525" s="45">
        <v>30</v>
      </c>
      <c r="T525" s="45"/>
      <c r="U525" s="45"/>
      <c r="V525" s="45"/>
      <c r="W525" s="45"/>
      <c r="X525" s="45"/>
      <c r="Y525" s="45"/>
      <c r="Z525" s="45"/>
      <c r="AA525" s="45"/>
      <c r="AB525" s="73"/>
    </row>
    <row r="526" spans="1:28" x14ac:dyDescent="0.65">
      <c r="A526" s="96" t="s">
        <v>856</v>
      </c>
      <c r="B526" s="45"/>
      <c r="C526" s="70">
        <v>333</v>
      </c>
      <c r="D526" s="45" t="s">
        <v>34</v>
      </c>
      <c r="E526" s="45">
        <v>43249</v>
      </c>
      <c r="F526" s="45">
        <v>158</v>
      </c>
      <c r="G526" s="71">
        <v>2987</v>
      </c>
      <c r="H526" s="59" t="s">
        <v>658</v>
      </c>
      <c r="I526" s="45">
        <v>3</v>
      </c>
      <c r="J526" s="45"/>
      <c r="K526" s="45">
        <v>17</v>
      </c>
      <c r="L526" s="448">
        <v>1217</v>
      </c>
      <c r="M526" s="45"/>
      <c r="N526" s="45"/>
      <c r="O526" s="45"/>
      <c r="P526" s="45"/>
      <c r="Q526" s="72">
        <v>100</v>
      </c>
      <c r="R526" s="45"/>
      <c r="S526" s="45"/>
      <c r="T526" s="45"/>
      <c r="U526" s="45"/>
      <c r="V526" s="45"/>
      <c r="W526" s="45"/>
      <c r="X526" s="45"/>
      <c r="Y526" s="45"/>
      <c r="Z526" s="45"/>
      <c r="AA526" s="45"/>
      <c r="AB526" s="73"/>
    </row>
    <row r="527" spans="1:28" x14ac:dyDescent="0.65">
      <c r="A527" s="96"/>
      <c r="B527" s="45"/>
      <c r="C527" s="70"/>
      <c r="D527" s="45"/>
      <c r="E527" s="45"/>
      <c r="F527" s="45"/>
      <c r="G527" s="71"/>
      <c r="H527" s="59"/>
      <c r="I527" s="45"/>
      <c r="J527" s="45"/>
      <c r="K527" s="45"/>
      <c r="L527" s="448"/>
      <c r="M527" s="45"/>
      <c r="N527" s="45"/>
      <c r="O527" s="45"/>
      <c r="P527" s="45"/>
      <c r="Q527" s="72"/>
      <c r="R527" s="45"/>
      <c r="S527" s="45"/>
      <c r="T527" s="45"/>
      <c r="U527" s="45"/>
      <c r="V527" s="45"/>
      <c r="W527" s="45"/>
      <c r="X527" s="45"/>
      <c r="Y527" s="45"/>
      <c r="Z527" s="45"/>
      <c r="AA527" s="45"/>
      <c r="AB527" s="73"/>
    </row>
    <row r="528" spans="1:28" x14ac:dyDescent="0.65">
      <c r="A528" s="96" t="s">
        <v>857</v>
      </c>
      <c r="B528" s="45"/>
      <c r="C528" s="70">
        <v>334</v>
      </c>
      <c r="D528" s="45" t="s">
        <v>34</v>
      </c>
      <c r="E528" s="45">
        <v>26442</v>
      </c>
      <c r="F528" s="45">
        <v>13</v>
      </c>
      <c r="G528" s="71">
        <v>2360</v>
      </c>
      <c r="H528" s="59" t="s">
        <v>658</v>
      </c>
      <c r="I528" s="45">
        <v>23</v>
      </c>
      <c r="J528" s="45">
        <v>2</v>
      </c>
      <c r="K528" s="45">
        <v>5</v>
      </c>
      <c r="L528" s="448">
        <v>9405</v>
      </c>
      <c r="M528" s="45"/>
      <c r="N528" s="45"/>
      <c r="O528" s="45"/>
      <c r="P528" s="45"/>
      <c r="Q528" s="72">
        <v>100</v>
      </c>
      <c r="R528" s="45"/>
      <c r="S528" s="45"/>
      <c r="T528" s="45"/>
      <c r="U528" s="45"/>
      <c r="V528" s="45"/>
      <c r="W528" s="45"/>
      <c r="X528" s="45"/>
      <c r="Y528" s="45"/>
      <c r="Z528" s="45"/>
      <c r="AA528" s="45"/>
      <c r="AB528" s="73"/>
    </row>
    <row r="529" spans="1:29" x14ac:dyDescent="0.65">
      <c r="A529" s="96" t="s">
        <v>858</v>
      </c>
      <c r="B529" s="45">
        <v>30</v>
      </c>
      <c r="C529" s="70">
        <v>335</v>
      </c>
      <c r="D529" s="45" t="s">
        <v>34</v>
      </c>
      <c r="E529" s="45">
        <v>43227</v>
      </c>
      <c r="F529" s="45">
        <v>183</v>
      </c>
      <c r="G529" s="71">
        <v>2965</v>
      </c>
      <c r="H529" s="59" t="s">
        <v>658</v>
      </c>
      <c r="I529" s="45">
        <v>2</v>
      </c>
      <c r="J529" s="45">
        <v>2</v>
      </c>
      <c r="K529" s="45">
        <v>59</v>
      </c>
      <c r="L529" s="448"/>
      <c r="M529" s="45">
        <v>1059</v>
      </c>
      <c r="N529" s="45"/>
      <c r="O529" s="45"/>
      <c r="P529" s="45"/>
      <c r="Q529" s="72">
        <v>250</v>
      </c>
      <c r="R529" s="45">
        <v>84</v>
      </c>
      <c r="S529" s="45">
        <v>30</v>
      </c>
      <c r="T529" s="45" t="s">
        <v>36</v>
      </c>
      <c r="U529" s="45" t="s">
        <v>45</v>
      </c>
      <c r="V529" s="45">
        <v>75</v>
      </c>
      <c r="W529" s="45"/>
      <c r="X529" s="45">
        <v>75</v>
      </c>
      <c r="Y529" s="45"/>
      <c r="Z529" s="45"/>
      <c r="AA529" s="45">
        <v>35</v>
      </c>
      <c r="AB529" s="73"/>
    </row>
    <row r="530" spans="1:29" x14ac:dyDescent="0.65">
      <c r="A530" s="96"/>
      <c r="B530" s="45"/>
      <c r="C530" s="70"/>
      <c r="D530" s="45"/>
      <c r="E530" s="45"/>
      <c r="F530" s="45"/>
      <c r="G530" s="71"/>
      <c r="H530" s="59"/>
      <c r="I530" s="45"/>
      <c r="J530" s="45"/>
      <c r="K530" s="45"/>
      <c r="L530" s="448"/>
      <c r="M530" s="45"/>
      <c r="N530" s="45"/>
      <c r="O530" s="45"/>
      <c r="P530" s="45"/>
      <c r="Q530" s="72"/>
      <c r="R530" s="45"/>
      <c r="S530" s="45"/>
      <c r="T530" s="45"/>
      <c r="U530" s="45"/>
      <c r="V530" s="45"/>
      <c r="W530" s="45"/>
      <c r="X530" s="45"/>
      <c r="Y530" s="45"/>
      <c r="Z530" s="45"/>
      <c r="AA530" s="45"/>
      <c r="AB530" s="73"/>
    </row>
    <row r="531" spans="1:29" x14ac:dyDescent="0.65">
      <c r="A531" s="96" t="s">
        <v>859</v>
      </c>
      <c r="B531" s="45">
        <v>16</v>
      </c>
      <c r="C531" s="70">
        <v>336</v>
      </c>
      <c r="D531" s="45" t="s">
        <v>34</v>
      </c>
      <c r="E531" s="45">
        <v>43596</v>
      </c>
      <c r="F531" s="45">
        <v>1</v>
      </c>
      <c r="G531" s="71">
        <v>2841</v>
      </c>
      <c r="H531" s="59" t="s">
        <v>658</v>
      </c>
      <c r="I531" s="45">
        <v>14</v>
      </c>
      <c r="J531" s="45">
        <v>1</v>
      </c>
      <c r="K531" s="45">
        <v>95</v>
      </c>
      <c r="L531" s="448">
        <v>5795</v>
      </c>
      <c r="M531" s="45"/>
      <c r="N531" s="45"/>
      <c r="O531" s="45"/>
      <c r="P531" s="45"/>
      <c r="Q531" s="72">
        <v>200</v>
      </c>
      <c r="R531" s="45"/>
      <c r="S531" s="45">
        <v>16</v>
      </c>
      <c r="T531" s="45"/>
      <c r="U531" s="45"/>
      <c r="V531" s="45"/>
      <c r="W531" s="45"/>
      <c r="X531" s="45"/>
      <c r="Y531" s="45"/>
      <c r="Z531" s="45"/>
      <c r="AA531" s="45"/>
      <c r="AB531" s="73"/>
    </row>
    <row r="532" spans="1:29" x14ac:dyDescent="0.65">
      <c r="A532" s="96" t="s">
        <v>859</v>
      </c>
      <c r="B532" s="45"/>
      <c r="C532" s="70">
        <v>337</v>
      </c>
      <c r="D532" s="45" t="s">
        <v>34</v>
      </c>
      <c r="E532" s="45">
        <v>43594</v>
      </c>
      <c r="F532" s="45">
        <v>89</v>
      </c>
      <c r="G532" s="71">
        <v>2839</v>
      </c>
      <c r="H532" s="59" t="s">
        <v>658</v>
      </c>
      <c r="I532" s="45">
        <v>7</v>
      </c>
      <c r="J532" s="45">
        <v>3</v>
      </c>
      <c r="K532" s="45">
        <v>1</v>
      </c>
      <c r="L532" s="448">
        <v>3101</v>
      </c>
      <c r="M532" s="45"/>
      <c r="N532" s="45"/>
      <c r="O532" s="45"/>
      <c r="P532" s="45"/>
      <c r="Q532" s="72">
        <v>100</v>
      </c>
      <c r="R532" s="45"/>
      <c r="S532" s="45"/>
      <c r="T532" s="45"/>
      <c r="U532" s="45"/>
      <c r="V532" s="45"/>
      <c r="W532" s="45"/>
      <c r="X532" s="45"/>
      <c r="Y532" s="45"/>
      <c r="Z532" s="45"/>
      <c r="AA532" s="45"/>
      <c r="AB532" s="73"/>
    </row>
    <row r="533" spans="1:29" x14ac:dyDescent="0.65">
      <c r="A533" s="96"/>
      <c r="B533" s="45"/>
      <c r="C533" s="70"/>
      <c r="D533" s="45"/>
      <c r="E533" s="45"/>
      <c r="F533" s="45"/>
      <c r="G533" s="71"/>
      <c r="H533" s="59"/>
      <c r="I533" s="45"/>
      <c r="J533" s="45"/>
      <c r="K533" s="45"/>
      <c r="L533" s="448"/>
      <c r="M533" s="45"/>
      <c r="N533" s="45"/>
      <c r="O533" s="45"/>
      <c r="P533" s="45"/>
      <c r="Q533" s="72"/>
      <c r="R533" s="45"/>
      <c r="S533" s="45"/>
      <c r="T533" s="45"/>
      <c r="U533" s="45"/>
      <c r="V533" s="45"/>
      <c r="W533" s="45"/>
      <c r="X533" s="45"/>
      <c r="Y533" s="45"/>
      <c r="Z533" s="45"/>
      <c r="AA533" s="45"/>
      <c r="AB533" s="73"/>
    </row>
    <row r="534" spans="1:29" x14ac:dyDescent="0.65">
      <c r="A534" s="96" t="s">
        <v>860</v>
      </c>
      <c r="B534" s="45">
        <v>16</v>
      </c>
      <c r="C534" s="70">
        <v>338</v>
      </c>
      <c r="D534" s="45" t="s">
        <v>34</v>
      </c>
      <c r="E534" s="45">
        <v>87800</v>
      </c>
      <c r="F534" s="45">
        <v>322</v>
      </c>
      <c r="G534" s="71">
        <v>7119</v>
      </c>
      <c r="H534" s="59" t="s">
        <v>658</v>
      </c>
      <c r="I534" s="45">
        <v>6</v>
      </c>
      <c r="J534" s="45">
        <v>2</v>
      </c>
      <c r="K534" s="45">
        <v>72</v>
      </c>
      <c r="L534" s="448">
        <v>2672</v>
      </c>
      <c r="M534" s="45"/>
      <c r="N534" s="45"/>
      <c r="O534" s="45"/>
      <c r="P534" s="45"/>
      <c r="Q534" s="72">
        <v>100</v>
      </c>
      <c r="R534" s="45"/>
      <c r="S534" s="45">
        <v>16</v>
      </c>
      <c r="T534" s="45"/>
      <c r="U534" s="45"/>
      <c r="V534" s="45"/>
      <c r="W534" s="45"/>
      <c r="X534" s="45"/>
      <c r="Y534" s="45"/>
      <c r="Z534" s="45"/>
      <c r="AA534" s="45"/>
      <c r="AB534" s="73"/>
    </row>
    <row r="535" spans="1:29" x14ac:dyDescent="0.65">
      <c r="A535" s="96"/>
      <c r="B535" s="45"/>
      <c r="C535" s="70"/>
      <c r="D535" s="45"/>
      <c r="E535" s="45"/>
      <c r="F535" s="45"/>
      <c r="G535" s="71"/>
      <c r="H535" s="59"/>
      <c r="I535" s="45"/>
      <c r="J535" s="45"/>
      <c r="K535" s="45"/>
      <c r="L535" s="448"/>
      <c r="M535" s="45"/>
      <c r="N535" s="45"/>
      <c r="O535" s="45"/>
      <c r="P535" s="45"/>
      <c r="Q535" s="72"/>
      <c r="R535" s="45"/>
      <c r="S535" s="45"/>
      <c r="T535" s="45"/>
      <c r="U535" s="45"/>
      <c r="V535" s="45"/>
      <c r="W535" s="45"/>
      <c r="X535" s="45"/>
      <c r="Y535" s="45"/>
      <c r="Z535" s="45"/>
      <c r="AA535" s="45"/>
      <c r="AB535" s="73"/>
    </row>
    <row r="536" spans="1:29" s="41" customFormat="1" x14ac:dyDescent="0.65">
      <c r="A536" s="97" t="s">
        <v>861</v>
      </c>
      <c r="B536" s="47">
        <v>16</v>
      </c>
      <c r="C536" s="76">
        <v>339</v>
      </c>
      <c r="D536" s="47" t="s">
        <v>34</v>
      </c>
      <c r="E536" s="47">
        <v>14315</v>
      </c>
      <c r="F536" s="47">
        <v>138</v>
      </c>
      <c r="G536" s="77">
        <v>536</v>
      </c>
      <c r="H536" s="65" t="s">
        <v>658</v>
      </c>
      <c r="I536" s="47"/>
      <c r="J536" s="47">
        <v>1</v>
      </c>
      <c r="K536" s="47">
        <v>57</v>
      </c>
      <c r="L536" s="449"/>
      <c r="M536" s="47"/>
      <c r="N536" s="47"/>
      <c r="O536" s="47"/>
      <c r="P536" s="47">
        <v>157</v>
      </c>
      <c r="Q536" s="78">
        <v>250</v>
      </c>
      <c r="R536" s="47">
        <v>85</v>
      </c>
      <c r="S536" s="47">
        <v>16</v>
      </c>
      <c r="T536" s="47" t="s">
        <v>36</v>
      </c>
      <c r="U536" s="47" t="s">
        <v>37</v>
      </c>
      <c r="V536" s="47">
        <v>144</v>
      </c>
      <c r="W536" s="47"/>
      <c r="X536" s="47">
        <v>108</v>
      </c>
      <c r="Y536" s="47">
        <v>36</v>
      </c>
      <c r="Z536" s="47"/>
      <c r="AA536" s="47">
        <v>11</v>
      </c>
      <c r="AB536" s="79" t="s">
        <v>1213</v>
      </c>
      <c r="AC536" s="440"/>
    </row>
    <row r="537" spans="1:29" s="44" customFormat="1" x14ac:dyDescent="0.65">
      <c r="A537" s="98"/>
      <c r="B537" s="46"/>
      <c r="C537" s="80"/>
      <c r="D537" s="46"/>
      <c r="E537" s="46"/>
      <c r="F537" s="46"/>
      <c r="G537" s="82"/>
      <c r="H537" s="81"/>
      <c r="I537" s="46"/>
      <c r="J537" s="46"/>
      <c r="K537" s="46"/>
      <c r="L537" s="450"/>
      <c r="M537" s="46"/>
      <c r="N537" s="46"/>
      <c r="O537" s="46"/>
      <c r="P537" s="46"/>
      <c r="Q537" s="83"/>
      <c r="R537" s="46"/>
      <c r="S537" s="46"/>
      <c r="T537" s="46"/>
      <c r="U537" s="46"/>
      <c r="V537" s="46"/>
      <c r="W537" s="46"/>
      <c r="X537" s="46"/>
      <c r="Y537" s="46"/>
      <c r="Z537" s="46"/>
      <c r="AA537" s="46"/>
      <c r="AB537" s="84"/>
      <c r="AC537" s="440"/>
    </row>
    <row r="538" spans="1:29" x14ac:dyDescent="0.65">
      <c r="A538" s="96" t="s">
        <v>862</v>
      </c>
      <c r="B538" s="45">
        <v>54</v>
      </c>
      <c r="C538" s="70">
        <v>340</v>
      </c>
      <c r="D538" s="45" t="s">
        <v>34</v>
      </c>
      <c r="E538" s="45">
        <v>12525</v>
      </c>
      <c r="F538" s="45">
        <v>62</v>
      </c>
      <c r="G538" s="71">
        <v>419</v>
      </c>
      <c r="H538" s="59" t="s">
        <v>658</v>
      </c>
      <c r="I538" s="45"/>
      <c r="J538" s="45"/>
      <c r="K538" s="45">
        <v>92</v>
      </c>
      <c r="L538" s="448"/>
      <c r="M538" s="45">
        <v>92</v>
      </c>
      <c r="N538" s="45"/>
      <c r="O538" s="45"/>
      <c r="P538" s="45"/>
      <c r="Q538" s="72">
        <v>250</v>
      </c>
      <c r="R538" s="45">
        <v>86</v>
      </c>
      <c r="S538" s="45">
        <v>54</v>
      </c>
      <c r="T538" s="45" t="s">
        <v>36</v>
      </c>
      <c r="U538" s="45" t="s">
        <v>37</v>
      </c>
      <c r="V538" s="45">
        <v>285</v>
      </c>
      <c r="W538" s="45"/>
      <c r="X538" s="45">
        <v>285</v>
      </c>
      <c r="Y538" s="45"/>
      <c r="Z538" s="45"/>
      <c r="AA538" s="45">
        <v>2</v>
      </c>
      <c r="AB538" s="73"/>
    </row>
    <row r="539" spans="1:29" x14ac:dyDescent="0.65">
      <c r="A539" s="96"/>
      <c r="B539" s="45"/>
      <c r="C539" s="70"/>
      <c r="D539" s="45"/>
      <c r="E539" s="45"/>
      <c r="F539" s="45"/>
      <c r="G539" s="71"/>
      <c r="H539" s="59"/>
      <c r="I539" s="45"/>
      <c r="J539" s="45"/>
      <c r="K539" s="45"/>
      <c r="L539" s="448"/>
      <c r="M539" s="45"/>
      <c r="N539" s="45"/>
      <c r="O539" s="45"/>
      <c r="P539" s="45"/>
      <c r="Q539" s="72"/>
      <c r="R539" s="45"/>
      <c r="S539" s="45"/>
      <c r="T539" s="45"/>
      <c r="U539" s="45"/>
      <c r="V539" s="45"/>
      <c r="W539" s="45"/>
      <c r="X539" s="45"/>
      <c r="Y539" s="45"/>
      <c r="Z539" s="45"/>
      <c r="AA539" s="45"/>
      <c r="AB539" s="73"/>
    </row>
    <row r="540" spans="1:29" x14ac:dyDescent="0.65">
      <c r="A540" s="96" t="s">
        <v>771</v>
      </c>
      <c r="B540" s="45">
        <v>172</v>
      </c>
      <c r="C540" s="70">
        <v>341</v>
      </c>
      <c r="D540" s="45" t="s">
        <v>34</v>
      </c>
      <c r="E540" s="45">
        <v>43544</v>
      </c>
      <c r="F540" s="45">
        <v>36</v>
      </c>
      <c r="G540" s="71">
        <v>2789</v>
      </c>
      <c r="H540" s="59" t="s">
        <v>658</v>
      </c>
      <c r="I540" s="45">
        <v>5</v>
      </c>
      <c r="J540" s="45">
        <v>2</v>
      </c>
      <c r="K540" s="45">
        <v>39</v>
      </c>
      <c r="L540" s="448">
        <v>2239</v>
      </c>
      <c r="M540" s="45"/>
      <c r="N540" s="45"/>
      <c r="O540" s="45"/>
      <c r="P540" s="45"/>
      <c r="Q540" s="72">
        <v>150</v>
      </c>
      <c r="R540" s="45"/>
      <c r="S540" s="45">
        <v>172</v>
      </c>
      <c r="T540" s="45"/>
      <c r="U540" s="45"/>
      <c r="V540" s="45"/>
      <c r="W540" s="45"/>
      <c r="X540" s="45"/>
      <c r="Y540" s="45"/>
      <c r="Z540" s="45"/>
      <c r="AA540" s="45"/>
      <c r="AB540" s="73"/>
    </row>
    <row r="541" spans="1:29" x14ac:dyDescent="0.65">
      <c r="A541" s="96"/>
      <c r="B541" s="45"/>
      <c r="C541" s="70"/>
      <c r="D541" s="45"/>
      <c r="E541" s="45"/>
      <c r="F541" s="45"/>
      <c r="G541" s="71"/>
      <c r="H541" s="59"/>
      <c r="I541" s="45"/>
      <c r="J541" s="45"/>
      <c r="K541" s="45"/>
      <c r="L541" s="448"/>
      <c r="M541" s="45"/>
      <c r="N541" s="45"/>
      <c r="O541" s="45"/>
      <c r="P541" s="45"/>
      <c r="Q541" s="72"/>
      <c r="R541" s="45"/>
      <c r="S541" s="45"/>
      <c r="T541" s="45"/>
      <c r="U541" s="45"/>
      <c r="V541" s="45"/>
      <c r="W541" s="45"/>
      <c r="X541" s="45"/>
      <c r="Y541" s="45"/>
      <c r="Z541" s="45"/>
      <c r="AA541" s="45"/>
      <c r="AB541" s="73"/>
    </row>
    <row r="542" spans="1:29" x14ac:dyDescent="0.65">
      <c r="A542" s="96" t="s">
        <v>863</v>
      </c>
      <c r="B542" s="45">
        <v>148</v>
      </c>
      <c r="C542" s="70">
        <v>342</v>
      </c>
      <c r="D542" s="45" t="s">
        <v>34</v>
      </c>
      <c r="E542" s="45">
        <v>42108</v>
      </c>
      <c r="F542" s="45">
        <v>88</v>
      </c>
      <c r="G542" s="71">
        <v>2683</v>
      </c>
      <c r="H542" s="59" t="s">
        <v>658</v>
      </c>
      <c r="I542" s="45">
        <v>5</v>
      </c>
      <c r="J542" s="45">
        <v>2</v>
      </c>
      <c r="K542" s="45">
        <v>46</v>
      </c>
      <c r="L542" s="448">
        <v>2246</v>
      </c>
      <c r="M542" s="45"/>
      <c r="N542" s="45"/>
      <c r="O542" s="45"/>
      <c r="P542" s="45"/>
      <c r="Q542" s="72">
        <v>150</v>
      </c>
      <c r="R542" s="45"/>
      <c r="S542" s="45">
        <v>148</v>
      </c>
      <c r="T542" s="45"/>
      <c r="U542" s="45"/>
      <c r="V542" s="45"/>
      <c r="W542" s="45"/>
      <c r="X542" s="45"/>
      <c r="Y542" s="45"/>
      <c r="Z542" s="45"/>
      <c r="AA542" s="45"/>
      <c r="AB542" s="73"/>
    </row>
    <row r="543" spans="1:29" x14ac:dyDescent="0.65">
      <c r="A543" s="96" t="s">
        <v>863</v>
      </c>
      <c r="B543" s="45"/>
      <c r="C543" s="70">
        <v>343</v>
      </c>
      <c r="D543" s="45" t="s">
        <v>34</v>
      </c>
      <c r="E543" s="45">
        <v>42107</v>
      </c>
      <c r="F543" s="45">
        <v>79</v>
      </c>
      <c r="G543" s="71">
        <v>2682</v>
      </c>
      <c r="H543" s="59" t="s">
        <v>658</v>
      </c>
      <c r="I543" s="45">
        <v>6</v>
      </c>
      <c r="J543" s="45"/>
      <c r="K543" s="45">
        <v>32</v>
      </c>
      <c r="L543" s="448">
        <v>2432</v>
      </c>
      <c r="M543" s="45"/>
      <c r="N543" s="45"/>
      <c r="O543" s="45"/>
      <c r="P543" s="45"/>
      <c r="Q543" s="72">
        <v>150</v>
      </c>
      <c r="R543" s="45"/>
      <c r="S543" s="45"/>
      <c r="T543" s="45"/>
      <c r="U543" s="45"/>
      <c r="V543" s="45"/>
      <c r="W543" s="45"/>
      <c r="X543" s="45"/>
      <c r="Y543" s="45"/>
      <c r="Z543" s="45"/>
      <c r="AA543" s="45"/>
      <c r="AB543" s="73"/>
    </row>
    <row r="544" spans="1:29" x14ac:dyDescent="0.65">
      <c r="A544" s="96"/>
      <c r="B544" s="45"/>
      <c r="C544" s="70"/>
      <c r="D544" s="45"/>
      <c r="E544" s="45"/>
      <c r="F544" s="45"/>
      <c r="G544" s="71"/>
      <c r="H544" s="59"/>
      <c r="I544" s="45"/>
      <c r="J544" s="45"/>
      <c r="K544" s="45"/>
      <c r="L544" s="448"/>
      <c r="M544" s="45"/>
      <c r="N544" s="45"/>
      <c r="O544" s="45"/>
      <c r="P544" s="45"/>
      <c r="Q544" s="72"/>
      <c r="R544" s="45"/>
      <c r="S544" s="45"/>
      <c r="T544" s="45"/>
      <c r="U544" s="45"/>
      <c r="V544" s="45"/>
      <c r="W544" s="45"/>
      <c r="X544" s="45"/>
      <c r="Y544" s="45"/>
      <c r="Z544" s="45"/>
      <c r="AA544" s="45"/>
      <c r="AB544" s="73"/>
    </row>
    <row r="545" spans="1:28" x14ac:dyDescent="0.65">
      <c r="A545" s="96" t="s">
        <v>864</v>
      </c>
      <c r="B545" s="45">
        <v>148</v>
      </c>
      <c r="C545" s="70">
        <v>344</v>
      </c>
      <c r="D545" s="45" t="s">
        <v>34</v>
      </c>
      <c r="E545" s="45">
        <v>42106</v>
      </c>
      <c r="F545" s="45">
        <v>80</v>
      </c>
      <c r="G545" s="71">
        <v>2681</v>
      </c>
      <c r="H545" s="59" t="s">
        <v>658</v>
      </c>
      <c r="I545" s="45">
        <v>8</v>
      </c>
      <c r="J545" s="45">
        <v>3</v>
      </c>
      <c r="K545" s="45">
        <v>12</v>
      </c>
      <c r="L545" s="448">
        <v>3512</v>
      </c>
      <c r="M545" s="45"/>
      <c r="N545" s="45"/>
      <c r="O545" s="45"/>
      <c r="P545" s="45"/>
      <c r="Q545" s="72">
        <v>150</v>
      </c>
      <c r="R545" s="45"/>
      <c r="S545" s="45">
        <v>148</v>
      </c>
      <c r="T545" s="45"/>
      <c r="U545" s="45"/>
      <c r="V545" s="45"/>
      <c r="W545" s="45"/>
      <c r="X545" s="45"/>
      <c r="Y545" s="45"/>
      <c r="Z545" s="45"/>
      <c r="AA545" s="45"/>
      <c r="AB545" s="73"/>
    </row>
    <row r="546" spans="1:28" x14ac:dyDescent="0.65">
      <c r="A546" s="96" t="s">
        <v>864</v>
      </c>
      <c r="B546" s="45">
        <v>148</v>
      </c>
      <c r="C546" s="70">
        <v>345</v>
      </c>
      <c r="D546" s="45" t="s">
        <v>34</v>
      </c>
      <c r="E546" s="45">
        <v>42105</v>
      </c>
      <c r="F546" s="45">
        <v>97</v>
      </c>
      <c r="G546" s="71">
        <v>2680</v>
      </c>
      <c r="H546" s="59" t="s">
        <v>658</v>
      </c>
      <c r="I546" s="45">
        <v>6</v>
      </c>
      <c r="J546" s="45"/>
      <c r="K546" s="45">
        <v>2</v>
      </c>
      <c r="L546" s="448">
        <v>2402</v>
      </c>
      <c r="M546" s="45"/>
      <c r="N546" s="45"/>
      <c r="O546" s="45"/>
      <c r="P546" s="45"/>
      <c r="Q546" s="72">
        <v>150</v>
      </c>
      <c r="R546" s="45"/>
      <c r="S546" s="45">
        <v>148</v>
      </c>
      <c r="T546" s="45"/>
      <c r="U546" s="45"/>
      <c r="V546" s="45"/>
      <c r="W546" s="45"/>
      <c r="X546" s="45"/>
      <c r="Y546" s="45"/>
      <c r="Z546" s="45"/>
      <c r="AA546" s="45"/>
      <c r="AB546" s="73"/>
    </row>
    <row r="547" spans="1:28" x14ac:dyDescent="0.65">
      <c r="A547" s="96" t="s">
        <v>864</v>
      </c>
      <c r="B547" s="45">
        <v>148</v>
      </c>
      <c r="C547" s="70">
        <v>346</v>
      </c>
      <c r="D547" s="45" t="s">
        <v>34</v>
      </c>
      <c r="E547" s="45">
        <v>43255</v>
      </c>
      <c r="F547" s="45">
        <v>162</v>
      </c>
      <c r="G547" s="71">
        <v>2993</v>
      </c>
      <c r="H547" s="59" t="s">
        <v>658</v>
      </c>
      <c r="I547" s="45">
        <v>3</v>
      </c>
      <c r="J547" s="45"/>
      <c r="K547" s="45">
        <v>39</v>
      </c>
      <c r="L547" s="448">
        <v>1239</v>
      </c>
      <c r="M547" s="45"/>
      <c r="N547" s="45"/>
      <c r="O547" s="45"/>
      <c r="P547" s="45"/>
      <c r="Q547" s="72">
        <v>150</v>
      </c>
      <c r="R547" s="45"/>
      <c r="S547" s="45">
        <v>148</v>
      </c>
      <c r="T547" s="45"/>
      <c r="U547" s="45"/>
      <c r="V547" s="45"/>
      <c r="W547" s="45"/>
      <c r="X547" s="45"/>
      <c r="Y547" s="45"/>
      <c r="Z547" s="45"/>
      <c r="AA547" s="45"/>
      <c r="AB547" s="73"/>
    </row>
    <row r="548" spans="1:28" x14ac:dyDescent="0.65">
      <c r="A548" s="96"/>
      <c r="B548" s="45"/>
      <c r="C548" s="70"/>
      <c r="D548" s="45"/>
      <c r="E548" s="45"/>
      <c r="F548" s="45"/>
      <c r="G548" s="71"/>
      <c r="H548" s="59"/>
      <c r="I548" s="45"/>
      <c r="J548" s="45"/>
      <c r="K548" s="45"/>
      <c r="L548" s="448"/>
      <c r="M548" s="45"/>
      <c r="N548" s="45"/>
      <c r="O548" s="45"/>
      <c r="P548" s="45"/>
      <c r="Q548" s="72"/>
      <c r="R548" s="45"/>
      <c r="S548" s="45"/>
      <c r="T548" s="45"/>
      <c r="U548" s="45"/>
      <c r="V548" s="45"/>
      <c r="W548" s="45"/>
      <c r="X548" s="45"/>
      <c r="Y548" s="45"/>
      <c r="Z548" s="45"/>
      <c r="AA548" s="45"/>
      <c r="AB548" s="73"/>
    </row>
    <row r="549" spans="1:28" x14ac:dyDescent="0.65">
      <c r="A549" s="96" t="s">
        <v>865</v>
      </c>
      <c r="B549" s="45">
        <v>267</v>
      </c>
      <c r="C549" s="70">
        <v>347</v>
      </c>
      <c r="D549" s="45" t="s">
        <v>34</v>
      </c>
      <c r="E549" s="45">
        <v>73863</v>
      </c>
      <c r="F549" s="45">
        <v>291</v>
      </c>
      <c r="G549" s="71">
        <v>6289</v>
      </c>
      <c r="H549" s="59" t="s">
        <v>658</v>
      </c>
      <c r="I549" s="45">
        <v>7</v>
      </c>
      <c r="J549" s="45">
        <v>2</v>
      </c>
      <c r="K549" s="45"/>
      <c r="L549" s="448">
        <v>3000</v>
      </c>
      <c r="M549" s="45"/>
      <c r="N549" s="45"/>
      <c r="O549" s="45"/>
      <c r="P549" s="45"/>
      <c r="Q549" s="72">
        <v>150</v>
      </c>
      <c r="R549" s="45"/>
      <c r="S549" s="45">
        <v>267</v>
      </c>
      <c r="T549" s="45"/>
      <c r="U549" s="45"/>
      <c r="V549" s="45"/>
      <c r="W549" s="45"/>
      <c r="X549" s="45"/>
      <c r="Y549" s="45"/>
      <c r="Z549" s="45"/>
      <c r="AA549" s="45"/>
      <c r="AB549" s="73"/>
    </row>
    <row r="550" spans="1:28" x14ac:dyDescent="0.65">
      <c r="A550" s="96" t="s">
        <v>865</v>
      </c>
      <c r="B550" s="45"/>
      <c r="C550" s="70">
        <v>348</v>
      </c>
      <c r="D550" s="45" t="s">
        <v>34</v>
      </c>
      <c r="E550" s="45">
        <v>43327</v>
      </c>
      <c r="F550" s="45">
        <v>142</v>
      </c>
      <c r="G550" s="71">
        <v>3108</v>
      </c>
      <c r="H550" s="59" t="s">
        <v>658</v>
      </c>
      <c r="I550" s="45">
        <v>1</v>
      </c>
      <c r="J550" s="45">
        <v>1</v>
      </c>
      <c r="K550" s="45"/>
      <c r="L550" s="448">
        <v>500</v>
      </c>
      <c r="M550" s="45"/>
      <c r="N550" s="45"/>
      <c r="O550" s="45"/>
      <c r="P550" s="45"/>
      <c r="Q550" s="72">
        <v>150</v>
      </c>
      <c r="R550" s="45"/>
      <c r="S550" s="45"/>
      <c r="T550" s="45"/>
      <c r="U550" s="45"/>
      <c r="V550" s="45"/>
      <c r="W550" s="45"/>
      <c r="X550" s="45"/>
      <c r="Y550" s="45"/>
      <c r="Z550" s="45"/>
      <c r="AA550" s="45"/>
      <c r="AB550" s="73"/>
    </row>
    <row r="551" spans="1:28" x14ac:dyDescent="0.65">
      <c r="A551" s="96" t="s">
        <v>865</v>
      </c>
      <c r="B551" s="45">
        <v>267</v>
      </c>
      <c r="C551" s="70">
        <v>349</v>
      </c>
      <c r="D551" s="45" t="s">
        <v>34</v>
      </c>
      <c r="E551" s="45">
        <v>14344</v>
      </c>
      <c r="F551" s="45">
        <v>145</v>
      </c>
      <c r="G551" s="71">
        <v>647</v>
      </c>
      <c r="H551" s="59" t="s">
        <v>658</v>
      </c>
      <c r="I551" s="45"/>
      <c r="J551" s="45"/>
      <c r="K551" s="45">
        <v>91</v>
      </c>
      <c r="L551" s="448"/>
      <c r="M551" s="45">
        <v>91</v>
      </c>
      <c r="N551" s="45"/>
      <c r="O551" s="45"/>
      <c r="P551" s="45"/>
      <c r="Q551" s="72">
        <v>250</v>
      </c>
      <c r="R551" s="45">
        <v>87</v>
      </c>
      <c r="S551" s="45">
        <v>267</v>
      </c>
      <c r="T551" s="45" t="s">
        <v>36</v>
      </c>
      <c r="U551" s="45" t="s">
        <v>45</v>
      </c>
      <c r="V551" s="45">
        <v>54</v>
      </c>
      <c r="W551" s="45"/>
      <c r="X551" s="45">
        <v>54</v>
      </c>
      <c r="Y551" s="45"/>
      <c r="Z551" s="45"/>
      <c r="AA551" s="45">
        <v>10</v>
      </c>
      <c r="AB551" s="73"/>
    </row>
    <row r="552" spans="1:28" x14ac:dyDescent="0.65">
      <c r="A552" s="96"/>
      <c r="B552" s="45"/>
      <c r="C552" s="70"/>
      <c r="D552" s="45"/>
      <c r="E552" s="45"/>
      <c r="F552" s="45"/>
      <c r="G552" s="71"/>
      <c r="H552" s="59"/>
      <c r="I552" s="45"/>
      <c r="J552" s="45"/>
      <c r="K552" s="45"/>
      <c r="L552" s="448"/>
      <c r="M552" s="45"/>
      <c r="N552" s="45"/>
      <c r="O552" s="45"/>
      <c r="P552" s="45"/>
      <c r="Q552" s="72"/>
      <c r="R552" s="45"/>
      <c r="S552" s="45"/>
      <c r="T552" s="45"/>
      <c r="U552" s="45"/>
      <c r="V552" s="45"/>
      <c r="W552" s="45"/>
      <c r="X552" s="45"/>
      <c r="Y552" s="45"/>
      <c r="Z552" s="45"/>
      <c r="AA552" s="45"/>
      <c r="AB552" s="73"/>
    </row>
    <row r="553" spans="1:28" x14ac:dyDescent="0.65">
      <c r="A553" s="96" t="s">
        <v>866</v>
      </c>
      <c r="B553" s="45"/>
      <c r="C553" s="70">
        <v>350</v>
      </c>
      <c r="D553" s="45" t="s">
        <v>34</v>
      </c>
      <c r="E553" s="45">
        <v>42130</v>
      </c>
      <c r="F553" s="45">
        <v>124</v>
      </c>
      <c r="G553" s="71">
        <v>2705</v>
      </c>
      <c r="H553" s="59" t="s">
        <v>658</v>
      </c>
      <c r="I553" s="45">
        <v>10</v>
      </c>
      <c r="J553" s="45">
        <v>2</v>
      </c>
      <c r="K553" s="45">
        <v>52</v>
      </c>
      <c r="L553" s="448">
        <v>4252</v>
      </c>
      <c r="M553" s="45"/>
      <c r="N553" s="45"/>
      <c r="O553" s="45"/>
      <c r="P553" s="45"/>
      <c r="Q553" s="72">
        <v>150</v>
      </c>
      <c r="R553" s="45"/>
      <c r="S553" s="45"/>
      <c r="T553" s="45"/>
      <c r="U553" s="45"/>
      <c r="V553" s="45"/>
      <c r="W553" s="45"/>
      <c r="X553" s="45"/>
      <c r="Y553" s="45"/>
      <c r="Z553" s="45"/>
      <c r="AA553" s="45"/>
      <c r="AB553" s="73"/>
    </row>
    <row r="554" spans="1:28" x14ac:dyDescent="0.65">
      <c r="A554" s="96"/>
      <c r="B554" s="45"/>
      <c r="C554" s="70"/>
      <c r="D554" s="45"/>
      <c r="E554" s="45"/>
      <c r="F554" s="45"/>
      <c r="G554" s="71"/>
      <c r="H554" s="59"/>
      <c r="I554" s="45"/>
      <c r="J554" s="45"/>
      <c r="K554" s="45"/>
      <c r="L554" s="448"/>
      <c r="M554" s="45"/>
      <c r="N554" s="45"/>
      <c r="O554" s="45"/>
      <c r="P554" s="45"/>
      <c r="Q554" s="72"/>
      <c r="R554" s="45"/>
      <c r="S554" s="45"/>
      <c r="T554" s="45"/>
      <c r="U554" s="45"/>
      <c r="V554" s="45"/>
      <c r="W554" s="45"/>
      <c r="X554" s="45"/>
      <c r="Y554" s="45"/>
      <c r="Z554" s="45"/>
      <c r="AA554" s="45"/>
      <c r="AB554" s="73"/>
    </row>
    <row r="555" spans="1:28" x14ac:dyDescent="0.65">
      <c r="A555" s="96" t="s">
        <v>867</v>
      </c>
      <c r="B555" s="45"/>
      <c r="C555" s="70">
        <v>351</v>
      </c>
      <c r="D555" s="45" t="s">
        <v>34</v>
      </c>
      <c r="E555" s="45">
        <v>49550</v>
      </c>
      <c r="F555" s="45">
        <v>55</v>
      </c>
      <c r="G555" s="71">
        <v>4527</v>
      </c>
      <c r="H555" s="59" t="s">
        <v>658</v>
      </c>
      <c r="I555" s="45">
        <v>4</v>
      </c>
      <c r="J555" s="45">
        <v>2</v>
      </c>
      <c r="K555" s="45">
        <v>15</v>
      </c>
      <c r="L555" s="448">
        <v>1815</v>
      </c>
      <c r="M555" s="45"/>
      <c r="N555" s="45"/>
      <c r="O555" s="45"/>
      <c r="P555" s="45"/>
      <c r="Q555" s="72">
        <v>150</v>
      </c>
      <c r="R555" s="45"/>
      <c r="S555" s="45"/>
      <c r="T555" s="45"/>
      <c r="U555" s="45"/>
      <c r="V555" s="45"/>
      <c r="W555" s="45"/>
      <c r="X555" s="45"/>
      <c r="Y555" s="45"/>
      <c r="Z555" s="45"/>
      <c r="AA555" s="45"/>
      <c r="AB555" s="73"/>
    </row>
    <row r="556" spans="1:28" x14ac:dyDescent="0.65">
      <c r="A556" s="96" t="s">
        <v>867</v>
      </c>
      <c r="B556" s="45"/>
      <c r="C556" s="70">
        <v>352</v>
      </c>
      <c r="D556" s="45" t="s">
        <v>34</v>
      </c>
      <c r="E556" s="45">
        <v>49551</v>
      </c>
      <c r="F556" s="45">
        <v>66</v>
      </c>
      <c r="G556" s="71">
        <v>4528</v>
      </c>
      <c r="H556" s="59" t="s">
        <v>658</v>
      </c>
      <c r="I556" s="45">
        <v>4</v>
      </c>
      <c r="J556" s="45">
        <v>1</v>
      </c>
      <c r="K556" s="45">
        <v>51</v>
      </c>
      <c r="L556" s="448">
        <v>1751</v>
      </c>
      <c r="M556" s="45"/>
      <c r="N556" s="45"/>
      <c r="O556" s="45"/>
      <c r="P556" s="45"/>
      <c r="Q556" s="72">
        <v>100</v>
      </c>
      <c r="R556" s="45"/>
      <c r="S556" s="45"/>
      <c r="T556" s="45"/>
      <c r="U556" s="45"/>
      <c r="V556" s="45"/>
      <c r="W556" s="45"/>
      <c r="X556" s="45"/>
      <c r="Y556" s="45"/>
      <c r="Z556" s="45"/>
      <c r="AA556" s="45"/>
      <c r="AB556" s="73"/>
    </row>
    <row r="557" spans="1:28" x14ac:dyDescent="0.65">
      <c r="A557" s="96" t="s">
        <v>867</v>
      </c>
      <c r="B557" s="45">
        <v>187</v>
      </c>
      <c r="C557" s="70">
        <v>353</v>
      </c>
      <c r="D557" s="45" t="s">
        <v>34</v>
      </c>
      <c r="E557" s="45">
        <v>14255</v>
      </c>
      <c r="F557" s="45">
        <v>56</v>
      </c>
      <c r="G557" s="71">
        <v>476</v>
      </c>
      <c r="H557" s="59" t="s">
        <v>658</v>
      </c>
      <c r="I557" s="45"/>
      <c r="J557" s="45"/>
      <c r="K557" s="45">
        <v>60</v>
      </c>
      <c r="L557" s="448"/>
      <c r="M557" s="45">
        <v>60</v>
      </c>
      <c r="N557" s="45"/>
      <c r="O557" s="45"/>
      <c r="P557" s="45"/>
      <c r="Q557" s="72">
        <v>250</v>
      </c>
      <c r="R557" s="45">
        <v>88</v>
      </c>
      <c r="S557" s="45">
        <v>187</v>
      </c>
      <c r="T557" s="45" t="s">
        <v>36</v>
      </c>
      <c r="U557" s="45" t="s">
        <v>45</v>
      </c>
      <c r="V557" s="45">
        <v>54</v>
      </c>
      <c r="W557" s="45"/>
      <c r="X557" s="45">
        <v>54</v>
      </c>
      <c r="Y557" s="45"/>
      <c r="Z557" s="45"/>
      <c r="AA557" s="45">
        <v>9</v>
      </c>
      <c r="AB557" s="73"/>
    </row>
    <row r="558" spans="1:28" x14ac:dyDescent="0.65">
      <c r="A558" s="96"/>
      <c r="B558" s="45"/>
      <c r="C558" s="70"/>
      <c r="D558" s="45"/>
      <c r="E558" s="45"/>
      <c r="F558" s="45"/>
      <c r="G558" s="71"/>
      <c r="H558" s="59"/>
      <c r="I558" s="45"/>
      <c r="J558" s="45"/>
      <c r="K558" s="45"/>
      <c r="L558" s="448"/>
      <c r="M558" s="45"/>
      <c r="N558" s="45"/>
      <c r="O558" s="45"/>
      <c r="P558" s="45"/>
      <c r="Q558" s="72"/>
      <c r="R558" s="45"/>
      <c r="S558" s="45"/>
      <c r="T558" s="45"/>
      <c r="U558" s="45"/>
      <c r="V558" s="45"/>
      <c r="W558" s="45"/>
      <c r="X558" s="45"/>
      <c r="Y558" s="45"/>
      <c r="Z558" s="45"/>
      <c r="AA558" s="45"/>
      <c r="AB558" s="73"/>
    </row>
    <row r="559" spans="1:28" x14ac:dyDescent="0.65">
      <c r="A559" s="96" t="s">
        <v>868</v>
      </c>
      <c r="B559" s="45">
        <v>187</v>
      </c>
      <c r="C559" s="70">
        <v>354</v>
      </c>
      <c r="D559" s="45" t="s">
        <v>34</v>
      </c>
      <c r="E559" s="45">
        <v>43713</v>
      </c>
      <c r="F559" s="45">
        <v>54</v>
      </c>
      <c r="G559" s="71">
        <v>3230</v>
      </c>
      <c r="H559" s="59" t="s">
        <v>658</v>
      </c>
      <c r="I559" s="45">
        <v>6</v>
      </c>
      <c r="J559" s="45">
        <v>3</v>
      </c>
      <c r="K559" s="45">
        <v>53</v>
      </c>
      <c r="L559" s="448">
        <v>2753</v>
      </c>
      <c r="M559" s="45"/>
      <c r="N559" s="45"/>
      <c r="O559" s="45"/>
      <c r="P559" s="45"/>
      <c r="Q559" s="72">
        <v>200</v>
      </c>
      <c r="R559" s="45"/>
      <c r="S559" s="45">
        <v>187</v>
      </c>
      <c r="T559" s="45"/>
      <c r="U559" s="45"/>
      <c r="V559" s="45"/>
      <c r="W559" s="45"/>
      <c r="X559" s="45"/>
      <c r="Y559" s="45"/>
      <c r="Z559" s="45"/>
      <c r="AA559" s="45"/>
      <c r="AB559" s="73"/>
    </row>
    <row r="560" spans="1:28" x14ac:dyDescent="0.65">
      <c r="A560" s="96" t="s">
        <v>868</v>
      </c>
      <c r="B560" s="45"/>
      <c r="C560" s="70">
        <v>355</v>
      </c>
      <c r="D560" s="45" t="s">
        <v>34</v>
      </c>
      <c r="E560" s="45">
        <v>32766</v>
      </c>
      <c r="F560" s="45">
        <v>43</v>
      </c>
      <c r="G560" s="71">
        <v>2504</v>
      </c>
      <c r="H560" s="59" t="s">
        <v>658</v>
      </c>
      <c r="I560" s="45">
        <v>5</v>
      </c>
      <c r="J560" s="45">
        <v>3</v>
      </c>
      <c r="K560" s="45">
        <v>11</v>
      </c>
      <c r="L560" s="448">
        <v>2311</v>
      </c>
      <c r="M560" s="45"/>
      <c r="N560" s="45"/>
      <c r="O560" s="45"/>
      <c r="P560" s="45"/>
      <c r="Q560" s="72">
        <v>175</v>
      </c>
      <c r="R560" s="45"/>
      <c r="S560" s="45"/>
      <c r="T560" s="45"/>
      <c r="U560" s="45"/>
      <c r="V560" s="45"/>
      <c r="W560" s="45"/>
      <c r="X560" s="45"/>
      <c r="Y560" s="45"/>
      <c r="Z560" s="45"/>
      <c r="AA560" s="45"/>
      <c r="AB560" s="73"/>
    </row>
    <row r="561" spans="1:29" x14ac:dyDescent="0.65">
      <c r="A561" s="96" t="s">
        <v>868</v>
      </c>
      <c r="B561" s="45"/>
      <c r="C561" s="70">
        <v>356</v>
      </c>
      <c r="D561" s="45" t="s">
        <v>34</v>
      </c>
      <c r="E561" s="45">
        <v>42032</v>
      </c>
      <c r="F561" s="45">
        <v>47</v>
      </c>
      <c r="G561" s="71">
        <v>2607</v>
      </c>
      <c r="H561" s="59" t="s">
        <v>658</v>
      </c>
      <c r="I561" s="45">
        <v>3</v>
      </c>
      <c r="J561" s="45"/>
      <c r="K561" s="45">
        <v>70</v>
      </c>
      <c r="L561" s="448">
        <v>1270</v>
      </c>
      <c r="M561" s="45"/>
      <c r="N561" s="45"/>
      <c r="O561" s="45"/>
      <c r="P561" s="45"/>
      <c r="Q561" s="72">
        <v>100</v>
      </c>
      <c r="R561" s="45"/>
      <c r="S561" s="45"/>
      <c r="T561" s="45"/>
      <c r="U561" s="45"/>
      <c r="V561" s="45"/>
      <c r="W561" s="45"/>
      <c r="X561" s="45"/>
      <c r="Y561" s="45"/>
      <c r="Z561" s="45"/>
      <c r="AA561" s="45"/>
      <c r="AB561" s="73"/>
    </row>
    <row r="562" spans="1:29" x14ac:dyDescent="0.65">
      <c r="A562" s="96"/>
      <c r="B562" s="45"/>
      <c r="C562" s="70"/>
      <c r="D562" s="45"/>
      <c r="E562" s="45"/>
      <c r="F562" s="45"/>
      <c r="G562" s="71"/>
      <c r="H562" s="59"/>
      <c r="I562" s="45"/>
      <c r="J562" s="45"/>
      <c r="K562" s="45"/>
      <c r="L562" s="448"/>
      <c r="M562" s="45"/>
      <c r="N562" s="45"/>
      <c r="O562" s="45"/>
      <c r="P562" s="45"/>
      <c r="Q562" s="72"/>
      <c r="R562" s="45"/>
      <c r="S562" s="45"/>
      <c r="T562" s="45"/>
      <c r="U562" s="45"/>
      <c r="V562" s="45"/>
      <c r="W562" s="45"/>
      <c r="X562" s="45"/>
      <c r="Y562" s="45"/>
      <c r="Z562" s="45"/>
      <c r="AA562" s="45"/>
      <c r="AB562" s="73"/>
    </row>
    <row r="563" spans="1:29" x14ac:dyDescent="0.65">
      <c r="A563" s="96" t="s">
        <v>869</v>
      </c>
      <c r="B563" s="45">
        <v>141</v>
      </c>
      <c r="C563" s="70">
        <v>357</v>
      </c>
      <c r="D563" s="45" t="s">
        <v>34</v>
      </c>
      <c r="E563" s="45">
        <v>47324</v>
      </c>
      <c r="F563" s="45">
        <v>174</v>
      </c>
      <c r="G563" s="71">
        <v>4416</v>
      </c>
      <c r="H563" s="59" t="s">
        <v>658</v>
      </c>
      <c r="I563" s="45">
        <v>4</v>
      </c>
      <c r="J563" s="45">
        <v>1</v>
      </c>
      <c r="K563" s="45">
        <v>46</v>
      </c>
      <c r="L563" s="448"/>
      <c r="M563" s="45">
        <v>1746</v>
      </c>
      <c r="N563" s="45"/>
      <c r="O563" s="45"/>
      <c r="P563" s="45"/>
      <c r="Q563" s="72">
        <v>250</v>
      </c>
      <c r="R563" s="45">
        <v>89</v>
      </c>
      <c r="S563" s="45">
        <v>141</v>
      </c>
      <c r="T563" s="45" t="s">
        <v>36</v>
      </c>
      <c r="U563" s="45" t="s">
        <v>45</v>
      </c>
      <c r="V563" s="45">
        <v>72</v>
      </c>
      <c r="W563" s="45"/>
      <c r="X563" s="45">
        <v>72</v>
      </c>
      <c r="Y563" s="45"/>
      <c r="Z563" s="45"/>
      <c r="AA563" s="45">
        <v>30</v>
      </c>
      <c r="AB563" s="73"/>
    </row>
    <row r="564" spans="1:29" s="41" customFormat="1" x14ac:dyDescent="0.65">
      <c r="A564" s="97" t="s">
        <v>869</v>
      </c>
      <c r="B564" s="47"/>
      <c r="C564" s="70">
        <v>358</v>
      </c>
      <c r="D564" s="47" t="s">
        <v>34</v>
      </c>
      <c r="E564" s="47">
        <v>47326</v>
      </c>
      <c r="F564" s="47">
        <v>176</v>
      </c>
      <c r="G564" s="77">
        <v>4478</v>
      </c>
      <c r="H564" s="65" t="s">
        <v>658</v>
      </c>
      <c r="I564" s="47">
        <v>3</v>
      </c>
      <c r="J564" s="47">
        <v>3</v>
      </c>
      <c r="K564" s="47">
        <v>7</v>
      </c>
      <c r="L564" s="449"/>
      <c r="M564" s="47"/>
      <c r="N564" s="47"/>
      <c r="O564" s="47"/>
      <c r="P564" s="47">
        <v>1507</v>
      </c>
      <c r="Q564" s="78">
        <v>250</v>
      </c>
      <c r="R564" s="47"/>
      <c r="S564" s="47"/>
      <c r="T564" s="45" t="s">
        <v>36</v>
      </c>
      <c r="U564" s="47"/>
      <c r="V564" s="47"/>
      <c r="W564" s="47"/>
      <c r="X564" s="47"/>
      <c r="Y564" s="47"/>
      <c r="Z564" s="47"/>
      <c r="AA564" s="47"/>
      <c r="AB564" s="79" t="s">
        <v>870</v>
      </c>
      <c r="AC564" s="440"/>
    </row>
    <row r="565" spans="1:29" x14ac:dyDescent="0.65">
      <c r="A565" s="96" t="s">
        <v>869</v>
      </c>
      <c r="B565" s="45"/>
      <c r="C565" s="70">
        <v>359</v>
      </c>
      <c r="D565" s="45" t="s">
        <v>47</v>
      </c>
      <c r="E565" s="45">
        <v>442</v>
      </c>
      <c r="F565" s="45">
        <v>5643</v>
      </c>
      <c r="G565" s="71"/>
      <c r="H565" s="59" t="s">
        <v>658</v>
      </c>
      <c r="I565" s="45">
        <v>29</v>
      </c>
      <c r="J565" s="45">
        <v>2</v>
      </c>
      <c r="K565" s="45"/>
      <c r="L565" s="448">
        <v>11800</v>
      </c>
      <c r="M565" s="45"/>
      <c r="N565" s="45"/>
      <c r="O565" s="45"/>
      <c r="P565" s="45"/>
      <c r="Q565" s="72">
        <v>100</v>
      </c>
      <c r="R565" s="45"/>
      <c r="S565" s="45"/>
      <c r="T565" s="45"/>
      <c r="U565" s="45"/>
      <c r="V565" s="45"/>
      <c r="W565" s="45"/>
      <c r="X565" s="45"/>
      <c r="Y565" s="45"/>
      <c r="Z565" s="45"/>
      <c r="AA565" s="45"/>
      <c r="AB565" s="73"/>
    </row>
    <row r="566" spans="1:29" x14ac:dyDescent="0.65">
      <c r="A566" s="96"/>
      <c r="B566" s="45"/>
      <c r="C566" s="70"/>
      <c r="D566" s="45"/>
      <c r="E566" s="45"/>
      <c r="F566" s="45"/>
      <c r="G566" s="71"/>
      <c r="H566" s="59"/>
      <c r="I566" s="45"/>
      <c r="J566" s="45"/>
      <c r="K566" s="45"/>
      <c r="L566" s="448"/>
      <c r="M566" s="45"/>
      <c r="N566" s="45"/>
      <c r="O566" s="45"/>
      <c r="P566" s="45"/>
      <c r="Q566" s="72"/>
      <c r="R566" s="45"/>
      <c r="S566" s="45"/>
      <c r="T566" s="45"/>
      <c r="U566" s="45"/>
      <c r="V566" s="45"/>
      <c r="W566" s="45"/>
      <c r="X566" s="45"/>
      <c r="Y566" s="45"/>
      <c r="Z566" s="45"/>
      <c r="AA566" s="45"/>
      <c r="AB566" s="73"/>
    </row>
    <row r="567" spans="1:29" x14ac:dyDescent="0.65">
      <c r="A567" s="96" t="s">
        <v>871</v>
      </c>
      <c r="B567" s="45">
        <v>96</v>
      </c>
      <c r="C567" s="70">
        <v>360</v>
      </c>
      <c r="D567" s="45" t="s">
        <v>34</v>
      </c>
      <c r="E567" s="45">
        <v>10478</v>
      </c>
      <c r="F567" s="45">
        <v>92</v>
      </c>
      <c r="G567" s="71">
        <v>3304</v>
      </c>
      <c r="H567" s="59" t="s">
        <v>658</v>
      </c>
      <c r="I567" s="45"/>
      <c r="J567" s="45"/>
      <c r="K567" s="45">
        <v>98</v>
      </c>
      <c r="L567" s="448"/>
      <c r="M567" s="45">
        <v>98</v>
      </c>
      <c r="N567" s="45"/>
      <c r="O567" s="45"/>
      <c r="P567" s="45"/>
      <c r="Q567" s="72">
        <v>250</v>
      </c>
      <c r="R567" s="45">
        <v>90</v>
      </c>
      <c r="S567" s="45">
        <v>96</v>
      </c>
      <c r="T567" s="45" t="s">
        <v>36</v>
      </c>
      <c r="U567" s="45" t="s">
        <v>45</v>
      </c>
      <c r="V567" s="45">
        <v>144</v>
      </c>
      <c r="W567" s="45"/>
      <c r="X567" s="45">
        <v>144</v>
      </c>
      <c r="Y567" s="45"/>
      <c r="Z567" s="45"/>
      <c r="AA567" s="45">
        <v>30</v>
      </c>
      <c r="AB567" s="73"/>
    </row>
    <row r="568" spans="1:29" x14ac:dyDescent="0.65">
      <c r="A568" s="96" t="s">
        <v>872</v>
      </c>
      <c r="B568" s="45">
        <v>226</v>
      </c>
      <c r="C568" s="70"/>
      <c r="D568" s="45"/>
      <c r="E568" s="45"/>
      <c r="F568" s="45"/>
      <c r="G568" s="71"/>
      <c r="H568" s="59"/>
      <c r="I568" s="45"/>
      <c r="J568" s="45"/>
      <c r="K568" s="45"/>
      <c r="L568" s="448"/>
      <c r="M568" s="45"/>
      <c r="N568" s="45"/>
      <c r="O568" s="45"/>
      <c r="P568" s="45"/>
      <c r="Q568" s="72"/>
      <c r="R568" s="45">
        <v>91</v>
      </c>
      <c r="S568" s="45">
        <v>226</v>
      </c>
      <c r="T568" s="45" t="s">
        <v>36</v>
      </c>
      <c r="U568" s="45" t="s">
        <v>45</v>
      </c>
      <c r="V568" s="45">
        <v>72</v>
      </c>
      <c r="W568" s="45"/>
      <c r="X568" s="45">
        <v>72</v>
      </c>
      <c r="Y568" s="45"/>
      <c r="Z568" s="45"/>
      <c r="AA568" s="45">
        <v>20</v>
      </c>
      <c r="AB568" s="73"/>
    </row>
    <row r="569" spans="1:29" x14ac:dyDescent="0.65">
      <c r="A569" s="96" t="s">
        <v>871</v>
      </c>
      <c r="B569" s="45">
        <v>226</v>
      </c>
      <c r="C569" s="70">
        <v>361</v>
      </c>
      <c r="D569" s="45" t="s">
        <v>34</v>
      </c>
      <c r="E569" s="45">
        <v>43300</v>
      </c>
      <c r="F569" s="45">
        <v>103</v>
      </c>
      <c r="G569" s="71">
        <v>3081</v>
      </c>
      <c r="H569" s="59" t="s">
        <v>658</v>
      </c>
      <c r="I569" s="45">
        <v>2</v>
      </c>
      <c r="J569" s="45">
        <v>1</v>
      </c>
      <c r="K569" s="45">
        <v>96</v>
      </c>
      <c r="L569" s="448">
        <v>996</v>
      </c>
      <c r="M569" s="45"/>
      <c r="N569" s="45"/>
      <c r="O569" s="45"/>
      <c r="P569" s="45"/>
      <c r="Q569" s="72">
        <v>150</v>
      </c>
      <c r="R569" s="45"/>
      <c r="S569" s="45">
        <v>226</v>
      </c>
      <c r="T569" s="45"/>
      <c r="U569" s="45"/>
      <c r="V569" s="45"/>
      <c r="W569" s="45"/>
      <c r="X569" s="45"/>
      <c r="Y569" s="45"/>
      <c r="Z569" s="45"/>
      <c r="AA569" s="45"/>
      <c r="AB569" s="73"/>
    </row>
    <row r="570" spans="1:29" x14ac:dyDescent="0.65">
      <c r="A570" s="96" t="s">
        <v>871</v>
      </c>
      <c r="B570" s="45">
        <v>226</v>
      </c>
      <c r="C570" s="70">
        <v>362</v>
      </c>
      <c r="D570" s="45" t="s">
        <v>34</v>
      </c>
      <c r="E570" s="45">
        <v>33179</v>
      </c>
      <c r="F570" s="45">
        <v>4</v>
      </c>
      <c r="G570" s="71">
        <v>2579</v>
      </c>
      <c r="H570" s="59" t="s">
        <v>658</v>
      </c>
      <c r="I570" s="45">
        <v>5</v>
      </c>
      <c r="J570" s="45"/>
      <c r="K570" s="45">
        <v>48</v>
      </c>
      <c r="L570" s="448">
        <v>2048</v>
      </c>
      <c r="M570" s="45"/>
      <c r="N570" s="45"/>
      <c r="O570" s="45"/>
      <c r="P570" s="45"/>
      <c r="Q570" s="72">
        <v>150</v>
      </c>
      <c r="R570" s="45"/>
      <c r="S570" s="45">
        <v>226</v>
      </c>
      <c r="T570" s="45"/>
      <c r="U570" s="45"/>
      <c r="V570" s="45"/>
      <c r="W570" s="45"/>
      <c r="X570" s="45"/>
      <c r="Y570" s="45"/>
      <c r="Z570" s="45"/>
      <c r="AA570" s="45"/>
      <c r="AB570" s="73"/>
    </row>
    <row r="571" spans="1:29" x14ac:dyDescent="0.65">
      <c r="A571" s="96" t="s">
        <v>871</v>
      </c>
      <c r="B571" s="45">
        <v>226</v>
      </c>
      <c r="C571" s="70">
        <v>363</v>
      </c>
      <c r="D571" s="45" t="s">
        <v>34</v>
      </c>
      <c r="E571" s="45">
        <v>96549</v>
      </c>
      <c r="F571" s="45">
        <v>323</v>
      </c>
      <c r="G571" s="71">
        <v>7765</v>
      </c>
      <c r="H571" s="45" t="s">
        <v>658</v>
      </c>
      <c r="I571" s="45">
        <v>21</v>
      </c>
      <c r="J571" s="45">
        <v>1</v>
      </c>
      <c r="K571" s="45">
        <v>99</v>
      </c>
      <c r="L571" s="448">
        <v>8599</v>
      </c>
      <c r="M571" s="45"/>
      <c r="N571" s="45" t="s">
        <v>4</v>
      </c>
      <c r="O571" s="45"/>
      <c r="P571" s="45"/>
      <c r="Q571" s="72">
        <v>150</v>
      </c>
      <c r="R571" s="45"/>
      <c r="S571" s="45">
        <v>226</v>
      </c>
      <c r="T571" s="45"/>
      <c r="U571" s="45"/>
      <c r="V571" s="45"/>
      <c r="W571" s="45"/>
      <c r="X571" s="45"/>
      <c r="Y571" s="45"/>
      <c r="Z571" s="45"/>
      <c r="AA571" s="45"/>
      <c r="AB571" s="73"/>
    </row>
    <row r="572" spans="1:29" x14ac:dyDescent="0.65">
      <c r="A572" s="96" t="s">
        <v>871</v>
      </c>
      <c r="B572" s="45">
        <v>226</v>
      </c>
      <c r="C572" s="70">
        <v>364</v>
      </c>
      <c r="D572" s="45" t="s">
        <v>34</v>
      </c>
      <c r="E572" s="45">
        <v>96550</v>
      </c>
      <c r="F572" s="45">
        <v>324</v>
      </c>
      <c r="G572" s="71">
        <v>7766</v>
      </c>
      <c r="H572" s="45" t="s">
        <v>658</v>
      </c>
      <c r="I572" s="45">
        <v>10</v>
      </c>
      <c r="J572" s="45">
        <v>2</v>
      </c>
      <c r="K572" s="45" t="s">
        <v>873</v>
      </c>
      <c r="L572" s="448">
        <v>4298</v>
      </c>
      <c r="M572" s="45"/>
      <c r="N572" s="45"/>
      <c r="O572" s="45"/>
      <c r="P572" s="45"/>
      <c r="Q572" s="72">
        <v>150</v>
      </c>
      <c r="R572" s="45"/>
      <c r="S572" s="45">
        <v>226</v>
      </c>
      <c r="T572" s="45"/>
      <c r="U572" s="45"/>
      <c r="V572" s="45"/>
      <c r="W572" s="45"/>
      <c r="X572" s="45"/>
      <c r="Y572" s="45"/>
      <c r="Z572" s="45"/>
      <c r="AA572" s="45"/>
      <c r="AB572" s="73"/>
    </row>
    <row r="573" spans="1:29" x14ac:dyDescent="0.65">
      <c r="A573" s="96"/>
      <c r="B573" s="45"/>
      <c r="C573" s="70"/>
      <c r="D573" s="45"/>
      <c r="E573" s="45"/>
      <c r="F573" s="45"/>
      <c r="G573" s="71"/>
      <c r="H573" s="45"/>
      <c r="I573" s="45"/>
      <c r="J573" s="45"/>
      <c r="K573" s="45"/>
      <c r="L573" s="448"/>
      <c r="M573" s="45"/>
      <c r="N573" s="45"/>
      <c r="O573" s="45"/>
      <c r="P573" s="45"/>
      <c r="Q573" s="72"/>
      <c r="R573" s="45"/>
      <c r="S573" s="45"/>
      <c r="T573" s="45"/>
      <c r="U573" s="45"/>
      <c r="V573" s="45"/>
      <c r="W573" s="45"/>
      <c r="X573" s="45"/>
      <c r="Y573" s="45"/>
      <c r="Z573" s="45"/>
      <c r="AA573" s="45"/>
      <c r="AB573" s="73"/>
    </row>
    <row r="574" spans="1:29" x14ac:dyDescent="0.65">
      <c r="A574" s="96" t="s">
        <v>874</v>
      </c>
      <c r="B574" s="45">
        <v>226</v>
      </c>
      <c r="C574" s="70">
        <v>365</v>
      </c>
      <c r="D574" s="45" t="s">
        <v>34</v>
      </c>
      <c r="E574" s="45">
        <v>5174</v>
      </c>
      <c r="F574" s="45">
        <v>48</v>
      </c>
      <c r="G574" s="71">
        <v>2639</v>
      </c>
      <c r="H574" s="45" t="s">
        <v>658</v>
      </c>
      <c r="I574" s="45">
        <v>23</v>
      </c>
      <c r="J574" s="45">
        <v>1</v>
      </c>
      <c r="K574" s="45">
        <v>7</v>
      </c>
      <c r="L574" s="448">
        <v>9307</v>
      </c>
      <c r="M574" s="45"/>
      <c r="N574" s="45"/>
      <c r="O574" s="45"/>
      <c r="P574" s="45"/>
      <c r="Q574" s="72">
        <v>200</v>
      </c>
      <c r="R574" s="45"/>
      <c r="S574" s="45">
        <v>226</v>
      </c>
      <c r="T574" s="45"/>
      <c r="U574" s="45"/>
      <c r="V574" s="45"/>
      <c r="W574" s="45"/>
      <c r="X574" s="45"/>
      <c r="Y574" s="45"/>
      <c r="Z574" s="45"/>
      <c r="AA574" s="45"/>
      <c r="AB574" s="73"/>
    </row>
    <row r="575" spans="1:29" s="44" customFormat="1" x14ac:dyDescent="0.65">
      <c r="A575" s="98"/>
      <c r="B575" s="46"/>
      <c r="C575" s="80"/>
      <c r="D575" s="46"/>
      <c r="E575" s="46"/>
      <c r="F575" s="46"/>
      <c r="G575" s="82"/>
      <c r="H575" s="46"/>
      <c r="I575" s="46"/>
      <c r="J575" s="46"/>
      <c r="K575" s="46"/>
      <c r="L575" s="450"/>
      <c r="M575" s="46"/>
      <c r="N575" s="46"/>
      <c r="O575" s="46"/>
      <c r="P575" s="46"/>
      <c r="Q575" s="83"/>
      <c r="R575" s="46"/>
      <c r="S575" s="46"/>
      <c r="T575" s="46"/>
      <c r="U575" s="46"/>
      <c r="V575" s="46"/>
      <c r="W575" s="46"/>
      <c r="X575" s="46"/>
      <c r="Y575" s="46"/>
      <c r="Z575" s="46"/>
      <c r="AA575" s="46"/>
      <c r="AB575" s="84"/>
      <c r="AC575" s="440"/>
    </row>
    <row r="576" spans="1:29" x14ac:dyDescent="0.65">
      <c r="A576" s="96" t="s">
        <v>875</v>
      </c>
      <c r="B576" s="45"/>
      <c r="C576" s="70">
        <v>366</v>
      </c>
      <c r="D576" s="45" t="s">
        <v>34</v>
      </c>
      <c r="E576" s="45">
        <v>99610</v>
      </c>
      <c r="F576" s="45">
        <v>186</v>
      </c>
      <c r="G576" s="71">
        <v>8013</v>
      </c>
      <c r="H576" s="45" t="s">
        <v>658</v>
      </c>
      <c r="I576" s="45">
        <v>5</v>
      </c>
      <c r="J576" s="45">
        <v>2</v>
      </c>
      <c r="K576" s="45">
        <v>11</v>
      </c>
      <c r="L576" s="448">
        <v>2211</v>
      </c>
      <c r="M576" s="45"/>
      <c r="N576" s="45"/>
      <c r="O576" s="45"/>
      <c r="P576" s="45"/>
      <c r="Q576" s="72">
        <v>150</v>
      </c>
      <c r="R576" s="45"/>
      <c r="S576" s="45"/>
      <c r="T576" s="45"/>
      <c r="U576" s="45"/>
      <c r="V576" s="45"/>
      <c r="W576" s="45"/>
      <c r="X576" s="45"/>
      <c r="Y576" s="45"/>
      <c r="Z576" s="45"/>
      <c r="AA576" s="45"/>
      <c r="AB576" s="73"/>
    </row>
    <row r="577" spans="1:29" x14ac:dyDescent="0.65">
      <c r="A577" s="96" t="s">
        <v>875</v>
      </c>
      <c r="B577" s="45"/>
      <c r="C577" s="70">
        <v>367</v>
      </c>
      <c r="D577" s="45" t="s">
        <v>34</v>
      </c>
      <c r="E577" s="45">
        <v>96507</v>
      </c>
      <c r="F577" s="45">
        <v>337</v>
      </c>
      <c r="G577" s="71">
        <v>7548</v>
      </c>
      <c r="H577" s="45" t="s">
        <v>658</v>
      </c>
      <c r="I577" s="45">
        <v>13</v>
      </c>
      <c r="J577" s="45">
        <v>3</v>
      </c>
      <c r="K577" s="45">
        <v>54</v>
      </c>
      <c r="L577" s="448">
        <v>5554</v>
      </c>
      <c r="M577" s="45"/>
      <c r="N577" s="45"/>
      <c r="O577" s="45"/>
      <c r="P577" s="45"/>
      <c r="Q577" s="72">
        <v>150</v>
      </c>
      <c r="R577" s="45"/>
      <c r="S577" s="45"/>
      <c r="T577" s="45"/>
      <c r="U577" s="45"/>
      <c r="V577" s="45"/>
      <c r="W577" s="45"/>
      <c r="X577" s="45"/>
      <c r="Y577" s="45"/>
      <c r="Z577" s="45"/>
      <c r="AA577" s="45"/>
      <c r="AB577" s="73"/>
    </row>
    <row r="578" spans="1:29" x14ac:dyDescent="0.65">
      <c r="A578" s="96"/>
      <c r="B578" s="45"/>
      <c r="C578" s="70"/>
      <c r="D578" s="45"/>
      <c r="E578" s="45"/>
      <c r="F578" s="45"/>
      <c r="G578" s="71"/>
      <c r="H578" s="45"/>
      <c r="I578" s="45"/>
      <c r="J578" s="45"/>
      <c r="K578" s="45"/>
      <c r="L578" s="448"/>
      <c r="M578" s="45"/>
      <c r="N578" s="45"/>
      <c r="O578" s="45"/>
      <c r="P578" s="45"/>
      <c r="Q578" s="72"/>
      <c r="R578" s="45"/>
      <c r="S578" s="45"/>
      <c r="T578" s="45"/>
      <c r="U578" s="45"/>
      <c r="V578" s="45"/>
      <c r="W578" s="45"/>
      <c r="X578" s="45"/>
      <c r="Y578" s="45"/>
      <c r="Z578" s="45"/>
      <c r="AA578" s="45"/>
      <c r="AB578" s="73"/>
    </row>
    <row r="579" spans="1:29" x14ac:dyDescent="0.65">
      <c r="A579" s="96" t="s">
        <v>876</v>
      </c>
      <c r="B579" s="45">
        <v>264</v>
      </c>
      <c r="C579" s="70">
        <v>368</v>
      </c>
      <c r="D579" s="45" t="s">
        <v>34</v>
      </c>
      <c r="E579" s="45">
        <v>49514</v>
      </c>
      <c r="F579" s="45">
        <v>145</v>
      </c>
      <c r="G579" s="71">
        <v>4491</v>
      </c>
      <c r="H579" s="45" t="s">
        <v>658</v>
      </c>
      <c r="I579" s="45">
        <v>7</v>
      </c>
      <c r="J579" s="45"/>
      <c r="K579" s="45">
        <v>85</v>
      </c>
      <c r="L579" s="448">
        <v>2885</v>
      </c>
      <c r="M579" s="45"/>
      <c r="N579" s="45"/>
      <c r="O579" s="45"/>
      <c r="P579" s="45"/>
      <c r="Q579" s="72">
        <v>300</v>
      </c>
      <c r="R579" s="45"/>
      <c r="S579" s="45">
        <v>264</v>
      </c>
      <c r="T579" s="45"/>
      <c r="U579" s="45"/>
      <c r="V579" s="45"/>
      <c r="W579" s="45"/>
      <c r="X579" s="45"/>
      <c r="Y579" s="45"/>
      <c r="Z579" s="45"/>
      <c r="AA579" s="45"/>
      <c r="AB579" s="73"/>
    </row>
    <row r="580" spans="1:29" x14ac:dyDescent="0.65">
      <c r="A580" s="96" t="s">
        <v>876</v>
      </c>
      <c r="B580" s="45">
        <v>264</v>
      </c>
      <c r="C580" s="70">
        <v>369</v>
      </c>
      <c r="D580" s="45" t="s">
        <v>34</v>
      </c>
      <c r="E580" s="45">
        <v>49513</v>
      </c>
      <c r="F580" s="45">
        <v>150</v>
      </c>
      <c r="G580" s="71">
        <v>4490</v>
      </c>
      <c r="H580" s="45" t="s">
        <v>658</v>
      </c>
      <c r="I580" s="45">
        <v>4</v>
      </c>
      <c r="J580" s="45">
        <v>3</v>
      </c>
      <c r="K580" s="45">
        <v>22</v>
      </c>
      <c r="L580" s="448">
        <v>1922</v>
      </c>
      <c r="M580" s="45"/>
      <c r="N580" s="45"/>
      <c r="O580" s="45"/>
      <c r="P580" s="45"/>
      <c r="Q580" s="72">
        <v>250</v>
      </c>
      <c r="R580" s="45"/>
      <c r="S580" s="45">
        <v>264</v>
      </c>
      <c r="T580" s="45"/>
      <c r="U580" s="45"/>
      <c r="V580" s="45"/>
      <c r="W580" s="45"/>
      <c r="X580" s="45"/>
      <c r="Y580" s="45"/>
      <c r="Z580" s="45"/>
      <c r="AA580" s="45"/>
      <c r="AB580" s="73"/>
    </row>
    <row r="581" spans="1:29" x14ac:dyDescent="0.65">
      <c r="A581" s="96"/>
      <c r="B581" s="45"/>
      <c r="C581" s="70"/>
      <c r="D581" s="45"/>
      <c r="E581" s="45"/>
      <c r="F581" s="45"/>
      <c r="G581" s="71"/>
      <c r="H581" s="45"/>
      <c r="I581" s="45"/>
      <c r="J581" s="45"/>
      <c r="K581" s="45"/>
      <c r="L581" s="448"/>
      <c r="M581" s="45"/>
      <c r="N581" s="45"/>
      <c r="O581" s="45"/>
      <c r="P581" s="45"/>
      <c r="Q581" s="72"/>
      <c r="R581" s="45"/>
      <c r="S581" s="45"/>
      <c r="T581" s="45"/>
      <c r="U581" s="45"/>
      <c r="V581" s="45"/>
      <c r="W581" s="45"/>
      <c r="X581" s="45"/>
      <c r="Y581" s="45"/>
      <c r="Z581" s="45"/>
      <c r="AA581" s="45"/>
      <c r="AB581" s="73"/>
    </row>
    <row r="582" spans="1:29" s="41" customFormat="1" x14ac:dyDescent="0.65">
      <c r="A582" s="97" t="s">
        <v>878</v>
      </c>
      <c r="B582" s="47">
        <v>96</v>
      </c>
      <c r="C582" s="76">
        <v>370</v>
      </c>
      <c r="D582" s="47" t="s">
        <v>34</v>
      </c>
      <c r="E582" s="47">
        <v>78288</v>
      </c>
      <c r="F582" s="47">
        <v>170</v>
      </c>
      <c r="G582" s="77">
        <v>6777</v>
      </c>
      <c r="H582" s="45" t="s">
        <v>658</v>
      </c>
      <c r="I582" s="47"/>
      <c r="J582" s="47">
        <v>1</v>
      </c>
      <c r="K582" s="47">
        <v>86</v>
      </c>
      <c r="L582" s="449"/>
      <c r="M582" s="47"/>
      <c r="N582" s="47"/>
      <c r="O582" s="47"/>
      <c r="P582" s="47">
        <v>186</v>
      </c>
      <c r="Q582" s="78">
        <v>250</v>
      </c>
      <c r="R582" s="47">
        <v>92</v>
      </c>
      <c r="S582" s="47">
        <v>180</v>
      </c>
      <c r="T582" s="47" t="s">
        <v>36</v>
      </c>
      <c r="U582" s="47" t="s">
        <v>45</v>
      </c>
      <c r="V582" s="47">
        <v>108</v>
      </c>
      <c r="W582" s="47"/>
      <c r="X582" s="47">
        <v>77.75</v>
      </c>
      <c r="Y582" s="47">
        <v>30.25</v>
      </c>
      <c r="Z582" s="47"/>
      <c r="AA582" s="47">
        <v>20</v>
      </c>
      <c r="AB582" s="79" t="s">
        <v>877</v>
      </c>
      <c r="AC582" s="440"/>
    </row>
    <row r="583" spans="1:29" s="44" customFormat="1" x14ac:dyDescent="0.65">
      <c r="A583" s="98"/>
      <c r="B583" s="46"/>
      <c r="C583" s="80"/>
      <c r="D583" s="46"/>
      <c r="E583" s="46"/>
      <c r="F583" s="46"/>
      <c r="G583" s="82"/>
      <c r="H583" s="46"/>
      <c r="I583" s="46"/>
      <c r="J583" s="46"/>
      <c r="K583" s="46"/>
      <c r="L583" s="450"/>
      <c r="M583" s="46"/>
      <c r="N583" s="46"/>
      <c r="O583" s="46"/>
      <c r="P583" s="46"/>
      <c r="Q583" s="83"/>
      <c r="R583" s="46"/>
      <c r="S583" s="46"/>
      <c r="T583" s="46"/>
      <c r="U583" s="46"/>
      <c r="V583" s="46"/>
      <c r="W583" s="46"/>
      <c r="X583" s="46"/>
      <c r="Y583" s="46"/>
      <c r="Z583" s="46"/>
      <c r="AA583" s="46"/>
      <c r="AB583" s="84"/>
    </row>
    <row r="584" spans="1:29" s="44" customFormat="1" x14ac:dyDescent="0.65">
      <c r="A584" s="98" t="s">
        <v>880</v>
      </c>
      <c r="B584" s="46">
        <v>96</v>
      </c>
      <c r="C584" s="76">
        <v>371</v>
      </c>
      <c r="D584" s="46" t="s">
        <v>34</v>
      </c>
      <c r="E584" s="46">
        <v>96548</v>
      </c>
      <c r="F584" s="46">
        <v>322</v>
      </c>
      <c r="G584" s="82">
        <v>7764</v>
      </c>
      <c r="H584" s="45" t="s">
        <v>658</v>
      </c>
      <c r="I584" s="46">
        <v>10</v>
      </c>
      <c r="J584" s="46">
        <v>2</v>
      </c>
      <c r="K584" s="46">
        <v>98</v>
      </c>
      <c r="L584" s="450">
        <v>4298</v>
      </c>
      <c r="M584" s="46"/>
      <c r="N584" s="46"/>
      <c r="O584" s="46"/>
      <c r="P584" s="46"/>
      <c r="Q584" s="83">
        <v>150</v>
      </c>
      <c r="R584" s="46"/>
      <c r="S584" s="46">
        <v>96</v>
      </c>
      <c r="T584" s="46"/>
      <c r="U584" s="46"/>
      <c r="V584" s="46"/>
      <c r="W584" s="46"/>
      <c r="X584" s="46"/>
      <c r="Y584" s="46"/>
      <c r="Z584" s="46"/>
      <c r="AA584" s="46"/>
      <c r="AB584" s="84" t="s">
        <v>879</v>
      </c>
      <c r="AC584" s="440"/>
    </row>
    <row r="585" spans="1:29" s="44" customFormat="1" x14ac:dyDescent="0.65">
      <c r="A585" s="98" t="s">
        <v>880</v>
      </c>
      <c r="B585" s="46">
        <v>96</v>
      </c>
      <c r="C585" s="76">
        <v>372</v>
      </c>
      <c r="D585" s="46" t="s">
        <v>34</v>
      </c>
      <c r="E585" s="46">
        <v>96551</v>
      </c>
      <c r="F585" s="46">
        <v>375</v>
      </c>
      <c r="G585" s="82"/>
      <c r="H585" s="45" t="s">
        <v>658</v>
      </c>
      <c r="I585" s="46">
        <v>6</v>
      </c>
      <c r="J585" s="46"/>
      <c r="K585" s="46"/>
      <c r="L585" s="450">
        <v>2400</v>
      </c>
      <c r="M585" s="46"/>
      <c r="N585" s="46"/>
      <c r="O585" s="46"/>
      <c r="P585" s="46"/>
      <c r="Q585" s="83">
        <v>150</v>
      </c>
      <c r="R585" s="46"/>
      <c r="S585" s="46">
        <v>96</v>
      </c>
      <c r="T585" s="46"/>
      <c r="U585" s="46"/>
      <c r="V585" s="46"/>
      <c r="W585" s="46"/>
      <c r="X585" s="46"/>
      <c r="Y585" s="46"/>
      <c r="Z585" s="46"/>
      <c r="AA585" s="46"/>
      <c r="AB585" s="84" t="s">
        <v>881</v>
      </c>
      <c r="AC585" s="440"/>
    </row>
    <row r="586" spans="1:29" x14ac:dyDescent="0.65">
      <c r="A586" s="99" t="s">
        <v>882</v>
      </c>
      <c r="B586" s="45">
        <v>69</v>
      </c>
      <c r="C586" s="76">
        <v>373</v>
      </c>
      <c r="D586" s="46" t="s">
        <v>34</v>
      </c>
      <c r="E586" s="45">
        <v>32761</v>
      </c>
      <c r="F586" s="45">
        <v>6</v>
      </c>
      <c r="G586" s="71">
        <v>2499</v>
      </c>
      <c r="H586" s="45" t="s">
        <v>658</v>
      </c>
      <c r="I586" s="45">
        <v>3</v>
      </c>
      <c r="J586" s="45"/>
      <c r="K586" s="45">
        <v>56</v>
      </c>
      <c r="L586" s="448"/>
      <c r="M586" s="45"/>
      <c r="N586" s="45"/>
      <c r="O586" s="45"/>
      <c r="P586" s="45"/>
      <c r="Q586" s="72">
        <v>150</v>
      </c>
      <c r="R586" s="45"/>
      <c r="S586" s="45">
        <v>69</v>
      </c>
      <c r="T586" s="45"/>
      <c r="U586" s="45"/>
      <c r="V586" s="45"/>
      <c r="W586" s="45"/>
      <c r="X586" s="45"/>
      <c r="Y586" s="45"/>
      <c r="Z586" s="45"/>
      <c r="AA586" s="45"/>
      <c r="AB586" s="73"/>
    </row>
    <row r="587" spans="1:29" x14ac:dyDescent="0.65">
      <c r="A587" s="99" t="s">
        <v>882</v>
      </c>
      <c r="B587" s="45">
        <v>69</v>
      </c>
      <c r="C587" s="76">
        <v>374</v>
      </c>
      <c r="D587" s="46" t="s">
        <v>34</v>
      </c>
      <c r="E587" s="45">
        <v>14356</v>
      </c>
      <c r="F587" s="45">
        <v>33</v>
      </c>
      <c r="G587" s="71">
        <v>659</v>
      </c>
      <c r="H587" s="45" t="s">
        <v>658</v>
      </c>
      <c r="I587" s="45"/>
      <c r="J587" s="45">
        <v>3</v>
      </c>
      <c r="K587" s="45">
        <v>62</v>
      </c>
      <c r="L587" s="448"/>
      <c r="M587" s="45"/>
      <c r="N587" s="45"/>
      <c r="O587" s="45"/>
      <c r="P587" s="45"/>
      <c r="Q587" s="72">
        <v>100</v>
      </c>
      <c r="R587" s="45"/>
      <c r="S587" s="45">
        <v>69</v>
      </c>
      <c r="T587" s="45"/>
      <c r="U587" s="45"/>
      <c r="V587" s="45"/>
      <c r="W587" s="45"/>
      <c r="X587" s="45"/>
      <c r="Y587" s="45"/>
      <c r="Z587" s="45"/>
      <c r="AA587" s="45"/>
      <c r="AB587" s="73"/>
    </row>
    <row r="588" spans="1:29" x14ac:dyDescent="0.65">
      <c r="A588" s="96"/>
      <c r="B588" s="45"/>
      <c r="C588" s="70"/>
      <c r="D588" s="45"/>
      <c r="E588" s="45"/>
      <c r="F588" s="45"/>
      <c r="G588" s="71"/>
      <c r="H588" s="45"/>
      <c r="I588" s="45"/>
      <c r="J588" s="45"/>
      <c r="K588" s="45"/>
      <c r="L588" s="448"/>
      <c r="M588" s="45"/>
      <c r="N588" s="45"/>
      <c r="O588" s="45"/>
      <c r="P588" s="45"/>
      <c r="Q588" s="72"/>
      <c r="R588" s="45"/>
      <c r="S588" s="45"/>
      <c r="T588" s="45"/>
      <c r="U588" s="45"/>
      <c r="V588" s="45"/>
      <c r="W588" s="45"/>
      <c r="X588" s="45"/>
      <c r="Y588" s="45"/>
      <c r="Z588" s="45"/>
      <c r="AA588" s="45"/>
      <c r="AB588" s="73"/>
    </row>
    <row r="589" spans="1:29" x14ac:dyDescent="0.65">
      <c r="A589" s="96" t="s">
        <v>883</v>
      </c>
      <c r="B589" s="45">
        <v>116</v>
      </c>
      <c r="C589" s="70">
        <v>375</v>
      </c>
      <c r="D589" s="46" t="s">
        <v>34</v>
      </c>
      <c r="E589" s="45">
        <v>12505</v>
      </c>
      <c r="F589" s="45">
        <v>29</v>
      </c>
      <c r="G589" s="71">
        <v>399</v>
      </c>
      <c r="H589" s="45" t="s">
        <v>658</v>
      </c>
      <c r="I589" s="45"/>
      <c r="J589" s="45"/>
      <c r="K589" s="45">
        <v>85</v>
      </c>
      <c r="L589" s="448"/>
      <c r="M589" s="45">
        <v>85</v>
      </c>
      <c r="N589" s="45"/>
      <c r="O589" s="45"/>
      <c r="P589" s="45"/>
      <c r="Q589" s="72">
        <v>250</v>
      </c>
      <c r="R589" s="45">
        <v>93</v>
      </c>
      <c r="S589" s="45">
        <v>116</v>
      </c>
      <c r="T589" s="45" t="s">
        <v>36</v>
      </c>
      <c r="U589" s="45" t="s">
        <v>45</v>
      </c>
      <c r="V589" s="45">
        <v>108</v>
      </c>
      <c r="W589" s="45"/>
      <c r="X589" s="45">
        <v>108</v>
      </c>
      <c r="Y589" s="45"/>
      <c r="Z589" s="45"/>
      <c r="AA589" s="45">
        <v>42</v>
      </c>
      <c r="AB589" s="73"/>
    </row>
    <row r="590" spans="1:29" x14ac:dyDescent="0.65">
      <c r="A590" s="96" t="s">
        <v>883</v>
      </c>
      <c r="B590" s="45"/>
      <c r="C590" s="70">
        <v>376</v>
      </c>
      <c r="D590" s="46" t="s">
        <v>34</v>
      </c>
      <c r="E590" s="45">
        <v>33180</v>
      </c>
      <c r="F590" s="45">
        <v>5</v>
      </c>
      <c r="G590" s="71">
        <v>2598</v>
      </c>
      <c r="H590" s="45" t="s">
        <v>658</v>
      </c>
      <c r="I590" s="45">
        <v>15</v>
      </c>
      <c r="J590" s="45">
        <v>1</v>
      </c>
      <c r="K590" s="45">
        <v>83</v>
      </c>
      <c r="L590" s="448">
        <v>6183</v>
      </c>
      <c r="M590" s="45"/>
      <c r="N590" s="45"/>
      <c r="O590" s="45"/>
      <c r="P590" s="45"/>
      <c r="Q590" s="72">
        <v>150</v>
      </c>
      <c r="R590" s="45"/>
      <c r="S590" s="45"/>
      <c r="T590" s="45"/>
      <c r="U590" s="45"/>
      <c r="V590" s="45"/>
      <c r="W590" s="45"/>
      <c r="X590" s="45"/>
      <c r="Y590" s="45"/>
      <c r="Z590" s="45"/>
      <c r="AA590" s="45"/>
      <c r="AB590" s="73"/>
    </row>
    <row r="591" spans="1:29" x14ac:dyDescent="0.65">
      <c r="A591" s="96"/>
      <c r="B591" s="45"/>
      <c r="C591" s="70"/>
      <c r="D591" s="45"/>
      <c r="E591" s="45"/>
      <c r="F591" s="45"/>
      <c r="G591" s="71"/>
      <c r="H591" s="45"/>
      <c r="I591" s="45"/>
      <c r="J591" s="45"/>
      <c r="K591" s="45"/>
      <c r="L591" s="448"/>
      <c r="M591" s="45"/>
      <c r="N591" s="45"/>
      <c r="O591" s="45"/>
      <c r="P591" s="45"/>
      <c r="Q591" s="72"/>
      <c r="R591" s="45"/>
      <c r="S591" s="45"/>
      <c r="T591" s="45"/>
      <c r="U591" s="45"/>
      <c r="V591" s="45"/>
      <c r="W591" s="45"/>
      <c r="X591" s="45"/>
      <c r="Y591" s="45"/>
      <c r="Z591" s="45"/>
      <c r="AA591" s="45"/>
      <c r="AB591" s="73"/>
    </row>
    <row r="592" spans="1:29" x14ac:dyDescent="0.65">
      <c r="A592" s="96" t="s">
        <v>884</v>
      </c>
      <c r="B592" s="45">
        <v>125</v>
      </c>
      <c r="C592" s="70">
        <v>377</v>
      </c>
      <c r="D592" s="46" t="s">
        <v>34</v>
      </c>
      <c r="E592" s="45">
        <v>84381</v>
      </c>
      <c r="F592" s="45">
        <v>317</v>
      </c>
      <c r="G592" s="71">
        <v>6895</v>
      </c>
      <c r="H592" s="45" t="s">
        <v>658</v>
      </c>
      <c r="I592" s="45">
        <v>3</v>
      </c>
      <c r="J592" s="45">
        <v>3</v>
      </c>
      <c r="K592" s="45">
        <v>94</v>
      </c>
      <c r="L592" s="448">
        <v>1594</v>
      </c>
      <c r="M592" s="45"/>
      <c r="N592" s="45"/>
      <c r="O592" s="45"/>
      <c r="P592" s="45"/>
      <c r="Q592" s="72">
        <v>150</v>
      </c>
      <c r="R592" s="45"/>
      <c r="S592" s="45">
        <v>125</v>
      </c>
      <c r="T592" s="45"/>
      <c r="U592" s="45"/>
      <c r="V592" s="45"/>
      <c r="W592" s="45"/>
      <c r="X592" s="45"/>
      <c r="Y592" s="45"/>
      <c r="Z592" s="45"/>
      <c r="AA592" s="45"/>
      <c r="AB592" s="73"/>
    </row>
    <row r="593" spans="1:29" x14ac:dyDescent="0.65">
      <c r="A593" s="96"/>
      <c r="B593" s="45"/>
      <c r="C593" s="70"/>
      <c r="D593" s="45"/>
      <c r="E593" s="45"/>
      <c r="F593" s="45"/>
      <c r="G593" s="71"/>
      <c r="H593" s="45"/>
      <c r="I593" s="45"/>
      <c r="J593" s="45"/>
      <c r="K593" s="45"/>
      <c r="L593" s="448"/>
      <c r="M593" s="45"/>
      <c r="N593" s="45"/>
      <c r="O593" s="45"/>
      <c r="P593" s="45"/>
      <c r="Q593" s="72"/>
      <c r="R593" s="45"/>
      <c r="S593" s="45"/>
      <c r="T593" s="45"/>
      <c r="U593" s="45"/>
      <c r="V593" s="45"/>
      <c r="W593" s="45"/>
      <c r="X593" s="45"/>
      <c r="Y593" s="45"/>
      <c r="Z593" s="45"/>
      <c r="AA593" s="45"/>
      <c r="AB593" s="73"/>
    </row>
    <row r="594" spans="1:29" s="41" customFormat="1" x14ac:dyDescent="0.65">
      <c r="A594" s="97" t="s">
        <v>886</v>
      </c>
      <c r="B594" s="47"/>
      <c r="C594" s="76">
        <v>378</v>
      </c>
      <c r="D594" s="47" t="s">
        <v>34</v>
      </c>
      <c r="E594" s="47">
        <v>42050</v>
      </c>
      <c r="F594" s="47">
        <v>52</v>
      </c>
      <c r="G594" s="77">
        <v>2625</v>
      </c>
      <c r="H594" s="47"/>
      <c r="I594" s="47">
        <v>2</v>
      </c>
      <c r="J594" s="47">
        <v>2</v>
      </c>
      <c r="K594" s="47">
        <v>7</v>
      </c>
      <c r="L594" s="449">
        <v>907</v>
      </c>
      <c r="M594" s="47"/>
      <c r="N594" s="47"/>
      <c r="O594" s="47"/>
      <c r="P594" s="47">
        <v>907</v>
      </c>
      <c r="Q594" s="78">
        <v>250</v>
      </c>
      <c r="R594" s="47">
        <v>94</v>
      </c>
      <c r="S594" s="47"/>
      <c r="T594" s="47" t="s">
        <v>36</v>
      </c>
      <c r="U594" s="47" t="s">
        <v>45</v>
      </c>
      <c r="V594" s="47">
        <v>108</v>
      </c>
      <c r="W594" s="47"/>
      <c r="X594" s="47">
        <v>84.8</v>
      </c>
      <c r="Y594" s="47">
        <v>23.2</v>
      </c>
      <c r="Z594" s="47"/>
      <c r="AA594" s="47"/>
      <c r="AB594" s="79" t="s">
        <v>885</v>
      </c>
      <c r="AC594" s="440"/>
    </row>
    <row r="595" spans="1:29" x14ac:dyDescent="0.65">
      <c r="A595" s="96" t="s">
        <v>887</v>
      </c>
      <c r="B595" s="45">
        <v>232</v>
      </c>
      <c r="C595" s="70">
        <v>379</v>
      </c>
      <c r="D595" s="46" t="s">
        <v>34</v>
      </c>
      <c r="E595" s="45">
        <v>24279</v>
      </c>
      <c r="F595" s="45">
        <v>129</v>
      </c>
      <c r="G595" s="71">
        <v>518</v>
      </c>
      <c r="H595" s="45" t="s">
        <v>658</v>
      </c>
      <c r="I595" s="45"/>
      <c r="J595" s="45">
        <v>2</v>
      </c>
      <c r="K595" s="45">
        <v>57</v>
      </c>
      <c r="L595" s="448">
        <v>257</v>
      </c>
      <c r="M595" s="45"/>
      <c r="N595" s="45"/>
      <c r="O595" s="45"/>
      <c r="P595" s="45"/>
      <c r="Q595" s="72">
        <v>250</v>
      </c>
      <c r="R595" s="45"/>
      <c r="S595" s="45">
        <v>232</v>
      </c>
      <c r="T595" s="45"/>
      <c r="U595" s="45"/>
      <c r="V595" s="45"/>
      <c r="W595" s="45"/>
      <c r="X595" s="45"/>
      <c r="Y595" s="45"/>
      <c r="Z595" s="45"/>
      <c r="AA595" s="45"/>
      <c r="AB595" s="73"/>
    </row>
    <row r="596" spans="1:29" x14ac:dyDescent="0.65">
      <c r="A596" s="96" t="s">
        <v>887</v>
      </c>
      <c r="B596" s="45">
        <v>232</v>
      </c>
      <c r="C596" s="70">
        <v>380</v>
      </c>
      <c r="D596" s="46" t="s">
        <v>34</v>
      </c>
      <c r="E596" s="45">
        <v>43575</v>
      </c>
      <c r="F596" s="45">
        <v>71</v>
      </c>
      <c r="G596" s="71">
        <v>2820</v>
      </c>
      <c r="H596" s="45" t="s">
        <v>658</v>
      </c>
      <c r="I596" s="45">
        <v>4</v>
      </c>
      <c r="J596" s="45"/>
      <c r="K596" s="45">
        <v>27</v>
      </c>
      <c r="L596" s="448">
        <v>1627</v>
      </c>
      <c r="M596" s="45"/>
      <c r="N596" s="45"/>
      <c r="O596" s="45"/>
      <c r="P596" s="45"/>
      <c r="Q596" s="72">
        <v>150</v>
      </c>
      <c r="R596" s="45"/>
      <c r="S596" s="45">
        <v>232</v>
      </c>
      <c r="T596" s="45"/>
      <c r="U596" s="45"/>
      <c r="V596" s="45"/>
      <c r="W596" s="45"/>
      <c r="X596" s="45"/>
      <c r="Y596" s="45"/>
      <c r="Z596" s="45"/>
      <c r="AA596" s="45"/>
      <c r="AB596" s="73"/>
    </row>
    <row r="597" spans="1:29" x14ac:dyDescent="0.65">
      <c r="A597" s="96" t="s">
        <v>887</v>
      </c>
      <c r="B597" s="45">
        <v>232</v>
      </c>
      <c r="C597" s="70">
        <v>381</v>
      </c>
      <c r="D597" s="46" t="s">
        <v>34</v>
      </c>
      <c r="E597" s="45">
        <v>43588</v>
      </c>
      <c r="F597" s="45">
        <v>95</v>
      </c>
      <c r="G597" s="71">
        <v>2833</v>
      </c>
      <c r="H597" s="45" t="s">
        <v>658</v>
      </c>
      <c r="I597" s="45">
        <v>8</v>
      </c>
      <c r="J597" s="45">
        <v>2</v>
      </c>
      <c r="K597" s="45">
        <v>5</v>
      </c>
      <c r="L597" s="448">
        <v>2205</v>
      </c>
      <c r="M597" s="45"/>
      <c r="N597" s="45"/>
      <c r="O597" s="45"/>
      <c r="P597" s="45"/>
      <c r="Q597" s="72">
        <v>150</v>
      </c>
      <c r="R597" s="45"/>
      <c r="S597" s="45">
        <v>232</v>
      </c>
      <c r="T597" s="45"/>
      <c r="U597" s="45"/>
      <c r="V597" s="45"/>
      <c r="W597" s="45"/>
      <c r="X597" s="45"/>
      <c r="Y597" s="45"/>
      <c r="Z597" s="45"/>
      <c r="AA597" s="45"/>
      <c r="AB597" s="73"/>
    </row>
    <row r="598" spans="1:29" x14ac:dyDescent="0.65">
      <c r="A598" s="96" t="s">
        <v>887</v>
      </c>
      <c r="B598" s="45">
        <v>232</v>
      </c>
      <c r="C598" s="70">
        <v>382</v>
      </c>
      <c r="D598" s="46" t="s">
        <v>34</v>
      </c>
      <c r="E598" s="45">
        <v>43238</v>
      </c>
      <c r="F598" s="45">
        <v>147</v>
      </c>
      <c r="G598" s="71">
        <v>2976</v>
      </c>
      <c r="H598" s="45" t="s">
        <v>658</v>
      </c>
      <c r="I598" s="45">
        <v>1</v>
      </c>
      <c r="J598" s="45">
        <v>2</v>
      </c>
      <c r="K598" s="45">
        <v>40</v>
      </c>
      <c r="L598" s="448">
        <v>640</v>
      </c>
      <c r="M598" s="45"/>
      <c r="N598" s="45"/>
      <c r="O598" s="45"/>
      <c r="P598" s="45"/>
      <c r="Q598" s="72">
        <v>100</v>
      </c>
      <c r="R598" s="45"/>
      <c r="S598" s="45">
        <v>232</v>
      </c>
      <c r="T598" s="45"/>
      <c r="U598" s="45"/>
      <c r="V598" s="45"/>
      <c r="W598" s="45"/>
      <c r="X598" s="45"/>
      <c r="Y598" s="45"/>
      <c r="Z598" s="45"/>
      <c r="AA598" s="45"/>
      <c r="AB598" s="73"/>
    </row>
    <row r="599" spans="1:29" x14ac:dyDescent="0.65">
      <c r="A599" s="96" t="s">
        <v>887</v>
      </c>
      <c r="B599" s="45">
        <v>232</v>
      </c>
      <c r="C599" s="70">
        <v>383</v>
      </c>
      <c r="D599" s="46" t="s">
        <v>34</v>
      </c>
      <c r="E599" s="45">
        <v>43630</v>
      </c>
      <c r="F599" s="45">
        <v>153</v>
      </c>
      <c r="G599" s="71">
        <v>2875</v>
      </c>
      <c r="H599" s="45" t="s">
        <v>658</v>
      </c>
      <c r="I599" s="45"/>
      <c r="J599" s="45">
        <v>2</v>
      </c>
      <c r="K599" s="45">
        <v>32</v>
      </c>
      <c r="L599" s="448">
        <v>232</v>
      </c>
      <c r="M599" s="45"/>
      <c r="N599" s="45"/>
      <c r="O599" s="45"/>
      <c r="P599" s="45"/>
      <c r="Q599" s="72">
        <v>100</v>
      </c>
      <c r="R599" s="45"/>
      <c r="S599" s="45">
        <v>232</v>
      </c>
      <c r="T599" s="45"/>
      <c r="U599" s="45"/>
      <c r="V599" s="45"/>
      <c r="W599" s="45"/>
      <c r="X599" s="45"/>
      <c r="Y599" s="45"/>
      <c r="Z599" s="45"/>
      <c r="AA599" s="45"/>
      <c r="AB599" s="73"/>
    </row>
    <row r="600" spans="1:29" s="146" customFormat="1" x14ac:dyDescent="0.65">
      <c r="A600" s="675" t="s">
        <v>887</v>
      </c>
      <c r="B600" s="148">
        <v>232</v>
      </c>
      <c r="C600" s="147">
        <v>384</v>
      </c>
      <c r="D600" s="148" t="s">
        <v>34</v>
      </c>
      <c r="E600" s="148">
        <v>43628</v>
      </c>
      <c r="F600" s="148">
        <v>151</v>
      </c>
      <c r="G600" s="149">
        <v>2873</v>
      </c>
      <c r="H600" s="148" t="s">
        <v>658</v>
      </c>
      <c r="I600" s="148"/>
      <c r="J600" s="148">
        <v>2</v>
      </c>
      <c r="K600" s="148">
        <v>23</v>
      </c>
      <c r="L600" s="451">
        <v>223</v>
      </c>
      <c r="M600" s="148"/>
      <c r="N600" s="148"/>
      <c r="O600" s="148"/>
      <c r="P600" s="148"/>
      <c r="Q600" s="151">
        <v>100</v>
      </c>
      <c r="R600" s="148">
        <v>95</v>
      </c>
      <c r="S600" s="148">
        <v>232</v>
      </c>
      <c r="T600" s="148" t="s">
        <v>36</v>
      </c>
      <c r="U600" s="148" t="s">
        <v>37</v>
      </c>
      <c r="V600" s="148">
        <v>60</v>
      </c>
      <c r="W600" s="148"/>
      <c r="X600" s="148">
        <v>60</v>
      </c>
      <c r="Y600" s="148"/>
      <c r="Z600" s="148"/>
      <c r="AA600" s="148">
        <v>1</v>
      </c>
      <c r="AB600" s="152" t="s">
        <v>888</v>
      </c>
    </row>
    <row r="601" spans="1:29" x14ac:dyDescent="0.65">
      <c r="A601" s="96" t="s">
        <v>889</v>
      </c>
      <c r="B601" s="45">
        <v>232</v>
      </c>
      <c r="C601" s="70">
        <v>385</v>
      </c>
      <c r="D601" s="46" t="s">
        <v>34</v>
      </c>
      <c r="E601" s="45">
        <v>87834</v>
      </c>
      <c r="F601" s="45">
        <v>287</v>
      </c>
      <c r="G601" s="71">
        <v>7094</v>
      </c>
      <c r="H601" s="45" t="s">
        <v>658</v>
      </c>
      <c r="I601" s="45">
        <v>8</v>
      </c>
      <c r="J601" s="45">
        <v>1</v>
      </c>
      <c r="K601" s="45">
        <v>94</v>
      </c>
      <c r="L601" s="448">
        <v>3394</v>
      </c>
      <c r="M601" s="45"/>
      <c r="N601" s="45"/>
      <c r="O601" s="45"/>
      <c r="P601" s="45"/>
      <c r="Q601" s="72">
        <v>150</v>
      </c>
      <c r="R601" s="45"/>
      <c r="S601" s="45">
        <v>232</v>
      </c>
      <c r="T601" s="45"/>
      <c r="U601" s="45"/>
      <c r="V601" s="45"/>
      <c r="W601" s="45"/>
      <c r="X601" s="45"/>
      <c r="Y601" s="45"/>
      <c r="Z601" s="45"/>
      <c r="AA601" s="45"/>
      <c r="AB601" s="73"/>
    </row>
    <row r="602" spans="1:29" x14ac:dyDescent="0.65">
      <c r="A602" s="96" t="s">
        <v>889</v>
      </c>
      <c r="B602" s="45">
        <v>232</v>
      </c>
      <c r="C602" s="70">
        <v>386</v>
      </c>
      <c r="D602" s="46" t="s">
        <v>34</v>
      </c>
      <c r="E602" s="45">
        <v>25439</v>
      </c>
      <c r="F602" s="45">
        <v>35</v>
      </c>
      <c r="G602" s="71">
        <v>1895</v>
      </c>
      <c r="H602" s="45" t="s">
        <v>658</v>
      </c>
      <c r="I602" s="45">
        <v>7</v>
      </c>
      <c r="J602" s="45">
        <v>3</v>
      </c>
      <c r="K602" s="45">
        <v>10</v>
      </c>
      <c r="L602" s="448">
        <v>3110</v>
      </c>
      <c r="M602" s="45"/>
      <c r="N602" s="45"/>
      <c r="O602" s="45"/>
      <c r="P602" s="45"/>
      <c r="Q602" s="72">
        <v>100</v>
      </c>
      <c r="R602" s="45"/>
      <c r="S602" s="45">
        <v>232</v>
      </c>
      <c r="T602" s="45"/>
      <c r="U602" s="45"/>
      <c r="V602" s="45"/>
      <c r="W602" s="45"/>
      <c r="X602" s="45"/>
      <c r="Y602" s="45"/>
      <c r="Z602" s="45"/>
      <c r="AA602" s="45"/>
      <c r="AB602" s="73"/>
    </row>
    <row r="603" spans="1:29" x14ac:dyDescent="0.65">
      <c r="A603" s="96"/>
      <c r="B603" s="45"/>
      <c r="C603" s="70"/>
      <c r="D603" s="45"/>
      <c r="E603" s="45"/>
      <c r="F603" s="45"/>
      <c r="G603" s="71"/>
      <c r="H603" s="45"/>
      <c r="I603" s="45"/>
      <c r="J603" s="45"/>
      <c r="K603" s="45"/>
      <c r="L603" s="448"/>
      <c r="M603" s="45"/>
      <c r="N603" s="45"/>
      <c r="O603" s="45"/>
      <c r="P603" s="45"/>
      <c r="Q603" s="72"/>
      <c r="R603" s="45"/>
      <c r="S603" s="45"/>
      <c r="T603" s="45"/>
      <c r="U603" s="45"/>
      <c r="V603" s="45"/>
      <c r="W603" s="45"/>
      <c r="X603" s="45"/>
      <c r="Y603" s="45"/>
      <c r="Z603" s="45"/>
      <c r="AA603" s="45"/>
      <c r="AB603" s="73"/>
    </row>
    <row r="604" spans="1:29" s="146" customFormat="1" x14ac:dyDescent="0.65">
      <c r="A604" s="675" t="s">
        <v>2955</v>
      </c>
      <c r="B604" s="148">
        <v>180</v>
      </c>
      <c r="C604" s="147">
        <v>387</v>
      </c>
      <c r="D604" s="148" t="s">
        <v>34</v>
      </c>
      <c r="E604" s="148">
        <v>96163</v>
      </c>
      <c r="F604" s="148">
        <v>172</v>
      </c>
      <c r="G604" s="149">
        <v>7764</v>
      </c>
      <c r="H604" s="148" t="s">
        <v>658</v>
      </c>
      <c r="I604" s="148"/>
      <c r="J604" s="148">
        <v>1</v>
      </c>
      <c r="K604" s="148"/>
      <c r="L604" s="451"/>
      <c r="M604" s="148">
        <v>100</v>
      </c>
      <c r="N604" s="148"/>
      <c r="O604" s="148"/>
      <c r="P604" s="148"/>
      <c r="Q604" s="151">
        <v>250</v>
      </c>
      <c r="R604" s="148">
        <v>96</v>
      </c>
      <c r="S604" s="148">
        <v>180</v>
      </c>
      <c r="T604" s="148" t="s">
        <v>36</v>
      </c>
      <c r="U604" s="148" t="s">
        <v>45</v>
      </c>
      <c r="V604" s="148">
        <v>144</v>
      </c>
      <c r="W604" s="148"/>
      <c r="X604" s="148">
        <v>114</v>
      </c>
      <c r="Y604" s="148">
        <v>30</v>
      </c>
      <c r="Z604" s="148"/>
      <c r="AA604" s="148">
        <v>30</v>
      </c>
      <c r="AB604" s="152" t="s">
        <v>2956</v>
      </c>
    </row>
    <row r="605" spans="1:29" x14ac:dyDescent="0.65">
      <c r="A605" s="96"/>
      <c r="B605" s="45"/>
      <c r="C605" s="70">
        <v>388</v>
      </c>
      <c r="D605" s="46" t="s">
        <v>34</v>
      </c>
      <c r="E605" s="45">
        <v>42001</v>
      </c>
      <c r="F605" s="45">
        <v>61</v>
      </c>
      <c r="G605" s="71">
        <v>2636</v>
      </c>
      <c r="H605" s="45" t="s">
        <v>658</v>
      </c>
      <c r="I605" s="45">
        <v>5</v>
      </c>
      <c r="J605" s="45">
        <v>2</v>
      </c>
      <c r="K605" s="45">
        <v>74</v>
      </c>
      <c r="L605" s="448">
        <v>2274</v>
      </c>
      <c r="M605" s="45"/>
      <c r="N605" s="45"/>
      <c r="O605" s="45"/>
      <c r="P605" s="45"/>
      <c r="Q605" s="72">
        <v>150</v>
      </c>
      <c r="R605" s="45"/>
      <c r="S605" s="45"/>
      <c r="T605" s="45"/>
      <c r="U605" s="45"/>
      <c r="V605" s="45"/>
      <c r="W605" s="45"/>
      <c r="X605" s="45"/>
      <c r="Y605" s="45"/>
      <c r="Z605" s="45"/>
      <c r="AA605" s="45"/>
      <c r="AB605" s="73"/>
    </row>
    <row r="606" spans="1:29" x14ac:dyDescent="0.65">
      <c r="A606" s="96"/>
      <c r="B606" s="45"/>
      <c r="C606" s="70">
        <v>389</v>
      </c>
      <c r="D606" s="46" t="s">
        <v>34</v>
      </c>
      <c r="E606" s="45">
        <v>47509</v>
      </c>
      <c r="F606" s="45">
        <v>141</v>
      </c>
      <c r="G606" s="71">
        <v>4322</v>
      </c>
      <c r="H606" s="45" t="s">
        <v>658</v>
      </c>
      <c r="I606" s="45">
        <v>5</v>
      </c>
      <c r="J606" s="45">
        <v>3</v>
      </c>
      <c r="K606" s="45"/>
      <c r="L606" s="448">
        <v>2300</v>
      </c>
      <c r="M606" s="45"/>
      <c r="N606" s="45"/>
      <c r="O606" s="45"/>
      <c r="P606" s="45"/>
      <c r="Q606" s="72">
        <v>150</v>
      </c>
      <c r="R606" s="45"/>
      <c r="S606" s="45"/>
      <c r="T606" s="45"/>
      <c r="U606" s="45"/>
      <c r="V606" s="45"/>
      <c r="W606" s="45"/>
      <c r="X606" s="45"/>
      <c r="Y606" s="45"/>
      <c r="Z606" s="45"/>
      <c r="AA606" s="45"/>
      <c r="AB606" s="73"/>
    </row>
    <row r="607" spans="1:29" x14ac:dyDescent="0.65">
      <c r="A607" s="96"/>
      <c r="B607" s="45"/>
      <c r="C607" s="70">
        <v>390</v>
      </c>
      <c r="D607" s="46" t="s">
        <v>34</v>
      </c>
      <c r="E607" s="45">
        <v>94027</v>
      </c>
      <c r="F607" s="45">
        <v>307</v>
      </c>
      <c r="G607" s="71">
        <v>7612</v>
      </c>
      <c r="H607" s="45" t="s">
        <v>658</v>
      </c>
      <c r="I607" s="45">
        <v>5</v>
      </c>
      <c r="J607" s="45"/>
      <c r="K607" s="45">
        <v>39</v>
      </c>
      <c r="L607" s="448">
        <v>2039</v>
      </c>
      <c r="M607" s="45"/>
      <c r="N607" s="45"/>
      <c r="O607" s="45"/>
      <c r="P607" s="45"/>
      <c r="Q607" s="72">
        <v>100</v>
      </c>
      <c r="R607" s="45"/>
      <c r="S607" s="45"/>
      <c r="T607" s="45"/>
      <c r="U607" s="45"/>
      <c r="V607" s="45"/>
      <c r="W607" s="45"/>
      <c r="X607" s="45"/>
      <c r="Y607" s="45"/>
      <c r="Z607" s="45"/>
      <c r="AA607" s="45"/>
      <c r="AB607" s="73"/>
    </row>
    <row r="608" spans="1:29" x14ac:dyDescent="0.65">
      <c r="A608" s="96"/>
      <c r="B608" s="45"/>
      <c r="C608" s="70"/>
      <c r="D608" s="45"/>
      <c r="E608" s="45"/>
      <c r="F608" s="45"/>
      <c r="G608" s="71"/>
      <c r="H608" s="45"/>
      <c r="I608" s="45"/>
      <c r="J608" s="45"/>
      <c r="K608" s="45"/>
      <c r="L608" s="448"/>
      <c r="M608" s="45"/>
      <c r="N608" s="45"/>
      <c r="O608" s="45"/>
      <c r="P608" s="45"/>
      <c r="Q608" s="72"/>
      <c r="R608" s="45"/>
      <c r="S608" s="45"/>
      <c r="T608" s="45"/>
      <c r="U608" s="45"/>
      <c r="V608" s="45"/>
      <c r="W608" s="45"/>
      <c r="X608" s="45"/>
      <c r="Y608" s="45"/>
      <c r="Z608" s="45"/>
      <c r="AA608" s="45"/>
      <c r="AB608" s="73"/>
    </row>
    <row r="609" spans="1:28" ht="30.75" x14ac:dyDescent="0.7">
      <c r="A609" s="98" t="s">
        <v>3397</v>
      </c>
      <c r="B609" s="624"/>
      <c r="C609" s="632">
        <v>391</v>
      </c>
      <c r="D609" s="46" t="s">
        <v>34</v>
      </c>
      <c r="E609" s="46">
        <v>2798</v>
      </c>
      <c r="F609" s="624"/>
      <c r="G609" s="624"/>
      <c r="H609" s="45" t="s">
        <v>658</v>
      </c>
      <c r="I609" s="46">
        <v>12</v>
      </c>
      <c r="J609" s="46">
        <v>3</v>
      </c>
      <c r="K609" s="46">
        <v>58</v>
      </c>
      <c r="L609" s="448">
        <v>5158</v>
      </c>
      <c r="M609" s="45"/>
      <c r="N609" s="45"/>
      <c r="O609" s="45"/>
      <c r="P609" s="45"/>
      <c r="Q609" s="72">
        <v>150</v>
      </c>
      <c r="R609" s="45"/>
      <c r="S609" s="45"/>
      <c r="T609" s="45"/>
      <c r="U609" s="45"/>
      <c r="V609" s="45"/>
      <c r="W609" s="45"/>
      <c r="X609" s="45"/>
      <c r="Y609" s="45"/>
      <c r="Z609" s="45"/>
      <c r="AA609" s="45"/>
      <c r="AB609" s="73"/>
    </row>
    <row r="610" spans="1:28" x14ac:dyDescent="0.65">
      <c r="A610" s="96"/>
      <c r="B610" s="45"/>
      <c r="C610" s="70"/>
      <c r="D610" s="45"/>
      <c r="E610" s="45"/>
      <c r="F610" s="45"/>
      <c r="G610" s="71"/>
      <c r="H610" s="45"/>
      <c r="I610" s="45"/>
      <c r="J610" s="45"/>
      <c r="K610" s="45"/>
      <c r="L610" s="448"/>
      <c r="M610" s="45"/>
      <c r="N610" s="45"/>
      <c r="O610" s="45"/>
      <c r="P610" s="45"/>
      <c r="Q610" s="72"/>
      <c r="R610" s="45"/>
      <c r="S610" s="45"/>
      <c r="T610" s="45"/>
      <c r="U610" s="45"/>
      <c r="V610" s="45"/>
      <c r="W610" s="45"/>
      <c r="X610" s="45"/>
      <c r="Y610" s="45"/>
      <c r="Z610" s="45"/>
      <c r="AA610" s="45"/>
      <c r="AB610" s="73"/>
    </row>
    <row r="611" spans="1:28" x14ac:dyDescent="0.65">
      <c r="A611" s="96" t="s">
        <v>3465</v>
      </c>
      <c r="B611" s="45"/>
      <c r="C611" s="70">
        <v>392</v>
      </c>
      <c r="D611" s="46" t="s">
        <v>34</v>
      </c>
      <c r="E611" s="45">
        <v>42115</v>
      </c>
      <c r="F611" s="45">
        <v>93</v>
      </c>
      <c r="G611" s="71">
        <v>2690</v>
      </c>
      <c r="H611" s="45" t="s">
        <v>658</v>
      </c>
      <c r="I611" s="45">
        <v>13</v>
      </c>
      <c r="J611" s="45">
        <v>3</v>
      </c>
      <c r="K611" s="45">
        <v>84</v>
      </c>
      <c r="L611" s="448">
        <v>5784</v>
      </c>
      <c r="M611" s="45"/>
      <c r="N611" s="45"/>
      <c r="O611" s="45"/>
      <c r="P611" s="45"/>
      <c r="Q611" s="72">
        <v>150</v>
      </c>
      <c r="R611" s="45"/>
      <c r="S611" s="45"/>
      <c r="T611" s="45"/>
      <c r="U611" s="45"/>
      <c r="V611" s="45"/>
      <c r="W611" s="45"/>
      <c r="X611" s="45"/>
      <c r="Y611" s="45"/>
      <c r="Z611" s="45"/>
      <c r="AA611" s="45"/>
      <c r="AB611" s="73"/>
    </row>
    <row r="612" spans="1:28" x14ac:dyDescent="0.65">
      <c r="A612" s="96"/>
      <c r="B612" s="45"/>
      <c r="C612" s="70"/>
      <c r="D612" s="45"/>
      <c r="E612" s="45"/>
      <c r="F612" s="45"/>
      <c r="G612" s="71"/>
      <c r="H612" s="45"/>
      <c r="I612" s="45"/>
      <c r="J612" s="45"/>
      <c r="K612" s="45"/>
      <c r="L612" s="448"/>
      <c r="M612" s="45"/>
      <c r="N612" s="45"/>
      <c r="O612" s="45"/>
      <c r="P612" s="45"/>
      <c r="Q612" s="72"/>
      <c r="R612" s="45"/>
      <c r="S612" s="45"/>
      <c r="T612" s="45"/>
      <c r="U612" s="45"/>
      <c r="V612" s="45"/>
      <c r="W612" s="45"/>
      <c r="X612" s="45"/>
      <c r="Y612" s="45"/>
      <c r="Z612" s="45"/>
      <c r="AA612" s="45"/>
      <c r="AB612" s="73"/>
    </row>
    <row r="613" spans="1:28" s="146" customFormat="1" x14ac:dyDescent="0.65">
      <c r="A613" s="675" t="s">
        <v>3481</v>
      </c>
      <c r="B613" s="148"/>
      <c r="C613" s="147">
        <v>394</v>
      </c>
      <c r="D613" s="148" t="s">
        <v>34</v>
      </c>
      <c r="E613" s="148">
        <v>101804</v>
      </c>
      <c r="F613" s="148">
        <v>352</v>
      </c>
      <c r="G613" s="149">
        <v>8229</v>
      </c>
      <c r="H613" s="148" t="s">
        <v>658</v>
      </c>
      <c r="I613" s="148">
        <v>1</v>
      </c>
      <c r="J613" s="148"/>
      <c r="K613" s="148"/>
      <c r="L613" s="451"/>
      <c r="M613" s="148">
        <v>200</v>
      </c>
      <c r="N613" s="148">
        <v>200</v>
      </c>
      <c r="O613" s="148"/>
      <c r="P613" s="148"/>
      <c r="Q613" s="151"/>
      <c r="R613" s="148">
        <v>97</v>
      </c>
      <c r="S613" s="148">
        <f>U612-S611</f>
        <v>0</v>
      </c>
      <c r="T613" s="148" t="s">
        <v>36</v>
      </c>
      <c r="U613" s="148" t="s">
        <v>37</v>
      </c>
      <c r="V613" s="148"/>
      <c r="W613" s="148"/>
      <c r="X613" s="148"/>
      <c r="Y613" s="148"/>
      <c r="Z613" s="148"/>
      <c r="AA613" s="148"/>
      <c r="AB613" s="152"/>
    </row>
    <row r="614" spans="1:28" x14ac:dyDescent="0.65">
      <c r="A614" s="96"/>
      <c r="B614" s="45"/>
      <c r="C614" s="70"/>
      <c r="D614" s="45"/>
      <c r="E614" s="45"/>
      <c r="F614" s="45"/>
      <c r="G614" s="71"/>
      <c r="H614" s="45"/>
      <c r="I614" s="45"/>
      <c r="J614" s="45"/>
      <c r="K614" s="45"/>
      <c r="L614" s="448"/>
      <c r="M614" s="45"/>
      <c r="N614" s="45"/>
      <c r="O614" s="45"/>
      <c r="P614" s="45"/>
      <c r="Q614" s="72"/>
      <c r="R614" s="45"/>
      <c r="S614" s="45"/>
      <c r="T614" s="45"/>
      <c r="U614" s="45"/>
      <c r="V614" s="45"/>
      <c r="W614" s="45"/>
      <c r="X614" s="45"/>
      <c r="Y614" s="45"/>
      <c r="Z614" s="45"/>
      <c r="AA614" s="45"/>
      <c r="AB614" s="73"/>
    </row>
    <row r="615" spans="1:28" x14ac:dyDescent="0.65">
      <c r="A615" s="96"/>
      <c r="B615" s="45"/>
      <c r="C615" s="70"/>
      <c r="D615" s="45"/>
      <c r="E615" s="45"/>
      <c r="F615" s="45"/>
      <c r="G615" s="71"/>
      <c r="H615" s="45"/>
      <c r="I615" s="45"/>
      <c r="J615" s="45"/>
      <c r="K615" s="45"/>
      <c r="L615" s="448"/>
      <c r="M615" s="45"/>
      <c r="N615" s="45"/>
      <c r="O615" s="45"/>
      <c r="P615" s="45"/>
      <c r="Q615" s="72"/>
      <c r="R615" s="45"/>
      <c r="S615" s="45"/>
      <c r="T615" s="45"/>
      <c r="U615" s="45"/>
      <c r="V615" s="45"/>
      <c r="W615" s="45"/>
      <c r="X615" s="45"/>
      <c r="Y615" s="45"/>
      <c r="Z615" s="45"/>
      <c r="AA615" s="45"/>
      <c r="AB615" s="73"/>
    </row>
    <row r="616" spans="1:28" x14ac:dyDescent="0.65">
      <c r="A616" s="96"/>
      <c r="B616" s="45"/>
      <c r="C616" s="70"/>
      <c r="D616" s="45"/>
      <c r="E616" s="45"/>
      <c r="F616" s="45"/>
      <c r="G616" s="71"/>
      <c r="H616" s="45"/>
      <c r="I616" s="45"/>
      <c r="J616" s="45"/>
      <c r="K616" s="45"/>
      <c r="L616" s="448"/>
      <c r="M616" s="45"/>
      <c r="N616" s="45"/>
      <c r="O616" s="45"/>
      <c r="P616" s="45"/>
      <c r="Q616" s="72"/>
      <c r="R616" s="45"/>
      <c r="S616" s="45"/>
      <c r="T616" s="45"/>
      <c r="U616" s="45"/>
      <c r="V616" s="45"/>
      <c r="W616" s="45"/>
      <c r="X616" s="45"/>
      <c r="Y616" s="45"/>
      <c r="Z616" s="45"/>
      <c r="AA616" s="45"/>
      <c r="AB616" s="73"/>
    </row>
    <row r="617" spans="1:28" x14ac:dyDescent="0.65">
      <c r="A617" s="96"/>
      <c r="B617" s="45"/>
      <c r="C617" s="70"/>
      <c r="D617" s="45"/>
      <c r="E617" s="45"/>
      <c r="F617" s="45"/>
      <c r="G617" s="71"/>
      <c r="H617" s="45"/>
      <c r="I617" s="45"/>
      <c r="J617" s="45"/>
      <c r="K617" s="45"/>
      <c r="L617" s="448"/>
      <c r="M617" s="45"/>
      <c r="N617" s="45"/>
      <c r="O617" s="45"/>
      <c r="P617" s="45"/>
      <c r="Q617" s="72"/>
      <c r="R617" s="45"/>
      <c r="S617" s="45"/>
      <c r="T617" s="45"/>
      <c r="U617" s="45"/>
      <c r="V617" s="45"/>
      <c r="W617" s="45"/>
      <c r="X617" s="45"/>
      <c r="Y617" s="45"/>
      <c r="Z617" s="45"/>
      <c r="AA617" s="45"/>
      <c r="AB617" s="73"/>
    </row>
    <row r="618" spans="1:28" x14ac:dyDescent="0.65">
      <c r="A618" s="96"/>
      <c r="B618" s="45"/>
      <c r="C618" s="70"/>
      <c r="D618" s="45"/>
      <c r="E618" s="45"/>
      <c r="F618" s="45"/>
      <c r="G618" s="71"/>
      <c r="H618" s="45"/>
      <c r="I618" s="45"/>
      <c r="J618" s="45"/>
      <c r="K618" s="45"/>
      <c r="L618" s="448"/>
      <c r="M618" s="45"/>
      <c r="N618" s="45"/>
      <c r="O618" s="45"/>
      <c r="P618" s="45"/>
      <c r="Q618" s="72"/>
      <c r="R618" s="45"/>
      <c r="S618" s="45"/>
      <c r="T618" s="45"/>
      <c r="U618" s="45"/>
      <c r="V618" s="45"/>
      <c r="W618" s="45"/>
      <c r="X618" s="45"/>
      <c r="Y618" s="45"/>
      <c r="Z618" s="45"/>
      <c r="AA618" s="45"/>
      <c r="AB618" s="73"/>
    </row>
    <row r="619" spans="1:28" x14ac:dyDescent="0.65">
      <c r="A619" s="96"/>
      <c r="B619" s="45"/>
      <c r="C619" s="70"/>
      <c r="D619" s="45"/>
      <c r="E619" s="45"/>
      <c r="F619" s="45"/>
      <c r="G619" s="71"/>
      <c r="H619" s="45"/>
      <c r="I619" s="45"/>
      <c r="J619" s="45"/>
      <c r="K619" s="45"/>
      <c r="L619" s="448"/>
      <c r="M619" s="45"/>
      <c r="N619" s="45"/>
      <c r="O619" s="45"/>
      <c r="P619" s="45"/>
      <c r="Q619" s="72"/>
      <c r="R619" s="45"/>
      <c r="S619" s="45"/>
      <c r="T619" s="45"/>
      <c r="U619" s="45"/>
      <c r="V619" s="45"/>
      <c r="W619" s="45"/>
      <c r="X619" s="45"/>
      <c r="Y619" s="45"/>
      <c r="Z619" s="45"/>
      <c r="AA619" s="45"/>
      <c r="AB619" s="73"/>
    </row>
    <row r="620" spans="1:28" x14ac:dyDescent="0.65">
      <c r="A620" s="96"/>
      <c r="B620" s="45"/>
      <c r="C620" s="70"/>
      <c r="D620" s="45"/>
      <c r="E620" s="45"/>
      <c r="F620" s="45"/>
      <c r="G620" s="71"/>
      <c r="H620" s="45"/>
      <c r="I620" s="45"/>
      <c r="J620" s="45"/>
      <c r="K620" s="45"/>
      <c r="L620" s="448"/>
      <c r="M620" s="45"/>
      <c r="N620" s="45"/>
      <c r="O620" s="45"/>
      <c r="P620" s="45"/>
      <c r="Q620" s="72"/>
      <c r="R620" s="45"/>
      <c r="S620" s="45"/>
      <c r="T620" s="45"/>
      <c r="U620" s="45"/>
      <c r="V620" s="45"/>
      <c r="W620" s="45"/>
      <c r="X620" s="45"/>
      <c r="Y620" s="45"/>
      <c r="Z620" s="45"/>
      <c r="AA620" s="45"/>
      <c r="AB620" s="73"/>
    </row>
    <row r="621" spans="1:28" x14ac:dyDescent="0.65">
      <c r="A621" s="96"/>
      <c r="B621" s="45"/>
      <c r="C621" s="70"/>
      <c r="D621" s="45"/>
      <c r="E621" s="45"/>
      <c r="F621" s="45"/>
      <c r="G621" s="71"/>
      <c r="H621" s="45"/>
      <c r="I621" s="45"/>
      <c r="J621" s="45"/>
      <c r="K621" s="45"/>
      <c r="L621" s="448"/>
      <c r="M621" s="45"/>
      <c r="N621" s="45"/>
      <c r="O621" s="45"/>
      <c r="P621" s="45"/>
      <c r="Q621" s="72"/>
      <c r="R621" s="45"/>
      <c r="S621" s="45"/>
      <c r="T621" s="45"/>
      <c r="U621" s="45"/>
      <c r="V621" s="45"/>
      <c r="W621" s="45"/>
      <c r="X621" s="45"/>
      <c r="Y621" s="45"/>
      <c r="Z621" s="45"/>
      <c r="AA621" s="45"/>
      <c r="AB621" s="73"/>
    </row>
    <row r="622" spans="1:28" x14ac:dyDescent="0.65">
      <c r="A622" s="96"/>
      <c r="B622" s="45"/>
      <c r="C622" s="70"/>
      <c r="D622" s="45"/>
      <c r="E622" s="45"/>
      <c r="F622" s="45"/>
      <c r="G622" s="71"/>
      <c r="H622" s="45"/>
      <c r="I622" s="45"/>
      <c r="J622" s="45"/>
      <c r="K622" s="45"/>
      <c r="L622" s="448"/>
      <c r="M622" s="45"/>
      <c r="N622" s="45"/>
      <c r="O622" s="45"/>
      <c r="P622" s="45"/>
      <c r="Q622" s="72"/>
      <c r="R622" s="45"/>
      <c r="S622" s="45"/>
      <c r="T622" s="45"/>
      <c r="U622" s="45"/>
      <c r="V622" s="45"/>
      <c r="W622" s="45"/>
      <c r="X622" s="45"/>
      <c r="Y622" s="45"/>
      <c r="Z622" s="45"/>
      <c r="AA622" s="45"/>
      <c r="AB622" s="73"/>
    </row>
    <row r="623" spans="1:28" x14ac:dyDescent="0.65">
      <c r="A623" s="96"/>
      <c r="B623" s="45"/>
      <c r="C623" s="70"/>
      <c r="D623" s="45"/>
      <c r="E623" s="45"/>
      <c r="F623" s="45"/>
      <c r="G623" s="71"/>
      <c r="H623" s="45"/>
      <c r="I623" s="45"/>
      <c r="J623" s="45"/>
      <c r="K623" s="45"/>
      <c r="L623" s="448"/>
      <c r="M623" s="45"/>
      <c r="N623" s="45"/>
      <c r="O623" s="45"/>
      <c r="P623" s="45"/>
      <c r="Q623" s="72"/>
      <c r="R623" s="45"/>
      <c r="S623" s="45"/>
      <c r="T623" s="45"/>
      <c r="U623" s="45"/>
      <c r="V623" s="45"/>
      <c r="W623" s="45"/>
      <c r="X623" s="45"/>
      <c r="Y623" s="45"/>
      <c r="Z623" s="45"/>
      <c r="AA623" s="45"/>
      <c r="AB623" s="73"/>
    </row>
    <row r="624" spans="1:28" x14ac:dyDescent="0.65">
      <c r="A624" s="96"/>
      <c r="B624" s="45"/>
      <c r="C624" s="70"/>
      <c r="D624" s="45"/>
      <c r="E624" s="45"/>
      <c r="F624" s="45"/>
      <c r="G624" s="71"/>
      <c r="H624" s="45"/>
      <c r="I624" s="45"/>
      <c r="J624" s="45"/>
      <c r="K624" s="45"/>
      <c r="L624" s="448"/>
      <c r="M624" s="45"/>
      <c r="N624" s="45"/>
      <c r="O624" s="45"/>
      <c r="P624" s="45"/>
      <c r="Q624" s="72"/>
      <c r="R624" s="45"/>
      <c r="S624" s="45"/>
      <c r="T624" s="45"/>
      <c r="U624" s="45"/>
      <c r="V624" s="45"/>
      <c r="W624" s="45"/>
      <c r="X624" s="45"/>
      <c r="Y624" s="45"/>
      <c r="Z624" s="45"/>
      <c r="AA624" s="45"/>
      <c r="AB624" s="73"/>
    </row>
    <row r="625" spans="1:28" x14ac:dyDescent="0.65">
      <c r="A625" s="96"/>
      <c r="B625" s="45"/>
      <c r="C625" s="70"/>
      <c r="D625" s="45"/>
      <c r="E625" s="45"/>
      <c r="F625" s="45"/>
      <c r="G625" s="71"/>
      <c r="H625" s="45"/>
      <c r="I625" s="45"/>
      <c r="J625" s="45"/>
      <c r="K625" s="45"/>
      <c r="L625" s="448"/>
      <c r="M625" s="45"/>
      <c r="N625" s="45"/>
      <c r="O625" s="45"/>
      <c r="P625" s="45"/>
      <c r="Q625" s="72"/>
      <c r="R625" s="45"/>
      <c r="S625" s="45"/>
      <c r="T625" s="45"/>
      <c r="U625" s="45"/>
      <c r="V625" s="45"/>
      <c r="W625" s="45"/>
      <c r="X625" s="45"/>
      <c r="Y625" s="45"/>
      <c r="Z625" s="45"/>
      <c r="AA625" s="45"/>
      <c r="AB625" s="73"/>
    </row>
    <row r="626" spans="1:28" x14ac:dyDescent="0.65">
      <c r="A626" s="96"/>
      <c r="B626" s="45"/>
      <c r="C626" s="70"/>
      <c r="D626" s="45"/>
      <c r="E626" s="45"/>
      <c r="F626" s="45"/>
      <c r="G626" s="71"/>
      <c r="H626" s="45"/>
      <c r="I626" s="45"/>
      <c r="J626" s="45"/>
      <c r="K626" s="45"/>
      <c r="L626" s="448"/>
      <c r="M626" s="45"/>
      <c r="N626" s="45"/>
      <c r="O626" s="45"/>
      <c r="P626" s="45"/>
      <c r="Q626" s="72"/>
      <c r="R626" s="45"/>
      <c r="S626" s="45"/>
      <c r="T626" s="45"/>
      <c r="U626" s="45"/>
      <c r="V626" s="45"/>
      <c r="W626" s="45"/>
      <c r="X626" s="45"/>
      <c r="Y626" s="45"/>
      <c r="Z626" s="45"/>
      <c r="AA626" s="45"/>
      <c r="AB626" s="73"/>
    </row>
    <row r="627" spans="1:28" x14ac:dyDescent="0.65">
      <c r="A627" s="96"/>
      <c r="B627" s="45"/>
      <c r="C627" s="70"/>
      <c r="D627" s="45"/>
      <c r="E627" s="45"/>
      <c r="F627" s="45"/>
      <c r="G627" s="71"/>
      <c r="H627" s="45"/>
      <c r="I627" s="45"/>
      <c r="J627" s="45"/>
      <c r="K627" s="45"/>
      <c r="L627" s="448"/>
      <c r="M627" s="45"/>
      <c r="N627" s="45"/>
      <c r="O627" s="45"/>
      <c r="P627" s="45"/>
      <c r="Q627" s="72"/>
      <c r="R627" s="45"/>
      <c r="S627" s="45"/>
      <c r="T627" s="45"/>
      <c r="U627" s="45"/>
      <c r="V627" s="45"/>
      <c r="W627" s="45"/>
      <c r="X627" s="45"/>
      <c r="Y627" s="45"/>
      <c r="Z627" s="45"/>
      <c r="AA627" s="45"/>
      <c r="AB627" s="73"/>
    </row>
    <row r="628" spans="1:28" x14ac:dyDescent="0.65">
      <c r="A628" s="96"/>
      <c r="B628" s="45"/>
      <c r="C628" s="70"/>
      <c r="D628" s="45"/>
      <c r="E628" s="45"/>
      <c r="F628" s="45"/>
      <c r="G628" s="71"/>
      <c r="H628" s="45"/>
      <c r="I628" s="45"/>
      <c r="J628" s="45"/>
      <c r="K628" s="45"/>
      <c r="L628" s="448"/>
      <c r="M628" s="45"/>
      <c r="N628" s="45"/>
      <c r="O628" s="45"/>
      <c r="P628" s="45"/>
      <c r="Q628" s="72"/>
      <c r="R628" s="45"/>
      <c r="S628" s="45"/>
      <c r="T628" s="45"/>
      <c r="U628" s="45"/>
      <c r="V628" s="45"/>
      <c r="W628" s="45"/>
      <c r="X628" s="45"/>
      <c r="Y628" s="45"/>
      <c r="Z628" s="45"/>
      <c r="AA628" s="45"/>
      <c r="AB628" s="73"/>
    </row>
    <row r="629" spans="1:28" x14ac:dyDescent="0.65">
      <c r="A629" s="96"/>
      <c r="B629" s="45"/>
      <c r="C629" s="70"/>
      <c r="D629" s="45"/>
      <c r="E629" s="45"/>
      <c r="F629" s="45"/>
      <c r="G629" s="71"/>
      <c r="H629" s="45"/>
      <c r="I629" s="45"/>
      <c r="J629" s="45"/>
      <c r="K629" s="45"/>
      <c r="L629" s="448"/>
      <c r="M629" s="45"/>
      <c r="N629" s="45"/>
      <c r="O629" s="45"/>
      <c r="P629" s="45"/>
      <c r="Q629" s="72"/>
      <c r="R629" s="45"/>
      <c r="S629" s="45"/>
      <c r="T629" s="45"/>
      <c r="U629" s="45"/>
      <c r="V629" s="45"/>
      <c r="W629" s="45"/>
      <c r="X629" s="45"/>
      <c r="Y629" s="45"/>
      <c r="Z629" s="45"/>
      <c r="AA629" s="45"/>
      <c r="AB629" s="73"/>
    </row>
    <row r="630" spans="1:28" x14ac:dyDescent="0.65">
      <c r="A630" s="96"/>
      <c r="B630" s="45"/>
      <c r="C630" s="70"/>
      <c r="D630" s="45"/>
      <c r="E630" s="45"/>
      <c r="F630" s="45"/>
      <c r="G630" s="71"/>
      <c r="H630" s="45"/>
      <c r="I630" s="45"/>
      <c r="J630" s="45"/>
      <c r="K630" s="45"/>
      <c r="L630" s="448"/>
      <c r="M630" s="45"/>
      <c r="N630" s="45"/>
      <c r="O630" s="45"/>
      <c r="P630" s="45"/>
      <c r="Q630" s="72"/>
      <c r="R630" s="45"/>
      <c r="S630" s="45"/>
      <c r="T630" s="45"/>
      <c r="U630" s="45"/>
      <c r="V630" s="45"/>
      <c r="W630" s="45"/>
      <c r="X630" s="45"/>
      <c r="Y630" s="45"/>
      <c r="Z630" s="45"/>
      <c r="AA630" s="45"/>
      <c r="AB630" s="73"/>
    </row>
    <row r="631" spans="1:28" x14ac:dyDescent="0.65">
      <c r="A631" s="96"/>
      <c r="B631" s="45"/>
      <c r="C631" s="70"/>
      <c r="D631" s="45"/>
      <c r="E631" s="45"/>
      <c r="F631" s="45"/>
      <c r="G631" s="71"/>
      <c r="H631" s="45"/>
      <c r="I631" s="45"/>
      <c r="J631" s="45"/>
      <c r="K631" s="45"/>
      <c r="L631" s="448"/>
      <c r="M631" s="45"/>
      <c r="N631" s="45"/>
      <c r="O631" s="45"/>
      <c r="P631" s="45"/>
      <c r="Q631" s="72"/>
      <c r="R631" s="45"/>
      <c r="S631" s="45"/>
      <c r="T631" s="45"/>
      <c r="U631" s="45"/>
      <c r="V631" s="45"/>
      <c r="W631" s="45"/>
      <c r="X631" s="45"/>
      <c r="Y631" s="45"/>
      <c r="Z631" s="45"/>
      <c r="AA631" s="45"/>
      <c r="AB631" s="73"/>
    </row>
    <row r="632" spans="1:28" x14ac:dyDescent="0.65">
      <c r="A632" s="96"/>
      <c r="B632" s="45"/>
      <c r="C632" s="70"/>
      <c r="D632" s="45"/>
      <c r="E632" s="45"/>
      <c r="F632" s="45"/>
      <c r="G632" s="71"/>
      <c r="H632" s="45"/>
      <c r="I632" s="45"/>
      <c r="J632" s="45"/>
      <c r="K632" s="45"/>
      <c r="L632" s="448"/>
      <c r="M632" s="45"/>
      <c r="N632" s="45"/>
      <c r="O632" s="45"/>
      <c r="P632" s="45"/>
      <c r="Q632" s="72"/>
      <c r="R632" s="45"/>
      <c r="S632" s="45"/>
      <c r="T632" s="45"/>
      <c r="U632" s="45"/>
      <c r="V632" s="45"/>
      <c r="W632" s="45"/>
      <c r="X632" s="45"/>
      <c r="Y632" s="45"/>
      <c r="Z632" s="45"/>
      <c r="AA632" s="45"/>
      <c r="AB632" s="73"/>
    </row>
    <row r="633" spans="1:28" x14ac:dyDescent="0.65">
      <c r="A633" s="96"/>
      <c r="B633" s="45"/>
      <c r="C633" s="70"/>
      <c r="D633" s="45"/>
      <c r="E633" s="45"/>
      <c r="F633" s="45"/>
      <c r="G633" s="71"/>
      <c r="H633" s="45"/>
      <c r="I633" s="45"/>
      <c r="J633" s="45"/>
      <c r="K633" s="45"/>
      <c r="L633" s="448"/>
      <c r="M633" s="45"/>
      <c r="N633" s="45"/>
      <c r="O633" s="45"/>
      <c r="P633" s="45"/>
      <c r="Q633" s="72"/>
      <c r="R633" s="45"/>
      <c r="S633" s="45"/>
      <c r="T633" s="45"/>
      <c r="U633" s="45"/>
      <c r="V633" s="45"/>
      <c r="W633" s="45"/>
      <c r="X633" s="45"/>
      <c r="Y633" s="45"/>
      <c r="Z633" s="45"/>
      <c r="AA633" s="45"/>
      <c r="AB633" s="73"/>
    </row>
    <row r="634" spans="1:28" x14ac:dyDescent="0.65">
      <c r="A634" s="96"/>
      <c r="B634" s="45"/>
      <c r="C634" s="70"/>
      <c r="D634" s="45"/>
      <c r="E634" s="45"/>
      <c r="F634" s="45"/>
      <c r="G634" s="71"/>
      <c r="H634" s="45"/>
      <c r="I634" s="45"/>
      <c r="J634" s="45"/>
      <c r="K634" s="45"/>
      <c r="L634" s="448"/>
      <c r="M634" s="45"/>
      <c r="N634" s="45"/>
      <c r="O634" s="45"/>
      <c r="P634" s="45"/>
      <c r="Q634" s="72"/>
      <c r="R634" s="45"/>
      <c r="S634" s="45"/>
      <c r="T634" s="45"/>
      <c r="U634" s="45"/>
      <c r="V634" s="45"/>
      <c r="W634" s="45"/>
      <c r="X634" s="45"/>
      <c r="Y634" s="45"/>
      <c r="Z634" s="45"/>
      <c r="AA634" s="45"/>
      <c r="AB634" s="73"/>
    </row>
    <row r="635" spans="1:28" x14ac:dyDescent="0.65">
      <c r="A635" s="96"/>
      <c r="B635" s="45"/>
      <c r="C635" s="70"/>
      <c r="D635" s="45"/>
      <c r="E635" s="45"/>
      <c r="F635" s="45"/>
      <c r="G635" s="71"/>
      <c r="H635" s="45"/>
      <c r="I635" s="45"/>
      <c r="J635" s="45"/>
      <c r="K635" s="45"/>
      <c r="L635" s="448"/>
      <c r="M635" s="45"/>
      <c r="N635" s="45"/>
      <c r="O635" s="45"/>
      <c r="P635" s="45"/>
      <c r="Q635" s="72"/>
      <c r="R635" s="45"/>
      <c r="S635" s="45"/>
      <c r="T635" s="45"/>
      <c r="U635" s="45"/>
      <c r="V635" s="45"/>
      <c r="W635" s="45"/>
      <c r="X635" s="45"/>
      <c r="Y635" s="45"/>
      <c r="Z635" s="45"/>
      <c r="AA635" s="45"/>
      <c r="AB635" s="73"/>
    </row>
    <row r="636" spans="1:28" x14ac:dyDescent="0.65">
      <c r="A636" s="96"/>
      <c r="B636" s="45"/>
      <c r="C636" s="70"/>
      <c r="D636" s="45"/>
      <c r="E636" s="45"/>
      <c r="F636" s="45"/>
      <c r="G636" s="71"/>
      <c r="H636" s="45"/>
      <c r="I636" s="45"/>
      <c r="J636" s="45"/>
      <c r="K636" s="45"/>
      <c r="L636" s="448"/>
      <c r="M636" s="45"/>
      <c r="N636" s="45"/>
      <c r="O636" s="45"/>
      <c r="P636" s="45"/>
      <c r="Q636" s="72"/>
      <c r="R636" s="45"/>
      <c r="S636" s="45"/>
      <c r="T636" s="45"/>
      <c r="U636" s="45"/>
      <c r="V636" s="45"/>
      <c r="W636" s="45"/>
      <c r="X636" s="45"/>
      <c r="Y636" s="45"/>
      <c r="Z636" s="45"/>
      <c r="AA636" s="45"/>
      <c r="AB636" s="73"/>
    </row>
    <row r="637" spans="1:28" x14ac:dyDescent="0.65">
      <c r="A637" s="96"/>
      <c r="B637" s="45"/>
      <c r="C637" s="70"/>
      <c r="D637" s="45"/>
      <c r="E637" s="45"/>
      <c r="F637" s="45"/>
      <c r="G637" s="71"/>
      <c r="H637" s="45"/>
      <c r="I637" s="45"/>
      <c r="J637" s="45"/>
      <c r="K637" s="45"/>
      <c r="L637" s="448"/>
      <c r="M637" s="45"/>
      <c r="N637" s="45"/>
      <c r="O637" s="45"/>
      <c r="P637" s="45"/>
      <c r="Q637" s="72"/>
      <c r="R637" s="45"/>
      <c r="S637" s="45"/>
      <c r="T637" s="45"/>
      <c r="U637" s="45"/>
      <c r="V637" s="45"/>
      <c r="W637" s="45"/>
      <c r="X637" s="45"/>
      <c r="Y637" s="45"/>
      <c r="Z637" s="45"/>
      <c r="AA637" s="45"/>
      <c r="AB637" s="73"/>
    </row>
    <row r="638" spans="1:28" x14ac:dyDescent="0.65">
      <c r="A638" s="96"/>
      <c r="B638" s="45"/>
      <c r="C638" s="70"/>
      <c r="D638" s="45"/>
      <c r="E638" s="45"/>
      <c r="F638" s="45"/>
      <c r="G638" s="71"/>
      <c r="H638" s="45"/>
      <c r="I638" s="45"/>
      <c r="J638" s="45"/>
      <c r="K638" s="45"/>
      <c r="L638" s="448"/>
      <c r="M638" s="45"/>
      <c r="N638" s="45"/>
      <c r="O638" s="45"/>
      <c r="P638" s="45"/>
      <c r="Q638" s="72"/>
      <c r="R638" s="45"/>
      <c r="S638" s="45"/>
      <c r="T638" s="45"/>
      <c r="U638" s="45"/>
      <c r="V638" s="45"/>
      <c r="W638" s="45"/>
      <c r="X638" s="45"/>
      <c r="Y638" s="45"/>
      <c r="Z638" s="45"/>
      <c r="AA638" s="45"/>
      <c r="AB638" s="73"/>
    </row>
    <row r="639" spans="1:28" x14ac:dyDescent="0.65">
      <c r="A639" s="96"/>
      <c r="B639" s="45"/>
      <c r="C639" s="70"/>
      <c r="D639" s="45"/>
      <c r="E639" s="45"/>
      <c r="F639" s="45"/>
      <c r="G639" s="71"/>
      <c r="H639" s="45"/>
      <c r="I639" s="45"/>
      <c r="J639" s="45"/>
      <c r="K639" s="45"/>
      <c r="L639" s="448"/>
      <c r="M639" s="45"/>
      <c r="N639" s="45"/>
      <c r="O639" s="45"/>
      <c r="P639" s="45"/>
      <c r="Q639" s="72"/>
      <c r="R639" s="45"/>
      <c r="S639" s="45"/>
      <c r="T639" s="45"/>
      <c r="U639" s="45"/>
      <c r="V639" s="45"/>
      <c r="W639" s="45"/>
      <c r="X639" s="45"/>
      <c r="Y639" s="45"/>
      <c r="Z639" s="45"/>
      <c r="AA639" s="45"/>
      <c r="AB639" s="73"/>
    </row>
    <row r="640" spans="1:28" x14ac:dyDescent="0.65">
      <c r="A640" s="96"/>
      <c r="B640" s="45"/>
      <c r="C640" s="70"/>
      <c r="D640" s="45"/>
      <c r="E640" s="45"/>
      <c r="F640" s="45"/>
      <c r="G640" s="71"/>
      <c r="H640" s="45"/>
      <c r="I640" s="45"/>
      <c r="J640" s="45"/>
      <c r="K640" s="45"/>
      <c r="L640" s="448"/>
      <c r="M640" s="45"/>
      <c r="N640" s="45"/>
      <c r="O640" s="45"/>
      <c r="P640" s="45"/>
      <c r="Q640" s="72"/>
      <c r="R640" s="45"/>
      <c r="S640" s="45"/>
      <c r="T640" s="45"/>
      <c r="U640" s="45"/>
      <c r="V640" s="45"/>
      <c r="W640" s="45"/>
      <c r="X640" s="45"/>
      <c r="Y640" s="45"/>
      <c r="Z640" s="45"/>
      <c r="AA640" s="45"/>
      <c r="AB640" s="73"/>
    </row>
    <row r="641" spans="1:28" x14ac:dyDescent="0.65">
      <c r="A641" s="96"/>
      <c r="B641" s="45"/>
      <c r="C641" s="70"/>
      <c r="D641" s="45"/>
      <c r="E641" s="45"/>
      <c r="F641" s="45"/>
      <c r="G641" s="71"/>
      <c r="H641" s="45"/>
      <c r="I641" s="45"/>
      <c r="J641" s="45"/>
      <c r="K641" s="45"/>
      <c r="L641" s="448"/>
      <c r="M641" s="45"/>
      <c r="N641" s="45"/>
      <c r="O641" s="45"/>
      <c r="P641" s="45"/>
      <c r="Q641" s="72"/>
      <c r="R641" s="45"/>
      <c r="S641" s="45"/>
      <c r="T641" s="45"/>
      <c r="U641" s="45"/>
      <c r="V641" s="45"/>
      <c r="W641" s="45"/>
      <c r="X641" s="45"/>
      <c r="Y641" s="45"/>
      <c r="Z641" s="45"/>
      <c r="AA641" s="45"/>
      <c r="AB641" s="73"/>
    </row>
    <row r="642" spans="1:28" x14ac:dyDescent="0.65">
      <c r="A642" s="96"/>
      <c r="B642" s="45"/>
      <c r="C642" s="70"/>
      <c r="D642" s="45"/>
      <c r="E642" s="45"/>
      <c r="F642" s="45"/>
      <c r="G642" s="71"/>
      <c r="H642" s="45"/>
      <c r="I642" s="45"/>
      <c r="J642" s="45"/>
      <c r="K642" s="45"/>
      <c r="L642" s="448"/>
      <c r="M642" s="45"/>
      <c r="N642" s="45"/>
      <c r="O642" s="45"/>
      <c r="P642" s="45"/>
      <c r="Q642" s="72"/>
      <c r="R642" s="45"/>
      <c r="S642" s="45"/>
      <c r="T642" s="45"/>
      <c r="U642" s="45"/>
      <c r="V642" s="45"/>
      <c r="W642" s="45"/>
      <c r="X642" s="45"/>
      <c r="Y642" s="45"/>
      <c r="Z642" s="45"/>
      <c r="AA642" s="45"/>
      <c r="AB642" s="73"/>
    </row>
    <row r="643" spans="1:28" x14ac:dyDescent="0.65">
      <c r="A643" s="96"/>
      <c r="B643" s="45"/>
      <c r="C643" s="70"/>
      <c r="D643" s="45"/>
      <c r="E643" s="45"/>
      <c r="F643" s="45"/>
      <c r="G643" s="71"/>
      <c r="H643" s="45"/>
      <c r="I643" s="45"/>
      <c r="J643" s="45"/>
      <c r="K643" s="45"/>
      <c r="L643" s="448"/>
      <c r="M643" s="45"/>
      <c r="N643" s="45"/>
      <c r="O643" s="45"/>
      <c r="P643" s="45"/>
      <c r="Q643" s="72"/>
      <c r="R643" s="45"/>
      <c r="S643" s="45"/>
      <c r="T643" s="45"/>
      <c r="U643" s="45"/>
      <c r="V643" s="45"/>
      <c r="W643" s="45"/>
      <c r="X643" s="45"/>
      <c r="Y643" s="45"/>
      <c r="Z643" s="45"/>
      <c r="AA643" s="45"/>
      <c r="AB643" s="73"/>
    </row>
    <row r="644" spans="1:28" x14ac:dyDescent="0.65">
      <c r="A644" s="96"/>
      <c r="B644" s="45"/>
      <c r="C644" s="70"/>
      <c r="D644" s="45"/>
      <c r="E644" s="45"/>
      <c r="F644" s="45"/>
      <c r="G644" s="71"/>
      <c r="H644" s="45"/>
      <c r="I644" s="45"/>
      <c r="J644" s="45"/>
      <c r="K644" s="45"/>
      <c r="L644" s="448"/>
      <c r="M644" s="45"/>
      <c r="N644" s="45"/>
      <c r="O644" s="45"/>
      <c r="P644" s="45"/>
      <c r="Q644" s="72"/>
      <c r="R644" s="45"/>
      <c r="S644" s="45"/>
      <c r="T644" s="45"/>
      <c r="U644" s="45"/>
      <c r="V644" s="45"/>
      <c r="W644" s="45"/>
      <c r="X644" s="45"/>
      <c r="Y644" s="45"/>
      <c r="Z644" s="45"/>
      <c r="AA644" s="45"/>
      <c r="AB644" s="73"/>
    </row>
    <row r="645" spans="1:28" x14ac:dyDescent="0.65">
      <c r="A645" s="96"/>
      <c r="B645" s="45"/>
      <c r="C645" s="70"/>
      <c r="D645" s="45"/>
      <c r="E645" s="45"/>
      <c r="F645" s="45"/>
      <c r="G645" s="71"/>
      <c r="H645" s="45"/>
      <c r="I645" s="45"/>
      <c r="J645" s="45"/>
      <c r="K645" s="45"/>
      <c r="L645" s="448"/>
      <c r="M645" s="45"/>
      <c r="N645" s="45"/>
      <c r="O645" s="45"/>
      <c r="P645" s="45"/>
      <c r="Q645" s="72"/>
      <c r="R645" s="45"/>
      <c r="S645" s="45"/>
      <c r="T645" s="45"/>
      <c r="U645" s="45"/>
      <c r="V645" s="45"/>
      <c r="W645" s="45"/>
      <c r="X645" s="45"/>
      <c r="Y645" s="45"/>
      <c r="Z645" s="45"/>
      <c r="AA645" s="45"/>
      <c r="AB645" s="73"/>
    </row>
    <row r="646" spans="1:28" x14ac:dyDescent="0.65">
      <c r="A646" s="96"/>
      <c r="B646" s="45"/>
      <c r="C646" s="70"/>
      <c r="D646" s="45"/>
      <c r="E646" s="45"/>
      <c r="F646" s="45"/>
      <c r="G646" s="71"/>
      <c r="H646" s="45"/>
      <c r="I646" s="45"/>
      <c r="J646" s="45"/>
      <c r="K646" s="45"/>
      <c r="L646" s="448"/>
      <c r="M646" s="45"/>
      <c r="N646" s="45"/>
      <c r="O646" s="45"/>
      <c r="P646" s="45"/>
      <c r="Q646" s="72"/>
      <c r="R646" s="45"/>
      <c r="S646" s="45"/>
      <c r="T646" s="45"/>
      <c r="U646" s="45"/>
      <c r="V646" s="45"/>
      <c r="W646" s="45"/>
      <c r="X646" s="45"/>
      <c r="Y646" s="45"/>
      <c r="Z646" s="45"/>
      <c r="AA646" s="45"/>
      <c r="AB646" s="73"/>
    </row>
    <row r="647" spans="1:28" x14ac:dyDescent="0.65">
      <c r="A647" s="96"/>
      <c r="B647" s="45"/>
      <c r="C647" s="70"/>
      <c r="D647" s="45"/>
      <c r="E647" s="45"/>
      <c r="F647" s="45"/>
      <c r="G647" s="71"/>
      <c r="H647" s="45"/>
      <c r="I647" s="45"/>
      <c r="J647" s="45"/>
      <c r="K647" s="45"/>
      <c r="L647" s="448"/>
      <c r="M647" s="45"/>
      <c r="N647" s="45"/>
      <c r="O647" s="45"/>
      <c r="P647" s="45"/>
      <c r="Q647" s="72"/>
      <c r="R647" s="45"/>
      <c r="S647" s="45"/>
      <c r="T647" s="45"/>
      <c r="U647" s="45"/>
      <c r="V647" s="45"/>
      <c r="W647" s="45"/>
      <c r="X647" s="45"/>
      <c r="Y647" s="45"/>
      <c r="Z647" s="45"/>
      <c r="AA647" s="45"/>
      <c r="AB647" s="73"/>
    </row>
    <row r="648" spans="1:28" x14ac:dyDescent="0.65">
      <c r="A648" s="96"/>
      <c r="B648" s="45"/>
      <c r="C648" s="70"/>
      <c r="D648" s="45"/>
      <c r="E648" s="45"/>
      <c r="F648" s="45"/>
      <c r="G648" s="71"/>
      <c r="H648" s="45"/>
      <c r="I648" s="45"/>
      <c r="J648" s="45"/>
      <c r="K648" s="45"/>
      <c r="L648" s="448"/>
      <c r="M648" s="45"/>
      <c r="N648" s="45"/>
      <c r="O648" s="45"/>
      <c r="P648" s="45"/>
      <c r="Q648" s="72"/>
      <c r="R648" s="45"/>
      <c r="S648" s="45"/>
      <c r="T648" s="45"/>
      <c r="U648" s="45"/>
      <c r="V648" s="45"/>
      <c r="W648" s="45"/>
      <c r="X648" s="45"/>
      <c r="Y648" s="45"/>
      <c r="Z648" s="45"/>
      <c r="AA648" s="45"/>
      <c r="AB648" s="73"/>
    </row>
    <row r="649" spans="1:28" x14ac:dyDescent="0.65">
      <c r="A649" s="96"/>
      <c r="B649" s="45"/>
      <c r="C649" s="70"/>
      <c r="D649" s="45"/>
      <c r="E649" s="45"/>
      <c r="F649" s="45"/>
      <c r="G649" s="71"/>
      <c r="H649" s="45"/>
      <c r="I649" s="45"/>
      <c r="J649" s="45"/>
      <c r="K649" s="45"/>
      <c r="L649" s="448"/>
      <c r="M649" s="45"/>
      <c r="N649" s="45"/>
      <c r="O649" s="45"/>
      <c r="P649" s="45"/>
      <c r="Q649" s="72"/>
      <c r="R649" s="45"/>
      <c r="S649" s="45"/>
      <c r="T649" s="45"/>
      <c r="U649" s="45"/>
      <c r="V649" s="45"/>
      <c r="W649" s="45"/>
      <c r="X649" s="45"/>
      <c r="Y649" s="45"/>
      <c r="Z649" s="45"/>
      <c r="AA649" s="45"/>
      <c r="AB649" s="73"/>
    </row>
    <row r="650" spans="1:28" x14ac:dyDescent="0.65">
      <c r="A650" s="96"/>
      <c r="B650" s="45"/>
      <c r="C650" s="70"/>
      <c r="D650" s="45"/>
      <c r="E650" s="45"/>
      <c r="F650" s="45"/>
      <c r="G650" s="71"/>
      <c r="H650" s="45"/>
      <c r="I650" s="45"/>
      <c r="J650" s="45"/>
      <c r="K650" s="45"/>
      <c r="L650" s="448"/>
      <c r="M650" s="45"/>
      <c r="N650" s="45"/>
      <c r="O650" s="45"/>
      <c r="P650" s="45"/>
      <c r="Q650" s="72"/>
      <c r="R650" s="45"/>
      <c r="S650" s="45"/>
      <c r="T650" s="45"/>
      <c r="U650" s="45"/>
      <c r="V650" s="45"/>
      <c r="W650" s="45"/>
      <c r="X650" s="45"/>
      <c r="Y650" s="45"/>
      <c r="Z650" s="45"/>
      <c r="AA650" s="45"/>
      <c r="AB650" s="73"/>
    </row>
    <row r="651" spans="1:28" x14ac:dyDescent="0.65">
      <c r="A651" s="96"/>
      <c r="B651" s="45"/>
      <c r="C651" s="70"/>
      <c r="D651" s="45"/>
      <c r="E651" s="45"/>
      <c r="F651" s="45"/>
      <c r="G651" s="71"/>
      <c r="H651" s="45"/>
      <c r="I651" s="45"/>
      <c r="J651" s="45"/>
      <c r="K651" s="45"/>
      <c r="L651" s="448"/>
      <c r="M651" s="45"/>
      <c r="N651" s="45"/>
      <c r="O651" s="45"/>
      <c r="P651" s="45"/>
      <c r="Q651" s="72"/>
      <c r="R651" s="45"/>
      <c r="S651" s="45"/>
      <c r="T651" s="45"/>
      <c r="U651" s="45"/>
      <c r="V651" s="45"/>
      <c r="W651" s="45"/>
      <c r="X651" s="45"/>
      <c r="Y651" s="45"/>
      <c r="Z651" s="45"/>
      <c r="AA651" s="45"/>
      <c r="AB651" s="73"/>
    </row>
    <row r="652" spans="1:28" x14ac:dyDescent="0.65">
      <c r="A652" s="96"/>
      <c r="B652" s="45"/>
      <c r="C652" s="70"/>
      <c r="D652" s="45"/>
      <c r="E652" s="45"/>
      <c r="F652" s="45"/>
      <c r="G652" s="71"/>
      <c r="H652" s="45"/>
      <c r="I652" s="45"/>
      <c r="J652" s="45"/>
      <c r="K652" s="45"/>
      <c r="L652" s="448"/>
      <c r="M652" s="45"/>
      <c r="N652" s="45"/>
      <c r="O652" s="45"/>
      <c r="P652" s="45"/>
      <c r="Q652" s="72"/>
      <c r="R652" s="45"/>
      <c r="S652" s="45"/>
      <c r="T652" s="45"/>
      <c r="U652" s="45"/>
      <c r="V652" s="45"/>
      <c r="W652" s="45"/>
      <c r="X652" s="45"/>
      <c r="Y652" s="45"/>
      <c r="Z652" s="45"/>
      <c r="AA652" s="45"/>
      <c r="AB652" s="73"/>
    </row>
    <row r="653" spans="1:28" x14ac:dyDescent="0.65">
      <c r="A653" s="96"/>
      <c r="B653" s="45"/>
      <c r="C653" s="70"/>
      <c r="D653" s="45"/>
      <c r="E653" s="45"/>
      <c r="F653" s="45"/>
      <c r="G653" s="71"/>
      <c r="H653" s="45"/>
      <c r="I653" s="45"/>
      <c r="J653" s="45"/>
      <c r="K653" s="45"/>
      <c r="L653" s="448"/>
      <c r="M653" s="45"/>
      <c r="N653" s="45"/>
      <c r="O653" s="45"/>
      <c r="P653" s="45"/>
      <c r="Q653" s="72"/>
      <c r="R653" s="45"/>
      <c r="S653" s="45"/>
      <c r="T653" s="45"/>
      <c r="U653" s="45"/>
      <c r="V653" s="45"/>
      <c r="W653" s="45"/>
      <c r="X653" s="45"/>
      <c r="Y653" s="45"/>
      <c r="Z653" s="45"/>
      <c r="AA653" s="45"/>
      <c r="AB653" s="73"/>
    </row>
    <row r="654" spans="1:28" x14ac:dyDescent="0.65">
      <c r="A654" s="96"/>
      <c r="B654" s="45"/>
      <c r="C654" s="70"/>
      <c r="D654" s="45"/>
      <c r="E654" s="45"/>
      <c r="F654" s="45"/>
      <c r="G654" s="71"/>
      <c r="H654" s="45"/>
      <c r="I654" s="45"/>
      <c r="J654" s="45"/>
      <c r="K654" s="45"/>
      <c r="L654" s="448"/>
      <c r="M654" s="45"/>
      <c r="N654" s="45"/>
      <c r="O654" s="45"/>
      <c r="P654" s="45"/>
      <c r="Q654" s="72"/>
      <c r="R654" s="45"/>
      <c r="S654" s="45"/>
      <c r="T654" s="45"/>
      <c r="U654" s="45"/>
      <c r="V654" s="45"/>
      <c r="W654" s="45"/>
      <c r="X654" s="45"/>
      <c r="Y654" s="45"/>
      <c r="Z654" s="45"/>
      <c r="AA654" s="45"/>
      <c r="AB654" s="73"/>
    </row>
    <row r="655" spans="1:28" x14ac:dyDescent="0.65">
      <c r="A655" s="96"/>
      <c r="B655" s="45"/>
      <c r="C655" s="70"/>
      <c r="D655" s="45"/>
      <c r="E655" s="45"/>
      <c r="F655" s="45"/>
      <c r="G655" s="71"/>
      <c r="H655" s="45"/>
      <c r="I655" s="45"/>
      <c r="J655" s="45"/>
      <c r="K655" s="45"/>
      <c r="L655" s="448"/>
      <c r="M655" s="45"/>
      <c r="N655" s="45"/>
      <c r="O655" s="45"/>
      <c r="P655" s="45"/>
      <c r="Q655" s="72"/>
      <c r="R655" s="45"/>
      <c r="S655" s="45"/>
      <c r="T655" s="45"/>
      <c r="U655" s="45"/>
      <c r="V655" s="45"/>
      <c r="W655" s="45"/>
      <c r="X655" s="45"/>
      <c r="Y655" s="45"/>
      <c r="Z655" s="45"/>
      <c r="AA655" s="45"/>
      <c r="AB655" s="73"/>
    </row>
    <row r="656" spans="1:28" x14ac:dyDescent="0.65">
      <c r="A656" s="96"/>
      <c r="B656" s="45"/>
      <c r="C656" s="70"/>
      <c r="D656" s="45"/>
      <c r="E656" s="45"/>
      <c r="F656" s="45"/>
      <c r="G656" s="71"/>
      <c r="H656" s="45"/>
      <c r="I656" s="45"/>
      <c r="J656" s="45"/>
      <c r="K656" s="45"/>
      <c r="L656" s="448"/>
      <c r="M656" s="45"/>
      <c r="N656" s="45"/>
      <c r="O656" s="45"/>
      <c r="P656" s="45"/>
      <c r="Q656" s="72"/>
      <c r="R656" s="45"/>
      <c r="S656" s="45"/>
      <c r="T656" s="45"/>
      <c r="U656" s="45"/>
      <c r="V656" s="45"/>
      <c r="W656" s="45"/>
      <c r="X656" s="45"/>
      <c r="Y656" s="45"/>
      <c r="Z656" s="45"/>
      <c r="AA656" s="45"/>
      <c r="AB656" s="73"/>
    </row>
    <row r="657" spans="1:28" x14ac:dyDescent="0.65">
      <c r="A657" s="96"/>
      <c r="B657" s="45"/>
      <c r="C657" s="70"/>
      <c r="D657" s="45"/>
      <c r="E657" s="45"/>
      <c r="F657" s="45"/>
      <c r="G657" s="71"/>
      <c r="H657" s="45"/>
      <c r="I657" s="45"/>
      <c r="J657" s="45"/>
      <c r="K657" s="45"/>
      <c r="L657" s="448"/>
      <c r="M657" s="45"/>
      <c r="N657" s="45"/>
      <c r="O657" s="45"/>
      <c r="P657" s="45"/>
      <c r="Q657" s="72"/>
      <c r="R657" s="45"/>
      <c r="S657" s="45"/>
      <c r="T657" s="45"/>
      <c r="U657" s="45"/>
      <c r="V657" s="45"/>
      <c r="W657" s="45"/>
      <c r="X657" s="45"/>
      <c r="Y657" s="45"/>
      <c r="Z657" s="45"/>
      <c r="AA657" s="45"/>
      <c r="AB657" s="73"/>
    </row>
    <row r="658" spans="1:28" x14ac:dyDescent="0.65">
      <c r="A658" s="96"/>
      <c r="B658" s="45"/>
      <c r="C658" s="70"/>
      <c r="D658" s="45"/>
      <c r="E658" s="45"/>
      <c r="F658" s="45"/>
      <c r="G658" s="71"/>
      <c r="H658" s="45"/>
      <c r="I658" s="45"/>
      <c r="J658" s="45"/>
      <c r="K658" s="45"/>
      <c r="L658" s="448"/>
      <c r="M658" s="45"/>
      <c r="N658" s="45"/>
      <c r="O658" s="45"/>
      <c r="P658" s="45"/>
      <c r="Q658" s="72"/>
      <c r="R658" s="45"/>
      <c r="S658" s="45"/>
      <c r="T658" s="45"/>
      <c r="U658" s="45"/>
      <c r="V658" s="45"/>
      <c r="W658" s="45"/>
      <c r="X658" s="45"/>
      <c r="Y658" s="45"/>
      <c r="Z658" s="45"/>
      <c r="AA658" s="45"/>
      <c r="AB658" s="73"/>
    </row>
    <row r="659" spans="1:28" x14ac:dyDescent="0.65">
      <c r="A659" s="96"/>
      <c r="B659" s="45"/>
      <c r="C659" s="70"/>
      <c r="D659" s="45"/>
      <c r="E659" s="45"/>
      <c r="F659" s="45"/>
      <c r="G659" s="71"/>
      <c r="H659" s="45"/>
      <c r="I659" s="45"/>
      <c r="J659" s="45"/>
      <c r="K659" s="45"/>
      <c r="L659" s="448"/>
      <c r="M659" s="45"/>
      <c r="N659" s="45"/>
      <c r="O659" s="45"/>
      <c r="P659" s="45"/>
      <c r="Q659" s="72"/>
      <c r="R659" s="45"/>
      <c r="S659" s="45"/>
      <c r="T659" s="45"/>
      <c r="U659" s="45"/>
      <c r="V659" s="45"/>
      <c r="W659" s="45"/>
      <c r="X659" s="45"/>
      <c r="Y659" s="45"/>
      <c r="Z659" s="45"/>
      <c r="AA659" s="45"/>
      <c r="AB659" s="73"/>
    </row>
    <row r="660" spans="1:28" x14ac:dyDescent="0.65">
      <c r="A660" s="96"/>
      <c r="B660" s="45"/>
      <c r="C660" s="70"/>
      <c r="D660" s="45"/>
      <c r="E660" s="45"/>
      <c r="F660" s="45"/>
      <c r="G660" s="71"/>
      <c r="H660" s="45"/>
      <c r="I660" s="45"/>
      <c r="J660" s="45"/>
      <c r="K660" s="45"/>
      <c r="L660" s="448"/>
      <c r="M660" s="45"/>
      <c r="N660" s="45"/>
      <c r="O660" s="45"/>
      <c r="P660" s="45"/>
      <c r="Q660" s="72"/>
      <c r="R660" s="45"/>
      <c r="S660" s="45"/>
      <c r="T660" s="45"/>
      <c r="U660" s="45"/>
      <c r="V660" s="45"/>
      <c r="W660" s="45"/>
      <c r="X660" s="45"/>
      <c r="Y660" s="45"/>
      <c r="Z660" s="45"/>
      <c r="AA660" s="45"/>
      <c r="AB660" s="73"/>
    </row>
    <row r="661" spans="1:28" x14ac:dyDescent="0.65">
      <c r="A661" s="96"/>
      <c r="B661" s="45"/>
      <c r="C661" s="70"/>
      <c r="D661" s="45"/>
      <c r="E661" s="45"/>
      <c r="F661" s="45"/>
      <c r="G661" s="71"/>
      <c r="H661" s="45"/>
      <c r="I661" s="45"/>
      <c r="J661" s="45"/>
      <c r="K661" s="45"/>
      <c r="L661" s="448"/>
      <c r="M661" s="45"/>
      <c r="N661" s="45"/>
      <c r="O661" s="45"/>
      <c r="P661" s="45"/>
      <c r="Q661" s="72"/>
      <c r="R661" s="45"/>
      <c r="S661" s="45"/>
      <c r="T661" s="45"/>
      <c r="U661" s="45"/>
      <c r="V661" s="45"/>
      <c r="W661" s="45"/>
      <c r="X661" s="45"/>
      <c r="Y661" s="45"/>
      <c r="Z661" s="45"/>
      <c r="AA661" s="45"/>
      <c r="AB661" s="73"/>
    </row>
    <row r="662" spans="1:28" x14ac:dyDescent="0.65">
      <c r="A662" s="96"/>
      <c r="B662" s="45"/>
      <c r="C662" s="70"/>
      <c r="D662" s="45"/>
      <c r="E662" s="45"/>
      <c r="F662" s="45"/>
      <c r="G662" s="71"/>
      <c r="H662" s="45"/>
      <c r="I662" s="45"/>
      <c r="J662" s="45"/>
      <c r="K662" s="45"/>
      <c r="L662" s="448"/>
      <c r="M662" s="45"/>
      <c r="N662" s="45"/>
      <c r="O662" s="45"/>
      <c r="P662" s="45"/>
      <c r="Q662" s="72"/>
      <c r="R662" s="45"/>
      <c r="S662" s="45"/>
      <c r="T662" s="45"/>
      <c r="U662" s="45"/>
      <c r="V662" s="45"/>
      <c r="W662" s="45"/>
      <c r="X662" s="45"/>
      <c r="Y662" s="45"/>
      <c r="Z662" s="45"/>
      <c r="AA662" s="45"/>
      <c r="AB662" s="73"/>
    </row>
    <row r="663" spans="1:28" x14ac:dyDescent="0.65">
      <c r="A663" s="96"/>
      <c r="B663" s="45"/>
      <c r="C663" s="70"/>
      <c r="D663" s="45"/>
      <c r="E663" s="45"/>
      <c r="F663" s="45"/>
      <c r="G663" s="71"/>
      <c r="H663" s="45"/>
      <c r="I663" s="45"/>
      <c r="J663" s="45"/>
      <c r="K663" s="45"/>
      <c r="L663" s="448"/>
      <c r="M663" s="45"/>
      <c r="N663" s="45"/>
      <c r="O663" s="45"/>
      <c r="P663" s="45"/>
      <c r="Q663" s="72"/>
      <c r="R663" s="45"/>
      <c r="S663" s="45"/>
      <c r="T663" s="45"/>
      <c r="U663" s="45"/>
      <c r="V663" s="45"/>
      <c r="W663" s="45"/>
      <c r="X663" s="45"/>
      <c r="Y663" s="45"/>
      <c r="Z663" s="45"/>
      <c r="AA663" s="45"/>
      <c r="AB663" s="73"/>
    </row>
    <row r="664" spans="1:28" x14ac:dyDescent="0.65">
      <c r="A664" s="96"/>
      <c r="B664" s="45"/>
      <c r="C664" s="70"/>
      <c r="D664" s="45"/>
      <c r="E664" s="45"/>
      <c r="F664" s="45"/>
      <c r="G664" s="71"/>
      <c r="H664" s="45"/>
      <c r="I664" s="45"/>
      <c r="J664" s="45"/>
      <c r="K664" s="45"/>
      <c r="L664" s="448"/>
      <c r="M664" s="45"/>
      <c r="N664" s="45"/>
      <c r="O664" s="45"/>
      <c r="P664" s="45"/>
      <c r="Q664" s="72"/>
      <c r="R664" s="45"/>
      <c r="S664" s="45"/>
      <c r="T664" s="45"/>
      <c r="U664" s="45"/>
      <c r="V664" s="45"/>
      <c r="W664" s="45"/>
      <c r="X664" s="45"/>
      <c r="Y664" s="45"/>
      <c r="Z664" s="45"/>
      <c r="AA664" s="45"/>
      <c r="AB664" s="73"/>
    </row>
    <row r="665" spans="1:28" x14ac:dyDescent="0.65">
      <c r="A665" s="96"/>
      <c r="B665" s="45"/>
      <c r="C665" s="70"/>
      <c r="D665" s="45"/>
      <c r="E665" s="45"/>
      <c r="F665" s="45"/>
      <c r="G665" s="71"/>
      <c r="H665" s="45"/>
      <c r="I665" s="45"/>
      <c r="J665" s="45"/>
      <c r="K665" s="45"/>
      <c r="L665" s="448"/>
      <c r="M665" s="45"/>
      <c r="N665" s="45"/>
      <c r="O665" s="45"/>
      <c r="P665" s="45"/>
      <c r="Q665" s="72"/>
      <c r="R665" s="45"/>
      <c r="S665" s="45"/>
      <c r="T665" s="45"/>
      <c r="U665" s="45"/>
      <c r="V665" s="45"/>
      <c r="W665" s="45"/>
      <c r="X665" s="45"/>
      <c r="Y665" s="45"/>
      <c r="Z665" s="45"/>
      <c r="AA665" s="45"/>
      <c r="AB665" s="73"/>
    </row>
    <row r="666" spans="1:28" x14ac:dyDescent="0.65">
      <c r="A666" s="96"/>
      <c r="B666" s="45"/>
      <c r="C666" s="70"/>
      <c r="D666" s="45"/>
      <c r="E666" s="45"/>
      <c r="F666" s="45"/>
      <c r="G666" s="71"/>
      <c r="H666" s="45"/>
      <c r="I666" s="45"/>
      <c r="J666" s="45"/>
      <c r="K666" s="45"/>
      <c r="L666" s="448"/>
      <c r="M666" s="45"/>
      <c r="N666" s="45"/>
      <c r="O666" s="45"/>
      <c r="P666" s="45"/>
      <c r="Q666" s="72"/>
      <c r="R666" s="45"/>
      <c r="S666" s="45"/>
      <c r="T666" s="45"/>
      <c r="U666" s="45"/>
      <c r="V666" s="45"/>
      <c r="W666" s="45"/>
      <c r="X666" s="45"/>
      <c r="Y666" s="45"/>
      <c r="Z666" s="45"/>
      <c r="AA666" s="45"/>
      <c r="AB666" s="73"/>
    </row>
    <row r="667" spans="1:28" x14ac:dyDescent="0.65">
      <c r="A667" s="96"/>
      <c r="B667" s="45"/>
      <c r="C667" s="70"/>
      <c r="D667" s="45"/>
      <c r="E667" s="45"/>
      <c r="F667" s="45"/>
      <c r="G667" s="71"/>
      <c r="H667" s="45"/>
      <c r="I667" s="45"/>
      <c r="J667" s="45"/>
      <c r="K667" s="45"/>
      <c r="L667" s="448"/>
      <c r="M667" s="45"/>
      <c r="N667" s="45"/>
      <c r="O667" s="45"/>
      <c r="P667" s="45"/>
      <c r="Q667" s="72"/>
      <c r="R667" s="45"/>
      <c r="S667" s="45"/>
      <c r="T667" s="45"/>
      <c r="U667" s="45"/>
      <c r="V667" s="45"/>
      <c r="W667" s="45"/>
      <c r="X667" s="45"/>
      <c r="Y667" s="45"/>
      <c r="Z667" s="45"/>
      <c r="AA667" s="45"/>
      <c r="AB667" s="73"/>
    </row>
    <row r="668" spans="1:28" x14ac:dyDescent="0.65">
      <c r="A668" s="96"/>
      <c r="B668" s="45"/>
      <c r="C668" s="70"/>
      <c r="D668" s="45"/>
      <c r="E668" s="45"/>
      <c r="F668" s="45"/>
      <c r="G668" s="71"/>
      <c r="H668" s="45"/>
      <c r="I668" s="45"/>
      <c r="J668" s="45"/>
      <c r="K668" s="45"/>
      <c r="L668" s="448"/>
      <c r="M668" s="45"/>
      <c r="N668" s="45"/>
      <c r="O668" s="45"/>
      <c r="P668" s="45"/>
      <c r="Q668" s="72"/>
      <c r="R668" s="45"/>
      <c r="S668" s="45"/>
      <c r="T668" s="45"/>
      <c r="U668" s="45"/>
      <c r="V668" s="45"/>
      <c r="W668" s="45"/>
      <c r="X668" s="45"/>
      <c r="Y668" s="45"/>
      <c r="Z668" s="45"/>
      <c r="AA668" s="45"/>
      <c r="AB668" s="73"/>
    </row>
    <row r="669" spans="1:28" x14ac:dyDescent="0.65">
      <c r="A669" s="96"/>
      <c r="B669" s="45"/>
      <c r="C669" s="70"/>
      <c r="D669" s="45"/>
      <c r="E669" s="45"/>
      <c r="F669" s="45"/>
      <c r="G669" s="71"/>
      <c r="H669" s="45"/>
      <c r="I669" s="45"/>
      <c r="J669" s="45"/>
      <c r="K669" s="45"/>
      <c r="L669" s="448"/>
      <c r="M669" s="45"/>
      <c r="N669" s="45"/>
      <c r="O669" s="45"/>
      <c r="P669" s="45"/>
      <c r="Q669" s="72"/>
      <c r="R669" s="45"/>
      <c r="S669" s="45"/>
      <c r="T669" s="45"/>
      <c r="U669" s="45"/>
      <c r="V669" s="45"/>
      <c r="W669" s="45"/>
      <c r="X669" s="45"/>
      <c r="Y669" s="45"/>
      <c r="Z669" s="45"/>
      <c r="AA669" s="45"/>
      <c r="AB669" s="73"/>
    </row>
    <row r="670" spans="1:28" x14ac:dyDescent="0.65">
      <c r="A670" s="63"/>
      <c r="B670" s="45"/>
      <c r="C670" s="70"/>
      <c r="D670" s="45"/>
      <c r="E670" s="45"/>
      <c r="F670" s="45"/>
      <c r="G670" s="71"/>
      <c r="H670" s="45"/>
      <c r="I670" s="45"/>
      <c r="J670" s="45"/>
      <c r="K670" s="45"/>
      <c r="L670" s="448"/>
      <c r="M670" s="45"/>
      <c r="N670" s="45"/>
      <c r="O670" s="45"/>
      <c r="P670" s="45"/>
      <c r="Q670" s="72"/>
      <c r="R670" s="45"/>
      <c r="S670" s="45"/>
      <c r="T670" s="45"/>
      <c r="U670" s="45"/>
      <c r="V670" s="45"/>
      <c r="W670" s="45"/>
      <c r="X670" s="45"/>
      <c r="Y670" s="45"/>
      <c r="Z670" s="45"/>
      <c r="AA670" s="45"/>
      <c r="AB670" s="73"/>
    </row>
    <row r="671" spans="1:28" x14ac:dyDescent="0.65">
      <c r="A671" s="63"/>
      <c r="B671" s="45"/>
      <c r="C671" s="70"/>
      <c r="D671" s="45"/>
      <c r="E671" s="45"/>
      <c r="F671" s="45"/>
      <c r="G671" s="71"/>
      <c r="H671" s="45"/>
      <c r="I671" s="45"/>
      <c r="J671" s="45"/>
      <c r="K671" s="45"/>
      <c r="L671" s="448"/>
      <c r="M671" s="45"/>
      <c r="N671" s="45"/>
      <c r="O671" s="45"/>
      <c r="P671" s="45"/>
      <c r="Q671" s="72"/>
      <c r="R671" s="45"/>
      <c r="S671" s="45"/>
      <c r="T671" s="45"/>
      <c r="U671" s="45"/>
      <c r="V671" s="45"/>
      <c r="W671" s="45"/>
      <c r="X671" s="45"/>
      <c r="Y671" s="45"/>
      <c r="Z671" s="45"/>
      <c r="AA671" s="45"/>
      <c r="AB671" s="73"/>
    </row>
    <row r="672" spans="1:28" x14ac:dyDescent="0.65">
      <c r="A672" s="63"/>
      <c r="B672" s="45"/>
      <c r="C672" s="70"/>
      <c r="D672" s="45"/>
      <c r="E672" s="45"/>
      <c r="F672" s="45"/>
      <c r="G672" s="71"/>
      <c r="H672" s="45"/>
      <c r="I672" s="45"/>
      <c r="J672" s="45"/>
      <c r="K672" s="45"/>
      <c r="L672" s="448"/>
      <c r="M672" s="45"/>
      <c r="N672" s="45"/>
      <c r="O672" s="45"/>
      <c r="P672" s="45"/>
      <c r="Q672" s="72"/>
      <c r="R672" s="45"/>
      <c r="S672" s="45"/>
      <c r="T672" s="45"/>
      <c r="U672" s="45"/>
      <c r="V672" s="45"/>
      <c r="W672" s="45"/>
      <c r="X672" s="45"/>
      <c r="Y672" s="45"/>
      <c r="Z672" s="45"/>
      <c r="AA672" s="45"/>
      <c r="AB672" s="73"/>
    </row>
    <row r="673" spans="1:28" x14ac:dyDescent="0.65">
      <c r="A673" s="63"/>
      <c r="B673" s="45"/>
      <c r="C673" s="70"/>
      <c r="D673" s="45"/>
      <c r="E673" s="45"/>
      <c r="F673" s="45"/>
      <c r="G673" s="71"/>
      <c r="H673" s="45"/>
      <c r="I673" s="45"/>
      <c r="J673" s="45"/>
      <c r="K673" s="45"/>
      <c r="L673" s="448"/>
      <c r="M673" s="45"/>
      <c r="N673" s="45"/>
      <c r="O673" s="45"/>
      <c r="P673" s="45"/>
      <c r="Q673" s="72"/>
      <c r="R673" s="45"/>
      <c r="S673" s="45"/>
      <c r="T673" s="45"/>
      <c r="U673" s="45"/>
      <c r="V673" s="45"/>
      <c r="W673" s="45"/>
      <c r="X673" s="45"/>
      <c r="Y673" s="45"/>
      <c r="Z673" s="45"/>
      <c r="AA673" s="45"/>
      <c r="AB673" s="73"/>
    </row>
    <row r="674" spans="1:28" x14ac:dyDescent="0.65">
      <c r="A674" s="63"/>
      <c r="B674" s="45"/>
      <c r="C674" s="70"/>
      <c r="D674" s="45"/>
      <c r="E674" s="45"/>
      <c r="F674" s="45"/>
      <c r="G674" s="71"/>
      <c r="H674" s="45"/>
      <c r="I674" s="45"/>
      <c r="J674" s="45"/>
      <c r="K674" s="45"/>
      <c r="L674" s="448"/>
      <c r="M674" s="45"/>
      <c r="N674" s="45"/>
      <c r="O674" s="45"/>
      <c r="P674" s="45"/>
      <c r="Q674" s="72"/>
      <c r="R674" s="45"/>
      <c r="S674" s="45"/>
      <c r="T674" s="45"/>
      <c r="U674" s="45"/>
      <c r="V674" s="45"/>
      <c r="W674" s="45"/>
      <c r="X674" s="45"/>
      <c r="Y674" s="45"/>
      <c r="Z674" s="45"/>
      <c r="AA674" s="45"/>
      <c r="AB674" s="73"/>
    </row>
    <row r="675" spans="1:28" x14ac:dyDescent="0.65">
      <c r="A675" s="63"/>
      <c r="B675" s="45"/>
      <c r="C675" s="70"/>
      <c r="D675" s="45"/>
      <c r="E675" s="45"/>
      <c r="F675" s="45"/>
      <c r="G675" s="71"/>
      <c r="H675" s="45"/>
      <c r="I675" s="45"/>
      <c r="J675" s="45"/>
      <c r="K675" s="45"/>
      <c r="L675" s="448"/>
      <c r="M675" s="45"/>
      <c r="N675" s="45"/>
      <c r="O675" s="45"/>
      <c r="P675" s="45"/>
      <c r="Q675" s="72"/>
      <c r="R675" s="45"/>
      <c r="S675" s="45"/>
      <c r="T675" s="45"/>
      <c r="U675" s="45"/>
      <c r="V675" s="45"/>
      <c r="W675" s="45"/>
      <c r="X675" s="45"/>
      <c r="Y675" s="45"/>
      <c r="Z675" s="45"/>
      <c r="AA675" s="45"/>
      <c r="AB675" s="73"/>
    </row>
    <row r="676" spans="1:28" x14ac:dyDescent="0.65">
      <c r="A676" s="63"/>
      <c r="B676" s="45"/>
      <c r="C676" s="70"/>
      <c r="D676" s="45"/>
      <c r="E676" s="45"/>
      <c r="F676" s="45"/>
      <c r="G676" s="71"/>
      <c r="H676" s="45"/>
      <c r="I676" s="45"/>
      <c r="J676" s="45"/>
      <c r="K676" s="45"/>
      <c r="L676" s="448"/>
      <c r="M676" s="45"/>
      <c r="N676" s="45"/>
      <c r="O676" s="45"/>
      <c r="P676" s="45"/>
      <c r="Q676" s="72"/>
      <c r="R676" s="45"/>
      <c r="S676" s="45"/>
      <c r="T676" s="45"/>
      <c r="U676" s="45"/>
      <c r="V676" s="45"/>
      <c r="W676" s="45"/>
      <c r="X676" s="45"/>
      <c r="Y676" s="45"/>
      <c r="Z676" s="45"/>
      <c r="AA676" s="45"/>
      <c r="AB676" s="73"/>
    </row>
    <row r="677" spans="1:28" x14ac:dyDescent="0.65">
      <c r="A677" s="63"/>
      <c r="B677" s="45"/>
      <c r="C677" s="70"/>
      <c r="D677" s="45"/>
      <c r="E677" s="45"/>
      <c r="F677" s="45"/>
      <c r="G677" s="71"/>
      <c r="H677" s="45"/>
      <c r="I677" s="45"/>
      <c r="J677" s="45"/>
      <c r="K677" s="45"/>
      <c r="L677" s="448"/>
      <c r="M677" s="45"/>
      <c r="N677" s="45"/>
      <c r="O677" s="45"/>
      <c r="P677" s="45"/>
      <c r="Q677" s="72"/>
      <c r="R677" s="45"/>
      <c r="S677" s="45"/>
      <c r="T677" s="45"/>
      <c r="U677" s="45"/>
      <c r="V677" s="45"/>
      <c r="W677" s="45"/>
      <c r="X677" s="45"/>
      <c r="Y677" s="45"/>
      <c r="Z677" s="45"/>
      <c r="AA677" s="45"/>
      <c r="AB677" s="73"/>
    </row>
    <row r="678" spans="1:28" x14ac:dyDescent="0.65">
      <c r="A678" s="63"/>
      <c r="B678" s="45"/>
      <c r="C678" s="70"/>
      <c r="D678" s="45"/>
      <c r="E678" s="45"/>
      <c r="F678" s="45"/>
      <c r="G678" s="71"/>
      <c r="H678" s="45"/>
      <c r="I678" s="45"/>
      <c r="J678" s="45"/>
      <c r="K678" s="45"/>
      <c r="L678" s="448"/>
      <c r="M678" s="45"/>
      <c r="N678" s="45"/>
      <c r="O678" s="45"/>
      <c r="P678" s="45"/>
      <c r="Q678" s="72"/>
      <c r="R678" s="45"/>
      <c r="S678" s="45"/>
      <c r="T678" s="45"/>
      <c r="U678" s="45"/>
      <c r="V678" s="45"/>
      <c r="W678" s="45"/>
      <c r="X678" s="45"/>
      <c r="Y678" s="45"/>
      <c r="Z678" s="45"/>
      <c r="AA678" s="45"/>
      <c r="AB678" s="73"/>
    </row>
    <row r="679" spans="1:28" x14ac:dyDescent="0.65">
      <c r="A679" s="63"/>
    </row>
    <row r="680" spans="1:28" x14ac:dyDescent="0.65">
      <c r="A680" s="63"/>
    </row>
    <row r="681" spans="1:28" x14ac:dyDescent="0.65">
      <c r="A681" s="63"/>
    </row>
    <row r="682" spans="1:28" x14ac:dyDescent="0.65">
      <c r="A682" s="63"/>
    </row>
    <row r="683" spans="1:28" x14ac:dyDescent="0.65">
      <c r="A683" s="63"/>
    </row>
    <row r="684" spans="1:28" x14ac:dyDescent="0.65">
      <c r="A684" s="63"/>
    </row>
    <row r="685" spans="1:28" x14ac:dyDescent="0.65">
      <c r="A685" s="63"/>
    </row>
    <row r="686" spans="1:28" x14ac:dyDescent="0.65">
      <c r="A686" s="63"/>
    </row>
    <row r="687" spans="1:28" x14ac:dyDescent="0.65">
      <c r="A687" s="63"/>
    </row>
    <row r="688" spans="1:28" x14ac:dyDescent="0.65">
      <c r="A688" s="63"/>
    </row>
    <row r="689" spans="1:1" x14ac:dyDescent="0.65">
      <c r="A689" s="63"/>
    </row>
    <row r="690" spans="1:1" x14ac:dyDescent="0.65">
      <c r="A690" s="63"/>
    </row>
    <row r="691" spans="1:1" x14ac:dyDescent="0.65">
      <c r="A691" s="63"/>
    </row>
    <row r="692" spans="1:1" x14ac:dyDescent="0.65">
      <c r="A692" s="63"/>
    </row>
    <row r="693" spans="1:1" x14ac:dyDescent="0.65">
      <c r="A693" s="63"/>
    </row>
    <row r="694" spans="1:1" x14ac:dyDescent="0.65">
      <c r="A694" s="63"/>
    </row>
    <row r="695" spans="1:1" x14ac:dyDescent="0.65">
      <c r="A695" s="63"/>
    </row>
    <row r="696" spans="1:1" x14ac:dyDescent="0.65">
      <c r="A696" s="63"/>
    </row>
    <row r="697" spans="1:1" x14ac:dyDescent="0.65">
      <c r="A697" s="63"/>
    </row>
    <row r="698" spans="1:1" x14ac:dyDescent="0.65">
      <c r="A698" s="63"/>
    </row>
    <row r="699" spans="1:1" x14ac:dyDescent="0.65">
      <c r="A699" s="63"/>
    </row>
    <row r="700" spans="1:1" x14ac:dyDescent="0.65">
      <c r="A700" s="63"/>
    </row>
    <row r="701" spans="1:1" x14ac:dyDescent="0.65">
      <c r="A701" s="63"/>
    </row>
    <row r="702" spans="1:1" x14ac:dyDescent="0.65">
      <c r="A702" s="63"/>
    </row>
    <row r="703" spans="1:1" x14ac:dyDescent="0.65">
      <c r="A703" s="63"/>
    </row>
    <row r="704" spans="1:1" x14ac:dyDescent="0.65">
      <c r="A704" s="63"/>
    </row>
    <row r="705" spans="1:1" x14ac:dyDescent="0.65">
      <c r="A705" s="63"/>
    </row>
    <row r="706" spans="1:1" x14ac:dyDescent="0.65">
      <c r="A706" s="63"/>
    </row>
    <row r="707" spans="1:1" x14ac:dyDescent="0.65">
      <c r="A707" s="63"/>
    </row>
    <row r="708" spans="1:1" x14ac:dyDescent="0.65">
      <c r="A708" s="63"/>
    </row>
    <row r="709" spans="1:1" x14ac:dyDescent="0.65">
      <c r="A709" s="63"/>
    </row>
    <row r="710" spans="1:1" x14ac:dyDescent="0.65">
      <c r="A710" s="63"/>
    </row>
    <row r="711" spans="1:1" x14ac:dyDescent="0.65">
      <c r="A711" s="63"/>
    </row>
    <row r="712" spans="1:1" x14ac:dyDescent="0.65">
      <c r="A712" s="63"/>
    </row>
    <row r="713" spans="1:1" x14ac:dyDescent="0.65">
      <c r="A713" s="63"/>
    </row>
    <row r="714" spans="1:1" x14ac:dyDescent="0.65">
      <c r="A714" s="63"/>
    </row>
    <row r="715" spans="1:1" x14ac:dyDescent="0.65">
      <c r="A715" s="63"/>
    </row>
    <row r="716" spans="1:1" x14ac:dyDescent="0.65">
      <c r="A716" s="63"/>
    </row>
    <row r="717" spans="1:1" x14ac:dyDescent="0.65">
      <c r="A717" s="63"/>
    </row>
    <row r="718" spans="1:1" x14ac:dyDescent="0.65">
      <c r="A718" s="63"/>
    </row>
    <row r="719" spans="1:1" x14ac:dyDescent="0.65">
      <c r="A719" s="63"/>
    </row>
    <row r="720" spans="1:1" x14ac:dyDescent="0.65">
      <c r="A720" s="63"/>
    </row>
    <row r="721" spans="1:1" x14ac:dyDescent="0.65">
      <c r="A721" s="63"/>
    </row>
    <row r="722" spans="1:1" x14ac:dyDescent="0.65">
      <c r="A722" s="63"/>
    </row>
    <row r="723" spans="1:1" x14ac:dyDescent="0.65">
      <c r="A723" s="63"/>
    </row>
    <row r="724" spans="1:1" x14ac:dyDescent="0.65">
      <c r="A724" s="63"/>
    </row>
    <row r="725" spans="1:1" x14ac:dyDescent="0.65">
      <c r="A725" s="63"/>
    </row>
    <row r="726" spans="1:1" x14ac:dyDescent="0.65">
      <c r="A726" s="63"/>
    </row>
    <row r="727" spans="1:1" x14ac:dyDescent="0.65">
      <c r="A727" s="63"/>
    </row>
    <row r="728" spans="1:1" x14ac:dyDescent="0.65">
      <c r="A728" s="63"/>
    </row>
    <row r="729" spans="1:1" x14ac:dyDescent="0.65">
      <c r="A729" s="63"/>
    </row>
    <row r="730" spans="1:1" x14ac:dyDescent="0.65">
      <c r="A730" s="63"/>
    </row>
    <row r="731" spans="1:1" x14ac:dyDescent="0.65">
      <c r="A731" s="63"/>
    </row>
    <row r="732" spans="1:1" x14ac:dyDescent="0.65">
      <c r="A732" s="63"/>
    </row>
    <row r="733" spans="1:1" x14ac:dyDescent="0.65">
      <c r="A733" s="63"/>
    </row>
    <row r="734" spans="1:1" x14ac:dyDescent="0.65">
      <c r="A734" s="63"/>
    </row>
    <row r="735" spans="1:1" x14ac:dyDescent="0.65">
      <c r="A735" s="63"/>
    </row>
    <row r="736" spans="1:1" x14ac:dyDescent="0.65">
      <c r="A736" s="63"/>
    </row>
    <row r="737" spans="1:1" x14ac:dyDescent="0.65">
      <c r="A737" s="63"/>
    </row>
    <row r="738" spans="1:1" x14ac:dyDescent="0.65">
      <c r="A738" s="63"/>
    </row>
    <row r="739" spans="1:1" x14ac:dyDescent="0.65">
      <c r="A739" s="63"/>
    </row>
    <row r="740" spans="1:1" x14ac:dyDescent="0.65">
      <c r="A740" s="63"/>
    </row>
    <row r="741" spans="1:1" x14ac:dyDescent="0.65">
      <c r="A741" s="63"/>
    </row>
    <row r="742" spans="1:1" x14ac:dyDescent="0.65">
      <c r="A742" s="63"/>
    </row>
    <row r="743" spans="1:1" x14ac:dyDescent="0.65">
      <c r="A743" s="63"/>
    </row>
    <row r="744" spans="1:1" x14ac:dyDescent="0.65">
      <c r="A744" s="63"/>
    </row>
    <row r="745" spans="1:1" x14ac:dyDescent="0.65">
      <c r="A745" s="63"/>
    </row>
    <row r="746" spans="1:1" x14ac:dyDescent="0.65">
      <c r="A746" s="63"/>
    </row>
    <row r="747" spans="1:1" x14ac:dyDescent="0.65">
      <c r="A747" s="63"/>
    </row>
    <row r="748" spans="1:1" x14ac:dyDescent="0.65">
      <c r="A748" s="63"/>
    </row>
    <row r="749" spans="1:1" x14ac:dyDescent="0.65">
      <c r="A749" s="63"/>
    </row>
    <row r="750" spans="1:1" x14ac:dyDescent="0.65">
      <c r="A750" s="63"/>
    </row>
    <row r="751" spans="1:1" x14ac:dyDescent="0.65">
      <c r="A751" s="63"/>
    </row>
    <row r="752" spans="1:1" x14ac:dyDescent="0.65">
      <c r="A752" s="63"/>
    </row>
    <row r="753" spans="1:1" x14ac:dyDescent="0.65">
      <c r="A753" s="63"/>
    </row>
    <row r="754" spans="1:1" x14ac:dyDescent="0.65">
      <c r="A754" s="63"/>
    </row>
    <row r="755" spans="1:1" x14ac:dyDescent="0.65">
      <c r="A755" s="63"/>
    </row>
    <row r="756" spans="1:1" x14ac:dyDescent="0.65">
      <c r="A756" s="63"/>
    </row>
    <row r="757" spans="1:1" x14ac:dyDescent="0.65">
      <c r="A757" s="63"/>
    </row>
    <row r="758" spans="1:1" x14ac:dyDescent="0.65">
      <c r="A758" s="63"/>
    </row>
    <row r="759" spans="1:1" x14ac:dyDescent="0.65">
      <c r="A759" s="63"/>
    </row>
    <row r="760" spans="1:1" x14ac:dyDescent="0.65">
      <c r="A760" s="63"/>
    </row>
    <row r="761" spans="1:1" x14ac:dyDescent="0.65">
      <c r="A761" s="63"/>
    </row>
    <row r="762" spans="1:1" x14ac:dyDescent="0.65">
      <c r="A762" s="63"/>
    </row>
    <row r="763" spans="1:1" x14ac:dyDescent="0.65">
      <c r="A763" s="63"/>
    </row>
    <row r="764" spans="1:1" x14ac:dyDescent="0.65">
      <c r="A764" s="63"/>
    </row>
    <row r="765" spans="1:1" x14ac:dyDescent="0.65">
      <c r="A765" s="63"/>
    </row>
    <row r="766" spans="1:1" x14ac:dyDescent="0.65">
      <c r="A766" s="63"/>
    </row>
    <row r="767" spans="1:1" x14ac:dyDescent="0.65">
      <c r="A767" s="63"/>
    </row>
    <row r="768" spans="1:1" x14ac:dyDescent="0.65">
      <c r="A768" s="63"/>
    </row>
    <row r="769" spans="1:1" x14ac:dyDescent="0.65">
      <c r="A769" s="63"/>
    </row>
    <row r="770" spans="1:1" x14ac:dyDescent="0.65">
      <c r="A770" s="63"/>
    </row>
    <row r="771" spans="1:1" x14ac:dyDescent="0.65">
      <c r="A771" s="63"/>
    </row>
    <row r="772" spans="1:1" x14ac:dyDescent="0.65">
      <c r="A772" s="63"/>
    </row>
    <row r="773" spans="1:1" x14ac:dyDescent="0.65">
      <c r="A773" s="63"/>
    </row>
    <row r="774" spans="1:1" x14ac:dyDescent="0.65">
      <c r="A774" s="63"/>
    </row>
    <row r="775" spans="1:1" x14ac:dyDescent="0.65">
      <c r="A775" s="63"/>
    </row>
    <row r="776" spans="1:1" x14ac:dyDescent="0.65">
      <c r="A776" s="63"/>
    </row>
    <row r="777" spans="1:1" x14ac:dyDescent="0.65">
      <c r="A777" s="63"/>
    </row>
    <row r="778" spans="1:1" x14ac:dyDescent="0.65">
      <c r="A778" s="63"/>
    </row>
    <row r="779" spans="1:1" x14ac:dyDescent="0.65">
      <c r="A779" s="63"/>
    </row>
    <row r="780" spans="1:1" x14ac:dyDescent="0.65">
      <c r="A780" s="63"/>
    </row>
    <row r="781" spans="1:1" x14ac:dyDescent="0.65">
      <c r="A781" s="63"/>
    </row>
    <row r="782" spans="1:1" x14ac:dyDescent="0.65">
      <c r="A782" s="63"/>
    </row>
    <row r="783" spans="1:1" x14ac:dyDescent="0.65">
      <c r="A783" s="63"/>
    </row>
    <row r="784" spans="1:1" x14ac:dyDescent="0.65">
      <c r="A784" s="63"/>
    </row>
    <row r="785" spans="1:1" x14ac:dyDescent="0.65">
      <c r="A785" s="63"/>
    </row>
    <row r="786" spans="1:1" x14ac:dyDescent="0.65">
      <c r="A786" s="63"/>
    </row>
    <row r="787" spans="1:1" x14ac:dyDescent="0.65">
      <c r="A787" s="63"/>
    </row>
    <row r="788" spans="1:1" x14ac:dyDescent="0.65">
      <c r="A788" s="63"/>
    </row>
    <row r="789" spans="1:1" x14ac:dyDescent="0.65">
      <c r="A789" s="63"/>
    </row>
    <row r="790" spans="1:1" x14ac:dyDescent="0.65">
      <c r="A790" s="63"/>
    </row>
    <row r="791" spans="1:1" x14ac:dyDescent="0.65">
      <c r="A791" s="63"/>
    </row>
    <row r="792" spans="1:1" x14ac:dyDescent="0.65">
      <c r="A792" s="63"/>
    </row>
    <row r="793" spans="1:1" x14ac:dyDescent="0.65">
      <c r="A793" s="63"/>
    </row>
    <row r="794" spans="1:1" x14ac:dyDescent="0.65">
      <c r="A794" s="63"/>
    </row>
    <row r="795" spans="1:1" x14ac:dyDescent="0.65">
      <c r="A795" s="63"/>
    </row>
    <row r="796" spans="1:1" x14ac:dyDescent="0.65">
      <c r="A796" s="63"/>
    </row>
    <row r="797" spans="1:1" x14ac:dyDescent="0.65">
      <c r="A797" s="63"/>
    </row>
    <row r="798" spans="1:1" x14ac:dyDescent="0.65">
      <c r="A798" s="63"/>
    </row>
    <row r="799" spans="1:1" x14ac:dyDescent="0.65">
      <c r="A799" s="63"/>
    </row>
    <row r="800" spans="1:1" x14ac:dyDescent="0.65">
      <c r="A800" s="63"/>
    </row>
    <row r="801" spans="1:1" x14ac:dyDescent="0.65">
      <c r="A801" s="63"/>
    </row>
    <row r="802" spans="1:1" x14ac:dyDescent="0.65">
      <c r="A802" s="63"/>
    </row>
    <row r="803" spans="1:1" x14ac:dyDescent="0.65">
      <c r="A803" s="63"/>
    </row>
    <row r="804" spans="1:1" x14ac:dyDescent="0.65">
      <c r="A804" s="63"/>
    </row>
    <row r="805" spans="1:1" x14ac:dyDescent="0.65">
      <c r="A805" s="63"/>
    </row>
    <row r="806" spans="1:1" x14ac:dyDescent="0.65">
      <c r="A806" s="63"/>
    </row>
    <row r="807" spans="1:1" x14ac:dyDescent="0.65">
      <c r="A807" s="63"/>
    </row>
    <row r="808" spans="1:1" x14ac:dyDescent="0.65">
      <c r="A808" s="63"/>
    </row>
    <row r="809" spans="1:1" x14ac:dyDescent="0.65">
      <c r="A809" s="63"/>
    </row>
    <row r="810" spans="1:1" x14ac:dyDescent="0.65">
      <c r="A810" s="63"/>
    </row>
    <row r="811" spans="1:1" x14ac:dyDescent="0.65">
      <c r="A811" s="63"/>
    </row>
    <row r="812" spans="1:1" x14ac:dyDescent="0.65">
      <c r="A812" s="63"/>
    </row>
    <row r="813" spans="1:1" x14ac:dyDescent="0.65">
      <c r="A813" s="63"/>
    </row>
    <row r="814" spans="1:1" x14ac:dyDescent="0.65">
      <c r="A814" s="63"/>
    </row>
    <row r="815" spans="1:1" x14ac:dyDescent="0.65">
      <c r="A815" s="63"/>
    </row>
    <row r="816" spans="1:1" x14ac:dyDescent="0.65">
      <c r="A816" s="63"/>
    </row>
    <row r="817" spans="1:1" x14ac:dyDescent="0.65">
      <c r="A817" s="63"/>
    </row>
    <row r="818" spans="1:1" x14ac:dyDescent="0.65">
      <c r="A818" s="63"/>
    </row>
    <row r="819" spans="1:1" x14ac:dyDescent="0.65">
      <c r="A819" s="63"/>
    </row>
    <row r="820" spans="1:1" x14ac:dyDescent="0.65">
      <c r="A820" s="63"/>
    </row>
    <row r="821" spans="1:1" x14ac:dyDescent="0.65">
      <c r="A821" s="63"/>
    </row>
    <row r="822" spans="1:1" x14ac:dyDescent="0.65">
      <c r="A822" s="63"/>
    </row>
    <row r="823" spans="1:1" x14ac:dyDescent="0.65">
      <c r="A823" s="63"/>
    </row>
    <row r="824" spans="1:1" x14ac:dyDescent="0.65">
      <c r="A824" s="63"/>
    </row>
  </sheetData>
  <mergeCells count="37">
    <mergeCell ref="A6:A9"/>
    <mergeCell ref="F8:F9"/>
    <mergeCell ref="G8:G9"/>
    <mergeCell ref="I8:I9"/>
    <mergeCell ref="J8:J9"/>
    <mergeCell ref="C7:C9"/>
    <mergeCell ref="D7:D9"/>
    <mergeCell ref="E7:E9"/>
    <mergeCell ref="F7:G7"/>
    <mergeCell ref="B6:B9"/>
    <mergeCell ref="K8:K9"/>
    <mergeCell ref="H7:H9"/>
    <mergeCell ref="I7:K7"/>
    <mergeCell ref="L8:L9"/>
    <mergeCell ref="T7:T9"/>
    <mergeCell ref="U7:U9"/>
    <mergeCell ref="V7:V9"/>
    <mergeCell ref="W7:Z7"/>
    <mergeCell ref="L7:P7"/>
    <mergeCell ref="Q7:Q9"/>
    <mergeCell ref="R7:R9"/>
    <mergeCell ref="S7:S9"/>
    <mergeCell ref="M8:M9"/>
    <mergeCell ref="N8:N9"/>
    <mergeCell ref="O8:O9"/>
    <mergeCell ref="P8:P9"/>
    <mergeCell ref="N1:P1"/>
    <mergeCell ref="C2:AB2"/>
    <mergeCell ref="C3:AB3"/>
    <mergeCell ref="C6:Q6"/>
    <mergeCell ref="R6:AB6"/>
    <mergeCell ref="AA7:AA9"/>
    <mergeCell ref="AB7:AB9"/>
    <mergeCell ref="W8:W9"/>
    <mergeCell ref="X8:X9"/>
    <mergeCell ref="Y8:Y9"/>
    <mergeCell ref="Z8:Z9"/>
  </mergeCells>
  <pageMargins left="0.23622047244094491" right="0.23622047244094491" top="0.74803149606299213" bottom="0.74803149606299213" header="0.31496062992125984" footer="0.31496062992125984"/>
  <pageSetup paperSize="5" scale="61"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[4]list!#REF!</xm:f>
          </x14:formula1>
          <xm:sqref>D1:D5 D7:D1048576 T1:U1048576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80"/>
  <sheetViews>
    <sheetView view="pageBreakPreview" topLeftCell="A489" zoomScale="80" zoomScaleNormal="70" zoomScaleSheetLayoutView="80" workbookViewId="0">
      <selection activeCell="G478" sqref="G478"/>
    </sheetView>
  </sheetViews>
  <sheetFormatPr defaultColWidth="8" defaultRowHeight="24" x14ac:dyDescent="0.55000000000000004"/>
  <cols>
    <col min="1" max="1" width="22" style="159" customWidth="1"/>
    <col min="2" max="2" width="5.25" style="154" customWidth="1"/>
    <col min="3" max="3" width="10.375" style="154" customWidth="1"/>
    <col min="4" max="4" width="7.875" style="154" customWidth="1"/>
    <col min="5" max="5" width="6" style="154" customWidth="1"/>
    <col min="6" max="6" width="8.125" style="154" customWidth="1"/>
    <col min="7" max="7" width="14.125" style="154" bestFit="1" customWidth="1"/>
    <col min="8" max="8" width="6" style="154" customWidth="1"/>
    <col min="9" max="9" width="5.75" style="154" customWidth="1"/>
    <col min="10" max="10" width="6" style="154" customWidth="1"/>
    <col min="11" max="11" width="8.25" style="31" customWidth="1"/>
    <col min="12" max="12" width="7.125" style="154" customWidth="1"/>
    <col min="13" max="13" width="6.125" style="31" customWidth="1"/>
    <col min="14" max="14" width="7" style="31" customWidth="1"/>
    <col min="15" max="15" width="7.625" style="31" customWidth="1"/>
    <col min="16" max="16" width="7.625" style="161" hidden="1" customWidth="1"/>
    <col min="17" max="17" width="6.125" style="154" customWidth="1"/>
    <col min="18" max="18" width="8.625" style="154" customWidth="1"/>
    <col min="19" max="19" width="13.5" style="154" customWidth="1"/>
    <col min="20" max="20" width="12.625" style="154" customWidth="1"/>
    <col min="21" max="21" width="12.125" style="154" customWidth="1"/>
    <col min="22" max="22" width="11.875" style="31" customWidth="1"/>
    <col min="23" max="23" width="8.375" style="154" customWidth="1"/>
    <col min="24" max="24" width="7.375" style="31" customWidth="1"/>
    <col min="25" max="25" width="12.25" style="31" customWidth="1"/>
    <col min="26" max="26" width="10.125" style="154" customWidth="1"/>
    <col min="27" max="27" width="18.75" style="31" customWidth="1"/>
    <col min="28" max="16384" width="8" style="31"/>
  </cols>
  <sheetData>
    <row r="1" spans="1:27" s="158" customFormat="1" ht="19.5" customHeight="1" x14ac:dyDescent="0.55000000000000004">
      <c r="A1" s="159"/>
      <c r="B1" s="154"/>
      <c r="C1" s="155"/>
      <c r="D1" s="155"/>
      <c r="E1" s="155"/>
      <c r="F1" s="155"/>
      <c r="G1" s="155"/>
      <c r="H1" s="155"/>
      <c r="I1" s="155"/>
      <c r="J1" s="155"/>
      <c r="K1" s="156" t="s">
        <v>0</v>
      </c>
      <c r="L1" s="155"/>
      <c r="M1" s="878"/>
      <c r="N1" s="878"/>
      <c r="O1" s="878"/>
      <c r="P1" s="157"/>
      <c r="Q1" s="155"/>
      <c r="R1" s="155"/>
      <c r="S1" s="155"/>
      <c r="T1" s="155"/>
      <c r="U1" s="155"/>
      <c r="W1" s="155"/>
      <c r="Z1" s="155" t="s">
        <v>1</v>
      </c>
    </row>
    <row r="2" spans="1:27" ht="27.75" customHeight="1" x14ac:dyDescent="0.65">
      <c r="A2" s="31"/>
      <c r="B2" s="879" t="s">
        <v>3478</v>
      </c>
      <c r="C2" s="879"/>
      <c r="D2" s="879"/>
      <c r="E2" s="879"/>
      <c r="F2" s="879"/>
      <c r="G2" s="879"/>
      <c r="H2" s="879"/>
      <c r="I2" s="879"/>
      <c r="J2" s="879"/>
      <c r="K2" s="879"/>
      <c r="L2" s="879"/>
      <c r="M2" s="879"/>
      <c r="N2" s="879"/>
      <c r="O2" s="879"/>
      <c r="P2" s="879"/>
      <c r="Q2" s="879"/>
      <c r="R2" s="879"/>
      <c r="S2" s="879"/>
      <c r="T2" s="879"/>
      <c r="U2" s="879"/>
      <c r="V2" s="879"/>
      <c r="W2" s="879"/>
      <c r="X2" s="879"/>
      <c r="Y2" s="879"/>
      <c r="Z2" s="879"/>
      <c r="AA2" s="879"/>
    </row>
    <row r="3" spans="1:27" s="698" customFormat="1" ht="27" customHeight="1" x14ac:dyDescent="0.7">
      <c r="B3" s="880" t="s">
        <v>3</v>
      </c>
      <c r="C3" s="880"/>
      <c r="D3" s="880"/>
      <c r="E3" s="880"/>
      <c r="F3" s="880"/>
      <c r="G3" s="880"/>
      <c r="H3" s="880"/>
      <c r="I3" s="880"/>
      <c r="J3" s="880"/>
      <c r="K3" s="880"/>
      <c r="L3" s="880"/>
      <c r="M3" s="880"/>
      <c r="N3" s="880"/>
      <c r="O3" s="880"/>
      <c r="P3" s="880"/>
      <c r="Q3" s="880"/>
      <c r="R3" s="880"/>
      <c r="S3" s="880"/>
      <c r="T3" s="880"/>
      <c r="U3" s="880"/>
      <c r="V3" s="880"/>
      <c r="W3" s="880"/>
      <c r="X3" s="880"/>
      <c r="Y3" s="880"/>
      <c r="Z3" s="880"/>
      <c r="AA3" s="880"/>
    </row>
    <row r="4" spans="1:27" s="158" customFormat="1" ht="12" customHeight="1" x14ac:dyDescent="0.55000000000000004">
      <c r="A4" s="159"/>
      <c r="B4" s="155"/>
      <c r="C4" s="155"/>
      <c r="D4" s="155"/>
      <c r="E4" s="155"/>
      <c r="F4" s="155"/>
      <c r="G4" s="155"/>
      <c r="H4" s="155"/>
      <c r="I4" s="155"/>
      <c r="J4" s="155"/>
      <c r="K4" s="155"/>
      <c r="L4" s="155"/>
      <c r="M4" s="155"/>
      <c r="N4" s="155"/>
      <c r="O4" s="155"/>
      <c r="P4" s="160"/>
      <c r="Q4" s="155"/>
      <c r="R4" s="155"/>
      <c r="S4" s="155"/>
      <c r="T4" s="155"/>
      <c r="U4" s="155"/>
      <c r="V4" s="155"/>
      <c r="W4" s="155"/>
      <c r="X4" s="155"/>
      <c r="Y4" s="155"/>
      <c r="Z4" s="155"/>
      <c r="AA4" s="155"/>
    </row>
    <row r="5" spans="1:27" ht="7.5" customHeight="1" x14ac:dyDescent="0.55000000000000004">
      <c r="A5" s="891" t="s">
        <v>5</v>
      </c>
    </row>
    <row r="6" spans="1:27" x14ac:dyDescent="0.55000000000000004">
      <c r="A6" s="892"/>
      <c r="B6" s="881" t="s">
        <v>6</v>
      </c>
      <c r="C6" s="882"/>
      <c r="D6" s="882"/>
      <c r="E6" s="882"/>
      <c r="F6" s="882"/>
      <c r="G6" s="882"/>
      <c r="H6" s="882"/>
      <c r="I6" s="882"/>
      <c r="J6" s="882"/>
      <c r="K6" s="882"/>
      <c r="L6" s="882"/>
      <c r="M6" s="882"/>
      <c r="N6" s="882"/>
      <c r="O6" s="883"/>
      <c r="P6" s="162" t="s">
        <v>836</v>
      </c>
      <c r="Q6" s="884" t="s">
        <v>7</v>
      </c>
      <c r="R6" s="885"/>
      <c r="S6" s="885"/>
      <c r="T6" s="885"/>
      <c r="U6" s="885"/>
      <c r="V6" s="885"/>
      <c r="W6" s="885"/>
      <c r="X6" s="885"/>
      <c r="Y6" s="885"/>
      <c r="Z6" s="885"/>
      <c r="AA6" s="886"/>
    </row>
    <row r="7" spans="1:27" ht="18.75" customHeight="1" x14ac:dyDescent="0.55000000000000004">
      <c r="A7" s="892"/>
      <c r="B7" s="876" t="s">
        <v>8</v>
      </c>
      <c r="C7" s="876" t="s">
        <v>9</v>
      </c>
      <c r="D7" s="887" t="s">
        <v>10</v>
      </c>
      <c r="E7" s="819" t="s">
        <v>11</v>
      </c>
      <c r="F7" s="819"/>
      <c r="G7" s="876" t="s">
        <v>12</v>
      </c>
      <c r="H7" s="894" t="s">
        <v>13</v>
      </c>
      <c r="I7" s="895"/>
      <c r="J7" s="896"/>
      <c r="K7" s="871" t="s">
        <v>14</v>
      </c>
      <c r="L7" s="872"/>
      <c r="M7" s="872"/>
      <c r="N7" s="872"/>
      <c r="O7" s="872"/>
      <c r="P7" s="873" t="s">
        <v>443</v>
      </c>
      <c r="Q7" s="864" t="s">
        <v>8</v>
      </c>
      <c r="R7" s="864" t="s">
        <v>15</v>
      </c>
      <c r="S7" s="864" t="s">
        <v>16</v>
      </c>
      <c r="T7" s="864" t="s">
        <v>17</v>
      </c>
      <c r="U7" s="864" t="s">
        <v>18</v>
      </c>
      <c r="V7" s="868" t="s">
        <v>19</v>
      </c>
      <c r="W7" s="869"/>
      <c r="X7" s="869"/>
      <c r="Y7" s="870"/>
      <c r="Z7" s="864" t="s">
        <v>20</v>
      </c>
      <c r="AA7" s="864" t="s">
        <v>21</v>
      </c>
    </row>
    <row r="8" spans="1:27" ht="18.75" customHeight="1" x14ac:dyDescent="0.55000000000000004">
      <c r="A8" s="892"/>
      <c r="B8" s="877"/>
      <c r="C8" s="877"/>
      <c r="D8" s="888"/>
      <c r="E8" s="877" t="s">
        <v>22</v>
      </c>
      <c r="F8" s="877" t="s">
        <v>23</v>
      </c>
      <c r="G8" s="877"/>
      <c r="H8" s="889" t="s">
        <v>24</v>
      </c>
      <c r="I8" s="889" t="s">
        <v>25</v>
      </c>
      <c r="J8" s="889" t="s">
        <v>26</v>
      </c>
      <c r="K8" s="876" t="s">
        <v>27</v>
      </c>
      <c r="L8" s="876" t="s">
        <v>28</v>
      </c>
      <c r="M8" s="876" t="s">
        <v>29</v>
      </c>
      <c r="N8" s="876" t="s">
        <v>30</v>
      </c>
      <c r="O8" s="887" t="s">
        <v>31</v>
      </c>
      <c r="P8" s="874"/>
      <c r="Q8" s="865"/>
      <c r="R8" s="865"/>
      <c r="S8" s="865"/>
      <c r="T8" s="865"/>
      <c r="U8" s="865"/>
      <c r="V8" s="864" t="s">
        <v>32</v>
      </c>
      <c r="W8" s="866" t="s">
        <v>28</v>
      </c>
      <c r="X8" s="864" t="s">
        <v>29</v>
      </c>
      <c r="Y8" s="864" t="s">
        <v>33</v>
      </c>
      <c r="Z8" s="865"/>
      <c r="AA8" s="865"/>
    </row>
    <row r="9" spans="1:27" ht="55.5" customHeight="1" x14ac:dyDescent="0.55000000000000004">
      <c r="A9" s="893"/>
      <c r="B9" s="877"/>
      <c r="C9" s="877"/>
      <c r="D9" s="888"/>
      <c r="E9" s="877"/>
      <c r="F9" s="877"/>
      <c r="G9" s="877"/>
      <c r="H9" s="890"/>
      <c r="I9" s="890"/>
      <c r="J9" s="890"/>
      <c r="K9" s="877"/>
      <c r="L9" s="877"/>
      <c r="M9" s="877"/>
      <c r="N9" s="877"/>
      <c r="O9" s="888"/>
      <c r="P9" s="875"/>
      <c r="Q9" s="865"/>
      <c r="R9" s="865"/>
      <c r="S9" s="865"/>
      <c r="T9" s="865"/>
      <c r="U9" s="865"/>
      <c r="V9" s="865"/>
      <c r="W9" s="867"/>
      <c r="X9" s="865"/>
      <c r="Y9" s="865"/>
      <c r="Z9" s="865"/>
      <c r="AA9" s="865"/>
    </row>
    <row r="10" spans="1:27" ht="23.1" customHeight="1" x14ac:dyDescent="0.55000000000000004">
      <c r="A10" s="167" t="s">
        <v>1214</v>
      </c>
      <c r="B10" s="163">
        <v>1</v>
      </c>
      <c r="C10" s="163" t="s">
        <v>34</v>
      </c>
      <c r="D10" s="164">
        <v>36890</v>
      </c>
      <c r="E10" s="163">
        <v>60</v>
      </c>
      <c r="F10" s="163">
        <v>939</v>
      </c>
      <c r="G10" s="163" t="s">
        <v>490</v>
      </c>
      <c r="H10" s="163"/>
      <c r="I10" s="163">
        <v>2</v>
      </c>
      <c r="J10" s="163">
        <v>27</v>
      </c>
      <c r="K10" s="165"/>
      <c r="L10" s="163">
        <v>227</v>
      </c>
      <c r="M10" s="165"/>
      <c r="N10" s="165"/>
      <c r="O10" s="165"/>
      <c r="P10" s="166">
        <v>250</v>
      </c>
      <c r="Q10" s="163">
        <v>1</v>
      </c>
      <c r="R10" s="163">
        <v>22</v>
      </c>
      <c r="S10" s="163" t="s">
        <v>36</v>
      </c>
      <c r="T10" s="163" t="s">
        <v>45</v>
      </c>
      <c r="U10" s="163">
        <v>144</v>
      </c>
      <c r="V10" s="165"/>
      <c r="W10" s="163">
        <v>144</v>
      </c>
      <c r="X10" s="165"/>
      <c r="Y10" s="165"/>
      <c r="Z10" s="163">
        <v>12</v>
      </c>
      <c r="AA10" s="165"/>
    </row>
    <row r="11" spans="1:27" ht="23.1" customHeight="1" x14ac:dyDescent="0.55000000000000004">
      <c r="A11" s="167" t="s">
        <v>1214</v>
      </c>
      <c r="B11" s="163">
        <v>2</v>
      </c>
      <c r="C11" s="163" t="s">
        <v>34</v>
      </c>
      <c r="D11" s="164">
        <v>54191</v>
      </c>
      <c r="E11" s="163">
        <v>272</v>
      </c>
      <c r="F11" s="163">
        <v>7573</v>
      </c>
      <c r="G11" s="163" t="s">
        <v>490</v>
      </c>
      <c r="H11" s="163">
        <v>9</v>
      </c>
      <c r="I11" s="163">
        <v>1</v>
      </c>
      <c r="J11" s="163">
        <v>94</v>
      </c>
      <c r="K11" s="165">
        <v>3794</v>
      </c>
      <c r="L11" s="163"/>
      <c r="M11" s="165"/>
      <c r="N11" s="165"/>
      <c r="O11" s="165"/>
      <c r="P11" s="168">
        <v>100</v>
      </c>
      <c r="Q11" s="163"/>
      <c r="R11" s="163"/>
      <c r="S11" s="163"/>
      <c r="T11" s="163"/>
      <c r="U11" s="163"/>
      <c r="V11" s="165"/>
      <c r="W11" s="163"/>
      <c r="X11" s="165"/>
      <c r="Y11" s="165"/>
      <c r="Z11" s="163"/>
      <c r="AA11" s="165"/>
    </row>
    <row r="12" spans="1:27" ht="23.1" customHeight="1" x14ac:dyDescent="0.55000000000000004">
      <c r="A12" s="167"/>
      <c r="B12" s="163"/>
      <c r="C12" s="163"/>
      <c r="D12" s="164"/>
      <c r="E12" s="163"/>
      <c r="F12" s="163"/>
      <c r="G12" s="163"/>
      <c r="H12" s="163"/>
      <c r="I12" s="163"/>
      <c r="J12" s="163"/>
      <c r="K12" s="165"/>
      <c r="L12" s="163"/>
      <c r="M12" s="165"/>
      <c r="N12" s="165"/>
      <c r="O12" s="165"/>
      <c r="P12" s="168"/>
      <c r="Q12" s="163"/>
      <c r="R12" s="163"/>
      <c r="S12" s="163"/>
      <c r="T12" s="163"/>
      <c r="U12" s="163"/>
      <c r="V12" s="165"/>
      <c r="W12" s="163"/>
      <c r="X12" s="165"/>
      <c r="Y12" s="165"/>
      <c r="Z12" s="163"/>
      <c r="AA12" s="165"/>
    </row>
    <row r="13" spans="1:27" ht="23.1" customHeight="1" x14ac:dyDescent="0.55000000000000004">
      <c r="A13" s="167" t="s">
        <v>1215</v>
      </c>
      <c r="B13" s="163">
        <v>3</v>
      </c>
      <c r="C13" s="163" t="s">
        <v>34</v>
      </c>
      <c r="D13" s="164">
        <v>37683</v>
      </c>
      <c r="E13" s="163">
        <v>7</v>
      </c>
      <c r="F13" s="163">
        <v>1004</v>
      </c>
      <c r="G13" s="163" t="s">
        <v>490</v>
      </c>
      <c r="H13" s="163"/>
      <c r="I13" s="163">
        <v>3</v>
      </c>
      <c r="J13" s="163">
        <v>40</v>
      </c>
      <c r="K13" s="165"/>
      <c r="L13" s="163">
        <v>340</v>
      </c>
      <c r="M13" s="165"/>
      <c r="N13" s="165"/>
      <c r="O13" s="165"/>
      <c r="P13" s="168">
        <v>300</v>
      </c>
      <c r="Q13" s="163">
        <v>2</v>
      </c>
      <c r="R13" s="163">
        <v>14</v>
      </c>
      <c r="S13" s="163" t="s">
        <v>36</v>
      </c>
      <c r="T13" s="163" t="s">
        <v>45</v>
      </c>
      <c r="U13" s="163">
        <v>108</v>
      </c>
      <c r="V13" s="165"/>
      <c r="W13" s="163">
        <v>108</v>
      </c>
      <c r="X13" s="165"/>
      <c r="Y13" s="165"/>
      <c r="Z13" s="163">
        <v>30</v>
      </c>
      <c r="AA13" s="165"/>
    </row>
    <row r="14" spans="1:27" ht="23.1" customHeight="1" x14ac:dyDescent="0.55000000000000004">
      <c r="A14" s="167" t="s">
        <v>1216</v>
      </c>
      <c r="B14" s="163">
        <v>4</v>
      </c>
      <c r="C14" s="163" t="s">
        <v>34</v>
      </c>
      <c r="D14" s="164">
        <v>47057</v>
      </c>
      <c r="E14" s="163">
        <v>156</v>
      </c>
      <c r="F14" s="163">
        <v>4235</v>
      </c>
      <c r="G14" s="163" t="s">
        <v>836</v>
      </c>
      <c r="H14" s="163">
        <v>1</v>
      </c>
      <c r="I14" s="163"/>
      <c r="J14" s="163">
        <v>38</v>
      </c>
      <c r="K14" s="165">
        <v>438</v>
      </c>
      <c r="L14" s="163"/>
      <c r="M14" s="165"/>
      <c r="N14" s="165"/>
      <c r="O14" s="165"/>
      <c r="P14" s="168">
        <v>200</v>
      </c>
      <c r="Q14" s="163"/>
      <c r="R14" s="163"/>
      <c r="S14" s="163"/>
      <c r="T14" s="169"/>
      <c r="U14" s="163"/>
      <c r="V14" s="165"/>
      <c r="W14" s="163"/>
      <c r="X14" s="165"/>
      <c r="Y14" s="165"/>
      <c r="Z14" s="163"/>
      <c r="AA14" s="165"/>
    </row>
    <row r="15" spans="1:27" s="158" customFormat="1" ht="23.1" customHeight="1" x14ac:dyDescent="0.55000000000000004">
      <c r="A15" s="167" t="s">
        <v>1215</v>
      </c>
      <c r="B15" s="170">
        <v>5</v>
      </c>
      <c r="C15" s="163" t="s">
        <v>34</v>
      </c>
      <c r="D15" s="164">
        <v>26236</v>
      </c>
      <c r="E15" s="163">
        <v>7</v>
      </c>
      <c r="F15" s="163">
        <v>2154</v>
      </c>
      <c r="G15" s="163" t="s">
        <v>490</v>
      </c>
      <c r="H15" s="163">
        <v>4</v>
      </c>
      <c r="I15" s="163"/>
      <c r="J15" s="163">
        <v>30</v>
      </c>
      <c r="K15" s="165">
        <v>1630</v>
      </c>
      <c r="L15" s="163"/>
      <c r="M15" s="165"/>
      <c r="N15" s="165"/>
      <c r="O15" s="165"/>
      <c r="P15" s="168">
        <v>150</v>
      </c>
      <c r="Q15" s="163"/>
      <c r="R15" s="163"/>
      <c r="S15" s="163"/>
      <c r="T15" s="163"/>
      <c r="U15" s="163"/>
      <c r="V15" s="165"/>
      <c r="W15" s="163"/>
      <c r="X15" s="165"/>
      <c r="Y15" s="165"/>
      <c r="Z15" s="163"/>
      <c r="AA15" s="165"/>
    </row>
    <row r="16" spans="1:27" s="158" customFormat="1" ht="23.1" customHeight="1" x14ac:dyDescent="0.55000000000000004">
      <c r="A16" s="167"/>
      <c r="B16" s="170"/>
      <c r="C16" s="163"/>
      <c r="D16" s="164"/>
      <c r="E16" s="163"/>
      <c r="F16" s="163"/>
      <c r="G16" s="163"/>
      <c r="H16" s="163"/>
      <c r="I16" s="163"/>
      <c r="J16" s="163"/>
      <c r="K16" s="165"/>
      <c r="L16" s="163"/>
      <c r="M16" s="165"/>
      <c r="N16" s="165"/>
      <c r="O16" s="165"/>
      <c r="P16" s="168"/>
      <c r="Q16" s="163"/>
      <c r="R16" s="163"/>
      <c r="S16" s="163"/>
      <c r="T16" s="163"/>
      <c r="U16" s="163"/>
      <c r="V16" s="165"/>
      <c r="W16" s="163"/>
      <c r="X16" s="165"/>
      <c r="Y16" s="165"/>
      <c r="Z16" s="163"/>
      <c r="AA16" s="165"/>
    </row>
    <row r="17" spans="1:27" ht="23.1" customHeight="1" x14ac:dyDescent="0.55000000000000004">
      <c r="A17" s="167" t="s">
        <v>1217</v>
      </c>
      <c r="B17" s="170">
        <v>6</v>
      </c>
      <c r="C17" s="170" t="s">
        <v>34</v>
      </c>
      <c r="D17" s="164">
        <v>43468</v>
      </c>
      <c r="E17" s="170">
        <v>94</v>
      </c>
      <c r="F17" s="170">
        <v>3185</v>
      </c>
      <c r="G17" s="163" t="s">
        <v>490</v>
      </c>
      <c r="H17" s="170">
        <v>7</v>
      </c>
      <c r="I17" s="170">
        <v>3</v>
      </c>
      <c r="J17" s="170">
        <v>17</v>
      </c>
      <c r="K17" s="171">
        <v>3117</v>
      </c>
      <c r="L17" s="170"/>
      <c r="M17" s="171"/>
      <c r="N17" s="171"/>
      <c r="O17" s="171"/>
      <c r="P17" s="172">
        <v>150</v>
      </c>
      <c r="Q17" s="170"/>
      <c r="R17" s="170">
        <v>348</v>
      </c>
      <c r="S17" s="170"/>
      <c r="T17" s="170"/>
      <c r="U17" s="170"/>
      <c r="V17" s="171"/>
      <c r="W17" s="170"/>
      <c r="X17" s="171"/>
      <c r="Y17" s="171"/>
      <c r="Z17" s="170"/>
      <c r="AA17" s="171"/>
    </row>
    <row r="18" spans="1:27" ht="23.1" customHeight="1" x14ac:dyDescent="0.55000000000000004">
      <c r="A18" s="167" t="s">
        <v>1217</v>
      </c>
      <c r="B18" s="170">
        <v>7</v>
      </c>
      <c r="C18" s="170" t="s">
        <v>34</v>
      </c>
      <c r="D18" s="164">
        <v>28718</v>
      </c>
      <c r="E18" s="170">
        <v>1</v>
      </c>
      <c r="F18" s="170">
        <v>2396</v>
      </c>
      <c r="G18" s="163" t="s">
        <v>490</v>
      </c>
      <c r="H18" s="170">
        <v>5</v>
      </c>
      <c r="I18" s="170">
        <v>1</v>
      </c>
      <c r="J18" s="170">
        <v>40</v>
      </c>
      <c r="K18" s="171">
        <v>2140</v>
      </c>
      <c r="L18" s="170"/>
      <c r="M18" s="171"/>
      <c r="N18" s="171"/>
      <c r="O18" s="171"/>
      <c r="P18" s="172">
        <v>150</v>
      </c>
      <c r="Q18" s="170"/>
      <c r="R18" s="170"/>
      <c r="S18" s="170"/>
      <c r="T18" s="163"/>
      <c r="U18" s="170"/>
      <c r="V18" s="171"/>
      <c r="W18" s="170"/>
      <c r="X18" s="171"/>
      <c r="Y18" s="171"/>
      <c r="Z18" s="170"/>
      <c r="AA18" s="171"/>
    </row>
    <row r="19" spans="1:27" ht="23.1" customHeight="1" x14ac:dyDescent="0.55000000000000004">
      <c r="A19" s="167" t="s">
        <v>1217</v>
      </c>
      <c r="B19" s="170">
        <v>8</v>
      </c>
      <c r="C19" s="170" t="s">
        <v>34</v>
      </c>
      <c r="D19" s="164">
        <v>49688</v>
      </c>
      <c r="E19" s="170">
        <v>175</v>
      </c>
      <c r="F19" s="170">
        <v>4665</v>
      </c>
      <c r="G19" s="163" t="s">
        <v>490</v>
      </c>
      <c r="H19" s="170">
        <v>3</v>
      </c>
      <c r="I19" s="170">
        <v>2</v>
      </c>
      <c r="J19" s="170">
        <v>57</v>
      </c>
      <c r="K19" s="171">
        <v>1457</v>
      </c>
      <c r="L19" s="170"/>
      <c r="M19" s="171"/>
      <c r="N19" s="171"/>
      <c r="O19" s="171"/>
      <c r="P19" s="172">
        <v>150</v>
      </c>
      <c r="Q19" s="170"/>
      <c r="R19" s="170"/>
      <c r="S19" s="170"/>
      <c r="T19" s="163"/>
      <c r="U19" s="170"/>
      <c r="V19" s="171"/>
      <c r="W19" s="170"/>
      <c r="X19" s="171"/>
      <c r="Y19" s="171"/>
      <c r="Z19" s="170"/>
      <c r="AA19" s="171"/>
    </row>
    <row r="20" spans="1:27" ht="23.1" customHeight="1" x14ac:dyDescent="0.55000000000000004">
      <c r="A20" s="167"/>
      <c r="B20" s="170"/>
      <c r="C20" s="170"/>
      <c r="D20" s="164"/>
      <c r="E20" s="170"/>
      <c r="F20" s="170"/>
      <c r="G20" s="163"/>
      <c r="H20" s="170"/>
      <c r="I20" s="170"/>
      <c r="J20" s="170"/>
      <c r="K20" s="171"/>
      <c r="L20" s="170"/>
      <c r="M20" s="171"/>
      <c r="N20" s="171"/>
      <c r="O20" s="171"/>
      <c r="P20" s="172"/>
      <c r="Q20" s="170"/>
      <c r="R20" s="170"/>
      <c r="S20" s="170"/>
      <c r="T20" s="163"/>
      <c r="U20" s="170"/>
      <c r="V20" s="171"/>
      <c r="W20" s="170"/>
      <c r="X20" s="171"/>
      <c r="Y20" s="171"/>
      <c r="Z20" s="170"/>
      <c r="AA20" s="171"/>
    </row>
    <row r="21" spans="1:27" ht="23.1" customHeight="1" x14ac:dyDescent="0.55000000000000004">
      <c r="A21" s="167" t="s">
        <v>1218</v>
      </c>
      <c r="B21" s="170">
        <v>9</v>
      </c>
      <c r="C21" s="170" t="s">
        <v>34</v>
      </c>
      <c r="D21" s="164">
        <v>37195</v>
      </c>
      <c r="E21" s="170">
        <v>150</v>
      </c>
      <c r="F21" s="170">
        <v>964</v>
      </c>
      <c r="G21" s="163" t="s">
        <v>490</v>
      </c>
      <c r="H21" s="170"/>
      <c r="I21" s="170">
        <v>1</v>
      </c>
      <c r="J21" s="170">
        <v>41</v>
      </c>
      <c r="K21" s="171"/>
      <c r="L21" s="170">
        <v>141</v>
      </c>
      <c r="M21" s="171"/>
      <c r="N21" s="171"/>
      <c r="O21" s="171"/>
      <c r="P21" s="172">
        <v>250</v>
      </c>
      <c r="Q21" s="170">
        <v>3</v>
      </c>
      <c r="R21" s="170">
        <v>95</v>
      </c>
      <c r="S21" s="170" t="s">
        <v>36</v>
      </c>
      <c r="T21" s="163" t="s">
        <v>45</v>
      </c>
      <c r="U21" s="170">
        <v>108</v>
      </c>
      <c r="V21" s="171"/>
      <c r="W21" s="170">
        <v>108</v>
      </c>
      <c r="X21" s="171"/>
      <c r="Y21" s="171"/>
      <c r="Z21" s="170">
        <v>30</v>
      </c>
      <c r="AA21" s="171"/>
    </row>
    <row r="22" spans="1:27" ht="23.1" customHeight="1" x14ac:dyDescent="0.55000000000000004">
      <c r="A22" s="167"/>
      <c r="B22" s="170"/>
      <c r="C22" s="170"/>
      <c r="D22" s="164"/>
      <c r="E22" s="170"/>
      <c r="F22" s="170"/>
      <c r="G22" s="163"/>
      <c r="H22" s="170"/>
      <c r="I22" s="170"/>
      <c r="J22" s="170"/>
      <c r="K22" s="171"/>
      <c r="L22" s="170"/>
      <c r="M22" s="171"/>
      <c r="N22" s="171"/>
      <c r="O22" s="171"/>
      <c r="P22" s="172">
        <v>250</v>
      </c>
      <c r="Q22" s="170"/>
      <c r="R22" s="170">
        <v>94</v>
      </c>
      <c r="S22" s="170" t="s">
        <v>36</v>
      </c>
      <c r="T22" s="163" t="s">
        <v>64</v>
      </c>
      <c r="U22" s="170">
        <v>72</v>
      </c>
      <c r="V22" s="171"/>
      <c r="W22" s="170">
        <v>72</v>
      </c>
      <c r="X22" s="171"/>
      <c r="Y22" s="171"/>
      <c r="Z22" s="170">
        <v>20</v>
      </c>
      <c r="AA22" s="171" t="s">
        <v>3258</v>
      </c>
    </row>
    <row r="23" spans="1:27" ht="23.1" customHeight="1" x14ac:dyDescent="0.55000000000000004">
      <c r="A23" s="167" t="s">
        <v>1219</v>
      </c>
      <c r="B23" s="170">
        <v>10</v>
      </c>
      <c r="C23" s="170" t="s">
        <v>34</v>
      </c>
      <c r="D23" s="164">
        <v>36914</v>
      </c>
      <c r="E23" s="170">
        <v>80</v>
      </c>
      <c r="F23" s="170">
        <v>963</v>
      </c>
      <c r="G23" s="163" t="s">
        <v>490</v>
      </c>
      <c r="H23" s="170"/>
      <c r="I23" s="170"/>
      <c r="J23" s="170">
        <v>32</v>
      </c>
      <c r="K23" s="171"/>
      <c r="L23" s="170">
        <v>32</v>
      </c>
      <c r="M23" s="171"/>
      <c r="N23" s="171"/>
      <c r="O23" s="171"/>
      <c r="P23" s="172">
        <v>100</v>
      </c>
      <c r="Q23" s="170">
        <v>4</v>
      </c>
      <c r="R23" s="170">
        <v>96</v>
      </c>
      <c r="S23" s="170" t="s">
        <v>36</v>
      </c>
      <c r="T23" s="163" t="s">
        <v>64</v>
      </c>
      <c r="U23" s="170">
        <v>59</v>
      </c>
      <c r="V23" s="171"/>
      <c r="W23" s="170">
        <v>59</v>
      </c>
      <c r="X23" s="171"/>
      <c r="Y23" s="171"/>
      <c r="Z23" s="170">
        <v>30</v>
      </c>
      <c r="AA23" s="171"/>
    </row>
    <row r="24" spans="1:27" ht="23.1" customHeight="1" x14ac:dyDescent="0.55000000000000004">
      <c r="A24" s="167"/>
      <c r="B24" s="170"/>
      <c r="C24" s="170"/>
      <c r="D24" s="164"/>
      <c r="E24" s="170"/>
      <c r="F24" s="170"/>
      <c r="G24" s="163"/>
      <c r="H24" s="170"/>
      <c r="I24" s="170"/>
      <c r="J24" s="170"/>
      <c r="K24" s="171"/>
      <c r="L24" s="170"/>
      <c r="M24" s="171"/>
      <c r="N24" s="171"/>
      <c r="O24" s="171"/>
      <c r="P24" s="172"/>
      <c r="Q24" s="170"/>
      <c r="R24" s="170"/>
      <c r="S24" s="170"/>
      <c r="T24" s="163"/>
      <c r="U24" s="170"/>
      <c r="V24" s="171"/>
      <c r="W24" s="170"/>
      <c r="X24" s="171"/>
      <c r="Y24" s="171"/>
      <c r="Z24" s="170"/>
      <c r="AA24" s="171"/>
    </row>
    <row r="25" spans="1:27" ht="23.1" customHeight="1" x14ac:dyDescent="0.55000000000000004">
      <c r="A25" s="167" t="s">
        <v>1220</v>
      </c>
      <c r="B25" s="170">
        <v>11</v>
      </c>
      <c r="C25" s="170" t="s">
        <v>34</v>
      </c>
      <c r="D25" s="164">
        <v>47071</v>
      </c>
      <c r="E25" s="170">
        <v>153</v>
      </c>
      <c r="F25" s="170">
        <v>4249</v>
      </c>
      <c r="G25" s="163" t="s">
        <v>490</v>
      </c>
      <c r="H25" s="170"/>
      <c r="I25" s="170">
        <v>1</v>
      </c>
      <c r="J25" s="170">
        <v>65</v>
      </c>
      <c r="K25" s="171"/>
      <c r="L25" s="170">
        <v>165</v>
      </c>
      <c r="M25" s="171"/>
      <c r="N25" s="171"/>
      <c r="O25" s="171"/>
      <c r="P25" s="172">
        <v>100</v>
      </c>
      <c r="Q25" s="170">
        <v>5</v>
      </c>
      <c r="R25" s="170">
        <v>333</v>
      </c>
      <c r="S25" s="170" t="s">
        <v>36</v>
      </c>
      <c r="T25" s="163" t="s">
        <v>37</v>
      </c>
      <c r="U25" s="170">
        <v>72</v>
      </c>
      <c r="V25" s="171"/>
      <c r="W25" s="170">
        <v>72</v>
      </c>
      <c r="X25" s="171"/>
      <c r="Y25" s="171"/>
      <c r="Z25" s="170">
        <v>20</v>
      </c>
      <c r="AA25" s="171"/>
    </row>
    <row r="26" spans="1:27" ht="23.1" customHeight="1" x14ac:dyDescent="0.55000000000000004">
      <c r="A26" s="167" t="s">
        <v>1220</v>
      </c>
      <c r="B26" s="170">
        <v>12</v>
      </c>
      <c r="C26" s="170" t="s">
        <v>34</v>
      </c>
      <c r="D26" s="164">
        <v>51899</v>
      </c>
      <c r="E26" s="170">
        <v>140</v>
      </c>
      <c r="F26" s="170">
        <v>4283</v>
      </c>
      <c r="G26" s="163" t="s">
        <v>490</v>
      </c>
      <c r="H26" s="170">
        <v>2</v>
      </c>
      <c r="I26" s="170"/>
      <c r="J26" s="170">
        <v>36</v>
      </c>
      <c r="K26" s="171">
        <v>1636</v>
      </c>
      <c r="L26" s="170"/>
      <c r="M26" s="171"/>
      <c r="N26" s="171"/>
      <c r="O26" s="171"/>
      <c r="P26" s="172">
        <v>100</v>
      </c>
      <c r="Q26" s="170"/>
      <c r="R26" s="170"/>
      <c r="S26" s="170"/>
      <c r="T26" s="163"/>
      <c r="U26" s="170"/>
      <c r="V26" s="171"/>
      <c r="W26" s="170"/>
      <c r="X26" s="171"/>
      <c r="Y26" s="171"/>
      <c r="Z26" s="170"/>
      <c r="AA26" s="171"/>
    </row>
    <row r="27" spans="1:27" ht="23.1" customHeight="1" x14ac:dyDescent="0.55000000000000004">
      <c r="A27" s="167" t="s">
        <v>1220</v>
      </c>
      <c r="B27" s="170">
        <v>13</v>
      </c>
      <c r="C27" s="170" t="s">
        <v>34</v>
      </c>
      <c r="D27" s="164">
        <v>47070</v>
      </c>
      <c r="E27" s="170">
        <v>152</v>
      </c>
      <c r="F27" s="170">
        <v>4248</v>
      </c>
      <c r="G27" s="163" t="s">
        <v>490</v>
      </c>
      <c r="H27" s="170"/>
      <c r="I27" s="170">
        <v>1</v>
      </c>
      <c r="J27" s="170">
        <v>28</v>
      </c>
      <c r="K27" s="171">
        <v>128</v>
      </c>
      <c r="L27" s="170"/>
      <c r="M27" s="171"/>
      <c r="N27" s="171"/>
      <c r="O27" s="171"/>
      <c r="P27" s="172">
        <v>100</v>
      </c>
      <c r="Q27" s="170"/>
      <c r="R27" s="170"/>
      <c r="S27" s="170"/>
      <c r="T27" s="163"/>
      <c r="U27" s="170"/>
      <c r="V27" s="171"/>
      <c r="W27" s="170"/>
      <c r="X27" s="171"/>
      <c r="Y27" s="171"/>
      <c r="Z27" s="170"/>
      <c r="AA27" s="171"/>
    </row>
    <row r="28" spans="1:27" ht="23.1" customHeight="1" x14ac:dyDescent="0.55000000000000004">
      <c r="A28" s="167" t="s">
        <v>1220</v>
      </c>
      <c r="B28" s="170">
        <v>14</v>
      </c>
      <c r="C28" s="170" t="s">
        <v>34</v>
      </c>
      <c r="D28" s="164">
        <v>47072</v>
      </c>
      <c r="E28" s="170">
        <v>154</v>
      </c>
      <c r="F28" s="170">
        <v>4250</v>
      </c>
      <c r="G28" s="163" t="s">
        <v>490</v>
      </c>
      <c r="H28" s="170"/>
      <c r="I28" s="170">
        <v>2</v>
      </c>
      <c r="J28" s="170">
        <v>5</v>
      </c>
      <c r="K28" s="171">
        <v>205</v>
      </c>
      <c r="L28" s="170"/>
      <c r="M28" s="171"/>
      <c r="N28" s="171"/>
      <c r="O28" s="171"/>
      <c r="P28" s="172">
        <v>100</v>
      </c>
      <c r="Q28" s="170"/>
      <c r="R28" s="170"/>
      <c r="S28" s="170"/>
      <c r="T28" s="163"/>
      <c r="U28" s="170"/>
      <c r="V28" s="171"/>
      <c r="W28" s="170"/>
      <c r="X28" s="171"/>
      <c r="Y28" s="171"/>
      <c r="Z28" s="170"/>
      <c r="AA28" s="171"/>
    </row>
    <row r="29" spans="1:27" ht="23.1" customHeight="1" x14ac:dyDescent="0.55000000000000004">
      <c r="A29" s="167" t="s">
        <v>1220</v>
      </c>
      <c r="B29" s="170">
        <v>15</v>
      </c>
      <c r="C29" s="170" t="s">
        <v>34</v>
      </c>
      <c r="D29" s="164">
        <v>96217</v>
      </c>
      <c r="E29" s="170">
        <v>209</v>
      </c>
      <c r="F29" s="170">
        <v>7756</v>
      </c>
      <c r="G29" s="163" t="s">
        <v>490</v>
      </c>
      <c r="H29" s="170">
        <v>6</v>
      </c>
      <c r="I29" s="170">
        <v>2</v>
      </c>
      <c r="J29" s="170">
        <v>14</v>
      </c>
      <c r="K29" s="171">
        <v>2614</v>
      </c>
      <c r="L29" s="170"/>
      <c r="M29" s="171"/>
      <c r="N29" s="171"/>
      <c r="O29" s="171"/>
      <c r="P29" s="172">
        <v>150</v>
      </c>
      <c r="Q29" s="170"/>
      <c r="R29" s="170"/>
      <c r="S29" s="170"/>
      <c r="T29" s="163"/>
      <c r="U29" s="170"/>
      <c r="V29" s="171"/>
      <c r="W29" s="170"/>
      <c r="X29" s="171"/>
      <c r="Y29" s="171"/>
      <c r="Z29" s="170"/>
      <c r="AA29" s="171"/>
    </row>
    <row r="30" spans="1:27" ht="23.1" customHeight="1" x14ac:dyDescent="0.55000000000000004">
      <c r="A30" s="167" t="s">
        <v>1220</v>
      </c>
      <c r="B30" s="170">
        <v>16</v>
      </c>
      <c r="C30" s="170" t="s">
        <v>34</v>
      </c>
      <c r="D30" s="164">
        <v>89222</v>
      </c>
      <c r="E30" s="170">
        <v>373</v>
      </c>
      <c r="F30" s="170">
        <v>7224</v>
      </c>
      <c r="G30" s="163" t="s">
        <v>490</v>
      </c>
      <c r="H30" s="170">
        <v>8</v>
      </c>
      <c r="I30" s="170"/>
      <c r="J30" s="170"/>
      <c r="K30" s="171">
        <v>3200</v>
      </c>
      <c r="L30" s="170"/>
      <c r="M30" s="171"/>
      <c r="N30" s="171"/>
      <c r="O30" s="171"/>
      <c r="P30" s="172">
        <v>150</v>
      </c>
      <c r="Q30" s="170"/>
      <c r="R30" s="170"/>
      <c r="S30" s="170"/>
      <c r="T30" s="163"/>
      <c r="U30" s="170"/>
      <c r="V30" s="171"/>
      <c r="W30" s="170"/>
      <c r="X30" s="171"/>
      <c r="Y30" s="171"/>
      <c r="Z30" s="170"/>
      <c r="AA30" s="171"/>
    </row>
    <row r="31" spans="1:27" ht="23.1" customHeight="1" x14ac:dyDescent="0.55000000000000004">
      <c r="A31" s="167" t="s">
        <v>1220</v>
      </c>
      <c r="B31" s="170">
        <v>17</v>
      </c>
      <c r="C31" s="170" t="s">
        <v>34</v>
      </c>
      <c r="D31" s="164">
        <v>26412</v>
      </c>
      <c r="E31" s="170">
        <v>23</v>
      </c>
      <c r="F31" s="170">
        <v>2330</v>
      </c>
      <c r="G31" s="163" t="s">
        <v>490</v>
      </c>
      <c r="H31" s="170">
        <v>27</v>
      </c>
      <c r="I31" s="170"/>
      <c r="J31" s="170">
        <v>50</v>
      </c>
      <c r="K31" s="171">
        <v>10850</v>
      </c>
      <c r="L31" s="170"/>
      <c r="M31" s="171"/>
      <c r="N31" s="171"/>
      <c r="O31" s="171"/>
      <c r="P31" s="172">
        <v>150</v>
      </c>
      <c r="Q31" s="170"/>
      <c r="R31" s="170"/>
      <c r="S31" s="170"/>
      <c r="T31" s="163"/>
      <c r="U31" s="170"/>
      <c r="V31" s="171"/>
      <c r="W31" s="170"/>
      <c r="X31" s="171"/>
      <c r="Y31" s="171"/>
      <c r="Z31" s="170"/>
      <c r="AA31" s="171"/>
    </row>
    <row r="32" spans="1:27" ht="23.1" customHeight="1" x14ac:dyDescent="0.55000000000000004">
      <c r="A32" s="167" t="s">
        <v>1220</v>
      </c>
      <c r="B32" s="170">
        <v>18</v>
      </c>
      <c r="C32" s="170" t="s">
        <v>34</v>
      </c>
      <c r="D32" s="164">
        <v>46938</v>
      </c>
      <c r="E32" s="170">
        <v>120</v>
      </c>
      <c r="F32" s="170">
        <v>4148</v>
      </c>
      <c r="G32" s="163" t="s">
        <v>490</v>
      </c>
      <c r="H32" s="170">
        <v>3</v>
      </c>
      <c r="I32" s="170">
        <v>3</v>
      </c>
      <c r="J32" s="170">
        <v>99</v>
      </c>
      <c r="K32" s="171">
        <v>1599</v>
      </c>
      <c r="L32" s="170"/>
      <c r="M32" s="171"/>
      <c r="N32" s="171"/>
      <c r="O32" s="171"/>
      <c r="P32" s="172">
        <v>225</v>
      </c>
      <c r="Q32" s="170"/>
      <c r="R32" s="170"/>
      <c r="S32" s="170"/>
      <c r="T32" s="163"/>
      <c r="U32" s="170"/>
      <c r="V32" s="171"/>
      <c r="W32" s="170"/>
      <c r="X32" s="171"/>
      <c r="Y32" s="171"/>
      <c r="Z32" s="170"/>
      <c r="AA32" s="171"/>
    </row>
    <row r="33" spans="1:27" ht="23.1" customHeight="1" x14ac:dyDescent="0.55000000000000004">
      <c r="A33" s="167" t="s">
        <v>1220</v>
      </c>
      <c r="B33" s="170">
        <v>19</v>
      </c>
      <c r="C33" s="170" t="s">
        <v>34</v>
      </c>
      <c r="D33" s="164">
        <v>25761</v>
      </c>
      <c r="E33" s="170">
        <v>112</v>
      </c>
      <c r="F33" s="170">
        <v>2750</v>
      </c>
      <c r="G33" s="163" t="s">
        <v>490</v>
      </c>
      <c r="H33" s="170">
        <v>6</v>
      </c>
      <c r="I33" s="170">
        <v>2</v>
      </c>
      <c r="J33" s="170"/>
      <c r="K33" s="171">
        <v>2600</v>
      </c>
      <c r="L33" s="170"/>
      <c r="M33" s="171"/>
      <c r="N33" s="171"/>
      <c r="O33" s="171" t="s">
        <v>1221</v>
      </c>
      <c r="P33" s="172">
        <v>150</v>
      </c>
      <c r="Q33" s="170"/>
      <c r="R33" s="170"/>
      <c r="S33" s="170"/>
      <c r="T33" s="163"/>
      <c r="U33" s="170"/>
      <c r="V33" s="171"/>
      <c r="W33" s="170"/>
      <c r="X33" s="171"/>
      <c r="Y33" s="171"/>
      <c r="Z33" s="170"/>
      <c r="AA33" s="171"/>
    </row>
    <row r="34" spans="1:27" ht="23.1" customHeight="1" x14ac:dyDescent="0.55000000000000004">
      <c r="A34" s="167"/>
      <c r="B34" s="170"/>
      <c r="C34" s="170"/>
      <c r="D34" s="164"/>
      <c r="E34" s="170"/>
      <c r="F34" s="170"/>
      <c r="G34" s="163"/>
      <c r="H34" s="170"/>
      <c r="I34" s="170"/>
      <c r="J34" s="170"/>
      <c r="K34" s="171"/>
      <c r="L34" s="170"/>
      <c r="M34" s="171"/>
      <c r="N34" s="171"/>
      <c r="O34" s="171"/>
      <c r="P34" s="172"/>
      <c r="Q34" s="170"/>
      <c r="R34" s="170"/>
      <c r="S34" s="170"/>
      <c r="T34" s="163"/>
      <c r="U34" s="170"/>
      <c r="V34" s="171"/>
      <c r="W34" s="170"/>
      <c r="X34" s="171"/>
      <c r="Y34" s="171"/>
      <c r="Z34" s="170"/>
      <c r="AA34" s="171"/>
    </row>
    <row r="35" spans="1:27" ht="23.1" customHeight="1" x14ac:dyDescent="0.55000000000000004">
      <c r="A35" s="167" t="s">
        <v>1222</v>
      </c>
      <c r="B35" s="170">
        <v>20</v>
      </c>
      <c r="C35" s="170" t="s">
        <v>34</v>
      </c>
      <c r="D35" s="164">
        <v>25493</v>
      </c>
      <c r="E35" s="170">
        <v>7</v>
      </c>
      <c r="F35" s="170">
        <v>1949</v>
      </c>
      <c r="G35" s="163" t="s">
        <v>490</v>
      </c>
      <c r="H35" s="170">
        <v>18</v>
      </c>
      <c r="I35" s="170">
        <v>1</v>
      </c>
      <c r="J35" s="170">
        <v>37</v>
      </c>
      <c r="K35" s="171">
        <v>7337</v>
      </c>
      <c r="L35" s="170"/>
      <c r="M35" s="171"/>
      <c r="N35" s="171"/>
      <c r="O35" s="171"/>
      <c r="P35" s="172">
        <v>150</v>
      </c>
      <c r="Q35" s="170"/>
      <c r="R35" s="170"/>
      <c r="S35" s="170"/>
      <c r="T35" s="163"/>
      <c r="U35" s="170"/>
      <c r="V35" s="171"/>
      <c r="W35" s="170"/>
      <c r="X35" s="171"/>
      <c r="Y35" s="171"/>
      <c r="Z35" s="170"/>
      <c r="AA35" s="171"/>
    </row>
    <row r="36" spans="1:27" ht="23.1" customHeight="1" x14ac:dyDescent="0.55000000000000004">
      <c r="A36" s="167"/>
      <c r="B36" s="170"/>
      <c r="C36" s="170"/>
      <c r="D36" s="164"/>
      <c r="E36" s="170"/>
      <c r="F36" s="170"/>
      <c r="G36" s="163"/>
      <c r="H36" s="170"/>
      <c r="I36" s="170"/>
      <c r="J36" s="170"/>
      <c r="K36" s="171"/>
      <c r="L36" s="170"/>
      <c r="M36" s="171"/>
      <c r="N36" s="171"/>
      <c r="O36" s="171"/>
      <c r="P36" s="172"/>
      <c r="Q36" s="170"/>
      <c r="R36" s="170"/>
      <c r="S36" s="170"/>
      <c r="T36" s="163"/>
      <c r="U36" s="170"/>
      <c r="V36" s="171"/>
      <c r="W36" s="170"/>
      <c r="X36" s="171"/>
      <c r="Y36" s="171"/>
      <c r="Z36" s="170"/>
      <c r="AA36" s="171"/>
    </row>
    <row r="37" spans="1:27" ht="23.1" customHeight="1" x14ac:dyDescent="0.55000000000000004">
      <c r="A37" s="167" t="s">
        <v>1223</v>
      </c>
      <c r="B37" s="170">
        <v>21</v>
      </c>
      <c r="C37" s="170" t="s">
        <v>34</v>
      </c>
      <c r="D37" s="164">
        <v>35806</v>
      </c>
      <c r="E37" s="170">
        <v>111</v>
      </c>
      <c r="F37" s="170">
        <v>3241</v>
      </c>
      <c r="G37" s="163" t="s">
        <v>490</v>
      </c>
      <c r="H37" s="170">
        <v>10</v>
      </c>
      <c r="I37" s="170">
        <v>1</v>
      </c>
      <c r="J37" s="170">
        <v>55</v>
      </c>
      <c r="K37" s="171">
        <v>4155</v>
      </c>
      <c r="L37" s="170"/>
      <c r="M37" s="171"/>
      <c r="N37" s="171"/>
      <c r="O37" s="171" t="s">
        <v>1221</v>
      </c>
      <c r="P37" s="172">
        <v>200</v>
      </c>
      <c r="Q37" s="170"/>
      <c r="R37" s="170"/>
      <c r="S37" s="170"/>
      <c r="T37" s="163"/>
      <c r="U37" s="170"/>
      <c r="V37" s="171"/>
      <c r="W37" s="170"/>
      <c r="X37" s="171"/>
      <c r="Y37" s="171"/>
      <c r="Z37" s="170"/>
      <c r="AA37" s="171"/>
    </row>
    <row r="38" spans="1:27" ht="23.1" customHeight="1" x14ac:dyDescent="0.55000000000000004">
      <c r="A38" s="167"/>
      <c r="B38" s="170"/>
      <c r="C38" s="170"/>
      <c r="D38" s="164"/>
      <c r="E38" s="170"/>
      <c r="F38" s="170"/>
      <c r="G38" s="163"/>
      <c r="H38" s="170"/>
      <c r="I38" s="170"/>
      <c r="J38" s="170"/>
      <c r="K38" s="171"/>
      <c r="L38" s="170"/>
      <c r="M38" s="171"/>
      <c r="N38" s="171"/>
      <c r="O38" s="171"/>
      <c r="P38" s="172"/>
      <c r="Q38" s="170"/>
      <c r="R38" s="170"/>
      <c r="S38" s="170"/>
      <c r="T38" s="163"/>
      <c r="U38" s="170"/>
      <c r="V38" s="171"/>
      <c r="W38" s="170"/>
      <c r="X38" s="171"/>
      <c r="Y38" s="171"/>
      <c r="Z38" s="170"/>
      <c r="AA38" s="171"/>
    </row>
    <row r="39" spans="1:27" s="179" customFormat="1" ht="23.1" customHeight="1" x14ac:dyDescent="0.55000000000000004">
      <c r="A39" s="178" t="s">
        <v>1222</v>
      </c>
      <c r="B39" s="173">
        <v>22</v>
      </c>
      <c r="C39" s="173" t="s">
        <v>34</v>
      </c>
      <c r="D39" s="174">
        <v>37211</v>
      </c>
      <c r="E39" s="173">
        <v>209</v>
      </c>
      <c r="F39" s="173">
        <v>983</v>
      </c>
      <c r="G39" s="175" t="s">
        <v>490</v>
      </c>
      <c r="H39" s="173">
        <v>1</v>
      </c>
      <c r="I39" s="173"/>
      <c r="J39" s="173">
        <v>51</v>
      </c>
      <c r="K39" s="176"/>
      <c r="L39" s="173">
        <v>451</v>
      </c>
      <c r="M39" s="176"/>
      <c r="N39" s="176"/>
      <c r="O39" s="176"/>
      <c r="P39" s="177">
        <v>250</v>
      </c>
      <c r="Q39" s="173">
        <v>6</v>
      </c>
      <c r="R39" s="173">
        <v>121</v>
      </c>
      <c r="S39" s="173" t="s">
        <v>36</v>
      </c>
      <c r="T39" s="163" t="s">
        <v>45</v>
      </c>
      <c r="U39" s="173">
        <v>108</v>
      </c>
      <c r="V39" s="176"/>
      <c r="W39" s="173">
        <v>72</v>
      </c>
      <c r="X39" s="176">
        <v>36</v>
      </c>
      <c r="Y39" s="176"/>
      <c r="Z39" s="173">
        <v>19</v>
      </c>
      <c r="AA39" s="176" t="s">
        <v>1224</v>
      </c>
    </row>
    <row r="40" spans="1:27" s="186" customFormat="1" ht="23.1" customHeight="1" x14ac:dyDescent="0.55000000000000004">
      <c r="A40" s="185"/>
      <c r="B40" s="180"/>
      <c r="C40" s="180"/>
      <c r="D40" s="181"/>
      <c r="E40" s="180"/>
      <c r="F40" s="180"/>
      <c r="G40" s="182"/>
      <c r="H40" s="180"/>
      <c r="I40" s="180"/>
      <c r="J40" s="180"/>
      <c r="K40" s="183"/>
      <c r="L40" s="180"/>
      <c r="M40" s="183"/>
      <c r="N40" s="183"/>
      <c r="O40" s="183"/>
      <c r="P40" s="184"/>
      <c r="Q40" s="180"/>
      <c r="R40" s="180"/>
      <c r="S40" s="180"/>
      <c r="T40" s="182"/>
      <c r="U40" s="180"/>
      <c r="V40" s="183"/>
      <c r="W40" s="180"/>
      <c r="X40" s="183"/>
      <c r="Y40" s="183"/>
      <c r="Z40" s="180"/>
      <c r="AA40" s="183"/>
    </row>
    <row r="41" spans="1:27" ht="23.1" customHeight="1" x14ac:dyDescent="0.55000000000000004">
      <c r="A41" s="167" t="s">
        <v>1225</v>
      </c>
      <c r="B41" s="170">
        <v>23</v>
      </c>
      <c r="C41" s="170" t="s">
        <v>34</v>
      </c>
      <c r="D41" s="164">
        <v>94187</v>
      </c>
      <c r="E41" s="170">
        <v>266</v>
      </c>
      <c r="F41" s="170">
        <v>7569</v>
      </c>
      <c r="G41" s="163" t="s">
        <v>490</v>
      </c>
      <c r="H41" s="170">
        <v>7</v>
      </c>
      <c r="I41" s="170">
        <v>1</v>
      </c>
      <c r="J41" s="170">
        <v>16</v>
      </c>
      <c r="K41" s="171">
        <v>2916</v>
      </c>
      <c r="L41" s="170"/>
      <c r="M41" s="171"/>
      <c r="N41" s="171"/>
      <c r="O41" s="171"/>
      <c r="P41" s="172">
        <v>150</v>
      </c>
      <c r="Q41" s="170"/>
      <c r="R41" s="170">
        <v>15</v>
      </c>
      <c r="S41" s="170"/>
      <c r="T41" s="163"/>
      <c r="U41" s="170"/>
      <c r="V41" s="171"/>
      <c r="W41" s="170"/>
      <c r="X41" s="171"/>
      <c r="Y41" s="171"/>
      <c r="Z41" s="170"/>
      <c r="AA41" s="171"/>
    </row>
    <row r="42" spans="1:27" ht="23.1" customHeight="1" x14ac:dyDescent="0.55000000000000004">
      <c r="A42" s="167" t="s">
        <v>1225</v>
      </c>
      <c r="B42" s="170">
        <v>24</v>
      </c>
      <c r="C42" s="170" t="s">
        <v>34</v>
      </c>
      <c r="D42" s="164">
        <v>2557</v>
      </c>
      <c r="E42" s="170">
        <v>89</v>
      </c>
      <c r="F42" s="170">
        <v>2013</v>
      </c>
      <c r="G42" s="163" t="s">
        <v>490</v>
      </c>
      <c r="H42" s="170">
        <v>4</v>
      </c>
      <c r="I42" s="170"/>
      <c r="J42" s="170">
        <v>30</v>
      </c>
      <c r="K42" s="171">
        <v>1630</v>
      </c>
      <c r="L42" s="170"/>
      <c r="M42" s="171"/>
      <c r="N42" s="171"/>
      <c r="O42" s="171"/>
      <c r="P42" s="172">
        <v>150</v>
      </c>
      <c r="Q42" s="170"/>
      <c r="R42" s="170">
        <v>15</v>
      </c>
      <c r="S42" s="170"/>
      <c r="T42" s="163"/>
      <c r="U42" s="170"/>
      <c r="V42" s="171"/>
      <c r="W42" s="170"/>
      <c r="X42" s="171"/>
      <c r="Y42" s="171"/>
      <c r="Z42" s="170"/>
      <c r="AA42" s="171"/>
    </row>
    <row r="43" spans="1:27" ht="23.1" customHeight="1" x14ac:dyDescent="0.55000000000000004">
      <c r="A43" s="167"/>
      <c r="B43" s="170"/>
      <c r="C43" s="170"/>
      <c r="D43" s="164"/>
      <c r="E43" s="170"/>
      <c r="F43" s="170"/>
      <c r="G43" s="163"/>
      <c r="H43" s="170"/>
      <c r="I43" s="170"/>
      <c r="J43" s="170"/>
      <c r="K43" s="171"/>
      <c r="L43" s="170"/>
      <c r="M43" s="171"/>
      <c r="N43" s="171"/>
      <c r="O43" s="171"/>
      <c r="P43" s="172"/>
      <c r="Q43" s="170"/>
      <c r="R43" s="170"/>
      <c r="S43" s="170"/>
      <c r="T43" s="163"/>
      <c r="U43" s="170"/>
      <c r="V43" s="171"/>
      <c r="W43" s="170"/>
      <c r="X43" s="171"/>
      <c r="Y43" s="171"/>
      <c r="Z43" s="170"/>
      <c r="AA43" s="171"/>
    </row>
    <row r="44" spans="1:27" ht="23.1" customHeight="1" x14ac:dyDescent="0.55000000000000004">
      <c r="A44" s="167" t="s">
        <v>1226</v>
      </c>
      <c r="B44" s="170">
        <v>25</v>
      </c>
      <c r="C44" s="170" t="s">
        <v>34</v>
      </c>
      <c r="D44" s="164">
        <v>37156</v>
      </c>
      <c r="E44" s="170">
        <v>173</v>
      </c>
      <c r="F44" s="170">
        <v>864</v>
      </c>
      <c r="G44" s="163" t="s">
        <v>490</v>
      </c>
      <c r="H44" s="170"/>
      <c r="I44" s="170"/>
      <c r="J44" s="170">
        <v>71</v>
      </c>
      <c r="K44" s="171"/>
      <c r="L44" s="170">
        <v>71</v>
      </c>
      <c r="M44" s="171"/>
      <c r="N44" s="171"/>
      <c r="O44" s="171"/>
      <c r="P44" s="172">
        <v>250</v>
      </c>
      <c r="Q44" s="170">
        <v>7</v>
      </c>
      <c r="R44" s="170">
        <v>104</v>
      </c>
      <c r="S44" s="170" t="s">
        <v>36</v>
      </c>
      <c r="T44" s="163" t="s">
        <v>45</v>
      </c>
      <c r="U44" s="170">
        <v>108</v>
      </c>
      <c r="V44" s="171"/>
      <c r="W44" s="170">
        <v>108</v>
      </c>
      <c r="X44" s="171"/>
      <c r="Y44" s="171"/>
      <c r="Z44" s="170">
        <v>27</v>
      </c>
      <c r="AA44" s="171"/>
    </row>
    <row r="45" spans="1:27" ht="23.1" customHeight="1" x14ac:dyDescent="0.55000000000000004">
      <c r="A45" s="167"/>
      <c r="B45" s="170"/>
      <c r="C45" s="170"/>
      <c r="D45" s="164"/>
      <c r="E45" s="170"/>
      <c r="F45" s="170"/>
      <c r="G45" s="163"/>
      <c r="H45" s="170"/>
      <c r="I45" s="170"/>
      <c r="J45" s="170"/>
      <c r="K45" s="171"/>
      <c r="L45" s="170"/>
      <c r="M45" s="171"/>
      <c r="N45" s="171"/>
      <c r="O45" s="171"/>
      <c r="P45" s="172"/>
      <c r="Q45" s="170"/>
      <c r="R45" s="170"/>
      <c r="S45" s="170"/>
      <c r="T45" s="163"/>
      <c r="U45" s="170"/>
      <c r="V45" s="171"/>
      <c r="W45" s="170"/>
      <c r="X45" s="171"/>
      <c r="Y45" s="171"/>
      <c r="Z45" s="170"/>
      <c r="AA45" s="171"/>
    </row>
    <row r="46" spans="1:27" ht="23.1" customHeight="1" x14ac:dyDescent="0.55000000000000004">
      <c r="A46" s="167" t="s">
        <v>1227</v>
      </c>
      <c r="B46" s="170">
        <v>26</v>
      </c>
      <c r="C46" s="170" t="s">
        <v>34</v>
      </c>
      <c r="D46" s="164">
        <v>37201</v>
      </c>
      <c r="E46" s="170">
        <v>146</v>
      </c>
      <c r="F46" s="170">
        <v>973</v>
      </c>
      <c r="G46" s="163" t="s">
        <v>490</v>
      </c>
      <c r="H46" s="170"/>
      <c r="I46" s="170"/>
      <c r="J46" s="170">
        <v>73</v>
      </c>
      <c r="K46" s="171">
        <v>73</v>
      </c>
      <c r="L46" s="170"/>
      <c r="M46" s="171"/>
      <c r="N46" s="171"/>
      <c r="O46" s="171"/>
      <c r="P46" s="172">
        <v>250</v>
      </c>
      <c r="Q46" s="170"/>
      <c r="R46" s="170"/>
      <c r="S46" s="170"/>
      <c r="T46" s="163"/>
      <c r="U46" s="170"/>
      <c r="V46" s="171"/>
      <c r="W46" s="170"/>
      <c r="X46" s="171"/>
      <c r="Y46" s="171"/>
      <c r="Z46" s="170"/>
      <c r="AA46" s="171"/>
    </row>
    <row r="47" spans="1:27" ht="23.1" customHeight="1" x14ac:dyDescent="0.55000000000000004">
      <c r="A47" s="167" t="s">
        <v>1227</v>
      </c>
      <c r="B47" s="170">
        <v>27</v>
      </c>
      <c r="C47" s="170" t="s">
        <v>34</v>
      </c>
      <c r="D47" s="164">
        <v>26685</v>
      </c>
      <c r="E47" s="170">
        <v>24</v>
      </c>
      <c r="F47" s="170">
        <v>2806</v>
      </c>
      <c r="G47" s="163" t="s">
        <v>490</v>
      </c>
      <c r="H47" s="170">
        <v>21</v>
      </c>
      <c r="I47" s="170">
        <v>3</v>
      </c>
      <c r="J47" s="170">
        <v>20</v>
      </c>
      <c r="K47" s="171">
        <v>8720</v>
      </c>
      <c r="L47" s="170"/>
      <c r="M47" s="171"/>
      <c r="N47" s="171"/>
      <c r="O47" s="171" t="s">
        <v>1221</v>
      </c>
      <c r="P47" s="172">
        <v>100</v>
      </c>
      <c r="Q47" s="170"/>
      <c r="R47" s="170"/>
      <c r="S47" s="170"/>
      <c r="T47" s="163"/>
      <c r="U47" s="170"/>
      <c r="V47" s="171"/>
      <c r="W47" s="170"/>
      <c r="X47" s="171"/>
      <c r="Y47" s="171"/>
      <c r="Z47" s="170"/>
      <c r="AA47" s="171"/>
    </row>
    <row r="48" spans="1:27" ht="23.1" customHeight="1" x14ac:dyDescent="0.55000000000000004">
      <c r="A48" s="167"/>
      <c r="B48" s="170"/>
      <c r="C48" s="170"/>
      <c r="D48" s="164"/>
      <c r="E48" s="170"/>
      <c r="F48" s="170"/>
      <c r="G48" s="163"/>
      <c r="H48" s="170"/>
      <c r="I48" s="170"/>
      <c r="J48" s="170"/>
      <c r="K48" s="171"/>
      <c r="L48" s="170"/>
      <c r="M48" s="171"/>
      <c r="N48" s="171"/>
      <c r="O48" s="171"/>
      <c r="P48" s="172"/>
      <c r="Q48" s="170"/>
      <c r="R48" s="170"/>
      <c r="S48" s="170"/>
      <c r="T48" s="163"/>
      <c r="U48" s="170"/>
      <c r="V48" s="171"/>
      <c r="W48" s="170"/>
      <c r="X48" s="171"/>
      <c r="Y48" s="171"/>
      <c r="Z48" s="170"/>
      <c r="AA48" s="171"/>
    </row>
    <row r="49" spans="1:27" ht="23.1" customHeight="1" x14ac:dyDescent="0.55000000000000004">
      <c r="A49" s="167" t="s">
        <v>1228</v>
      </c>
      <c r="B49" s="170">
        <v>28</v>
      </c>
      <c r="C49" s="170" t="s">
        <v>34</v>
      </c>
      <c r="D49" s="164">
        <v>25759</v>
      </c>
      <c r="E49" s="170">
        <v>111</v>
      </c>
      <c r="F49" s="170">
        <v>2748</v>
      </c>
      <c r="G49" s="163" t="s">
        <v>490</v>
      </c>
      <c r="H49" s="170">
        <v>13</v>
      </c>
      <c r="I49" s="170">
        <v>2</v>
      </c>
      <c r="J49" s="170">
        <v>20</v>
      </c>
      <c r="K49" s="171">
        <v>5420</v>
      </c>
      <c r="L49" s="170"/>
      <c r="M49" s="171"/>
      <c r="N49" s="171"/>
      <c r="O49" s="171" t="s">
        <v>1221</v>
      </c>
      <c r="P49" s="172">
        <v>150</v>
      </c>
      <c r="Q49" s="170"/>
      <c r="R49" s="170"/>
      <c r="S49" s="170"/>
      <c r="T49" s="163"/>
      <c r="U49" s="170"/>
      <c r="V49" s="171"/>
      <c r="W49" s="170"/>
      <c r="X49" s="171"/>
      <c r="Y49" s="171"/>
      <c r="Z49" s="170"/>
      <c r="AA49" s="171"/>
    </row>
    <row r="50" spans="1:27" ht="23.1" customHeight="1" x14ac:dyDescent="0.55000000000000004">
      <c r="A50" s="167" t="s">
        <v>1228</v>
      </c>
      <c r="B50" s="170">
        <v>29</v>
      </c>
      <c r="C50" s="170" t="s">
        <v>34</v>
      </c>
      <c r="D50" s="164">
        <v>99114</v>
      </c>
      <c r="E50" s="170">
        <v>298</v>
      </c>
      <c r="F50" s="170">
        <v>7667</v>
      </c>
      <c r="G50" s="163" t="s">
        <v>490</v>
      </c>
      <c r="H50" s="170">
        <v>1</v>
      </c>
      <c r="I50" s="170">
        <v>3</v>
      </c>
      <c r="J50" s="170">
        <v>72</v>
      </c>
      <c r="K50" s="171">
        <v>772</v>
      </c>
      <c r="L50" s="170"/>
      <c r="M50" s="171"/>
      <c r="N50" s="171"/>
      <c r="O50" s="171" t="s">
        <v>1221</v>
      </c>
      <c r="P50" s="172">
        <v>150</v>
      </c>
      <c r="Q50" s="170"/>
      <c r="R50" s="170"/>
      <c r="S50" s="170"/>
      <c r="T50" s="163"/>
      <c r="U50" s="170"/>
      <c r="V50" s="171"/>
      <c r="W50" s="170"/>
      <c r="X50" s="171"/>
      <c r="Y50" s="171"/>
      <c r="Z50" s="170"/>
      <c r="AA50" s="171"/>
    </row>
    <row r="51" spans="1:27" ht="23.1" customHeight="1" x14ac:dyDescent="0.55000000000000004">
      <c r="A51" s="167" t="s">
        <v>1228</v>
      </c>
      <c r="B51" s="170">
        <v>30</v>
      </c>
      <c r="C51" s="170" t="s">
        <v>34</v>
      </c>
      <c r="D51" s="164">
        <v>99113</v>
      </c>
      <c r="E51" s="170">
        <v>297</v>
      </c>
      <c r="F51" s="170">
        <v>7666</v>
      </c>
      <c r="G51" s="163" t="s">
        <v>490</v>
      </c>
      <c r="H51" s="170">
        <v>4</v>
      </c>
      <c r="I51" s="170">
        <v>1</v>
      </c>
      <c r="J51" s="170">
        <v>83</v>
      </c>
      <c r="K51" s="171">
        <v>1783</v>
      </c>
      <c r="L51" s="170"/>
      <c r="M51" s="171"/>
      <c r="N51" s="171"/>
      <c r="O51" s="171" t="s">
        <v>1221</v>
      </c>
      <c r="P51" s="172">
        <v>150</v>
      </c>
      <c r="Q51" s="170"/>
      <c r="R51" s="170"/>
      <c r="S51" s="170"/>
      <c r="T51" s="163"/>
      <c r="U51" s="170"/>
      <c r="V51" s="171"/>
      <c r="W51" s="170"/>
      <c r="X51" s="171"/>
      <c r="Y51" s="171"/>
      <c r="Z51" s="170"/>
      <c r="AA51" s="171"/>
    </row>
    <row r="52" spans="1:27" ht="23.1" customHeight="1" x14ac:dyDescent="0.55000000000000004">
      <c r="A52" s="167" t="s">
        <v>1228</v>
      </c>
      <c r="B52" s="170">
        <v>31</v>
      </c>
      <c r="C52" s="170" t="s">
        <v>34</v>
      </c>
      <c r="D52" s="164">
        <v>61840</v>
      </c>
      <c r="E52" s="170">
        <v>147</v>
      </c>
      <c r="F52" s="170">
        <v>5786</v>
      </c>
      <c r="G52" s="163" t="s">
        <v>490</v>
      </c>
      <c r="H52" s="170">
        <v>4</v>
      </c>
      <c r="I52" s="170"/>
      <c r="J52" s="170">
        <v>73</v>
      </c>
      <c r="K52" s="171">
        <v>1673</v>
      </c>
      <c r="L52" s="170"/>
      <c r="M52" s="171"/>
      <c r="N52" s="171"/>
      <c r="O52" s="171"/>
      <c r="P52" s="172">
        <v>150</v>
      </c>
      <c r="Q52" s="170"/>
      <c r="R52" s="170"/>
      <c r="S52" s="170"/>
      <c r="T52" s="163"/>
      <c r="U52" s="170"/>
      <c r="V52" s="171"/>
      <c r="W52" s="170"/>
      <c r="X52" s="171"/>
      <c r="Y52" s="171"/>
      <c r="Z52" s="170"/>
      <c r="AA52" s="171"/>
    </row>
    <row r="53" spans="1:27" ht="23.1" customHeight="1" x14ac:dyDescent="0.55000000000000004">
      <c r="A53" s="167" t="s">
        <v>1228</v>
      </c>
      <c r="B53" s="170">
        <v>32</v>
      </c>
      <c r="C53" s="170" t="s">
        <v>34</v>
      </c>
      <c r="D53" s="164">
        <v>26316</v>
      </c>
      <c r="E53" s="170">
        <v>10</v>
      </c>
      <c r="F53" s="170">
        <v>2234</v>
      </c>
      <c r="G53" s="163" t="s">
        <v>490</v>
      </c>
      <c r="H53" s="170">
        <v>23</v>
      </c>
      <c r="I53" s="170"/>
      <c r="J53" s="170">
        <v>85</v>
      </c>
      <c r="K53" s="171">
        <v>9285</v>
      </c>
      <c r="L53" s="170"/>
      <c r="M53" s="171"/>
      <c r="N53" s="171"/>
      <c r="O53" s="171"/>
      <c r="P53" s="172">
        <v>150</v>
      </c>
      <c r="Q53" s="170"/>
      <c r="R53" s="170"/>
      <c r="S53" s="170"/>
      <c r="T53" s="163"/>
      <c r="U53" s="170"/>
      <c r="V53" s="171"/>
      <c r="W53" s="170"/>
      <c r="X53" s="171"/>
      <c r="Y53" s="171"/>
      <c r="Z53" s="170"/>
      <c r="AA53" s="171"/>
    </row>
    <row r="54" spans="1:27" ht="23.1" customHeight="1" x14ac:dyDescent="0.55000000000000004">
      <c r="A54" s="167"/>
      <c r="B54" s="170"/>
      <c r="C54" s="170"/>
      <c r="D54" s="164"/>
      <c r="E54" s="170"/>
      <c r="F54" s="170"/>
      <c r="G54" s="163"/>
      <c r="H54" s="170"/>
      <c r="I54" s="170"/>
      <c r="J54" s="170"/>
      <c r="K54" s="171"/>
      <c r="L54" s="170"/>
      <c r="M54" s="171"/>
      <c r="N54" s="171"/>
      <c r="O54" s="171"/>
      <c r="P54" s="172"/>
      <c r="Q54" s="170"/>
      <c r="R54" s="170"/>
      <c r="S54" s="170"/>
      <c r="T54" s="163"/>
      <c r="U54" s="170"/>
      <c r="V54" s="171"/>
      <c r="W54" s="170"/>
      <c r="X54" s="171"/>
      <c r="Y54" s="171"/>
      <c r="Z54" s="170"/>
      <c r="AA54" s="171"/>
    </row>
    <row r="55" spans="1:27" ht="23.1" customHeight="1" x14ac:dyDescent="0.55000000000000004">
      <c r="A55" s="167" t="s">
        <v>1229</v>
      </c>
      <c r="B55" s="170">
        <v>33</v>
      </c>
      <c r="C55" s="170" t="s">
        <v>34</v>
      </c>
      <c r="D55" s="164">
        <v>36909</v>
      </c>
      <c r="E55" s="170">
        <v>81</v>
      </c>
      <c r="F55" s="170">
        <v>958</v>
      </c>
      <c r="G55" s="163" t="s">
        <v>490</v>
      </c>
      <c r="H55" s="170"/>
      <c r="I55" s="170">
        <v>1</v>
      </c>
      <c r="J55" s="170">
        <v>23</v>
      </c>
      <c r="K55" s="171"/>
      <c r="L55" s="170">
        <v>123</v>
      </c>
      <c r="M55" s="171"/>
      <c r="N55" s="171"/>
      <c r="O55" s="171"/>
      <c r="P55" s="172">
        <v>250</v>
      </c>
      <c r="Q55" s="170">
        <v>8</v>
      </c>
      <c r="R55" s="170">
        <v>5</v>
      </c>
      <c r="S55" s="170" t="s">
        <v>36</v>
      </c>
      <c r="T55" s="163" t="s">
        <v>45</v>
      </c>
      <c r="U55" s="170">
        <v>144</v>
      </c>
      <c r="V55" s="171"/>
      <c r="W55" s="170">
        <v>144</v>
      </c>
      <c r="X55" s="171"/>
      <c r="Y55" s="171"/>
      <c r="Z55" s="170">
        <v>15</v>
      </c>
      <c r="AA55" s="171"/>
    </row>
    <row r="56" spans="1:27" ht="23.1" customHeight="1" x14ac:dyDescent="0.55000000000000004">
      <c r="A56" s="167" t="s">
        <v>1229</v>
      </c>
      <c r="B56" s="170">
        <v>34</v>
      </c>
      <c r="C56" s="170" t="s">
        <v>34</v>
      </c>
      <c r="D56" s="164">
        <v>72238</v>
      </c>
      <c r="E56" s="170">
        <v>295</v>
      </c>
      <c r="F56" s="170">
        <v>5925</v>
      </c>
      <c r="G56" s="163" t="s">
        <v>490</v>
      </c>
      <c r="H56" s="170">
        <v>25</v>
      </c>
      <c r="I56" s="170">
        <v>1</v>
      </c>
      <c r="J56" s="170">
        <v>92</v>
      </c>
      <c r="K56" s="171">
        <v>10192</v>
      </c>
      <c r="L56" s="170"/>
      <c r="M56" s="171"/>
      <c r="N56" s="171"/>
      <c r="O56" s="171"/>
      <c r="P56" s="172">
        <v>150</v>
      </c>
      <c r="Q56" s="170"/>
      <c r="R56" s="170"/>
      <c r="S56" s="170"/>
      <c r="T56" s="163"/>
      <c r="U56" s="170"/>
      <c r="V56" s="171"/>
      <c r="W56" s="170"/>
      <c r="X56" s="171"/>
      <c r="Y56" s="171"/>
      <c r="Z56" s="170"/>
      <c r="AA56" s="171"/>
    </row>
    <row r="57" spans="1:27" ht="23.1" customHeight="1" x14ac:dyDescent="0.55000000000000004">
      <c r="A57" s="167"/>
      <c r="B57" s="170"/>
      <c r="C57" s="170"/>
      <c r="D57" s="164"/>
      <c r="E57" s="170"/>
      <c r="F57" s="170"/>
      <c r="G57" s="163"/>
      <c r="H57" s="170"/>
      <c r="I57" s="170"/>
      <c r="J57" s="170"/>
      <c r="K57" s="171"/>
      <c r="L57" s="170"/>
      <c r="M57" s="171"/>
      <c r="N57" s="171"/>
      <c r="O57" s="171"/>
      <c r="P57" s="172"/>
      <c r="Q57" s="170"/>
      <c r="R57" s="170"/>
      <c r="S57" s="170"/>
      <c r="T57" s="163"/>
      <c r="U57" s="170"/>
      <c r="V57" s="171"/>
      <c r="W57" s="170"/>
      <c r="X57" s="171"/>
      <c r="Y57" s="171"/>
      <c r="Z57" s="170"/>
      <c r="AA57" s="171"/>
    </row>
    <row r="58" spans="1:27" ht="23.1" customHeight="1" x14ac:dyDescent="0.55000000000000004">
      <c r="A58" s="167" t="s">
        <v>1230</v>
      </c>
      <c r="B58" s="170">
        <v>35</v>
      </c>
      <c r="C58" s="170" t="s">
        <v>34</v>
      </c>
      <c r="D58" s="164">
        <v>60961</v>
      </c>
      <c r="E58" s="170">
        <v>84</v>
      </c>
      <c r="F58" s="170">
        <v>5455</v>
      </c>
      <c r="G58" s="163" t="s">
        <v>490</v>
      </c>
      <c r="H58" s="170"/>
      <c r="I58" s="170"/>
      <c r="J58" s="170">
        <v>93</v>
      </c>
      <c r="K58" s="171"/>
      <c r="L58" s="170">
        <v>93</v>
      </c>
      <c r="M58" s="171"/>
      <c r="N58" s="171"/>
      <c r="O58" s="171"/>
      <c r="P58" s="172">
        <v>250</v>
      </c>
      <c r="Q58" s="170">
        <v>9</v>
      </c>
      <c r="R58" s="170">
        <v>83</v>
      </c>
      <c r="S58" s="170" t="s">
        <v>36</v>
      </c>
      <c r="T58" s="163" t="s">
        <v>45</v>
      </c>
      <c r="U58" s="170">
        <v>144</v>
      </c>
      <c r="V58" s="171"/>
      <c r="W58" s="170">
        <v>144</v>
      </c>
      <c r="X58" s="171"/>
      <c r="Y58" s="171"/>
      <c r="Z58" s="170">
        <v>28</v>
      </c>
      <c r="AA58" s="171"/>
    </row>
    <row r="59" spans="1:27" ht="23.1" customHeight="1" x14ac:dyDescent="0.55000000000000004">
      <c r="A59" s="167" t="s">
        <v>1230</v>
      </c>
      <c r="B59" s="170">
        <v>36</v>
      </c>
      <c r="C59" s="170" t="s">
        <v>34</v>
      </c>
      <c r="D59" s="164">
        <v>47126</v>
      </c>
      <c r="E59" s="170">
        <v>132</v>
      </c>
      <c r="F59" s="170">
        <v>4304</v>
      </c>
      <c r="G59" s="163" t="s">
        <v>490</v>
      </c>
      <c r="H59" s="170">
        <v>3</v>
      </c>
      <c r="I59" s="170">
        <v>3</v>
      </c>
      <c r="J59" s="170">
        <v>33</v>
      </c>
      <c r="K59" s="171">
        <v>1533</v>
      </c>
      <c r="L59" s="170"/>
      <c r="M59" s="171"/>
      <c r="N59" s="171"/>
      <c r="O59" s="171"/>
      <c r="P59" s="172">
        <v>200</v>
      </c>
      <c r="Q59" s="170"/>
      <c r="R59" s="170"/>
      <c r="S59" s="170"/>
      <c r="T59" s="163"/>
      <c r="U59" s="170"/>
      <c r="V59" s="171"/>
      <c r="W59" s="170"/>
      <c r="X59" s="171"/>
      <c r="Y59" s="171"/>
      <c r="Z59" s="170"/>
      <c r="AA59" s="171"/>
    </row>
    <row r="60" spans="1:27" ht="23.1" customHeight="1" x14ac:dyDescent="0.55000000000000004">
      <c r="A60" s="167" t="s">
        <v>1230</v>
      </c>
      <c r="B60" s="170">
        <v>37</v>
      </c>
      <c r="C60" s="170" t="s">
        <v>34</v>
      </c>
      <c r="D60" s="164">
        <v>47127</v>
      </c>
      <c r="E60" s="170">
        <v>131</v>
      </c>
      <c r="F60" s="170">
        <v>4305</v>
      </c>
      <c r="G60" s="163" t="s">
        <v>490</v>
      </c>
      <c r="H60" s="170">
        <v>2</v>
      </c>
      <c r="I60" s="170"/>
      <c r="J60" s="170">
        <v>71</v>
      </c>
      <c r="K60" s="171">
        <v>871</v>
      </c>
      <c r="L60" s="170"/>
      <c r="M60" s="171"/>
      <c r="N60" s="171"/>
      <c r="O60" s="171"/>
      <c r="P60" s="172">
        <v>200</v>
      </c>
      <c r="Q60" s="170"/>
      <c r="R60" s="170"/>
      <c r="S60" s="170"/>
      <c r="T60" s="163"/>
      <c r="U60" s="170"/>
      <c r="V60" s="171"/>
      <c r="W60" s="170"/>
      <c r="X60" s="171"/>
      <c r="Y60" s="171"/>
      <c r="Z60" s="170"/>
      <c r="AA60" s="171"/>
    </row>
    <row r="61" spans="1:27" ht="23.1" customHeight="1" x14ac:dyDescent="0.55000000000000004">
      <c r="A61" s="167" t="s">
        <v>1230</v>
      </c>
      <c r="B61" s="170">
        <v>38</v>
      </c>
      <c r="C61" s="170" t="s">
        <v>34</v>
      </c>
      <c r="D61" s="164">
        <v>28728</v>
      </c>
      <c r="E61" s="170">
        <v>18</v>
      </c>
      <c r="F61" s="170">
        <v>2406</v>
      </c>
      <c r="G61" s="163" t="s">
        <v>490</v>
      </c>
      <c r="H61" s="170">
        <v>28</v>
      </c>
      <c r="I61" s="170">
        <v>2</v>
      </c>
      <c r="J61" s="170">
        <v>60</v>
      </c>
      <c r="K61" s="171">
        <v>11460</v>
      </c>
      <c r="L61" s="170"/>
      <c r="M61" s="171"/>
      <c r="N61" s="171"/>
      <c r="O61" s="171"/>
      <c r="P61" s="172">
        <v>150</v>
      </c>
      <c r="Q61" s="170"/>
      <c r="R61" s="170"/>
      <c r="S61" s="170"/>
      <c r="T61" s="163"/>
      <c r="U61" s="170"/>
      <c r="V61" s="171"/>
      <c r="W61" s="170"/>
      <c r="X61" s="171"/>
      <c r="Y61" s="171"/>
      <c r="Z61" s="170"/>
      <c r="AA61" s="171"/>
    </row>
    <row r="62" spans="1:27" ht="23.1" customHeight="1" x14ac:dyDescent="0.55000000000000004">
      <c r="A62" s="167"/>
      <c r="B62" s="170"/>
      <c r="C62" s="170"/>
      <c r="D62" s="164"/>
      <c r="E62" s="170"/>
      <c r="F62" s="170"/>
      <c r="G62" s="163"/>
      <c r="H62" s="170"/>
      <c r="I62" s="170"/>
      <c r="J62" s="170"/>
      <c r="K62" s="171"/>
      <c r="L62" s="170"/>
      <c r="M62" s="171"/>
      <c r="N62" s="171"/>
      <c r="O62" s="171"/>
      <c r="P62" s="172"/>
      <c r="Q62" s="170"/>
      <c r="R62" s="170"/>
      <c r="S62" s="170"/>
      <c r="T62" s="163"/>
      <c r="U62" s="170"/>
      <c r="V62" s="171"/>
      <c r="W62" s="170"/>
      <c r="X62" s="171"/>
      <c r="Y62" s="171"/>
      <c r="Z62" s="170"/>
      <c r="AA62" s="171"/>
    </row>
    <row r="63" spans="1:27" ht="23.1" customHeight="1" x14ac:dyDescent="0.55000000000000004">
      <c r="A63" s="167" t="s">
        <v>1231</v>
      </c>
      <c r="B63" s="170">
        <v>39</v>
      </c>
      <c r="C63" s="170" t="s">
        <v>34</v>
      </c>
      <c r="D63" s="164">
        <v>60963</v>
      </c>
      <c r="E63" s="170">
        <v>86</v>
      </c>
      <c r="F63" s="170">
        <v>5657</v>
      </c>
      <c r="G63" s="163" t="s">
        <v>490</v>
      </c>
      <c r="H63" s="170"/>
      <c r="I63" s="170"/>
      <c r="J63" s="170">
        <v>42</v>
      </c>
      <c r="K63" s="171"/>
      <c r="L63" s="170">
        <v>42</v>
      </c>
      <c r="M63" s="171"/>
      <c r="N63" s="171"/>
      <c r="O63" s="171"/>
      <c r="P63" s="172">
        <v>100</v>
      </c>
      <c r="Q63" s="170">
        <v>10</v>
      </c>
      <c r="R63" s="170">
        <v>69</v>
      </c>
      <c r="S63" s="170" t="s">
        <v>36</v>
      </c>
      <c r="T63" s="163" t="s">
        <v>45</v>
      </c>
      <c r="U63" s="170">
        <v>144</v>
      </c>
      <c r="V63" s="171"/>
      <c r="W63" s="170">
        <v>144</v>
      </c>
      <c r="X63" s="171"/>
      <c r="Y63" s="171"/>
      <c r="Z63" s="170">
        <v>60</v>
      </c>
      <c r="AA63" s="171"/>
    </row>
    <row r="64" spans="1:27" ht="23.1" customHeight="1" x14ac:dyDescent="0.55000000000000004">
      <c r="A64" s="167"/>
      <c r="B64" s="170"/>
      <c r="C64" s="170"/>
      <c r="D64" s="164"/>
      <c r="E64" s="170"/>
      <c r="F64" s="170"/>
      <c r="G64" s="163"/>
      <c r="H64" s="170"/>
      <c r="I64" s="170"/>
      <c r="J64" s="170"/>
      <c r="K64" s="171"/>
      <c r="L64" s="170"/>
      <c r="M64" s="171"/>
      <c r="N64" s="171"/>
      <c r="O64" s="171"/>
      <c r="P64" s="172"/>
      <c r="Q64" s="170"/>
      <c r="R64" s="170"/>
      <c r="S64" s="170"/>
      <c r="T64" s="163"/>
      <c r="U64" s="170"/>
      <c r="V64" s="171"/>
      <c r="W64" s="170"/>
      <c r="X64" s="171"/>
      <c r="Y64" s="171"/>
      <c r="Z64" s="170"/>
      <c r="AA64" s="171"/>
    </row>
    <row r="65" spans="1:27" ht="23.1" customHeight="1" x14ac:dyDescent="0.55000000000000004">
      <c r="A65" s="167" t="s">
        <v>1232</v>
      </c>
      <c r="B65" s="170">
        <v>40</v>
      </c>
      <c r="C65" s="170" t="s">
        <v>34</v>
      </c>
      <c r="D65" s="164">
        <v>49457</v>
      </c>
      <c r="E65" s="170">
        <v>210</v>
      </c>
      <c r="F65" s="170">
        <v>4434</v>
      </c>
      <c r="G65" s="163" t="s">
        <v>490</v>
      </c>
      <c r="H65" s="170">
        <v>3</v>
      </c>
      <c r="I65" s="170"/>
      <c r="J65" s="170"/>
      <c r="K65" s="171">
        <v>1200</v>
      </c>
      <c r="L65" s="170">
        <v>10</v>
      </c>
      <c r="M65" s="171"/>
      <c r="N65" s="171"/>
      <c r="O65" s="171"/>
      <c r="P65" s="172">
        <v>150</v>
      </c>
      <c r="Q65" s="170">
        <v>11</v>
      </c>
      <c r="R65" s="170">
        <v>60</v>
      </c>
      <c r="S65" s="170" t="s">
        <v>36</v>
      </c>
      <c r="T65" s="163" t="s">
        <v>37</v>
      </c>
      <c r="U65" s="170">
        <v>72</v>
      </c>
      <c r="V65" s="171"/>
      <c r="W65" s="170">
        <v>72</v>
      </c>
      <c r="X65" s="171"/>
      <c r="Y65" s="171"/>
      <c r="Z65" s="170">
        <v>3</v>
      </c>
      <c r="AA65" s="171"/>
    </row>
    <row r="66" spans="1:27" ht="23.1" customHeight="1" x14ac:dyDescent="0.55000000000000004">
      <c r="A66" s="167"/>
      <c r="B66" s="170"/>
      <c r="C66" s="170"/>
      <c r="D66" s="164"/>
      <c r="E66" s="170"/>
      <c r="F66" s="170"/>
      <c r="G66" s="163"/>
      <c r="H66" s="170"/>
      <c r="I66" s="170"/>
      <c r="J66" s="170"/>
      <c r="K66" s="171"/>
      <c r="L66" s="170"/>
      <c r="M66" s="171"/>
      <c r="N66" s="171"/>
      <c r="O66" s="171"/>
      <c r="P66" s="172"/>
      <c r="Q66" s="170"/>
      <c r="R66" s="170"/>
      <c r="S66" s="170"/>
      <c r="T66" s="163"/>
      <c r="U66" s="170"/>
      <c r="V66" s="171"/>
      <c r="W66" s="170"/>
      <c r="X66" s="171"/>
      <c r="Y66" s="171"/>
      <c r="Z66" s="170"/>
      <c r="AA66" s="171"/>
    </row>
    <row r="67" spans="1:27" ht="23.1" customHeight="1" x14ac:dyDescent="0.55000000000000004">
      <c r="A67" s="167" t="s">
        <v>1233</v>
      </c>
      <c r="B67" s="170">
        <v>41</v>
      </c>
      <c r="C67" s="170" t="s">
        <v>34</v>
      </c>
      <c r="D67" s="164">
        <v>49493</v>
      </c>
      <c r="E67" s="170">
        <v>215</v>
      </c>
      <c r="F67" s="170">
        <v>4470</v>
      </c>
      <c r="G67" s="163" t="s">
        <v>490</v>
      </c>
      <c r="H67" s="170">
        <v>5</v>
      </c>
      <c r="I67" s="170">
        <v>1</v>
      </c>
      <c r="J67" s="170">
        <v>62</v>
      </c>
      <c r="K67" s="171">
        <v>2162</v>
      </c>
      <c r="L67" s="170"/>
      <c r="M67" s="171"/>
      <c r="N67" s="171"/>
      <c r="O67" s="171"/>
      <c r="P67" s="172">
        <v>150</v>
      </c>
      <c r="Q67" s="170"/>
      <c r="R67" s="170">
        <v>60</v>
      </c>
      <c r="S67" s="170"/>
      <c r="T67" s="163"/>
      <c r="U67" s="170"/>
      <c r="V67" s="171"/>
      <c r="W67" s="170"/>
      <c r="X67" s="171"/>
      <c r="Y67" s="171"/>
      <c r="Z67" s="170"/>
      <c r="AA67" s="171"/>
    </row>
    <row r="68" spans="1:27" ht="23.1" customHeight="1" x14ac:dyDescent="0.55000000000000004">
      <c r="A68" s="167"/>
      <c r="B68" s="170"/>
      <c r="C68" s="170"/>
      <c r="D68" s="164"/>
      <c r="E68" s="170"/>
      <c r="F68" s="170"/>
      <c r="G68" s="163"/>
      <c r="H68" s="170"/>
      <c r="I68" s="170"/>
      <c r="J68" s="170"/>
      <c r="K68" s="171"/>
      <c r="L68" s="170"/>
      <c r="M68" s="171"/>
      <c r="N68" s="171"/>
      <c r="O68" s="171"/>
      <c r="P68" s="172"/>
      <c r="Q68" s="170"/>
      <c r="R68" s="170"/>
      <c r="S68" s="170"/>
      <c r="T68" s="163"/>
      <c r="U68" s="170"/>
      <c r="V68" s="171"/>
      <c r="W68" s="170"/>
      <c r="X68" s="171"/>
      <c r="Y68" s="171"/>
      <c r="Z68" s="170"/>
      <c r="AA68" s="171"/>
    </row>
    <row r="69" spans="1:27" ht="23.1" customHeight="1" x14ac:dyDescent="0.55000000000000004">
      <c r="A69" s="167" t="s">
        <v>1234</v>
      </c>
      <c r="B69" s="170">
        <v>42</v>
      </c>
      <c r="C69" s="170" t="s">
        <v>34</v>
      </c>
      <c r="D69" s="164">
        <v>37170</v>
      </c>
      <c r="E69" s="170">
        <v>38</v>
      </c>
      <c r="F69" s="170">
        <v>900</v>
      </c>
      <c r="G69" s="163" t="s">
        <v>490</v>
      </c>
      <c r="H69" s="170"/>
      <c r="I69" s="170">
        <v>1</v>
      </c>
      <c r="J69" s="170">
        <v>10</v>
      </c>
      <c r="K69" s="171"/>
      <c r="L69" s="170">
        <v>110</v>
      </c>
      <c r="M69" s="171"/>
      <c r="N69" s="171"/>
      <c r="O69" s="171"/>
      <c r="P69" s="172">
        <v>100</v>
      </c>
      <c r="Q69" s="170">
        <v>12</v>
      </c>
      <c r="R69" s="170">
        <v>60</v>
      </c>
      <c r="S69" s="170" t="s">
        <v>36</v>
      </c>
      <c r="T69" s="163" t="s">
        <v>45</v>
      </c>
      <c r="U69" s="170">
        <v>144</v>
      </c>
      <c r="V69" s="171"/>
      <c r="W69" s="170">
        <v>144</v>
      </c>
      <c r="X69" s="171"/>
      <c r="Y69" s="171"/>
      <c r="Z69" s="170">
        <v>18</v>
      </c>
      <c r="AA69" s="171"/>
    </row>
    <row r="70" spans="1:27" ht="23.1" customHeight="1" x14ac:dyDescent="0.55000000000000004">
      <c r="A70" s="167" t="s">
        <v>1234</v>
      </c>
      <c r="B70" s="170">
        <v>43</v>
      </c>
      <c r="C70" s="170" t="s">
        <v>34</v>
      </c>
      <c r="D70" s="164">
        <v>49468</v>
      </c>
      <c r="E70" s="170">
        <v>209</v>
      </c>
      <c r="F70" s="170">
        <v>4446</v>
      </c>
      <c r="G70" s="163" t="s">
        <v>490</v>
      </c>
      <c r="H70" s="170">
        <v>2</v>
      </c>
      <c r="I70" s="170">
        <v>1</v>
      </c>
      <c r="J70" s="170">
        <v>37</v>
      </c>
      <c r="K70" s="171">
        <v>937</v>
      </c>
      <c r="L70" s="170"/>
      <c r="M70" s="171"/>
      <c r="N70" s="171"/>
      <c r="O70" s="171"/>
      <c r="P70" s="172">
        <v>175</v>
      </c>
      <c r="Q70" s="170"/>
      <c r="R70" s="170">
        <v>60</v>
      </c>
      <c r="S70" s="170"/>
      <c r="T70" s="163"/>
      <c r="U70" s="170"/>
      <c r="V70" s="171"/>
      <c r="W70" s="170"/>
      <c r="X70" s="171"/>
      <c r="Y70" s="171"/>
      <c r="Z70" s="170"/>
      <c r="AA70" s="171"/>
    </row>
    <row r="71" spans="1:27" ht="22.5" customHeight="1" x14ac:dyDescent="0.55000000000000004">
      <c r="A71" s="167" t="s">
        <v>1234</v>
      </c>
      <c r="B71" s="170">
        <v>44</v>
      </c>
      <c r="C71" s="170" t="s">
        <v>34</v>
      </c>
      <c r="D71" s="164">
        <v>43415</v>
      </c>
      <c r="E71" s="170">
        <v>136</v>
      </c>
      <c r="F71" s="170">
        <v>3132</v>
      </c>
      <c r="G71" s="163" t="s">
        <v>490</v>
      </c>
      <c r="H71" s="170">
        <v>4</v>
      </c>
      <c r="I71" s="170">
        <v>3</v>
      </c>
      <c r="J71" s="170">
        <v>90</v>
      </c>
      <c r="K71" s="171">
        <v>1990</v>
      </c>
      <c r="L71" s="170"/>
      <c r="M71" s="171"/>
      <c r="N71" s="171"/>
      <c r="O71" s="171"/>
      <c r="P71" s="172">
        <v>250</v>
      </c>
      <c r="Q71" s="170"/>
      <c r="R71" s="170">
        <v>60</v>
      </c>
      <c r="S71" s="170"/>
      <c r="T71" s="163"/>
      <c r="U71" s="170"/>
      <c r="V71" s="171"/>
      <c r="W71" s="170"/>
      <c r="X71" s="171"/>
      <c r="Y71" s="171"/>
      <c r="Z71" s="170"/>
      <c r="AA71" s="171"/>
    </row>
    <row r="72" spans="1:27" ht="23.1" customHeight="1" x14ac:dyDescent="0.55000000000000004">
      <c r="A72" s="167" t="s">
        <v>1234</v>
      </c>
      <c r="B72" s="170">
        <v>45</v>
      </c>
      <c r="C72" s="170" t="s">
        <v>34</v>
      </c>
      <c r="D72" s="164">
        <v>83121</v>
      </c>
      <c r="E72" s="170">
        <v>200</v>
      </c>
      <c r="F72" s="170">
        <v>6866</v>
      </c>
      <c r="G72" s="163" t="s">
        <v>490</v>
      </c>
      <c r="H72" s="170">
        <v>4</v>
      </c>
      <c r="I72" s="170">
        <v>3</v>
      </c>
      <c r="J72" s="170">
        <v>15</v>
      </c>
      <c r="K72" s="171">
        <v>1915</v>
      </c>
      <c r="L72" s="170"/>
      <c r="M72" s="171"/>
      <c r="N72" s="171"/>
      <c r="O72" s="171"/>
      <c r="P72" s="172">
        <v>100</v>
      </c>
      <c r="Q72" s="170"/>
      <c r="R72" s="170">
        <v>60</v>
      </c>
      <c r="S72" s="170"/>
      <c r="T72" s="163"/>
      <c r="U72" s="170"/>
      <c r="V72" s="171"/>
      <c r="W72" s="170"/>
      <c r="X72" s="171"/>
      <c r="Y72" s="171"/>
      <c r="Z72" s="170"/>
      <c r="AA72" s="171"/>
    </row>
    <row r="73" spans="1:27" ht="23.1" customHeight="1" x14ac:dyDescent="0.55000000000000004">
      <c r="A73" s="167" t="s">
        <v>1234</v>
      </c>
      <c r="B73" s="170">
        <v>46</v>
      </c>
      <c r="C73" s="170" t="s">
        <v>49</v>
      </c>
      <c r="D73" s="164">
        <v>19575</v>
      </c>
      <c r="E73" s="170">
        <v>7</v>
      </c>
      <c r="F73" s="170"/>
      <c r="G73" s="163" t="s">
        <v>490</v>
      </c>
      <c r="H73" s="170">
        <v>11</v>
      </c>
      <c r="I73" s="170">
        <v>3</v>
      </c>
      <c r="J73" s="170">
        <v>46</v>
      </c>
      <c r="K73" s="171">
        <v>4746</v>
      </c>
      <c r="L73" s="170"/>
      <c r="M73" s="171"/>
      <c r="N73" s="171"/>
      <c r="O73" s="171"/>
      <c r="P73" s="172">
        <v>200</v>
      </c>
      <c r="Q73" s="170"/>
      <c r="R73" s="170">
        <v>60</v>
      </c>
      <c r="S73" s="170"/>
      <c r="T73" s="163"/>
      <c r="U73" s="170"/>
      <c r="V73" s="171"/>
      <c r="W73" s="170"/>
      <c r="X73" s="171"/>
      <c r="Y73" s="171"/>
      <c r="Z73" s="170"/>
      <c r="AA73" s="171"/>
    </row>
    <row r="74" spans="1:27" ht="23.1" customHeight="1" x14ac:dyDescent="0.55000000000000004">
      <c r="A74" s="167" t="s">
        <v>1234</v>
      </c>
      <c r="B74" s="170">
        <v>47</v>
      </c>
      <c r="C74" s="170" t="s">
        <v>49</v>
      </c>
      <c r="D74" s="164">
        <v>19584</v>
      </c>
      <c r="E74" s="170">
        <v>170</v>
      </c>
      <c r="F74" s="170"/>
      <c r="G74" s="163" t="s">
        <v>490</v>
      </c>
      <c r="H74" s="170">
        <v>12</v>
      </c>
      <c r="I74" s="170">
        <v>2</v>
      </c>
      <c r="J74" s="170">
        <v>89</v>
      </c>
      <c r="K74" s="171">
        <v>5089</v>
      </c>
      <c r="L74" s="170"/>
      <c r="M74" s="171"/>
      <c r="N74" s="171"/>
      <c r="O74" s="171"/>
      <c r="P74" s="172">
        <v>200</v>
      </c>
      <c r="Q74" s="170"/>
      <c r="R74" s="170">
        <v>60</v>
      </c>
      <c r="S74" s="170"/>
      <c r="T74" s="163"/>
      <c r="U74" s="170"/>
      <c r="V74" s="171"/>
      <c r="W74" s="170"/>
      <c r="X74" s="171"/>
      <c r="Y74" s="171"/>
      <c r="Z74" s="170"/>
      <c r="AA74" s="171"/>
    </row>
    <row r="75" spans="1:27" ht="23.1" customHeight="1" x14ac:dyDescent="0.55000000000000004">
      <c r="A75" s="167"/>
      <c r="B75" s="170"/>
      <c r="C75" s="170"/>
      <c r="D75" s="164"/>
      <c r="E75" s="170"/>
      <c r="F75" s="170"/>
      <c r="G75" s="163"/>
      <c r="H75" s="170"/>
      <c r="I75" s="170"/>
      <c r="J75" s="170"/>
      <c r="K75" s="171"/>
      <c r="L75" s="170"/>
      <c r="M75" s="171"/>
      <c r="N75" s="171"/>
      <c r="O75" s="171"/>
      <c r="P75" s="172"/>
      <c r="Q75" s="170"/>
      <c r="R75" s="170"/>
      <c r="S75" s="170"/>
      <c r="T75" s="163"/>
      <c r="U75" s="170"/>
      <c r="V75" s="171"/>
      <c r="W75" s="170"/>
      <c r="X75" s="171"/>
      <c r="Y75" s="171"/>
      <c r="Z75" s="170"/>
      <c r="AA75" s="171"/>
    </row>
    <row r="76" spans="1:27" ht="23.1" customHeight="1" x14ac:dyDescent="0.55000000000000004">
      <c r="A76" s="167" t="s">
        <v>1235</v>
      </c>
      <c r="B76" s="170">
        <v>48</v>
      </c>
      <c r="C76" s="170" t="s">
        <v>34</v>
      </c>
      <c r="D76" s="164">
        <v>36897</v>
      </c>
      <c r="E76" s="170">
        <v>64</v>
      </c>
      <c r="F76" s="170">
        <v>946</v>
      </c>
      <c r="G76" s="163" t="s">
        <v>490</v>
      </c>
      <c r="H76" s="170"/>
      <c r="I76" s="170">
        <v>1</v>
      </c>
      <c r="J76" s="170">
        <v>50</v>
      </c>
      <c r="K76" s="171"/>
      <c r="L76" s="170">
        <v>150</v>
      </c>
      <c r="M76" s="171"/>
      <c r="N76" s="171"/>
      <c r="O76" s="171"/>
      <c r="P76" s="172">
        <v>100</v>
      </c>
      <c r="Q76" s="170">
        <v>13</v>
      </c>
      <c r="R76" s="170">
        <v>12</v>
      </c>
      <c r="S76" s="170" t="s">
        <v>36</v>
      </c>
      <c r="T76" s="163" t="s">
        <v>45</v>
      </c>
      <c r="U76" s="170">
        <v>108</v>
      </c>
      <c r="V76" s="171"/>
      <c r="W76" s="170">
        <v>108</v>
      </c>
      <c r="X76" s="171"/>
      <c r="Y76" s="171"/>
      <c r="Z76" s="170">
        <v>24</v>
      </c>
      <c r="AA76" s="171"/>
    </row>
    <row r="77" spans="1:27" ht="23.1" customHeight="1" x14ac:dyDescent="0.55000000000000004">
      <c r="A77" s="167"/>
      <c r="B77" s="170"/>
      <c r="C77" s="170"/>
      <c r="D77" s="164"/>
      <c r="E77" s="170"/>
      <c r="F77" s="170"/>
      <c r="G77" s="163"/>
      <c r="H77" s="170"/>
      <c r="I77" s="170"/>
      <c r="J77" s="170"/>
      <c r="K77" s="171"/>
      <c r="L77" s="170"/>
      <c r="M77" s="171"/>
      <c r="N77" s="171"/>
      <c r="O77" s="171"/>
      <c r="P77" s="172"/>
      <c r="Q77" s="170"/>
      <c r="R77" s="170"/>
      <c r="S77" s="170"/>
      <c r="T77" s="163"/>
      <c r="U77" s="170"/>
      <c r="V77" s="171"/>
      <c r="W77" s="170"/>
      <c r="X77" s="171"/>
      <c r="Y77" s="171"/>
      <c r="Z77" s="170"/>
      <c r="AA77" s="171"/>
    </row>
    <row r="78" spans="1:27" ht="23.1" customHeight="1" x14ac:dyDescent="0.55000000000000004">
      <c r="A78" s="167" t="s">
        <v>1236</v>
      </c>
      <c r="B78" s="170">
        <v>49</v>
      </c>
      <c r="C78" s="170" t="s">
        <v>34</v>
      </c>
      <c r="D78" s="164">
        <v>37223</v>
      </c>
      <c r="E78" s="170">
        <v>46</v>
      </c>
      <c r="F78" s="170">
        <v>905</v>
      </c>
      <c r="G78" s="163" t="s">
        <v>490</v>
      </c>
      <c r="H78" s="170"/>
      <c r="I78" s="170"/>
      <c r="J78" s="170">
        <v>53</v>
      </c>
      <c r="K78" s="171"/>
      <c r="L78" s="170">
        <v>53</v>
      </c>
      <c r="M78" s="171"/>
      <c r="N78" s="171"/>
      <c r="O78" s="171"/>
      <c r="P78" s="172">
        <v>250</v>
      </c>
      <c r="Q78" s="170">
        <v>14</v>
      </c>
      <c r="R78" s="170">
        <v>63</v>
      </c>
      <c r="S78" s="170" t="s">
        <v>36</v>
      </c>
      <c r="T78" s="163" t="s">
        <v>45</v>
      </c>
      <c r="U78" s="170">
        <v>108</v>
      </c>
      <c r="V78" s="171"/>
      <c r="W78" s="170">
        <v>108</v>
      </c>
      <c r="X78" s="171"/>
      <c r="Y78" s="171"/>
      <c r="Z78" s="170">
        <v>12</v>
      </c>
      <c r="AA78" s="171"/>
    </row>
    <row r="79" spans="1:27" ht="23.1" customHeight="1" x14ac:dyDescent="0.55000000000000004">
      <c r="A79" s="167" t="s">
        <v>1236</v>
      </c>
      <c r="B79" s="170">
        <v>50</v>
      </c>
      <c r="C79" s="170" t="s">
        <v>34</v>
      </c>
      <c r="D79" s="164">
        <v>86040</v>
      </c>
      <c r="E79" s="170">
        <v>232</v>
      </c>
      <c r="F79" s="170">
        <v>7025</v>
      </c>
      <c r="G79" s="163" t="s">
        <v>490</v>
      </c>
      <c r="H79" s="170">
        <v>3</v>
      </c>
      <c r="I79" s="170"/>
      <c r="J79" s="170">
        <v>35</v>
      </c>
      <c r="K79" s="171">
        <v>1235</v>
      </c>
      <c r="L79" s="170"/>
      <c r="M79" s="171"/>
      <c r="N79" s="171"/>
      <c r="O79" s="171"/>
      <c r="P79" s="172">
        <v>150</v>
      </c>
      <c r="Q79" s="170"/>
      <c r="R79" s="170">
        <v>63</v>
      </c>
      <c r="S79" s="170"/>
      <c r="T79" s="163"/>
      <c r="U79" s="170"/>
      <c r="V79" s="171"/>
      <c r="W79" s="170"/>
      <c r="X79" s="171"/>
      <c r="Y79" s="171"/>
      <c r="Z79" s="170"/>
      <c r="AA79" s="171"/>
    </row>
    <row r="80" spans="1:27" ht="23.1" customHeight="1" x14ac:dyDescent="0.55000000000000004">
      <c r="A80" s="167" t="s">
        <v>1236</v>
      </c>
      <c r="B80" s="170">
        <v>51</v>
      </c>
      <c r="C80" s="170" t="s">
        <v>34</v>
      </c>
      <c r="D80" s="164">
        <v>25523</v>
      </c>
      <c r="E80" s="170">
        <v>50</v>
      </c>
      <c r="F80" s="170">
        <v>1979</v>
      </c>
      <c r="G80" s="163" t="s">
        <v>490</v>
      </c>
      <c r="H80" s="170">
        <v>3</v>
      </c>
      <c r="I80" s="170">
        <v>2</v>
      </c>
      <c r="J80" s="170">
        <v>70</v>
      </c>
      <c r="K80" s="171">
        <v>1470</v>
      </c>
      <c r="L80" s="170"/>
      <c r="M80" s="171"/>
      <c r="N80" s="171"/>
      <c r="O80" s="171"/>
      <c r="P80" s="172">
        <v>175</v>
      </c>
      <c r="Q80" s="170"/>
      <c r="R80" s="170">
        <v>63</v>
      </c>
      <c r="S80" s="170"/>
      <c r="T80" s="163"/>
      <c r="U80" s="170"/>
      <c r="V80" s="171"/>
      <c r="W80" s="170"/>
      <c r="X80" s="171"/>
      <c r="Y80" s="171"/>
      <c r="Z80" s="170"/>
      <c r="AA80" s="171"/>
    </row>
    <row r="81" spans="1:27" ht="23.1" customHeight="1" x14ac:dyDescent="0.55000000000000004">
      <c r="A81" s="167" t="s">
        <v>1236</v>
      </c>
      <c r="B81" s="170">
        <v>52</v>
      </c>
      <c r="C81" s="170" t="s">
        <v>34</v>
      </c>
      <c r="D81" s="164">
        <v>5810</v>
      </c>
      <c r="E81" s="170">
        <v>89</v>
      </c>
      <c r="F81" s="170">
        <v>2888</v>
      </c>
      <c r="G81" s="163" t="s">
        <v>490</v>
      </c>
      <c r="H81" s="170">
        <v>6</v>
      </c>
      <c r="I81" s="170">
        <v>3</v>
      </c>
      <c r="J81" s="170">
        <v>28</v>
      </c>
      <c r="K81" s="171">
        <v>2728</v>
      </c>
      <c r="L81" s="170"/>
      <c r="M81" s="171"/>
      <c r="N81" s="171"/>
      <c r="O81" s="171"/>
      <c r="P81" s="172">
        <v>100</v>
      </c>
      <c r="Q81" s="170"/>
      <c r="R81" s="170">
        <v>63</v>
      </c>
      <c r="S81" s="170"/>
      <c r="T81" s="163"/>
      <c r="U81" s="170"/>
      <c r="V81" s="171"/>
      <c r="W81" s="170"/>
      <c r="X81" s="171"/>
      <c r="Y81" s="171"/>
      <c r="Z81" s="170"/>
      <c r="AA81" s="171"/>
    </row>
    <row r="82" spans="1:27" ht="23.1" customHeight="1" x14ac:dyDescent="0.55000000000000004">
      <c r="A82" s="167"/>
      <c r="B82" s="170"/>
      <c r="C82" s="170"/>
      <c r="D82" s="164"/>
      <c r="E82" s="170"/>
      <c r="F82" s="170"/>
      <c r="G82" s="163"/>
      <c r="H82" s="170"/>
      <c r="I82" s="170"/>
      <c r="J82" s="170"/>
      <c r="K82" s="171"/>
      <c r="L82" s="170"/>
      <c r="M82" s="171"/>
      <c r="N82" s="171"/>
      <c r="O82" s="171"/>
      <c r="P82" s="172"/>
      <c r="Q82" s="170"/>
      <c r="R82" s="170"/>
      <c r="S82" s="170"/>
      <c r="T82" s="163"/>
      <c r="U82" s="170"/>
      <c r="V82" s="171"/>
      <c r="W82" s="170"/>
      <c r="X82" s="171"/>
      <c r="Y82" s="171"/>
      <c r="Z82" s="170"/>
      <c r="AA82" s="171"/>
    </row>
    <row r="83" spans="1:27" ht="23.1" customHeight="1" x14ac:dyDescent="0.55000000000000004">
      <c r="A83" s="167" t="s">
        <v>1237</v>
      </c>
      <c r="B83" s="170">
        <v>53</v>
      </c>
      <c r="C83" s="170" t="s">
        <v>34</v>
      </c>
      <c r="D83" s="164">
        <v>37222</v>
      </c>
      <c r="E83" s="170">
        <v>45</v>
      </c>
      <c r="F83" s="170">
        <v>904</v>
      </c>
      <c r="G83" s="163" t="s">
        <v>490</v>
      </c>
      <c r="H83" s="170"/>
      <c r="I83" s="170"/>
      <c r="J83" s="170">
        <v>60</v>
      </c>
      <c r="K83" s="171"/>
      <c r="L83" s="170">
        <v>60</v>
      </c>
      <c r="M83" s="171"/>
      <c r="N83" s="171"/>
      <c r="O83" s="171"/>
      <c r="P83" s="172">
        <v>250</v>
      </c>
      <c r="Q83" s="170">
        <v>15</v>
      </c>
      <c r="R83" s="170">
        <v>338</v>
      </c>
      <c r="S83" s="170" t="s">
        <v>36</v>
      </c>
      <c r="T83" s="163" t="s">
        <v>64</v>
      </c>
      <c r="U83" s="170">
        <v>104</v>
      </c>
      <c r="V83" s="171"/>
      <c r="W83" s="170">
        <v>104</v>
      </c>
      <c r="X83" s="171"/>
      <c r="Y83" s="171"/>
      <c r="Z83" s="170">
        <v>10</v>
      </c>
      <c r="AA83" s="171"/>
    </row>
    <row r="84" spans="1:27" ht="23.1" customHeight="1" x14ac:dyDescent="0.55000000000000004">
      <c r="A84" s="167" t="s">
        <v>1237</v>
      </c>
      <c r="B84" s="170">
        <v>54</v>
      </c>
      <c r="C84" s="170" t="s">
        <v>34</v>
      </c>
      <c r="D84" s="164">
        <v>86041</v>
      </c>
      <c r="E84" s="170">
        <v>233</v>
      </c>
      <c r="F84" s="170">
        <v>7026</v>
      </c>
      <c r="G84" s="163" t="s">
        <v>490</v>
      </c>
      <c r="H84" s="170">
        <v>3</v>
      </c>
      <c r="I84" s="170"/>
      <c r="J84" s="170">
        <v>35</v>
      </c>
      <c r="K84" s="171">
        <v>1235</v>
      </c>
      <c r="L84" s="170"/>
      <c r="M84" s="171"/>
      <c r="N84" s="171"/>
      <c r="O84" s="171"/>
      <c r="P84" s="172">
        <v>150</v>
      </c>
      <c r="Q84" s="170"/>
      <c r="R84" s="170"/>
      <c r="S84" s="170"/>
      <c r="T84" s="163"/>
      <c r="U84" s="170"/>
      <c r="V84" s="171"/>
      <c r="W84" s="170"/>
      <c r="X84" s="171"/>
      <c r="Y84" s="171"/>
      <c r="Z84" s="170"/>
      <c r="AA84" s="171"/>
    </row>
    <row r="85" spans="1:27" ht="23.1" customHeight="1" x14ac:dyDescent="0.55000000000000004">
      <c r="A85" s="167" t="s">
        <v>1237</v>
      </c>
      <c r="B85" s="170">
        <v>55</v>
      </c>
      <c r="C85" s="170" t="s">
        <v>34</v>
      </c>
      <c r="D85" s="164">
        <v>11037</v>
      </c>
      <c r="E85" s="170">
        <v>72</v>
      </c>
      <c r="F85" s="170">
        <v>4564</v>
      </c>
      <c r="G85" s="163" t="s">
        <v>490</v>
      </c>
      <c r="H85" s="170">
        <v>6</v>
      </c>
      <c r="I85" s="170">
        <v>3</v>
      </c>
      <c r="J85" s="170">
        <v>3</v>
      </c>
      <c r="K85" s="171">
        <v>2703</v>
      </c>
      <c r="L85" s="170"/>
      <c r="M85" s="171"/>
      <c r="N85" s="171"/>
      <c r="O85" s="171"/>
      <c r="P85" s="172">
        <v>100</v>
      </c>
      <c r="Q85" s="170"/>
      <c r="R85" s="170"/>
      <c r="S85" s="170"/>
      <c r="T85" s="163"/>
      <c r="U85" s="170"/>
      <c r="V85" s="171"/>
      <c r="W85" s="170"/>
      <c r="X85" s="171"/>
      <c r="Y85" s="171"/>
      <c r="Z85" s="170"/>
      <c r="AA85" s="171"/>
    </row>
    <row r="86" spans="1:27" ht="23.1" customHeight="1" x14ac:dyDescent="0.55000000000000004">
      <c r="A86" s="167"/>
      <c r="B86" s="170"/>
      <c r="C86" s="170"/>
      <c r="D86" s="164"/>
      <c r="E86" s="170"/>
      <c r="F86" s="170"/>
      <c r="G86" s="163"/>
      <c r="H86" s="170"/>
      <c r="I86" s="170"/>
      <c r="J86" s="170"/>
      <c r="K86" s="171"/>
      <c r="L86" s="170"/>
      <c r="M86" s="171"/>
      <c r="N86" s="171"/>
      <c r="O86" s="171"/>
      <c r="P86" s="172"/>
      <c r="Q86" s="170"/>
      <c r="R86" s="170"/>
      <c r="S86" s="170"/>
      <c r="T86" s="163"/>
      <c r="U86" s="170"/>
      <c r="V86" s="171"/>
      <c r="W86" s="170"/>
      <c r="X86" s="171"/>
      <c r="Y86" s="171"/>
      <c r="Z86" s="170"/>
      <c r="AA86" s="171"/>
    </row>
    <row r="87" spans="1:27" ht="23.1" customHeight="1" x14ac:dyDescent="0.55000000000000004">
      <c r="A87" s="167" t="s">
        <v>1238</v>
      </c>
      <c r="B87" s="170">
        <v>56</v>
      </c>
      <c r="C87" s="170" t="s">
        <v>34</v>
      </c>
      <c r="D87" s="164">
        <v>92819</v>
      </c>
      <c r="E87" s="170">
        <v>187</v>
      </c>
      <c r="F87" s="170">
        <v>7553</v>
      </c>
      <c r="G87" s="163" t="s">
        <v>490</v>
      </c>
      <c r="H87" s="170">
        <v>9</v>
      </c>
      <c r="I87" s="170">
        <v>2</v>
      </c>
      <c r="J87" s="170">
        <v>24</v>
      </c>
      <c r="K87" s="171">
        <v>3824</v>
      </c>
      <c r="L87" s="170"/>
      <c r="M87" s="171"/>
      <c r="N87" s="171"/>
      <c r="O87" s="171"/>
      <c r="P87" s="172">
        <v>150</v>
      </c>
      <c r="Q87" s="170"/>
      <c r="R87" s="170">
        <v>63</v>
      </c>
      <c r="S87" s="170"/>
      <c r="T87" s="163"/>
      <c r="U87" s="170"/>
      <c r="V87" s="171"/>
      <c r="W87" s="170"/>
      <c r="X87" s="171"/>
      <c r="Y87" s="171"/>
      <c r="Z87" s="170"/>
      <c r="AA87" s="171"/>
    </row>
    <row r="88" spans="1:27" ht="23.1" customHeight="1" x14ac:dyDescent="0.55000000000000004">
      <c r="A88" s="167"/>
      <c r="B88" s="170"/>
      <c r="C88" s="170"/>
      <c r="D88" s="164"/>
      <c r="E88" s="170"/>
      <c r="F88" s="170"/>
      <c r="G88" s="163"/>
      <c r="H88" s="170"/>
      <c r="I88" s="170"/>
      <c r="J88" s="170"/>
      <c r="K88" s="171"/>
      <c r="L88" s="170"/>
      <c r="M88" s="171"/>
      <c r="N88" s="171"/>
      <c r="O88" s="171"/>
      <c r="P88" s="172"/>
      <c r="Q88" s="170"/>
      <c r="R88" s="170"/>
      <c r="S88" s="170"/>
      <c r="T88" s="163"/>
      <c r="U88" s="170"/>
      <c r="V88" s="171"/>
      <c r="W88" s="170"/>
      <c r="X88" s="171"/>
      <c r="Y88" s="171"/>
      <c r="Z88" s="170"/>
      <c r="AA88" s="171"/>
    </row>
    <row r="89" spans="1:27" ht="23.1" customHeight="1" x14ac:dyDescent="0.55000000000000004">
      <c r="A89" s="167" t="s">
        <v>1239</v>
      </c>
      <c r="B89" s="170">
        <v>57</v>
      </c>
      <c r="C89" s="170" t="s">
        <v>34</v>
      </c>
      <c r="D89" s="164">
        <v>25524</v>
      </c>
      <c r="E89" s="170">
        <v>53</v>
      </c>
      <c r="F89" s="170">
        <v>1920</v>
      </c>
      <c r="G89" s="163" t="s">
        <v>490</v>
      </c>
      <c r="H89" s="170">
        <v>8</v>
      </c>
      <c r="I89" s="170"/>
      <c r="J89" s="170">
        <v>70</v>
      </c>
      <c r="K89" s="171">
        <v>3270</v>
      </c>
      <c r="L89" s="170"/>
      <c r="M89" s="171"/>
      <c r="N89" s="171"/>
      <c r="O89" s="171"/>
      <c r="P89" s="172">
        <v>150</v>
      </c>
      <c r="Q89" s="170"/>
      <c r="R89" s="170">
        <v>63</v>
      </c>
      <c r="S89" s="170"/>
      <c r="T89" s="163"/>
      <c r="U89" s="170"/>
      <c r="V89" s="171"/>
      <c r="W89" s="170"/>
      <c r="X89" s="171"/>
      <c r="Y89" s="171"/>
      <c r="Z89" s="170"/>
      <c r="AA89" s="171"/>
    </row>
    <row r="90" spans="1:27" ht="23.1" customHeight="1" x14ac:dyDescent="0.55000000000000004">
      <c r="A90" s="167" t="s">
        <v>1239</v>
      </c>
      <c r="B90" s="170">
        <v>58</v>
      </c>
      <c r="C90" s="170" t="s">
        <v>34</v>
      </c>
      <c r="D90" s="164">
        <v>37221</v>
      </c>
      <c r="E90" s="170">
        <v>41</v>
      </c>
      <c r="F90" s="170">
        <v>903</v>
      </c>
      <c r="G90" s="163" t="s">
        <v>490</v>
      </c>
      <c r="H90" s="170"/>
      <c r="I90" s="170"/>
      <c r="J90" s="170">
        <v>49</v>
      </c>
      <c r="K90" s="171">
        <v>49</v>
      </c>
      <c r="L90" s="170"/>
      <c r="M90" s="171"/>
      <c r="N90" s="171"/>
      <c r="O90" s="171"/>
      <c r="P90" s="172">
        <v>250</v>
      </c>
      <c r="Q90" s="170"/>
      <c r="R90" s="170"/>
      <c r="S90" s="170"/>
      <c r="T90" s="163"/>
      <c r="U90" s="170"/>
      <c r="V90" s="171"/>
      <c r="W90" s="170"/>
      <c r="X90" s="171"/>
      <c r="Y90" s="171"/>
      <c r="Z90" s="170"/>
      <c r="AA90" s="171"/>
    </row>
    <row r="91" spans="1:27" ht="23.1" customHeight="1" x14ac:dyDescent="0.55000000000000004">
      <c r="A91" s="167"/>
      <c r="B91" s="170"/>
      <c r="C91" s="170"/>
      <c r="D91" s="164"/>
      <c r="E91" s="170"/>
      <c r="F91" s="170"/>
      <c r="G91" s="163"/>
      <c r="H91" s="170"/>
      <c r="I91" s="170"/>
      <c r="J91" s="170"/>
      <c r="K91" s="171"/>
      <c r="L91" s="170"/>
      <c r="M91" s="171"/>
      <c r="N91" s="171"/>
      <c r="O91" s="171"/>
      <c r="P91" s="172"/>
      <c r="Q91" s="170"/>
      <c r="R91" s="170"/>
      <c r="S91" s="170"/>
      <c r="T91" s="163"/>
      <c r="U91" s="170"/>
      <c r="V91" s="171"/>
      <c r="W91" s="170"/>
      <c r="X91" s="171"/>
      <c r="Y91" s="171"/>
      <c r="Z91" s="170"/>
      <c r="AA91" s="171"/>
    </row>
    <row r="92" spans="1:27" ht="23.1" customHeight="1" x14ac:dyDescent="0.55000000000000004">
      <c r="A92" s="167" t="s">
        <v>1240</v>
      </c>
      <c r="B92" s="170">
        <v>59</v>
      </c>
      <c r="C92" s="170" t="s">
        <v>34</v>
      </c>
      <c r="D92" s="164">
        <v>50660</v>
      </c>
      <c r="E92" s="170">
        <v>86</v>
      </c>
      <c r="F92" s="170">
        <v>1542</v>
      </c>
      <c r="G92" s="163" t="s">
        <v>490</v>
      </c>
      <c r="H92" s="170">
        <v>17</v>
      </c>
      <c r="I92" s="170">
        <v>2</v>
      </c>
      <c r="J92" s="170">
        <v>55</v>
      </c>
      <c r="K92" s="171">
        <v>7055</v>
      </c>
      <c r="L92" s="170"/>
      <c r="M92" s="171"/>
      <c r="N92" s="171"/>
      <c r="O92" s="171"/>
      <c r="P92" s="172">
        <v>150</v>
      </c>
      <c r="Q92" s="170"/>
      <c r="R92" s="170">
        <v>129</v>
      </c>
      <c r="S92" s="170"/>
      <c r="T92" s="163"/>
      <c r="U92" s="170"/>
      <c r="V92" s="171"/>
      <c r="W92" s="170"/>
      <c r="X92" s="171"/>
      <c r="Y92" s="171"/>
      <c r="Z92" s="170"/>
      <c r="AA92" s="171"/>
    </row>
    <row r="93" spans="1:27" ht="23.1" customHeight="1" x14ac:dyDescent="0.55000000000000004">
      <c r="A93" s="167"/>
      <c r="B93" s="170"/>
      <c r="C93" s="170"/>
      <c r="D93" s="164"/>
      <c r="E93" s="170"/>
      <c r="F93" s="170"/>
      <c r="G93" s="163"/>
      <c r="H93" s="170"/>
      <c r="I93" s="170"/>
      <c r="J93" s="170"/>
      <c r="K93" s="171"/>
      <c r="L93" s="170"/>
      <c r="M93" s="171"/>
      <c r="N93" s="171"/>
      <c r="O93" s="171"/>
      <c r="P93" s="172"/>
      <c r="Q93" s="170"/>
      <c r="R93" s="170"/>
      <c r="S93" s="170"/>
      <c r="T93" s="163"/>
      <c r="U93" s="170"/>
      <c r="V93" s="171"/>
      <c r="W93" s="170"/>
      <c r="X93" s="171"/>
      <c r="Y93" s="171"/>
      <c r="Z93" s="170"/>
      <c r="AA93" s="171"/>
    </row>
    <row r="94" spans="1:27" ht="23.1" customHeight="1" x14ac:dyDescent="0.55000000000000004">
      <c r="A94" s="167" t="s">
        <v>1241</v>
      </c>
      <c r="B94" s="170">
        <v>60</v>
      </c>
      <c r="C94" s="170" t="s">
        <v>34</v>
      </c>
      <c r="D94" s="164">
        <v>36910</v>
      </c>
      <c r="E94" s="170">
        <v>76</v>
      </c>
      <c r="F94" s="170">
        <v>959</v>
      </c>
      <c r="G94" s="163" t="s">
        <v>490</v>
      </c>
      <c r="H94" s="170"/>
      <c r="I94" s="170"/>
      <c r="J94" s="170">
        <v>66</v>
      </c>
      <c r="K94" s="171"/>
      <c r="L94" s="170">
        <v>66</v>
      </c>
      <c r="M94" s="171"/>
      <c r="N94" s="171"/>
      <c r="O94" s="171"/>
      <c r="P94" s="172">
        <v>300</v>
      </c>
      <c r="Q94" s="170">
        <v>16</v>
      </c>
      <c r="R94" s="170">
        <v>8</v>
      </c>
      <c r="S94" s="170" t="s">
        <v>36</v>
      </c>
      <c r="T94" s="163" t="s">
        <v>37</v>
      </c>
      <c r="U94" s="170">
        <v>108</v>
      </c>
      <c r="V94" s="171"/>
      <c r="W94" s="170">
        <v>108</v>
      </c>
      <c r="X94" s="171"/>
      <c r="Y94" s="171"/>
      <c r="Z94" s="170">
        <v>30</v>
      </c>
      <c r="AA94" s="171"/>
    </row>
    <row r="95" spans="1:27" ht="23.1" customHeight="1" x14ac:dyDescent="0.55000000000000004">
      <c r="A95" s="167" t="s">
        <v>1241</v>
      </c>
      <c r="B95" s="170">
        <v>61</v>
      </c>
      <c r="C95" s="170" t="s">
        <v>34</v>
      </c>
      <c r="D95" s="164">
        <v>49475</v>
      </c>
      <c r="E95" s="170">
        <v>188</v>
      </c>
      <c r="F95" s="170">
        <v>4452</v>
      </c>
      <c r="G95" s="163" t="s">
        <v>490</v>
      </c>
      <c r="H95" s="170">
        <v>8</v>
      </c>
      <c r="I95" s="170"/>
      <c r="J95" s="170">
        <v>28</v>
      </c>
      <c r="K95" s="171">
        <v>3228</v>
      </c>
      <c r="L95" s="170"/>
      <c r="M95" s="171"/>
      <c r="N95" s="171"/>
      <c r="O95" s="171"/>
      <c r="P95" s="172">
        <v>175</v>
      </c>
      <c r="Q95" s="170"/>
      <c r="R95" s="170"/>
      <c r="S95" s="170"/>
      <c r="T95" s="163"/>
      <c r="U95" s="170"/>
      <c r="V95" s="171"/>
      <c r="W95" s="170"/>
      <c r="X95" s="171"/>
      <c r="Y95" s="171"/>
      <c r="Z95" s="170"/>
      <c r="AA95" s="171"/>
    </row>
    <row r="96" spans="1:27" ht="23.1" customHeight="1" x14ac:dyDescent="0.55000000000000004">
      <c r="A96" s="167"/>
      <c r="B96" s="170"/>
      <c r="C96" s="170"/>
      <c r="D96" s="164"/>
      <c r="E96" s="170"/>
      <c r="F96" s="170"/>
      <c r="G96" s="163"/>
      <c r="H96" s="170"/>
      <c r="I96" s="170"/>
      <c r="J96" s="170"/>
      <c r="K96" s="171"/>
      <c r="L96" s="170"/>
      <c r="M96" s="171"/>
      <c r="N96" s="171"/>
      <c r="O96" s="171"/>
      <c r="P96" s="172"/>
      <c r="Q96" s="170"/>
      <c r="R96" s="170"/>
      <c r="S96" s="170"/>
      <c r="T96" s="163"/>
      <c r="U96" s="170"/>
      <c r="V96" s="171"/>
      <c r="W96" s="170"/>
      <c r="X96" s="171"/>
      <c r="Y96" s="171"/>
      <c r="Z96" s="170"/>
      <c r="AA96" s="171"/>
    </row>
    <row r="97" spans="1:27" ht="23.1" customHeight="1" x14ac:dyDescent="0.55000000000000004">
      <c r="A97" s="167" t="s">
        <v>1242</v>
      </c>
      <c r="B97" s="170">
        <v>62</v>
      </c>
      <c r="C97" s="170" t="s">
        <v>47</v>
      </c>
      <c r="D97" s="164">
        <v>663</v>
      </c>
      <c r="E97" s="170">
        <v>133</v>
      </c>
      <c r="F97" s="170"/>
      <c r="G97" s="163" t="s">
        <v>490</v>
      </c>
      <c r="H97" s="170"/>
      <c r="I97" s="170"/>
      <c r="J97" s="170">
        <v>23</v>
      </c>
      <c r="K97" s="171">
        <v>23</v>
      </c>
      <c r="L97" s="170"/>
      <c r="M97" s="171"/>
      <c r="N97" s="171"/>
      <c r="O97" s="171"/>
      <c r="P97" s="172"/>
      <c r="Q97" s="170"/>
      <c r="R97" s="170"/>
      <c r="S97" s="170"/>
      <c r="T97" s="163"/>
      <c r="U97" s="170"/>
      <c r="V97" s="171"/>
      <c r="W97" s="170"/>
      <c r="X97" s="171"/>
      <c r="Y97" s="171"/>
      <c r="Z97" s="170"/>
      <c r="AA97" s="171"/>
    </row>
    <row r="98" spans="1:27" ht="23.1" customHeight="1" x14ac:dyDescent="0.55000000000000004">
      <c r="A98" s="167" t="s">
        <v>1242</v>
      </c>
      <c r="B98" s="170">
        <v>63</v>
      </c>
      <c r="C98" s="170" t="s">
        <v>34</v>
      </c>
      <c r="D98" s="164">
        <v>25756</v>
      </c>
      <c r="E98" s="170">
        <v>96</v>
      </c>
      <c r="F98" s="170">
        <v>2745</v>
      </c>
      <c r="G98" s="163" t="s">
        <v>490</v>
      </c>
      <c r="H98" s="170">
        <v>14</v>
      </c>
      <c r="I98" s="170"/>
      <c r="J98" s="170">
        <v>38</v>
      </c>
      <c r="K98" s="171">
        <v>5638</v>
      </c>
      <c r="L98" s="170"/>
      <c r="M98" s="171"/>
      <c r="N98" s="171"/>
      <c r="O98" s="171"/>
      <c r="P98" s="172"/>
      <c r="Q98" s="170"/>
      <c r="R98" s="170"/>
      <c r="S98" s="170"/>
      <c r="T98" s="163"/>
      <c r="U98" s="170"/>
      <c r="V98" s="171"/>
      <c r="W98" s="170"/>
      <c r="X98" s="171"/>
      <c r="Y98" s="171"/>
      <c r="Z98" s="170"/>
      <c r="AA98" s="171"/>
    </row>
    <row r="99" spans="1:27" ht="23.1" customHeight="1" x14ac:dyDescent="0.55000000000000004">
      <c r="A99" s="167" t="s">
        <v>1242</v>
      </c>
      <c r="B99" s="170">
        <v>64</v>
      </c>
      <c r="C99" s="170" t="s">
        <v>34</v>
      </c>
      <c r="D99" s="164">
        <v>100223</v>
      </c>
      <c r="E99" s="170">
        <v>299</v>
      </c>
      <c r="F99" s="170">
        <v>8066</v>
      </c>
      <c r="G99" s="163" t="s">
        <v>490</v>
      </c>
      <c r="H99" s="170">
        <v>4</v>
      </c>
      <c r="I99" s="170">
        <v>2</v>
      </c>
      <c r="J99" s="170">
        <v>44</v>
      </c>
      <c r="K99" s="171">
        <v>1844</v>
      </c>
      <c r="L99" s="170"/>
      <c r="M99" s="171"/>
      <c r="N99" s="171"/>
      <c r="O99" s="171"/>
      <c r="P99" s="172"/>
      <c r="Q99" s="170"/>
      <c r="R99" s="170"/>
      <c r="S99" s="170"/>
      <c r="T99" s="163"/>
      <c r="U99" s="170"/>
      <c r="V99" s="171"/>
      <c r="W99" s="170"/>
      <c r="X99" s="171"/>
      <c r="Y99" s="171"/>
      <c r="Z99" s="170"/>
      <c r="AA99" s="171"/>
    </row>
    <row r="100" spans="1:27" ht="23.1" customHeight="1" x14ac:dyDescent="0.55000000000000004">
      <c r="A100" s="167"/>
      <c r="B100" s="170"/>
      <c r="C100" s="170"/>
      <c r="D100" s="164"/>
      <c r="E100" s="170"/>
      <c r="F100" s="170"/>
      <c r="G100" s="163"/>
      <c r="H100" s="170"/>
      <c r="I100" s="170"/>
      <c r="J100" s="170"/>
      <c r="K100" s="171"/>
      <c r="L100" s="170"/>
      <c r="M100" s="171"/>
      <c r="N100" s="171"/>
      <c r="O100" s="171"/>
      <c r="P100" s="172"/>
      <c r="Q100" s="170"/>
      <c r="R100" s="170"/>
      <c r="S100" s="170"/>
      <c r="T100" s="163"/>
      <c r="U100" s="170"/>
      <c r="V100" s="171"/>
      <c r="W100" s="170"/>
      <c r="X100" s="171"/>
      <c r="Y100" s="171"/>
      <c r="Z100" s="170"/>
      <c r="AA100" s="171"/>
    </row>
    <row r="101" spans="1:27" s="687" customFormat="1" ht="23.1" customHeight="1" x14ac:dyDescent="0.55000000000000004">
      <c r="A101" s="692" t="s">
        <v>1243</v>
      </c>
      <c r="B101" s="689">
        <v>65</v>
      </c>
      <c r="C101" s="689" t="s">
        <v>34</v>
      </c>
      <c r="D101" s="693">
        <v>37321</v>
      </c>
      <c r="E101" s="689">
        <v>220</v>
      </c>
      <c r="F101" s="689">
        <v>1154</v>
      </c>
      <c r="G101" s="690" t="s">
        <v>490</v>
      </c>
      <c r="H101" s="689"/>
      <c r="I101" s="689"/>
      <c r="J101" s="689">
        <v>70</v>
      </c>
      <c r="K101" s="694"/>
      <c r="L101" s="689">
        <v>50</v>
      </c>
      <c r="M101" s="694">
        <v>20</v>
      </c>
      <c r="N101" s="694"/>
      <c r="O101" s="694"/>
      <c r="P101" s="695">
        <v>250</v>
      </c>
      <c r="Q101" s="689">
        <v>17</v>
      </c>
      <c r="R101" s="689">
        <v>112</v>
      </c>
      <c r="S101" s="689" t="s">
        <v>36</v>
      </c>
      <c r="T101" s="690" t="s">
        <v>64</v>
      </c>
      <c r="U101" s="689">
        <v>20</v>
      </c>
      <c r="V101" s="694"/>
      <c r="W101" s="689"/>
      <c r="X101" s="694">
        <v>20</v>
      </c>
      <c r="Y101" s="694"/>
      <c r="Z101" s="689">
        <v>18</v>
      </c>
      <c r="AA101" s="694" t="s">
        <v>3477</v>
      </c>
    </row>
    <row r="102" spans="1:27" ht="23.1" customHeight="1" x14ac:dyDescent="0.55000000000000004">
      <c r="A102" s="167" t="s">
        <v>1243</v>
      </c>
      <c r="B102" s="170">
        <v>66</v>
      </c>
      <c r="C102" s="170" t="s">
        <v>47</v>
      </c>
      <c r="D102" s="164">
        <v>238</v>
      </c>
      <c r="E102" s="170"/>
      <c r="F102" s="170"/>
      <c r="G102" s="163" t="s">
        <v>490</v>
      </c>
      <c r="H102" s="170">
        <v>14</v>
      </c>
      <c r="I102" s="170">
        <v>3</v>
      </c>
      <c r="J102" s="170">
        <v>52</v>
      </c>
      <c r="K102" s="171">
        <v>5952</v>
      </c>
      <c r="L102" s="170"/>
      <c r="M102" s="171"/>
      <c r="N102" s="171"/>
      <c r="O102" s="171"/>
      <c r="P102" s="172">
        <v>100</v>
      </c>
      <c r="Q102" s="170"/>
      <c r="R102" s="170"/>
      <c r="S102" s="170"/>
      <c r="T102" s="163"/>
      <c r="U102" s="170"/>
      <c r="V102" s="171"/>
      <c r="W102" s="170"/>
      <c r="X102" s="171"/>
      <c r="Y102" s="171"/>
      <c r="Z102" s="170"/>
      <c r="AA102" s="171"/>
    </row>
    <row r="103" spans="1:27" ht="23.1" customHeight="1" x14ac:dyDescent="0.55000000000000004">
      <c r="A103" s="167"/>
      <c r="B103" s="170"/>
      <c r="C103" s="170"/>
      <c r="D103" s="164"/>
      <c r="E103" s="170"/>
      <c r="F103" s="170"/>
      <c r="G103" s="163"/>
      <c r="H103" s="170"/>
      <c r="I103" s="170"/>
      <c r="J103" s="170"/>
      <c r="K103" s="171"/>
      <c r="L103" s="170"/>
      <c r="M103" s="171"/>
      <c r="N103" s="171"/>
      <c r="O103" s="171"/>
      <c r="P103" s="172"/>
      <c r="Q103" s="170"/>
      <c r="R103" s="170"/>
      <c r="S103" s="170"/>
      <c r="T103" s="163"/>
      <c r="U103" s="170"/>
      <c r="V103" s="171"/>
      <c r="W103" s="170"/>
      <c r="X103" s="171"/>
      <c r="Y103" s="171"/>
      <c r="Z103" s="170"/>
      <c r="AA103" s="171"/>
    </row>
    <row r="104" spans="1:27" ht="23.1" customHeight="1" x14ac:dyDescent="0.55000000000000004">
      <c r="A104" s="167" t="s">
        <v>1244</v>
      </c>
      <c r="B104" s="170">
        <v>67</v>
      </c>
      <c r="C104" s="170" t="s">
        <v>34</v>
      </c>
      <c r="D104" s="164">
        <v>37229</v>
      </c>
      <c r="E104" s="170">
        <v>64</v>
      </c>
      <c r="F104" s="170">
        <v>911</v>
      </c>
      <c r="G104" s="163" t="s">
        <v>490</v>
      </c>
      <c r="H104" s="170"/>
      <c r="I104" s="170">
        <v>1</v>
      </c>
      <c r="J104" s="170">
        <v>8</v>
      </c>
      <c r="K104" s="171"/>
      <c r="L104" s="170">
        <v>108</v>
      </c>
      <c r="M104" s="171"/>
      <c r="N104" s="171"/>
      <c r="O104" s="171"/>
      <c r="P104" s="172">
        <v>250</v>
      </c>
      <c r="Q104" s="170">
        <v>18</v>
      </c>
      <c r="R104" s="170">
        <v>79</v>
      </c>
      <c r="S104" s="170" t="s">
        <v>36</v>
      </c>
      <c r="T104" s="163" t="s">
        <v>64</v>
      </c>
      <c r="U104" s="170">
        <v>59</v>
      </c>
      <c r="V104" s="171"/>
      <c r="W104" s="170">
        <v>59</v>
      </c>
      <c r="X104" s="171"/>
      <c r="Y104" s="171"/>
      <c r="Z104" s="170">
        <v>60</v>
      </c>
      <c r="AA104" s="171"/>
    </row>
    <row r="105" spans="1:27" ht="23.1" customHeight="1" x14ac:dyDescent="0.55000000000000004">
      <c r="A105" s="167" t="s">
        <v>1244</v>
      </c>
      <c r="B105" s="170">
        <v>68</v>
      </c>
      <c r="C105" s="170" t="s">
        <v>34</v>
      </c>
      <c r="D105" s="164">
        <v>47050</v>
      </c>
      <c r="E105" s="170">
        <v>167</v>
      </c>
      <c r="F105" s="170">
        <v>4228</v>
      </c>
      <c r="G105" s="163" t="s">
        <v>490</v>
      </c>
      <c r="H105" s="170">
        <v>22</v>
      </c>
      <c r="I105" s="170">
        <v>2</v>
      </c>
      <c r="J105" s="170">
        <v>62</v>
      </c>
      <c r="K105" s="171">
        <v>9062</v>
      </c>
      <c r="L105" s="170"/>
      <c r="M105" s="171"/>
      <c r="N105" s="171"/>
      <c r="O105" s="171"/>
      <c r="P105" s="172">
        <v>150</v>
      </c>
      <c r="Q105" s="170"/>
      <c r="R105" s="170"/>
      <c r="S105" s="170"/>
      <c r="T105" s="163"/>
      <c r="U105" s="170"/>
      <c r="V105" s="171"/>
      <c r="W105" s="170"/>
      <c r="X105" s="171"/>
      <c r="Y105" s="171"/>
      <c r="Z105" s="170"/>
      <c r="AA105" s="171"/>
    </row>
    <row r="106" spans="1:27" ht="23.1" customHeight="1" x14ac:dyDescent="0.55000000000000004">
      <c r="A106" s="167"/>
      <c r="B106" s="170"/>
      <c r="C106" s="170"/>
      <c r="D106" s="164"/>
      <c r="E106" s="170"/>
      <c r="F106" s="170"/>
      <c r="G106" s="163"/>
      <c r="H106" s="170"/>
      <c r="I106" s="170"/>
      <c r="J106" s="170"/>
      <c r="K106" s="171"/>
      <c r="L106" s="170"/>
      <c r="M106" s="171"/>
      <c r="N106" s="171"/>
      <c r="O106" s="171"/>
      <c r="P106" s="172"/>
      <c r="Q106" s="170"/>
      <c r="R106" s="170"/>
      <c r="S106" s="170"/>
      <c r="T106" s="163"/>
      <c r="U106" s="170"/>
      <c r="V106" s="171"/>
      <c r="W106" s="170"/>
      <c r="X106" s="171"/>
      <c r="Y106" s="171"/>
      <c r="Z106" s="170"/>
      <c r="AA106" s="171"/>
    </row>
    <row r="107" spans="1:27" ht="23.1" customHeight="1" x14ac:dyDescent="0.55000000000000004">
      <c r="A107" s="167" t="s">
        <v>1245</v>
      </c>
      <c r="B107" s="170">
        <v>69</v>
      </c>
      <c r="C107" s="170" t="s">
        <v>34</v>
      </c>
      <c r="D107" s="164">
        <v>37216</v>
      </c>
      <c r="E107" s="170">
        <v>214</v>
      </c>
      <c r="F107" s="170">
        <v>988</v>
      </c>
      <c r="G107" s="163" t="s">
        <v>490</v>
      </c>
      <c r="H107" s="170"/>
      <c r="I107" s="170">
        <v>1</v>
      </c>
      <c r="J107" s="170">
        <v>29</v>
      </c>
      <c r="K107" s="171"/>
      <c r="L107" s="170">
        <v>129</v>
      </c>
      <c r="M107" s="171"/>
      <c r="N107" s="171"/>
      <c r="O107" s="171"/>
      <c r="P107" s="172">
        <v>250</v>
      </c>
      <c r="Q107" s="170">
        <v>19</v>
      </c>
      <c r="R107" s="170">
        <v>128</v>
      </c>
      <c r="S107" s="170" t="s">
        <v>36</v>
      </c>
      <c r="T107" s="163" t="s">
        <v>45</v>
      </c>
      <c r="U107" s="170">
        <v>108</v>
      </c>
      <c r="V107" s="171"/>
      <c r="W107" s="170">
        <v>108</v>
      </c>
      <c r="X107" s="171"/>
      <c r="Y107" s="171"/>
      <c r="Z107" s="170">
        <v>30</v>
      </c>
      <c r="AA107" s="171"/>
    </row>
    <row r="108" spans="1:27" ht="23.1" customHeight="1" x14ac:dyDescent="0.55000000000000004">
      <c r="A108" s="167"/>
      <c r="B108" s="170"/>
      <c r="C108" s="170"/>
      <c r="D108" s="164"/>
      <c r="E108" s="170"/>
      <c r="F108" s="170"/>
      <c r="G108" s="163"/>
      <c r="H108" s="170"/>
      <c r="I108" s="170"/>
      <c r="J108" s="170"/>
      <c r="K108" s="171"/>
      <c r="L108" s="170"/>
      <c r="M108" s="171"/>
      <c r="N108" s="171"/>
      <c r="O108" s="171"/>
      <c r="P108" s="172"/>
      <c r="Q108" s="170"/>
      <c r="R108" s="170"/>
      <c r="S108" s="170"/>
      <c r="T108" s="163"/>
      <c r="U108" s="170"/>
      <c r="V108" s="171"/>
      <c r="W108" s="170"/>
      <c r="X108" s="171"/>
      <c r="Y108" s="171"/>
      <c r="Z108" s="170"/>
      <c r="AA108" s="171"/>
    </row>
    <row r="109" spans="1:27" ht="23.1" customHeight="1" x14ac:dyDescent="0.55000000000000004">
      <c r="A109" s="167" t="s">
        <v>1246</v>
      </c>
      <c r="B109" s="170">
        <v>70</v>
      </c>
      <c r="C109" s="170" t="s">
        <v>34</v>
      </c>
      <c r="D109" s="164">
        <v>37166</v>
      </c>
      <c r="E109" s="170">
        <v>37</v>
      </c>
      <c r="F109" s="170">
        <v>896</v>
      </c>
      <c r="G109" s="163" t="s">
        <v>490</v>
      </c>
      <c r="H109" s="170"/>
      <c r="I109" s="170">
        <v>1</v>
      </c>
      <c r="J109" s="170">
        <v>34</v>
      </c>
      <c r="K109" s="171"/>
      <c r="L109" s="170">
        <v>134</v>
      </c>
      <c r="M109" s="171"/>
      <c r="N109" s="171"/>
      <c r="O109" s="171"/>
      <c r="P109" s="172">
        <v>300</v>
      </c>
      <c r="Q109" s="170">
        <v>20</v>
      </c>
      <c r="R109" s="170">
        <v>52</v>
      </c>
      <c r="S109" s="170" t="s">
        <v>36</v>
      </c>
      <c r="T109" s="163" t="s">
        <v>45</v>
      </c>
      <c r="U109" s="170">
        <v>108</v>
      </c>
      <c r="V109" s="171"/>
      <c r="W109" s="170">
        <v>108</v>
      </c>
      <c r="X109" s="171"/>
      <c r="Y109" s="171"/>
      <c r="Z109" s="170">
        <v>25</v>
      </c>
      <c r="AA109" s="171"/>
    </row>
    <row r="110" spans="1:27" ht="23.1" customHeight="1" x14ac:dyDescent="0.55000000000000004">
      <c r="A110" s="167" t="s">
        <v>1246</v>
      </c>
      <c r="B110" s="170">
        <v>71</v>
      </c>
      <c r="C110" s="170" t="s">
        <v>34</v>
      </c>
      <c r="D110" s="164">
        <v>62213</v>
      </c>
      <c r="E110" s="170">
        <v>133</v>
      </c>
      <c r="F110" s="170">
        <v>5814</v>
      </c>
      <c r="G110" s="163" t="s">
        <v>490</v>
      </c>
      <c r="H110" s="170">
        <v>15</v>
      </c>
      <c r="I110" s="170"/>
      <c r="J110" s="170">
        <v>58</v>
      </c>
      <c r="K110" s="171">
        <v>6058</v>
      </c>
      <c r="L110" s="170"/>
      <c r="M110" s="171"/>
      <c r="N110" s="171"/>
      <c r="O110" s="171"/>
      <c r="P110" s="172">
        <v>150</v>
      </c>
      <c r="Q110" s="170"/>
      <c r="R110" s="170"/>
      <c r="S110" s="170"/>
      <c r="T110" s="163"/>
      <c r="U110" s="170"/>
      <c r="V110" s="171"/>
      <c r="W110" s="170"/>
      <c r="X110" s="171"/>
      <c r="Y110" s="171"/>
      <c r="Z110" s="170"/>
      <c r="AA110" s="171"/>
    </row>
    <row r="111" spans="1:27" ht="23.1" customHeight="1" x14ac:dyDescent="0.55000000000000004">
      <c r="A111" s="167" t="s">
        <v>1246</v>
      </c>
      <c r="B111" s="170">
        <v>72</v>
      </c>
      <c r="C111" s="170" t="s">
        <v>34</v>
      </c>
      <c r="D111" s="164">
        <v>47083</v>
      </c>
      <c r="E111" s="170">
        <v>86</v>
      </c>
      <c r="F111" s="170">
        <v>4261</v>
      </c>
      <c r="G111" s="163" t="s">
        <v>490</v>
      </c>
      <c r="H111" s="170">
        <v>17</v>
      </c>
      <c r="I111" s="170">
        <v>2</v>
      </c>
      <c r="J111" s="170">
        <v>21</v>
      </c>
      <c r="K111" s="171">
        <v>7021</v>
      </c>
      <c r="L111" s="170"/>
      <c r="M111" s="171"/>
      <c r="N111" s="171"/>
      <c r="O111" s="171"/>
      <c r="P111" s="172">
        <v>100</v>
      </c>
      <c r="Q111" s="170"/>
      <c r="R111" s="170"/>
      <c r="S111" s="170"/>
      <c r="T111" s="163"/>
      <c r="U111" s="170"/>
      <c r="V111" s="171"/>
      <c r="W111" s="170"/>
      <c r="X111" s="171"/>
      <c r="Y111" s="171"/>
      <c r="Z111" s="170"/>
      <c r="AA111" s="171"/>
    </row>
    <row r="112" spans="1:27" ht="23.1" customHeight="1" x14ac:dyDescent="0.55000000000000004">
      <c r="A112" s="167" t="s">
        <v>1246</v>
      </c>
      <c r="B112" s="170">
        <v>73</v>
      </c>
      <c r="C112" s="170" t="s">
        <v>34</v>
      </c>
      <c r="D112" s="164">
        <v>47034</v>
      </c>
      <c r="E112" s="170">
        <v>128</v>
      </c>
      <c r="F112" s="170">
        <v>4212</v>
      </c>
      <c r="G112" s="163" t="s">
        <v>490</v>
      </c>
      <c r="H112" s="170"/>
      <c r="I112" s="170"/>
      <c r="J112" s="170">
        <v>93</v>
      </c>
      <c r="K112" s="171"/>
      <c r="L112" s="170">
        <v>93</v>
      </c>
      <c r="M112" s="171"/>
      <c r="N112" s="171"/>
      <c r="O112" s="171"/>
      <c r="P112" s="172">
        <v>300</v>
      </c>
      <c r="Q112" s="170">
        <v>21</v>
      </c>
      <c r="R112" s="170">
        <v>52</v>
      </c>
      <c r="S112" s="170" t="s">
        <v>36</v>
      </c>
      <c r="T112" s="163" t="s">
        <v>45</v>
      </c>
      <c r="U112" s="170">
        <v>144</v>
      </c>
      <c r="V112" s="171"/>
      <c r="W112" s="170">
        <v>144</v>
      </c>
      <c r="X112" s="171"/>
      <c r="Y112" s="171"/>
      <c r="Z112" s="170">
        <v>17</v>
      </c>
      <c r="AA112" s="171"/>
    </row>
    <row r="113" spans="1:27" ht="23.1" customHeight="1" x14ac:dyDescent="0.55000000000000004">
      <c r="A113" s="167"/>
      <c r="B113" s="170"/>
      <c r="C113" s="170"/>
      <c r="D113" s="164"/>
      <c r="E113" s="170"/>
      <c r="F113" s="170"/>
      <c r="G113" s="163"/>
      <c r="H113" s="170"/>
      <c r="I113" s="170"/>
      <c r="J113" s="170"/>
      <c r="K113" s="171"/>
      <c r="L113" s="170"/>
      <c r="M113" s="171"/>
      <c r="N113" s="171"/>
      <c r="O113" s="171"/>
      <c r="P113" s="172"/>
      <c r="Q113" s="170"/>
      <c r="R113" s="170"/>
      <c r="S113" s="170"/>
      <c r="T113" s="163"/>
      <c r="U113" s="170"/>
      <c r="V113" s="171"/>
      <c r="W113" s="170"/>
      <c r="X113" s="171"/>
      <c r="Y113" s="171"/>
      <c r="Z113" s="170"/>
      <c r="AA113" s="171"/>
    </row>
    <row r="114" spans="1:27" ht="23.1" customHeight="1" x14ac:dyDescent="0.55000000000000004">
      <c r="A114" s="167" t="s">
        <v>1247</v>
      </c>
      <c r="B114" s="170">
        <v>74</v>
      </c>
      <c r="C114" s="170" t="s">
        <v>34</v>
      </c>
      <c r="D114" s="164">
        <v>25425</v>
      </c>
      <c r="E114" s="170">
        <v>23</v>
      </c>
      <c r="F114" s="170">
        <v>1881</v>
      </c>
      <c r="G114" s="163" t="s">
        <v>490</v>
      </c>
      <c r="H114" s="170">
        <v>4</v>
      </c>
      <c r="I114" s="170"/>
      <c r="J114" s="170">
        <v>74</v>
      </c>
      <c r="K114" s="171">
        <v>1674</v>
      </c>
      <c r="L114" s="170"/>
      <c r="M114" s="171"/>
      <c r="N114" s="171"/>
      <c r="O114" s="171"/>
      <c r="P114" s="172">
        <v>250</v>
      </c>
      <c r="Q114" s="170"/>
      <c r="R114" s="170">
        <v>87</v>
      </c>
      <c r="S114" s="170"/>
      <c r="T114" s="163"/>
      <c r="U114" s="170"/>
      <c r="V114" s="171"/>
      <c r="W114" s="170"/>
      <c r="X114" s="171"/>
      <c r="Y114" s="171"/>
      <c r="Z114" s="170"/>
      <c r="AA114" s="171"/>
    </row>
    <row r="115" spans="1:27" ht="23.1" customHeight="1" x14ac:dyDescent="0.55000000000000004">
      <c r="A115" s="167" t="s">
        <v>1247</v>
      </c>
      <c r="B115" s="170">
        <v>75</v>
      </c>
      <c r="C115" s="170" t="s">
        <v>34</v>
      </c>
      <c r="D115" s="164">
        <v>54077</v>
      </c>
      <c r="E115" s="170">
        <v>131</v>
      </c>
      <c r="F115" s="170">
        <v>4393</v>
      </c>
      <c r="G115" s="163" t="s">
        <v>490</v>
      </c>
      <c r="H115" s="170">
        <v>5</v>
      </c>
      <c r="I115" s="170">
        <v>1</v>
      </c>
      <c r="J115" s="170">
        <v>34</v>
      </c>
      <c r="K115" s="171">
        <v>2134</v>
      </c>
      <c r="L115" s="170"/>
      <c r="M115" s="171"/>
      <c r="N115" s="171"/>
      <c r="O115" s="171"/>
      <c r="P115" s="172">
        <v>150</v>
      </c>
      <c r="Q115" s="170"/>
      <c r="R115" s="170"/>
      <c r="S115" s="170"/>
      <c r="T115" s="163"/>
      <c r="U115" s="170"/>
      <c r="V115" s="171"/>
      <c r="W115" s="170"/>
      <c r="X115" s="171"/>
      <c r="Y115" s="171"/>
      <c r="Z115" s="170"/>
      <c r="AA115" s="171"/>
    </row>
    <row r="116" spans="1:27" ht="23.1" customHeight="1" x14ac:dyDescent="0.55000000000000004">
      <c r="A116" s="167" t="s">
        <v>1247</v>
      </c>
      <c r="B116" s="170">
        <v>76</v>
      </c>
      <c r="C116" s="170" t="s">
        <v>34</v>
      </c>
      <c r="D116" s="164">
        <v>43959</v>
      </c>
      <c r="E116" s="170">
        <v>91</v>
      </c>
      <c r="F116" s="170">
        <v>3293</v>
      </c>
      <c r="G116" s="163" t="s">
        <v>490</v>
      </c>
      <c r="H116" s="170"/>
      <c r="I116" s="170">
        <v>2</v>
      </c>
      <c r="J116" s="170">
        <v>20</v>
      </c>
      <c r="K116" s="171">
        <v>220</v>
      </c>
      <c r="L116" s="170"/>
      <c r="M116" s="171"/>
      <c r="N116" s="171"/>
      <c r="O116" s="171"/>
      <c r="P116" s="172">
        <v>300</v>
      </c>
      <c r="Q116" s="170"/>
      <c r="R116" s="170"/>
      <c r="S116" s="170"/>
      <c r="T116" s="163"/>
      <c r="U116" s="170"/>
      <c r="V116" s="171"/>
      <c r="W116" s="170"/>
      <c r="X116" s="171"/>
      <c r="Y116" s="171"/>
      <c r="Z116" s="170"/>
      <c r="AA116" s="171"/>
    </row>
    <row r="117" spans="1:27" ht="23.1" customHeight="1" x14ac:dyDescent="0.55000000000000004">
      <c r="A117" s="167"/>
      <c r="B117" s="170"/>
      <c r="C117" s="170"/>
      <c r="D117" s="164"/>
      <c r="E117" s="170"/>
      <c r="F117" s="170"/>
      <c r="G117" s="163"/>
      <c r="H117" s="170"/>
      <c r="I117" s="170"/>
      <c r="J117" s="170"/>
      <c r="K117" s="171"/>
      <c r="L117" s="170"/>
      <c r="M117" s="171"/>
      <c r="N117" s="171"/>
      <c r="O117" s="171"/>
      <c r="P117" s="172"/>
      <c r="Q117" s="170"/>
      <c r="R117" s="170"/>
      <c r="S117" s="170"/>
      <c r="T117" s="163"/>
      <c r="U117" s="170"/>
      <c r="V117" s="171"/>
      <c r="W117" s="170"/>
      <c r="X117" s="171"/>
      <c r="Y117" s="171"/>
      <c r="Z117" s="170"/>
      <c r="AA117" s="171"/>
    </row>
    <row r="118" spans="1:27" ht="23.1" customHeight="1" x14ac:dyDescent="0.55000000000000004">
      <c r="A118" s="167" t="s">
        <v>1248</v>
      </c>
      <c r="B118" s="170">
        <v>77</v>
      </c>
      <c r="C118" s="170" t="s">
        <v>34</v>
      </c>
      <c r="D118" s="164">
        <v>22203</v>
      </c>
      <c r="E118" s="170">
        <v>35</v>
      </c>
      <c r="F118" s="170">
        <v>2936</v>
      </c>
      <c r="G118" s="163" t="s">
        <v>490</v>
      </c>
      <c r="H118" s="170">
        <v>9</v>
      </c>
      <c r="I118" s="170">
        <v>1</v>
      </c>
      <c r="J118" s="170">
        <v>38</v>
      </c>
      <c r="K118" s="171">
        <v>3738</v>
      </c>
      <c r="L118" s="170"/>
      <c r="M118" s="171"/>
      <c r="N118" s="171"/>
      <c r="O118" s="171"/>
      <c r="P118" s="172">
        <v>150</v>
      </c>
      <c r="Q118" s="170"/>
      <c r="R118" s="170">
        <v>79</v>
      </c>
      <c r="S118" s="170"/>
      <c r="T118" s="163"/>
      <c r="U118" s="170"/>
      <c r="V118" s="171"/>
      <c r="W118" s="170"/>
      <c r="X118" s="171"/>
      <c r="Y118" s="171"/>
      <c r="Z118" s="170"/>
      <c r="AA118" s="171"/>
    </row>
    <row r="119" spans="1:27" ht="23.1" customHeight="1" x14ac:dyDescent="0.55000000000000004">
      <c r="A119" s="167"/>
      <c r="B119" s="170"/>
      <c r="C119" s="170"/>
      <c r="D119" s="164"/>
      <c r="E119" s="170"/>
      <c r="F119" s="170"/>
      <c r="G119" s="163"/>
      <c r="H119" s="170"/>
      <c r="I119" s="170"/>
      <c r="J119" s="170"/>
      <c r="K119" s="171"/>
      <c r="L119" s="170"/>
      <c r="M119" s="171"/>
      <c r="N119" s="171"/>
      <c r="O119" s="171"/>
      <c r="P119" s="172"/>
      <c r="Q119" s="170"/>
      <c r="R119" s="170"/>
      <c r="S119" s="170"/>
      <c r="T119" s="163"/>
      <c r="U119" s="170"/>
      <c r="V119" s="171"/>
      <c r="W119" s="170"/>
      <c r="X119" s="171"/>
      <c r="Y119" s="171"/>
      <c r="Z119" s="170"/>
      <c r="AA119" s="171"/>
    </row>
    <row r="120" spans="1:27" ht="23.1" customHeight="1" x14ac:dyDescent="0.55000000000000004">
      <c r="A120" s="167" t="s">
        <v>1249</v>
      </c>
      <c r="B120" s="170">
        <v>78</v>
      </c>
      <c r="C120" s="170" t="s">
        <v>34</v>
      </c>
      <c r="D120" s="164">
        <v>47634</v>
      </c>
      <c r="E120" s="170">
        <v>103</v>
      </c>
      <c r="F120" s="170">
        <v>4430</v>
      </c>
      <c r="G120" s="163" t="s">
        <v>490</v>
      </c>
      <c r="H120" s="170">
        <v>10</v>
      </c>
      <c r="I120" s="170"/>
      <c r="J120" s="170"/>
      <c r="K120" s="171">
        <v>4000</v>
      </c>
      <c r="L120" s="170"/>
      <c r="M120" s="171"/>
      <c r="N120" s="171"/>
      <c r="O120" s="171"/>
      <c r="P120" s="172">
        <v>150</v>
      </c>
      <c r="Q120" s="170"/>
      <c r="R120" s="170">
        <v>334</v>
      </c>
      <c r="S120" s="170"/>
      <c r="T120" s="163"/>
      <c r="U120" s="170"/>
      <c r="V120" s="171"/>
      <c r="W120" s="170"/>
      <c r="X120" s="171"/>
      <c r="Y120" s="171"/>
      <c r="Z120" s="170"/>
      <c r="AA120" s="171"/>
    </row>
    <row r="121" spans="1:27" ht="23.1" customHeight="1" x14ac:dyDescent="0.55000000000000004">
      <c r="A121" s="167" t="s">
        <v>1249</v>
      </c>
      <c r="B121" s="170">
        <v>79</v>
      </c>
      <c r="C121" s="170" t="s">
        <v>34</v>
      </c>
      <c r="D121" s="164">
        <v>50753</v>
      </c>
      <c r="E121" s="170">
        <v>115</v>
      </c>
      <c r="F121" s="170">
        <v>4844</v>
      </c>
      <c r="G121" s="163" t="s">
        <v>490</v>
      </c>
      <c r="H121" s="170">
        <v>8</v>
      </c>
      <c r="I121" s="170">
        <v>2</v>
      </c>
      <c r="J121" s="170">
        <v>69</v>
      </c>
      <c r="K121" s="171">
        <v>3469</v>
      </c>
      <c r="L121" s="170"/>
      <c r="M121" s="171"/>
      <c r="N121" s="171"/>
      <c r="O121" s="171"/>
      <c r="P121" s="172">
        <v>150</v>
      </c>
      <c r="Q121" s="170"/>
      <c r="R121" s="170"/>
      <c r="S121" s="170"/>
      <c r="T121" s="163"/>
      <c r="U121" s="170"/>
      <c r="V121" s="171"/>
      <c r="W121" s="170"/>
      <c r="X121" s="171"/>
      <c r="Y121" s="171"/>
      <c r="Z121" s="170"/>
      <c r="AA121" s="171"/>
    </row>
    <row r="122" spans="1:27" ht="23.1" customHeight="1" x14ac:dyDescent="0.55000000000000004">
      <c r="A122" s="167"/>
      <c r="B122" s="170"/>
      <c r="C122" s="170"/>
      <c r="D122" s="164"/>
      <c r="E122" s="170"/>
      <c r="F122" s="170"/>
      <c r="G122" s="163"/>
      <c r="H122" s="170"/>
      <c r="I122" s="170"/>
      <c r="J122" s="170"/>
      <c r="K122" s="171"/>
      <c r="L122" s="170"/>
      <c r="M122" s="171"/>
      <c r="N122" s="171"/>
      <c r="O122" s="171"/>
      <c r="P122" s="172"/>
      <c r="Q122" s="170"/>
      <c r="R122" s="170"/>
      <c r="S122" s="170"/>
      <c r="T122" s="163"/>
      <c r="U122" s="170"/>
      <c r="V122" s="171"/>
      <c r="W122" s="170"/>
      <c r="X122" s="171"/>
      <c r="Y122" s="171"/>
      <c r="Z122" s="170"/>
      <c r="AA122" s="171"/>
    </row>
    <row r="123" spans="1:27" ht="23.1" customHeight="1" x14ac:dyDescent="0.55000000000000004">
      <c r="A123" s="167" t="s">
        <v>1250</v>
      </c>
      <c r="B123" s="170">
        <v>80</v>
      </c>
      <c r="C123" s="170" t="s">
        <v>34</v>
      </c>
      <c r="D123" s="164">
        <v>25958</v>
      </c>
      <c r="E123" s="170">
        <v>94</v>
      </c>
      <c r="F123" s="170">
        <v>1904</v>
      </c>
      <c r="G123" s="163" t="s">
        <v>490</v>
      </c>
      <c r="H123" s="170">
        <v>10</v>
      </c>
      <c r="I123" s="170">
        <v>2</v>
      </c>
      <c r="J123" s="170">
        <v>62</v>
      </c>
      <c r="K123" s="171">
        <v>4262</v>
      </c>
      <c r="L123" s="170"/>
      <c r="M123" s="171"/>
      <c r="N123" s="171"/>
      <c r="O123" s="171"/>
      <c r="P123" s="172">
        <v>250</v>
      </c>
      <c r="Q123" s="170"/>
      <c r="R123" s="170">
        <v>39</v>
      </c>
      <c r="S123" s="170"/>
      <c r="T123" s="163"/>
      <c r="U123" s="170"/>
      <c r="V123" s="171"/>
      <c r="W123" s="170"/>
      <c r="X123" s="171"/>
      <c r="Y123" s="171"/>
      <c r="Z123" s="170"/>
      <c r="AA123" s="171"/>
    </row>
    <row r="124" spans="1:27" s="179" customFormat="1" ht="23.1" customHeight="1" x14ac:dyDescent="0.55000000000000004">
      <c r="A124" s="178" t="s">
        <v>1250</v>
      </c>
      <c r="B124" s="173">
        <v>81</v>
      </c>
      <c r="C124" s="173" t="s">
        <v>47</v>
      </c>
      <c r="D124" s="174">
        <v>807</v>
      </c>
      <c r="E124" s="173">
        <v>163</v>
      </c>
      <c r="F124" s="173"/>
      <c r="G124" s="175" t="s">
        <v>490</v>
      </c>
      <c r="H124" s="173"/>
      <c r="I124" s="173">
        <v>1</v>
      </c>
      <c r="J124" s="173">
        <v>21</v>
      </c>
      <c r="K124" s="176"/>
      <c r="L124" s="173">
        <v>121</v>
      </c>
      <c r="M124" s="176"/>
      <c r="N124" s="176"/>
      <c r="O124" s="176"/>
      <c r="P124" s="177">
        <v>100</v>
      </c>
      <c r="Q124" s="173">
        <v>22</v>
      </c>
      <c r="R124" s="173">
        <v>39</v>
      </c>
      <c r="S124" s="173" t="s">
        <v>36</v>
      </c>
      <c r="T124" s="175" t="s">
        <v>64</v>
      </c>
      <c r="U124" s="173">
        <v>72</v>
      </c>
      <c r="V124" s="176"/>
      <c r="W124" s="173">
        <v>72</v>
      </c>
      <c r="X124" s="176"/>
      <c r="Y124" s="176"/>
      <c r="Z124" s="173">
        <v>42</v>
      </c>
      <c r="AA124" s="176"/>
    </row>
    <row r="125" spans="1:27" ht="23.1" customHeight="1" x14ac:dyDescent="0.55000000000000004">
      <c r="A125" s="167"/>
      <c r="B125" s="170"/>
      <c r="C125" s="170"/>
      <c r="D125" s="164"/>
      <c r="E125" s="170"/>
      <c r="F125" s="170"/>
      <c r="G125" s="163"/>
      <c r="H125" s="170"/>
      <c r="I125" s="170"/>
      <c r="J125" s="170"/>
      <c r="K125" s="171"/>
      <c r="L125" s="170"/>
      <c r="M125" s="171"/>
      <c r="N125" s="171"/>
      <c r="O125" s="171"/>
      <c r="P125" s="172"/>
      <c r="Q125" s="170"/>
      <c r="R125" s="170"/>
      <c r="S125" s="170"/>
      <c r="T125" s="163"/>
      <c r="U125" s="170"/>
      <c r="V125" s="171"/>
      <c r="W125" s="170"/>
      <c r="X125" s="171"/>
      <c r="Y125" s="171"/>
      <c r="Z125" s="170"/>
      <c r="AA125" s="171"/>
    </row>
    <row r="126" spans="1:27" ht="23.1" customHeight="1" x14ac:dyDescent="0.55000000000000004">
      <c r="A126" s="167" t="s">
        <v>1251</v>
      </c>
      <c r="B126" s="170">
        <v>82</v>
      </c>
      <c r="C126" s="170" t="s">
        <v>34</v>
      </c>
      <c r="D126" s="164">
        <v>99169</v>
      </c>
      <c r="E126" s="170">
        <v>416</v>
      </c>
      <c r="F126" s="170">
        <v>7974</v>
      </c>
      <c r="G126" s="163" t="s">
        <v>490</v>
      </c>
      <c r="H126" s="170">
        <v>5</v>
      </c>
      <c r="I126" s="170"/>
      <c r="J126" s="170">
        <v>75</v>
      </c>
      <c r="K126" s="171">
        <v>2075</v>
      </c>
      <c r="L126" s="170"/>
      <c r="M126" s="171"/>
      <c r="N126" s="171"/>
      <c r="O126" s="171"/>
      <c r="P126" s="172">
        <v>150</v>
      </c>
      <c r="Q126" s="170"/>
      <c r="R126" s="170">
        <v>82</v>
      </c>
      <c r="S126" s="170"/>
      <c r="T126" s="163"/>
      <c r="U126" s="170"/>
      <c r="V126" s="171"/>
      <c r="W126" s="170"/>
      <c r="X126" s="171"/>
      <c r="Y126" s="171"/>
      <c r="Z126" s="170"/>
      <c r="AA126" s="171"/>
    </row>
    <row r="127" spans="1:27" ht="23.1" customHeight="1" x14ac:dyDescent="0.55000000000000004">
      <c r="A127" s="167" t="s">
        <v>1251</v>
      </c>
      <c r="B127" s="170">
        <v>83</v>
      </c>
      <c r="C127" s="170" t="s">
        <v>34</v>
      </c>
      <c r="D127" s="164">
        <v>32790</v>
      </c>
      <c r="E127" s="170">
        <v>33</v>
      </c>
      <c r="F127" s="170">
        <v>2528</v>
      </c>
      <c r="G127" s="163" t="s">
        <v>490</v>
      </c>
      <c r="H127" s="170">
        <v>4</v>
      </c>
      <c r="I127" s="170">
        <v>3</v>
      </c>
      <c r="J127" s="170">
        <v>8</v>
      </c>
      <c r="K127" s="171">
        <v>1908</v>
      </c>
      <c r="L127" s="170"/>
      <c r="M127" s="171"/>
      <c r="N127" s="171"/>
      <c r="O127" s="171"/>
      <c r="P127" s="172">
        <v>100</v>
      </c>
      <c r="Q127" s="170"/>
      <c r="R127" s="170">
        <v>82</v>
      </c>
      <c r="S127" s="170"/>
      <c r="T127" s="163"/>
      <c r="U127" s="170"/>
      <c r="V127" s="171"/>
      <c r="W127" s="170"/>
      <c r="X127" s="171"/>
      <c r="Y127" s="171"/>
      <c r="Z127" s="170"/>
      <c r="AA127" s="171"/>
    </row>
    <row r="128" spans="1:27" ht="23.1" customHeight="1" x14ac:dyDescent="0.55000000000000004">
      <c r="A128" s="167"/>
      <c r="B128" s="170"/>
      <c r="C128" s="170"/>
      <c r="D128" s="164"/>
      <c r="E128" s="170"/>
      <c r="F128" s="170"/>
      <c r="G128" s="163"/>
      <c r="H128" s="170"/>
      <c r="I128" s="170"/>
      <c r="J128" s="170"/>
      <c r="K128" s="171"/>
      <c r="L128" s="170"/>
      <c r="M128" s="171"/>
      <c r="N128" s="171"/>
      <c r="O128" s="171"/>
      <c r="P128" s="172"/>
      <c r="Q128" s="170"/>
      <c r="R128" s="170"/>
      <c r="S128" s="170"/>
      <c r="T128" s="163"/>
      <c r="U128" s="170"/>
      <c r="V128" s="171"/>
      <c r="W128" s="170"/>
      <c r="X128" s="171"/>
      <c r="Y128" s="171"/>
      <c r="Z128" s="170"/>
      <c r="AA128" s="171"/>
    </row>
    <row r="129" spans="1:27" ht="23.1" customHeight="1" x14ac:dyDescent="0.55000000000000004">
      <c r="A129" s="167" t="s">
        <v>1252</v>
      </c>
      <c r="B129" s="170">
        <v>84</v>
      </c>
      <c r="C129" s="170" t="s">
        <v>34</v>
      </c>
      <c r="D129" s="164">
        <v>42039</v>
      </c>
      <c r="E129" s="170">
        <v>35</v>
      </c>
      <c r="F129" s="170">
        <v>2614</v>
      </c>
      <c r="G129" s="163" t="s">
        <v>490</v>
      </c>
      <c r="H129" s="170">
        <v>3</v>
      </c>
      <c r="I129" s="170">
        <v>1</v>
      </c>
      <c r="J129" s="170">
        <v>19</v>
      </c>
      <c r="K129" s="171">
        <v>1319</v>
      </c>
      <c r="L129" s="170"/>
      <c r="M129" s="171"/>
      <c r="N129" s="171"/>
      <c r="O129" s="171"/>
      <c r="P129" s="172">
        <v>100</v>
      </c>
      <c r="Q129" s="170"/>
      <c r="R129" s="170">
        <v>82</v>
      </c>
      <c r="S129" s="170"/>
      <c r="T129" s="163"/>
      <c r="U129" s="170"/>
      <c r="V129" s="171"/>
      <c r="W129" s="170"/>
      <c r="X129" s="171"/>
      <c r="Y129" s="171"/>
      <c r="Z129" s="170"/>
      <c r="AA129" s="171"/>
    </row>
    <row r="130" spans="1:27" ht="23.1" customHeight="1" x14ac:dyDescent="0.55000000000000004">
      <c r="A130" s="167" t="s">
        <v>1252</v>
      </c>
      <c r="B130" s="170">
        <v>85</v>
      </c>
      <c r="C130" s="170" t="s">
        <v>34</v>
      </c>
      <c r="D130" s="164">
        <v>43408</v>
      </c>
      <c r="E130" s="170">
        <v>78</v>
      </c>
      <c r="F130" s="170">
        <v>3125</v>
      </c>
      <c r="G130" s="163" t="s">
        <v>490</v>
      </c>
      <c r="H130" s="170">
        <v>6</v>
      </c>
      <c r="I130" s="170">
        <v>1</v>
      </c>
      <c r="J130" s="170">
        <v>3</v>
      </c>
      <c r="K130" s="171">
        <v>2503</v>
      </c>
      <c r="L130" s="170"/>
      <c r="M130" s="171"/>
      <c r="N130" s="171"/>
      <c r="O130" s="171"/>
      <c r="P130" s="172">
        <v>150</v>
      </c>
      <c r="Q130" s="170"/>
      <c r="R130" s="170">
        <v>82</v>
      </c>
      <c r="S130" s="170"/>
      <c r="T130" s="163"/>
      <c r="U130" s="170"/>
      <c r="V130" s="171"/>
      <c r="W130" s="170"/>
      <c r="X130" s="171"/>
      <c r="Y130" s="171"/>
      <c r="Z130" s="170"/>
      <c r="AA130" s="171"/>
    </row>
    <row r="131" spans="1:27" ht="23.1" customHeight="1" x14ac:dyDescent="0.55000000000000004">
      <c r="A131" s="167"/>
      <c r="B131" s="170"/>
      <c r="C131" s="170"/>
      <c r="D131" s="164"/>
      <c r="E131" s="170"/>
      <c r="F131" s="170"/>
      <c r="G131" s="163"/>
      <c r="H131" s="170"/>
      <c r="I131" s="170"/>
      <c r="J131" s="170"/>
      <c r="K131" s="171"/>
      <c r="L131" s="170"/>
      <c r="M131" s="171"/>
      <c r="N131" s="171"/>
      <c r="O131" s="171"/>
      <c r="P131" s="172"/>
      <c r="Q131" s="170"/>
      <c r="R131" s="170"/>
      <c r="S131" s="170"/>
      <c r="T131" s="163"/>
      <c r="U131" s="170"/>
      <c r="V131" s="171"/>
      <c r="W131" s="170"/>
      <c r="X131" s="171"/>
      <c r="Y131" s="171"/>
      <c r="Z131" s="170"/>
      <c r="AA131" s="171"/>
    </row>
    <row r="132" spans="1:27" s="179" customFormat="1" ht="23.1" customHeight="1" x14ac:dyDescent="0.55000000000000004">
      <c r="A132" s="178" t="s">
        <v>1254</v>
      </c>
      <c r="B132" s="173">
        <v>86</v>
      </c>
      <c r="C132" s="173" t="s">
        <v>34</v>
      </c>
      <c r="D132" s="174">
        <v>37232</v>
      </c>
      <c r="E132" s="173">
        <v>62</v>
      </c>
      <c r="F132" s="173">
        <v>914</v>
      </c>
      <c r="G132" s="175" t="s">
        <v>490</v>
      </c>
      <c r="H132" s="173"/>
      <c r="I132" s="173">
        <v>1</v>
      </c>
      <c r="J132" s="173">
        <v>28</v>
      </c>
      <c r="K132" s="176"/>
      <c r="L132" s="173">
        <v>128</v>
      </c>
      <c r="M132" s="176"/>
      <c r="N132" s="176"/>
      <c r="O132" s="176"/>
      <c r="P132" s="177">
        <v>250</v>
      </c>
      <c r="Q132" s="173">
        <v>23</v>
      </c>
      <c r="R132" s="173">
        <v>76</v>
      </c>
      <c r="S132" s="173" t="s">
        <v>36</v>
      </c>
      <c r="T132" s="175" t="s">
        <v>45</v>
      </c>
      <c r="U132" s="173">
        <v>108</v>
      </c>
      <c r="V132" s="176"/>
      <c r="W132" s="173">
        <v>90</v>
      </c>
      <c r="X132" s="176">
        <v>18</v>
      </c>
      <c r="Y132" s="176"/>
      <c r="Z132" s="173">
        <v>10</v>
      </c>
      <c r="AA132" s="176" t="s">
        <v>1253</v>
      </c>
    </row>
    <row r="133" spans="1:27" ht="23.1" customHeight="1" x14ac:dyDescent="0.55000000000000004">
      <c r="A133" s="167" t="s">
        <v>1255</v>
      </c>
      <c r="B133" s="170">
        <v>87</v>
      </c>
      <c r="C133" s="170" t="s">
        <v>34</v>
      </c>
      <c r="D133" s="164">
        <v>25982</v>
      </c>
      <c r="E133" s="170">
        <v>78</v>
      </c>
      <c r="F133" s="170">
        <v>1938</v>
      </c>
      <c r="G133" s="163" t="s">
        <v>490</v>
      </c>
      <c r="H133" s="170">
        <v>5</v>
      </c>
      <c r="I133" s="170">
        <v>2</v>
      </c>
      <c r="J133" s="170">
        <v>30</v>
      </c>
      <c r="K133" s="171">
        <v>2230</v>
      </c>
      <c r="L133" s="170"/>
      <c r="M133" s="171"/>
      <c r="N133" s="171"/>
      <c r="O133" s="171"/>
      <c r="P133" s="172">
        <v>150</v>
      </c>
      <c r="Q133" s="170"/>
      <c r="R133" s="170">
        <v>76</v>
      </c>
      <c r="S133" s="170"/>
      <c r="T133" s="163"/>
      <c r="U133" s="170"/>
      <c r="V133" s="171"/>
      <c r="W133" s="170"/>
      <c r="X133" s="171"/>
      <c r="Y133" s="171"/>
      <c r="Z133" s="170"/>
      <c r="AA133" s="171"/>
    </row>
    <row r="134" spans="1:27" ht="23.1" customHeight="1" x14ac:dyDescent="0.55000000000000004">
      <c r="A134" s="167" t="s">
        <v>1255</v>
      </c>
      <c r="B134" s="170">
        <v>88</v>
      </c>
      <c r="C134" s="170" t="s">
        <v>34</v>
      </c>
      <c r="D134" s="170">
        <v>84400</v>
      </c>
      <c r="E134" s="170">
        <v>346</v>
      </c>
      <c r="F134" s="170">
        <v>6874</v>
      </c>
      <c r="G134" s="163" t="s">
        <v>490</v>
      </c>
      <c r="H134" s="170">
        <v>9</v>
      </c>
      <c r="I134" s="170">
        <v>1</v>
      </c>
      <c r="J134" s="170">
        <v>97</v>
      </c>
      <c r="K134" s="171">
        <v>3797</v>
      </c>
      <c r="L134" s="170"/>
      <c r="M134" s="171"/>
      <c r="N134" s="171"/>
      <c r="O134" s="171"/>
      <c r="P134" s="172">
        <v>150</v>
      </c>
      <c r="Q134" s="170"/>
      <c r="R134" s="170">
        <v>76</v>
      </c>
      <c r="S134" s="170"/>
      <c r="T134" s="163"/>
      <c r="U134" s="170"/>
      <c r="V134" s="171"/>
      <c r="W134" s="170"/>
      <c r="X134" s="171"/>
      <c r="Y134" s="171"/>
      <c r="Z134" s="170"/>
      <c r="AA134" s="171"/>
    </row>
    <row r="135" spans="1:27" ht="23.1" customHeight="1" x14ac:dyDescent="0.55000000000000004">
      <c r="A135" s="167" t="s">
        <v>1255</v>
      </c>
      <c r="B135" s="170">
        <v>89</v>
      </c>
      <c r="C135" s="170" t="s">
        <v>34</v>
      </c>
      <c r="D135" s="170">
        <v>25974</v>
      </c>
      <c r="E135" s="170">
        <v>74</v>
      </c>
      <c r="F135" s="170">
        <v>1938</v>
      </c>
      <c r="G135" s="163" t="s">
        <v>490</v>
      </c>
      <c r="H135" s="170">
        <v>8</v>
      </c>
      <c r="I135" s="170"/>
      <c r="J135" s="170">
        <v>70</v>
      </c>
      <c r="K135" s="171">
        <v>3270</v>
      </c>
      <c r="L135" s="170"/>
      <c r="M135" s="171"/>
      <c r="N135" s="171"/>
      <c r="O135" s="171"/>
      <c r="P135" s="172">
        <v>100</v>
      </c>
      <c r="Q135" s="170"/>
      <c r="R135" s="170">
        <v>76</v>
      </c>
      <c r="S135" s="170"/>
      <c r="T135" s="163"/>
      <c r="U135" s="170"/>
      <c r="V135" s="171"/>
      <c r="W135" s="170"/>
      <c r="X135" s="171"/>
      <c r="Y135" s="171"/>
      <c r="Z135" s="170"/>
      <c r="AA135" s="171"/>
    </row>
    <row r="136" spans="1:27" ht="23.1" customHeight="1" x14ac:dyDescent="0.55000000000000004">
      <c r="A136" s="167"/>
      <c r="B136" s="170"/>
      <c r="C136" s="170"/>
      <c r="D136" s="170"/>
      <c r="E136" s="170"/>
      <c r="F136" s="170"/>
      <c r="G136" s="163"/>
      <c r="H136" s="170"/>
      <c r="I136" s="170"/>
      <c r="J136" s="170"/>
      <c r="K136" s="171"/>
      <c r="L136" s="170"/>
      <c r="M136" s="171"/>
      <c r="N136" s="171"/>
      <c r="O136" s="171"/>
      <c r="P136" s="172"/>
      <c r="Q136" s="170"/>
      <c r="R136" s="170"/>
      <c r="S136" s="170"/>
      <c r="T136" s="163"/>
      <c r="U136" s="170"/>
      <c r="V136" s="171"/>
      <c r="W136" s="170"/>
      <c r="X136" s="171"/>
      <c r="Y136" s="171"/>
      <c r="Z136" s="170"/>
      <c r="AA136" s="171"/>
    </row>
    <row r="137" spans="1:27" ht="23.1" customHeight="1" x14ac:dyDescent="0.55000000000000004">
      <c r="A137" s="167" t="s">
        <v>1256</v>
      </c>
      <c r="B137" s="170">
        <v>90</v>
      </c>
      <c r="C137" s="170" t="s">
        <v>34</v>
      </c>
      <c r="D137" s="170">
        <v>74556</v>
      </c>
      <c r="E137" s="170">
        <v>292</v>
      </c>
      <c r="F137" s="170">
        <v>6297</v>
      </c>
      <c r="G137" s="163" t="s">
        <v>490</v>
      </c>
      <c r="H137" s="170"/>
      <c r="I137" s="170"/>
      <c r="J137" s="170">
        <v>67</v>
      </c>
      <c r="K137" s="171"/>
      <c r="L137" s="170">
        <v>67</v>
      </c>
      <c r="M137" s="171"/>
      <c r="N137" s="171"/>
      <c r="O137" s="171"/>
      <c r="P137" s="172">
        <v>250</v>
      </c>
      <c r="Q137" s="170">
        <v>24</v>
      </c>
      <c r="R137" s="170">
        <v>337</v>
      </c>
      <c r="S137" s="170" t="s">
        <v>36</v>
      </c>
      <c r="T137" s="163" t="s">
        <v>45</v>
      </c>
      <c r="U137" s="170">
        <v>144</v>
      </c>
      <c r="V137" s="171"/>
      <c r="W137" s="170">
        <v>144</v>
      </c>
      <c r="X137" s="171"/>
      <c r="Y137" s="171"/>
      <c r="Z137" s="170">
        <v>30</v>
      </c>
      <c r="AA137" s="171"/>
    </row>
    <row r="138" spans="1:27" ht="23.1" customHeight="1" x14ac:dyDescent="0.55000000000000004">
      <c r="A138" s="167"/>
      <c r="B138" s="170"/>
      <c r="C138" s="170"/>
      <c r="D138" s="170"/>
      <c r="E138" s="170"/>
      <c r="F138" s="170"/>
      <c r="G138" s="163"/>
      <c r="H138" s="170"/>
      <c r="I138" s="170"/>
      <c r="J138" s="170"/>
      <c r="K138" s="171"/>
      <c r="L138" s="170"/>
      <c r="M138" s="171"/>
      <c r="N138" s="171"/>
      <c r="O138" s="171"/>
      <c r="P138" s="172"/>
      <c r="Q138" s="170"/>
      <c r="R138" s="170"/>
      <c r="S138" s="170"/>
      <c r="T138" s="163"/>
      <c r="U138" s="170"/>
      <c r="V138" s="171"/>
      <c r="W138" s="170"/>
      <c r="X138" s="171"/>
      <c r="Y138" s="171"/>
      <c r="Z138" s="170"/>
      <c r="AA138" s="171"/>
    </row>
    <row r="139" spans="1:27" ht="23.1" customHeight="1" x14ac:dyDescent="0.55000000000000004">
      <c r="A139" s="167" t="s">
        <v>1257</v>
      </c>
      <c r="B139" s="170">
        <v>91</v>
      </c>
      <c r="C139" s="170" t="s">
        <v>34</v>
      </c>
      <c r="D139" s="170">
        <v>25412</v>
      </c>
      <c r="E139" s="170">
        <v>11</v>
      </c>
      <c r="F139" s="170">
        <v>1868</v>
      </c>
      <c r="G139" s="163" t="s">
        <v>490</v>
      </c>
      <c r="H139" s="170">
        <v>16</v>
      </c>
      <c r="I139" s="170">
        <v>1</v>
      </c>
      <c r="J139" s="170">
        <v>12</v>
      </c>
      <c r="K139" s="171">
        <v>6512</v>
      </c>
      <c r="L139" s="170"/>
      <c r="M139" s="171"/>
      <c r="N139" s="171"/>
      <c r="O139" s="171"/>
      <c r="P139" s="172">
        <v>150</v>
      </c>
      <c r="Q139" s="170"/>
      <c r="R139" s="170">
        <v>87</v>
      </c>
      <c r="S139" s="170"/>
      <c r="T139" s="163"/>
      <c r="U139" s="170"/>
      <c r="V139" s="171"/>
      <c r="W139" s="170"/>
      <c r="X139" s="171"/>
      <c r="Y139" s="171"/>
      <c r="Z139" s="170"/>
      <c r="AA139" s="171"/>
    </row>
    <row r="140" spans="1:27" ht="23.1" customHeight="1" x14ac:dyDescent="0.55000000000000004">
      <c r="A140" s="167" t="s">
        <v>1257</v>
      </c>
      <c r="B140" s="170">
        <v>92</v>
      </c>
      <c r="C140" s="170" t="s">
        <v>34</v>
      </c>
      <c r="D140" s="170">
        <v>47035</v>
      </c>
      <c r="E140" s="170">
        <v>129</v>
      </c>
      <c r="F140" s="170">
        <v>4213</v>
      </c>
      <c r="G140" s="163" t="s">
        <v>490</v>
      </c>
      <c r="H140" s="170"/>
      <c r="I140" s="170">
        <v>1</v>
      </c>
      <c r="J140" s="170">
        <v>5</v>
      </c>
      <c r="K140" s="171">
        <v>105</v>
      </c>
      <c r="L140" s="170"/>
      <c r="M140" s="171"/>
      <c r="N140" s="171"/>
      <c r="O140" s="171"/>
      <c r="P140" s="172">
        <v>300</v>
      </c>
      <c r="Q140" s="170"/>
      <c r="R140" s="170">
        <v>87</v>
      </c>
      <c r="S140" s="170"/>
      <c r="T140" s="163"/>
      <c r="U140" s="170"/>
      <c r="V140" s="171"/>
      <c r="W140" s="170"/>
      <c r="X140" s="171"/>
      <c r="Y140" s="171"/>
      <c r="Z140" s="170"/>
      <c r="AA140" s="171"/>
    </row>
    <row r="141" spans="1:27" ht="23.1" customHeight="1" x14ac:dyDescent="0.55000000000000004">
      <c r="A141" s="167"/>
      <c r="B141" s="170"/>
      <c r="C141" s="170"/>
      <c r="D141" s="170"/>
      <c r="E141" s="170"/>
      <c r="F141" s="170"/>
      <c r="G141" s="163"/>
      <c r="H141" s="170"/>
      <c r="I141" s="170"/>
      <c r="J141" s="170"/>
      <c r="K141" s="171"/>
      <c r="L141" s="170"/>
      <c r="M141" s="171"/>
      <c r="N141" s="171"/>
      <c r="O141" s="171"/>
      <c r="P141" s="172"/>
      <c r="Q141" s="170"/>
      <c r="R141" s="170"/>
      <c r="S141" s="170"/>
      <c r="T141" s="163"/>
      <c r="U141" s="170"/>
      <c r="V141" s="171"/>
      <c r="W141" s="170"/>
      <c r="X141" s="171"/>
      <c r="Y141" s="171"/>
      <c r="Z141" s="170"/>
      <c r="AA141" s="171"/>
    </row>
    <row r="142" spans="1:27" ht="23.1" customHeight="1" x14ac:dyDescent="0.55000000000000004">
      <c r="A142" s="167" t="s">
        <v>1258</v>
      </c>
      <c r="B142" s="170">
        <v>93</v>
      </c>
      <c r="C142" s="170" t="s">
        <v>34</v>
      </c>
      <c r="D142" s="170">
        <v>32783</v>
      </c>
      <c r="E142" s="170">
        <v>23</v>
      </c>
      <c r="F142" s="170">
        <v>2521</v>
      </c>
      <c r="G142" s="163" t="s">
        <v>490</v>
      </c>
      <c r="H142" s="170">
        <v>8</v>
      </c>
      <c r="I142" s="170">
        <v>2</v>
      </c>
      <c r="J142" s="170">
        <v>31</v>
      </c>
      <c r="K142" s="171">
        <v>3431</v>
      </c>
      <c r="L142" s="170"/>
      <c r="M142" s="171"/>
      <c r="N142" s="171"/>
      <c r="O142" s="171"/>
      <c r="P142" s="172">
        <v>100</v>
      </c>
      <c r="Q142" s="170"/>
      <c r="R142" s="170">
        <v>66</v>
      </c>
      <c r="S142" s="170"/>
      <c r="T142" s="163"/>
      <c r="U142" s="170"/>
      <c r="V142" s="171"/>
      <c r="W142" s="170"/>
      <c r="X142" s="171"/>
      <c r="Y142" s="171"/>
      <c r="Z142" s="170"/>
      <c r="AA142" s="171"/>
    </row>
    <row r="143" spans="1:27" ht="23.1" customHeight="1" x14ac:dyDescent="0.55000000000000004">
      <c r="A143" s="167"/>
      <c r="B143" s="170"/>
      <c r="C143" s="170"/>
      <c r="D143" s="170"/>
      <c r="E143" s="170"/>
      <c r="F143" s="170"/>
      <c r="G143" s="163"/>
      <c r="H143" s="170"/>
      <c r="I143" s="170"/>
      <c r="J143" s="170"/>
      <c r="K143" s="171"/>
      <c r="L143" s="170"/>
      <c r="M143" s="171"/>
      <c r="N143" s="171"/>
      <c r="O143" s="171"/>
      <c r="P143" s="172"/>
      <c r="Q143" s="170"/>
      <c r="R143" s="170"/>
      <c r="S143" s="170"/>
      <c r="T143" s="163"/>
      <c r="U143" s="170"/>
      <c r="V143" s="171"/>
      <c r="W143" s="170"/>
      <c r="X143" s="171"/>
      <c r="Y143" s="171"/>
      <c r="Z143" s="170"/>
      <c r="AA143" s="171"/>
    </row>
    <row r="144" spans="1:27" ht="23.1" customHeight="1" x14ac:dyDescent="0.55000000000000004">
      <c r="A144" s="167" t="s">
        <v>1259</v>
      </c>
      <c r="B144" s="170">
        <v>94</v>
      </c>
      <c r="C144" s="170" t="s">
        <v>34</v>
      </c>
      <c r="D144" s="170">
        <v>93728</v>
      </c>
      <c r="E144" s="170">
        <v>396</v>
      </c>
      <c r="F144" s="170">
        <v>7561</v>
      </c>
      <c r="G144" s="163" t="s">
        <v>490</v>
      </c>
      <c r="H144" s="170">
        <v>6</v>
      </c>
      <c r="I144" s="170">
        <v>2</v>
      </c>
      <c r="J144" s="170">
        <v>35</v>
      </c>
      <c r="K144" s="171">
        <v>2635</v>
      </c>
      <c r="L144" s="170"/>
      <c r="M144" s="171"/>
      <c r="N144" s="171"/>
      <c r="O144" s="171"/>
      <c r="P144" s="172">
        <v>150</v>
      </c>
      <c r="Q144" s="170"/>
      <c r="R144" s="170">
        <v>75</v>
      </c>
      <c r="S144" s="170"/>
      <c r="T144" s="163"/>
      <c r="U144" s="170"/>
      <c r="V144" s="171"/>
      <c r="W144" s="170"/>
      <c r="X144" s="171"/>
      <c r="Y144" s="171"/>
      <c r="Z144" s="170"/>
      <c r="AA144" s="171"/>
    </row>
    <row r="145" spans="1:27" ht="23.1" customHeight="1" x14ac:dyDescent="0.55000000000000004">
      <c r="A145" s="167"/>
      <c r="B145" s="170"/>
      <c r="C145" s="170"/>
      <c r="D145" s="170"/>
      <c r="E145" s="170"/>
      <c r="F145" s="170"/>
      <c r="G145" s="163"/>
      <c r="H145" s="170"/>
      <c r="I145" s="170"/>
      <c r="J145" s="170"/>
      <c r="K145" s="171"/>
      <c r="L145" s="170"/>
      <c r="M145" s="171"/>
      <c r="N145" s="171"/>
      <c r="O145" s="171"/>
      <c r="P145" s="172"/>
      <c r="Q145" s="170"/>
      <c r="R145" s="170"/>
      <c r="S145" s="170"/>
      <c r="T145" s="163"/>
      <c r="U145" s="170"/>
      <c r="V145" s="171"/>
      <c r="W145" s="170"/>
      <c r="X145" s="171"/>
      <c r="Y145" s="171"/>
      <c r="Z145" s="170"/>
      <c r="AA145" s="171"/>
    </row>
    <row r="146" spans="1:27" ht="23.1" customHeight="1" x14ac:dyDescent="0.55000000000000004">
      <c r="A146" s="167" t="s">
        <v>1260</v>
      </c>
      <c r="B146" s="170">
        <v>95</v>
      </c>
      <c r="C146" s="170" t="s">
        <v>34</v>
      </c>
      <c r="D146" s="170">
        <v>72413</v>
      </c>
      <c r="E146" s="170">
        <v>172</v>
      </c>
      <c r="F146" s="170">
        <v>6189</v>
      </c>
      <c r="G146" s="163" t="s">
        <v>490</v>
      </c>
      <c r="H146" s="170">
        <v>4</v>
      </c>
      <c r="I146" s="170">
        <v>3</v>
      </c>
      <c r="J146" s="170">
        <v>30</v>
      </c>
      <c r="K146" s="171">
        <v>1930</v>
      </c>
      <c r="L146" s="170"/>
      <c r="M146" s="171"/>
      <c r="N146" s="171"/>
      <c r="O146" s="171"/>
      <c r="P146" s="172">
        <v>100</v>
      </c>
      <c r="Q146" s="170"/>
      <c r="R146" s="170">
        <v>337</v>
      </c>
      <c r="S146" s="170"/>
      <c r="T146" s="163"/>
      <c r="U146" s="170"/>
      <c r="V146" s="171"/>
      <c r="W146" s="170"/>
      <c r="X146" s="171"/>
      <c r="Y146" s="171"/>
      <c r="Z146" s="170"/>
      <c r="AA146" s="171"/>
    </row>
    <row r="147" spans="1:27" ht="23.1" customHeight="1" x14ac:dyDescent="0.55000000000000004">
      <c r="A147" s="167" t="s">
        <v>1260</v>
      </c>
      <c r="B147" s="170">
        <v>96</v>
      </c>
      <c r="C147" s="170" t="s">
        <v>34</v>
      </c>
      <c r="D147" s="170">
        <v>72408</v>
      </c>
      <c r="E147" s="170">
        <v>169</v>
      </c>
      <c r="F147" s="170">
        <v>6170</v>
      </c>
      <c r="G147" s="163" t="s">
        <v>490</v>
      </c>
      <c r="H147" s="170">
        <v>2</v>
      </c>
      <c r="I147" s="170">
        <v>3</v>
      </c>
      <c r="J147" s="170">
        <v>30</v>
      </c>
      <c r="K147" s="171">
        <v>1130</v>
      </c>
      <c r="L147" s="170"/>
      <c r="M147" s="171"/>
      <c r="N147" s="171"/>
      <c r="O147" s="171"/>
      <c r="P147" s="172">
        <v>100</v>
      </c>
      <c r="Q147" s="170"/>
      <c r="R147" s="170"/>
      <c r="S147" s="170"/>
      <c r="T147" s="163"/>
      <c r="U147" s="170"/>
      <c r="V147" s="171"/>
      <c r="W147" s="170"/>
      <c r="X147" s="171"/>
      <c r="Y147" s="171"/>
      <c r="Z147" s="170"/>
      <c r="AA147" s="171"/>
    </row>
    <row r="148" spans="1:27" ht="23.1" customHeight="1" x14ac:dyDescent="0.55000000000000004">
      <c r="A148" s="167"/>
      <c r="B148" s="170"/>
      <c r="C148" s="170"/>
      <c r="D148" s="170"/>
      <c r="E148" s="170"/>
      <c r="F148" s="170"/>
      <c r="G148" s="163"/>
      <c r="H148" s="170"/>
      <c r="I148" s="170"/>
      <c r="J148" s="170"/>
      <c r="K148" s="171"/>
      <c r="L148" s="170"/>
      <c r="M148" s="171"/>
      <c r="N148" s="171"/>
      <c r="O148" s="171"/>
      <c r="P148" s="172"/>
      <c r="Q148" s="170"/>
      <c r="R148" s="170"/>
      <c r="S148" s="170"/>
      <c r="T148" s="163"/>
      <c r="U148" s="170"/>
      <c r="V148" s="171"/>
      <c r="W148" s="170"/>
      <c r="X148" s="171"/>
      <c r="Y148" s="171"/>
      <c r="Z148" s="170"/>
      <c r="AA148" s="171"/>
    </row>
    <row r="149" spans="1:27" ht="23.1" customHeight="1" x14ac:dyDescent="0.55000000000000004">
      <c r="A149" s="167" t="s">
        <v>1261</v>
      </c>
      <c r="B149" s="170">
        <v>97</v>
      </c>
      <c r="C149" s="170" t="s">
        <v>34</v>
      </c>
      <c r="D149" s="170">
        <v>37227</v>
      </c>
      <c r="E149" s="170">
        <v>54</v>
      </c>
      <c r="F149" s="170">
        <v>909</v>
      </c>
      <c r="G149" s="163" t="s">
        <v>490</v>
      </c>
      <c r="H149" s="170"/>
      <c r="I149" s="170">
        <v>1</v>
      </c>
      <c r="J149" s="170">
        <v>89</v>
      </c>
      <c r="K149" s="171"/>
      <c r="L149" s="170">
        <v>189</v>
      </c>
      <c r="M149" s="171"/>
      <c r="N149" s="171"/>
      <c r="O149" s="171"/>
      <c r="P149" s="172">
        <v>250</v>
      </c>
      <c r="Q149" s="170">
        <v>25</v>
      </c>
      <c r="R149" s="170">
        <v>81</v>
      </c>
      <c r="S149" s="170" t="s">
        <v>36</v>
      </c>
      <c r="T149" s="163" t="s">
        <v>45</v>
      </c>
      <c r="U149" s="170">
        <v>144</v>
      </c>
      <c r="V149" s="171"/>
      <c r="W149" s="170">
        <v>144</v>
      </c>
      <c r="X149" s="171"/>
      <c r="Y149" s="171"/>
      <c r="Z149" s="170">
        <v>20</v>
      </c>
      <c r="AA149" s="171"/>
    </row>
    <row r="150" spans="1:27" ht="23.1" customHeight="1" x14ac:dyDescent="0.55000000000000004">
      <c r="A150" s="167" t="s">
        <v>1261</v>
      </c>
      <c r="B150" s="170">
        <v>98</v>
      </c>
      <c r="C150" s="170" t="s">
        <v>34</v>
      </c>
      <c r="D150" s="170">
        <v>47344</v>
      </c>
      <c r="E150" s="170">
        <v>119</v>
      </c>
      <c r="F150" s="170">
        <v>4202</v>
      </c>
      <c r="G150" s="163" t="s">
        <v>490</v>
      </c>
      <c r="H150" s="170">
        <v>3</v>
      </c>
      <c r="I150" s="170">
        <v>1</v>
      </c>
      <c r="J150" s="170">
        <v>29</v>
      </c>
      <c r="K150" s="171">
        <v>1329</v>
      </c>
      <c r="L150" s="170"/>
      <c r="M150" s="171"/>
      <c r="N150" s="171"/>
      <c r="O150" s="171"/>
      <c r="P150" s="172">
        <v>150</v>
      </c>
      <c r="Q150" s="170"/>
      <c r="R150" s="170">
        <v>81</v>
      </c>
      <c r="S150" s="170"/>
      <c r="T150" s="163"/>
      <c r="U150" s="170"/>
      <c r="V150" s="171"/>
      <c r="W150" s="170"/>
      <c r="X150" s="171"/>
      <c r="Y150" s="171"/>
      <c r="Z150" s="170"/>
      <c r="AA150" s="171"/>
    </row>
    <row r="151" spans="1:27" ht="23.1" customHeight="1" x14ac:dyDescent="0.55000000000000004">
      <c r="A151" s="167" t="s">
        <v>1261</v>
      </c>
      <c r="B151" s="170">
        <v>99</v>
      </c>
      <c r="C151" s="170" t="s">
        <v>34</v>
      </c>
      <c r="D151" s="170">
        <v>43410</v>
      </c>
      <c r="E151" s="170">
        <v>80</v>
      </c>
      <c r="F151" s="170">
        <v>3127</v>
      </c>
      <c r="G151" s="163" t="s">
        <v>490</v>
      </c>
      <c r="H151" s="170">
        <v>6</v>
      </c>
      <c r="I151" s="170">
        <v>2</v>
      </c>
      <c r="J151" s="170">
        <v>64</v>
      </c>
      <c r="K151" s="171">
        <v>2664</v>
      </c>
      <c r="L151" s="170"/>
      <c r="M151" s="171"/>
      <c r="N151" s="171"/>
      <c r="O151" s="171"/>
      <c r="P151" s="172">
        <v>150</v>
      </c>
      <c r="Q151" s="170"/>
      <c r="R151" s="170">
        <v>81</v>
      </c>
      <c r="S151" s="170"/>
      <c r="T151" s="163"/>
      <c r="U151" s="170"/>
      <c r="V151" s="171"/>
      <c r="W151" s="170"/>
      <c r="X151" s="171"/>
      <c r="Y151" s="171"/>
      <c r="Z151" s="170"/>
      <c r="AA151" s="171"/>
    </row>
    <row r="152" spans="1:27" ht="23.1" customHeight="1" x14ac:dyDescent="0.55000000000000004">
      <c r="A152" s="167"/>
      <c r="B152" s="170"/>
      <c r="C152" s="170"/>
      <c r="D152" s="170"/>
      <c r="E152" s="170"/>
      <c r="F152" s="170"/>
      <c r="G152" s="163"/>
      <c r="H152" s="170"/>
      <c r="I152" s="170"/>
      <c r="J152" s="170"/>
      <c r="K152" s="171"/>
      <c r="L152" s="170"/>
      <c r="M152" s="171"/>
      <c r="N152" s="171"/>
      <c r="O152" s="171"/>
      <c r="P152" s="172"/>
      <c r="Q152" s="170"/>
      <c r="R152" s="170"/>
      <c r="S152" s="170"/>
      <c r="T152" s="163"/>
      <c r="U152" s="170"/>
      <c r="V152" s="171"/>
      <c r="W152" s="170"/>
      <c r="X152" s="171"/>
      <c r="Y152" s="171"/>
      <c r="Z152" s="170"/>
      <c r="AA152" s="171"/>
    </row>
    <row r="153" spans="1:27" ht="23.1" customHeight="1" x14ac:dyDescent="0.55000000000000004">
      <c r="A153" s="167" t="s">
        <v>1262</v>
      </c>
      <c r="B153" s="170">
        <v>100</v>
      </c>
      <c r="C153" s="170" t="s">
        <v>34</v>
      </c>
      <c r="D153" s="170">
        <v>25512</v>
      </c>
      <c r="E153" s="170">
        <v>38</v>
      </c>
      <c r="F153" s="170">
        <v>1968</v>
      </c>
      <c r="G153" s="163" t="s">
        <v>490</v>
      </c>
      <c r="H153" s="170">
        <v>7</v>
      </c>
      <c r="I153" s="170">
        <v>3</v>
      </c>
      <c r="J153" s="170">
        <v>8</v>
      </c>
      <c r="K153" s="171">
        <v>3108</v>
      </c>
      <c r="L153" s="170"/>
      <c r="M153" s="171"/>
      <c r="N153" s="171"/>
      <c r="O153" s="171"/>
      <c r="P153" s="172">
        <v>150</v>
      </c>
      <c r="Q153" s="170"/>
      <c r="R153" s="170">
        <v>112</v>
      </c>
      <c r="S153" s="170"/>
      <c r="T153" s="163"/>
      <c r="U153" s="170"/>
      <c r="V153" s="171"/>
      <c r="W153" s="170"/>
      <c r="X153" s="171"/>
      <c r="Y153" s="171"/>
      <c r="Z153" s="170"/>
      <c r="AA153" s="171"/>
    </row>
    <row r="154" spans="1:27" ht="23.1" customHeight="1" x14ac:dyDescent="0.55000000000000004">
      <c r="A154" s="167" t="s">
        <v>1262</v>
      </c>
      <c r="B154" s="170">
        <v>101</v>
      </c>
      <c r="C154" s="170" t="s">
        <v>34</v>
      </c>
      <c r="D154" s="170">
        <v>52319</v>
      </c>
      <c r="E154" s="170">
        <v>237</v>
      </c>
      <c r="F154" s="170">
        <v>4739</v>
      </c>
      <c r="G154" s="163" t="s">
        <v>490</v>
      </c>
      <c r="H154" s="170"/>
      <c r="I154" s="170">
        <v>1</v>
      </c>
      <c r="J154" s="170">
        <v>18</v>
      </c>
      <c r="K154" s="171"/>
      <c r="L154" s="170">
        <v>118</v>
      </c>
      <c r="M154" s="171"/>
      <c r="N154" s="171"/>
      <c r="O154" s="171"/>
      <c r="P154" s="172">
        <v>250</v>
      </c>
      <c r="Q154" s="170">
        <v>26</v>
      </c>
      <c r="R154" s="170">
        <v>112</v>
      </c>
      <c r="S154" s="170" t="s">
        <v>36</v>
      </c>
      <c r="T154" s="163" t="s">
        <v>45</v>
      </c>
      <c r="U154" s="170">
        <v>108</v>
      </c>
      <c r="V154" s="171"/>
      <c r="W154" s="170">
        <v>108</v>
      </c>
      <c r="X154" s="171"/>
      <c r="Y154" s="171"/>
      <c r="Z154" s="170">
        <v>20</v>
      </c>
      <c r="AA154" s="171"/>
    </row>
    <row r="155" spans="1:27" ht="23.1" customHeight="1" x14ac:dyDescent="0.55000000000000004">
      <c r="A155" s="167"/>
      <c r="B155" s="170"/>
      <c r="C155" s="170"/>
      <c r="D155" s="170"/>
      <c r="E155" s="170"/>
      <c r="F155" s="170"/>
      <c r="G155" s="163"/>
      <c r="H155" s="170"/>
      <c r="I155" s="170"/>
      <c r="J155" s="170"/>
      <c r="K155" s="171"/>
      <c r="L155" s="170"/>
      <c r="M155" s="171"/>
      <c r="N155" s="171"/>
      <c r="O155" s="171"/>
      <c r="P155" s="172"/>
      <c r="Q155" s="170"/>
      <c r="R155" s="170"/>
      <c r="S155" s="170"/>
      <c r="T155" s="163"/>
      <c r="U155" s="170"/>
      <c r="V155" s="171"/>
      <c r="W155" s="170"/>
      <c r="X155" s="171"/>
      <c r="Y155" s="171"/>
      <c r="Z155" s="170"/>
      <c r="AA155" s="171"/>
    </row>
    <row r="156" spans="1:27" ht="23.1" customHeight="1" x14ac:dyDescent="0.55000000000000004">
      <c r="A156" s="167" t="s">
        <v>1263</v>
      </c>
      <c r="B156" s="170">
        <v>102</v>
      </c>
      <c r="C156" s="170" t="s">
        <v>34</v>
      </c>
      <c r="D156" s="170">
        <v>61848</v>
      </c>
      <c r="E156" s="170">
        <v>241</v>
      </c>
      <c r="F156" s="170">
        <v>5576</v>
      </c>
      <c r="G156" s="163" t="s">
        <v>490</v>
      </c>
      <c r="H156" s="170"/>
      <c r="I156" s="170"/>
      <c r="J156" s="170">
        <v>75</v>
      </c>
      <c r="K156" s="171"/>
      <c r="L156" s="170">
        <v>75</v>
      </c>
      <c r="M156" s="171"/>
      <c r="N156" s="171"/>
      <c r="O156" s="171"/>
      <c r="P156" s="172">
        <v>250</v>
      </c>
      <c r="Q156" s="170">
        <v>27</v>
      </c>
      <c r="R156" s="170">
        <v>10</v>
      </c>
      <c r="S156" s="170" t="s">
        <v>36</v>
      </c>
      <c r="T156" s="163" t="s">
        <v>45</v>
      </c>
      <c r="U156" s="170">
        <v>108</v>
      </c>
      <c r="V156" s="171"/>
      <c r="W156" s="170">
        <v>108</v>
      </c>
      <c r="X156" s="171"/>
      <c r="Y156" s="171"/>
      <c r="Z156" s="170">
        <v>20</v>
      </c>
      <c r="AA156" s="171"/>
    </row>
    <row r="157" spans="1:27" ht="23.1" customHeight="1" x14ac:dyDescent="0.55000000000000004">
      <c r="A157" s="167" t="s">
        <v>1263</v>
      </c>
      <c r="B157" s="170">
        <v>103</v>
      </c>
      <c r="C157" s="170" t="s">
        <v>34</v>
      </c>
      <c r="D157" s="170">
        <v>96741</v>
      </c>
      <c r="E157" s="170">
        <v>212</v>
      </c>
      <c r="F157" s="170">
        <v>7759</v>
      </c>
      <c r="G157" s="163" t="s">
        <v>490</v>
      </c>
      <c r="H157" s="170">
        <v>10</v>
      </c>
      <c r="I157" s="170">
        <v>3</v>
      </c>
      <c r="J157" s="170">
        <v>86</v>
      </c>
      <c r="K157" s="171">
        <v>4386</v>
      </c>
      <c r="L157" s="170"/>
      <c r="M157" s="171"/>
      <c r="N157" s="171"/>
      <c r="O157" s="171"/>
      <c r="P157" s="172">
        <v>150</v>
      </c>
      <c r="Q157" s="170"/>
      <c r="R157" s="170">
        <v>10</v>
      </c>
      <c r="S157" s="170"/>
      <c r="T157" s="163"/>
      <c r="U157" s="170"/>
      <c r="V157" s="171"/>
      <c r="W157" s="170"/>
      <c r="X157" s="171"/>
      <c r="Y157" s="171"/>
      <c r="Z157" s="170"/>
      <c r="AA157" s="171"/>
    </row>
    <row r="158" spans="1:27" ht="23.1" customHeight="1" x14ac:dyDescent="0.55000000000000004">
      <c r="A158" s="167"/>
      <c r="B158" s="170"/>
      <c r="C158" s="170"/>
      <c r="D158" s="170"/>
      <c r="E158" s="170"/>
      <c r="F158" s="170"/>
      <c r="G158" s="163"/>
      <c r="H158" s="170"/>
      <c r="I158" s="170"/>
      <c r="J158" s="170"/>
      <c r="K158" s="171"/>
      <c r="L158" s="170"/>
      <c r="M158" s="171"/>
      <c r="N158" s="171"/>
      <c r="O158" s="171"/>
      <c r="P158" s="172"/>
      <c r="Q158" s="170"/>
      <c r="R158" s="170"/>
      <c r="S158" s="170"/>
      <c r="T158" s="163"/>
      <c r="U158" s="170"/>
      <c r="V158" s="171"/>
      <c r="W158" s="170"/>
      <c r="X158" s="171"/>
      <c r="Y158" s="171"/>
      <c r="Z158" s="170"/>
      <c r="AA158" s="171"/>
    </row>
    <row r="159" spans="1:27" ht="23.1" customHeight="1" x14ac:dyDescent="0.55000000000000004">
      <c r="A159" s="167" t="s">
        <v>1264</v>
      </c>
      <c r="B159" s="170">
        <v>104</v>
      </c>
      <c r="C159" s="170" t="s">
        <v>34</v>
      </c>
      <c r="D159" s="170">
        <v>58331</v>
      </c>
      <c r="E159" s="170">
        <v>199</v>
      </c>
      <c r="F159" s="170">
        <v>4994</v>
      </c>
      <c r="G159" s="163" t="s">
        <v>490</v>
      </c>
      <c r="H159" s="170">
        <v>7</v>
      </c>
      <c r="I159" s="170">
        <v>1</v>
      </c>
      <c r="J159" s="170">
        <v>36</v>
      </c>
      <c r="K159" s="171">
        <v>2936</v>
      </c>
      <c r="L159" s="170"/>
      <c r="M159" s="171"/>
      <c r="N159" s="171"/>
      <c r="O159" s="171" t="s">
        <v>1221</v>
      </c>
      <c r="P159" s="172">
        <v>150</v>
      </c>
      <c r="Q159" s="170"/>
      <c r="R159" s="170">
        <v>101</v>
      </c>
      <c r="S159" s="170"/>
      <c r="T159" s="163"/>
      <c r="U159" s="170"/>
      <c r="V159" s="171"/>
      <c r="W159" s="170"/>
      <c r="X159" s="171"/>
      <c r="Y159" s="171"/>
      <c r="Z159" s="170"/>
      <c r="AA159" s="171"/>
    </row>
    <row r="160" spans="1:27" ht="23.1" customHeight="1" x14ac:dyDescent="0.55000000000000004">
      <c r="A160" s="167"/>
      <c r="B160" s="170"/>
      <c r="C160" s="170"/>
      <c r="D160" s="170"/>
      <c r="E160" s="170"/>
      <c r="F160" s="170"/>
      <c r="G160" s="163"/>
      <c r="H160" s="170"/>
      <c r="I160" s="170"/>
      <c r="J160" s="170"/>
      <c r="K160" s="171"/>
      <c r="L160" s="170"/>
      <c r="M160" s="171"/>
      <c r="N160" s="171"/>
      <c r="O160" s="171"/>
      <c r="P160" s="172"/>
      <c r="Q160" s="170"/>
      <c r="R160" s="170"/>
      <c r="S160" s="170"/>
      <c r="T160" s="163"/>
      <c r="U160" s="170"/>
      <c r="V160" s="171"/>
      <c r="W160" s="170"/>
      <c r="X160" s="171"/>
      <c r="Y160" s="171"/>
      <c r="Z160" s="170"/>
      <c r="AA160" s="171"/>
    </row>
    <row r="161" spans="1:27" ht="23.1" customHeight="1" x14ac:dyDescent="0.55000000000000004">
      <c r="A161" s="167" t="s">
        <v>1265</v>
      </c>
      <c r="B161" s="170">
        <v>105</v>
      </c>
      <c r="C161" s="170" t="s">
        <v>34</v>
      </c>
      <c r="D161" s="170">
        <v>37225</v>
      </c>
      <c r="E161" s="170">
        <v>48</v>
      </c>
      <c r="F161" s="170">
        <v>907</v>
      </c>
      <c r="G161" s="163" t="s">
        <v>490</v>
      </c>
      <c r="H161" s="170"/>
      <c r="I161" s="170"/>
      <c r="J161" s="170">
        <v>31</v>
      </c>
      <c r="K161" s="171"/>
      <c r="L161" s="170">
        <v>31</v>
      </c>
      <c r="M161" s="171"/>
      <c r="N161" s="171"/>
      <c r="O161" s="171"/>
      <c r="P161" s="172">
        <v>250</v>
      </c>
      <c r="Q161" s="170">
        <v>28</v>
      </c>
      <c r="R161" s="170">
        <v>64</v>
      </c>
      <c r="S161" s="170" t="s">
        <v>36</v>
      </c>
      <c r="T161" s="163" t="s">
        <v>45</v>
      </c>
      <c r="U161" s="170">
        <v>108</v>
      </c>
      <c r="V161" s="171"/>
      <c r="W161" s="170">
        <v>108</v>
      </c>
      <c r="X161" s="171"/>
      <c r="Y161" s="171"/>
      <c r="Z161" s="170">
        <v>30</v>
      </c>
      <c r="AA161" s="171"/>
    </row>
    <row r="162" spans="1:27" ht="23.1" customHeight="1" x14ac:dyDescent="0.55000000000000004">
      <c r="A162" s="167" t="s">
        <v>1265</v>
      </c>
      <c r="B162" s="170">
        <v>106</v>
      </c>
      <c r="C162" s="170" t="s">
        <v>34</v>
      </c>
      <c r="D162" s="170">
        <v>49686</v>
      </c>
      <c r="E162" s="170">
        <v>176</v>
      </c>
      <c r="F162" s="170">
        <v>4666</v>
      </c>
      <c r="G162" s="163" t="s">
        <v>490</v>
      </c>
      <c r="H162" s="170">
        <v>3</v>
      </c>
      <c r="I162" s="170"/>
      <c r="J162" s="170">
        <v>20</v>
      </c>
      <c r="K162" s="171">
        <v>1220</v>
      </c>
      <c r="L162" s="170"/>
      <c r="M162" s="171"/>
      <c r="N162" s="171"/>
      <c r="O162" s="171"/>
      <c r="P162" s="172">
        <v>150</v>
      </c>
      <c r="Q162" s="170"/>
      <c r="R162" s="170"/>
      <c r="S162" s="170"/>
      <c r="T162" s="163"/>
      <c r="U162" s="170"/>
      <c r="V162" s="171"/>
      <c r="W162" s="170"/>
      <c r="X162" s="171"/>
      <c r="Y162" s="171"/>
      <c r="Z162" s="170"/>
      <c r="AA162" s="171"/>
    </row>
    <row r="163" spans="1:27" ht="23.1" customHeight="1" x14ac:dyDescent="0.55000000000000004">
      <c r="A163" s="167" t="s">
        <v>1265</v>
      </c>
      <c r="B163" s="170">
        <v>107</v>
      </c>
      <c r="C163" s="170" t="s">
        <v>34</v>
      </c>
      <c r="D163" s="170">
        <v>49567</v>
      </c>
      <c r="E163" s="170">
        <v>80</v>
      </c>
      <c r="F163" s="170">
        <v>4544</v>
      </c>
      <c r="G163" s="163" t="s">
        <v>490</v>
      </c>
      <c r="H163" s="170">
        <v>2</v>
      </c>
      <c r="I163" s="170">
        <v>2</v>
      </c>
      <c r="J163" s="170">
        <v>24</v>
      </c>
      <c r="K163" s="171">
        <v>1024</v>
      </c>
      <c r="L163" s="170"/>
      <c r="M163" s="171"/>
      <c r="N163" s="171"/>
      <c r="O163" s="171"/>
      <c r="P163" s="172">
        <v>250</v>
      </c>
      <c r="Q163" s="170"/>
      <c r="R163" s="170"/>
      <c r="S163" s="170"/>
      <c r="T163" s="163"/>
      <c r="U163" s="170"/>
      <c r="V163" s="171"/>
      <c r="W163" s="170"/>
      <c r="X163" s="171"/>
      <c r="Y163" s="171"/>
      <c r="Z163" s="170"/>
      <c r="AA163" s="171"/>
    </row>
    <row r="164" spans="1:27" ht="23.1" customHeight="1" x14ac:dyDescent="0.55000000000000004">
      <c r="A164" s="167" t="s">
        <v>1265</v>
      </c>
      <c r="B164" s="170">
        <v>108</v>
      </c>
      <c r="C164" s="170" t="s">
        <v>34</v>
      </c>
      <c r="D164" s="170">
        <v>26867</v>
      </c>
      <c r="E164" s="170">
        <v>64</v>
      </c>
      <c r="F164" s="170">
        <v>1285</v>
      </c>
      <c r="G164" s="163" t="s">
        <v>490</v>
      </c>
      <c r="H164" s="170">
        <v>18</v>
      </c>
      <c r="I164" s="170">
        <v>2</v>
      </c>
      <c r="J164" s="170">
        <v>67</v>
      </c>
      <c r="K164" s="171">
        <v>7467</v>
      </c>
      <c r="L164" s="170"/>
      <c r="M164" s="171"/>
      <c r="N164" s="171"/>
      <c r="O164" s="171"/>
      <c r="P164" s="172">
        <v>100</v>
      </c>
      <c r="Q164" s="170"/>
      <c r="R164" s="170"/>
      <c r="S164" s="170"/>
      <c r="T164" s="163"/>
      <c r="U164" s="170"/>
      <c r="V164" s="171"/>
      <c r="W164" s="170"/>
      <c r="X164" s="171"/>
      <c r="Y164" s="171"/>
      <c r="Z164" s="170"/>
      <c r="AA164" s="171"/>
    </row>
    <row r="165" spans="1:27" ht="23.1" customHeight="1" x14ac:dyDescent="0.55000000000000004">
      <c r="A165" s="167"/>
      <c r="B165" s="170"/>
      <c r="C165" s="170"/>
      <c r="D165" s="170"/>
      <c r="E165" s="170"/>
      <c r="F165" s="170"/>
      <c r="G165" s="163"/>
      <c r="H165" s="170"/>
      <c r="I165" s="170"/>
      <c r="J165" s="170"/>
      <c r="K165" s="171"/>
      <c r="L165" s="170"/>
      <c r="M165" s="171"/>
      <c r="N165" s="171"/>
      <c r="O165" s="171"/>
      <c r="P165" s="172"/>
      <c r="Q165" s="170"/>
      <c r="R165" s="170"/>
      <c r="S165" s="170"/>
      <c r="T165" s="163"/>
      <c r="U165" s="170"/>
      <c r="V165" s="171"/>
      <c r="W165" s="170"/>
      <c r="X165" s="171"/>
      <c r="Y165" s="171"/>
      <c r="Z165" s="170"/>
      <c r="AA165" s="171"/>
    </row>
    <row r="166" spans="1:27" ht="23.1" customHeight="1" x14ac:dyDescent="0.55000000000000004">
      <c r="A166" s="167" t="s">
        <v>1266</v>
      </c>
      <c r="B166" s="170">
        <v>109</v>
      </c>
      <c r="C166" s="170" t="s">
        <v>34</v>
      </c>
      <c r="D166" s="170">
        <v>49555</v>
      </c>
      <c r="E166" s="170">
        <v>58</v>
      </c>
      <c r="F166" s="170">
        <v>4532</v>
      </c>
      <c r="G166" s="163" t="s">
        <v>490</v>
      </c>
      <c r="H166" s="170">
        <v>9</v>
      </c>
      <c r="I166" s="170">
        <v>3</v>
      </c>
      <c r="J166" s="170">
        <v>45</v>
      </c>
      <c r="K166" s="171">
        <v>3945</v>
      </c>
      <c r="L166" s="170"/>
      <c r="M166" s="171"/>
      <c r="N166" s="171"/>
      <c r="O166" s="171"/>
      <c r="P166" s="172">
        <v>150</v>
      </c>
      <c r="Q166" s="170"/>
      <c r="R166" s="170">
        <v>64</v>
      </c>
      <c r="S166" s="170"/>
      <c r="T166" s="163"/>
      <c r="U166" s="170"/>
      <c r="V166" s="171"/>
      <c r="W166" s="170"/>
      <c r="X166" s="171"/>
      <c r="Y166" s="171"/>
      <c r="Z166" s="170"/>
      <c r="AA166" s="171"/>
    </row>
    <row r="167" spans="1:27" ht="23.1" customHeight="1" x14ac:dyDescent="0.55000000000000004">
      <c r="A167" s="167"/>
      <c r="B167" s="170"/>
      <c r="C167" s="170"/>
      <c r="D167" s="170"/>
      <c r="E167" s="170"/>
      <c r="F167" s="170"/>
      <c r="G167" s="163"/>
      <c r="H167" s="170"/>
      <c r="I167" s="170"/>
      <c r="J167" s="170"/>
      <c r="K167" s="171"/>
      <c r="L167" s="170"/>
      <c r="M167" s="171"/>
      <c r="N167" s="171"/>
      <c r="O167" s="171"/>
      <c r="P167" s="172"/>
      <c r="Q167" s="170"/>
      <c r="R167" s="170"/>
      <c r="S167" s="170"/>
      <c r="T167" s="163"/>
      <c r="U167" s="170"/>
      <c r="V167" s="171"/>
      <c r="W167" s="170"/>
      <c r="X167" s="171"/>
      <c r="Y167" s="171"/>
      <c r="Z167" s="170"/>
      <c r="AA167" s="171"/>
    </row>
    <row r="168" spans="1:27" ht="23.1" customHeight="1" x14ac:dyDescent="0.55000000000000004">
      <c r="A168" s="167" t="s">
        <v>1267</v>
      </c>
      <c r="B168" s="170">
        <v>110</v>
      </c>
      <c r="C168" s="170" t="s">
        <v>34</v>
      </c>
      <c r="D168" s="170">
        <v>37203</v>
      </c>
      <c r="E168" s="170">
        <v>151</v>
      </c>
      <c r="F168" s="170">
        <v>975</v>
      </c>
      <c r="G168" s="163" t="s">
        <v>490</v>
      </c>
      <c r="H168" s="170"/>
      <c r="I168" s="170">
        <v>1</v>
      </c>
      <c r="J168" s="170">
        <v>91</v>
      </c>
      <c r="K168" s="171"/>
      <c r="L168" s="170">
        <v>191</v>
      </c>
      <c r="M168" s="171"/>
      <c r="N168" s="171"/>
      <c r="O168" s="171"/>
      <c r="P168" s="172">
        <v>250</v>
      </c>
      <c r="Q168" s="170">
        <v>29</v>
      </c>
      <c r="R168" s="170">
        <v>113</v>
      </c>
      <c r="S168" s="170" t="s">
        <v>36</v>
      </c>
      <c r="T168" s="163" t="s">
        <v>45</v>
      </c>
      <c r="U168" s="170">
        <v>144</v>
      </c>
      <c r="V168" s="171"/>
      <c r="W168" s="170">
        <v>144</v>
      </c>
      <c r="X168" s="171"/>
      <c r="Y168" s="171"/>
      <c r="Z168" s="170">
        <v>20</v>
      </c>
      <c r="AA168" s="171"/>
    </row>
    <row r="169" spans="1:27" ht="23.1" customHeight="1" x14ac:dyDescent="0.55000000000000004">
      <c r="A169" s="167"/>
      <c r="B169" s="170"/>
      <c r="C169" s="170"/>
      <c r="D169" s="170"/>
      <c r="E169" s="170"/>
      <c r="F169" s="170"/>
      <c r="G169" s="163"/>
      <c r="H169" s="170"/>
      <c r="I169" s="170"/>
      <c r="J169" s="170"/>
      <c r="K169" s="171"/>
      <c r="L169" s="170"/>
      <c r="M169" s="171"/>
      <c r="N169" s="171"/>
      <c r="O169" s="171"/>
      <c r="P169" s="172"/>
      <c r="Q169" s="170"/>
      <c r="R169" s="170"/>
      <c r="S169" s="170"/>
      <c r="T169" s="163"/>
      <c r="U169" s="170"/>
      <c r="V169" s="171"/>
      <c r="W169" s="170"/>
      <c r="X169" s="171"/>
      <c r="Y169" s="171"/>
      <c r="Z169" s="170"/>
      <c r="AA169" s="171"/>
    </row>
    <row r="170" spans="1:27" ht="23.1" customHeight="1" x14ac:dyDescent="0.55000000000000004">
      <c r="A170" s="167" t="s">
        <v>1268</v>
      </c>
      <c r="B170" s="170">
        <v>111</v>
      </c>
      <c r="C170" s="170" t="s">
        <v>34</v>
      </c>
      <c r="D170" s="170">
        <v>36905</v>
      </c>
      <c r="E170" s="170">
        <v>72</v>
      </c>
      <c r="F170" s="170">
        <v>954</v>
      </c>
      <c r="G170" s="163" t="s">
        <v>490</v>
      </c>
      <c r="H170" s="170"/>
      <c r="I170" s="170">
        <v>1</v>
      </c>
      <c r="J170" s="170">
        <v>6</v>
      </c>
      <c r="K170" s="171"/>
      <c r="L170" s="170">
        <v>106</v>
      </c>
      <c r="M170" s="171"/>
      <c r="N170" s="171"/>
      <c r="O170" s="171"/>
      <c r="P170" s="172">
        <v>250</v>
      </c>
      <c r="Q170" s="170">
        <v>30</v>
      </c>
      <c r="R170" s="170">
        <v>13</v>
      </c>
      <c r="S170" s="170" t="s">
        <v>36</v>
      </c>
      <c r="T170" s="163" t="s">
        <v>45</v>
      </c>
      <c r="U170" s="170">
        <v>108</v>
      </c>
      <c r="V170" s="171"/>
      <c r="W170" s="170">
        <v>108</v>
      </c>
      <c r="X170" s="171"/>
      <c r="Y170" s="171"/>
      <c r="Z170" s="170">
        <v>5</v>
      </c>
      <c r="AA170" s="171"/>
    </row>
    <row r="171" spans="1:27" ht="23.1" customHeight="1" x14ac:dyDescent="0.55000000000000004">
      <c r="A171" s="167" t="s">
        <v>1268</v>
      </c>
      <c r="B171" s="170">
        <v>112</v>
      </c>
      <c r="C171" s="170" t="s">
        <v>34</v>
      </c>
      <c r="D171" s="170">
        <v>81863</v>
      </c>
      <c r="E171" s="170">
        <v>182</v>
      </c>
      <c r="F171" s="170">
        <v>6829</v>
      </c>
      <c r="G171" s="163" t="s">
        <v>490</v>
      </c>
      <c r="H171" s="170">
        <v>4</v>
      </c>
      <c r="I171" s="170">
        <v>2</v>
      </c>
      <c r="J171" s="170">
        <v>55</v>
      </c>
      <c r="K171" s="171">
        <v>1855</v>
      </c>
      <c r="L171" s="170"/>
      <c r="M171" s="171"/>
      <c r="N171" s="171"/>
      <c r="O171" s="171"/>
      <c r="P171" s="172">
        <v>175</v>
      </c>
      <c r="Q171" s="170"/>
      <c r="R171" s="170"/>
      <c r="S171" s="170"/>
      <c r="T171" s="163"/>
      <c r="U171" s="170"/>
      <c r="V171" s="171"/>
      <c r="W171" s="170"/>
      <c r="X171" s="171"/>
      <c r="Y171" s="171"/>
      <c r="Z171" s="170"/>
      <c r="AA171" s="171"/>
    </row>
    <row r="172" spans="1:27" ht="23.1" customHeight="1" x14ac:dyDescent="0.55000000000000004">
      <c r="A172" s="167" t="s">
        <v>1268</v>
      </c>
      <c r="B172" s="170">
        <v>113</v>
      </c>
      <c r="C172" s="170" t="s">
        <v>34</v>
      </c>
      <c r="D172" s="170">
        <v>47088</v>
      </c>
      <c r="E172" s="170">
        <v>99</v>
      </c>
      <c r="F172" s="170">
        <v>4266</v>
      </c>
      <c r="G172" s="163" t="s">
        <v>490</v>
      </c>
      <c r="H172" s="170">
        <v>16</v>
      </c>
      <c r="I172" s="170">
        <v>3</v>
      </c>
      <c r="J172" s="170">
        <v>60</v>
      </c>
      <c r="K172" s="171">
        <v>6760</v>
      </c>
      <c r="L172" s="170"/>
      <c r="M172" s="171"/>
      <c r="N172" s="171"/>
      <c r="O172" s="171"/>
      <c r="P172" s="172">
        <v>150</v>
      </c>
      <c r="Q172" s="170"/>
      <c r="R172" s="170">
        <v>200</v>
      </c>
      <c r="S172" s="170"/>
      <c r="T172" s="163"/>
      <c r="U172" s="170"/>
      <c r="V172" s="171"/>
      <c r="W172" s="170"/>
      <c r="X172" s="171"/>
      <c r="Y172" s="171"/>
      <c r="Z172" s="170"/>
      <c r="AA172" s="171"/>
    </row>
    <row r="173" spans="1:27" ht="23.1" customHeight="1" x14ac:dyDescent="0.55000000000000004">
      <c r="A173" s="167"/>
      <c r="B173" s="170"/>
      <c r="C173" s="170"/>
      <c r="D173" s="170"/>
      <c r="E173" s="170"/>
      <c r="F173" s="170"/>
      <c r="G173" s="163"/>
      <c r="H173" s="170"/>
      <c r="I173" s="170"/>
      <c r="J173" s="170"/>
      <c r="K173" s="171"/>
      <c r="L173" s="170"/>
      <c r="M173" s="171"/>
      <c r="N173" s="171"/>
      <c r="O173" s="171"/>
      <c r="P173" s="172"/>
      <c r="Q173" s="170"/>
      <c r="R173" s="170"/>
      <c r="S173" s="170"/>
      <c r="T173" s="163"/>
      <c r="U173" s="170"/>
      <c r="V173" s="171"/>
      <c r="W173" s="170"/>
      <c r="X173" s="171"/>
      <c r="Y173" s="171"/>
      <c r="Z173" s="170"/>
      <c r="AA173" s="171"/>
    </row>
    <row r="174" spans="1:27" ht="23.1" customHeight="1" x14ac:dyDescent="0.55000000000000004">
      <c r="A174" s="167" t="s">
        <v>1269</v>
      </c>
      <c r="B174" s="170">
        <v>114</v>
      </c>
      <c r="C174" s="170" t="s">
        <v>34</v>
      </c>
      <c r="D174" s="170">
        <v>37113</v>
      </c>
      <c r="E174" s="170">
        <v>182</v>
      </c>
      <c r="F174" s="170">
        <v>872</v>
      </c>
      <c r="G174" s="163" t="s">
        <v>490</v>
      </c>
      <c r="H174" s="170"/>
      <c r="I174" s="170">
        <v>2</v>
      </c>
      <c r="J174" s="170">
        <v>42</v>
      </c>
      <c r="K174" s="171"/>
      <c r="L174" s="170">
        <v>242</v>
      </c>
      <c r="M174" s="171"/>
      <c r="N174" s="171"/>
      <c r="O174" s="171"/>
      <c r="P174" s="172">
        <v>100</v>
      </c>
      <c r="Q174" s="170">
        <v>31</v>
      </c>
      <c r="R174" s="170">
        <v>62</v>
      </c>
      <c r="S174" s="170" t="s">
        <v>36</v>
      </c>
      <c r="T174" s="163" t="s">
        <v>37</v>
      </c>
      <c r="U174" s="170">
        <v>72</v>
      </c>
      <c r="V174" s="171"/>
      <c r="W174" s="170">
        <v>72</v>
      </c>
      <c r="X174" s="171"/>
      <c r="Y174" s="171"/>
      <c r="Z174" s="170">
        <v>15</v>
      </c>
      <c r="AA174" s="171"/>
    </row>
    <row r="175" spans="1:27" ht="23.1" customHeight="1" x14ac:dyDescent="0.55000000000000004">
      <c r="A175" s="167" t="s">
        <v>1269</v>
      </c>
      <c r="B175" s="170">
        <v>115</v>
      </c>
      <c r="C175" s="170" t="s">
        <v>34</v>
      </c>
      <c r="D175" s="170">
        <v>26432</v>
      </c>
      <c r="E175" s="170">
        <v>45</v>
      </c>
      <c r="F175" s="170">
        <v>2350</v>
      </c>
      <c r="G175" s="163" t="s">
        <v>490</v>
      </c>
      <c r="H175" s="170">
        <v>18</v>
      </c>
      <c r="I175" s="170">
        <v>2</v>
      </c>
      <c r="J175" s="170"/>
      <c r="K175" s="171">
        <v>7400</v>
      </c>
      <c r="L175" s="170"/>
      <c r="M175" s="171"/>
      <c r="N175" s="171"/>
      <c r="O175" s="171"/>
      <c r="P175" s="172">
        <v>100</v>
      </c>
      <c r="Q175" s="170"/>
      <c r="R175" s="170"/>
      <c r="S175" s="170"/>
      <c r="T175" s="163"/>
      <c r="U175" s="170"/>
      <c r="V175" s="171"/>
      <c r="W175" s="170"/>
      <c r="X175" s="171"/>
      <c r="Y175" s="171"/>
      <c r="Z175" s="170"/>
      <c r="AA175" s="171"/>
    </row>
    <row r="176" spans="1:27" ht="23.1" customHeight="1" x14ac:dyDescent="0.55000000000000004">
      <c r="A176" s="167"/>
      <c r="B176" s="170"/>
      <c r="C176" s="170"/>
      <c r="D176" s="170"/>
      <c r="E176" s="170"/>
      <c r="F176" s="170"/>
      <c r="G176" s="163"/>
      <c r="H176" s="170"/>
      <c r="I176" s="170"/>
      <c r="J176" s="170"/>
      <c r="K176" s="171"/>
      <c r="L176" s="170"/>
      <c r="M176" s="171"/>
      <c r="N176" s="171"/>
      <c r="O176" s="171"/>
      <c r="P176" s="172"/>
      <c r="Q176" s="170"/>
      <c r="R176" s="170"/>
      <c r="S176" s="170"/>
      <c r="T176" s="163"/>
      <c r="U176" s="170"/>
      <c r="V176" s="171"/>
      <c r="W176" s="170"/>
      <c r="X176" s="171"/>
      <c r="Y176" s="171"/>
      <c r="Z176" s="170"/>
      <c r="AA176" s="171"/>
    </row>
    <row r="177" spans="1:27" ht="23.1" customHeight="1" x14ac:dyDescent="0.55000000000000004">
      <c r="A177" s="167" t="s">
        <v>1270</v>
      </c>
      <c r="B177" s="170">
        <v>116</v>
      </c>
      <c r="C177" s="170" t="s">
        <v>34</v>
      </c>
      <c r="D177" s="170">
        <v>37241</v>
      </c>
      <c r="E177" s="170">
        <v>61</v>
      </c>
      <c r="F177" s="170">
        <v>923</v>
      </c>
      <c r="G177" s="163" t="s">
        <v>490</v>
      </c>
      <c r="H177" s="170"/>
      <c r="I177" s="170"/>
      <c r="J177" s="170">
        <v>46</v>
      </c>
      <c r="K177" s="171"/>
      <c r="L177" s="170">
        <v>46</v>
      </c>
      <c r="M177" s="171"/>
      <c r="N177" s="171"/>
      <c r="O177" s="171"/>
      <c r="P177" s="172">
        <v>250</v>
      </c>
      <c r="Q177" s="170">
        <v>32</v>
      </c>
      <c r="R177" s="170">
        <v>201</v>
      </c>
      <c r="S177" s="170" t="s">
        <v>36</v>
      </c>
      <c r="T177" s="163" t="s">
        <v>64</v>
      </c>
      <c r="U177" s="170">
        <v>59</v>
      </c>
      <c r="V177" s="171"/>
      <c r="W177" s="170">
        <v>59</v>
      </c>
      <c r="X177" s="171"/>
      <c r="Y177" s="171"/>
      <c r="Z177" s="170">
        <v>20</v>
      </c>
      <c r="AA177" s="171"/>
    </row>
    <row r="178" spans="1:27" ht="23.1" customHeight="1" x14ac:dyDescent="0.55000000000000004">
      <c r="A178" s="167" t="s">
        <v>1270</v>
      </c>
      <c r="B178" s="170">
        <v>117</v>
      </c>
      <c r="C178" s="170" t="s">
        <v>34</v>
      </c>
      <c r="D178" s="170">
        <v>25409</v>
      </c>
      <c r="E178" s="170">
        <v>18</v>
      </c>
      <c r="F178" s="170">
        <v>1865</v>
      </c>
      <c r="G178" s="163" t="s">
        <v>490</v>
      </c>
      <c r="H178" s="170">
        <v>7</v>
      </c>
      <c r="I178" s="170">
        <v>2</v>
      </c>
      <c r="J178" s="170">
        <v>27</v>
      </c>
      <c r="K178" s="171">
        <v>3027</v>
      </c>
      <c r="L178" s="170"/>
      <c r="M178" s="171"/>
      <c r="N178" s="171"/>
      <c r="O178" s="171"/>
      <c r="P178" s="172">
        <v>150</v>
      </c>
      <c r="Q178" s="170"/>
      <c r="R178" s="170">
        <v>201</v>
      </c>
      <c r="S178" s="170"/>
      <c r="T178" s="163"/>
      <c r="U178" s="170"/>
      <c r="V178" s="171"/>
      <c r="W178" s="170"/>
      <c r="X178" s="171"/>
      <c r="Y178" s="171"/>
      <c r="Z178" s="170"/>
      <c r="AA178" s="171"/>
    </row>
    <row r="179" spans="1:27" ht="23.1" customHeight="1" x14ac:dyDescent="0.55000000000000004">
      <c r="A179" s="167" t="s">
        <v>1270</v>
      </c>
      <c r="B179" s="170">
        <v>118</v>
      </c>
      <c r="C179" s="170" t="s">
        <v>34</v>
      </c>
      <c r="D179" s="170">
        <v>49114</v>
      </c>
      <c r="E179" s="170">
        <v>181</v>
      </c>
      <c r="F179" s="170">
        <v>4373</v>
      </c>
      <c r="G179" s="163" t="s">
        <v>490</v>
      </c>
      <c r="H179" s="170">
        <v>8</v>
      </c>
      <c r="I179" s="170">
        <v>1</v>
      </c>
      <c r="J179" s="170"/>
      <c r="K179" s="171">
        <v>3300</v>
      </c>
      <c r="L179" s="170"/>
      <c r="M179" s="171"/>
      <c r="N179" s="171"/>
      <c r="O179" s="171"/>
      <c r="P179" s="172">
        <v>150</v>
      </c>
      <c r="Q179" s="170"/>
      <c r="R179" s="170">
        <v>201</v>
      </c>
      <c r="S179" s="170"/>
      <c r="T179" s="163"/>
      <c r="U179" s="170"/>
      <c r="V179" s="171"/>
      <c r="W179" s="170"/>
      <c r="X179" s="171"/>
      <c r="Y179" s="171"/>
      <c r="Z179" s="170"/>
      <c r="AA179" s="171"/>
    </row>
    <row r="180" spans="1:27" ht="23.1" customHeight="1" x14ac:dyDescent="0.55000000000000004">
      <c r="A180" s="167" t="s">
        <v>1270</v>
      </c>
      <c r="B180" s="170">
        <v>119</v>
      </c>
      <c r="C180" s="170" t="s">
        <v>34</v>
      </c>
      <c r="D180" s="170">
        <v>74035</v>
      </c>
      <c r="E180" s="170">
        <v>282</v>
      </c>
      <c r="F180" s="170">
        <v>6359</v>
      </c>
      <c r="G180" s="163" t="s">
        <v>490</v>
      </c>
      <c r="H180" s="170">
        <v>10</v>
      </c>
      <c r="I180" s="170">
        <v>2</v>
      </c>
      <c r="J180" s="170">
        <v>51</v>
      </c>
      <c r="K180" s="171">
        <v>4251</v>
      </c>
      <c r="L180" s="170"/>
      <c r="M180" s="171"/>
      <c r="N180" s="171"/>
      <c r="O180" s="171"/>
      <c r="P180" s="172">
        <v>150</v>
      </c>
      <c r="Q180" s="170"/>
      <c r="R180" s="170">
        <v>201</v>
      </c>
      <c r="S180" s="170"/>
      <c r="T180" s="163"/>
      <c r="U180" s="170"/>
      <c r="V180" s="171"/>
      <c r="W180" s="170"/>
      <c r="X180" s="171"/>
      <c r="Y180" s="171"/>
      <c r="Z180" s="170"/>
      <c r="AA180" s="171"/>
    </row>
    <row r="181" spans="1:27" ht="23.1" customHeight="1" x14ac:dyDescent="0.55000000000000004">
      <c r="A181" s="167"/>
      <c r="B181" s="170"/>
      <c r="C181" s="170"/>
      <c r="D181" s="170"/>
      <c r="E181" s="170"/>
      <c r="F181" s="170"/>
      <c r="G181" s="163"/>
      <c r="H181" s="170"/>
      <c r="I181" s="170"/>
      <c r="J181" s="170"/>
      <c r="K181" s="171"/>
      <c r="L181" s="170"/>
      <c r="M181" s="171"/>
      <c r="N181" s="171"/>
      <c r="O181" s="171"/>
      <c r="P181" s="172"/>
      <c r="Q181" s="170"/>
      <c r="R181" s="170"/>
      <c r="S181" s="170"/>
      <c r="T181" s="163"/>
      <c r="U181" s="170"/>
      <c r="V181" s="171"/>
      <c r="W181" s="170"/>
      <c r="X181" s="171"/>
      <c r="Y181" s="171"/>
      <c r="Z181" s="170"/>
      <c r="AA181" s="171"/>
    </row>
    <row r="182" spans="1:27" ht="23.1" customHeight="1" x14ac:dyDescent="0.55000000000000004">
      <c r="A182" s="167" t="s">
        <v>1271</v>
      </c>
      <c r="B182" s="170">
        <v>120</v>
      </c>
      <c r="C182" s="170" t="s">
        <v>34</v>
      </c>
      <c r="D182" s="170">
        <v>25563</v>
      </c>
      <c r="E182" s="170">
        <v>57</v>
      </c>
      <c r="F182" s="170">
        <v>2019</v>
      </c>
      <c r="G182" s="163" t="s">
        <v>490</v>
      </c>
      <c r="H182" s="170">
        <v>5</v>
      </c>
      <c r="I182" s="170"/>
      <c r="J182" s="170">
        <v>30</v>
      </c>
      <c r="K182" s="171">
        <v>2030</v>
      </c>
      <c r="L182" s="170"/>
      <c r="M182" s="171"/>
      <c r="N182" s="171"/>
      <c r="O182" s="171"/>
      <c r="P182" s="172">
        <v>100</v>
      </c>
      <c r="Q182" s="170"/>
      <c r="R182" s="170">
        <v>21</v>
      </c>
      <c r="S182" s="170"/>
      <c r="T182" s="163"/>
      <c r="U182" s="170"/>
      <c r="V182" s="171"/>
      <c r="W182" s="170"/>
      <c r="X182" s="171"/>
      <c r="Y182" s="171"/>
      <c r="Z182" s="170"/>
      <c r="AA182" s="171"/>
    </row>
    <row r="183" spans="1:27" ht="23.1" customHeight="1" x14ac:dyDescent="0.55000000000000004">
      <c r="A183" s="167" t="s">
        <v>1271</v>
      </c>
      <c r="B183" s="170">
        <v>121</v>
      </c>
      <c r="C183" s="170" t="s">
        <v>34</v>
      </c>
      <c r="D183" s="170">
        <v>96740</v>
      </c>
      <c r="E183" s="170">
        <v>211</v>
      </c>
      <c r="F183" s="170">
        <v>7758</v>
      </c>
      <c r="G183" s="163" t="s">
        <v>490</v>
      </c>
      <c r="H183" s="170">
        <v>8</v>
      </c>
      <c r="I183" s="170"/>
      <c r="J183" s="170"/>
      <c r="K183" s="171">
        <v>3200</v>
      </c>
      <c r="L183" s="170"/>
      <c r="M183" s="171"/>
      <c r="N183" s="171"/>
      <c r="O183" s="171"/>
      <c r="P183" s="172">
        <v>150</v>
      </c>
      <c r="Q183" s="170"/>
      <c r="R183" s="170">
        <v>21</v>
      </c>
      <c r="S183" s="170"/>
      <c r="T183" s="163"/>
      <c r="U183" s="170"/>
      <c r="V183" s="171"/>
      <c r="W183" s="170"/>
      <c r="X183" s="171"/>
      <c r="Y183" s="171"/>
      <c r="Z183" s="170"/>
      <c r="AA183" s="171"/>
    </row>
    <row r="184" spans="1:27" ht="23.1" customHeight="1" x14ac:dyDescent="0.55000000000000004">
      <c r="A184" s="167" t="s">
        <v>1271</v>
      </c>
      <c r="B184" s="170">
        <v>122</v>
      </c>
      <c r="C184" s="170" t="s">
        <v>34</v>
      </c>
      <c r="D184" s="170">
        <v>47048</v>
      </c>
      <c r="E184" s="170">
        <v>93</v>
      </c>
      <c r="F184" s="170">
        <v>4256</v>
      </c>
      <c r="G184" s="163" t="s">
        <v>490</v>
      </c>
      <c r="H184" s="170">
        <v>4</v>
      </c>
      <c r="I184" s="170">
        <v>1</v>
      </c>
      <c r="J184" s="170">
        <v>32</v>
      </c>
      <c r="K184" s="171">
        <v>1732</v>
      </c>
      <c r="L184" s="170"/>
      <c r="M184" s="171"/>
      <c r="N184" s="171"/>
      <c r="O184" s="171"/>
      <c r="P184" s="172">
        <v>250</v>
      </c>
      <c r="Q184" s="170"/>
      <c r="R184" s="170">
        <v>21</v>
      </c>
      <c r="S184" s="170"/>
      <c r="T184" s="163"/>
      <c r="U184" s="170"/>
      <c r="V184" s="171"/>
      <c r="W184" s="170"/>
      <c r="X184" s="171"/>
      <c r="Y184" s="171"/>
      <c r="Z184" s="170"/>
      <c r="AA184" s="171"/>
    </row>
    <row r="185" spans="1:27" ht="23.1" customHeight="1" x14ac:dyDescent="0.55000000000000004">
      <c r="A185" s="167"/>
      <c r="B185" s="170"/>
      <c r="C185" s="170"/>
      <c r="D185" s="170"/>
      <c r="E185" s="170"/>
      <c r="F185" s="170"/>
      <c r="G185" s="163"/>
      <c r="H185" s="170"/>
      <c r="I185" s="170"/>
      <c r="J185" s="170"/>
      <c r="K185" s="171"/>
      <c r="L185" s="170"/>
      <c r="M185" s="171"/>
      <c r="N185" s="171"/>
      <c r="O185" s="171"/>
      <c r="P185" s="172"/>
      <c r="Q185" s="170"/>
      <c r="R185" s="170"/>
      <c r="S185" s="170"/>
      <c r="T185" s="163"/>
      <c r="U185" s="170"/>
      <c r="V185" s="171"/>
      <c r="W185" s="170"/>
      <c r="X185" s="171"/>
      <c r="Y185" s="171"/>
      <c r="Z185" s="170"/>
      <c r="AA185" s="171"/>
    </row>
    <row r="186" spans="1:27" ht="23.1" customHeight="1" x14ac:dyDescent="0.55000000000000004">
      <c r="A186" s="167" t="s">
        <v>1272</v>
      </c>
      <c r="B186" s="170">
        <v>123</v>
      </c>
      <c r="C186" s="170" t="s">
        <v>34</v>
      </c>
      <c r="D186" s="170">
        <v>32791</v>
      </c>
      <c r="E186" s="170">
        <v>34</v>
      </c>
      <c r="F186" s="170">
        <v>2529</v>
      </c>
      <c r="G186" s="163" t="s">
        <v>490</v>
      </c>
      <c r="H186" s="170">
        <v>3</v>
      </c>
      <c r="I186" s="170">
        <v>2</v>
      </c>
      <c r="J186" s="170">
        <v>29</v>
      </c>
      <c r="K186" s="171">
        <v>1529</v>
      </c>
      <c r="L186" s="170"/>
      <c r="M186" s="171"/>
      <c r="N186" s="171"/>
      <c r="O186" s="171"/>
      <c r="P186" s="172">
        <v>100</v>
      </c>
      <c r="Q186" s="170"/>
      <c r="R186" s="170">
        <v>82</v>
      </c>
      <c r="S186" s="170"/>
      <c r="T186" s="163"/>
      <c r="U186" s="170"/>
      <c r="V186" s="171"/>
      <c r="W186" s="170"/>
      <c r="X186" s="171"/>
      <c r="Y186" s="171"/>
      <c r="Z186" s="170"/>
      <c r="AA186" s="171"/>
    </row>
    <row r="187" spans="1:27" ht="23.1" customHeight="1" x14ac:dyDescent="0.55000000000000004">
      <c r="A187" s="167" t="s">
        <v>1272</v>
      </c>
      <c r="B187" s="170">
        <v>124</v>
      </c>
      <c r="C187" s="170" t="s">
        <v>47</v>
      </c>
      <c r="D187" s="170">
        <v>1435</v>
      </c>
      <c r="E187" s="170">
        <v>13</v>
      </c>
      <c r="F187" s="170"/>
      <c r="G187" s="163" t="s">
        <v>490</v>
      </c>
      <c r="H187" s="170">
        <v>23</v>
      </c>
      <c r="I187" s="170">
        <v>1</v>
      </c>
      <c r="J187" s="170">
        <v>40</v>
      </c>
      <c r="K187" s="171">
        <v>9340</v>
      </c>
      <c r="L187" s="170"/>
      <c r="M187" s="171"/>
      <c r="N187" s="171"/>
      <c r="O187" s="171"/>
      <c r="P187" s="172">
        <v>150</v>
      </c>
      <c r="Q187" s="170"/>
      <c r="R187" s="170">
        <v>82</v>
      </c>
      <c r="S187" s="170"/>
      <c r="T187" s="163"/>
      <c r="U187" s="170"/>
      <c r="V187" s="171"/>
      <c r="W187" s="170"/>
      <c r="X187" s="171"/>
      <c r="Y187" s="171"/>
      <c r="Z187" s="170"/>
      <c r="AA187" s="171"/>
    </row>
    <row r="188" spans="1:27" ht="23.1" customHeight="1" x14ac:dyDescent="0.55000000000000004">
      <c r="A188" s="167"/>
      <c r="B188" s="170"/>
      <c r="C188" s="170"/>
      <c r="D188" s="170"/>
      <c r="E188" s="170"/>
      <c r="F188" s="170"/>
      <c r="G188" s="163"/>
      <c r="H188" s="170"/>
      <c r="I188" s="170"/>
      <c r="J188" s="170"/>
      <c r="K188" s="171"/>
      <c r="L188" s="170"/>
      <c r="M188" s="171"/>
      <c r="N188" s="171"/>
      <c r="O188" s="171"/>
      <c r="P188" s="172"/>
      <c r="Q188" s="170"/>
      <c r="R188" s="170"/>
      <c r="S188" s="170"/>
      <c r="T188" s="163"/>
      <c r="U188" s="170"/>
      <c r="V188" s="171"/>
      <c r="W188" s="170"/>
      <c r="X188" s="171"/>
      <c r="Y188" s="171"/>
      <c r="Z188" s="170"/>
      <c r="AA188" s="171"/>
    </row>
    <row r="189" spans="1:27" s="179" customFormat="1" ht="23.1" customHeight="1" x14ac:dyDescent="0.55000000000000004">
      <c r="A189" s="178" t="s">
        <v>1274</v>
      </c>
      <c r="B189" s="173">
        <v>125</v>
      </c>
      <c r="C189" s="173" t="s">
        <v>34</v>
      </c>
      <c r="D189" s="173">
        <v>36894</v>
      </c>
      <c r="E189" s="173">
        <v>61</v>
      </c>
      <c r="F189" s="173">
        <v>943</v>
      </c>
      <c r="G189" s="175" t="s">
        <v>490</v>
      </c>
      <c r="H189" s="173"/>
      <c r="I189" s="173"/>
      <c r="J189" s="173">
        <v>46</v>
      </c>
      <c r="K189" s="176"/>
      <c r="L189" s="173">
        <v>46</v>
      </c>
      <c r="M189" s="176"/>
      <c r="N189" s="176"/>
      <c r="O189" s="176"/>
      <c r="P189" s="177">
        <v>250</v>
      </c>
      <c r="Q189" s="173">
        <v>33</v>
      </c>
      <c r="R189" s="173">
        <v>21</v>
      </c>
      <c r="S189" s="173" t="s">
        <v>36</v>
      </c>
      <c r="T189" s="175" t="s">
        <v>45</v>
      </c>
      <c r="U189" s="173">
        <v>144</v>
      </c>
      <c r="V189" s="176"/>
      <c r="W189" s="173">
        <v>54</v>
      </c>
      <c r="X189" s="176">
        <v>90</v>
      </c>
      <c r="Y189" s="176"/>
      <c r="Z189" s="173">
        <v>12</v>
      </c>
      <c r="AA189" s="176" t="s">
        <v>1273</v>
      </c>
    </row>
    <row r="190" spans="1:27" ht="23.1" customHeight="1" x14ac:dyDescent="0.55000000000000004">
      <c r="A190" s="167" t="s">
        <v>1274</v>
      </c>
      <c r="B190" s="170">
        <v>126</v>
      </c>
      <c r="C190" s="170" t="s">
        <v>34</v>
      </c>
      <c r="D190" s="170">
        <v>25552</v>
      </c>
      <c r="E190" s="170">
        <v>48</v>
      </c>
      <c r="F190" s="170">
        <v>1708</v>
      </c>
      <c r="G190" s="163" t="s">
        <v>490</v>
      </c>
      <c r="H190" s="170">
        <v>13</v>
      </c>
      <c r="I190" s="170">
        <v>2</v>
      </c>
      <c r="J190" s="170">
        <v>50</v>
      </c>
      <c r="K190" s="171">
        <v>5450</v>
      </c>
      <c r="L190" s="170"/>
      <c r="M190" s="171"/>
      <c r="N190" s="171"/>
      <c r="O190" s="171"/>
      <c r="P190" s="172">
        <v>150</v>
      </c>
      <c r="Q190" s="170"/>
      <c r="R190" s="170"/>
      <c r="S190" s="170"/>
      <c r="T190" s="163"/>
      <c r="U190" s="170"/>
      <c r="V190" s="171"/>
      <c r="W190" s="170"/>
      <c r="X190" s="171"/>
      <c r="Y190" s="171"/>
      <c r="Z190" s="170"/>
      <c r="AA190" s="171"/>
    </row>
    <row r="191" spans="1:27" ht="23.1" customHeight="1" x14ac:dyDescent="0.55000000000000004">
      <c r="A191" s="167" t="s">
        <v>1274</v>
      </c>
      <c r="B191" s="170">
        <v>127</v>
      </c>
      <c r="C191" s="170" t="s">
        <v>34</v>
      </c>
      <c r="D191" s="170">
        <v>47075</v>
      </c>
      <c r="E191" s="170">
        <v>90</v>
      </c>
      <c r="F191" s="170">
        <v>4253</v>
      </c>
      <c r="G191" s="163" t="s">
        <v>490</v>
      </c>
      <c r="H191" s="170">
        <v>5</v>
      </c>
      <c r="I191" s="170"/>
      <c r="J191" s="170">
        <v>81</v>
      </c>
      <c r="K191" s="171">
        <v>2081</v>
      </c>
      <c r="L191" s="170"/>
      <c r="M191" s="171"/>
      <c r="N191" s="171"/>
      <c r="O191" s="171"/>
      <c r="P191" s="172">
        <v>150</v>
      </c>
      <c r="Q191" s="170"/>
      <c r="R191" s="170"/>
      <c r="S191" s="170"/>
      <c r="T191" s="163"/>
      <c r="U191" s="170"/>
      <c r="V191" s="171"/>
      <c r="W191" s="170"/>
      <c r="X191" s="171"/>
      <c r="Y191" s="171"/>
      <c r="Z191" s="170"/>
      <c r="AA191" s="171"/>
    </row>
    <row r="192" spans="1:27" ht="23.1" customHeight="1" x14ac:dyDescent="0.55000000000000004">
      <c r="A192" s="167" t="s">
        <v>1274</v>
      </c>
      <c r="B192" s="170">
        <v>128</v>
      </c>
      <c r="C192" s="170" t="s">
        <v>34</v>
      </c>
      <c r="D192" s="170">
        <v>71433</v>
      </c>
      <c r="E192" s="170">
        <v>311</v>
      </c>
      <c r="F192" s="170">
        <v>6019</v>
      </c>
      <c r="G192" s="163" t="s">
        <v>490</v>
      </c>
      <c r="H192" s="170"/>
      <c r="I192" s="170"/>
      <c r="J192" s="170">
        <v>86</v>
      </c>
      <c r="K192" s="171">
        <v>86</v>
      </c>
      <c r="L192" s="170"/>
      <c r="M192" s="171"/>
      <c r="N192" s="171"/>
      <c r="O192" s="171"/>
      <c r="P192" s="172">
        <v>100</v>
      </c>
      <c r="Q192" s="170"/>
      <c r="R192" s="170"/>
      <c r="S192" s="170"/>
      <c r="T192" s="163"/>
      <c r="U192" s="170"/>
      <c r="V192" s="171"/>
      <c r="W192" s="170"/>
      <c r="X192" s="171"/>
      <c r="Y192" s="171"/>
      <c r="Z192" s="170"/>
      <c r="AA192" s="171"/>
    </row>
    <row r="193" spans="1:27" ht="23.1" customHeight="1" x14ac:dyDescent="0.55000000000000004">
      <c r="A193" s="167"/>
      <c r="B193" s="170"/>
      <c r="C193" s="170"/>
      <c r="D193" s="170"/>
      <c r="E193" s="170"/>
      <c r="F193" s="170"/>
      <c r="G193" s="163"/>
      <c r="H193" s="170"/>
      <c r="I193" s="170"/>
      <c r="J193" s="170"/>
      <c r="K193" s="171"/>
      <c r="L193" s="170"/>
      <c r="M193" s="171"/>
      <c r="N193" s="171"/>
      <c r="O193" s="171"/>
      <c r="P193" s="172"/>
      <c r="Q193" s="170"/>
      <c r="R193" s="170"/>
      <c r="S193" s="170"/>
      <c r="T193" s="163"/>
      <c r="U193" s="170"/>
      <c r="V193" s="171"/>
      <c r="W193" s="170"/>
      <c r="X193" s="171"/>
      <c r="Y193" s="171"/>
      <c r="Z193" s="170"/>
      <c r="AA193" s="171"/>
    </row>
    <row r="194" spans="1:27" ht="23.1" customHeight="1" x14ac:dyDescent="0.55000000000000004">
      <c r="A194" s="167" t="s">
        <v>1275</v>
      </c>
      <c r="B194" s="170">
        <v>129</v>
      </c>
      <c r="C194" s="170" t="s">
        <v>34</v>
      </c>
      <c r="D194" s="170">
        <v>90578</v>
      </c>
      <c r="E194" s="170">
        <v>230</v>
      </c>
      <c r="F194" s="170">
        <v>6951</v>
      </c>
      <c r="G194" s="163" t="s">
        <v>490</v>
      </c>
      <c r="H194" s="170">
        <v>5</v>
      </c>
      <c r="I194" s="170">
        <v>3</v>
      </c>
      <c r="J194" s="170">
        <v>71</v>
      </c>
      <c r="K194" s="171">
        <v>2371</v>
      </c>
      <c r="L194" s="170"/>
      <c r="M194" s="171"/>
      <c r="N194" s="171"/>
      <c r="O194" s="171"/>
      <c r="P194" s="172">
        <v>130</v>
      </c>
      <c r="Q194" s="170"/>
      <c r="R194" s="170">
        <v>90</v>
      </c>
      <c r="S194" s="170"/>
      <c r="T194" s="163"/>
      <c r="U194" s="170"/>
      <c r="V194" s="171"/>
      <c r="W194" s="170"/>
      <c r="X194" s="171"/>
      <c r="Y194" s="171"/>
      <c r="Z194" s="170"/>
      <c r="AA194" s="171"/>
    </row>
    <row r="195" spans="1:27" ht="23.1" customHeight="1" x14ac:dyDescent="0.55000000000000004">
      <c r="A195" s="167" t="s">
        <v>1275</v>
      </c>
      <c r="B195" s="170">
        <v>130</v>
      </c>
      <c r="C195" s="170" t="s">
        <v>34</v>
      </c>
      <c r="D195" s="170">
        <v>96983</v>
      </c>
      <c r="E195" s="170">
        <v>286</v>
      </c>
      <c r="F195" s="170">
        <v>7824</v>
      </c>
      <c r="G195" s="163" t="s">
        <v>490</v>
      </c>
      <c r="H195" s="170">
        <v>4</v>
      </c>
      <c r="I195" s="170"/>
      <c r="J195" s="170">
        <v>34</v>
      </c>
      <c r="K195" s="171">
        <v>1634</v>
      </c>
      <c r="L195" s="170"/>
      <c r="M195" s="171"/>
      <c r="N195" s="171"/>
      <c r="O195" s="171"/>
      <c r="P195" s="172">
        <v>131</v>
      </c>
      <c r="Q195" s="170"/>
      <c r="R195" s="170"/>
      <c r="S195" s="170"/>
      <c r="T195" s="163"/>
      <c r="U195" s="170"/>
      <c r="V195" s="171"/>
      <c r="W195" s="170"/>
      <c r="X195" s="171"/>
      <c r="Y195" s="171"/>
      <c r="Z195" s="170"/>
      <c r="AA195" s="171"/>
    </row>
    <row r="196" spans="1:27" ht="23.1" customHeight="1" x14ac:dyDescent="0.55000000000000004">
      <c r="A196" s="167" t="s">
        <v>1275</v>
      </c>
      <c r="B196" s="170">
        <v>131</v>
      </c>
      <c r="C196" s="170" t="s">
        <v>34</v>
      </c>
      <c r="D196" s="170">
        <v>37197</v>
      </c>
      <c r="E196" s="170">
        <v>142</v>
      </c>
      <c r="F196" s="170">
        <v>966</v>
      </c>
      <c r="G196" s="163" t="s">
        <v>490</v>
      </c>
      <c r="H196" s="170"/>
      <c r="I196" s="170">
        <v>1</v>
      </c>
      <c r="J196" s="170">
        <v>29</v>
      </c>
      <c r="K196" s="171"/>
      <c r="L196" s="170">
        <v>129</v>
      </c>
      <c r="M196" s="171"/>
      <c r="N196" s="171"/>
      <c r="O196" s="171"/>
      <c r="P196" s="172">
        <v>250</v>
      </c>
      <c r="Q196" s="170">
        <v>34</v>
      </c>
      <c r="R196" s="170">
        <v>90</v>
      </c>
      <c r="S196" s="170" t="s">
        <v>36</v>
      </c>
      <c r="T196" s="163" t="s">
        <v>45</v>
      </c>
      <c r="U196" s="170">
        <v>144</v>
      </c>
      <c r="V196" s="171"/>
      <c r="W196" s="170">
        <v>144</v>
      </c>
      <c r="X196" s="171"/>
      <c r="Y196" s="171"/>
      <c r="Z196" s="170">
        <v>8</v>
      </c>
      <c r="AA196" s="171"/>
    </row>
    <row r="197" spans="1:27" ht="23.1" customHeight="1" x14ac:dyDescent="0.55000000000000004">
      <c r="A197" s="167"/>
      <c r="B197" s="170"/>
      <c r="C197" s="170"/>
      <c r="D197" s="170"/>
      <c r="E197" s="170"/>
      <c r="F197" s="170"/>
      <c r="G197" s="163"/>
      <c r="H197" s="170"/>
      <c r="I197" s="170"/>
      <c r="J197" s="170"/>
      <c r="K197" s="171"/>
      <c r="L197" s="170"/>
      <c r="M197" s="171"/>
      <c r="N197" s="171"/>
      <c r="O197" s="171"/>
      <c r="P197" s="172"/>
      <c r="Q197" s="170"/>
      <c r="R197" s="170"/>
      <c r="S197" s="170"/>
      <c r="T197" s="163"/>
      <c r="U197" s="170"/>
      <c r="V197" s="171"/>
      <c r="W197" s="170"/>
      <c r="X197" s="171"/>
      <c r="Y197" s="171"/>
      <c r="Z197" s="170"/>
      <c r="AA197" s="171"/>
    </row>
    <row r="198" spans="1:27" ht="23.1" customHeight="1" x14ac:dyDescent="0.55000000000000004">
      <c r="A198" s="167" t="s">
        <v>1276</v>
      </c>
      <c r="B198" s="170">
        <v>132</v>
      </c>
      <c r="C198" s="170" t="s">
        <v>34</v>
      </c>
      <c r="D198" s="170">
        <v>96601</v>
      </c>
      <c r="E198" s="170">
        <v>303</v>
      </c>
      <c r="F198" s="170">
        <v>7775</v>
      </c>
      <c r="G198" s="163" t="s">
        <v>490</v>
      </c>
      <c r="H198" s="170"/>
      <c r="I198" s="170">
        <v>1</v>
      </c>
      <c r="J198" s="170">
        <v>12</v>
      </c>
      <c r="K198" s="171"/>
      <c r="L198" s="170">
        <v>112</v>
      </c>
      <c r="M198" s="171"/>
      <c r="N198" s="171"/>
      <c r="O198" s="171"/>
      <c r="P198" s="172">
        <v>250</v>
      </c>
      <c r="Q198" s="170">
        <v>35</v>
      </c>
      <c r="R198" s="170">
        <v>130</v>
      </c>
      <c r="S198" s="170" t="s">
        <v>36</v>
      </c>
      <c r="T198" s="163" t="s">
        <v>45</v>
      </c>
      <c r="U198" s="170">
        <v>108</v>
      </c>
      <c r="V198" s="171"/>
      <c r="W198" s="170">
        <v>108</v>
      </c>
      <c r="X198" s="171"/>
      <c r="Y198" s="171"/>
      <c r="Z198" s="170">
        <v>17</v>
      </c>
      <c r="AA198" s="171"/>
    </row>
    <row r="199" spans="1:27" ht="23.1" customHeight="1" x14ac:dyDescent="0.55000000000000004">
      <c r="A199" s="167" t="s">
        <v>1276</v>
      </c>
      <c r="B199" s="170">
        <v>133</v>
      </c>
      <c r="C199" s="170" t="s">
        <v>34</v>
      </c>
      <c r="D199" s="170">
        <v>25754</v>
      </c>
      <c r="E199" s="170">
        <v>94</v>
      </c>
      <c r="F199" s="170">
        <v>2743</v>
      </c>
      <c r="G199" s="163" t="s">
        <v>490</v>
      </c>
      <c r="H199" s="170">
        <v>16</v>
      </c>
      <c r="I199" s="170">
        <v>1</v>
      </c>
      <c r="J199" s="170">
        <v>72</v>
      </c>
      <c r="K199" s="171">
        <v>5672</v>
      </c>
      <c r="L199" s="170"/>
      <c r="M199" s="171"/>
      <c r="N199" s="171"/>
      <c r="O199" s="171" t="s">
        <v>1221</v>
      </c>
      <c r="P199" s="172">
        <v>150</v>
      </c>
      <c r="Q199" s="170"/>
      <c r="R199" s="170"/>
      <c r="S199" s="170"/>
      <c r="T199" s="163"/>
      <c r="U199" s="170"/>
      <c r="V199" s="171"/>
      <c r="W199" s="170"/>
      <c r="X199" s="171"/>
      <c r="Y199" s="171"/>
      <c r="Z199" s="170"/>
      <c r="AA199" s="171"/>
    </row>
    <row r="200" spans="1:27" ht="23.1" customHeight="1" x14ac:dyDescent="0.55000000000000004">
      <c r="A200" s="167" t="s">
        <v>1276</v>
      </c>
      <c r="B200" s="170">
        <v>134</v>
      </c>
      <c r="C200" s="170" t="s">
        <v>34</v>
      </c>
      <c r="D200" s="170">
        <v>49603</v>
      </c>
      <c r="E200" s="170">
        <v>115</v>
      </c>
      <c r="F200" s="170">
        <v>4580</v>
      </c>
      <c r="G200" s="163" t="s">
        <v>490</v>
      </c>
      <c r="H200" s="170">
        <v>6</v>
      </c>
      <c r="I200" s="170">
        <v>2</v>
      </c>
      <c r="J200" s="170">
        <v>69</v>
      </c>
      <c r="K200" s="171">
        <v>2669</v>
      </c>
      <c r="L200" s="170"/>
      <c r="M200" s="171"/>
      <c r="N200" s="171"/>
      <c r="O200" s="171"/>
      <c r="P200" s="172">
        <v>150</v>
      </c>
      <c r="Q200" s="170"/>
      <c r="R200" s="170"/>
      <c r="S200" s="170"/>
      <c r="T200" s="163"/>
      <c r="U200" s="170"/>
      <c r="V200" s="171"/>
      <c r="W200" s="170"/>
      <c r="X200" s="171"/>
      <c r="Y200" s="171"/>
      <c r="Z200" s="170"/>
      <c r="AA200" s="171"/>
    </row>
    <row r="201" spans="1:27" ht="23.1" customHeight="1" x14ac:dyDescent="0.55000000000000004">
      <c r="A201" s="167"/>
      <c r="B201" s="170"/>
      <c r="C201" s="170"/>
      <c r="D201" s="170"/>
      <c r="E201" s="170"/>
      <c r="F201" s="170"/>
      <c r="G201" s="163"/>
      <c r="H201" s="170"/>
      <c r="I201" s="170"/>
      <c r="J201" s="170"/>
      <c r="K201" s="171"/>
      <c r="L201" s="170"/>
      <c r="M201" s="171"/>
      <c r="N201" s="171"/>
      <c r="O201" s="171"/>
      <c r="P201" s="172"/>
      <c r="Q201" s="170"/>
      <c r="R201" s="170"/>
      <c r="S201" s="170"/>
      <c r="T201" s="163"/>
      <c r="U201" s="170"/>
      <c r="V201" s="171"/>
      <c r="W201" s="170"/>
      <c r="X201" s="171"/>
      <c r="Y201" s="171"/>
      <c r="Z201" s="170"/>
      <c r="AA201" s="171"/>
    </row>
    <row r="202" spans="1:27" ht="23.1" customHeight="1" x14ac:dyDescent="0.55000000000000004">
      <c r="A202" s="167" t="s">
        <v>1277</v>
      </c>
      <c r="B202" s="170">
        <v>135</v>
      </c>
      <c r="C202" s="170" t="s">
        <v>34</v>
      </c>
      <c r="D202" s="170">
        <v>60962</v>
      </c>
      <c r="E202" s="170">
        <v>85</v>
      </c>
      <c r="F202" s="170">
        <v>5456</v>
      </c>
      <c r="G202" s="163" t="s">
        <v>490</v>
      </c>
      <c r="H202" s="170"/>
      <c r="I202" s="170"/>
      <c r="J202" s="170">
        <v>68</v>
      </c>
      <c r="K202" s="171"/>
      <c r="L202" s="170">
        <v>68</v>
      </c>
      <c r="M202" s="171"/>
      <c r="N202" s="171"/>
      <c r="O202" s="171"/>
      <c r="P202" s="172">
        <v>250</v>
      </c>
      <c r="Q202" s="170">
        <v>36</v>
      </c>
      <c r="R202" s="170">
        <v>67</v>
      </c>
      <c r="S202" s="170" t="s">
        <v>36</v>
      </c>
      <c r="T202" s="163" t="s">
        <v>45</v>
      </c>
      <c r="U202" s="170">
        <v>288</v>
      </c>
      <c r="V202" s="171"/>
      <c r="W202" s="170">
        <v>288</v>
      </c>
      <c r="X202" s="171"/>
      <c r="Y202" s="171"/>
      <c r="Z202" s="170">
        <v>26</v>
      </c>
      <c r="AA202" s="171"/>
    </row>
    <row r="203" spans="1:27" ht="23.1" customHeight="1" x14ac:dyDescent="0.55000000000000004">
      <c r="A203" s="167"/>
      <c r="B203" s="170"/>
      <c r="C203" s="170"/>
      <c r="D203" s="170"/>
      <c r="E203" s="170"/>
      <c r="F203" s="170"/>
      <c r="G203" s="163"/>
      <c r="H203" s="170"/>
      <c r="I203" s="170"/>
      <c r="J203" s="170"/>
      <c r="K203" s="171"/>
      <c r="L203" s="170"/>
      <c r="M203" s="171"/>
      <c r="N203" s="171"/>
      <c r="O203" s="171"/>
      <c r="P203" s="172"/>
      <c r="Q203" s="170"/>
      <c r="R203" s="170"/>
      <c r="S203" s="170"/>
      <c r="T203" s="163"/>
      <c r="U203" s="170"/>
      <c r="V203" s="171"/>
      <c r="W203" s="170"/>
      <c r="X203" s="171"/>
      <c r="Y203" s="171"/>
      <c r="Z203" s="170"/>
      <c r="AA203" s="171"/>
    </row>
    <row r="204" spans="1:27" ht="23.1" customHeight="1" x14ac:dyDescent="0.55000000000000004">
      <c r="A204" s="167" t="s">
        <v>1256</v>
      </c>
      <c r="B204" s="170">
        <v>136</v>
      </c>
      <c r="C204" s="170" t="s">
        <v>34</v>
      </c>
      <c r="D204" s="170">
        <v>73664</v>
      </c>
      <c r="E204" s="170">
        <v>140</v>
      </c>
      <c r="F204" s="170">
        <v>4405</v>
      </c>
      <c r="G204" s="163" t="s">
        <v>490</v>
      </c>
      <c r="H204" s="170">
        <v>6</v>
      </c>
      <c r="I204" s="170"/>
      <c r="J204" s="170"/>
      <c r="K204" s="171">
        <v>2400</v>
      </c>
      <c r="L204" s="170"/>
      <c r="M204" s="171"/>
      <c r="N204" s="171"/>
      <c r="O204" s="171"/>
      <c r="P204" s="172">
        <v>150</v>
      </c>
      <c r="Q204" s="170"/>
      <c r="R204" s="170">
        <v>337</v>
      </c>
      <c r="S204" s="170"/>
      <c r="T204" s="163"/>
      <c r="U204" s="170"/>
      <c r="V204" s="171"/>
      <c r="W204" s="170"/>
      <c r="X204" s="171"/>
      <c r="Y204" s="171"/>
      <c r="Z204" s="170"/>
      <c r="AA204" s="171"/>
    </row>
    <row r="205" spans="1:27" ht="23.1" customHeight="1" x14ac:dyDescent="0.55000000000000004">
      <c r="A205" s="167" t="s">
        <v>1256</v>
      </c>
      <c r="B205" s="170">
        <v>137</v>
      </c>
      <c r="C205" s="170" t="s">
        <v>34</v>
      </c>
      <c r="D205" s="170">
        <v>96211</v>
      </c>
      <c r="E205" s="170">
        <v>203</v>
      </c>
      <c r="F205" s="170">
        <v>7750</v>
      </c>
      <c r="G205" s="163" t="s">
        <v>490</v>
      </c>
      <c r="H205" s="170">
        <v>7</v>
      </c>
      <c r="I205" s="170"/>
      <c r="J205" s="170">
        <v>93</v>
      </c>
      <c r="K205" s="171">
        <v>2893</v>
      </c>
      <c r="L205" s="170"/>
      <c r="M205" s="171"/>
      <c r="N205" s="171"/>
      <c r="O205" s="171"/>
      <c r="P205" s="172">
        <v>150</v>
      </c>
      <c r="Q205" s="170"/>
      <c r="R205" s="170">
        <v>337</v>
      </c>
      <c r="S205" s="170"/>
      <c r="T205" s="163"/>
      <c r="U205" s="170"/>
      <c r="V205" s="171"/>
      <c r="W205" s="170"/>
      <c r="X205" s="171"/>
      <c r="Y205" s="171"/>
      <c r="Z205" s="170"/>
      <c r="AA205" s="171"/>
    </row>
    <row r="206" spans="1:27" ht="23.1" customHeight="1" x14ac:dyDescent="0.55000000000000004">
      <c r="A206" s="167" t="s">
        <v>1256</v>
      </c>
      <c r="B206" s="170">
        <v>138</v>
      </c>
      <c r="C206" s="170" t="s">
        <v>34</v>
      </c>
      <c r="D206" s="170">
        <v>89221</v>
      </c>
      <c r="E206" s="170">
        <v>372</v>
      </c>
      <c r="F206" s="170">
        <v>7223</v>
      </c>
      <c r="G206" s="163" t="s">
        <v>490</v>
      </c>
      <c r="H206" s="170">
        <v>2</v>
      </c>
      <c r="I206" s="170"/>
      <c r="J206" s="170"/>
      <c r="K206" s="171">
        <v>800</v>
      </c>
      <c r="L206" s="170"/>
      <c r="M206" s="171"/>
      <c r="N206" s="171"/>
      <c r="O206" s="171"/>
      <c r="P206" s="172">
        <v>175</v>
      </c>
      <c r="Q206" s="170"/>
      <c r="R206" s="170">
        <v>337</v>
      </c>
      <c r="S206" s="170"/>
      <c r="T206" s="163"/>
      <c r="U206" s="170"/>
      <c r="V206" s="171"/>
      <c r="W206" s="170"/>
      <c r="X206" s="171"/>
      <c r="Y206" s="171"/>
      <c r="Z206" s="170"/>
      <c r="AA206" s="171"/>
    </row>
    <row r="207" spans="1:27" ht="23.1" customHeight="1" x14ac:dyDescent="0.55000000000000004">
      <c r="A207" s="167" t="s">
        <v>1256</v>
      </c>
      <c r="B207" s="170">
        <v>139</v>
      </c>
      <c r="C207" s="170" t="s">
        <v>34</v>
      </c>
      <c r="D207" s="170">
        <v>43224</v>
      </c>
      <c r="E207" s="170">
        <v>123</v>
      </c>
      <c r="F207" s="170">
        <v>2962</v>
      </c>
      <c r="G207" s="163" t="s">
        <v>490</v>
      </c>
      <c r="H207" s="170">
        <v>2</v>
      </c>
      <c r="I207" s="170">
        <v>1</v>
      </c>
      <c r="J207" s="170">
        <v>15</v>
      </c>
      <c r="K207" s="171">
        <v>915</v>
      </c>
      <c r="L207" s="170"/>
      <c r="M207" s="171"/>
      <c r="N207" s="171"/>
      <c r="O207" s="171"/>
      <c r="P207" s="172">
        <v>150</v>
      </c>
      <c r="Q207" s="170"/>
      <c r="R207" s="170"/>
      <c r="S207" s="170"/>
      <c r="T207" s="163"/>
      <c r="U207" s="170"/>
      <c r="V207" s="171"/>
      <c r="W207" s="170"/>
      <c r="X207" s="171"/>
      <c r="Y207" s="171"/>
      <c r="Z207" s="170"/>
      <c r="AA207" s="171"/>
    </row>
    <row r="208" spans="1:27" ht="23.1" customHeight="1" x14ac:dyDescent="0.55000000000000004">
      <c r="A208" s="167" t="s">
        <v>1256</v>
      </c>
      <c r="B208" s="170">
        <v>140</v>
      </c>
      <c r="C208" s="170" t="s">
        <v>34</v>
      </c>
      <c r="D208" s="170">
        <v>43222</v>
      </c>
      <c r="E208" s="170">
        <v>121</v>
      </c>
      <c r="F208" s="170">
        <v>2960</v>
      </c>
      <c r="G208" s="163" t="s">
        <v>490</v>
      </c>
      <c r="H208" s="170"/>
      <c r="I208" s="170">
        <v>3</v>
      </c>
      <c r="J208" s="170">
        <v>68</v>
      </c>
      <c r="K208" s="171">
        <v>368</v>
      </c>
      <c r="L208" s="170"/>
      <c r="M208" s="171"/>
      <c r="N208" s="171"/>
      <c r="O208" s="171"/>
      <c r="P208" s="172">
        <v>150</v>
      </c>
      <c r="Q208" s="170"/>
      <c r="R208" s="170"/>
      <c r="S208" s="170"/>
      <c r="T208" s="163"/>
      <c r="U208" s="170"/>
      <c r="V208" s="171"/>
      <c r="W208" s="170"/>
      <c r="X208" s="171"/>
      <c r="Y208" s="171"/>
      <c r="Z208" s="170"/>
      <c r="AA208" s="171"/>
    </row>
    <row r="209" spans="1:27" ht="23.1" customHeight="1" x14ac:dyDescent="0.55000000000000004">
      <c r="A209" s="167" t="s">
        <v>1256</v>
      </c>
      <c r="B209" s="170">
        <v>141</v>
      </c>
      <c r="C209" s="170" t="s">
        <v>34</v>
      </c>
      <c r="D209" s="170">
        <v>43221</v>
      </c>
      <c r="E209" s="170">
        <v>120</v>
      </c>
      <c r="F209" s="170">
        <v>2959</v>
      </c>
      <c r="G209" s="163" t="s">
        <v>490</v>
      </c>
      <c r="H209" s="170">
        <v>1</v>
      </c>
      <c r="I209" s="170"/>
      <c r="J209" s="170">
        <v>19</v>
      </c>
      <c r="K209" s="171">
        <v>419</v>
      </c>
      <c r="L209" s="170"/>
      <c r="M209" s="171"/>
      <c r="N209" s="171"/>
      <c r="O209" s="171"/>
      <c r="P209" s="172">
        <v>150</v>
      </c>
      <c r="Q209" s="170"/>
      <c r="R209" s="170"/>
      <c r="S209" s="170"/>
      <c r="T209" s="163"/>
      <c r="U209" s="170"/>
      <c r="V209" s="171"/>
      <c r="W209" s="170"/>
      <c r="X209" s="171"/>
      <c r="Y209" s="171"/>
      <c r="Z209" s="170"/>
      <c r="AA209" s="171"/>
    </row>
    <row r="210" spans="1:27" ht="23.1" customHeight="1" x14ac:dyDescent="0.55000000000000004">
      <c r="A210" s="167" t="s">
        <v>1256</v>
      </c>
      <c r="B210" s="170">
        <v>142</v>
      </c>
      <c r="C210" s="170" t="s">
        <v>34</v>
      </c>
      <c r="D210" s="170">
        <v>26424</v>
      </c>
      <c r="E210" s="170">
        <v>34</v>
      </c>
      <c r="F210" s="170">
        <v>2742</v>
      </c>
      <c r="G210" s="163" t="s">
        <v>490</v>
      </c>
      <c r="H210" s="170">
        <v>20</v>
      </c>
      <c r="I210" s="170">
        <v>1</v>
      </c>
      <c r="J210" s="170">
        <v>47</v>
      </c>
      <c r="K210" s="171">
        <v>8147</v>
      </c>
      <c r="L210" s="170"/>
      <c r="M210" s="171"/>
      <c r="N210" s="171"/>
      <c r="O210" s="171"/>
      <c r="P210" s="172">
        <v>100</v>
      </c>
      <c r="Q210" s="170"/>
      <c r="R210" s="170"/>
      <c r="S210" s="170"/>
      <c r="T210" s="163"/>
      <c r="U210" s="170"/>
      <c r="V210" s="171"/>
      <c r="W210" s="170"/>
      <c r="X210" s="171"/>
      <c r="Y210" s="171"/>
      <c r="Z210" s="170"/>
      <c r="AA210" s="171"/>
    </row>
    <row r="211" spans="1:27" ht="23.1" customHeight="1" x14ac:dyDescent="0.55000000000000004">
      <c r="A211" s="167" t="s">
        <v>1256</v>
      </c>
      <c r="B211" s="170">
        <v>143</v>
      </c>
      <c r="C211" s="170" t="s">
        <v>34</v>
      </c>
      <c r="D211" s="170">
        <v>89218</v>
      </c>
      <c r="E211" s="170">
        <v>369</v>
      </c>
      <c r="F211" s="170">
        <v>7220</v>
      </c>
      <c r="G211" s="163" t="s">
        <v>490</v>
      </c>
      <c r="H211" s="170">
        <v>3</v>
      </c>
      <c r="I211" s="170"/>
      <c r="J211" s="170">
        <v>43</v>
      </c>
      <c r="K211" s="171">
        <v>1243</v>
      </c>
      <c r="L211" s="170"/>
      <c r="M211" s="171"/>
      <c r="N211" s="171"/>
      <c r="O211" s="171"/>
      <c r="P211" s="172">
        <v>200</v>
      </c>
      <c r="Q211" s="170"/>
      <c r="R211" s="170"/>
      <c r="S211" s="170"/>
      <c r="T211" s="163"/>
      <c r="U211" s="170"/>
      <c r="V211" s="171"/>
      <c r="W211" s="170"/>
      <c r="X211" s="171"/>
      <c r="Y211" s="171"/>
      <c r="Z211" s="170"/>
      <c r="AA211" s="171"/>
    </row>
    <row r="212" spans="1:27" ht="23.1" customHeight="1" x14ac:dyDescent="0.55000000000000004">
      <c r="A212" s="167" t="s">
        <v>1256</v>
      </c>
      <c r="B212" s="170">
        <v>144</v>
      </c>
      <c r="C212" s="170" t="s">
        <v>34</v>
      </c>
      <c r="D212" s="170">
        <v>90447</v>
      </c>
      <c r="E212" s="170">
        <v>381</v>
      </c>
      <c r="F212" s="170">
        <v>7354</v>
      </c>
      <c r="G212" s="163" t="s">
        <v>490</v>
      </c>
      <c r="H212" s="170"/>
      <c r="I212" s="170"/>
      <c r="J212" s="170">
        <v>80</v>
      </c>
      <c r="K212" s="171">
        <v>80</v>
      </c>
      <c r="L212" s="170"/>
      <c r="M212" s="171"/>
      <c r="N212" s="171"/>
      <c r="O212" s="171"/>
      <c r="P212" s="172">
        <v>280</v>
      </c>
      <c r="Q212" s="170"/>
      <c r="R212" s="170"/>
      <c r="S212" s="170"/>
      <c r="T212" s="163"/>
      <c r="U212" s="170"/>
      <c r="V212" s="171"/>
      <c r="W212" s="170"/>
      <c r="X212" s="171"/>
      <c r="Y212" s="171"/>
      <c r="Z212" s="170"/>
      <c r="AA212" s="171"/>
    </row>
    <row r="213" spans="1:27" ht="23.1" customHeight="1" x14ac:dyDescent="0.55000000000000004">
      <c r="A213" s="167" t="s">
        <v>1256</v>
      </c>
      <c r="B213" s="170">
        <v>145</v>
      </c>
      <c r="C213" s="170" t="s">
        <v>34</v>
      </c>
      <c r="D213" s="170">
        <v>90445</v>
      </c>
      <c r="E213" s="170">
        <v>379</v>
      </c>
      <c r="F213" s="170">
        <v>7352</v>
      </c>
      <c r="G213" s="163" t="s">
        <v>490</v>
      </c>
      <c r="H213" s="170">
        <v>1</v>
      </c>
      <c r="I213" s="170"/>
      <c r="J213" s="170">
        <v>43</v>
      </c>
      <c r="K213" s="171"/>
      <c r="L213" s="170">
        <v>443</v>
      </c>
      <c r="M213" s="171"/>
      <c r="N213" s="171"/>
      <c r="O213" s="171"/>
      <c r="P213" s="172">
        <v>250</v>
      </c>
      <c r="Q213" s="170">
        <v>37</v>
      </c>
      <c r="R213" s="170">
        <v>337</v>
      </c>
      <c r="S213" s="170" t="s">
        <v>36</v>
      </c>
      <c r="T213" s="163" t="s">
        <v>37</v>
      </c>
      <c r="U213" s="170">
        <v>72</v>
      </c>
      <c r="V213" s="171"/>
      <c r="W213" s="170">
        <v>72</v>
      </c>
      <c r="X213" s="171"/>
      <c r="Y213" s="171"/>
      <c r="Z213" s="170">
        <v>3</v>
      </c>
      <c r="AA213" s="171"/>
    </row>
    <row r="214" spans="1:27" ht="23.1" customHeight="1" x14ac:dyDescent="0.55000000000000004">
      <c r="A214" s="167"/>
      <c r="B214" s="170"/>
      <c r="C214" s="170"/>
      <c r="D214" s="170"/>
      <c r="E214" s="170"/>
      <c r="F214" s="170"/>
      <c r="G214" s="163"/>
      <c r="H214" s="170"/>
      <c r="I214" s="170"/>
      <c r="J214" s="170"/>
      <c r="K214" s="171"/>
      <c r="L214" s="170"/>
      <c r="M214" s="171"/>
      <c r="N214" s="171"/>
      <c r="O214" s="171"/>
      <c r="P214" s="172">
        <v>100</v>
      </c>
      <c r="Q214" s="170"/>
      <c r="R214" s="170"/>
      <c r="S214" s="170"/>
      <c r="T214" s="163"/>
      <c r="U214" s="170"/>
      <c r="V214" s="171"/>
      <c r="W214" s="170"/>
      <c r="X214" s="171"/>
      <c r="Y214" s="171"/>
      <c r="Z214" s="170"/>
      <c r="AA214" s="171"/>
    </row>
    <row r="215" spans="1:27" ht="23.1" customHeight="1" x14ac:dyDescent="0.55000000000000004">
      <c r="A215" s="167" t="s">
        <v>1278</v>
      </c>
      <c r="B215" s="170">
        <v>146</v>
      </c>
      <c r="C215" s="170" t="s">
        <v>34</v>
      </c>
      <c r="D215" s="170">
        <v>37220</v>
      </c>
      <c r="E215" s="170">
        <v>40</v>
      </c>
      <c r="F215" s="170">
        <v>902</v>
      </c>
      <c r="G215" s="163" t="s">
        <v>490</v>
      </c>
      <c r="H215" s="170"/>
      <c r="I215" s="170"/>
      <c r="J215" s="170">
        <v>89</v>
      </c>
      <c r="K215" s="171"/>
      <c r="L215" s="170">
        <v>89</v>
      </c>
      <c r="M215" s="171"/>
      <c r="N215" s="171"/>
      <c r="O215" s="171"/>
      <c r="P215" s="172">
        <v>100</v>
      </c>
      <c r="Q215" s="170">
        <v>38</v>
      </c>
      <c r="R215" s="170">
        <v>62</v>
      </c>
      <c r="S215" s="170" t="s">
        <v>36</v>
      </c>
      <c r="T215" s="163" t="s">
        <v>64</v>
      </c>
      <c r="U215" s="170">
        <v>59</v>
      </c>
      <c r="V215" s="171"/>
      <c r="W215" s="170">
        <v>59</v>
      </c>
      <c r="X215" s="171"/>
      <c r="Y215" s="171"/>
      <c r="Z215" s="170">
        <v>25</v>
      </c>
      <c r="AA215" s="171"/>
    </row>
    <row r="216" spans="1:27" ht="23.1" customHeight="1" x14ac:dyDescent="0.55000000000000004">
      <c r="A216" s="167" t="s">
        <v>1278</v>
      </c>
      <c r="B216" s="170">
        <v>147</v>
      </c>
      <c r="C216" s="170" t="s">
        <v>34</v>
      </c>
      <c r="D216" s="170">
        <v>49687</v>
      </c>
      <c r="E216" s="170">
        <v>174</v>
      </c>
      <c r="F216" s="170">
        <v>4664</v>
      </c>
      <c r="G216" s="163" t="s">
        <v>490</v>
      </c>
      <c r="H216" s="170">
        <v>5</v>
      </c>
      <c r="I216" s="170"/>
      <c r="J216" s="170">
        <v>76</v>
      </c>
      <c r="K216" s="171">
        <v>2076</v>
      </c>
      <c r="L216" s="170"/>
      <c r="M216" s="171"/>
      <c r="N216" s="171"/>
      <c r="O216" s="171"/>
      <c r="P216" s="172">
        <v>150</v>
      </c>
      <c r="Q216" s="170"/>
      <c r="R216" s="170">
        <v>62</v>
      </c>
      <c r="S216" s="170"/>
      <c r="T216" s="163"/>
      <c r="U216" s="170"/>
      <c r="V216" s="171"/>
      <c r="W216" s="170"/>
      <c r="X216" s="171"/>
      <c r="Y216" s="171"/>
      <c r="Z216" s="170"/>
      <c r="AA216" s="171"/>
    </row>
    <row r="217" spans="1:27" ht="23.1" customHeight="1" x14ac:dyDescent="0.55000000000000004">
      <c r="A217" s="167" t="s">
        <v>1278</v>
      </c>
      <c r="B217" s="170">
        <v>148</v>
      </c>
      <c r="C217" s="170" t="s">
        <v>34</v>
      </c>
      <c r="D217" s="170">
        <v>43467</v>
      </c>
      <c r="E217" s="170">
        <v>95</v>
      </c>
      <c r="F217" s="170">
        <v>3184</v>
      </c>
      <c r="G217" s="163" t="s">
        <v>490</v>
      </c>
      <c r="H217" s="170">
        <v>8</v>
      </c>
      <c r="I217" s="170">
        <v>2</v>
      </c>
      <c r="J217" s="170">
        <v>73</v>
      </c>
      <c r="K217" s="171">
        <v>3473</v>
      </c>
      <c r="L217" s="170"/>
      <c r="M217" s="171"/>
      <c r="N217" s="171"/>
      <c r="O217" s="171"/>
      <c r="P217" s="172">
        <v>150</v>
      </c>
      <c r="Q217" s="170"/>
      <c r="R217" s="170">
        <v>62</v>
      </c>
      <c r="S217" s="170"/>
      <c r="T217" s="163"/>
      <c r="U217" s="170"/>
      <c r="V217" s="171"/>
      <c r="W217" s="170"/>
      <c r="X217" s="171"/>
      <c r="Y217" s="171"/>
      <c r="Z217" s="170"/>
      <c r="AA217" s="171"/>
    </row>
    <row r="218" spans="1:27" ht="23.1" customHeight="1" x14ac:dyDescent="0.55000000000000004">
      <c r="A218" s="167" t="s">
        <v>1278</v>
      </c>
      <c r="B218" s="170">
        <v>149</v>
      </c>
      <c r="C218" s="170" t="s">
        <v>34</v>
      </c>
      <c r="D218" s="170">
        <v>47043</v>
      </c>
      <c r="E218" s="170">
        <v>138</v>
      </c>
      <c r="F218" s="170">
        <v>4221</v>
      </c>
      <c r="G218" s="163" t="s">
        <v>490</v>
      </c>
      <c r="H218" s="170"/>
      <c r="I218" s="170">
        <v>1</v>
      </c>
      <c r="J218" s="170">
        <v>56</v>
      </c>
      <c r="K218" s="171">
        <v>156</v>
      </c>
      <c r="L218" s="170"/>
      <c r="M218" s="171"/>
      <c r="N218" s="171"/>
      <c r="O218" s="171"/>
      <c r="P218" s="172">
        <v>250</v>
      </c>
      <c r="Q218" s="170"/>
      <c r="R218" s="170">
        <v>62</v>
      </c>
      <c r="S218" s="170"/>
      <c r="T218" s="163"/>
      <c r="U218" s="170"/>
      <c r="V218" s="171"/>
      <c r="W218" s="170"/>
      <c r="X218" s="171"/>
      <c r="Y218" s="171"/>
      <c r="Z218" s="170"/>
      <c r="AA218" s="171"/>
    </row>
    <row r="219" spans="1:27" ht="23.1" customHeight="1" x14ac:dyDescent="0.55000000000000004">
      <c r="A219" s="167" t="s">
        <v>1278</v>
      </c>
      <c r="B219" s="170">
        <v>150</v>
      </c>
      <c r="C219" s="170" t="s">
        <v>34</v>
      </c>
      <c r="D219" s="170">
        <v>28719</v>
      </c>
      <c r="E219" s="170">
        <v>2</v>
      </c>
      <c r="F219" s="170">
        <v>2397</v>
      </c>
      <c r="G219" s="163" t="s">
        <v>490</v>
      </c>
      <c r="H219" s="170">
        <v>4</v>
      </c>
      <c r="I219" s="170">
        <v>2</v>
      </c>
      <c r="J219" s="170">
        <v>30</v>
      </c>
      <c r="K219" s="171">
        <v>1830</v>
      </c>
      <c r="L219" s="170"/>
      <c r="M219" s="171"/>
      <c r="N219" s="171"/>
      <c r="O219" s="171"/>
      <c r="P219" s="172">
        <v>150</v>
      </c>
      <c r="Q219" s="170"/>
      <c r="R219" s="170">
        <v>62</v>
      </c>
      <c r="S219" s="170"/>
      <c r="T219" s="163"/>
      <c r="U219" s="170"/>
      <c r="V219" s="171"/>
      <c r="W219" s="170"/>
      <c r="X219" s="171"/>
      <c r="Y219" s="171"/>
      <c r="Z219" s="170"/>
      <c r="AA219" s="171"/>
    </row>
    <row r="220" spans="1:27" ht="23.1" customHeight="1" x14ac:dyDescent="0.55000000000000004">
      <c r="A220" s="167"/>
      <c r="B220" s="170"/>
      <c r="C220" s="170"/>
      <c r="D220" s="170"/>
      <c r="E220" s="170"/>
      <c r="F220" s="170"/>
      <c r="G220" s="163"/>
      <c r="H220" s="170"/>
      <c r="I220" s="170"/>
      <c r="J220" s="170"/>
      <c r="K220" s="171"/>
      <c r="L220" s="170"/>
      <c r="M220" s="171"/>
      <c r="N220" s="171"/>
      <c r="O220" s="171"/>
      <c r="P220" s="172"/>
      <c r="Q220" s="170"/>
      <c r="R220" s="170"/>
      <c r="S220" s="170"/>
      <c r="T220" s="163"/>
      <c r="U220" s="170"/>
      <c r="V220" s="171"/>
      <c r="W220" s="170"/>
      <c r="X220" s="171"/>
      <c r="Y220" s="171"/>
      <c r="Z220" s="170"/>
      <c r="AA220" s="171"/>
    </row>
    <row r="221" spans="1:27" ht="23.1" customHeight="1" x14ac:dyDescent="0.55000000000000004">
      <c r="A221" s="167" t="s">
        <v>1279</v>
      </c>
      <c r="B221" s="170">
        <v>151</v>
      </c>
      <c r="C221" s="170" t="s">
        <v>34</v>
      </c>
      <c r="D221" s="170">
        <v>36906</v>
      </c>
      <c r="E221" s="170">
        <v>84</v>
      </c>
      <c r="F221" s="170">
        <v>955</v>
      </c>
      <c r="G221" s="163" t="s">
        <v>490</v>
      </c>
      <c r="H221" s="170"/>
      <c r="I221" s="170">
        <v>1</v>
      </c>
      <c r="J221" s="170">
        <v>47</v>
      </c>
      <c r="K221" s="171"/>
      <c r="L221" s="170">
        <v>147</v>
      </c>
      <c r="M221" s="171"/>
      <c r="N221" s="171"/>
      <c r="O221" s="171"/>
      <c r="P221" s="172">
        <v>250</v>
      </c>
      <c r="Q221" s="170">
        <v>39</v>
      </c>
      <c r="R221" s="170">
        <v>1</v>
      </c>
      <c r="S221" s="170" t="s">
        <v>36</v>
      </c>
      <c r="T221" s="163" t="s">
        <v>45</v>
      </c>
      <c r="U221" s="170">
        <v>144</v>
      </c>
      <c r="V221" s="171"/>
      <c r="W221" s="170">
        <v>144</v>
      </c>
      <c r="X221" s="171"/>
      <c r="Y221" s="171"/>
      <c r="Z221" s="170">
        <v>31</v>
      </c>
      <c r="AA221" s="171"/>
    </row>
    <row r="222" spans="1:27" ht="23.1" customHeight="1" x14ac:dyDescent="0.55000000000000004">
      <c r="A222" s="167" t="s">
        <v>1279</v>
      </c>
      <c r="B222" s="170">
        <v>152</v>
      </c>
      <c r="C222" s="170" t="s">
        <v>47</v>
      </c>
      <c r="D222" s="170">
        <v>1480</v>
      </c>
      <c r="E222" s="170">
        <v>94</v>
      </c>
      <c r="F222" s="170"/>
      <c r="G222" s="163" t="s">
        <v>490</v>
      </c>
      <c r="H222" s="170">
        <v>34</v>
      </c>
      <c r="I222" s="170">
        <v>2</v>
      </c>
      <c r="J222" s="170">
        <v>30</v>
      </c>
      <c r="K222" s="171">
        <v>13830</v>
      </c>
      <c r="L222" s="170"/>
      <c r="M222" s="171"/>
      <c r="N222" s="171"/>
      <c r="O222" s="171"/>
      <c r="P222" s="172">
        <v>250</v>
      </c>
      <c r="Q222" s="170"/>
      <c r="R222" s="170">
        <v>1</v>
      </c>
      <c r="S222" s="170"/>
      <c r="T222" s="163"/>
      <c r="U222" s="170"/>
      <c r="V222" s="171"/>
      <c r="W222" s="170"/>
      <c r="X222" s="171"/>
      <c r="Y222" s="171"/>
      <c r="Z222" s="170"/>
      <c r="AA222" s="171"/>
    </row>
    <row r="223" spans="1:27" ht="23.1" customHeight="1" x14ac:dyDescent="0.55000000000000004">
      <c r="A223" s="167" t="s">
        <v>1279</v>
      </c>
      <c r="B223" s="170">
        <v>153</v>
      </c>
      <c r="C223" s="170" t="s">
        <v>34</v>
      </c>
      <c r="D223" s="170">
        <v>25534</v>
      </c>
      <c r="E223" s="170">
        <v>72</v>
      </c>
      <c r="F223" s="170">
        <v>1990</v>
      </c>
      <c r="G223" s="163" t="s">
        <v>490</v>
      </c>
      <c r="H223" s="170">
        <v>17</v>
      </c>
      <c r="I223" s="170">
        <v>3</v>
      </c>
      <c r="J223" s="170">
        <v>70</v>
      </c>
      <c r="K223" s="171">
        <v>7170</v>
      </c>
      <c r="L223" s="170"/>
      <c r="M223" s="171"/>
      <c r="N223" s="171"/>
      <c r="O223" s="171"/>
      <c r="P223" s="172">
        <v>150</v>
      </c>
      <c r="Q223" s="170"/>
      <c r="R223" s="170">
        <v>1</v>
      </c>
      <c r="S223" s="170"/>
      <c r="T223" s="163"/>
      <c r="U223" s="170"/>
      <c r="V223" s="171"/>
      <c r="W223" s="170"/>
      <c r="X223" s="171"/>
      <c r="Y223" s="171"/>
      <c r="Z223" s="170"/>
      <c r="AA223" s="171"/>
    </row>
    <row r="224" spans="1:27" ht="23.1" customHeight="1" x14ac:dyDescent="0.55000000000000004">
      <c r="A224" s="167"/>
      <c r="B224" s="170"/>
      <c r="C224" s="170"/>
      <c r="D224" s="170"/>
      <c r="E224" s="170"/>
      <c r="F224" s="170"/>
      <c r="G224" s="163"/>
      <c r="H224" s="170"/>
      <c r="I224" s="170"/>
      <c r="J224" s="170"/>
      <c r="K224" s="171"/>
      <c r="L224" s="170"/>
      <c r="M224" s="171"/>
      <c r="N224" s="171"/>
      <c r="O224" s="171"/>
      <c r="P224" s="172"/>
      <c r="Q224" s="170"/>
      <c r="R224" s="170"/>
      <c r="S224" s="170"/>
      <c r="T224" s="163"/>
      <c r="U224" s="170"/>
      <c r="V224" s="171"/>
      <c r="W224" s="170"/>
      <c r="X224" s="171"/>
      <c r="Y224" s="171"/>
      <c r="Z224" s="170"/>
      <c r="AA224" s="171"/>
    </row>
    <row r="225" spans="1:27" ht="23.1" customHeight="1" x14ac:dyDescent="0.55000000000000004">
      <c r="A225" s="167" t="s">
        <v>1280</v>
      </c>
      <c r="B225" s="170">
        <v>154</v>
      </c>
      <c r="C225" s="170" t="s">
        <v>34</v>
      </c>
      <c r="D225" s="170">
        <v>37230</v>
      </c>
      <c r="E225" s="170">
        <v>56</v>
      </c>
      <c r="F225" s="170">
        <v>912</v>
      </c>
      <c r="G225" s="163" t="s">
        <v>490</v>
      </c>
      <c r="H225" s="170"/>
      <c r="I225" s="170"/>
      <c r="J225" s="170">
        <v>50</v>
      </c>
      <c r="K225" s="171"/>
      <c r="L225" s="170">
        <v>50</v>
      </c>
      <c r="M225" s="171"/>
      <c r="N225" s="171"/>
      <c r="O225" s="171"/>
      <c r="P225" s="172">
        <v>100</v>
      </c>
      <c r="Q225" s="170">
        <v>40</v>
      </c>
      <c r="R225" s="170">
        <v>78</v>
      </c>
      <c r="S225" s="170" t="s">
        <v>36</v>
      </c>
      <c r="T225" s="163" t="s">
        <v>45</v>
      </c>
      <c r="U225" s="170">
        <v>108</v>
      </c>
      <c r="V225" s="171"/>
      <c r="W225" s="170">
        <v>108</v>
      </c>
      <c r="X225" s="171"/>
      <c r="Y225" s="171"/>
      <c r="Z225" s="170">
        <v>30</v>
      </c>
      <c r="AA225" s="171"/>
    </row>
    <row r="226" spans="1:27" ht="23.1" customHeight="1" x14ac:dyDescent="0.55000000000000004">
      <c r="A226" s="167" t="s">
        <v>1280</v>
      </c>
      <c r="B226" s="170">
        <v>155</v>
      </c>
      <c r="C226" s="170" t="s">
        <v>34</v>
      </c>
      <c r="D226" s="170">
        <v>71206</v>
      </c>
      <c r="E226" s="170">
        <v>298</v>
      </c>
      <c r="F226" s="170">
        <v>5928</v>
      </c>
      <c r="G226" s="163" t="s">
        <v>490</v>
      </c>
      <c r="H226" s="170">
        <v>3</v>
      </c>
      <c r="I226" s="170"/>
      <c r="J226" s="170">
        <v>31</v>
      </c>
      <c r="K226" s="171">
        <v>1231</v>
      </c>
      <c r="L226" s="170"/>
      <c r="M226" s="171"/>
      <c r="N226" s="171"/>
      <c r="O226" s="171"/>
      <c r="P226" s="172">
        <v>200</v>
      </c>
      <c r="Q226" s="170"/>
      <c r="R226" s="170">
        <v>78</v>
      </c>
      <c r="S226" s="170"/>
      <c r="T226" s="163"/>
      <c r="U226" s="170"/>
      <c r="V226" s="171"/>
      <c r="W226" s="170"/>
      <c r="X226" s="171"/>
      <c r="Y226" s="171"/>
      <c r="Z226" s="170"/>
      <c r="AA226" s="171"/>
    </row>
    <row r="227" spans="1:27" ht="23.1" customHeight="1" x14ac:dyDescent="0.55000000000000004">
      <c r="A227" s="167" t="s">
        <v>1280</v>
      </c>
      <c r="B227" s="170">
        <v>156</v>
      </c>
      <c r="C227" s="170" t="s">
        <v>34</v>
      </c>
      <c r="D227" s="170">
        <v>47052</v>
      </c>
      <c r="E227" s="170">
        <v>165</v>
      </c>
      <c r="F227" s="170">
        <v>4230</v>
      </c>
      <c r="G227" s="163" t="s">
        <v>490</v>
      </c>
      <c r="H227" s="170">
        <v>3</v>
      </c>
      <c r="I227" s="170">
        <v>1</v>
      </c>
      <c r="J227" s="170">
        <v>94</v>
      </c>
      <c r="K227" s="171">
        <v>1394</v>
      </c>
      <c r="L227" s="170"/>
      <c r="M227" s="171"/>
      <c r="N227" s="171"/>
      <c r="O227" s="171"/>
      <c r="P227" s="172">
        <v>250</v>
      </c>
      <c r="Q227" s="170"/>
      <c r="R227" s="170">
        <v>78</v>
      </c>
      <c r="S227" s="170"/>
      <c r="T227" s="163"/>
      <c r="U227" s="170"/>
      <c r="V227" s="171"/>
      <c r="W227" s="170"/>
      <c r="X227" s="171"/>
      <c r="Y227" s="171"/>
      <c r="Z227" s="170"/>
      <c r="AA227" s="171"/>
    </row>
    <row r="228" spans="1:27" ht="23.1" customHeight="1" x14ac:dyDescent="0.55000000000000004">
      <c r="A228" s="167"/>
      <c r="B228" s="170"/>
      <c r="C228" s="170"/>
      <c r="D228" s="170"/>
      <c r="E228" s="170"/>
      <c r="F228" s="170"/>
      <c r="G228" s="163"/>
      <c r="H228" s="170"/>
      <c r="I228" s="170"/>
      <c r="J228" s="170"/>
      <c r="K228" s="171"/>
      <c r="L228" s="170"/>
      <c r="M228" s="171"/>
      <c r="N228" s="171"/>
      <c r="O228" s="171"/>
      <c r="P228" s="172"/>
      <c r="Q228" s="170"/>
      <c r="R228" s="170"/>
      <c r="S228" s="170"/>
      <c r="T228" s="163"/>
      <c r="U228" s="170"/>
      <c r="V228" s="171"/>
      <c r="W228" s="170"/>
      <c r="X228" s="171"/>
      <c r="Y228" s="171"/>
      <c r="Z228" s="170"/>
      <c r="AA228" s="171"/>
    </row>
    <row r="229" spans="1:27" ht="23.1" customHeight="1" x14ac:dyDescent="0.55000000000000004">
      <c r="A229" s="167" t="s">
        <v>1281</v>
      </c>
      <c r="B229" s="170">
        <v>157</v>
      </c>
      <c r="C229" s="170" t="s">
        <v>34</v>
      </c>
      <c r="D229" s="170">
        <v>37228</v>
      </c>
      <c r="E229" s="170">
        <v>55</v>
      </c>
      <c r="F229" s="170">
        <v>910</v>
      </c>
      <c r="G229" s="163" t="s">
        <v>490</v>
      </c>
      <c r="H229" s="170"/>
      <c r="I229" s="170"/>
      <c r="J229" s="170">
        <v>66</v>
      </c>
      <c r="K229" s="171"/>
      <c r="L229" s="170">
        <v>66</v>
      </c>
      <c r="M229" s="171"/>
      <c r="N229" s="171"/>
      <c r="O229" s="171"/>
      <c r="P229" s="172">
        <v>250</v>
      </c>
      <c r="Q229" s="170">
        <v>41</v>
      </c>
      <c r="R229" s="170">
        <v>80</v>
      </c>
      <c r="S229" s="170" t="s">
        <v>36</v>
      </c>
      <c r="T229" s="163" t="s">
        <v>45</v>
      </c>
      <c r="U229" s="170">
        <v>72</v>
      </c>
      <c r="V229" s="171"/>
      <c r="W229" s="170">
        <v>72</v>
      </c>
      <c r="X229" s="171"/>
      <c r="Y229" s="171"/>
      <c r="Z229" s="170">
        <v>10</v>
      </c>
      <c r="AA229" s="171"/>
    </row>
    <row r="230" spans="1:27" ht="23.1" customHeight="1" x14ac:dyDescent="0.55000000000000004">
      <c r="A230" s="167"/>
      <c r="B230" s="170"/>
      <c r="C230" s="170"/>
      <c r="D230" s="170"/>
      <c r="E230" s="170"/>
      <c r="F230" s="170"/>
      <c r="G230" s="163"/>
      <c r="H230" s="170"/>
      <c r="I230" s="170"/>
      <c r="J230" s="170"/>
      <c r="K230" s="171"/>
      <c r="L230" s="170"/>
      <c r="M230" s="171"/>
      <c r="N230" s="171"/>
      <c r="O230" s="171"/>
      <c r="P230" s="172"/>
      <c r="Q230" s="170"/>
      <c r="R230" s="170"/>
      <c r="S230" s="170"/>
      <c r="T230" s="163"/>
      <c r="U230" s="170"/>
      <c r="V230" s="171"/>
      <c r="W230" s="170"/>
      <c r="X230" s="171"/>
      <c r="Y230" s="171"/>
      <c r="Z230" s="170"/>
      <c r="AA230" s="171"/>
    </row>
    <row r="231" spans="1:27" ht="23.1" customHeight="1" x14ac:dyDescent="0.55000000000000004">
      <c r="A231" s="167" t="s">
        <v>1282</v>
      </c>
      <c r="B231" s="170">
        <v>158</v>
      </c>
      <c r="C231" s="170" t="s">
        <v>34</v>
      </c>
      <c r="D231" s="170">
        <v>43972</v>
      </c>
      <c r="E231" s="170">
        <v>103</v>
      </c>
      <c r="F231" s="170">
        <v>3306</v>
      </c>
      <c r="G231" s="163" t="s">
        <v>490</v>
      </c>
      <c r="H231" s="170"/>
      <c r="I231" s="170">
        <v>1</v>
      </c>
      <c r="J231" s="170">
        <v>65</v>
      </c>
      <c r="K231" s="171"/>
      <c r="L231" s="170">
        <v>165</v>
      </c>
      <c r="M231" s="171"/>
      <c r="N231" s="171"/>
      <c r="O231" s="171"/>
      <c r="P231" s="172">
        <v>250</v>
      </c>
      <c r="Q231" s="170">
        <v>42</v>
      </c>
      <c r="R231" s="170">
        <v>20</v>
      </c>
      <c r="S231" s="170" t="s">
        <v>36</v>
      </c>
      <c r="T231" s="163" t="s">
        <v>37</v>
      </c>
      <c r="U231" s="170">
        <v>80</v>
      </c>
      <c r="V231" s="171"/>
      <c r="W231" s="170">
        <v>80</v>
      </c>
      <c r="X231" s="171"/>
      <c r="Y231" s="171"/>
      <c r="Z231" s="170">
        <v>30</v>
      </c>
      <c r="AA231" s="171"/>
    </row>
    <row r="232" spans="1:27" ht="23.1" customHeight="1" x14ac:dyDescent="0.55000000000000004">
      <c r="A232" s="167" t="s">
        <v>1282</v>
      </c>
      <c r="B232" s="170">
        <v>159</v>
      </c>
      <c r="C232" s="170" t="s">
        <v>34</v>
      </c>
      <c r="D232" s="170">
        <v>82389</v>
      </c>
      <c r="E232" s="170">
        <v>215</v>
      </c>
      <c r="F232" s="170">
        <v>6835</v>
      </c>
      <c r="G232" s="163" t="s">
        <v>490</v>
      </c>
      <c r="H232" s="170">
        <v>5</v>
      </c>
      <c r="I232" s="170">
        <v>1</v>
      </c>
      <c r="J232" s="170">
        <v>12</v>
      </c>
      <c r="K232" s="171">
        <v>2112</v>
      </c>
      <c r="L232" s="170"/>
      <c r="M232" s="171"/>
      <c r="N232" s="171"/>
      <c r="O232" s="171"/>
      <c r="P232" s="172">
        <v>150</v>
      </c>
      <c r="Q232" s="170"/>
      <c r="R232" s="170">
        <v>20</v>
      </c>
      <c r="S232" s="170"/>
      <c r="T232" s="163"/>
      <c r="U232" s="170"/>
      <c r="V232" s="171"/>
      <c r="W232" s="170"/>
      <c r="X232" s="171"/>
      <c r="Y232" s="171"/>
      <c r="Z232" s="170"/>
      <c r="AA232" s="171"/>
    </row>
    <row r="233" spans="1:27" ht="23.1" customHeight="1" x14ac:dyDescent="0.55000000000000004">
      <c r="A233" s="31" t="s">
        <v>1282</v>
      </c>
      <c r="B233" s="170">
        <v>160</v>
      </c>
      <c r="C233" s="170" t="s">
        <v>34</v>
      </c>
      <c r="D233" s="170">
        <v>82381</v>
      </c>
      <c r="E233" s="170">
        <v>213</v>
      </c>
      <c r="F233" s="170">
        <v>6833</v>
      </c>
      <c r="G233" s="163" t="s">
        <v>490</v>
      </c>
      <c r="H233" s="170">
        <v>2</v>
      </c>
      <c r="I233" s="170">
        <v>3</v>
      </c>
      <c r="J233" s="170">
        <v>47</v>
      </c>
      <c r="K233" s="171">
        <v>1147</v>
      </c>
      <c r="L233" s="170"/>
      <c r="M233" s="171"/>
      <c r="N233" s="171"/>
      <c r="O233" s="171"/>
      <c r="P233" s="172">
        <v>150</v>
      </c>
      <c r="Q233" s="170"/>
      <c r="R233" s="170">
        <v>20</v>
      </c>
      <c r="S233" s="170"/>
      <c r="T233" s="163"/>
      <c r="U233" s="170"/>
      <c r="V233" s="171"/>
      <c r="W233" s="170"/>
      <c r="X233" s="171"/>
      <c r="Y233" s="171"/>
      <c r="Z233" s="170"/>
      <c r="AA233" s="171"/>
    </row>
    <row r="234" spans="1:27" ht="23.1" customHeight="1" x14ac:dyDescent="0.55000000000000004">
      <c r="A234" s="31"/>
      <c r="B234" s="170"/>
      <c r="C234" s="170"/>
      <c r="D234" s="170"/>
      <c r="E234" s="170"/>
      <c r="F234" s="170"/>
      <c r="G234" s="163"/>
      <c r="H234" s="170"/>
      <c r="I234" s="170"/>
      <c r="J234" s="170"/>
      <c r="K234" s="171"/>
      <c r="L234" s="170"/>
      <c r="M234" s="171"/>
      <c r="N234" s="171"/>
      <c r="O234" s="171"/>
      <c r="P234" s="172"/>
      <c r="Q234" s="170"/>
      <c r="R234" s="170"/>
      <c r="S234" s="170"/>
      <c r="T234" s="163"/>
      <c r="U234" s="170"/>
      <c r="V234" s="171"/>
      <c r="W234" s="170"/>
      <c r="X234" s="171"/>
      <c r="Y234" s="171"/>
      <c r="Z234" s="170"/>
      <c r="AA234" s="171"/>
    </row>
    <row r="235" spans="1:27" ht="23.1" customHeight="1" x14ac:dyDescent="0.55000000000000004">
      <c r="A235" s="167" t="s">
        <v>1283</v>
      </c>
      <c r="B235" s="170">
        <v>161</v>
      </c>
      <c r="C235" s="170" t="s">
        <v>34</v>
      </c>
      <c r="D235" s="170">
        <v>43574</v>
      </c>
      <c r="E235" s="170">
        <v>109</v>
      </c>
      <c r="F235" s="170">
        <v>3197</v>
      </c>
      <c r="G235" s="163" t="s">
        <v>490</v>
      </c>
      <c r="H235" s="170">
        <v>7</v>
      </c>
      <c r="I235" s="170"/>
      <c r="J235" s="170">
        <v>20</v>
      </c>
      <c r="K235" s="171">
        <v>2820</v>
      </c>
      <c r="L235" s="170"/>
      <c r="M235" s="171"/>
      <c r="N235" s="171"/>
      <c r="O235" s="171"/>
      <c r="P235" s="172">
        <v>150</v>
      </c>
      <c r="Q235" s="170"/>
      <c r="R235" s="170">
        <v>65</v>
      </c>
      <c r="S235" s="170"/>
      <c r="T235" s="163"/>
      <c r="U235" s="170"/>
      <c r="V235" s="171"/>
      <c r="W235" s="170"/>
      <c r="X235" s="171"/>
      <c r="Y235" s="171"/>
      <c r="Z235" s="170"/>
      <c r="AA235" s="171"/>
    </row>
    <row r="236" spans="1:27" ht="23.1" customHeight="1" x14ac:dyDescent="0.55000000000000004">
      <c r="A236" s="167" t="s">
        <v>1283</v>
      </c>
      <c r="B236" s="170">
        <v>162</v>
      </c>
      <c r="C236" s="170" t="s">
        <v>34</v>
      </c>
      <c r="D236" s="170">
        <v>28721</v>
      </c>
      <c r="E236" s="170">
        <v>8</v>
      </c>
      <c r="F236" s="170">
        <v>2399</v>
      </c>
      <c r="G236" s="163" t="s">
        <v>490</v>
      </c>
      <c r="H236" s="170">
        <v>4</v>
      </c>
      <c r="I236" s="170"/>
      <c r="J236" s="170">
        <v>20</v>
      </c>
      <c r="K236" s="171">
        <v>1620</v>
      </c>
      <c r="L236" s="170"/>
      <c r="M236" s="171"/>
      <c r="N236" s="171" t="s">
        <v>4</v>
      </c>
      <c r="O236" s="171"/>
      <c r="P236" s="172">
        <v>150</v>
      </c>
      <c r="Q236" s="170"/>
      <c r="R236" s="170">
        <v>65</v>
      </c>
      <c r="S236" s="170"/>
      <c r="T236" s="163"/>
      <c r="U236" s="170"/>
      <c r="V236" s="171"/>
      <c r="W236" s="170"/>
      <c r="X236" s="171"/>
      <c r="Y236" s="171"/>
      <c r="Z236" s="170"/>
      <c r="AA236" s="171"/>
    </row>
    <row r="237" spans="1:27" ht="23.1" customHeight="1" x14ac:dyDescent="0.55000000000000004">
      <c r="A237" s="167" t="s">
        <v>1283</v>
      </c>
      <c r="B237" s="170">
        <v>163</v>
      </c>
      <c r="C237" s="170" t="s">
        <v>34</v>
      </c>
      <c r="D237" s="170">
        <v>43432</v>
      </c>
      <c r="E237" s="170">
        <v>44</v>
      </c>
      <c r="F237" s="170">
        <v>3149</v>
      </c>
      <c r="G237" s="163" t="s">
        <v>490</v>
      </c>
      <c r="H237" s="170">
        <v>2</v>
      </c>
      <c r="I237" s="170">
        <v>3</v>
      </c>
      <c r="J237" s="170">
        <v>61</v>
      </c>
      <c r="K237" s="171">
        <v>1161</v>
      </c>
      <c r="L237" s="170"/>
      <c r="M237" s="171"/>
      <c r="N237" s="171"/>
      <c r="O237" s="171"/>
      <c r="P237" s="172">
        <v>150</v>
      </c>
      <c r="Q237" s="170"/>
      <c r="R237" s="170">
        <v>65</v>
      </c>
      <c r="S237" s="170"/>
      <c r="T237" s="163"/>
      <c r="U237" s="170"/>
      <c r="V237" s="171"/>
      <c r="W237" s="170"/>
      <c r="X237" s="171"/>
      <c r="Y237" s="171"/>
      <c r="Z237" s="170"/>
      <c r="AA237" s="171"/>
    </row>
    <row r="238" spans="1:27" ht="23.1" customHeight="1" x14ac:dyDescent="0.55000000000000004">
      <c r="A238" s="167"/>
      <c r="B238" s="170"/>
      <c r="C238" s="170"/>
      <c r="D238" s="170"/>
      <c r="E238" s="170"/>
      <c r="F238" s="170"/>
      <c r="G238" s="163"/>
      <c r="H238" s="170"/>
      <c r="I238" s="170"/>
      <c r="J238" s="170"/>
      <c r="K238" s="171"/>
      <c r="L238" s="170"/>
      <c r="M238" s="171"/>
      <c r="N238" s="171"/>
      <c r="O238" s="171"/>
      <c r="P238" s="172"/>
      <c r="Q238" s="170"/>
      <c r="R238" s="170"/>
      <c r="S238" s="170"/>
      <c r="T238" s="163"/>
      <c r="U238" s="170"/>
      <c r="V238" s="171"/>
      <c r="W238" s="170"/>
      <c r="X238" s="171"/>
      <c r="Y238" s="171"/>
      <c r="Z238" s="170"/>
      <c r="AA238" s="171"/>
    </row>
    <row r="239" spans="1:27" ht="23.1" customHeight="1" x14ac:dyDescent="0.55000000000000004">
      <c r="A239" s="167" t="s">
        <v>1284</v>
      </c>
      <c r="B239" s="170">
        <v>164</v>
      </c>
      <c r="C239" s="170" t="s">
        <v>34</v>
      </c>
      <c r="D239" s="170">
        <v>77324</v>
      </c>
      <c r="E239" s="170">
        <v>141</v>
      </c>
      <c r="F239" s="170">
        <v>6760</v>
      </c>
      <c r="G239" s="163" t="s">
        <v>490</v>
      </c>
      <c r="H239" s="170">
        <v>5</v>
      </c>
      <c r="I239" s="170">
        <v>1</v>
      </c>
      <c r="J239" s="170">
        <v>74</v>
      </c>
      <c r="K239" s="171">
        <v>2174</v>
      </c>
      <c r="L239" s="170"/>
      <c r="M239" s="171"/>
      <c r="N239" s="171"/>
      <c r="O239" s="171"/>
      <c r="P239" s="172">
        <v>100</v>
      </c>
      <c r="Q239" s="170"/>
      <c r="R239" s="170"/>
      <c r="S239" s="170"/>
      <c r="T239" s="163"/>
      <c r="U239" s="170"/>
      <c r="V239" s="171"/>
      <c r="W239" s="170"/>
      <c r="X239" s="171"/>
      <c r="Y239" s="171"/>
      <c r="Z239" s="170"/>
      <c r="AA239" s="171"/>
    </row>
    <row r="240" spans="1:27" ht="23.1" customHeight="1" x14ac:dyDescent="0.55000000000000004">
      <c r="A240" s="167" t="s">
        <v>1284</v>
      </c>
      <c r="B240" s="170">
        <v>165</v>
      </c>
      <c r="C240" s="170" t="s">
        <v>34</v>
      </c>
      <c r="D240" s="170">
        <v>98795</v>
      </c>
      <c r="E240" s="170">
        <v>216</v>
      </c>
      <c r="F240" s="170">
        <v>7976</v>
      </c>
      <c r="G240" s="163" t="s">
        <v>490</v>
      </c>
      <c r="H240" s="170">
        <v>12</v>
      </c>
      <c r="I240" s="170"/>
      <c r="J240" s="170">
        <v>4</v>
      </c>
      <c r="K240" s="171">
        <v>4804</v>
      </c>
      <c r="L240" s="170"/>
      <c r="M240" s="171"/>
      <c r="N240" s="171"/>
      <c r="O240" s="171"/>
      <c r="P240" s="172">
        <v>150</v>
      </c>
      <c r="Q240" s="170"/>
      <c r="R240" s="170"/>
      <c r="S240" s="170"/>
      <c r="T240" s="163"/>
      <c r="U240" s="170"/>
      <c r="V240" s="171"/>
      <c r="W240" s="170"/>
      <c r="X240" s="171"/>
      <c r="Y240" s="171"/>
      <c r="Z240" s="170"/>
      <c r="AA240" s="171"/>
    </row>
    <row r="241" spans="1:27" ht="23.1" customHeight="1" x14ac:dyDescent="0.55000000000000004">
      <c r="A241" s="167" t="s">
        <v>1285</v>
      </c>
      <c r="B241" s="170">
        <v>166</v>
      </c>
      <c r="C241" s="170" t="s">
        <v>34</v>
      </c>
      <c r="D241" s="170">
        <v>55686</v>
      </c>
      <c r="E241" s="170">
        <v>144</v>
      </c>
      <c r="F241" s="170">
        <v>5489</v>
      </c>
      <c r="G241" s="163" t="s">
        <v>490</v>
      </c>
      <c r="H241" s="170">
        <v>5</v>
      </c>
      <c r="I241" s="170"/>
      <c r="J241" s="170"/>
      <c r="K241" s="171">
        <v>2000</v>
      </c>
      <c r="L241" s="170"/>
      <c r="M241" s="171"/>
      <c r="N241" s="171"/>
      <c r="O241" s="171"/>
      <c r="P241" s="172">
        <v>150</v>
      </c>
      <c r="Q241" s="170"/>
      <c r="R241" s="170"/>
      <c r="S241" s="170"/>
      <c r="T241" s="163"/>
      <c r="U241" s="170"/>
      <c r="V241" s="171"/>
      <c r="W241" s="170"/>
      <c r="X241" s="171"/>
      <c r="Y241" s="171"/>
      <c r="Z241" s="170"/>
      <c r="AA241" s="171"/>
    </row>
    <row r="242" spans="1:27" ht="23.1" customHeight="1" x14ac:dyDescent="0.55000000000000004">
      <c r="A242" s="167" t="s">
        <v>1285</v>
      </c>
      <c r="B242" s="170">
        <v>167</v>
      </c>
      <c r="C242" s="170" t="s">
        <v>34</v>
      </c>
      <c r="D242" s="170">
        <v>62279</v>
      </c>
      <c r="E242" s="170">
        <v>298</v>
      </c>
      <c r="F242" s="170">
        <v>7456</v>
      </c>
      <c r="G242" s="163" t="s">
        <v>490</v>
      </c>
      <c r="H242" s="170"/>
      <c r="I242" s="170"/>
      <c r="J242" s="170">
        <v>65</v>
      </c>
      <c r="K242" s="171"/>
      <c r="L242" s="170">
        <v>65</v>
      </c>
      <c r="M242" s="171"/>
      <c r="N242" s="171"/>
      <c r="O242" s="171"/>
      <c r="P242" s="172">
        <v>250</v>
      </c>
      <c r="Q242" s="170">
        <v>43</v>
      </c>
      <c r="R242" s="170">
        <v>89</v>
      </c>
      <c r="S242" s="170" t="s">
        <v>36</v>
      </c>
      <c r="T242" s="163" t="s">
        <v>45</v>
      </c>
      <c r="U242" s="170">
        <v>144</v>
      </c>
      <c r="V242" s="171"/>
      <c r="W242" s="170">
        <v>144</v>
      </c>
      <c r="X242" s="171"/>
      <c r="Y242" s="171"/>
      <c r="Z242" s="170">
        <v>35</v>
      </c>
      <c r="AA242" s="171"/>
    </row>
    <row r="243" spans="1:27" ht="23.1" customHeight="1" x14ac:dyDescent="0.55000000000000004">
      <c r="A243" s="167"/>
      <c r="B243" s="170"/>
      <c r="C243" s="170"/>
      <c r="D243" s="170"/>
      <c r="E243" s="170"/>
      <c r="F243" s="170"/>
      <c r="G243" s="163"/>
      <c r="H243" s="170"/>
      <c r="I243" s="170"/>
      <c r="J243" s="170"/>
      <c r="K243" s="171"/>
      <c r="L243" s="170"/>
      <c r="M243" s="171"/>
      <c r="N243" s="171"/>
      <c r="O243" s="171"/>
      <c r="P243" s="172"/>
      <c r="Q243" s="170"/>
      <c r="R243" s="170"/>
      <c r="S243" s="170"/>
      <c r="T243" s="163"/>
      <c r="U243" s="170"/>
      <c r="V243" s="171"/>
      <c r="W243" s="170"/>
      <c r="X243" s="171"/>
      <c r="Y243" s="171"/>
      <c r="Z243" s="170"/>
      <c r="AA243" s="171"/>
    </row>
    <row r="244" spans="1:27" ht="23.1" customHeight="1" x14ac:dyDescent="0.55000000000000004">
      <c r="A244" s="167" t="s">
        <v>1277</v>
      </c>
      <c r="B244" s="170">
        <v>168</v>
      </c>
      <c r="C244" s="170" t="s">
        <v>34</v>
      </c>
      <c r="D244" s="170">
        <v>32784</v>
      </c>
      <c r="E244" s="170">
        <v>24</v>
      </c>
      <c r="F244" s="170">
        <v>2522</v>
      </c>
      <c r="G244" s="163" t="s">
        <v>490</v>
      </c>
      <c r="H244" s="170">
        <v>9</v>
      </c>
      <c r="I244" s="170"/>
      <c r="J244" s="170">
        <v>34</v>
      </c>
      <c r="K244" s="171">
        <v>3634</v>
      </c>
      <c r="L244" s="170"/>
      <c r="M244" s="171"/>
      <c r="N244" s="171"/>
      <c r="O244" s="171"/>
      <c r="P244" s="172">
        <v>100</v>
      </c>
      <c r="Q244" s="170"/>
      <c r="R244" s="170">
        <v>68</v>
      </c>
      <c r="S244" s="170"/>
      <c r="T244" s="163"/>
      <c r="U244" s="170"/>
      <c r="V244" s="171"/>
      <c r="W244" s="170"/>
      <c r="X244" s="171"/>
      <c r="Y244" s="171"/>
      <c r="Z244" s="170"/>
      <c r="AA244" s="171"/>
    </row>
    <row r="245" spans="1:27" ht="23.1" customHeight="1" x14ac:dyDescent="0.55000000000000004">
      <c r="A245" s="167" t="s">
        <v>1277</v>
      </c>
      <c r="B245" s="170">
        <v>169</v>
      </c>
      <c r="C245" s="170" t="s">
        <v>34</v>
      </c>
      <c r="D245" s="170">
        <v>69415</v>
      </c>
      <c r="E245" s="170">
        <v>123</v>
      </c>
      <c r="F245" s="170">
        <v>5869</v>
      </c>
      <c r="G245" s="163" t="s">
        <v>490</v>
      </c>
      <c r="H245" s="170">
        <v>23</v>
      </c>
      <c r="I245" s="170"/>
      <c r="J245" s="170"/>
      <c r="K245" s="171">
        <v>9200</v>
      </c>
      <c r="L245" s="170"/>
      <c r="M245" s="171"/>
      <c r="N245" s="171"/>
      <c r="O245" s="171"/>
      <c r="P245" s="172">
        <v>200</v>
      </c>
      <c r="Q245" s="170"/>
      <c r="R245" s="170">
        <v>68</v>
      </c>
      <c r="S245" s="170"/>
      <c r="T245" s="163"/>
      <c r="U245" s="170"/>
      <c r="V245" s="171"/>
      <c r="W245" s="170"/>
      <c r="X245" s="171"/>
      <c r="Y245" s="171"/>
      <c r="Z245" s="170"/>
      <c r="AA245" s="171"/>
    </row>
    <row r="246" spans="1:27" ht="23.1" customHeight="1" x14ac:dyDescent="0.55000000000000004">
      <c r="A246" s="167" t="s">
        <v>1277</v>
      </c>
      <c r="B246" s="170">
        <v>170</v>
      </c>
      <c r="C246" s="170" t="s">
        <v>34</v>
      </c>
      <c r="D246" s="170">
        <v>47129</v>
      </c>
      <c r="E246" s="170">
        <v>129</v>
      </c>
      <c r="F246" s="170">
        <v>4307</v>
      </c>
      <c r="G246" s="163" t="s">
        <v>490</v>
      </c>
      <c r="H246" s="170">
        <v>11</v>
      </c>
      <c r="I246" s="170"/>
      <c r="J246" s="170">
        <v>74</v>
      </c>
      <c r="K246" s="171">
        <v>4474</v>
      </c>
      <c r="L246" s="170"/>
      <c r="M246" s="171"/>
      <c r="N246" s="171"/>
      <c r="O246" s="171"/>
      <c r="P246" s="172">
        <v>200</v>
      </c>
      <c r="Q246" s="170"/>
      <c r="R246" s="170">
        <v>68</v>
      </c>
      <c r="S246" s="170"/>
      <c r="T246" s="163"/>
      <c r="U246" s="170"/>
      <c r="V246" s="171"/>
      <c r="W246" s="170"/>
      <c r="X246" s="171"/>
      <c r="Y246" s="171"/>
      <c r="Z246" s="170"/>
      <c r="AA246" s="171"/>
    </row>
    <row r="247" spans="1:27" ht="23.1" customHeight="1" x14ac:dyDescent="0.55000000000000004">
      <c r="A247" s="167" t="s">
        <v>1277</v>
      </c>
      <c r="B247" s="170">
        <v>171</v>
      </c>
      <c r="C247" s="170" t="s">
        <v>34</v>
      </c>
      <c r="D247" s="170">
        <v>86096</v>
      </c>
      <c r="E247" s="170">
        <v>131</v>
      </c>
      <c r="F247" s="170">
        <v>7012</v>
      </c>
      <c r="G247" s="163" t="s">
        <v>490</v>
      </c>
      <c r="H247" s="170">
        <v>4</v>
      </c>
      <c r="I247" s="170"/>
      <c r="J247" s="170"/>
      <c r="K247" s="171">
        <v>1600</v>
      </c>
      <c r="L247" s="170"/>
      <c r="M247" s="171"/>
      <c r="N247" s="171"/>
      <c r="O247" s="171"/>
      <c r="P247" s="172">
        <v>200</v>
      </c>
      <c r="Q247" s="170"/>
      <c r="R247" s="170">
        <v>68</v>
      </c>
      <c r="S247" s="170"/>
      <c r="T247" s="163"/>
      <c r="U247" s="170"/>
      <c r="V247" s="171"/>
      <c r="W247" s="170"/>
      <c r="X247" s="171"/>
      <c r="Y247" s="171"/>
      <c r="Z247" s="170"/>
      <c r="AA247" s="171"/>
    </row>
    <row r="248" spans="1:27" ht="23.1" customHeight="1" x14ac:dyDescent="0.55000000000000004">
      <c r="A248" s="167" t="s">
        <v>1277</v>
      </c>
      <c r="B248" s="170">
        <v>172</v>
      </c>
      <c r="C248" s="170" t="s">
        <v>34</v>
      </c>
      <c r="D248" s="170">
        <v>47335</v>
      </c>
      <c r="E248" s="170">
        <v>133</v>
      </c>
      <c r="F248" s="170">
        <v>4423</v>
      </c>
      <c r="G248" s="163" t="s">
        <v>490</v>
      </c>
      <c r="H248" s="170">
        <v>8</v>
      </c>
      <c r="I248" s="170">
        <v>1</v>
      </c>
      <c r="J248" s="170">
        <v>8</v>
      </c>
      <c r="K248" s="171">
        <v>3308</v>
      </c>
      <c r="L248" s="170"/>
      <c r="M248" s="171"/>
      <c r="N248" s="171"/>
      <c r="O248" s="171"/>
      <c r="P248" s="172">
        <v>150</v>
      </c>
      <c r="Q248" s="170"/>
      <c r="R248" s="170">
        <v>68</v>
      </c>
      <c r="S248" s="170"/>
      <c r="T248" s="163"/>
      <c r="U248" s="170"/>
      <c r="V248" s="171"/>
      <c r="W248" s="170"/>
      <c r="X248" s="171"/>
      <c r="Y248" s="171"/>
      <c r="Z248" s="170"/>
      <c r="AA248" s="171"/>
    </row>
    <row r="249" spans="1:27" ht="23.1" customHeight="1" x14ac:dyDescent="0.55000000000000004">
      <c r="A249" s="167" t="s">
        <v>1277</v>
      </c>
      <c r="B249" s="170">
        <v>173</v>
      </c>
      <c r="C249" s="170" t="s">
        <v>34</v>
      </c>
      <c r="D249" s="170">
        <v>14720</v>
      </c>
      <c r="E249" s="170">
        <v>198</v>
      </c>
      <c r="F249" s="170">
        <v>5554</v>
      </c>
      <c r="G249" s="163" t="s">
        <v>490</v>
      </c>
      <c r="H249" s="170">
        <v>1</v>
      </c>
      <c r="I249" s="170">
        <v>3</v>
      </c>
      <c r="J249" s="170">
        <v>37</v>
      </c>
      <c r="K249" s="171">
        <v>737</v>
      </c>
      <c r="L249" s="170"/>
      <c r="M249" s="171"/>
      <c r="N249" s="171"/>
      <c r="O249" s="171"/>
      <c r="P249" s="172"/>
      <c r="Q249" s="170"/>
      <c r="R249" s="170"/>
      <c r="S249" s="170"/>
      <c r="T249" s="163"/>
      <c r="U249" s="170"/>
      <c r="V249" s="171"/>
      <c r="W249" s="170"/>
      <c r="X249" s="171"/>
      <c r="Y249" s="171"/>
      <c r="Z249" s="170"/>
      <c r="AA249" s="171"/>
    </row>
    <row r="250" spans="1:27" ht="23.1" customHeight="1" x14ac:dyDescent="0.55000000000000004">
      <c r="A250" s="167"/>
      <c r="B250" s="170"/>
      <c r="C250" s="170"/>
      <c r="D250" s="170"/>
      <c r="E250" s="170"/>
      <c r="F250" s="170"/>
      <c r="G250" s="163"/>
      <c r="H250" s="170"/>
      <c r="I250" s="170"/>
      <c r="J250" s="170"/>
      <c r="K250" s="171"/>
      <c r="L250" s="170"/>
      <c r="M250" s="171"/>
      <c r="N250" s="171"/>
      <c r="O250" s="171"/>
      <c r="P250" s="172"/>
      <c r="Q250" s="170"/>
      <c r="R250" s="170"/>
      <c r="S250" s="170"/>
      <c r="T250" s="163"/>
      <c r="U250" s="170"/>
      <c r="V250" s="171"/>
      <c r="W250" s="170"/>
      <c r="X250" s="171"/>
      <c r="Y250" s="171"/>
      <c r="Z250" s="170"/>
      <c r="AA250" s="171"/>
    </row>
    <row r="251" spans="1:27" ht="23.1" customHeight="1" x14ac:dyDescent="0.55000000000000004">
      <c r="A251" s="167" t="s">
        <v>1286</v>
      </c>
      <c r="B251" s="170">
        <v>174</v>
      </c>
      <c r="C251" s="170" t="s">
        <v>34</v>
      </c>
      <c r="D251" s="170">
        <v>71477</v>
      </c>
      <c r="E251" s="170">
        <v>283</v>
      </c>
      <c r="F251" s="170">
        <v>6063</v>
      </c>
      <c r="G251" s="163" t="s">
        <v>490</v>
      </c>
      <c r="H251" s="170"/>
      <c r="I251" s="170">
        <v>2</v>
      </c>
      <c r="J251" s="170">
        <v>40</v>
      </c>
      <c r="K251" s="171">
        <v>240</v>
      </c>
      <c r="L251" s="170"/>
      <c r="M251" s="171"/>
      <c r="N251" s="171"/>
      <c r="O251" s="171"/>
      <c r="P251" s="172">
        <v>100</v>
      </c>
      <c r="Q251" s="170"/>
      <c r="R251" s="170">
        <v>117</v>
      </c>
      <c r="S251" s="170"/>
      <c r="T251" s="163"/>
      <c r="U251" s="170"/>
      <c r="V251" s="171"/>
      <c r="W251" s="170"/>
      <c r="X251" s="171"/>
      <c r="Y251" s="171"/>
      <c r="Z251" s="170"/>
      <c r="AA251" s="171"/>
    </row>
    <row r="252" spans="1:27" ht="23.1" customHeight="1" x14ac:dyDescent="0.55000000000000004">
      <c r="A252" s="190" t="s">
        <v>1286</v>
      </c>
      <c r="B252" s="170">
        <v>175</v>
      </c>
      <c r="C252" s="187" t="s">
        <v>34</v>
      </c>
      <c r="D252" s="187">
        <v>25755</v>
      </c>
      <c r="E252" s="187">
        <v>95</v>
      </c>
      <c r="F252" s="187">
        <v>2744</v>
      </c>
      <c r="G252" s="169" t="s">
        <v>490</v>
      </c>
      <c r="H252" s="187">
        <v>33</v>
      </c>
      <c r="I252" s="187">
        <v>1</v>
      </c>
      <c r="J252" s="187">
        <v>12</v>
      </c>
      <c r="K252" s="188">
        <v>13312</v>
      </c>
      <c r="L252" s="187"/>
      <c r="M252" s="188"/>
      <c r="N252" s="188"/>
      <c r="O252" s="188" t="s">
        <v>1221</v>
      </c>
      <c r="P252" s="189">
        <v>150</v>
      </c>
      <c r="Q252" s="187"/>
      <c r="R252" s="187"/>
      <c r="S252" s="187"/>
      <c r="T252" s="169"/>
      <c r="U252" s="187"/>
      <c r="V252" s="188"/>
      <c r="W252" s="187"/>
      <c r="X252" s="188"/>
      <c r="Y252" s="188"/>
      <c r="Z252" s="187"/>
      <c r="AA252" s="188"/>
    </row>
    <row r="253" spans="1:27" ht="23.1" customHeight="1" x14ac:dyDescent="0.55000000000000004">
      <c r="A253" s="8" t="s">
        <v>1286</v>
      </c>
      <c r="B253" s="170">
        <v>176</v>
      </c>
      <c r="C253" s="6" t="s">
        <v>34</v>
      </c>
      <c r="D253" s="6">
        <v>37209</v>
      </c>
      <c r="E253" s="6">
        <v>207</v>
      </c>
      <c r="F253" s="6">
        <v>981</v>
      </c>
      <c r="G253" s="5" t="s">
        <v>490</v>
      </c>
      <c r="H253" s="6"/>
      <c r="I253" s="6">
        <v>2</v>
      </c>
      <c r="J253" s="6">
        <v>25</v>
      </c>
      <c r="K253" s="3"/>
      <c r="L253" s="6">
        <v>225</v>
      </c>
      <c r="M253" s="3"/>
      <c r="N253" s="3"/>
      <c r="O253" s="3"/>
      <c r="P253" s="117">
        <v>250</v>
      </c>
      <c r="Q253" s="6">
        <v>44</v>
      </c>
      <c r="R253" s="6">
        <v>117</v>
      </c>
      <c r="S253" s="6" t="s">
        <v>36</v>
      </c>
      <c r="T253" s="5" t="s">
        <v>45</v>
      </c>
      <c r="U253" s="6">
        <v>108</v>
      </c>
      <c r="V253" s="3"/>
      <c r="W253" s="6">
        <v>108</v>
      </c>
      <c r="X253" s="3"/>
      <c r="Y253" s="3"/>
      <c r="Z253" s="6">
        <v>23</v>
      </c>
      <c r="AA253" s="3"/>
    </row>
    <row r="254" spans="1:27" ht="23.1" customHeight="1" x14ac:dyDescent="0.55000000000000004">
      <c r="A254" s="8"/>
      <c r="B254" s="170"/>
      <c r="C254" s="6"/>
      <c r="D254" s="6"/>
      <c r="E254" s="6"/>
      <c r="F254" s="6"/>
      <c r="G254" s="5"/>
      <c r="H254" s="6"/>
      <c r="I254" s="6"/>
      <c r="J254" s="6"/>
      <c r="K254" s="3"/>
      <c r="L254" s="6"/>
      <c r="M254" s="3"/>
      <c r="N254" s="3"/>
      <c r="O254" s="3"/>
      <c r="P254" s="117"/>
      <c r="Q254" s="6"/>
      <c r="R254" s="6"/>
      <c r="S254" s="6"/>
      <c r="T254" s="5"/>
      <c r="U254" s="6"/>
      <c r="V254" s="3"/>
      <c r="W254" s="6"/>
      <c r="X254" s="3"/>
      <c r="Y254" s="3"/>
      <c r="Z254" s="6"/>
      <c r="AA254" s="3"/>
    </row>
    <row r="255" spans="1:27" ht="23.1" customHeight="1" x14ac:dyDescent="0.55000000000000004">
      <c r="A255" s="8" t="s">
        <v>1287</v>
      </c>
      <c r="B255" s="170">
        <v>177</v>
      </c>
      <c r="C255" s="6" t="s">
        <v>34</v>
      </c>
      <c r="D255" s="6">
        <v>53661</v>
      </c>
      <c r="E255" s="6">
        <v>249</v>
      </c>
      <c r="F255" s="6">
        <v>4897</v>
      </c>
      <c r="G255" s="5" t="s">
        <v>490</v>
      </c>
      <c r="H255" s="6">
        <v>10</v>
      </c>
      <c r="I255" s="6"/>
      <c r="J255" s="6">
        <v>48</v>
      </c>
      <c r="K255" s="3">
        <v>4048</v>
      </c>
      <c r="L255" s="6"/>
      <c r="M255" s="3"/>
      <c r="N255" s="3"/>
      <c r="O255" s="3"/>
      <c r="P255" s="117">
        <v>100</v>
      </c>
      <c r="Q255" s="6"/>
      <c r="R255" s="6">
        <v>117</v>
      </c>
      <c r="S255" s="6"/>
      <c r="T255" s="5"/>
      <c r="U255" s="6"/>
      <c r="V255" s="3"/>
      <c r="W255" s="6"/>
      <c r="X255" s="3"/>
      <c r="Y255" s="3"/>
      <c r="Z255" s="6"/>
      <c r="AA255" s="3"/>
    </row>
    <row r="256" spans="1:27" ht="23.1" customHeight="1" x14ac:dyDescent="0.55000000000000004">
      <c r="A256" s="8"/>
      <c r="B256" s="170"/>
      <c r="C256" s="6"/>
      <c r="D256" s="6"/>
      <c r="E256" s="6"/>
      <c r="F256" s="6"/>
      <c r="G256" s="5"/>
      <c r="H256" s="6"/>
      <c r="I256" s="6"/>
      <c r="J256" s="6"/>
      <c r="K256" s="3"/>
      <c r="L256" s="6"/>
      <c r="M256" s="3"/>
      <c r="N256" s="3"/>
      <c r="O256" s="3"/>
      <c r="P256" s="117"/>
      <c r="Q256" s="6"/>
      <c r="R256" s="6"/>
      <c r="S256" s="6"/>
      <c r="T256" s="5"/>
      <c r="U256" s="6"/>
      <c r="V256" s="3"/>
      <c r="W256" s="6"/>
      <c r="X256" s="3"/>
      <c r="Y256" s="3"/>
      <c r="Z256" s="6"/>
      <c r="AA256" s="3"/>
    </row>
    <row r="257" spans="1:27" ht="23.1" customHeight="1" x14ac:dyDescent="0.55000000000000004">
      <c r="A257" s="8" t="s">
        <v>1288</v>
      </c>
      <c r="B257" s="170">
        <v>178</v>
      </c>
      <c r="C257" s="6" t="s">
        <v>34</v>
      </c>
      <c r="D257" s="6">
        <v>43466</v>
      </c>
      <c r="E257" s="6">
        <v>96</v>
      </c>
      <c r="F257" s="6">
        <v>3183</v>
      </c>
      <c r="G257" s="5" t="s">
        <v>490</v>
      </c>
      <c r="H257" s="6">
        <v>13</v>
      </c>
      <c r="I257" s="6"/>
      <c r="J257" s="6">
        <v>42</v>
      </c>
      <c r="K257" s="3">
        <v>5242</v>
      </c>
      <c r="L257" s="6"/>
      <c r="M257" s="3"/>
      <c r="N257" s="3"/>
      <c r="O257" s="3"/>
      <c r="P257" s="117">
        <v>150</v>
      </c>
      <c r="Q257" s="6"/>
      <c r="R257" s="6">
        <v>3</v>
      </c>
      <c r="S257" s="6"/>
      <c r="T257" s="5"/>
      <c r="U257" s="6"/>
      <c r="V257" s="3"/>
      <c r="W257" s="6"/>
      <c r="X257" s="3"/>
      <c r="Y257" s="3"/>
      <c r="Z257" s="6"/>
      <c r="AA257" s="3"/>
    </row>
    <row r="258" spans="1:27" ht="23.1" customHeight="1" x14ac:dyDescent="0.55000000000000004">
      <c r="A258" s="8" t="s">
        <v>1288</v>
      </c>
      <c r="B258" s="170">
        <v>179</v>
      </c>
      <c r="C258" s="6" t="s">
        <v>34</v>
      </c>
      <c r="D258" s="6">
        <v>43435</v>
      </c>
      <c r="E258" s="6">
        <v>46</v>
      </c>
      <c r="F258" s="6">
        <v>3151</v>
      </c>
      <c r="G258" s="5" t="s">
        <v>490</v>
      </c>
      <c r="H258" s="6">
        <v>3</v>
      </c>
      <c r="I258" s="6">
        <v>3</v>
      </c>
      <c r="J258" s="6">
        <v>97</v>
      </c>
      <c r="K258" s="3">
        <v>1597</v>
      </c>
      <c r="L258" s="6"/>
      <c r="M258" s="3"/>
      <c r="N258" s="3"/>
      <c r="O258" s="3"/>
      <c r="P258" s="117">
        <v>200</v>
      </c>
      <c r="Q258" s="6"/>
      <c r="R258" s="6">
        <v>3</v>
      </c>
      <c r="S258" s="6"/>
      <c r="T258" s="5"/>
      <c r="U258" s="6"/>
      <c r="V258" s="3"/>
      <c r="W258" s="6"/>
      <c r="X258" s="3"/>
      <c r="Y258" s="3"/>
      <c r="Z258" s="6"/>
      <c r="AA258" s="3"/>
    </row>
    <row r="259" spans="1:27" ht="23.1" customHeight="1" x14ac:dyDescent="0.55000000000000004">
      <c r="A259" s="8"/>
      <c r="B259" s="170"/>
      <c r="C259" s="6"/>
      <c r="D259" s="6"/>
      <c r="E259" s="6"/>
      <c r="F259" s="6"/>
      <c r="G259" s="5"/>
      <c r="H259" s="6"/>
      <c r="I259" s="6"/>
      <c r="J259" s="6"/>
      <c r="K259" s="3"/>
      <c r="L259" s="6"/>
      <c r="M259" s="3"/>
      <c r="N259" s="3"/>
      <c r="O259" s="3"/>
      <c r="P259" s="117">
        <v>250</v>
      </c>
      <c r="Q259" s="6"/>
      <c r="R259" s="6"/>
      <c r="S259" s="6"/>
      <c r="T259" s="5"/>
      <c r="U259" s="6"/>
      <c r="V259" s="3"/>
      <c r="W259" s="6"/>
      <c r="X259" s="3"/>
      <c r="Y259" s="3"/>
      <c r="Z259" s="6"/>
      <c r="AA259" s="3"/>
    </row>
    <row r="260" spans="1:27" ht="23.1" customHeight="1" x14ac:dyDescent="0.55000000000000004">
      <c r="A260" s="8" t="s">
        <v>1289</v>
      </c>
      <c r="B260" s="170">
        <v>180</v>
      </c>
      <c r="C260" s="6" t="s">
        <v>34</v>
      </c>
      <c r="D260" s="6">
        <v>37226</v>
      </c>
      <c r="E260" s="6">
        <v>49</v>
      </c>
      <c r="F260" s="6">
        <v>908</v>
      </c>
      <c r="G260" s="5" t="s">
        <v>490</v>
      </c>
      <c r="H260" s="6"/>
      <c r="I260" s="6"/>
      <c r="J260" s="6">
        <v>59</v>
      </c>
      <c r="K260" s="3"/>
      <c r="L260" s="6">
        <v>59</v>
      </c>
      <c r="M260" s="3"/>
      <c r="N260" s="3"/>
      <c r="O260" s="3"/>
      <c r="P260" s="117">
        <v>250</v>
      </c>
      <c r="Q260" s="6">
        <v>45</v>
      </c>
      <c r="R260" s="6">
        <v>65</v>
      </c>
      <c r="S260" s="6" t="s">
        <v>36</v>
      </c>
      <c r="T260" s="5" t="s">
        <v>45</v>
      </c>
      <c r="U260" s="6">
        <v>144</v>
      </c>
      <c r="V260" s="3"/>
      <c r="W260" s="6">
        <v>144</v>
      </c>
      <c r="X260" s="3"/>
      <c r="Y260" s="3"/>
      <c r="Z260" s="6">
        <v>16</v>
      </c>
      <c r="AA260" s="3"/>
    </row>
    <row r="261" spans="1:27" ht="23.1" customHeight="1" x14ac:dyDescent="0.55000000000000004">
      <c r="A261" s="8" t="s">
        <v>1289</v>
      </c>
      <c r="B261" s="170">
        <v>181</v>
      </c>
      <c r="C261" s="6" t="s">
        <v>34</v>
      </c>
      <c r="D261" s="6">
        <v>49690</v>
      </c>
      <c r="E261" s="6">
        <v>177</v>
      </c>
      <c r="F261" s="6">
        <v>4667</v>
      </c>
      <c r="G261" s="5" t="s">
        <v>490</v>
      </c>
      <c r="H261" s="6">
        <v>2</v>
      </c>
      <c r="I261" s="6">
        <v>3</v>
      </c>
      <c r="J261" s="6">
        <v>60</v>
      </c>
      <c r="K261" s="3">
        <v>1160</v>
      </c>
      <c r="L261" s="6"/>
      <c r="M261" s="3"/>
      <c r="N261" s="3"/>
      <c r="O261" s="3"/>
      <c r="P261" s="117">
        <v>150</v>
      </c>
      <c r="Q261" s="6"/>
      <c r="R261" s="6">
        <v>65</v>
      </c>
      <c r="S261" s="6"/>
      <c r="T261" s="5"/>
      <c r="U261" s="6"/>
      <c r="V261" s="3"/>
      <c r="W261" s="6"/>
      <c r="X261" s="3"/>
      <c r="Y261" s="3"/>
      <c r="Z261" s="6"/>
      <c r="AA261" s="3"/>
    </row>
    <row r="262" spans="1:27" ht="23.1" customHeight="1" x14ac:dyDescent="0.55000000000000004">
      <c r="A262" s="195" t="s">
        <v>1289</v>
      </c>
      <c r="B262" s="170">
        <v>182</v>
      </c>
      <c r="C262" s="191" t="s">
        <v>34</v>
      </c>
      <c r="D262" s="191">
        <v>43473</v>
      </c>
      <c r="E262" s="191">
        <v>108</v>
      </c>
      <c r="F262" s="191">
        <v>3190</v>
      </c>
      <c r="G262" s="192" t="s">
        <v>490</v>
      </c>
      <c r="H262" s="191">
        <v>7</v>
      </c>
      <c r="I262" s="191"/>
      <c r="J262" s="191">
        <v>98</v>
      </c>
      <c r="K262" s="193">
        <v>2898</v>
      </c>
      <c r="L262" s="191"/>
      <c r="M262" s="193"/>
      <c r="N262" s="193"/>
      <c r="O262" s="193"/>
      <c r="P262" s="194">
        <v>150</v>
      </c>
      <c r="Q262" s="191"/>
      <c r="R262" s="6">
        <v>65</v>
      </c>
      <c r="S262" s="191"/>
      <c r="T262" s="192"/>
      <c r="U262" s="191"/>
      <c r="V262" s="193"/>
      <c r="W262" s="191"/>
      <c r="X262" s="193"/>
      <c r="Y262" s="193"/>
      <c r="Z262" s="191"/>
      <c r="AA262" s="193"/>
    </row>
    <row r="263" spans="1:27" ht="23.1" customHeight="1" x14ac:dyDescent="0.55000000000000004">
      <c r="A263" s="167" t="s">
        <v>1289</v>
      </c>
      <c r="B263" s="170">
        <v>183</v>
      </c>
      <c r="C263" s="170" t="s">
        <v>34</v>
      </c>
      <c r="D263" s="170">
        <v>28720</v>
      </c>
      <c r="E263" s="170">
        <v>7</v>
      </c>
      <c r="F263" s="170">
        <v>2398</v>
      </c>
      <c r="G263" s="163" t="s">
        <v>490</v>
      </c>
      <c r="H263" s="170">
        <v>5</v>
      </c>
      <c r="I263" s="170"/>
      <c r="J263" s="170">
        <v>40</v>
      </c>
      <c r="K263" s="171">
        <v>2040</v>
      </c>
      <c r="L263" s="170"/>
      <c r="M263" s="171"/>
      <c r="N263" s="171"/>
      <c r="O263" s="171"/>
      <c r="P263" s="172">
        <v>150</v>
      </c>
      <c r="Q263" s="170"/>
      <c r="R263" s="6">
        <v>65</v>
      </c>
      <c r="S263" s="170"/>
      <c r="T263" s="163"/>
      <c r="U263" s="170"/>
      <c r="V263" s="171"/>
      <c r="W263" s="170"/>
      <c r="X263" s="171"/>
      <c r="Y263" s="171"/>
      <c r="Z263" s="170"/>
      <c r="AA263" s="171"/>
    </row>
    <row r="264" spans="1:27" ht="23.1" customHeight="1" x14ac:dyDescent="0.55000000000000004">
      <c r="A264" s="167"/>
      <c r="B264" s="170"/>
      <c r="C264" s="170"/>
      <c r="D264" s="170"/>
      <c r="E264" s="170"/>
      <c r="F264" s="170"/>
      <c r="G264" s="163"/>
      <c r="H264" s="170"/>
      <c r="I264" s="170"/>
      <c r="J264" s="170"/>
      <c r="K264" s="171"/>
      <c r="L264" s="170"/>
      <c r="M264" s="171"/>
      <c r="N264" s="171"/>
      <c r="O264" s="171"/>
      <c r="P264" s="172"/>
      <c r="Q264" s="170"/>
      <c r="R264" s="170"/>
      <c r="S264" s="170"/>
      <c r="T264" s="163"/>
      <c r="U264" s="170"/>
      <c r="V264" s="171"/>
      <c r="W264" s="170"/>
      <c r="X264" s="171"/>
      <c r="Y264" s="171"/>
      <c r="Z264" s="170"/>
      <c r="AA264" s="171"/>
    </row>
    <row r="265" spans="1:27" ht="23.1" customHeight="1" x14ac:dyDescent="0.55000000000000004">
      <c r="A265" s="167" t="s">
        <v>1291</v>
      </c>
      <c r="B265" s="170">
        <v>184</v>
      </c>
      <c r="C265" s="170" t="s">
        <v>34</v>
      </c>
      <c r="D265" s="170">
        <v>43519</v>
      </c>
      <c r="E265" s="170">
        <v>63</v>
      </c>
      <c r="F265" s="170">
        <v>2764</v>
      </c>
      <c r="G265" s="163" t="s">
        <v>490</v>
      </c>
      <c r="H265" s="170">
        <v>5</v>
      </c>
      <c r="I265" s="170">
        <v>3</v>
      </c>
      <c r="J265" s="170">
        <v>56</v>
      </c>
      <c r="K265" s="171">
        <v>2356</v>
      </c>
      <c r="L265" s="170"/>
      <c r="M265" s="171"/>
      <c r="N265" s="171"/>
      <c r="O265" s="171"/>
      <c r="P265" s="172">
        <v>150</v>
      </c>
      <c r="Q265" s="170"/>
      <c r="R265" s="196" t="s">
        <v>1290</v>
      </c>
      <c r="S265" s="170"/>
      <c r="T265" s="163"/>
      <c r="U265" s="170"/>
      <c r="V265" s="171"/>
      <c r="W265" s="170"/>
      <c r="X265" s="171"/>
      <c r="Y265" s="171"/>
      <c r="Z265" s="170"/>
      <c r="AA265" s="171"/>
    </row>
    <row r="266" spans="1:27" ht="23.1" customHeight="1" x14ac:dyDescent="0.55000000000000004">
      <c r="A266" s="167" t="s">
        <v>1291</v>
      </c>
      <c r="B266" s="170">
        <v>185</v>
      </c>
      <c r="C266" s="170" t="s">
        <v>34</v>
      </c>
      <c r="D266" s="170">
        <v>43521</v>
      </c>
      <c r="E266" s="170">
        <v>65</v>
      </c>
      <c r="F266" s="170">
        <v>2766</v>
      </c>
      <c r="G266" s="163" t="s">
        <v>490</v>
      </c>
      <c r="H266" s="170">
        <v>6</v>
      </c>
      <c r="I266" s="170"/>
      <c r="J266" s="170">
        <v>37</v>
      </c>
      <c r="K266" s="171">
        <v>2437</v>
      </c>
      <c r="L266" s="170"/>
      <c r="M266" s="171"/>
      <c r="N266" s="171"/>
      <c r="O266" s="171"/>
      <c r="P266" s="172">
        <v>150</v>
      </c>
      <c r="Q266" s="170"/>
      <c r="R266" s="170">
        <v>67</v>
      </c>
      <c r="S266" s="170"/>
      <c r="T266" s="163"/>
      <c r="U266" s="170"/>
      <c r="V266" s="171"/>
      <c r="W266" s="170"/>
      <c r="X266" s="171"/>
      <c r="Y266" s="171"/>
      <c r="Z266" s="170"/>
      <c r="AA266" s="171"/>
    </row>
    <row r="267" spans="1:27" ht="23.1" customHeight="1" x14ac:dyDescent="0.55000000000000004">
      <c r="A267" s="167"/>
      <c r="B267" s="170"/>
      <c r="C267" s="170"/>
      <c r="D267" s="170"/>
      <c r="E267" s="170"/>
      <c r="F267" s="170"/>
      <c r="G267" s="163"/>
      <c r="H267" s="170"/>
      <c r="I267" s="170"/>
      <c r="J267" s="170"/>
      <c r="K267" s="171"/>
      <c r="L267" s="170"/>
      <c r="M267" s="171"/>
      <c r="N267" s="171"/>
      <c r="O267" s="171"/>
      <c r="P267" s="172"/>
      <c r="Q267" s="170"/>
      <c r="R267" s="170"/>
      <c r="S267" s="170"/>
      <c r="T267" s="163"/>
      <c r="U267" s="170"/>
      <c r="V267" s="171"/>
      <c r="W267" s="170"/>
      <c r="X267" s="171"/>
      <c r="Y267" s="171"/>
      <c r="Z267" s="170"/>
      <c r="AA267" s="171"/>
    </row>
    <row r="268" spans="1:27" ht="23.1" customHeight="1" x14ac:dyDescent="0.55000000000000004">
      <c r="A268" s="167" t="s">
        <v>1292</v>
      </c>
      <c r="B268" s="170">
        <v>186</v>
      </c>
      <c r="C268" s="170" t="s">
        <v>34</v>
      </c>
      <c r="D268" s="170">
        <v>28724</v>
      </c>
      <c r="E268" s="170">
        <v>16</v>
      </c>
      <c r="F268" s="170">
        <v>2402</v>
      </c>
      <c r="G268" s="163" t="s">
        <v>490</v>
      </c>
      <c r="H268" s="170">
        <v>3</v>
      </c>
      <c r="I268" s="170">
        <v>3</v>
      </c>
      <c r="J268" s="170">
        <v>50</v>
      </c>
      <c r="K268" s="171">
        <v>1550</v>
      </c>
      <c r="L268" s="170"/>
      <c r="M268" s="171"/>
      <c r="N268" s="171"/>
      <c r="O268" s="171"/>
      <c r="P268" s="172">
        <v>150</v>
      </c>
      <c r="Q268" s="170"/>
      <c r="R268" s="170">
        <v>67</v>
      </c>
      <c r="S268" s="170"/>
      <c r="T268" s="163"/>
      <c r="U268" s="170"/>
      <c r="V268" s="171"/>
      <c r="W268" s="170"/>
      <c r="X268" s="171"/>
      <c r="Y268" s="171"/>
      <c r="Z268" s="170"/>
      <c r="AA268" s="171"/>
    </row>
    <row r="269" spans="1:27" ht="23.1" customHeight="1" x14ac:dyDescent="0.55000000000000004">
      <c r="A269" s="167" t="s">
        <v>1292</v>
      </c>
      <c r="B269" s="170">
        <v>187</v>
      </c>
      <c r="C269" s="170" t="s">
        <v>34</v>
      </c>
      <c r="D269" s="170">
        <v>47345</v>
      </c>
      <c r="E269" s="170">
        <v>120</v>
      </c>
      <c r="F269" s="170">
        <v>4230</v>
      </c>
      <c r="G269" s="163" t="s">
        <v>490</v>
      </c>
      <c r="H269" s="170">
        <v>4</v>
      </c>
      <c r="I269" s="170">
        <v>1</v>
      </c>
      <c r="J269" s="170">
        <v>1</v>
      </c>
      <c r="K269" s="171">
        <v>1701</v>
      </c>
      <c r="L269" s="170"/>
      <c r="M269" s="171"/>
      <c r="N269" s="171"/>
      <c r="O269" s="171"/>
      <c r="P269" s="172">
        <v>150</v>
      </c>
      <c r="Q269" s="170"/>
      <c r="R269" s="170">
        <v>67</v>
      </c>
      <c r="S269" s="170"/>
      <c r="T269" s="163"/>
      <c r="U269" s="170"/>
      <c r="V269" s="171"/>
      <c r="W269" s="170"/>
      <c r="X269" s="171"/>
      <c r="Y269" s="171"/>
      <c r="Z269" s="170"/>
      <c r="AA269" s="171"/>
    </row>
    <row r="270" spans="1:27" ht="23.1" customHeight="1" x14ac:dyDescent="0.55000000000000004">
      <c r="A270" s="167" t="s">
        <v>1292</v>
      </c>
      <c r="B270" s="170">
        <v>188</v>
      </c>
      <c r="C270" s="170" t="s">
        <v>34</v>
      </c>
      <c r="D270" s="170">
        <v>60957</v>
      </c>
      <c r="E270" s="170">
        <v>80</v>
      </c>
      <c r="F270" s="170">
        <v>5451</v>
      </c>
      <c r="G270" s="163" t="s">
        <v>490</v>
      </c>
      <c r="H270" s="170"/>
      <c r="I270" s="170"/>
      <c r="J270" s="170">
        <v>57</v>
      </c>
      <c r="K270" s="171"/>
      <c r="L270" s="170">
        <v>57</v>
      </c>
      <c r="M270" s="171"/>
      <c r="N270" s="171"/>
      <c r="O270" s="171"/>
      <c r="P270" s="172">
        <v>250</v>
      </c>
      <c r="Q270" s="170">
        <v>46</v>
      </c>
      <c r="R270" s="170">
        <v>67</v>
      </c>
      <c r="S270" s="170" t="s">
        <v>36</v>
      </c>
      <c r="T270" s="163" t="s">
        <v>45</v>
      </c>
      <c r="U270" s="170">
        <v>108</v>
      </c>
      <c r="V270" s="171"/>
      <c r="W270" s="170">
        <v>108</v>
      </c>
      <c r="X270" s="171"/>
      <c r="Y270" s="171"/>
      <c r="Z270" s="170">
        <v>37</v>
      </c>
      <c r="AA270" s="171"/>
    </row>
    <row r="271" spans="1:27" ht="23.1" customHeight="1" x14ac:dyDescent="0.55000000000000004">
      <c r="A271" s="167"/>
      <c r="B271" s="170"/>
      <c r="C271" s="170"/>
      <c r="D271" s="170"/>
      <c r="E271" s="170"/>
      <c r="F271" s="170"/>
      <c r="G271" s="163"/>
      <c r="H271" s="170"/>
      <c r="I271" s="170"/>
      <c r="J271" s="170"/>
      <c r="K271" s="171"/>
      <c r="L271" s="170"/>
      <c r="M271" s="171"/>
      <c r="N271" s="171"/>
      <c r="O271" s="171"/>
      <c r="P271" s="172"/>
      <c r="Q271" s="170"/>
      <c r="R271" s="170"/>
      <c r="S271" s="170"/>
      <c r="T271" s="163"/>
      <c r="U271" s="170"/>
      <c r="V271" s="171"/>
      <c r="W271" s="170"/>
      <c r="X271" s="171"/>
      <c r="Y271" s="171"/>
      <c r="Z271" s="170"/>
      <c r="AA271" s="171"/>
    </row>
    <row r="272" spans="1:27" ht="23.1" customHeight="1" x14ac:dyDescent="0.55000000000000004">
      <c r="A272" s="167" t="s">
        <v>1293</v>
      </c>
      <c r="B272" s="170">
        <v>189</v>
      </c>
      <c r="C272" s="170" t="s">
        <v>34</v>
      </c>
      <c r="D272" s="170">
        <v>32785</v>
      </c>
      <c r="E272" s="170">
        <v>25</v>
      </c>
      <c r="F272" s="170">
        <v>2523</v>
      </c>
      <c r="G272" s="163" t="s">
        <v>490</v>
      </c>
      <c r="H272" s="170">
        <v>8</v>
      </c>
      <c r="I272" s="170">
        <v>2</v>
      </c>
      <c r="J272" s="170">
        <v>74</v>
      </c>
      <c r="K272" s="171">
        <v>3474</v>
      </c>
      <c r="L272" s="170"/>
      <c r="M272" s="171"/>
      <c r="N272" s="171"/>
      <c r="O272" s="171"/>
      <c r="P272" s="172">
        <v>100</v>
      </c>
      <c r="Q272" s="170"/>
      <c r="R272" s="170">
        <v>67</v>
      </c>
      <c r="S272" s="170"/>
      <c r="T272" s="163"/>
      <c r="U272" s="170"/>
      <c r="V272" s="171"/>
      <c r="W272" s="170"/>
      <c r="X272" s="171"/>
      <c r="Y272" s="171"/>
      <c r="Z272" s="170"/>
      <c r="AA272" s="171"/>
    </row>
    <row r="273" spans="1:27" ht="23.1" customHeight="1" x14ac:dyDescent="0.55000000000000004">
      <c r="A273" s="167"/>
      <c r="B273" s="170"/>
      <c r="C273" s="170"/>
      <c r="D273" s="170"/>
      <c r="E273" s="170"/>
      <c r="F273" s="170"/>
      <c r="G273" s="163"/>
      <c r="H273" s="170"/>
      <c r="I273" s="170"/>
      <c r="J273" s="170"/>
      <c r="K273" s="171"/>
      <c r="L273" s="170"/>
      <c r="M273" s="171"/>
      <c r="N273" s="171"/>
      <c r="O273" s="171"/>
      <c r="P273" s="172"/>
      <c r="Q273" s="170"/>
      <c r="R273" s="170"/>
      <c r="S273" s="170"/>
      <c r="T273" s="163"/>
      <c r="U273" s="170"/>
      <c r="V273" s="171"/>
      <c r="W273" s="170"/>
      <c r="X273" s="171"/>
      <c r="Y273" s="171"/>
      <c r="Z273" s="170"/>
      <c r="AA273" s="171"/>
    </row>
    <row r="274" spans="1:27" ht="23.1" customHeight="1" x14ac:dyDescent="0.55000000000000004">
      <c r="A274" s="167" t="s">
        <v>1294</v>
      </c>
      <c r="B274" s="170">
        <v>190</v>
      </c>
      <c r="C274" s="170" t="s">
        <v>34</v>
      </c>
      <c r="D274" s="170">
        <v>14719</v>
      </c>
      <c r="E274" s="170">
        <v>197</v>
      </c>
      <c r="F274" s="170">
        <v>5553</v>
      </c>
      <c r="G274" s="163" t="s">
        <v>490</v>
      </c>
      <c r="H274" s="170">
        <v>2</v>
      </c>
      <c r="I274" s="170"/>
      <c r="J274" s="170">
        <v>38</v>
      </c>
      <c r="K274" s="171">
        <v>838</v>
      </c>
      <c r="L274" s="170"/>
      <c r="M274" s="171"/>
      <c r="N274" s="171"/>
      <c r="O274" s="171"/>
      <c r="P274" s="172">
        <v>250</v>
      </c>
      <c r="Q274" s="170"/>
      <c r="R274" s="170">
        <v>68</v>
      </c>
      <c r="S274" s="170"/>
      <c r="T274" s="163"/>
      <c r="U274" s="170"/>
      <c r="V274" s="171"/>
      <c r="W274" s="170"/>
      <c r="X274" s="171"/>
      <c r="Y274" s="171"/>
      <c r="Z274" s="170"/>
      <c r="AA274" s="171"/>
    </row>
    <row r="275" spans="1:27" ht="23.1" customHeight="1" x14ac:dyDescent="0.55000000000000004">
      <c r="A275" s="167" t="s">
        <v>1294</v>
      </c>
      <c r="B275" s="170">
        <v>191</v>
      </c>
      <c r="C275" s="170" t="s">
        <v>34</v>
      </c>
      <c r="D275" s="170">
        <v>43425</v>
      </c>
      <c r="E275" s="170">
        <v>144</v>
      </c>
      <c r="F275" s="170">
        <v>3142</v>
      </c>
      <c r="G275" s="163" t="s">
        <v>490</v>
      </c>
      <c r="H275" s="170">
        <v>3</v>
      </c>
      <c r="I275" s="170">
        <v>3</v>
      </c>
      <c r="J275" s="170">
        <v>74</v>
      </c>
      <c r="K275" s="171">
        <v>1574</v>
      </c>
      <c r="L275" s="170"/>
      <c r="M275" s="171"/>
      <c r="N275" s="171"/>
      <c r="O275" s="171"/>
      <c r="P275" s="172">
        <v>150</v>
      </c>
      <c r="Q275" s="170"/>
      <c r="R275" s="170">
        <v>68</v>
      </c>
      <c r="S275" s="170"/>
      <c r="T275" s="163"/>
      <c r="U275" s="170"/>
      <c r="V275" s="171"/>
      <c r="W275" s="170"/>
      <c r="X275" s="171"/>
      <c r="Y275" s="171"/>
      <c r="Z275" s="170"/>
      <c r="AA275" s="171"/>
    </row>
    <row r="276" spans="1:27" ht="23.1" customHeight="1" x14ac:dyDescent="0.55000000000000004">
      <c r="A276" s="167"/>
      <c r="B276" s="170"/>
      <c r="C276" s="170"/>
      <c r="D276" s="170"/>
      <c r="E276" s="170"/>
      <c r="F276" s="170"/>
      <c r="G276" s="163"/>
      <c r="H276" s="170"/>
      <c r="I276" s="170"/>
      <c r="J276" s="170"/>
      <c r="K276" s="171"/>
      <c r="L276" s="170"/>
      <c r="M276" s="171"/>
      <c r="N276" s="171"/>
      <c r="O276" s="171"/>
      <c r="P276" s="172"/>
      <c r="Q276" s="170"/>
      <c r="R276" s="170"/>
      <c r="S276" s="170"/>
      <c r="T276" s="163"/>
      <c r="U276" s="170"/>
      <c r="V276" s="171"/>
      <c r="W276" s="170"/>
      <c r="X276" s="171"/>
      <c r="Y276" s="171"/>
      <c r="Z276" s="170"/>
      <c r="AA276" s="171"/>
    </row>
    <row r="277" spans="1:27" ht="23.1" customHeight="1" x14ac:dyDescent="0.55000000000000004">
      <c r="A277" s="167" t="s">
        <v>1295</v>
      </c>
      <c r="B277" s="170">
        <v>192</v>
      </c>
      <c r="C277" s="170" t="s">
        <v>34</v>
      </c>
      <c r="D277" s="170">
        <v>53405</v>
      </c>
      <c r="E277" s="170">
        <v>133</v>
      </c>
      <c r="F277" s="170">
        <v>4764</v>
      </c>
      <c r="G277" s="163" t="s">
        <v>490</v>
      </c>
      <c r="H277" s="170"/>
      <c r="I277" s="170">
        <v>2</v>
      </c>
      <c r="J277" s="170"/>
      <c r="K277" s="171">
        <v>200</v>
      </c>
      <c r="L277" s="170"/>
      <c r="M277" s="171"/>
      <c r="N277" s="171"/>
      <c r="O277" s="171"/>
      <c r="P277" s="172">
        <v>250</v>
      </c>
      <c r="Q277" s="170"/>
      <c r="R277" s="170">
        <v>68</v>
      </c>
      <c r="S277" s="170"/>
      <c r="T277" s="163"/>
      <c r="U277" s="170"/>
      <c r="V277" s="171"/>
      <c r="W277" s="170"/>
      <c r="X277" s="171"/>
      <c r="Y277" s="171"/>
      <c r="Z277" s="170"/>
      <c r="AA277" s="171"/>
    </row>
    <row r="278" spans="1:27" ht="23.1" customHeight="1" x14ac:dyDescent="0.55000000000000004">
      <c r="A278" s="167" t="s">
        <v>1295</v>
      </c>
      <c r="B278" s="170">
        <v>193</v>
      </c>
      <c r="C278" s="170" t="s">
        <v>34</v>
      </c>
      <c r="D278" s="170">
        <v>26153</v>
      </c>
      <c r="E278" s="170">
        <v>30</v>
      </c>
      <c r="F278" s="170">
        <v>2071</v>
      </c>
      <c r="G278" s="163" t="s">
        <v>490</v>
      </c>
      <c r="H278" s="170">
        <v>6</v>
      </c>
      <c r="I278" s="170">
        <v>2</v>
      </c>
      <c r="J278" s="170">
        <v>4</v>
      </c>
      <c r="K278" s="171">
        <v>2604</v>
      </c>
      <c r="L278" s="170"/>
      <c r="M278" s="171"/>
      <c r="N278" s="171"/>
      <c r="O278" s="171"/>
      <c r="P278" s="172">
        <v>150</v>
      </c>
      <c r="Q278" s="170"/>
      <c r="R278" s="196"/>
      <c r="S278" s="170"/>
      <c r="T278" s="163"/>
      <c r="U278" s="170"/>
      <c r="V278" s="171"/>
      <c r="W278" s="170"/>
      <c r="X278" s="171"/>
      <c r="Y278" s="171"/>
      <c r="Z278" s="170"/>
      <c r="AA278" s="171"/>
    </row>
    <row r="279" spans="1:27" ht="23.1" customHeight="1" x14ac:dyDescent="0.55000000000000004">
      <c r="A279" s="167"/>
      <c r="B279" s="170"/>
      <c r="C279" s="170"/>
      <c r="D279" s="170"/>
      <c r="E279" s="170"/>
      <c r="F279" s="170"/>
      <c r="G279" s="163"/>
      <c r="H279" s="170"/>
      <c r="I279" s="170"/>
      <c r="J279" s="170"/>
      <c r="K279" s="171"/>
      <c r="L279" s="170"/>
      <c r="M279" s="171"/>
      <c r="N279" s="171"/>
      <c r="O279" s="171"/>
      <c r="P279" s="172"/>
      <c r="Q279" s="170"/>
      <c r="R279" s="196"/>
      <c r="S279" s="170"/>
      <c r="T279" s="163"/>
      <c r="U279" s="170"/>
      <c r="V279" s="171"/>
      <c r="W279" s="170"/>
      <c r="X279" s="171"/>
      <c r="Y279" s="171"/>
      <c r="Z279" s="170"/>
      <c r="AA279" s="171"/>
    </row>
    <row r="280" spans="1:27" ht="23.1" customHeight="1" x14ac:dyDescent="0.55000000000000004">
      <c r="A280" s="167" t="s">
        <v>1296</v>
      </c>
      <c r="B280" s="170">
        <v>194</v>
      </c>
      <c r="C280" s="170" t="s">
        <v>34</v>
      </c>
      <c r="D280" s="170">
        <v>71770</v>
      </c>
      <c r="E280" s="170">
        <v>181</v>
      </c>
      <c r="F280" s="170">
        <v>5915</v>
      </c>
      <c r="G280" s="163" t="s">
        <v>490</v>
      </c>
      <c r="H280" s="170">
        <v>3</v>
      </c>
      <c r="I280" s="170">
        <v>3</v>
      </c>
      <c r="J280" s="170">
        <v>68</v>
      </c>
      <c r="K280" s="171">
        <v>1568</v>
      </c>
      <c r="L280" s="170"/>
      <c r="M280" s="171"/>
      <c r="N280" s="171"/>
      <c r="O280" s="171"/>
      <c r="P280" s="172">
        <v>175</v>
      </c>
      <c r="Q280" s="170"/>
      <c r="R280" s="170">
        <v>23</v>
      </c>
      <c r="S280" s="170"/>
      <c r="T280" s="163"/>
      <c r="U280" s="170"/>
      <c r="V280" s="171"/>
      <c r="W280" s="170"/>
      <c r="X280" s="171"/>
      <c r="Y280" s="171"/>
      <c r="Z280" s="170"/>
      <c r="AA280" s="171"/>
    </row>
    <row r="281" spans="1:27" ht="23.1" customHeight="1" x14ac:dyDescent="0.55000000000000004">
      <c r="A281" s="167"/>
      <c r="B281" s="170"/>
      <c r="C281" s="170"/>
      <c r="D281" s="170"/>
      <c r="E281" s="170"/>
      <c r="F281" s="170"/>
      <c r="G281" s="163"/>
      <c r="H281" s="170"/>
      <c r="I281" s="170"/>
      <c r="J281" s="170"/>
      <c r="K281" s="171"/>
      <c r="L281" s="170"/>
      <c r="M281" s="171"/>
      <c r="N281" s="171"/>
      <c r="O281" s="171"/>
      <c r="P281" s="172"/>
      <c r="Q281" s="170"/>
      <c r="R281" s="170"/>
      <c r="S281" s="170"/>
      <c r="T281" s="163"/>
      <c r="U281" s="170"/>
      <c r="V281" s="171"/>
      <c r="W281" s="170"/>
      <c r="X281" s="171"/>
      <c r="Y281" s="171"/>
      <c r="Z281" s="170"/>
      <c r="AA281" s="171"/>
    </row>
    <row r="282" spans="1:27" ht="23.1" customHeight="1" x14ac:dyDescent="0.55000000000000004">
      <c r="A282" s="167" t="s">
        <v>1297</v>
      </c>
      <c r="B282" s="170">
        <v>195</v>
      </c>
      <c r="C282" s="170" t="s">
        <v>34</v>
      </c>
      <c r="D282" s="170">
        <v>88926</v>
      </c>
      <c r="E282" s="170">
        <v>178</v>
      </c>
      <c r="F282" s="170">
        <v>7331</v>
      </c>
      <c r="G282" s="163" t="s">
        <v>490</v>
      </c>
      <c r="H282" s="170">
        <v>5</v>
      </c>
      <c r="I282" s="170">
        <v>3</v>
      </c>
      <c r="J282" s="170">
        <v>28</v>
      </c>
      <c r="K282" s="171">
        <v>2328</v>
      </c>
      <c r="L282" s="170"/>
      <c r="M282" s="171"/>
      <c r="N282" s="171"/>
      <c r="O282" s="171" t="s">
        <v>1221</v>
      </c>
      <c r="P282" s="172">
        <v>150</v>
      </c>
      <c r="Q282" s="170"/>
      <c r="R282" s="170">
        <v>23</v>
      </c>
      <c r="S282" s="170"/>
      <c r="T282" s="163"/>
      <c r="U282" s="170"/>
      <c r="V282" s="171"/>
      <c r="W282" s="170"/>
      <c r="X282" s="171"/>
      <c r="Y282" s="171"/>
      <c r="Z282" s="170"/>
      <c r="AA282" s="171"/>
    </row>
    <row r="283" spans="1:27" ht="23.1" customHeight="1" x14ac:dyDescent="0.55000000000000004">
      <c r="A283" s="167" t="s">
        <v>1297</v>
      </c>
      <c r="B283" s="170">
        <v>196</v>
      </c>
      <c r="C283" s="170" t="s">
        <v>34</v>
      </c>
      <c r="D283" s="170">
        <v>54340</v>
      </c>
      <c r="E283" s="170">
        <v>269</v>
      </c>
      <c r="F283" s="170">
        <v>5399</v>
      </c>
      <c r="G283" s="163" t="s">
        <v>490</v>
      </c>
      <c r="H283" s="170">
        <v>15</v>
      </c>
      <c r="I283" s="170">
        <v>3</v>
      </c>
      <c r="J283" s="170">
        <v>35</v>
      </c>
      <c r="K283" s="171">
        <v>6335</v>
      </c>
      <c r="L283" s="170"/>
      <c r="M283" s="171"/>
      <c r="N283" s="171"/>
      <c r="O283" s="171"/>
      <c r="P283" s="172">
        <v>100</v>
      </c>
      <c r="Q283" s="170"/>
      <c r="R283" s="196" t="s">
        <v>1298</v>
      </c>
      <c r="S283" s="170"/>
      <c r="T283" s="163"/>
      <c r="U283" s="170"/>
      <c r="V283" s="171"/>
      <c r="W283" s="170"/>
      <c r="X283" s="171"/>
      <c r="Y283" s="171"/>
      <c r="Z283" s="170"/>
      <c r="AA283" s="171"/>
    </row>
    <row r="284" spans="1:27" ht="23.1" customHeight="1" x14ac:dyDescent="0.55000000000000004">
      <c r="A284" s="167"/>
      <c r="B284" s="170"/>
      <c r="C284" s="170"/>
      <c r="D284" s="170"/>
      <c r="E284" s="170"/>
      <c r="F284" s="170"/>
      <c r="G284" s="163"/>
      <c r="H284" s="170"/>
      <c r="I284" s="170"/>
      <c r="J284" s="170"/>
      <c r="K284" s="171"/>
      <c r="L284" s="170"/>
      <c r="M284" s="171"/>
      <c r="N284" s="171"/>
      <c r="O284" s="171"/>
      <c r="P284" s="172"/>
      <c r="Q284" s="170"/>
      <c r="R284" s="196"/>
      <c r="S284" s="170"/>
      <c r="T284" s="163"/>
      <c r="U284" s="170"/>
      <c r="V284" s="171"/>
      <c r="W284" s="170"/>
      <c r="X284" s="171"/>
      <c r="Y284" s="171"/>
      <c r="Z284" s="170"/>
      <c r="AA284" s="171"/>
    </row>
    <row r="285" spans="1:27" ht="23.1" customHeight="1" x14ac:dyDescent="0.55000000000000004">
      <c r="A285" s="167" t="s">
        <v>1299</v>
      </c>
      <c r="B285" s="170">
        <v>197</v>
      </c>
      <c r="C285" s="170" t="s">
        <v>34</v>
      </c>
      <c r="D285" s="170">
        <v>71769</v>
      </c>
      <c r="E285" s="170">
        <v>180</v>
      </c>
      <c r="F285" s="170">
        <v>5914</v>
      </c>
      <c r="G285" s="163" t="s">
        <v>490</v>
      </c>
      <c r="H285" s="170">
        <v>4</v>
      </c>
      <c r="I285" s="170"/>
      <c r="J285" s="170">
        <v>65</v>
      </c>
      <c r="K285" s="171">
        <v>1665</v>
      </c>
      <c r="L285" s="170"/>
      <c r="M285" s="171"/>
      <c r="N285" s="171"/>
      <c r="O285" s="171"/>
      <c r="P285" s="172">
        <v>200</v>
      </c>
      <c r="Q285" s="170"/>
      <c r="R285" s="170">
        <v>23</v>
      </c>
      <c r="S285" s="170"/>
      <c r="T285" s="163"/>
      <c r="U285" s="170"/>
      <c r="V285" s="171"/>
      <c r="W285" s="170"/>
      <c r="X285" s="171"/>
      <c r="Y285" s="171"/>
      <c r="Z285" s="170"/>
      <c r="AA285" s="171"/>
    </row>
    <row r="286" spans="1:27" ht="23.1" customHeight="1" x14ac:dyDescent="0.55000000000000004">
      <c r="A286" s="167" t="s">
        <v>1299</v>
      </c>
      <c r="B286" s="170">
        <v>198</v>
      </c>
      <c r="C286" s="170" t="s">
        <v>34</v>
      </c>
      <c r="D286" s="170">
        <v>43967</v>
      </c>
      <c r="E286" s="170">
        <v>99</v>
      </c>
      <c r="F286" s="170">
        <v>3301</v>
      </c>
      <c r="G286" s="163" t="s">
        <v>490</v>
      </c>
      <c r="H286" s="170"/>
      <c r="I286" s="170">
        <v>2</v>
      </c>
      <c r="J286" s="170">
        <v>60</v>
      </c>
      <c r="K286" s="171">
        <v>260</v>
      </c>
      <c r="L286" s="170"/>
      <c r="M286" s="171"/>
      <c r="N286" s="171"/>
      <c r="O286" s="171"/>
      <c r="P286" s="172">
        <v>250</v>
      </c>
      <c r="Q286" s="170"/>
      <c r="R286" s="170"/>
      <c r="S286" s="170"/>
      <c r="T286" s="163"/>
      <c r="U286" s="170"/>
      <c r="V286" s="171"/>
      <c r="W286" s="170"/>
      <c r="X286" s="171"/>
      <c r="Y286" s="171"/>
      <c r="Z286" s="170"/>
      <c r="AA286" s="197"/>
    </row>
    <row r="287" spans="1:27" ht="23.1" customHeight="1" x14ac:dyDescent="0.55000000000000004">
      <c r="A287" s="167"/>
      <c r="B287" s="170"/>
      <c r="C287" s="170"/>
      <c r="D287" s="170"/>
      <c r="E287" s="170"/>
      <c r="F287" s="170"/>
      <c r="G287" s="163"/>
      <c r="H287" s="170"/>
      <c r="I287" s="170"/>
      <c r="J287" s="170"/>
      <c r="K287" s="171"/>
      <c r="L287" s="170"/>
      <c r="M287" s="171"/>
      <c r="N287" s="171"/>
      <c r="O287" s="171"/>
      <c r="P287" s="172"/>
      <c r="Q287" s="170"/>
      <c r="R287" s="170"/>
      <c r="S287" s="170"/>
      <c r="T287" s="163"/>
      <c r="U287" s="170"/>
      <c r="V287" s="171"/>
      <c r="W287" s="170"/>
      <c r="X287" s="171"/>
      <c r="Y287" s="171"/>
      <c r="Z287" s="170"/>
      <c r="AA287" s="197"/>
    </row>
    <row r="288" spans="1:27" ht="23.1" customHeight="1" x14ac:dyDescent="0.55000000000000004">
      <c r="A288" s="167" t="s">
        <v>1300</v>
      </c>
      <c r="B288" s="170">
        <v>199</v>
      </c>
      <c r="C288" s="170" t="s">
        <v>34</v>
      </c>
      <c r="D288" s="170">
        <v>96214</v>
      </c>
      <c r="E288" s="170">
        <v>206</v>
      </c>
      <c r="F288" s="170">
        <v>7753</v>
      </c>
      <c r="G288" s="163" t="s">
        <v>490</v>
      </c>
      <c r="H288" s="170">
        <v>5</v>
      </c>
      <c r="I288" s="170">
        <v>3</v>
      </c>
      <c r="J288" s="170">
        <v>58</v>
      </c>
      <c r="K288" s="171">
        <v>2358</v>
      </c>
      <c r="L288" s="170"/>
      <c r="M288" s="171"/>
      <c r="N288" s="171"/>
      <c r="O288" s="171"/>
      <c r="P288" s="172">
        <v>150</v>
      </c>
      <c r="Q288" s="170"/>
      <c r="R288" s="170">
        <v>126</v>
      </c>
      <c r="S288" s="170"/>
      <c r="T288" s="163"/>
      <c r="U288" s="170"/>
      <c r="V288" s="171"/>
      <c r="W288" s="170"/>
      <c r="X288" s="171"/>
      <c r="Y288" s="171"/>
      <c r="Z288" s="170"/>
      <c r="AA288" s="171"/>
    </row>
    <row r="289" spans="1:27" ht="23.1" customHeight="1" x14ac:dyDescent="0.55000000000000004">
      <c r="A289" s="167" t="s">
        <v>1300</v>
      </c>
      <c r="B289" s="170">
        <v>200</v>
      </c>
      <c r="C289" s="170" t="s">
        <v>34</v>
      </c>
      <c r="D289" s="170">
        <v>96212</v>
      </c>
      <c r="E289" s="170">
        <v>204</v>
      </c>
      <c r="F289" s="170">
        <v>7751</v>
      </c>
      <c r="G289" s="163" t="s">
        <v>490</v>
      </c>
      <c r="H289" s="170">
        <v>6</v>
      </c>
      <c r="I289" s="170">
        <v>3</v>
      </c>
      <c r="J289" s="170">
        <v>50</v>
      </c>
      <c r="K289" s="171">
        <v>2750</v>
      </c>
      <c r="L289" s="170"/>
      <c r="M289" s="171"/>
      <c r="N289" s="171"/>
      <c r="O289" s="171"/>
      <c r="P289" s="172">
        <v>150</v>
      </c>
      <c r="Q289" s="170"/>
      <c r="R289" s="170"/>
      <c r="S289" s="170"/>
      <c r="T289" s="163"/>
      <c r="U289" s="170"/>
      <c r="V289" s="171"/>
      <c r="W289" s="170"/>
      <c r="X289" s="171"/>
      <c r="Y289" s="171"/>
      <c r="Z289" s="170"/>
      <c r="AA289" s="171"/>
    </row>
    <row r="290" spans="1:27" ht="23.1" customHeight="1" x14ac:dyDescent="0.55000000000000004">
      <c r="A290" s="167" t="s">
        <v>1300</v>
      </c>
      <c r="B290" s="170">
        <v>201</v>
      </c>
      <c r="C290" s="170" t="s">
        <v>34</v>
      </c>
      <c r="D290" s="170">
        <v>74555</v>
      </c>
      <c r="E290" s="170">
        <v>291</v>
      </c>
      <c r="F290" s="170">
        <v>6296</v>
      </c>
      <c r="G290" s="163" t="s">
        <v>490</v>
      </c>
      <c r="H290" s="170"/>
      <c r="I290" s="170"/>
      <c r="J290" s="170">
        <v>44</v>
      </c>
      <c r="K290" s="171"/>
      <c r="L290" s="170">
        <v>44</v>
      </c>
      <c r="M290" s="171"/>
      <c r="N290" s="171"/>
      <c r="O290" s="171"/>
      <c r="P290" s="172">
        <v>250</v>
      </c>
      <c r="Q290" s="170">
        <v>47</v>
      </c>
      <c r="R290" s="170">
        <v>126</v>
      </c>
      <c r="S290" s="170" t="s">
        <v>36</v>
      </c>
      <c r="T290" s="163" t="s">
        <v>45</v>
      </c>
      <c r="U290" s="170">
        <v>144</v>
      </c>
      <c r="V290" s="171"/>
      <c r="W290" s="170">
        <v>144</v>
      </c>
      <c r="X290" s="171"/>
      <c r="Y290" s="171"/>
      <c r="Z290" s="170">
        <v>19</v>
      </c>
      <c r="AA290" s="171"/>
    </row>
    <row r="291" spans="1:27" ht="23.1" customHeight="1" x14ac:dyDescent="0.55000000000000004">
      <c r="A291" s="167"/>
      <c r="B291" s="170"/>
      <c r="C291" s="170"/>
      <c r="D291" s="170"/>
      <c r="E291" s="170"/>
      <c r="F291" s="170"/>
      <c r="G291" s="163"/>
      <c r="H291" s="170"/>
      <c r="I291" s="170"/>
      <c r="J291" s="170"/>
      <c r="K291" s="171"/>
      <c r="L291" s="170"/>
      <c r="M291" s="171"/>
      <c r="N291" s="171"/>
      <c r="O291" s="171"/>
      <c r="P291" s="172"/>
      <c r="Q291" s="170"/>
      <c r="R291" s="170"/>
      <c r="S291" s="170"/>
      <c r="T291" s="163"/>
      <c r="U291" s="170"/>
      <c r="V291" s="171"/>
      <c r="W291" s="170"/>
      <c r="X291" s="171"/>
      <c r="Y291" s="171"/>
      <c r="Z291" s="170"/>
      <c r="AA291" s="171"/>
    </row>
    <row r="292" spans="1:27" ht="23.1" customHeight="1" x14ac:dyDescent="0.55000000000000004">
      <c r="A292" s="167" t="s">
        <v>1301</v>
      </c>
      <c r="B292" s="170">
        <v>202</v>
      </c>
      <c r="C292" s="170" t="s">
        <v>34</v>
      </c>
      <c r="D292" s="170">
        <v>37207</v>
      </c>
      <c r="E292" s="170">
        <v>205</v>
      </c>
      <c r="F292" s="170">
        <v>979</v>
      </c>
      <c r="G292" s="163" t="s">
        <v>490</v>
      </c>
      <c r="H292" s="170"/>
      <c r="I292" s="170"/>
      <c r="J292" s="170">
        <v>60</v>
      </c>
      <c r="K292" s="171"/>
      <c r="L292" s="170">
        <v>60</v>
      </c>
      <c r="M292" s="171"/>
      <c r="N292" s="171"/>
      <c r="O292" s="171"/>
      <c r="P292" s="172">
        <v>250</v>
      </c>
      <c r="Q292" s="170">
        <v>48</v>
      </c>
      <c r="R292" s="170">
        <v>115</v>
      </c>
      <c r="S292" s="170" t="s">
        <v>36</v>
      </c>
      <c r="T292" s="163" t="s">
        <v>45</v>
      </c>
      <c r="U292" s="170">
        <v>144</v>
      </c>
      <c r="V292" s="171"/>
      <c r="W292" s="170">
        <v>144</v>
      </c>
      <c r="X292" s="171"/>
      <c r="Y292" s="171"/>
      <c r="Z292" s="170">
        <v>32</v>
      </c>
      <c r="AA292" s="171"/>
    </row>
    <row r="293" spans="1:27" ht="23.1" customHeight="1" x14ac:dyDescent="0.55000000000000004">
      <c r="A293" s="167"/>
      <c r="B293" s="170"/>
      <c r="C293" s="170"/>
      <c r="D293" s="170"/>
      <c r="E293" s="170"/>
      <c r="F293" s="170"/>
      <c r="G293" s="163"/>
      <c r="H293" s="170"/>
      <c r="I293" s="170"/>
      <c r="J293" s="170"/>
      <c r="K293" s="171"/>
      <c r="L293" s="170"/>
      <c r="M293" s="171"/>
      <c r="N293" s="171"/>
      <c r="O293" s="171"/>
      <c r="P293" s="172"/>
      <c r="Q293" s="170"/>
      <c r="R293" s="170"/>
      <c r="S293" s="170"/>
      <c r="T293" s="163"/>
      <c r="U293" s="170"/>
      <c r="V293" s="171"/>
      <c r="W293" s="170"/>
      <c r="X293" s="171"/>
      <c r="Y293" s="171"/>
      <c r="Z293" s="170"/>
      <c r="AA293" s="171"/>
    </row>
    <row r="294" spans="1:27" ht="23.1" customHeight="1" x14ac:dyDescent="0.55000000000000004">
      <c r="A294" s="167" t="s">
        <v>1302</v>
      </c>
      <c r="B294" s="170">
        <v>203</v>
      </c>
      <c r="C294" s="170" t="s">
        <v>34</v>
      </c>
      <c r="D294" s="170">
        <v>37208</v>
      </c>
      <c r="E294" s="170">
        <v>206</v>
      </c>
      <c r="F294" s="170">
        <v>980</v>
      </c>
      <c r="G294" s="163" t="s">
        <v>490</v>
      </c>
      <c r="H294" s="170"/>
      <c r="I294" s="170"/>
      <c r="J294" s="170">
        <v>66</v>
      </c>
      <c r="K294" s="171"/>
      <c r="L294" s="170">
        <v>66</v>
      </c>
      <c r="M294" s="171"/>
      <c r="N294" s="171"/>
      <c r="O294" s="171"/>
      <c r="P294" s="172">
        <v>250</v>
      </c>
      <c r="Q294" s="170">
        <v>49</v>
      </c>
      <c r="R294" s="170">
        <v>115</v>
      </c>
      <c r="S294" s="170" t="s">
        <v>36</v>
      </c>
      <c r="T294" s="163" t="s">
        <v>64</v>
      </c>
      <c r="U294" s="170">
        <v>72</v>
      </c>
      <c r="V294" s="171"/>
      <c r="W294" s="170">
        <v>72</v>
      </c>
      <c r="X294" s="171"/>
      <c r="Y294" s="171"/>
      <c r="Z294" s="170">
        <v>32</v>
      </c>
      <c r="AA294" s="171"/>
    </row>
    <row r="295" spans="1:27" ht="23.1" customHeight="1" x14ac:dyDescent="0.55000000000000004">
      <c r="A295" s="167"/>
      <c r="B295" s="170"/>
      <c r="C295" s="170"/>
      <c r="D295" s="170"/>
      <c r="E295" s="170"/>
      <c r="F295" s="170"/>
      <c r="G295" s="163"/>
      <c r="H295" s="170"/>
      <c r="I295" s="170"/>
      <c r="J295" s="170"/>
      <c r="K295" s="171"/>
      <c r="L295" s="170"/>
      <c r="M295" s="171"/>
      <c r="N295" s="171"/>
      <c r="O295" s="171"/>
      <c r="P295" s="172"/>
      <c r="Q295" s="170"/>
      <c r="R295" s="170"/>
      <c r="S295" s="170"/>
      <c r="T295" s="163"/>
      <c r="U295" s="170"/>
      <c r="V295" s="171"/>
      <c r="W295" s="170"/>
      <c r="X295" s="171"/>
      <c r="Y295" s="171"/>
      <c r="Z295" s="170"/>
      <c r="AA295" s="171"/>
    </row>
    <row r="296" spans="1:27" ht="23.1" customHeight="1" x14ac:dyDescent="0.55000000000000004">
      <c r="A296" s="167" t="s">
        <v>1303</v>
      </c>
      <c r="B296" s="170">
        <v>204</v>
      </c>
      <c r="C296" s="170" t="s">
        <v>34</v>
      </c>
      <c r="D296" s="170">
        <v>37213</v>
      </c>
      <c r="E296" s="170">
        <v>211</v>
      </c>
      <c r="F296" s="170">
        <v>985</v>
      </c>
      <c r="G296" s="163" t="s">
        <v>490</v>
      </c>
      <c r="H296" s="170"/>
      <c r="I296" s="170">
        <v>1</v>
      </c>
      <c r="J296" s="170">
        <v>21</v>
      </c>
      <c r="K296" s="171"/>
      <c r="L296" s="170">
        <v>121</v>
      </c>
      <c r="M296" s="171"/>
      <c r="N296" s="171"/>
      <c r="O296" s="171"/>
      <c r="P296" s="172">
        <v>100</v>
      </c>
      <c r="Q296" s="170">
        <v>50</v>
      </c>
      <c r="R296" s="170">
        <v>120</v>
      </c>
      <c r="S296" s="170" t="s">
        <v>36</v>
      </c>
      <c r="T296" s="163" t="s">
        <v>45</v>
      </c>
      <c r="U296" s="170">
        <v>108</v>
      </c>
      <c r="V296" s="171"/>
      <c r="W296" s="170">
        <v>108</v>
      </c>
      <c r="X296" s="171"/>
      <c r="Y296" s="171"/>
      <c r="Z296" s="170">
        <v>10</v>
      </c>
      <c r="AA296" s="171"/>
    </row>
    <row r="297" spans="1:27" ht="23.1" customHeight="1" x14ac:dyDescent="0.55000000000000004">
      <c r="A297" s="167"/>
      <c r="B297" s="170"/>
      <c r="C297" s="170"/>
      <c r="D297" s="170"/>
      <c r="E297" s="170"/>
      <c r="F297" s="170"/>
      <c r="G297" s="163"/>
      <c r="H297" s="170"/>
      <c r="I297" s="170"/>
      <c r="J297" s="170"/>
      <c r="K297" s="171"/>
      <c r="L297" s="170"/>
      <c r="M297" s="171"/>
      <c r="N297" s="171"/>
      <c r="O297" s="171"/>
      <c r="P297" s="172"/>
      <c r="Q297" s="170"/>
      <c r="R297" s="170"/>
      <c r="S297" s="170"/>
      <c r="T297" s="163"/>
      <c r="U297" s="170"/>
      <c r="V297" s="171"/>
      <c r="W297" s="170"/>
      <c r="X297" s="171"/>
      <c r="Y297" s="171"/>
      <c r="Z297" s="170"/>
      <c r="AA297" s="171"/>
    </row>
    <row r="298" spans="1:27" ht="23.1" customHeight="1" x14ac:dyDescent="0.55000000000000004">
      <c r="A298" s="167" t="s">
        <v>1304</v>
      </c>
      <c r="B298" s="170">
        <v>205</v>
      </c>
      <c r="C298" s="170" t="s">
        <v>34</v>
      </c>
      <c r="D298" s="170">
        <v>60965</v>
      </c>
      <c r="E298" s="170">
        <v>87</v>
      </c>
      <c r="F298" s="170">
        <v>5458</v>
      </c>
      <c r="G298" s="163" t="s">
        <v>490</v>
      </c>
      <c r="H298" s="170"/>
      <c r="I298" s="170"/>
      <c r="J298" s="170">
        <v>34</v>
      </c>
      <c r="K298" s="171"/>
      <c r="L298" s="170">
        <v>34</v>
      </c>
      <c r="M298" s="171"/>
      <c r="N298" s="171"/>
      <c r="O298" s="171"/>
      <c r="P298" s="172">
        <v>100</v>
      </c>
      <c r="Q298" s="170">
        <v>51</v>
      </c>
      <c r="R298" s="170">
        <v>343</v>
      </c>
      <c r="S298" s="170" t="s">
        <v>36</v>
      </c>
      <c r="T298" s="163" t="s">
        <v>37</v>
      </c>
      <c r="U298" s="170">
        <v>108</v>
      </c>
      <c r="V298" s="171"/>
      <c r="W298" s="170">
        <v>108</v>
      </c>
      <c r="X298" s="171"/>
      <c r="Y298" s="171"/>
      <c r="Z298" s="170">
        <v>6</v>
      </c>
      <c r="AA298" s="171"/>
    </row>
    <row r="299" spans="1:27" ht="23.1" customHeight="1" x14ac:dyDescent="0.55000000000000004">
      <c r="A299" s="167" t="s">
        <v>1304</v>
      </c>
      <c r="B299" s="170">
        <v>206</v>
      </c>
      <c r="C299" s="170" t="s">
        <v>34</v>
      </c>
      <c r="D299" s="170">
        <v>42035</v>
      </c>
      <c r="E299" s="170">
        <v>19</v>
      </c>
      <c r="F299" s="170">
        <v>2610</v>
      </c>
      <c r="G299" s="163" t="s">
        <v>490</v>
      </c>
      <c r="H299" s="170">
        <v>8</v>
      </c>
      <c r="I299" s="170">
        <v>3</v>
      </c>
      <c r="J299" s="170">
        <v>31</v>
      </c>
      <c r="K299" s="171">
        <v>3531</v>
      </c>
      <c r="L299" s="170"/>
      <c r="M299" s="171"/>
      <c r="N299" s="171"/>
      <c r="O299" s="171"/>
      <c r="P299" s="172">
        <v>100</v>
      </c>
      <c r="Q299" s="170"/>
      <c r="R299" s="170"/>
      <c r="S299" s="170"/>
      <c r="T299" s="163"/>
      <c r="U299" s="170"/>
      <c r="V299" s="171"/>
      <c r="W299" s="170"/>
      <c r="X299" s="171"/>
      <c r="Y299" s="171"/>
      <c r="Z299" s="170"/>
      <c r="AA299" s="171"/>
    </row>
    <row r="300" spans="1:27" ht="23.1" customHeight="1" x14ac:dyDescent="0.55000000000000004">
      <c r="A300" s="167"/>
      <c r="B300" s="170"/>
      <c r="C300" s="170"/>
      <c r="D300" s="170"/>
      <c r="E300" s="170"/>
      <c r="F300" s="170"/>
      <c r="G300" s="163"/>
      <c r="H300" s="170"/>
      <c r="I300" s="170"/>
      <c r="J300" s="170"/>
      <c r="K300" s="171"/>
      <c r="L300" s="170"/>
      <c r="M300" s="171"/>
      <c r="N300" s="171"/>
      <c r="O300" s="171"/>
      <c r="P300" s="172"/>
      <c r="Q300" s="170"/>
      <c r="R300" s="170"/>
      <c r="S300" s="170"/>
      <c r="T300" s="163"/>
      <c r="U300" s="170"/>
      <c r="V300" s="171"/>
      <c r="W300" s="170"/>
      <c r="X300" s="171"/>
      <c r="Y300" s="171"/>
      <c r="Z300" s="170"/>
      <c r="AA300" s="171"/>
    </row>
    <row r="301" spans="1:27" ht="23.1" customHeight="1" x14ac:dyDescent="0.55000000000000004">
      <c r="A301" s="167" t="s">
        <v>1305</v>
      </c>
      <c r="B301" s="170">
        <v>207</v>
      </c>
      <c r="C301" s="170" t="s">
        <v>34</v>
      </c>
      <c r="D301" s="170">
        <v>37246</v>
      </c>
      <c r="E301" s="170">
        <v>10</v>
      </c>
      <c r="F301" s="170">
        <v>928</v>
      </c>
      <c r="G301" s="163" t="s">
        <v>490</v>
      </c>
      <c r="H301" s="170"/>
      <c r="I301" s="170"/>
      <c r="J301" s="170">
        <v>29</v>
      </c>
      <c r="K301" s="171"/>
      <c r="L301" s="170">
        <v>29</v>
      </c>
      <c r="M301" s="171"/>
      <c r="N301" s="171"/>
      <c r="O301" s="171"/>
      <c r="P301" s="172">
        <v>250</v>
      </c>
      <c r="Q301" s="170">
        <v>52</v>
      </c>
      <c r="R301" s="170">
        <v>39</v>
      </c>
      <c r="S301" s="170" t="s">
        <v>36</v>
      </c>
      <c r="T301" s="163" t="s">
        <v>64</v>
      </c>
      <c r="U301" s="170">
        <v>54</v>
      </c>
      <c r="V301" s="171"/>
      <c r="W301" s="170">
        <v>54</v>
      </c>
      <c r="X301" s="171"/>
      <c r="Y301" s="171"/>
      <c r="Z301" s="170">
        <v>30</v>
      </c>
      <c r="AA301" s="171"/>
    </row>
    <row r="302" spans="1:27" ht="23.1" customHeight="1" x14ac:dyDescent="0.55000000000000004">
      <c r="A302" s="167" t="s">
        <v>1305</v>
      </c>
      <c r="B302" s="170">
        <v>208</v>
      </c>
      <c r="C302" s="170" t="s">
        <v>34</v>
      </c>
      <c r="D302" s="170">
        <v>43973</v>
      </c>
      <c r="E302" s="170">
        <v>107</v>
      </c>
      <c r="F302" s="170">
        <v>3307</v>
      </c>
      <c r="G302" s="163" t="s">
        <v>490</v>
      </c>
      <c r="H302" s="170"/>
      <c r="I302" s="170">
        <v>2</v>
      </c>
      <c r="J302" s="170">
        <v>60</v>
      </c>
      <c r="K302" s="171">
        <v>260</v>
      </c>
      <c r="L302" s="170"/>
      <c r="M302" s="171"/>
      <c r="N302" s="171"/>
      <c r="O302" s="171"/>
      <c r="P302" s="172">
        <v>300</v>
      </c>
      <c r="Q302" s="170"/>
      <c r="R302" s="170"/>
      <c r="S302" s="170"/>
      <c r="T302" s="163"/>
      <c r="U302" s="170"/>
      <c r="V302" s="171"/>
      <c r="W302" s="170"/>
      <c r="X302" s="171"/>
      <c r="Y302" s="171"/>
      <c r="Z302" s="170"/>
      <c r="AA302" s="171"/>
    </row>
    <row r="303" spans="1:27" ht="23.1" customHeight="1" x14ac:dyDescent="0.55000000000000004">
      <c r="A303" s="167" t="s">
        <v>1305</v>
      </c>
      <c r="B303" s="170">
        <v>209</v>
      </c>
      <c r="C303" s="170" t="s">
        <v>34</v>
      </c>
      <c r="D303" s="170">
        <v>74252</v>
      </c>
      <c r="E303" s="170">
        <v>283</v>
      </c>
      <c r="F303" s="170">
        <v>6529</v>
      </c>
      <c r="G303" s="163" t="s">
        <v>490</v>
      </c>
      <c r="H303" s="170">
        <v>23</v>
      </c>
      <c r="I303" s="170">
        <v>3</v>
      </c>
      <c r="J303" s="170">
        <v>17</v>
      </c>
      <c r="K303" s="171">
        <v>9517</v>
      </c>
      <c r="L303" s="170"/>
      <c r="M303" s="171"/>
      <c r="N303" s="171"/>
      <c r="O303" s="171"/>
      <c r="P303" s="172">
        <v>150</v>
      </c>
      <c r="Q303" s="170"/>
      <c r="R303" s="170"/>
      <c r="S303" s="170"/>
      <c r="T303" s="163"/>
      <c r="U303" s="170"/>
      <c r="V303" s="171"/>
      <c r="W303" s="170"/>
      <c r="X303" s="171"/>
      <c r="Y303" s="171"/>
      <c r="Z303" s="170"/>
      <c r="AA303" s="171"/>
    </row>
    <row r="304" spans="1:27" ht="23.1" customHeight="1" x14ac:dyDescent="0.55000000000000004">
      <c r="A304" s="167" t="s">
        <v>1305</v>
      </c>
      <c r="B304" s="170">
        <v>210</v>
      </c>
      <c r="C304" s="170" t="s">
        <v>34</v>
      </c>
      <c r="D304" s="170">
        <v>25868</v>
      </c>
      <c r="E304" s="170">
        <v>64</v>
      </c>
      <c r="F304" s="170">
        <v>1924</v>
      </c>
      <c r="G304" s="163" t="s">
        <v>490</v>
      </c>
      <c r="H304" s="170">
        <v>13</v>
      </c>
      <c r="I304" s="170">
        <v>3</v>
      </c>
      <c r="J304" s="170">
        <v>30</v>
      </c>
      <c r="K304" s="171">
        <v>5530</v>
      </c>
      <c r="L304" s="170"/>
      <c r="M304" s="171"/>
      <c r="N304" s="171"/>
      <c r="O304" s="171"/>
      <c r="P304" s="172">
        <v>100</v>
      </c>
      <c r="Q304" s="170"/>
      <c r="R304" s="170">
        <v>39</v>
      </c>
      <c r="S304" s="170"/>
      <c r="T304" s="163"/>
      <c r="U304" s="170"/>
      <c r="V304" s="171"/>
      <c r="W304" s="170"/>
      <c r="X304" s="171"/>
      <c r="Y304" s="171"/>
      <c r="Z304" s="170"/>
      <c r="AA304" s="171"/>
    </row>
    <row r="305" spans="1:27" ht="23.1" customHeight="1" x14ac:dyDescent="0.55000000000000004">
      <c r="A305" s="167"/>
      <c r="B305" s="170"/>
      <c r="C305" s="170"/>
      <c r="D305" s="170"/>
      <c r="E305" s="170"/>
      <c r="F305" s="170"/>
      <c r="G305" s="163"/>
      <c r="H305" s="170"/>
      <c r="I305" s="170"/>
      <c r="J305" s="170"/>
      <c r="K305" s="171"/>
      <c r="L305" s="170"/>
      <c r="M305" s="171"/>
      <c r="N305" s="171"/>
      <c r="O305" s="171"/>
      <c r="P305" s="172"/>
      <c r="Q305" s="170"/>
      <c r="R305" s="170"/>
      <c r="S305" s="170"/>
      <c r="T305" s="163"/>
      <c r="U305" s="170"/>
      <c r="V305" s="171"/>
      <c r="W305" s="170"/>
      <c r="X305" s="171"/>
      <c r="Y305" s="171"/>
      <c r="Z305" s="170"/>
      <c r="AA305" s="171"/>
    </row>
    <row r="306" spans="1:27" ht="23.1" customHeight="1" x14ac:dyDescent="0.55000000000000004">
      <c r="A306" s="167" t="s">
        <v>1306</v>
      </c>
      <c r="B306" s="170">
        <v>211</v>
      </c>
      <c r="C306" s="170" t="s">
        <v>34</v>
      </c>
      <c r="D306" s="170">
        <v>5787</v>
      </c>
      <c r="E306" s="170">
        <v>33</v>
      </c>
      <c r="F306" s="170">
        <v>2865</v>
      </c>
      <c r="G306" s="163" t="s">
        <v>490</v>
      </c>
      <c r="H306" s="170">
        <v>11</v>
      </c>
      <c r="I306" s="170">
        <v>2</v>
      </c>
      <c r="J306" s="170">
        <v>13</v>
      </c>
      <c r="K306" s="171">
        <v>4613</v>
      </c>
      <c r="L306" s="170"/>
      <c r="M306" s="171"/>
      <c r="N306" s="171"/>
      <c r="O306" s="171"/>
      <c r="P306" s="172">
        <v>100</v>
      </c>
      <c r="Q306" s="170"/>
      <c r="R306" s="170">
        <v>74</v>
      </c>
      <c r="S306" s="170"/>
      <c r="T306" s="163"/>
      <c r="U306" s="170"/>
      <c r="V306" s="171"/>
      <c r="W306" s="170"/>
      <c r="X306" s="171"/>
      <c r="Y306" s="171"/>
      <c r="Z306" s="170"/>
      <c r="AA306" s="171"/>
    </row>
    <row r="307" spans="1:27" ht="23.1" customHeight="1" x14ac:dyDescent="0.55000000000000004">
      <c r="A307" s="167"/>
      <c r="B307" s="170"/>
      <c r="C307" s="170"/>
      <c r="D307" s="170"/>
      <c r="E307" s="170"/>
      <c r="F307" s="170"/>
      <c r="G307" s="163"/>
      <c r="H307" s="170"/>
      <c r="I307" s="170"/>
      <c r="J307" s="170"/>
      <c r="K307" s="171"/>
      <c r="L307" s="170"/>
      <c r="M307" s="171"/>
      <c r="N307" s="171"/>
      <c r="O307" s="171"/>
      <c r="P307" s="172"/>
      <c r="Q307" s="170"/>
      <c r="R307" s="170"/>
      <c r="S307" s="170"/>
      <c r="T307" s="163"/>
      <c r="U307" s="170"/>
      <c r="V307" s="171"/>
      <c r="W307" s="170"/>
      <c r="X307" s="171"/>
      <c r="Y307" s="171"/>
      <c r="Z307" s="170"/>
      <c r="AA307" s="171"/>
    </row>
    <row r="308" spans="1:27" ht="23.1" customHeight="1" x14ac:dyDescent="0.55000000000000004">
      <c r="A308" s="167" t="s">
        <v>1307</v>
      </c>
      <c r="B308" s="170">
        <v>212</v>
      </c>
      <c r="C308" s="170" t="s">
        <v>34</v>
      </c>
      <c r="D308" s="170">
        <v>37205</v>
      </c>
      <c r="E308" s="170">
        <v>153</v>
      </c>
      <c r="F308" s="170">
        <v>977</v>
      </c>
      <c r="G308" s="163" t="s">
        <v>490</v>
      </c>
      <c r="H308" s="170"/>
      <c r="I308" s="170"/>
      <c r="J308" s="170">
        <v>78</v>
      </c>
      <c r="K308" s="171"/>
      <c r="L308" s="170">
        <v>78</v>
      </c>
      <c r="M308" s="171"/>
      <c r="N308" s="171"/>
      <c r="O308" s="171"/>
      <c r="P308" s="172">
        <v>250</v>
      </c>
      <c r="Q308" s="170">
        <v>53</v>
      </c>
      <c r="R308" s="170">
        <v>109</v>
      </c>
      <c r="S308" s="170" t="s">
        <v>36</v>
      </c>
      <c r="T308" s="163" t="s">
        <v>64</v>
      </c>
      <c r="U308" s="170">
        <v>108</v>
      </c>
      <c r="V308" s="171"/>
      <c r="W308" s="170">
        <v>108</v>
      </c>
      <c r="X308" s="171"/>
      <c r="Y308" s="171"/>
      <c r="Z308" s="170">
        <v>30</v>
      </c>
      <c r="AA308" s="171"/>
    </row>
    <row r="309" spans="1:27" ht="23.1" customHeight="1" x14ac:dyDescent="0.55000000000000004">
      <c r="A309" s="167"/>
      <c r="B309" s="170"/>
      <c r="C309" s="170"/>
      <c r="D309" s="170"/>
      <c r="E309" s="170"/>
      <c r="F309" s="170"/>
      <c r="G309" s="163"/>
      <c r="H309" s="170"/>
      <c r="I309" s="170"/>
      <c r="J309" s="170"/>
      <c r="K309" s="171"/>
      <c r="L309" s="170"/>
      <c r="M309" s="171"/>
      <c r="N309" s="171"/>
      <c r="O309" s="171"/>
      <c r="P309" s="172"/>
      <c r="Q309" s="170"/>
      <c r="R309" s="170"/>
      <c r="S309" s="170"/>
      <c r="T309" s="163"/>
      <c r="U309" s="170"/>
      <c r="V309" s="171"/>
      <c r="W309" s="170"/>
      <c r="X309" s="171"/>
      <c r="Y309" s="171"/>
      <c r="Z309" s="170"/>
      <c r="AA309" s="171"/>
    </row>
    <row r="310" spans="1:27" ht="23.1" customHeight="1" x14ac:dyDescent="0.55000000000000004">
      <c r="A310" s="167" t="s">
        <v>1308</v>
      </c>
      <c r="B310" s="170">
        <v>213</v>
      </c>
      <c r="C310" s="170" t="s">
        <v>34</v>
      </c>
      <c r="D310" s="170">
        <v>24572</v>
      </c>
      <c r="E310" s="170">
        <v>141</v>
      </c>
      <c r="F310" s="170">
        <v>77324</v>
      </c>
      <c r="G310" s="163" t="s">
        <v>490</v>
      </c>
      <c r="H310" s="170">
        <v>31</v>
      </c>
      <c r="I310" s="170">
        <v>3</v>
      </c>
      <c r="J310" s="170">
        <v>4</v>
      </c>
      <c r="K310" s="171">
        <v>12704</v>
      </c>
      <c r="L310" s="170"/>
      <c r="M310" s="171"/>
      <c r="N310" s="171"/>
      <c r="O310" s="171"/>
      <c r="P310" s="172">
        <v>150</v>
      </c>
      <c r="Q310" s="170">
        <v>109</v>
      </c>
      <c r="R310" s="170"/>
      <c r="S310" s="170"/>
      <c r="T310" s="163"/>
      <c r="U310" s="170"/>
      <c r="V310" s="171"/>
      <c r="W310" s="170"/>
      <c r="X310" s="171"/>
      <c r="Y310" s="171"/>
      <c r="Z310" s="170"/>
      <c r="AA310" s="171"/>
    </row>
    <row r="311" spans="1:27" ht="23.1" customHeight="1" x14ac:dyDescent="0.55000000000000004">
      <c r="A311" s="167" t="s">
        <v>1309</v>
      </c>
      <c r="B311" s="170">
        <v>214</v>
      </c>
      <c r="C311" s="170" t="s">
        <v>34</v>
      </c>
      <c r="D311" s="170">
        <v>63729</v>
      </c>
      <c r="E311" s="170">
        <v>188</v>
      </c>
      <c r="F311" s="170">
        <v>7562</v>
      </c>
      <c r="G311" s="163" t="s">
        <v>490</v>
      </c>
      <c r="H311" s="170">
        <v>6</v>
      </c>
      <c r="I311" s="170">
        <v>2</v>
      </c>
      <c r="J311" s="170">
        <v>25</v>
      </c>
      <c r="K311" s="171">
        <v>2625</v>
      </c>
      <c r="L311" s="170"/>
      <c r="M311" s="171"/>
      <c r="N311" s="171"/>
      <c r="O311" s="171"/>
      <c r="P311" s="172">
        <v>150</v>
      </c>
      <c r="Q311" s="170">
        <v>341</v>
      </c>
      <c r="R311" s="170"/>
      <c r="S311" s="170"/>
      <c r="T311" s="163"/>
      <c r="U311" s="170"/>
      <c r="V311" s="171"/>
      <c r="W311" s="170"/>
      <c r="X311" s="171"/>
      <c r="Y311" s="171"/>
      <c r="Z311" s="170"/>
      <c r="AA311" s="171"/>
    </row>
    <row r="312" spans="1:27" ht="23.1" customHeight="1" x14ac:dyDescent="0.55000000000000004">
      <c r="A312" s="167" t="s">
        <v>1309</v>
      </c>
      <c r="B312" s="170">
        <v>215</v>
      </c>
      <c r="C312" s="170" t="s">
        <v>34</v>
      </c>
      <c r="D312" s="170">
        <v>37239</v>
      </c>
      <c r="E312" s="170">
        <v>59</v>
      </c>
      <c r="F312" s="170">
        <v>921</v>
      </c>
      <c r="G312" s="163" t="s">
        <v>490</v>
      </c>
      <c r="H312" s="170"/>
      <c r="I312" s="170"/>
      <c r="J312" s="170">
        <v>51</v>
      </c>
      <c r="K312" s="171"/>
      <c r="L312" s="170">
        <v>51</v>
      </c>
      <c r="M312" s="171"/>
      <c r="N312" s="171"/>
      <c r="O312" s="171"/>
      <c r="P312" s="172">
        <v>250</v>
      </c>
      <c r="Q312" s="170">
        <v>54</v>
      </c>
      <c r="R312" s="170">
        <v>341</v>
      </c>
      <c r="S312" s="170" t="s">
        <v>36</v>
      </c>
      <c r="T312" s="163" t="s">
        <v>64</v>
      </c>
      <c r="U312" s="170">
        <v>108</v>
      </c>
      <c r="V312" s="171"/>
      <c r="W312" s="170">
        <v>108</v>
      </c>
      <c r="X312" s="171"/>
      <c r="Y312" s="171"/>
      <c r="Z312" s="170">
        <v>35</v>
      </c>
      <c r="AA312" s="171"/>
    </row>
    <row r="313" spans="1:27" ht="23.1" customHeight="1" x14ac:dyDescent="0.55000000000000004">
      <c r="A313" s="167"/>
      <c r="B313" s="170"/>
      <c r="C313" s="170"/>
      <c r="D313" s="170"/>
      <c r="E313" s="170"/>
      <c r="F313" s="170"/>
      <c r="G313" s="163"/>
      <c r="H313" s="170"/>
      <c r="I313" s="170"/>
      <c r="J313" s="170"/>
      <c r="K313" s="171"/>
      <c r="L313" s="170"/>
      <c r="M313" s="171"/>
      <c r="N313" s="171"/>
      <c r="O313" s="171"/>
      <c r="P313" s="172"/>
      <c r="Q313" s="170"/>
      <c r="R313" s="170"/>
      <c r="S313" s="170"/>
      <c r="T313" s="163"/>
      <c r="U313" s="170"/>
      <c r="V313" s="171"/>
      <c r="W313" s="170"/>
      <c r="X313" s="171"/>
      <c r="Y313" s="171"/>
      <c r="Z313" s="170"/>
      <c r="AA313" s="171"/>
    </row>
    <row r="314" spans="1:27" ht="23.1" customHeight="1" x14ac:dyDescent="0.55000000000000004">
      <c r="A314" s="167" t="s">
        <v>1310</v>
      </c>
      <c r="B314" s="170">
        <v>216</v>
      </c>
      <c r="C314" s="170" t="s">
        <v>34</v>
      </c>
      <c r="D314" s="170">
        <v>37236</v>
      </c>
      <c r="E314" s="170">
        <v>51</v>
      </c>
      <c r="F314" s="170">
        <v>918</v>
      </c>
      <c r="G314" s="163" t="s">
        <v>490</v>
      </c>
      <c r="H314" s="170"/>
      <c r="I314" s="170">
        <v>1</v>
      </c>
      <c r="J314" s="170">
        <v>45</v>
      </c>
      <c r="K314" s="171"/>
      <c r="L314" s="170">
        <v>145</v>
      </c>
      <c r="M314" s="171"/>
      <c r="N314" s="171"/>
      <c r="O314" s="171"/>
      <c r="P314" s="172">
        <v>250</v>
      </c>
      <c r="Q314" s="170">
        <v>55</v>
      </c>
      <c r="R314" s="170">
        <v>73</v>
      </c>
      <c r="S314" s="170" t="s">
        <v>36</v>
      </c>
      <c r="T314" s="163" t="s">
        <v>45</v>
      </c>
      <c r="U314" s="170">
        <v>43</v>
      </c>
      <c r="V314" s="171"/>
      <c r="W314" s="170">
        <v>43</v>
      </c>
      <c r="X314" s="171"/>
      <c r="Y314" s="171"/>
      <c r="Z314" s="170">
        <v>40</v>
      </c>
      <c r="AA314" s="171"/>
    </row>
    <row r="315" spans="1:27" ht="23.1" customHeight="1" x14ac:dyDescent="0.55000000000000004">
      <c r="A315" s="167" t="s">
        <v>1310</v>
      </c>
      <c r="B315" s="170">
        <v>217</v>
      </c>
      <c r="C315" s="170" t="s">
        <v>34</v>
      </c>
      <c r="D315" s="170">
        <v>25577</v>
      </c>
      <c r="E315" s="170">
        <v>74</v>
      </c>
      <c r="F315" s="170">
        <v>2033</v>
      </c>
      <c r="G315" s="163" t="s">
        <v>490</v>
      </c>
      <c r="H315" s="170">
        <v>43</v>
      </c>
      <c r="I315" s="170"/>
      <c r="J315" s="170">
        <v>69</v>
      </c>
      <c r="K315" s="171">
        <v>17269</v>
      </c>
      <c r="L315" s="170"/>
      <c r="M315" s="171"/>
      <c r="N315" s="171"/>
      <c r="O315" s="171"/>
      <c r="P315" s="172">
        <v>150</v>
      </c>
      <c r="Q315" s="170"/>
      <c r="R315" s="170"/>
      <c r="S315" s="170"/>
      <c r="T315" s="163"/>
      <c r="U315" s="170"/>
      <c r="V315" s="171"/>
      <c r="W315" s="170"/>
      <c r="X315" s="171"/>
      <c r="Y315" s="171"/>
      <c r="Z315" s="170"/>
      <c r="AA315" s="171"/>
    </row>
    <row r="316" spans="1:27" ht="23.1" customHeight="1" x14ac:dyDescent="0.55000000000000004">
      <c r="A316" s="167"/>
      <c r="B316" s="170"/>
      <c r="C316" s="170"/>
      <c r="D316" s="170"/>
      <c r="E316" s="170"/>
      <c r="F316" s="170"/>
      <c r="G316" s="163"/>
      <c r="H316" s="170"/>
      <c r="I316" s="170"/>
      <c r="J316" s="170"/>
      <c r="K316" s="171"/>
      <c r="L316" s="170"/>
      <c r="M316" s="171"/>
      <c r="N316" s="171"/>
      <c r="O316" s="171"/>
      <c r="P316" s="172"/>
      <c r="Q316" s="170"/>
      <c r="R316" s="170"/>
      <c r="S316" s="170"/>
      <c r="T316" s="163"/>
      <c r="U316" s="170"/>
      <c r="V316" s="171"/>
      <c r="W316" s="170"/>
      <c r="X316" s="171"/>
      <c r="Y316" s="171"/>
      <c r="Z316" s="170"/>
      <c r="AA316" s="171"/>
    </row>
    <row r="317" spans="1:27" ht="23.1" customHeight="1" x14ac:dyDescent="0.55000000000000004">
      <c r="A317" s="167" t="s">
        <v>1311</v>
      </c>
      <c r="B317" s="170">
        <v>218</v>
      </c>
      <c r="C317" s="170" t="s">
        <v>34</v>
      </c>
      <c r="D317" s="170">
        <v>43409</v>
      </c>
      <c r="E317" s="170">
        <v>79</v>
      </c>
      <c r="F317" s="170">
        <v>3126</v>
      </c>
      <c r="G317" s="163" t="s">
        <v>490</v>
      </c>
      <c r="H317" s="170">
        <v>6</v>
      </c>
      <c r="I317" s="170">
        <v>1</v>
      </c>
      <c r="J317" s="170">
        <v>28</v>
      </c>
      <c r="K317" s="171">
        <v>2528</v>
      </c>
      <c r="L317" s="170"/>
      <c r="M317" s="171"/>
      <c r="N317" s="171"/>
      <c r="O317" s="171"/>
      <c r="P317" s="172">
        <v>150</v>
      </c>
      <c r="Q317" s="170"/>
      <c r="R317" s="170">
        <v>81</v>
      </c>
      <c r="S317" s="170"/>
      <c r="T317" s="163"/>
      <c r="U317" s="170"/>
      <c r="V317" s="171"/>
      <c r="W317" s="170"/>
      <c r="X317" s="171"/>
      <c r="Y317" s="171"/>
      <c r="Z317" s="170"/>
      <c r="AA317" s="171"/>
    </row>
    <row r="318" spans="1:27" ht="23.1" customHeight="1" x14ac:dyDescent="0.55000000000000004">
      <c r="A318" s="167" t="s">
        <v>1311</v>
      </c>
      <c r="B318" s="170">
        <v>219</v>
      </c>
      <c r="C318" s="170" t="s">
        <v>34</v>
      </c>
      <c r="D318" s="170">
        <v>71767</v>
      </c>
      <c r="E318" s="170">
        <v>179</v>
      </c>
      <c r="F318" s="170">
        <v>5912</v>
      </c>
      <c r="G318" s="163" t="s">
        <v>490</v>
      </c>
      <c r="H318" s="170">
        <v>2</v>
      </c>
      <c r="I318" s="170">
        <v>3</v>
      </c>
      <c r="J318" s="170">
        <v>51</v>
      </c>
      <c r="K318" s="171">
        <v>359</v>
      </c>
      <c r="L318" s="170"/>
      <c r="M318" s="171"/>
      <c r="N318" s="171"/>
      <c r="O318" s="171"/>
      <c r="P318" s="172">
        <v>250</v>
      </c>
      <c r="Q318" s="170"/>
      <c r="R318" s="170">
        <v>81</v>
      </c>
      <c r="S318" s="170"/>
      <c r="T318" s="163"/>
      <c r="U318" s="170"/>
      <c r="V318" s="171"/>
      <c r="W318" s="170"/>
      <c r="X318" s="171"/>
      <c r="Y318" s="171"/>
      <c r="Z318" s="170"/>
      <c r="AA318" s="171"/>
    </row>
    <row r="319" spans="1:27" ht="23.1" customHeight="1" x14ac:dyDescent="0.55000000000000004">
      <c r="A319" s="167" t="s">
        <v>1311</v>
      </c>
      <c r="B319" s="170">
        <v>220</v>
      </c>
      <c r="C319" s="170" t="s">
        <v>34</v>
      </c>
      <c r="D319" s="170">
        <v>47194</v>
      </c>
      <c r="E319" s="170">
        <v>130</v>
      </c>
      <c r="F319" s="170">
        <v>4318</v>
      </c>
      <c r="G319" s="163" t="s">
        <v>490</v>
      </c>
      <c r="H319" s="170"/>
      <c r="I319" s="170"/>
      <c r="J319" s="170">
        <v>93</v>
      </c>
      <c r="K319" s="171">
        <v>93</v>
      </c>
      <c r="L319" s="170"/>
      <c r="M319" s="171"/>
      <c r="N319" s="171"/>
      <c r="O319" s="171"/>
      <c r="P319" s="172">
        <v>250</v>
      </c>
      <c r="Q319" s="170"/>
      <c r="R319" s="170">
        <v>81</v>
      </c>
      <c r="S319" s="170"/>
      <c r="T319" s="163"/>
      <c r="U319" s="170"/>
      <c r="V319" s="171"/>
      <c r="W319" s="170"/>
      <c r="X319" s="171"/>
      <c r="Y319" s="171"/>
      <c r="Z319" s="170"/>
      <c r="AA319" s="171"/>
    </row>
    <row r="320" spans="1:27" ht="23.1" customHeight="1" x14ac:dyDescent="0.55000000000000004">
      <c r="A320" s="167"/>
      <c r="B320" s="170"/>
      <c r="C320" s="170"/>
      <c r="D320" s="170"/>
      <c r="E320" s="170"/>
      <c r="F320" s="170"/>
      <c r="G320" s="163"/>
      <c r="H320" s="170"/>
      <c r="I320" s="170"/>
      <c r="J320" s="170"/>
      <c r="K320" s="171"/>
      <c r="L320" s="170"/>
      <c r="M320" s="171"/>
      <c r="N320" s="171"/>
      <c r="O320" s="171"/>
      <c r="P320" s="172"/>
      <c r="Q320" s="170"/>
      <c r="R320" s="196"/>
      <c r="S320" s="170"/>
      <c r="T320" s="163"/>
      <c r="U320" s="170"/>
      <c r="V320" s="171"/>
      <c r="W320" s="170"/>
      <c r="X320" s="171"/>
      <c r="Y320" s="171"/>
      <c r="Z320" s="170"/>
      <c r="AA320" s="171"/>
    </row>
    <row r="321" spans="1:27" ht="23.1" customHeight="1" x14ac:dyDescent="0.55000000000000004">
      <c r="A321" s="167" t="s">
        <v>1312</v>
      </c>
      <c r="B321" s="170">
        <v>221</v>
      </c>
      <c r="C321" s="170" t="s">
        <v>34</v>
      </c>
      <c r="D321" s="170">
        <v>47130</v>
      </c>
      <c r="E321" s="170">
        <v>128</v>
      </c>
      <c r="F321" s="170">
        <v>4308</v>
      </c>
      <c r="G321" s="163" t="s">
        <v>490</v>
      </c>
      <c r="H321" s="170">
        <v>4</v>
      </c>
      <c r="I321" s="170"/>
      <c r="J321" s="170">
        <v>80</v>
      </c>
      <c r="K321" s="171">
        <v>1680</v>
      </c>
      <c r="L321" s="170"/>
      <c r="M321" s="171"/>
      <c r="N321" s="171"/>
      <c r="O321" s="171"/>
      <c r="P321" s="172">
        <v>200</v>
      </c>
      <c r="Q321" s="170"/>
      <c r="R321" s="170">
        <v>7</v>
      </c>
      <c r="S321" s="170"/>
      <c r="T321" s="163"/>
      <c r="U321" s="170"/>
      <c r="V321" s="171"/>
      <c r="W321" s="170"/>
      <c r="X321" s="171"/>
      <c r="Y321" s="171"/>
      <c r="Z321" s="170"/>
      <c r="AA321" s="171"/>
    </row>
    <row r="322" spans="1:27" ht="23.1" customHeight="1" x14ac:dyDescent="0.55000000000000004">
      <c r="A322" s="167" t="s">
        <v>1312</v>
      </c>
      <c r="B322" s="170">
        <v>222</v>
      </c>
      <c r="C322" s="170" t="s">
        <v>34</v>
      </c>
      <c r="D322" s="170">
        <v>49473</v>
      </c>
      <c r="E322" s="170">
        <v>185</v>
      </c>
      <c r="F322" s="170">
        <v>4450</v>
      </c>
      <c r="G322" s="163" t="s">
        <v>490</v>
      </c>
      <c r="H322" s="170">
        <v>19</v>
      </c>
      <c r="I322" s="170">
        <v>2</v>
      </c>
      <c r="J322" s="170">
        <v>30</v>
      </c>
      <c r="K322" s="171">
        <v>7830</v>
      </c>
      <c r="L322" s="170"/>
      <c r="M322" s="171"/>
      <c r="N322" s="171"/>
      <c r="O322" s="171"/>
      <c r="P322" s="172">
        <v>175</v>
      </c>
      <c r="Q322" s="170"/>
      <c r="R322" s="170">
        <v>7</v>
      </c>
      <c r="S322" s="170"/>
      <c r="T322" s="163"/>
      <c r="U322" s="170"/>
      <c r="V322" s="171"/>
      <c r="W322" s="170"/>
      <c r="X322" s="171"/>
      <c r="Y322" s="171"/>
      <c r="Z322" s="170"/>
      <c r="AA322" s="171"/>
    </row>
    <row r="323" spans="1:27" ht="23.1" customHeight="1" x14ac:dyDescent="0.55000000000000004">
      <c r="A323" s="167" t="s">
        <v>1312</v>
      </c>
      <c r="B323" s="170">
        <v>223</v>
      </c>
      <c r="C323" s="170" t="s">
        <v>34</v>
      </c>
      <c r="D323" s="170">
        <v>47045</v>
      </c>
      <c r="E323" s="170">
        <v>140</v>
      </c>
      <c r="F323" s="170">
        <v>4223</v>
      </c>
      <c r="G323" s="163" t="s">
        <v>490</v>
      </c>
      <c r="H323" s="170"/>
      <c r="I323" s="170">
        <v>2</v>
      </c>
      <c r="J323" s="170">
        <v>26</v>
      </c>
      <c r="K323" s="171">
        <v>226</v>
      </c>
      <c r="L323" s="170"/>
      <c r="M323" s="171"/>
      <c r="N323" s="171"/>
      <c r="O323" s="171"/>
      <c r="P323" s="172">
        <v>300</v>
      </c>
      <c r="Q323" s="170"/>
      <c r="R323" s="170">
        <v>7</v>
      </c>
      <c r="S323" s="170"/>
      <c r="T323" s="163"/>
      <c r="U323" s="170"/>
      <c r="V323" s="171"/>
      <c r="W323" s="170"/>
      <c r="X323" s="171"/>
      <c r="Y323" s="171"/>
      <c r="Z323" s="170"/>
      <c r="AA323" s="171"/>
    </row>
    <row r="324" spans="1:27" ht="23.1" customHeight="1" x14ac:dyDescent="0.55000000000000004">
      <c r="A324" s="167" t="s">
        <v>1312</v>
      </c>
      <c r="B324" s="170">
        <v>224</v>
      </c>
      <c r="C324" s="170" t="s">
        <v>34</v>
      </c>
      <c r="D324" s="170">
        <v>36912</v>
      </c>
      <c r="E324" s="170">
        <v>78</v>
      </c>
      <c r="F324" s="170">
        <v>961</v>
      </c>
      <c r="G324" s="163" t="s">
        <v>490</v>
      </c>
      <c r="H324" s="170"/>
      <c r="I324" s="170"/>
      <c r="J324" s="170">
        <v>66</v>
      </c>
      <c r="K324" s="171"/>
      <c r="L324" s="170">
        <v>66</v>
      </c>
      <c r="M324" s="171"/>
      <c r="N324" s="171"/>
      <c r="O324" s="171"/>
      <c r="P324" s="172">
        <v>300</v>
      </c>
      <c r="Q324" s="170">
        <v>56</v>
      </c>
      <c r="R324" s="170">
        <v>7</v>
      </c>
      <c r="S324" s="170" t="s">
        <v>36</v>
      </c>
      <c r="T324" s="163" t="s">
        <v>45</v>
      </c>
      <c r="U324" s="170">
        <v>108</v>
      </c>
      <c r="V324" s="171"/>
      <c r="W324" s="170">
        <v>108</v>
      </c>
      <c r="X324" s="171"/>
      <c r="Y324" s="171"/>
      <c r="Z324" s="170">
        <v>22</v>
      </c>
      <c r="AA324" s="171"/>
    </row>
    <row r="325" spans="1:27" ht="23.1" customHeight="1" x14ac:dyDescent="0.55000000000000004">
      <c r="A325" s="167"/>
      <c r="B325" s="170"/>
      <c r="C325" s="170"/>
      <c r="D325" s="170"/>
      <c r="E325" s="170"/>
      <c r="F325" s="170"/>
      <c r="G325" s="163"/>
      <c r="H325" s="170"/>
      <c r="I325" s="170"/>
      <c r="J325" s="170"/>
      <c r="K325" s="171"/>
      <c r="L325" s="170"/>
      <c r="M325" s="171"/>
      <c r="N325" s="171"/>
      <c r="O325" s="171"/>
      <c r="P325" s="172"/>
      <c r="Q325" s="170"/>
      <c r="R325" s="170"/>
      <c r="S325" s="170"/>
      <c r="T325" s="163"/>
      <c r="U325" s="170"/>
      <c r="V325" s="171"/>
      <c r="W325" s="170"/>
      <c r="X325" s="171"/>
      <c r="Y325" s="171"/>
      <c r="Z325" s="170"/>
      <c r="AA325" s="171"/>
    </row>
    <row r="326" spans="1:27" ht="23.1" customHeight="1" x14ac:dyDescent="0.55000000000000004">
      <c r="A326" s="167" t="s">
        <v>1313</v>
      </c>
      <c r="B326" s="170">
        <v>225</v>
      </c>
      <c r="C326" s="170" t="s">
        <v>34</v>
      </c>
      <c r="D326" s="170">
        <v>47089</v>
      </c>
      <c r="E326" s="170">
        <v>100</v>
      </c>
      <c r="F326" s="170">
        <v>4267</v>
      </c>
      <c r="G326" s="163" t="s">
        <v>490</v>
      </c>
      <c r="H326" s="170">
        <v>27</v>
      </c>
      <c r="I326" s="170">
        <v>2</v>
      </c>
      <c r="J326" s="170">
        <v>75</v>
      </c>
      <c r="K326" s="171">
        <v>11075</v>
      </c>
      <c r="L326" s="170"/>
      <c r="M326" s="171"/>
      <c r="N326" s="171"/>
      <c r="O326" s="171"/>
      <c r="P326" s="172">
        <v>150</v>
      </c>
      <c r="Q326" s="170"/>
      <c r="R326" s="170"/>
      <c r="S326" s="170"/>
      <c r="T326" s="163"/>
      <c r="U326" s="170"/>
      <c r="V326" s="171"/>
      <c r="W326" s="170"/>
      <c r="X326" s="171"/>
      <c r="Y326" s="171"/>
      <c r="Z326" s="170"/>
      <c r="AA326" s="171"/>
    </row>
    <row r="327" spans="1:27" ht="23.1" customHeight="1" x14ac:dyDescent="0.55000000000000004">
      <c r="A327" s="167" t="s">
        <v>1313</v>
      </c>
      <c r="B327" s="170">
        <v>226</v>
      </c>
      <c r="C327" s="170" t="s">
        <v>34</v>
      </c>
      <c r="D327" s="170">
        <v>36903</v>
      </c>
      <c r="E327" s="170">
        <v>70</v>
      </c>
      <c r="F327" s="170">
        <v>952</v>
      </c>
      <c r="G327" s="163" t="s">
        <v>490</v>
      </c>
      <c r="H327" s="170"/>
      <c r="I327" s="170">
        <v>1</v>
      </c>
      <c r="J327" s="170">
        <v>1</v>
      </c>
      <c r="K327" s="171"/>
      <c r="L327" s="170">
        <v>101</v>
      </c>
      <c r="M327" s="171"/>
      <c r="N327" s="171"/>
      <c r="O327" s="171"/>
      <c r="P327" s="172">
        <v>250</v>
      </c>
      <c r="Q327" s="170">
        <v>57</v>
      </c>
      <c r="R327" s="170">
        <v>15</v>
      </c>
      <c r="S327" s="170" t="s">
        <v>36</v>
      </c>
      <c r="T327" s="163" t="s">
        <v>37</v>
      </c>
      <c r="U327" s="170">
        <v>54</v>
      </c>
      <c r="V327" s="171"/>
      <c r="W327" s="170">
        <v>54</v>
      </c>
      <c r="X327" s="171"/>
      <c r="Y327" s="171"/>
      <c r="Z327" s="170">
        <v>1</v>
      </c>
      <c r="AA327" s="171"/>
    </row>
    <row r="328" spans="1:27" ht="23.1" customHeight="1" x14ac:dyDescent="0.55000000000000004">
      <c r="A328" s="167"/>
      <c r="B328" s="170"/>
      <c r="C328" s="170"/>
      <c r="D328" s="170"/>
      <c r="E328" s="170"/>
      <c r="F328" s="170"/>
      <c r="G328" s="163"/>
      <c r="H328" s="170"/>
      <c r="I328" s="170"/>
      <c r="J328" s="170"/>
      <c r="K328" s="171"/>
      <c r="L328" s="170"/>
      <c r="M328" s="171"/>
      <c r="N328" s="171"/>
      <c r="O328" s="171"/>
      <c r="P328" s="172"/>
      <c r="Q328" s="170"/>
      <c r="R328" s="170"/>
      <c r="S328" s="170"/>
      <c r="T328" s="163"/>
      <c r="U328" s="170"/>
      <c r="V328" s="171"/>
      <c r="W328" s="170"/>
      <c r="X328" s="171"/>
      <c r="Y328" s="171"/>
      <c r="Z328" s="170"/>
      <c r="AA328" s="171"/>
    </row>
    <row r="329" spans="1:27" ht="23.1" customHeight="1" x14ac:dyDescent="0.55000000000000004">
      <c r="A329" s="167" t="s">
        <v>1314</v>
      </c>
      <c r="B329" s="170">
        <v>227</v>
      </c>
      <c r="C329" s="170" t="s">
        <v>34</v>
      </c>
      <c r="D329" s="170">
        <v>25457</v>
      </c>
      <c r="E329" s="170">
        <v>53</v>
      </c>
      <c r="F329" s="170">
        <v>1913</v>
      </c>
      <c r="G329" s="163" t="s">
        <v>490</v>
      </c>
      <c r="H329" s="170">
        <v>10</v>
      </c>
      <c r="I329" s="170">
        <v>2</v>
      </c>
      <c r="J329" s="170">
        <v>57</v>
      </c>
      <c r="K329" s="171">
        <v>4257</v>
      </c>
      <c r="L329" s="170"/>
      <c r="M329" s="171"/>
      <c r="N329" s="171"/>
      <c r="O329" s="171"/>
      <c r="P329" s="172">
        <v>150</v>
      </c>
      <c r="Q329" s="170"/>
      <c r="R329" s="170"/>
      <c r="S329" s="170"/>
      <c r="T329" s="163"/>
      <c r="U329" s="170"/>
      <c r="V329" s="171"/>
      <c r="W329" s="170"/>
      <c r="X329" s="171"/>
      <c r="Y329" s="171"/>
      <c r="Z329" s="170"/>
      <c r="AA329" s="171"/>
    </row>
    <row r="330" spans="1:27" ht="23.1" customHeight="1" x14ac:dyDescent="0.55000000000000004">
      <c r="A330" s="167" t="s">
        <v>1314</v>
      </c>
      <c r="B330" s="170">
        <v>228</v>
      </c>
      <c r="C330" s="170" t="s">
        <v>34</v>
      </c>
      <c r="D330" s="170">
        <v>94629</v>
      </c>
      <c r="E330" s="170">
        <v>195</v>
      </c>
      <c r="F330" s="170">
        <v>7651</v>
      </c>
      <c r="G330" s="163" t="s">
        <v>490</v>
      </c>
      <c r="H330" s="170">
        <v>10</v>
      </c>
      <c r="I330" s="170">
        <v>2</v>
      </c>
      <c r="J330" s="170">
        <v>57</v>
      </c>
      <c r="K330" s="171">
        <v>4257</v>
      </c>
      <c r="L330" s="170"/>
      <c r="M330" s="171"/>
      <c r="N330" s="171"/>
      <c r="O330" s="171"/>
      <c r="P330" s="172">
        <v>150</v>
      </c>
      <c r="Q330" s="170"/>
      <c r="R330" s="170"/>
      <c r="S330" s="170"/>
      <c r="T330" s="163"/>
      <c r="U330" s="170"/>
      <c r="V330" s="171"/>
      <c r="W330" s="170"/>
      <c r="X330" s="171"/>
      <c r="Y330" s="171"/>
      <c r="Z330" s="170"/>
      <c r="AA330" s="171"/>
    </row>
    <row r="331" spans="1:27" ht="23.1" customHeight="1" x14ac:dyDescent="0.55000000000000004">
      <c r="A331" s="167" t="s">
        <v>1314</v>
      </c>
      <c r="B331" s="170">
        <v>229</v>
      </c>
      <c r="C331" s="170" t="s">
        <v>34</v>
      </c>
      <c r="D331" s="170">
        <v>47030</v>
      </c>
      <c r="E331" s="170">
        <v>124</v>
      </c>
      <c r="F331" s="170">
        <v>4208</v>
      </c>
      <c r="G331" s="163" t="s">
        <v>490</v>
      </c>
      <c r="H331" s="170"/>
      <c r="I331" s="170">
        <v>1</v>
      </c>
      <c r="J331" s="170">
        <v>71</v>
      </c>
      <c r="K331" s="171"/>
      <c r="L331" s="170">
        <v>171</v>
      </c>
      <c r="M331" s="171"/>
      <c r="N331" s="171"/>
      <c r="O331" s="171"/>
      <c r="P331" s="172">
        <v>250</v>
      </c>
      <c r="Q331" s="170">
        <v>58</v>
      </c>
      <c r="R331" s="170">
        <v>85</v>
      </c>
      <c r="S331" s="170" t="s">
        <v>36</v>
      </c>
      <c r="T331" s="163" t="s">
        <v>45</v>
      </c>
      <c r="U331" s="170">
        <v>108</v>
      </c>
      <c r="V331" s="171"/>
      <c r="W331" s="170">
        <v>108</v>
      </c>
      <c r="X331" s="171"/>
      <c r="Y331" s="171"/>
      <c r="Z331" s="170">
        <v>30</v>
      </c>
      <c r="AA331" s="171"/>
    </row>
    <row r="332" spans="1:27" ht="23.1" customHeight="1" x14ac:dyDescent="0.55000000000000004">
      <c r="A332" s="167"/>
      <c r="B332" s="170"/>
      <c r="C332" s="170"/>
      <c r="D332" s="170"/>
      <c r="E332" s="170"/>
      <c r="F332" s="170"/>
      <c r="G332" s="163"/>
      <c r="H332" s="170"/>
      <c r="I332" s="170"/>
      <c r="J332" s="170"/>
      <c r="K332" s="171"/>
      <c r="L332" s="170"/>
      <c r="M332" s="171"/>
      <c r="N332" s="171"/>
      <c r="O332" s="171"/>
      <c r="P332" s="172"/>
      <c r="Q332" s="170"/>
      <c r="R332" s="170"/>
      <c r="S332" s="170"/>
      <c r="T332" s="163"/>
      <c r="U332" s="170"/>
      <c r="V332" s="171"/>
      <c r="W332" s="170"/>
      <c r="X332" s="171"/>
      <c r="Y332" s="171"/>
      <c r="Z332" s="170"/>
      <c r="AA332" s="171"/>
    </row>
    <row r="333" spans="1:27" ht="23.1" customHeight="1" x14ac:dyDescent="0.55000000000000004">
      <c r="A333" s="167" t="s">
        <v>1315</v>
      </c>
      <c r="B333" s="170">
        <v>230</v>
      </c>
      <c r="C333" s="170" t="s">
        <v>34</v>
      </c>
      <c r="D333" s="170">
        <v>96213</v>
      </c>
      <c r="E333" s="170">
        <v>205</v>
      </c>
      <c r="F333" s="170">
        <v>7752</v>
      </c>
      <c r="G333" s="163" t="s">
        <v>490</v>
      </c>
      <c r="H333" s="170">
        <v>6</v>
      </c>
      <c r="I333" s="170">
        <v>1</v>
      </c>
      <c r="J333" s="170">
        <v>5</v>
      </c>
      <c r="K333" s="171">
        <v>2505</v>
      </c>
      <c r="L333" s="170"/>
      <c r="M333" s="171"/>
      <c r="N333" s="171"/>
      <c r="O333" s="171"/>
      <c r="P333" s="172">
        <v>150</v>
      </c>
      <c r="Q333" s="170"/>
      <c r="R333" s="170">
        <v>314</v>
      </c>
      <c r="S333" s="170"/>
      <c r="T333" s="163"/>
      <c r="U333" s="170"/>
      <c r="V333" s="171"/>
      <c r="W333" s="170"/>
      <c r="X333" s="171"/>
      <c r="Y333" s="171"/>
      <c r="Z333" s="170"/>
      <c r="AA333" s="171"/>
    </row>
    <row r="334" spans="1:27" ht="23.1" customHeight="1" x14ac:dyDescent="0.55000000000000004">
      <c r="A334" s="167"/>
      <c r="B334" s="170"/>
      <c r="C334" s="170"/>
      <c r="D334" s="170"/>
      <c r="E334" s="170"/>
      <c r="F334" s="170"/>
      <c r="G334" s="163"/>
      <c r="H334" s="170"/>
      <c r="I334" s="170"/>
      <c r="J334" s="170"/>
      <c r="K334" s="171"/>
      <c r="L334" s="170"/>
      <c r="M334" s="171"/>
      <c r="N334" s="171"/>
      <c r="O334" s="171"/>
      <c r="P334" s="172"/>
      <c r="Q334" s="170"/>
      <c r="R334" s="170"/>
      <c r="S334" s="170"/>
      <c r="T334" s="163"/>
      <c r="U334" s="170"/>
      <c r="V334" s="171"/>
      <c r="W334" s="170"/>
      <c r="X334" s="171"/>
      <c r="Y334" s="171"/>
      <c r="Z334" s="170"/>
      <c r="AA334" s="171"/>
    </row>
    <row r="335" spans="1:27" ht="23.1" customHeight="1" x14ac:dyDescent="0.55000000000000004">
      <c r="A335" s="167" t="s">
        <v>1316</v>
      </c>
      <c r="B335" s="170">
        <v>231</v>
      </c>
      <c r="C335" s="170" t="s">
        <v>34</v>
      </c>
      <c r="D335" s="170">
        <v>42710</v>
      </c>
      <c r="E335" s="170">
        <v>22</v>
      </c>
      <c r="F335" s="170">
        <v>2726</v>
      </c>
      <c r="G335" s="163" t="s">
        <v>490</v>
      </c>
      <c r="H335" s="170">
        <v>5</v>
      </c>
      <c r="I335" s="170">
        <v>3</v>
      </c>
      <c r="J335" s="170">
        <v>9</v>
      </c>
      <c r="K335" s="171">
        <v>2309</v>
      </c>
      <c r="L335" s="170"/>
      <c r="M335" s="171"/>
      <c r="N335" s="171"/>
      <c r="O335" s="171"/>
      <c r="P335" s="172">
        <v>150</v>
      </c>
      <c r="Q335" s="170"/>
      <c r="R335" s="170">
        <v>53</v>
      </c>
      <c r="S335" s="170"/>
      <c r="T335" s="163"/>
      <c r="U335" s="170"/>
      <c r="V335" s="171"/>
      <c r="W335" s="170"/>
      <c r="X335" s="171"/>
      <c r="Y335" s="171"/>
      <c r="Z335" s="170"/>
      <c r="AA335" s="171"/>
    </row>
    <row r="336" spans="1:27" ht="23.1" customHeight="1" x14ac:dyDescent="0.55000000000000004">
      <c r="A336" s="167" t="s">
        <v>1316</v>
      </c>
      <c r="B336" s="170">
        <v>232</v>
      </c>
      <c r="C336" s="170" t="s">
        <v>34</v>
      </c>
      <c r="D336" s="170">
        <v>87037</v>
      </c>
      <c r="E336" s="170">
        <v>132</v>
      </c>
      <c r="F336" s="170">
        <v>4215</v>
      </c>
      <c r="G336" s="163" t="s">
        <v>490</v>
      </c>
      <c r="H336" s="170"/>
      <c r="I336" s="170">
        <v>1</v>
      </c>
      <c r="J336" s="170">
        <v>5</v>
      </c>
      <c r="K336" s="171">
        <v>105</v>
      </c>
      <c r="L336" s="170"/>
      <c r="M336" s="171"/>
      <c r="N336" s="171"/>
      <c r="O336" s="171"/>
      <c r="P336" s="172">
        <v>250</v>
      </c>
      <c r="Q336" s="170"/>
      <c r="R336" s="170">
        <v>53</v>
      </c>
      <c r="S336" s="170"/>
      <c r="T336" s="163"/>
      <c r="U336" s="170"/>
      <c r="V336" s="171"/>
      <c r="W336" s="170"/>
      <c r="X336" s="171"/>
      <c r="Y336" s="171"/>
      <c r="Z336" s="170"/>
      <c r="AA336" s="171"/>
    </row>
    <row r="337" spans="1:27" ht="23.1" customHeight="1" x14ac:dyDescent="0.55000000000000004">
      <c r="A337" s="167"/>
      <c r="B337" s="170"/>
      <c r="C337" s="170"/>
      <c r="D337" s="170"/>
      <c r="E337" s="170"/>
      <c r="F337" s="170"/>
      <c r="G337" s="163"/>
      <c r="H337" s="170"/>
      <c r="I337" s="170"/>
      <c r="J337" s="170"/>
      <c r="K337" s="171"/>
      <c r="L337" s="170"/>
      <c r="M337" s="171"/>
      <c r="N337" s="171"/>
      <c r="O337" s="171"/>
      <c r="P337" s="172"/>
      <c r="Q337" s="170"/>
      <c r="R337" s="170"/>
      <c r="S337" s="170"/>
      <c r="T337" s="163"/>
      <c r="U337" s="170"/>
      <c r="V337" s="171"/>
      <c r="W337" s="170"/>
      <c r="X337" s="171"/>
      <c r="Y337" s="171"/>
      <c r="Z337" s="170"/>
      <c r="AA337" s="171"/>
    </row>
    <row r="338" spans="1:27" ht="23.1" customHeight="1" x14ac:dyDescent="0.55000000000000004">
      <c r="A338" s="167" t="s">
        <v>1317</v>
      </c>
      <c r="B338" s="170">
        <v>233</v>
      </c>
      <c r="C338" s="170" t="s">
        <v>34</v>
      </c>
      <c r="D338" s="170">
        <v>22420</v>
      </c>
      <c r="E338" s="170">
        <v>31</v>
      </c>
      <c r="F338" s="170">
        <v>2338</v>
      </c>
      <c r="G338" s="163" t="s">
        <v>490</v>
      </c>
      <c r="H338" s="170">
        <v>12</v>
      </c>
      <c r="I338" s="170">
        <v>3</v>
      </c>
      <c r="J338" s="170">
        <v>96</v>
      </c>
      <c r="K338" s="171">
        <v>5196</v>
      </c>
      <c r="L338" s="170"/>
      <c r="M338" s="171"/>
      <c r="N338" s="171"/>
      <c r="O338" s="171"/>
      <c r="P338" s="172">
        <v>150</v>
      </c>
      <c r="Q338" s="170"/>
      <c r="R338" s="170">
        <v>77</v>
      </c>
      <c r="S338" s="170"/>
      <c r="T338" s="163"/>
      <c r="U338" s="170"/>
      <c r="V338" s="171"/>
      <c r="W338" s="170"/>
      <c r="X338" s="171"/>
      <c r="Y338" s="171"/>
      <c r="Z338" s="170"/>
      <c r="AA338" s="171"/>
    </row>
    <row r="339" spans="1:27" ht="23.1" customHeight="1" x14ac:dyDescent="0.55000000000000004">
      <c r="A339" s="167" t="s">
        <v>1317</v>
      </c>
      <c r="B339" s="170">
        <v>234</v>
      </c>
      <c r="C339" s="170" t="s">
        <v>34</v>
      </c>
      <c r="D339" s="170">
        <v>37231</v>
      </c>
      <c r="E339" s="170">
        <v>63</v>
      </c>
      <c r="F339" s="170">
        <v>913</v>
      </c>
      <c r="G339" s="163" t="s">
        <v>490</v>
      </c>
      <c r="H339" s="170"/>
      <c r="I339" s="170"/>
      <c r="J339" s="170">
        <v>64</v>
      </c>
      <c r="K339" s="171"/>
      <c r="L339" s="170">
        <v>64</v>
      </c>
      <c r="M339" s="171"/>
      <c r="N339" s="171"/>
      <c r="O339" s="171"/>
      <c r="P339" s="172">
        <v>250</v>
      </c>
      <c r="Q339" s="170">
        <v>59</v>
      </c>
      <c r="R339" s="170">
        <v>77</v>
      </c>
      <c r="S339" s="170" t="s">
        <v>36</v>
      </c>
      <c r="T339" s="163" t="s">
        <v>45</v>
      </c>
      <c r="U339" s="170">
        <v>144</v>
      </c>
      <c r="V339" s="171"/>
      <c r="W339" s="170">
        <v>144</v>
      </c>
      <c r="X339" s="171"/>
      <c r="Y339" s="171"/>
      <c r="Z339" s="170">
        <v>42</v>
      </c>
      <c r="AA339" s="171"/>
    </row>
    <row r="340" spans="1:27" ht="23.1" customHeight="1" x14ac:dyDescent="0.55000000000000004">
      <c r="A340" s="167"/>
      <c r="B340" s="170"/>
      <c r="C340" s="170"/>
      <c r="D340" s="170"/>
      <c r="E340" s="170"/>
      <c r="F340" s="170"/>
      <c r="G340" s="163"/>
      <c r="H340" s="170"/>
      <c r="I340" s="170"/>
      <c r="J340" s="170"/>
      <c r="K340" s="171"/>
      <c r="L340" s="170"/>
      <c r="M340" s="171"/>
      <c r="N340" s="171"/>
      <c r="O340" s="171"/>
      <c r="P340" s="172"/>
      <c r="Q340" s="170"/>
      <c r="R340" s="170"/>
      <c r="S340" s="170"/>
      <c r="T340" s="163"/>
      <c r="U340" s="170"/>
      <c r="V340" s="171"/>
      <c r="W340" s="170"/>
      <c r="X340" s="171"/>
      <c r="Y340" s="171"/>
      <c r="Z340" s="170"/>
      <c r="AA340" s="171"/>
    </row>
    <row r="341" spans="1:27" ht="23.1" customHeight="1" x14ac:dyDescent="0.55000000000000004">
      <c r="A341" s="167" t="s">
        <v>1318</v>
      </c>
      <c r="B341" s="170">
        <v>235</v>
      </c>
      <c r="C341" s="170" t="s">
        <v>34</v>
      </c>
      <c r="D341" s="170">
        <v>37202</v>
      </c>
      <c r="E341" s="170">
        <v>150</v>
      </c>
      <c r="F341" s="170">
        <v>974</v>
      </c>
      <c r="G341" s="163" t="s">
        <v>490</v>
      </c>
      <c r="H341" s="170"/>
      <c r="I341" s="170"/>
      <c r="J341" s="170">
        <v>73</v>
      </c>
      <c r="K341" s="171"/>
      <c r="L341" s="170">
        <v>73</v>
      </c>
      <c r="M341" s="171"/>
      <c r="N341" s="171"/>
      <c r="O341" s="171"/>
      <c r="P341" s="172">
        <v>200</v>
      </c>
      <c r="Q341" s="170">
        <v>60</v>
      </c>
      <c r="R341" s="170">
        <v>99</v>
      </c>
      <c r="S341" s="170" t="s">
        <v>36</v>
      </c>
      <c r="T341" s="163" t="s">
        <v>45</v>
      </c>
      <c r="U341" s="170">
        <v>108</v>
      </c>
      <c r="V341" s="171"/>
      <c r="W341" s="170">
        <v>108</v>
      </c>
      <c r="X341" s="171"/>
      <c r="Y341" s="171"/>
      <c r="Z341" s="170">
        <v>25</v>
      </c>
      <c r="AA341" s="171"/>
    </row>
    <row r="342" spans="1:27" ht="23.1" customHeight="1" x14ac:dyDescent="0.55000000000000004">
      <c r="A342" s="167"/>
      <c r="B342" s="170"/>
      <c r="C342" s="170"/>
      <c r="D342" s="170"/>
      <c r="E342" s="170"/>
      <c r="F342" s="170"/>
      <c r="G342" s="163"/>
      <c r="H342" s="170"/>
      <c r="I342" s="170"/>
      <c r="J342" s="170"/>
      <c r="K342" s="171"/>
      <c r="L342" s="170"/>
      <c r="M342" s="171"/>
      <c r="N342" s="171"/>
      <c r="O342" s="171"/>
      <c r="P342" s="172"/>
      <c r="Q342" s="170"/>
      <c r="R342" s="170"/>
      <c r="S342" s="170"/>
      <c r="T342" s="163"/>
      <c r="U342" s="170"/>
      <c r="V342" s="171"/>
      <c r="W342" s="170"/>
      <c r="X342" s="171"/>
      <c r="Y342" s="171"/>
      <c r="Z342" s="170"/>
      <c r="AA342" s="171"/>
    </row>
    <row r="343" spans="1:27" ht="23.1" customHeight="1" x14ac:dyDescent="0.55000000000000004">
      <c r="A343" s="167" t="s">
        <v>1319</v>
      </c>
      <c r="B343" s="170">
        <v>236</v>
      </c>
      <c r="C343" s="170" t="s">
        <v>34</v>
      </c>
      <c r="D343" s="170">
        <v>28731</v>
      </c>
      <c r="E343" s="170">
        <v>12</v>
      </c>
      <c r="F343" s="170">
        <v>2409</v>
      </c>
      <c r="G343" s="163" t="s">
        <v>490</v>
      </c>
      <c r="H343" s="170">
        <v>6</v>
      </c>
      <c r="I343" s="170">
        <v>1</v>
      </c>
      <c r="J343" s="170">
        <v>30</v>
      </c>
      <c r="K343" s="171">
        <v>2530</v>
      </c>
      <c r="L343" s="170"/>
      <c r="M343" s="171"/>
      <c r="N343" s="171"/>
      <c r="O343" s="171"/>
      <c r="P343" s="172">
        <v>150</v>
      </c>
      <c r="Q343" s="170"/>
      <c r="R343" s="170">
        <v>55</v>
      </c>
      <c r="S343" s="170"/>
      <c r="T343" s="163"/>
      <c r="U343" s="170"/>
      <c r="V343" s="171"/>
      <c r="W343" s="170"/>
      <c r="X343" s="171"/>
      <c r="Y343" s="171"/>
      <c r="Z343" s="170"/>
      <c r="AA343" s="171"/>
    </row>
    <row r="344" spans="1:27" ht="23.1" customHeight="1" x14ac:dyDescent="0.55000000000000004">
      <c r="A344" s="167"/>
      <c r="B344" s="170"/>
      <c r="C344" s="170"/>
      <c r="D344" s="170"/>
      <c r="E344" s="170"/>
      <c r="F344" s="170"/>
      <c r="G344" s="163"/>
      <c r="H344" s="170"/>
      <c r="I344" s="170"/>
      <c r="J344" s="170"/>
      <c r="K344" s="171"/>
      <c r="L344" s="170"/>
      <c r="M344" s="171"/>
      <c r="N344" s="171"/>
      <c r="O344" s="171"/>
      <c r="P344" s="172"/>
      <c r="Q344" s="170"/>
      <c r="R344" s="170"/>
      <c r="S344" s="170"/>
      <c r="T344" s="163"/>
      <c r="U344" s="170"/>
      <c r="V344" s="171"/>
      <c r="W344" s="170"/>
      <c r="X344" s="171"/>
      <c r="Y344" s="171"/>
      <c r="Z344" s="170"/>
      <c r="AA344" s="171"/>
    </row>
    <row r="345" spans="1:27" ht="23.1" customHeight="1" x14ac:dyDescent="0.55000000000000004">
      <c r="A345" s="167" t="s">
        <v>1320</v>
      </c>
      <c r="B345" s="170">
        <v>237</v>
      </c>
      <c r="C345" s="170" t="s">
        <v>34</v>
      </c>
      <c r="D345" s="170">
        <v>61839</v>
      </c>
      <c r="E345" s="170">
        <v>146</v>
      </c>
      <c r="F345" s="170">
        <v>5785</v>
      </c>
      <c r="G345" s="163" t="s">
        <v>490</v>
      </c>
      <c r="H345" s="170">
        <v>4</v>
      </c>
      <c r="I345" s="170">
        <v>2</v>
      </c>
      <c r="J345" s="170">
        <v>44</v>
      </c>
      <c r="K345" s="171">
        <v>1844</v>
      </c>
      <c r="L345" s="170"/>
      <c r="M345" s="171"/>
      <c r="N345" s="171"/>
      <c r="O345" s="171"/>
      <c r="P345" s="172">
        <v>150</v>
      </c>
      <c r="Q345" s="170"/>
      <c r="R345" s="170">
        <v>50</v>
      </c>
      <c r="S345" s="170"/>
      <c r="T345" s="163"/>
      <c r="U345" s="170"/>
      <c r="V345" s="171"/>
      <c r="W345" s="170"/>
      <c r="X345" s="171"/>
      <c r="Y345" s="171"/>
      <c r="Z345" s="170"/>
      <c r="AA345" s="171"/>
    </row>
    <row r="346" spans="1:27" ht="23.1" customHeight="1" x14ac:dyDescent="0.55000000000000004">
      <c r="A346" s="167"/>
      <c r="B346" s="170"/>
      <c r="C346" s="170"/>
      <c r="D346" s="170"/>
      <c r="E346" s="170"/>
      <c r="F346" s="170"/>
      <c r="G346" s="163"/>
      <c r="H346" s="170"/>
      <c r="I346" s="170"/>
      <c r="J346" s="170"/>
      <c r="K346" s="171"/>
      <c r="L346" s="170"/>
      <c r="M346" s="171"/>
      <c r="N346" s="171"/>
      <c r="O346" s="171"/>
      <c r="P346" s="172"/>
      <c r="Q346" s="170"/>
      <c r="R346" s="170"/>
      <c r="S346" s="170"/>
      <c r="T346" s="163"/>
      <c r="U346" s="170"/>
      <c r="V346" s="171"/>
      <c r="W346" s="170"/>
      <c r="X346" s="171"/>
      <c r="Y346" s="171"/>
      <c r="Z346" s="170"/>
      <c r="AA346" s="171"/>
    </row>
    <row r="347" spans="1:27" ht="23.1" customHeight="1" x14ac:dyDescent="0.55000000000000004">
      <c r="A347" s="167" t="s">
        <v>1321</v>
      </c>
      <c r="B347" s="170">
        <v>238</v>
      </c>
      <c r="C347" s="170" t="s">
        <v>34</v>
      </c>
      <c r="D347" s="170">
        <v>87039</v>
      </c>
      <c r="E347" s="170">
        <v>134</v>
      </c>
      <c r="F347" s="170">
        <v>4217</v>
      </c>
      <c r="G347" s="163" t="s">
        <v>490</v>
      </c>
      <c r="H347" s="170"/>
      <c r="I347" s="170">
        <v>2</v>
      </c>
      <c r="J347" s="170">
        <v>23</v>
      </c>
      <c r="K347" s="171">
        <v>223</v>
      </c>
      <c r="L347" s="170"/>
      <c r="M347" s="171"/>
      <c r="N347" s="171"/>
      <c r="O347" s="171"/>
      <c r="P347" s="172">
        <v>200</v>
      </c>
      <c r="Q347" s="170"/>
      <c r="R347" s="170">
        <v>48</v>
      </c>
      <c r="S347" s="170"/>
      <c r="T347" s="163"/>
      <c r="U347" s="170"/>
      <c r="V347" s="171"/>
      <c r="W347" s="170"/>
      <c r="X347" s="171"/>
      <c r="Y347" s="171"/>
      <c r="Z347" s="170"/>
      <c r="AA347" s="171"/>
    </row>
    <row r="348" spans="1:27" ht="23.1" customHeight="1" x14ac:dyDescent="0.55000000000000004">
      <c r="A348" s="167"/>
      <c r="B348" s="170"/>
      <c r="C348" s="143"/>
      <c r="D348" s="170"/>
      <c r="E348" s="170"/>
      <c r="F348" s="170"/>
      <c r="G348" s="163"/>
      <c r="H348" s="170"/>
      <c r="I348" s="170"/>
      <c r="J348" s="170"/>
      <c r="K348" s="171"/>
      <c r="L348" s="170"/>
      <c r="M348" s="171"/>
      <c r="N348" s="171"/>
      <c r="O348" s="171"/>
      <c r="P348" s="172"/>
      <c r="Q348" s="170"/>
      <c r="R348" s="170"/>
      <c r="S348" s="170"/>
      <c r="T348" s="163"/>
      <c r="U348" s="170"/>
      <c r="V348" s="171"/>
      <c r="W348" s="170"/>
      <c r="X348" s="171"/>
      <c r="Y348" s="171"/>
      <c r="Z348" s="170"/>
      <c r="AA348" s="171"/>
    </row>
    <row r="349" spans="1:27" ht="23.1" customHeight="1" x14ac:dyDescent="0.55000000000000004">
      <c r="A349" s="167" t="s">
        <v>1322</v>
      </c>
      <c r="B349" s="170">
        <v>239</v>
      </c>
      <c r="C349" s="154" t="s">
        <v>34</v>
      </c>
      <c r="D349" s="170">
        <v>94894</v>
      </c>
      <c r="E349" s="170">
        <v>407</v>
      </c>
      <c r="F349" s="170">
        <v>7646</v>
      </c>
      <c r="G349" s="163" t="s">
        <v>490</v>
      </c>
      <c r="H349" s="170">
        <v>3</v>
      </c>
      <c r="I349" s="170"/>
      <c r="J349" s="170"/>
      <c r="K349" s="171">
        <v>1200</v>
      </c>
      <c r="L349" s="170"/>
      <c r="M349" s="171"/>
      <c r="N349" s="171"/>
      <c r="O349" s="171"/>
      <c r="P349" s="172">
        <v>150</v>
      </c>
      <c r="Q349" s="170"/>
      <c r="R349" s="170">
        <v>49</v>
      </c>
      <c r="S349" s="170"/>
      <c r="T349" s="163"/>
      <c r="U349" s="170"/>
      <c r="V349" s="171"/>
      <c r="W349" s="170"/>
      <c r="X349" s="171"/>
      <c r="Y349" s="171"/>
      <c r="Z349" s="170"/>
      <c r="AA349" s="171"/>
    </row>
    <row r="350" spans="1:27" ht="23.1" customHeight="1" x14ac:dyDescent="0.55000000000000004">
      <c r="A350" s="167" t="s">
        <v>1322</v>
      </c>
      <c r="B350" s="170">
        <v>240</v>
      </c>
      <c r="C350" s="170" t="s">
        <v>34</v>
      </c>
      <c r="D350" s="170">
        <v>43483</v>
      </c>
      <c r="E350" s="170">
        <v>76</v>
      </c>
      <c r="F350" s="170">
        <v>4178</v>
      </c>
      <c r="G350" s="163" t="s">
        <v>490</v>
      </c>
      <c r="H350" s="170"/>
      <c r="I350" s="170"/>
      <c r="J350" s="170">
        <v>50</v>
      </c>
      <c r="K350" s="171"/>
      <c r="L350" s="170">
        <v>50</v>
      </c>
      <c r="M350" s="171"/>
      <c r="N350" s="171"/>
      <c r="O350" s="171"/>
      <c r="P350" s="172">
        <v>250</v>
      </c>
      <c r="Q350" s="170">
        <v>61</v>
      </c>
      <c r="R350" s="170">
        <v>49</v>
      </c>
      <c r="S350" s="170" t="s">
        <v>36</v>
      </c>
      <c r="T350" s="163" t="s">
        <v>45</v>
      </c>
      <c r="U350" s="170">
        <v>144</v>
      </c>
      <c r="V350" s="171"/>
      <c r="W350" s="170">
        <v>144</v>
      </c>
      <c r="X350" s="171"/>
      <c r="Y350" s="171"/>
      <c r="Z350" s="170">
        <v>28</v>
      </c>
      <c r="AA350" s="171"/>
    </row>
    <row r="351" spans="1:27" ht="23.1" customHeight="1" x14ac:dyDescent="0.55000000000000004">
      <c r="A351" s="167"/>
      <c r="B351" s="170"/>
      <c r="C351" s="170"/>
      <c r="D351" s="170"/>
      <c r="E351" s="170"/>
      <c r="F351" s="170"/>
      <c r="G351" s="163"/>
      <c r="H351" s="170"/>
      <c r="I351" s="170"/>
      <c r="J351" s="170"/>
      <c r="K351" s="171"/>
      <c r="L351" s="170"/>
      <c r="M351" s="171"/>
      <c r="N351" s="171"/>
      <c r="O351" s="171"/>
      <c r="P351" s="172"/>
      <c r="Q351" s="170"/>
      <c r="R351" s="170"/>
      <c r="S351" s="170"/>
      <c r="T351" s="163"/>
      <c r="U351" s="170"/>
      <c r="V351" s="171"/>
      <c r="W351" s="170"/>
      <c r="X351" s="171"/>
      <c r="Y351" s="171"/>
      <c r="Z351" s="170"/>
      <c r="AA351" s="171"/>
    </row>
    <row r="352" spans="1:27" ht="23.1" customHeight="1" x14ac:dyDescent="0.55000000000000004">
      <c r="A352" s="167" t="s">
        <v>1323</v>
      </c>
      <c r="B352" s="170">
        <v>241</v>
      </c>
      <c r="C352" s="170" t="s">
        <v>34</v>
      </c>
      <c r="D352" s="170">
        <v>74329</v>
      </c>
      <c r="E352" s="170">
        <v>170</v>
      </c>
      <c r="F352" s="170">
        <v>6538</v>
      </c>
      <c r="G352" s="163" t="s">
        <v>490</v>
      </c>
      <c r="H352" s="170">
        <v>6</v>
      </c>
      <c r="I352" s="170">
        <v>2</v>
      </c>
      <c r="J352" s="170">
        <v>52</v>
      </c>
      <c r="K352" s="171">
        <v>2652</v>
      </c>
      <c r="L352" s="170"/>
      <c r="M352" s="171"/>
      <c r="N352" s="171"/>
      <c r="O352" s="171"/>
      <c r="P352" s="172">
        <v>100</v>
      </c>
      <c r="Q352" s="170"/>
      <c r="R352" s="170">
        <v>49</v>
      </c>
      <c r="S352" s="170"/>
      <c r="T352" s="163"/>
      <c r="U352" s="170"/>
      <c r="V352" s="171"/>
      <c r="W352" s="170"/>
      <c r="X352" s="171"/>
      <c r="Y352" s="171"/>
      <c r="Z352" s="170"/>
      <c r="AA352" s="171"/>
    </row>
    <row r="353" spans="1:27" ht="23.1" customHeight="1" x14ac:dyDescent="0.55000000000000004">
      <c r="A353" s="190"/>
      <c r="B353" s="187"/>
      <c r="C353" s="187"/>
      <c r="D353" s="187"/>
      <c r="E353" s="187"/>
      <c r="F353" s="187"/>
      <c r="G353" s="163"/>
      <c r="H353" s="187"/>
      <c r="I353" s="187"/>
      <c r="J353" s="187"/>
      <c r="K353" s="188"/>
      <c r="L353" s="187"/>
      <c r="M353" s="188"/>
      <c r="N353" s="188"/>
      <c r="O353" s="188"/>
      <c r="P353" s="189"/>
      <c r="Q353" s="187"/>
      <c r="R353" s="187"/>
      <c r="S353" s="187"/>
      <c r="T353" s="169"/>
      <c r="U353" s="187"/>
      <c r="V353" s="188"/>
      <c r="W353" s="187"/>
      <c r="X353" s="188"/>
      <c r="Y353" s="188"/>
      <c r="Z353" s="187"/>
      <c r="AA353" s="188"/>
    </row>
    <row r="354" spans="1:27" ht="23.1" customHeight="1" x14ac:dyDescent="0.55000000000000004">
      <c r="A354" s="190" t="s">
        <v>1324</v>
      </c>
      <c r="B354" s="198">
        <v>242</v>
      </c>
      <c r="C354" s="198" t="s">
        <v>34</v>
      </c>
      <c r="D354" s="198">
        <v>26425</v>
      </c>
      <c r="E354" s="198">
        <v>38</v>
      </c>
      <c r="F354" s="198">
        <v>2343</v>
      </c>
      <c r="G354" s="163" t="s">
        <v>490</v>
      </c>
      <c r="H354" s="198">
        <v>7</v>
      </c>
      <c r="I354" s="198"/>
      <c r="J354" s="198">
        <v>93</v>
      </c>
      <c r="K354" s="199">
        <v>2893</v>
      </c>
      <c r="L354" s="198"/>
      <c r="M354" s="199"/>
      <c r="N354" s="199"/>
      <c r="O354" s="199"/>
      <c r="P354" s="200">
        <v>100</v>
      </c>
      <c r="Q354" s="198"/>
      <c r="R354" s="198">
        <v>37</v>
      </c>
      <c r="S354" s="198"/>
      <c r="T354" s="198"/>
      <c r="U354" s="198"/>
      <c r="V354" s="199"/>
      <c r="W354" s="198"/>
      <c r="X354" s="188"/>
      <c r="Y354" s="188"/>
      <c r="Z354" s="187"/>
      <c r="AA354" s="188"/>
    </row>
    <row r="355" spans="1:27" x14ac:dyDescent="0.55000000000000004">
      <c r="A355" s="8" t="s">
        <v>1324</v>
      </c>
      <c r="B355" s="170">
        <v>243</v>
      </c>
      <c r="C355" s="170" t="s">
        <v>34</v>
      </c>
      <c r="D355" s="170">
        <v>43494</v>
      </c>
      <c r="E355" s="170">
        <v>123</v>
      </c>
      <c r="F355" s="170">
        <v>3211</v>
      </c>
      <c r="G355" s="163" t="s">
        <v>490</v>
      </c>
      <c r="H355" s="170"/>
      <c r="I355" s="170">
        <v>3</v>
      </c>
      <c r="J355" s="170">
        <v>98</v>
      </c>
      <c r="K355" s="171">
        <v>398</v>
      </c>
      <c r="L355" s="170"/>
      <c r="M355" s="171"/>
      <c r="N355" s="171"/>
      <c r="O355" s="171"/>
      <c r="P355" s="172">
        <v>100</v>
      </c>
      <c r="Q355" s="170"/>
      <c r="R355" s="198">
        <v>37</v>
      </c>
      <c r="S355" s="170"/>
      <c r="T355" s="163"/>
      <c r="U355" s="170"/>
      <c r="V355" s="171"/>
      <c r="W355" s="201"/>
      <c r="X355" s="3"/>
      <c r="Y355" s="3"/>
      <c r="Z355" s="6"/>
      <c r="AA355" s="3"/>
    </row>
    <row r="356" spans="1:27" x14ac:dyDescent="0.55000000000000004">
      <c r="A356" s="8" t="s">
        <v>1324</v>
      </c>
      <c r="B356" s="170">
        <v>244</v>
      </c>
      <c r="C356" s="170" t="s">
        <v>34</v>
      </c>
      <c r="D356" s="170">
        <v>43492</v>
      </c>
      <c r="E356" s="170">
        <v>121</v>
      </c>
      <c r="F356" s="170">
        <v>3209</v>
      </c>
      <c r="G356" s="163" t="s">
        <v>490</v>
      </c>
      <c r="H356" s="170">
        <v>2</v>
      </c>
      <c r="I356" s="170">
        <v>2</v>
      </c>
      <c r="J356" s="170">
        <v>95</v>
      </c>
      <c r="K356" s="171">
        <v>1095</v>
      </c>
      <c r="L356" s="170"/>
      <c r="M356" s="171"/>
      <c r="N356" s="171"/>
      <c r="O356" s="171"/>
      <c r="P356" s="172">
        <v>100</v>
      </c>
      <c r="Q356" s="170"/>
      <c r="R356" s="198">
        <v>37</v>
      </c>
      <c r="S356" s="170"/>
      <c r="T356" s="163"/>
      <c r="U356" s="170"/>
      <c r="V356" s="171"/>
      <c r="W356" s="201"/>
      <c r="X356" s="3"/>
      <c r="Y356" s="3"/>
      <c r="Z356" s="6"/>
      <c r="AA356" s="3"/>
    </row>
    <row r="357" spans="1:27" x14ac:dyDescent="0.55000000000000004">
      <c r="A357" s="8" t="s">
        <v>1324</v>
      </c>
      <c r="B357" s="170">
        <v>245</v>
      </c>
      <c r="C357" s="170" t="s">
        <v>34</v>
      </c>
      <c r="D357" s="170">
        <v>43493</v>
      </c>
      <c r="E357" s="170">
        <v>122</v>
      </c>
      <c r="F357" s="170">
        <v>3210</v>
      </c>
      <c r="G357" s="163" t="s">
        <v>490</v>
      </c>
      <c r="H357" s="170"/>
      <c r="I357" s="170">
        <v>3</v>
      </c>
      <c r="J357" s="170">
        <v>77</v>
      </c>
      <c r="K357" s="171">
        <v>377</v>
      </c>
      <c r="L357" s="170"/>
      <c r="M357" s="171"/>
      <c r="N357" s="171"/>
      <c r="O357" s="171"/>
      <c r="P357" s="172">
        <v>100</v>
      </c>
      <c r="Q357" s="170"/>
      <c r="R357" s="198">
        <v>37</v>
      </c>
      <c r="S357" s="170"/>
      <c r="T357" s="163"/>
      <c r="U357" s="170"/>
      <c r="V357" s="171"/>
      <c r="W357" s="201"/>
      <c r="X357" s="3"/>
      <c r="Y357" s="3"/>
      <c r="Z357" s="6"/>
      <c r="AA357" s="3"/>
    </row>
    <row r="358" spans="1:27" s="186" customFormat="1" x14ac:dyDescent="0.55000000000000004">
      <c r="A358" s="18"/>
      <c r="B358" s="180"/>
      <c r="C358" s="180"/>
      <c r="D358" s="180"/>
      <c r="E358" s="180"/>
      <c r="F358" s="180"/>
      <c r="G358" s="182"/>
      <c r="H358" s="180"/>
      <c r="I358" s="180"/>
      <c r="J358" s="180"/>
      <c r="K358" s="183"/>
      <c r="L358" s="180"/>
      <c r="M358" s="183"/>
      <c r="N358" s="183"/>
      <c r="O358" s="183"/>
      <c r="P358" s="184"/>
      <c r="Q358" s="180"/>
      <c r="R358" s="180"/>
      <c r="S358" s="180"/>
      <c r="T358" s="182"/>
      <c r="U358" s="180"/>
      <c r="V358" s="183"/>
      <c r="W358" s="202"/>
      <c r="X358" s="16"/>
      <c r="Y358" s="16"/>
      <c r="Z358" s="15"/>
      <c r="AA358" s="16"/>
    </row>
    <row r="359" spans="1:27" ht="22.5" customHeight="1" x14ac:dyDescent="0.55000000000000004">
      <c r="A359" s="8" t="s">
        <v>1325</v>
      </c>
      <c r="B359" s="170">
        <v>246</v>
      </c>
      <c r="C359" s="170" t="s">
        <v>34</v>
      </c>
      <c r="D359" s="170">
        <v>72003</v>
      </c>
      <c r="E359" s="170">
        <v>183</v>
      </c>
      <c r="F359" s="170">
        <v>5954</v>
      </c>
      <c r="G359" s="163" t="s">
        <v>490</v>
      </c>
      <c r="H359" s="170">
        <v>3</v>
      </c>
      <c r="I359" s="170">
        <v>2</v>
      </c>
      <c r="J359" s="170">
        <v>43</v>
      </c>
      <c r="K359" s="171">
        <v>1443</v>
      </c>
      <c r="L359" s="170"/>
      <c r="M359" s="171"/>
      <c r="N359" s="171"/>
      <c r="O359" s="171"/>
      <c r="P359" s="172">
        <v>175</v>
      </c>
      <c r="Q359" s="170"/>
      <c r="R359" s="170">
        <v>34</v>
      </c>
      <c r="S359" s="170"/>
      <c r="T359" s="163"/>
      <c r="U359" s="170"/>
      <c r="V359" s="171"/>
      <c r="W359" s="201"/>
      <c r="X359" s="3"/>
      <c r="Y359" s="3"/>
      <c r="Z359" s="6"/>
      <c r="AA359" s="3"/>
    </row>
    <row r="360" spans="1:27" ht="22.5" customHeight="1" x14ac:dyDescent="0.55000000000000004">
      <c r="A360" s="8"/>
      <c r="B360" s="170"/>
      <c r="C360" s="170"/>
      <c r="D360" s="170"/>
      <c r="E360" s="170"/>
      <c r="F360" s="170"/>
      <c r="G360" s="163"/>
      <c r="H360" s="170"/>
      <c r="I360" s="170"/>
      <c r="J360" s="170"/>
      <c r="K360" s="171"/>
      <c r="L360" s="170"/>
      <c r="M360" s="171"/>
      <c r="N360" s="171"/>
      <c r="O360" s="171"/>
      <c r="P360" s="172"/>
      <c r="Q360" s="170"/>
      <c r="R360" s="170"/>
      <c r="S360" s="170"/>
      <c r="T360" s="163"/>
      <c r="U360" s="170"/>
      <c r="V360" s="171"/>
      <c r="W360" s="201"/>
      <c r="X360" s="3"/>
      <c r="Y360" s="3"/>
      <c r="Z360" s="6"/>
      <c r="AA360" s="3"/>
    </row>
    <row r="361" spans="1:27" ht="22.5" customHeight="1" x14ac:dyDescent="0.55000000000000004">
      <c r="A361" s="8" t="s">
        <v>1326</v>
      </c>
      <c r="B361" s="170">
        <v>247</v>
      </c>
      <c r="C361" s="170" t="s">
        <v>34</v>
      </c>
      <c r="D361" s="170">
        <v>28409</v>
      </c>
      <c r="E361" s="170">
        <v>12</v>
      </c>
      <c r="F361" s="170">
        <v>2409</v>
      </c>
      <c r="G361" s="163"/>
      <c r="H361" s="170">
        <v>11</v>
      </c>
      <c r="I361" s="170">
        <v>1</v>
      </c>
      <c r="J361" s="170">
        <v>40</v>
      </c>
      <c r="K361" s="171"/>
      <c r="L361" s="170"/>
      <c r="M361" s="171"/>
      <c r="N361" s="171"/>
      <c r="O361" s="171"/>
      <c r="P361" s="172">
        <v>150</v>
      </c>
      <c r="Q361" s="170"/>
      <c r="R361" s="170">
        <v>55</v>
      </c>
      <c r="S361" s="170"/>
      <c r="T361" s="163"/>
      <c r="U361" s="170"/>
      <c r="V361" s="171"/>
      <c r="W361" s="201"/>
      <c r="X361" s="3"/>
      <c r="Y361" s="3"/>
      <c r="Z361" s="6"/>
      <c r="AA361" s="3"/>
    </row>
    <row r="362" spans="1:27" ht="22.5" customHeight="1" x14ac:dyDescent="0.55000000000000004">
      <c r="A362" s="8" t="s">
        <v>1326</v>
      </c>
      <c r="B362" s="170">
        <v>248</v>
      </c>
      <c r="C362" s="170" t="s">
        <v>34</v>
      </c>
      <c r="D362" s="170">
        <v>37132</v>
      </c>
      <c r="E362" s="170">
        <v>29</v>
      </c>
      <c r="F362" s="170">
        <v>891</v>
      </c>
      <c r="G362" s="163" t="s">
        <v>490</v>
      </c>
      <c r="H362" s="170"/>
      <c r="I362" s="170">
        <v>1</v>
      </c>
      <c r="J362" s="170"/>
      <c r="K362" s="171"/>
      <c r="L362" s="170">
        <v>100</v>
      </c>
      <c r="M362" s="171"/>
      <c r="N362" s="171"/>
      <c r="O362" s="171"/>
      <c r="P362" s="172">
        <v>300</v>
      </c>
      <c r="Q362" s="170">
        <v>62</v>
      </c>
      <c r="R362" s="170">
        <v>55</v>
      </c>
      <c r="S362" s="170" t="s">
        <v>36</v>
      </c>
      <c r="T362" s="163" t="s">
        <v>64</v>
      </c>
      <c r="U362" s="170">
        <v>72</v>
      </c>
      <c r="V362" s="171"/>
      <c r="W362" s="201">
        <v>72</v>
      </c>
      <c r="X362" s="3"/>
      <c r="Y362" s="3"/>
      <c r="Z362" s="6">
        <v>20</v>
      </c>
      <c r="AA362" s="3"/>
    </row>
    <row r="363" spans="1:27" ht="22.5" customHeight="1" x14ac:dyDescent="0.55000000000000004">
      <c r="A363" s="8"/>
      <c r="B363" s="170"/>
      <c r="C363" s="170"/>
      <c r="D363" s="170"/>
      <c r="E363" s="170"/>
      <c r="F363" s="170"/>
      <c r="G363" s="163"/>
      <c r="H363" s="170"/>
      <c r="I363" s="170"/>
      <c r="J363" s="170"/>
      <c r="K363" s="171"/>
      <c r="L363" s="170"/>
      <c r="M363" s="171"/>
      <c r="N363" s="171"/>
      <c r="O363" s="171"/>
      <c r="P363" s="172"/>
      <c r="Q363" s="170"/>
      <c r="R363" s="170"/>
      <c r="S363" s="170"/>
      <c r="T363" s="163"/>
      <c r="U363" s="170"/>
      <c r="V363" s="171"/>
      <c r="W363" s="201"/>
      <c r="X363" s="3"/>
      <c r="Y363" s="3"/>
      <c r="Z363" s="6"/>
      <c r="AA363" s="3"/>
    </row>
    <row r="364" spans="1:27" ht="21" customHeight="1" x14ac:dyDescent="0.55000000000000004">
      <c r="A364" s="8" t="s">
        <v>1327</v>
      </c>
      <c r="B364" s="170">
        <v>249</v>
      </c>
      <c r="C364" s="170" t="s">
        <v>34</v>
      </c>
      <c r="D364" s="170">
        <v>57538</v>
      </c>
      <c r="E364" s="170">
        <v>282</v>
      </c>
      <c r="F364" s="170">
        <v>5459</v>
      </c>
      <c r="G364" s="163" t="s">
        <v>490</v>
      </c>
      <c r="H364" s="170">
        <v>18</v>
      </c>
      <c r="I364" s="170">
        <v>2</v>
      </c>
      <c r="J364" s="170">
        <v>29</v>
      </c>
      <c r="K364" s="171">
        <v>7429</v>
      </c>
      <c r="L364" s="170"/>
      <c r="M364" s="171"/>
      <c r="N364" s="171"/>
      <c r="O364" s="171"/>
      <c r="P364" s="172">
        <v>150</v>
      </c>
      <c r="Q364" s="170"/>
      <c r="R364" s="170">
        <v>52</v>
      </c>
      <c r="S364" s="170"/>
      <c r="T364" s="163"/>
      <c r="U364" s="170"/>
      <c r="V364" s="171"/>
      <c r="W364" s="201"/>
      <c r="X364" s="3"/>
      <c r="Y364" s="3"/>
      <c r="Z364" s="6"/>
      <c r="AA364" s="3"/>
    </row>
    <row r="365" spans="1:27" x14ac:dyDescent="0.55000000000000004">
      <c r="A365" s="8" t="s">
        <v>1327</v>
      </c>
      <c r="B365" s="170">
        <v>250</v>
      </c>
      <c r="C365" s="170" t="s">
        <v>34</v>
      </c>
      <c r="D365" s="170">
        <v>86482</v>
      </c>
      <c r="E365" s="170">
        <v>203</v>
      </c>
      <c r="F365" s="170">
        <v>7053</v>
      </c>
      <c r="G365" s="163" t="s">
        <v>490</v>
      </c>
      <c r="H365" s="170">
        <v>5</v>
      </c>
      <c r="I365" s="170"/>
      <c r="J365" s="170"/>
      <c r="K365" s="171">
        <v>2000</v>
      </c>
      <c r="L365" s="170"/>
      <c r="M365" s="171"/>
      <c r="N365" s="171"/>
      <c r="O365" s="171"/>
      <c r="P365" s="172">
        <v>150</v>
      </c>
      <c r="Q365" s="170"/>
      <c r="R365" s="170"/>
      <c r="S365" s="170"/>
      <c r="T365" s="163"/>
      <c r="U365" s="170"/>
      <c r="V365" s="171"/>
      <c r="W365" s="201"/>
      <c r="X365" s="3"/>
      <c r="Y365" s="3"/>
      <c r="Z365" s="6"/>
      <c r="AA365" s="3"/>
    </row>
    <row r="366" spans="1:27" x14ac:dyDescent="0.55000000000000004">
      <c r="A366" s="8" t="s">
        <v>1327</v>
      </c>
      <c r="B366" s="170">
        <v>251</v>
      </c>
      <c r="C366" s="170" t="s">
        <v>34</v>
      </c>
      <c r="D366" s="170">
        <v>37671</v>
      </c>
      <c r="E366" s="170">
        <v>42</v>
      </c>
      <c r="F366" s="170">
        <v>992</v>
      </c>
      <c r="G366" s="163" t="s">
        <v>490</v>
      </c>
      <c r="H366" s="170"/>
      <c r="I366" s="170"/>
      <c r="J366" s="170">
        <v>94</v>
      </c>
      <c r="K366" s="171"/>
      <c r="L366" s="170">
        <v>94</v>
      </c>
      <c r="M366" s="171"/>
      <c r="N366" s="171"/>
      <c r="O366" s="171"/>
      <c r="P366" s="172">
        <v>300</v>
      </c>
      <c r="Q366" s="170">
        <v>63</v>
      </c>
      <c r="R366" s="170">
        <v>52</v>
      </c>
      <c r="S366" s="170" t="s">
        <v>36</v>
      </c>
      <c r="T366" s="163" t="s">
        <v>45</v>
      </c>
      <c r="U366" s="170">
        <v>108</v>
      </c>
      <c r="V366" s="171"/>
      <c r="W366" s="201">
        <v>108</v>
      </c>
      <c r="X366" s="3"/>
      <c r="Y366" s="3"/>
      <c r="Z366" s="6">
        <v>35</v>
      </c>
      <c r="AA366" s="3"/>
    </row>
    <row r="367" spans="1:27" x14ac:dyDescent="0.55000000000000004">
      <c r="A367" s="8"/>
      <c r="B367" s="170"/>
      <c r="C367" s="170"/>
      <c r="D367" s="170"/>
      <c r="E367" s="170"/>
      <c r="F367" s="170"/>
      <c r="G367" s="163"/>
      <c r="H367" s="170"/>
      <c r="I367" s="170"/>
      <c r="J367" s="170"/>
      <c r="K367" s="171"/>
      <c r="L367" s="170"/>
      <c r="M367" s="171"/>
      <c r="N367" s="171"/>
      <c r="O367" s="171"/>
      <c r="P367" s="172"/>
      <c r="Q367" s="170"/>
      <c r="R367" s="170"/>
      <c r="S367" s="170"/>
      <c r="T367" s="163"/>
      <c r="U367" s="170"/>
      <c r="V367" s="171"/>
      <c r="W367" s="201"/>
      <c r="X367" s="3"/>
      <c r="Y367" s="3"/>
      <c r="Z367" s="6"/>
      <c r="AA367" s="3"/>
    </row>
    <row r="368" spans="1:27" s="179" customFormat="1" x14ac:dyDescent="0.55000000000000004">
      <c r="A368" s="14" t="s">
        <v>1329</v>
      </c>
      <c r="B368" s="173">
        <v>252</v>
      </c>
      <c r="C368" s="173" t="s">
        <v>34</v>
      </c>
      <c r="D368" s="173">
        <v>71479</v>
      </c>
      <c r="E368" s="173">
        <v>287</v>
      </c>
      <c r="F368" s="173">
        <v>6065</v>
      </c>
      <c r="G368" s="175" t="s">
        <v>490</v>
      </c>
      <c r="H368" s="173"/>
      <c r="I368" s="173">
        <v>1</v>
      </c>
      <c r="J368" s="173">
        <v>25</v>
      </c>
      <c r="K368" s="176"/>
      <c r="L368" s="173">
        <v>125</v>
      </c>
      <c r="M368" s="176"/>
      <c r="N368" s="176"/>
      <c r="O368" s="176"/>
      <c r="P368" s="177">
        <v>250</v>
      </c>
      <c r="Q368" s="173">
        <v>64</v>
      </c>
      <c r="R368" s="173">
        <v>93</v>
      </c>
      <c r="S368" s="173" t="s">
        <v>36</v>
      </c>
      <c r="T368" s="175" t="s">
        <v>45</v>
      </c>
      <c r="U368" s="173">
        <v>108</v>
      </c>
      <c r="V368" s="176"/>
      <c r="W368" s="203">
        <v>72.25</v>
      </c>
      <c r="X368" s="13">
        <v>35.75</v>
      </c>
      <c r="Y368" s="13"/>
      <c r="Z368" s="12">
        <v>39</v>
      </c>
      <c r="AA368" s="13" t="s">
        <v>1328</v>
      </c>
    </row>
    <row r="369" spans="1:27" s="186" customFormat="1" x14ac:dyDescent="0.55000000000000004">
      <c r="A369" s="18"/>
      <c r="B369" s="180"/>
      <c r="C369" s="180"/>
      <c r="D369" s="180"/>
      <c r="E369" s="180"/>
      <c r="F369" s="180"/>
      <c r="G369" s="182"/>
      <c r="H369" s="180"/>
      <c r="I369" s="180"/>
      <c r="J369" s="180"/>
      <c r="K369" s="183"/>
      <c r="L369" s="180"/>
      <c r="M369" s="183"/>
      <c r="N369" s="183"/>
      <c r="O369" s="183"/>
      <c r="P369" s="184"/>
      <c r="Q369" s="180"/>
      <c r="R369" s="180"/>
      <c r="S369" s="180"/>
      <c r="T369" s="182"/>
      <c r="U369" s="180"/>
      <c r="V369" s="183"/>
      <c r="W369" s="202"/>
      <c r="X369" s="16"/>
      <c r="Y369" s="16"/>
      <c r="Z369" s="15"/>
      <c r="AA369" s="16"/>
    </row>
    <row r="370" spans="1:27" x14ac:dyDescent="0.55000000000000004">
      <c r="A370" s="8" t="s">
        <v>1330</v>
      </c>
      <c r="B370" s="170">
        <v>253</v>
      </c>
      <c r="C370" s="170" t="s">
        <v>34</v>
      </c>
      <c r="D370" s="170">
        <v>37206</v>
      </c>
      <c r="E370" s="170">
        <v>154</v>
      </c>
      <c r="F370" s="170">
        <v>978</v>
      </c>
      <c r="G370" s="163" t="s">
        <v>490</v>
      </c>
      <c r="H370" s="170"/>
      <c r="I370" s="170">
        <v>1</v>
      </c>
      <c r="J370" s="170">
        <v>14</v>
      </c>
      <c r="K370" s="171"/>
      <c r="L370" s="170">
        <v>114</v>
      </c>
      <c r="M370" s="171"/>
      <c r="N370" s="171"/>
      <c r="O370" s="171"/>
      <c r="P370" s="172">
        <v>250</v>
      </c>
      <c r="Q370" s="170">
        <v>65</v>
      </c>
      <c r="R370" s="170">
        <v>108</v>
      </c>
      <c r="S370" s="170" t="s">
        <v>36</v>
      </c>
      <c r="T370" s="163" t="s">
        <v>64</v>
      </c>
      <c r="U370" s="170">
        <v>54</v>
      </c>
      <c r="V370" s="171"/>
      <c r="W370" s="201">
        <v>54</v>
      </c>
      <c r="X370" s="3"/>
      <c r="Y370" s="3"/>
      <c r="Z370" s="6">
        <v>20</v>
      </c>
      <c r="AA370" s="3"/>
    </row>
    <row r="371" spans="1:27" x14ac:dyDescent="0.55000000000000004">
      <c r="A371" s="8"/>
      <c r="B371" s="170"/>
      <c r="C371" s="170"/>
      <c r="D371" s="170"/>
      <c r="E371" s="170"/>
      <c r="F371" s="170"/>
      <c r="G371" s="163"/>
      <c r="H371" s="170"/>
      <c r="I371" s="170"/>
      <c r="J371" s="170"/>
      <c r="K371" s="171"/>
      <c r="L371" s="170"/>
      <c r="M371" s="171"/>
      <c r="N371" s="171"/>
      <c r="O371" s="171"/>
      <c r="P371" s="172"/>
      <c r="Q371" s="170"/>
      <c r="R371" s="170"/>
      <c r="S371" s="170"/>
      <c r="T371" s="163"/>
      <c r="U371" s="170"/>
      <c r="V371" s="171"/>
      <c r="W371" s="201"/>
      <c r="X371" s="3"/>
      <c r="Y371" s="3"/>
      <c r="Z371" s="6"/>
      <c r="AA371" s="3"/>
    </row>
    <row r="372" spans="1:27" x14ac:dyDescent="0.55000000000000004">
      <c r="A372" s="8" t="s">
        <v>1331</v>
      </c>
      <c r="B372" s="170">
        <v>254</v>
      </c>
      <c r="C372" s="170" t="s">
        <v>49</v>
      </c>
      <c r="D372" s="170">
        <v>1294</v>
      </c>
      <c r="E372" s="170">
        <v>104</v>
      </c>
      <c r="F372" s="170"/>
      <c r="G372" s="163" t="s">
        <v>490</v>
      </c>
      <c r="H372" s="170">
        <v>10</v>
      </c>
      <c r="I372" s="170">
        <v>3</v>
      </c>
      <c r="J372" s="170">
        <v>50</v>
      </c>
      <c r="K372" s="171">
        <v>4350</v>
      </c>
      <c r="L372" s="170"/>
      <c r="M372" s="171"/>
      <c r="N372" s="171"/>
      <c r="O372" s="171"/>
      <c r="P372" s="172">
        <v>150</v>
      </c>
      <c r="Q372" s="170"/>
      <c r="R372" s="170">
        <v>107</v>
      </c>
      <c r="S372" s="170"/>
      <c r="T372" s="163"/>
      <c r="U372" s="170"/>
      <c r="V372" s="171"/>
      <c r="W372" s="201"/>
      <c r="X372" s="3"/>
      <c r="Y372" s="3"/>
      <c r="Z372" s="6"/>
      <c r="AA372" s="3"/>
    </row>
    <row r="373" spans="1:27" x14ac:dyDescent="0.55000000000000004">
      <c r="A373" s="8" t="s">
        <v>1331</v>
      </c>
      <c r="B373" s="170">
        <v>255</v>
      </c>
      <c r="C373" s="170" t="s">
        <v>34</v>
      </c>
      <c r="D373" s="170">
        <v>25542</v>
      </c>
      <c r="E373" s="170">
        <v>76</v>
      </c>
      <c r="F373" s="170">
        <v>1998</v>
      </c>
      <c r="G373" s="163" t="s">
        <v>490</v>
      </c>
      <c r="H373" s="170">
        <v>3</v>
      </c>
      <c r="I373" s="170">
        <v>3</v>
      </c>
      <c r="J373" s="170">
        <v>69</v>
      </c>
      <c r="K373" s="171">
        <v>1569</v>
      </c>
      <c r="L373" s="170"/>
      <c r="M373" s="171"/>
      <c r="N373" s="171"/>
      <c r="O373" s="171"/>
      <c r="P373" s="172">
        <v>175</v>
      </c>
      <c r="Q373" s="170"/>
      <c r="R373" s="170"/>
      <c r="S373" s="170"/>
      <c r="T373" s="163"/>
      <c r="U373" s="170"/>
      <c r="V373" s="171"/>
      <c r="W373" s="201"/>
      <c r="X373" s="3"/>
      <c r="Y373" s="3"/>
      <c r="Z373" s="6"/>
      <c r="AA373" s="3"/>
    </row>
    <row r="374" spans="1:27" x14ac:dyDescent="0.55000000000000004">
      <c r="A374" s="8" t="s">
        <v>1331</v>
      </c>
      <c r="B374" s="170">
        <v>256</v>
      </c>
      <c r="C374" s="170" t="s">
        <v>34</v>
      </c>
      <c r="D374" s="170">
        <v>25541</v>
      </c>
      <c r="E374" s="170">
        <v>75</v>
      </c>
      <c r="F374" s="170">
        <v>1997</v>
      </c>
      <c r="G374" s="163" t="s">
        <v>490</v>
      </c>
      <c r="H374" s="170">
        <v>5</v>
      </c>
      <c r="I374" s="170"/>
      <c r="J374" s="170">
        <v>60</v>
      </c>
      <c r="K374" s="171">
        <v>2060</v>
      </c>
      <c r="L374" s="170"/>
      <c r="M374" s="171"/>
      <c r="N374" s="171"/>
      <c r="O374" s="171"/>
      <c r="P374" s="172">
        <v>150</v>
      </c>
      <c r="Q374" s="170"/>
      <c r="R374" s="170"/>
      <c r="S374" s="170"/>
      <c r="T374" s="163"/>
      <c r="U374" s="170"/>
      <c r="V374" s="171"/>
      <c r="W374" s="201"/>
      <c r="X374" s="3"/>
      <c r="Y374" s="3"/>
      <c r="Z374" s="6"/>
      <c r="AA374" s="3"/>
    </row>
    <row r="375" spans="1:27" x14ac:dyDescent="0.55000000000000004">
      <c r="A375" s="8"/>
      <c r="B375" s="170"/>
      <c r="C375" s="170"/>
      <c r="D375" s="170"/>
      <c r="E375" s="170"/>
      <c r="F375" s="170"/>
      <c r="G375" s="163"/>
      <c r="H375" s="170"/>
      <c r="I375" s="170"/>
      <c r="J375" s="170"/>
      <c r="K375" s="171"/>
      <c r="L375" s="170"/>
      <c r="M375" s="171"/>
      <c r="N375" s="171"/>
      <c r="O375" s="171"/>
      <c r="P375" s="172"/>
      <c r="Q375" s="170"/>
      <c r="R375" s="170"/>
      <c r="S375" s="170"/>
      <c r="T375" s="163"/>
      <c r="U375" s="170"/>
      <c r="V375" s="171"/>
      <c r="W375" s="201"/>
      <c r="X375" s="3"/>
      <c r="Y375" s="3"/>
      <c r="Z375" s="6"/>
      <c r="AA375" s="3"/>
    </row>
    <row r="376" spans="1:27" x14ac:dyDescent="0.55000000000000004">
      <c r="A376" s="8" t="s">
        <v>1332</v>
      </c>
      <c r="B376" s="170">
        <v>257</v>
      </c>
      <c r="C376" s="170" t="s">
        <v>34</v>
      </c>
      <c r="D376" s="170">
        <v>47074</v>
      </c>
      <c r="E376" s="170">
        <v>89</v>
      </c>
      <c r="F376" s="170">
        <v>4252</v>
      </c>
      <c r="G376" s="163" t="s">
        <v>490</v>
      </c>
      <c r="H376" s="170">
        <v>6</v>
      </c>
      <c r="I376" s="170">
        <v>2</v>
      </c>
      <c r="J376" s="170"/>
      <c r="K376" s="171">
        <v>2600</v>
      </c>
      <c r="L376" s="170"/>
      <c r="M376" s="171"/>
      <c r="N376" s="171"/>
      <c r="O376" s="171"/>
      <c r="P376" s="172">
        <v>175</v>
      </c>
      <c r="Q376" s="170"/>
      <c r="R376" s="170">
        <v>23</v>
      </c>
      <c r="S376" s="170"/>
      <c r="T376" s="163"/>
      <c r="U376" s="170"/>
      <c r="V376" s="171"/>
      <c r="W376" s="201"/>
      <c r="X376" s="3"/>
      <c r="Y376" s="3"/>
      <c r="Z376" s="6"/>
      <c r="AA376" s="3"/>
    </row>
    <row r="377" spans="1:27" x14ac:dyDescent="0.55000000000000004">
      <c r="A377" s="8" t="s">
        <v>1332</v>
      </c>
      <c r="B377" s="170">
        <v>258</v>
      </c>
      <c r="C377" s="170" t="s">
        <v>34</v>
      </c>
      <c r="D377" s="170">
        <v>36895</v>
      </c>
      <c r="E377" s="170">
        <v>62</v>
      </c>
      <c r="F377" s="170">
        <v>944</v>
      </c>
      <c r="G377" s="163" t="s">
        <v>490</v>
      </c>
      <c r="H377" s="170"/>
      <c r="I377" s="170"/>
      <c r="J377" s="170">
        <v>49</v>
      </c>
      <c r="K377" s="171"/>
      <c r="L377" s="170">
        <v>49</v>
      </c>
      <c r="M377" s="171"/>
      <c r="N377" s="171"/>
      <c r="O377" s="171"/>
      <c r="P377" s="172">
        <v>250</v>
      </c>
      <c r="Q377" s="170">
        <v>66</v>
      </c>
      <c r="R377" s="170">
        <v>23</v>
      </c>
      <c r="S377" s="170" t="s">
        <v>36</v>
      </c>
      <c r="T377" s="163" t="s">
        <v>37</v>
      </c>
      <c r="U377" s="170">
        <v>72</v>
      </c>
      <c r="V377" s="171"/>
      <c r="W377" s="201">
        <v>72</v>
      </c>
      <c r="X377" s="3"/>
      <c r="Y377" s="3"/>
      <c r="Z377" s="6">
        <v>28</v>
      </c>
      <c r="AA377" s="3"/>
    </row>
    <row r="378" spans="1:27" x14ac:dyDescent="0.55000000000000004">
      <c r="A378" s="8"/>
      <c r="B378" s="170"/>
      <c r="C378" s="170"/>
      <c r="D378" s="170"/>
      <c r="E378" s="170"/>
      <c r="F378" s="170"/>
      <c r="G378" s="163"/>
      <c r="H378" s="170"/>
      <c r="I378" s="170"/>
      <c r="J378" s="170"/>
      <c r="K378" s="171"/>
      <c r="L378" s="170"/>
      <c r="M378" s="171"/>
      <c r="N378" s="171"/>
      <c r="O378" s="171"/>
      <c r="P378" s="172"/>
      <c r="Q378" s="170"/>
      <c r="R378" s="170"/>
      <c r="S378" s="170"/>
      <c r="T378" s="163"/>
      <c r="U378" s="170"/>
      <c r="V378" s="171"/>
      <c r="W378" s="201"/>
      <c r="X378" s="3"/>
      <c r="Y378" s="3"/>
      <c r="Z378" s="6"/>
      <c r="AA378" s="3"/>
    </row>
    <row r="379" spans="1:27" x14ac:dyDescent="0.55000000000000004">
      <c r="A379" s="8" t="s">
        <v>1333</v>
      </c>
      <c r="B379" s="170">
        <v>259</v>
      </c>
      <c r="C379" s="170" t="s">
        <v>34</v>
      </c>
      <c r="D379" s="170">
        <v>67754</v>
      </c>
      <c r="E379" s="170">
        <v>136</v>
      </c>
      <c r="F379" s="170">
        <v>5828</v>
      </c>
      <c r="G379" s="163" t="s">
        <v>490</v>
      </c>
      <c r="H379" s="170">
        <v>3</v>
      </c>
      <c r="I379" s="170">
        <v>3</v>
      </c>
      <c r="J379" s="170">
        <v>85</v>
      </c>
      <c r="K379" s="171">
        <v>1585</v>
      </c>
      <c r="L379" s="170"/>
      <c r="M379" s="171"/>
      <c r="N379" s="171"/>
      <c r="O379" s="171"/>
      <c r="P379" s="172">
        <v>150</v>
      </c>
      <c r="Q379" s="170"/>
      <c r="R379" s="170">
        <v>97</v>
      </c>
      <c r="S379" s="170"/>
      <c r="T379" s="163"/>
      <c r="U379" s="170"/>
      <c r="V379" s="171"/>
      <c r="W379" s="201"/>
      <c r="X379" s="3"/>
      <c r="Y379" s="3"/>
      <c r="Z379" s="6"/>
      <c r="AA379" s="3"/>
    </row>
    <row r="380" spans="1:27" x14ac:dyDescent="0.55000000000000004">
      <c r="A380" s="8" t="s">
        <v>1333</v>
      </c>
      <c r="B380" s="170">
        <v>260</v>
      </c>
      <c r="C380" s="170" t="s">
        <v>34</v>
      </c>
      <c r="D380" s="170">
        <v>67755</v>
      </c>
      <c r="E380" s="170">
        <v>137</v>
      </c>
      <c r="F380" s="170">
        <v>5829</v>
      </c>
      <c r="G380" s="163" t="s">
        <v>490</v>
      </c>
      <c r="H380" s="170">
        <v>3</v>
      </c>
      <c r="I380" s="170">
        <v>3</v>
      </c>
      <c r="J380" s="170">
        <v>84</v>
      </c>
      <c r="K380" s="171">
        <v>1584</v>
      </c>
      <c r="L380" s="170"/>
      <c r="M380" s="171"/>
      <c r="N380" s="171"/>
      <c r="O380" s="171"/>
      <c r="P380" s="172">
        <v>150</v>
      </c>
      <c r="Q380" s="170"/>
      <c r="R380" s="170">
        <v>97</v>
      </c>
      <c r="S380" s="170"/>
      <c r="T380" s="163"/>
      <c r="U380" s="170"/>
      <c r="V380" s="171"/>
      <c r="W380" s="201"/>
      <c r="X380" s="3"/>
      <c r="Y380" s="3"/>
      <c r="Z380" s="6"/>
      <c r="AA380" s="3"/>
    </row>
    <row r="381" spans="1:27" x14ac:dyDescent="0.55000000000000004">
      <c r="A381" s="8" t="s">
        <v>1333</v>
      </c>
      <c r="B381" s="170">
        <v>261</v>
      </c>
      <c r="C381" s="170" t="s">
        <v>34</v>
      </c>
      <c r="D381" s="170">
        <v>25431</v>
      </c>
      <c r="E381" s="170">
        <v>27</v>
      </c>
      <c r="F381" s="170">
        <v>1887</v>
      </c>
      <c r="G381" s="169" t="s">
        <v>490</v>
      </c>
      <c r="H381" s="187">
        <v>3</v>
      </c>
      <c r="I381" s="187">
        <v>3</v>
      </c>
      <c r="J381" s="170">
        <v>84</v>
      </c>
      <c r="K381" s="171">
        <v>1584</v>
      </c>
      <c r="L381" s="170"/>
      <c r="M381" s="171"/>
      <c r="N381" s="171"/>
      <c r="O381" s="171"/>
      <c r="P381" s="172">
        <v>150</v>
      </c>
      <c r="Q381" s="170"/>
      <c r="R381" s="170">
        <v>97</v>
      </c>
      <c r="S381" s="170"/>
      <c r="T381" s="163"/>
      <c r="U381" s="170"/>
      <c r="V381" s="171"/>
      <c r="W381" s="201"/>
      <c r="X381" s="3"/>
      <c r="Y381" s="3"/>
      <c r="Z381" s="6"/>
      <c r="AA381" s="3"/>
    </row>
    <row r="382" spans="1:27" x14ac:dyDescent="0.55000000000000004">
      <c r="A382" s="8"/>
      <c r="B382" s="170"/>
      <c r="C382" s="143"/>
      <c r="D382" s="170"/>
      <c r="E382" s="170"/>
      <c r="F382" s="170"/>
      <c r="G382" s="204"/>
      <c r="H382" s="205"/>
      <c r="I382" s="205"/>
      <c r="J382" s="170"/>
      <c r="K382" s="171"/>
      <c r="L382" s="170"/>
      <c r="M382" s="171"/>
      <c r="N382" s="171"/>
      <c r="O382" s="171"/>
      <c r="P382" s="172"/>
      <c r="Q382" s="170"/>
      <c r="R382" s="170"/>
      <c r="S382" s="170"/>
      <c r="T382" s="163"/>
      <c r="U382" s="170"/>
      <c r="V382" s="171"/>
      <c r="W382" s="201"/>
      <c r="X382" s="3"/>
      <c r="Y382" s="3"/>
      <c r="Z382" s="6"/>
      <c r="AA382" s="3"/>
    </row>
    <row r="383" spans="1:27" x14ac:dyDescent="0.55000000000000004">
      <c r="A383" s="8" t="s">
        <v>1334</v>
      </c>
      <c r="B383" s="170">
        <v>262</v>
      </c>
      <c r="C383" s="154" t="s">
        <v>34</v>
      </c>
      <c r="D383" s="170">
        <v>36899</v>
      </c>
      <c r="E383" s="170">
        <v>65</v>
      </c>
      <c r="F383" s="170">
        <v>948</v>
      </c>
      <c r="G383" s="5" t="s">
        <v>490</v>
      </c>
      <c r="H383" s="6"/>
      <c r="I383" s="6"/>
      <c r="J383" s="170">
        <v>77</v>
      </c>
      <c r="K383" s="171"/>
      <c r="L383" s="170">
        <v>77</v>
      </c>
      <c r="M383" s="171"/>
      <c r="N383" s="171"/>
      <c r="O383" s="171"/>
      <c r="P383" s="172">
        <v>250</v>
      </c>
      <c r="Q383" s="170">
        <v>67</v>
      </c>
      <c r="R383" s="170">
        <v>18</v>
      </c>
      <c r="S383" s="170" t="s">
        <v>36</v>
      </c>
      <c r="T383" s="163" t="s">
        <v>45</v>
      </c>
      <c r="U383" s="170">
        <v>144</v>
      </c>
      <c r="V383" s="171"/>
      <c r="W383" s="201">
        <v>144</v>
      </c>
      <c r="X383" s="3"/>
      <c r="Y383" s="3"/>
      <c r="Z383" s="6">
        <v>7</v>
      </c>
      <c r="AA383" s="3"/>
    </row>
    <row r="384" spans="1:27" x14ac:dyDescent="0.55000000000000004">
      <c r="A384" s="8"/>
      <c r="B384" s="170"/>
      <c r="D384" s="170"/>
      <c r="E384" s="170"/>
      <c r="F384" s="170"/>
      <c r="G384" s="5"/>
      <c r="H384" s="6"/>
      <c r="I384" s="6"/>
      <c r="J384" s="170"/>
      <c r="K384" s="171"/>
      <c r="L384" s="170"/>
      <c r="M384" s="171"/>
      <c r="N384" s="171"/>
      <c r="O384" s="171"/>
      <c r="P384" s="172"/>
      <c r="Q384" s="170"/>
      <c r="R384" s="170"/>
      <c r="S384" s="170"/>
      <c r="T384" s="163"/>
      <c r="U384" s="170"/>
      <c r="V384" s="171"/>
      <c r="W384" s="201"/>
      <c r="X384" s="3"/>
      <c r="Y384" s="3"/>
      <c r="Z384" s="6"/>
      <c r="AA384" s="3"/>
    </row>
    <row r="385" spans="1:27" x14ac:dyDescent="0.55000000000000004">
      <c r="A385" s="8" t="s">
        <v>1335</v>
      </c>
      <c r="B385" s="170">
        <v>263</v>
      </c>
      <c r="C385" s="170" t="s">
        <v>34</v>
      </c>
      <c r="D385" s="170">
        <v>37200</v>
      </c>
      <c r="E385" s="170">
        <v>149</v>
      </c>
      <c r="F385" s="170">
        <v>972</v>
      </c>
      <c r="G385" s="5" t="s">
        <v>490</v>
      </c>
      <c r="H385" s="6"/>
      <c r="I385" s="6">
        <v>2</v>
      </c>
      <c r="J385" s="170">
        <v>2</v>
      </c>
      <c r="K385" s="171"/>
      <c r="L385" s="170">
        <v>202</v>
      </c>
      <c r="M385" s="171"/>
      <c r="N385" s="171"/>
      <c r="O385" s="171"/>
      <c r="P385" s="172">
        <v>250</v>
      </c>
      <c r="Q385" s="170">
        <v>68</v>
      </c>
      <c r="R385" s="170">
        <v>98</v>
      </c>
      <c r="S385" s="170" t="s">
        <v>36</v>
      </c>
      <c r="T385" s="163" t="s">
        <v>45</v>
      </c>
      <c r="U385" s="170">
        <v>108</v>
      </c>
      <c r="V385" s="171"/>
      <c r="W385" s="201">
        <v>108</v>
      </c>
      <c r="X385" s="3"/>
      <c r="Y385" s="3"/>
      <c r="Z385" s="6">
        <v>30</v>
      </c>
      <c r="AA385" s="3"/>
    </row>
    <row r="386" spans="1:27" x14ac:dyDescent="0.55000000000000004">
      <c r="A386" s="8"/>
      <c r="B386" s="170"/>
      <c r="C386" s="170"/>
      <c r="D386" s="170"/>
      <c r="E386" s="170"/>
      <c r="F386" s="170"/>
      <c r="G386" s="5"/>
      <c r="H386" s="6"/>
      <c r="I386" s="6"/>
      <c r="J386" s="170"/>
      <c r="K386" s="171"/>
      <c r="L386" s="170"/>
      <c r="M386" s="171"/>
      <c r="N386" s="171"/>
      <c r="O386" s="171"/>
      <c r="P386" s="172"/>
      <c r="Q386" s="170"/>
      <c r="R386" s="170"/>
      <c r="S386" s="170"/>
      <c r="T386" s="163"/>
      <c r="U386" s="170"/>
      <c r="V386" s="171"/>
      <c r="W386" s="201"/>
      <c r="X386" s="3"/>
      <c r="Y386" s="3"/>
      <c r="Z386" s="6"/>
      <c r="AA386" s="3"/>
    </row>
    <row r="387" spans="1:27" x14ac:dyDescent="0.55000000000000004">
      <c r="A387" s="8" t="s">
        <v>1336</v>
      </c>
      <c r="B387" s="170">
        <v>264</v>
      </c>
      <c r="C387" s="170" t="s">
        <v>34</v>
      </c>
      <c r="D387" s="170">
        <v>43225</v>
      </c>
      <c r="E387" s="170">
        <v>181</v>
      </c>
      <c r="F387" s="170">
        <v>2963</v>
      </c>
      <c r="G387" s="5" t="s">
        <v>490</v>
      </c>
      <c r="H387" s="6">
        <v>3</v>
      </c>
      <c r="I387" s="6"/>
      <c r="J387" s="170">
        <v>99</v>
      </c>
      <c r="K387" s="171">
        <v>1299</v>
      </c>
      <c r="L387" s="170"/>
      <c r="M387" s="171"/>
      <c r="N387" s="171"/>
      <c r="O387" s="171"/>
      <c r="P387" s="172">
        <v>150</v>
      </c>
      <c r="Q387" s="170"/>
      <c r="R387" s="170">
        <v>48</v>
      </c>
      <c r="S387" s="170"/>
      <c r="T387" s="163"/>
      <c r="U387" s="170"/>
      <c r="V387" s="171"/>
      <c r="W387" s="201"/>
      <c r="X387" s="3"/>
      <c r="Y387" s="3"/>
      <c r="Z387" s="6"/>
      <c r="AA387" s="3"/>
    </row>
    <row r="388" spans="1:27" x14ac:dyDescent="0.55000000000000004">
      <c r="A388" s="8"/>
      <c r="B388" s="187"/>
      <c r="C388" s="187"/>
      <c r="D388" s="187"/>
      <c r="E388" s="187"/>
      <c r="F388" s="187"/>
      <c r="G388" s="5"/>
      <c r="H388" s="6"/>
      <c r="I388" s="6"/>
      <c r="J388" s="187"/>
      <c r="K388" s="188"/>
      <c r="L388" s="187"/>
      <c r="M388" s="188"/>
      <c r="N388" s="188"/>
      <c r="O388" s="188"/>
      <c r="P388" s="189"/>
      <c r="Q388" s="187"/>
      <c r="R388" s="187"/>
      <c r="S388" s="187"/>
      <c r="T388" s="169"/>
      <c r="U388" s="187"/>
      <c r="V388" s="188"/>
      <c r="W388" s="206"/>
      <c r="X388" s="3"/>
      <c r="Y388" s="3"/>
      <c r="Z388" s="6"/>
      <c r="AA388" s="3"/>
    </row>
    <row r="389" spans="1:27" x14ac:dyDescent="0.55000000000000004">
      <c r="A389" s="8" t="s">
        <v>1337</v>
      </c>
      <c r="B389" s="198">
        <v>265</v>
      </c>
      <c r="C389" s="198" t="s">
        <v>34</v>
      </c>
      <c r="D389" s="198">
        <v>26407</v>
      </c>
      <c r="E389" s="198">
        <v>9</v>
      </c>
      <c r="F389" s="198">
        <v>325</v>
      </c>
      <c r="G389" s="5" t="s">
        <v>490</v>
      </c>
      <c r="H389" s="6">
        <v>18</v>
      </c>
      <c r="I389" s="6">
        <v>2</v>
      </c>
      <c r="J389" s="198">
        <v>30</v>
      </c>
      <c r="K389" s="199">
        <v>7430</v>
      </c>
      <c r="L389" s="198"/>
      <c r="M389" s="199"/>
      <c r="N389" s="199"/>
      <c r="O389" s="199"/>
      <c r="P389" s="200">
        <v>100</v>
      </c>
      <c r="Q389" s="198"/>
      <c r="R389" s="198">
        <v>72</v>
      </c>
      <c r="S389" s="198"/>
      <c r="T389" s="198"/>
      <c r="U389" s="198"/>
      <c r="V389" s="199"/>
      <c r="W389" s="207"/>
      <c r="X389" s="3"/>
      <c r="Y389" s="3"/>
      <c r="Z389" s="6"/>
      <c r="AA389" s="3"/>
    </row>
    <row r="390" spans="1:27" x14ac:dyDescent="0.55000000000000004">
      <c r="A390" s="8"/>
      <c r="B390" s="208"/>
      <c r="C390" s="208"/>
      <c r="D390" s="208"/>
      <c r="E390" s="208"/>
      <c r="F390" s="208"/>
      <c r="G390" s="5"/>
      <c r="H390" s="6"/>
      <c r="I390" s="6"/>
      <c r="J390" s="208"/>
      <c r="K390" s="122"/>
      <c r="L390" s="208"/>
      <c r="M390" s="122"/>
      <c r="N390" s="122"/>
      <c r="O390" s="122"/>
      <c r="P390" s="209"/>
      <c r="Q390" s="208"/>
      <c r="R390" s="208"/>
      <c r="S390" s="208"/>
      <c r="T390" s="208"/>
      <c r="U390" s="208"/>
      <c r="V390" s="122"/>
      <c r="W390" s="210"/>
      <c r="X390" s="3"/>
      <c r="Y390" s="3"/>
      <c r="Z390" s="6"/>
      <c r="AA390" s="3"/>
    </row>
    <row r="391" spans="1:27" x14ac:dyDescent="0.55000000000000004">
      <c r="A391" s="8" t="s">
        <v>1330</v>
      </c>
      <c r="B391" s="6">
        <v>266</v>
      </c>
      <c r="C391" s="6" t="s">
        <v>34</v>
      </c>
      <c r="D391" s="6">
        <v>25880</v>
      </c>
      <c r="E391" s="6">
        <v>36</v>
      </c>
      <c r="F391" s="6">
        <v>1896</v>
      </c>
      <c r="G391" s="6" t="s">
        <v>490</v>
      </c>
      <c r="H391" s="6">
        <v>11</v>
      </c>
      <c r="I391" s="6"/>
      <c r="J391" s="6">
        <v>10</v>
      </c>
      <c r="K391" s="3">
        <v>4410</v>
      </c>
      <c r="L391" s="6"/>
      <c r="M391" s="3"/>
      <c r="N391" s="3"/>
      <c r="O391" s="3"/>
      <c r="P391" s="117">
        <v>200</v>
      </c>
      <c r="Q391" s="6"/>
      <c r="R391" s="6">
        <v>108</v>
      </c>
      <c r="S391" s="6"/>
      <c r="T391" s="6"/>
      <c r="U391" s="6"/>
      <c r="V391" s="3"/>
      <c r="W391" s="6"/>
      <c r="X391" s="3"/>
      <c r="Y391" s="3"/>
      <c r="Z391" s="6"/>
      <c r="AA391" s="3"/>
    </row>
    <row r="392" spans="1:27" x14ac:dyDescent="0.55000000000000004">
      <c r="A392" s="8"/>
      <c r="B392" s="6"/>
      <c r="C392" s="6"/>
      <c r="D392" s="6"/>
      <c r="E392" s="6"/>
      <c r="F392" s="6"/>
      <c r="G392" s="6"/>
      <c r="H392" s="6"/>
      <c r="I392" s="6"/>
      <c r="J392" s="6"/>
      <c r="K392" s="3"/>
      <c r="L392" s="6"/>
      <c r="M392" s="3"/>
      <c r="N392" s="3"/>
      <c r="O392" s="3"/>
      <c r="P392" s="117"/>
      <c r="Q392" s="6"/>
      <c r="R392" s="6"/>
      <c r="S392" s="6"/>
      <c r="T392" s="6"/>
      <c r="U392" s="6"/>
      <c r="V392" s="3"/>
      <c r="W392" s="6"/>
      <c r="X392" s="3"/>
      <c r="Y392" s="3"/>
      <c r="Z392" s="6"/>
      <c r="AA392" s="3"/>
    </row>
    <row r="393" spans="1:27" x14ac:dyDescent="0.55000000000000004">
      <c r="A393" s="8" t="s">
        <v>1338</v>
      </c>
      <c r="B393" s="6">
        <v>267</v>
      </c>
      <c r="C393" s="6" t="s">
        <v>34</v>
      </c>
      <c r="D393" s="6">
        <v>71481</v>
      </c>
      <c r="E393" s="6">
        <v>286</v>
      </c>
      <c r="F393" s="6">
        <v>6067</v>
      </c>
      <c r="G393" s="6" t="s">
        <v>490</v>
      </c>
      <c r="H393" s="6"/>
      <c r="I393" s="6">
        <v>1</v>
      </c>
      <c r="J393" s="6">
        <v>20</v>
      </c>
      <c r="K393" s="3"/>
      <c r="L393" s="6">
        <v>120</v>
      </c>
      <c r="M393" s="3"/>
      <c r="N393" s="3"/>
      <c r="O393" s="3"/>
      <c r="P393" s="117">
        <v>250</v>
      </c>
      <c r="Q393" s="6">
        <v>69</v>
      </c>
      <c r="R393" s="6">
        <v>97</v>
      </c>
      <c r="S393" s="6" t="s">
        <v>36</v>
      </c>
      <c r="T393" s="6" t="s">
        <v>45</v>
      </c>
      <c r="U393" s="6">
        <v>144</v>
      </c>
      <c r="V393" s="3"/>
      <c r="W393" s="6">
        <v>144</v>
      </c>
      <c r="X393" s="3"/>
      <c r="Y393" s="3"/>
      <c r="Z393" s="6">
        <v>12</v>
      </c>
      <c r="AA393" s="3"/>
    </row>
    <row r="394" spans="1:27" x14ac:dyDescent="0.55000000000000004">
      <c r="A394" s="8" t="s">
        <v>1338</v>
      </c>
      <c r="B394" s="6">
        <v>268</v>
      </c>
      <c r="C394" s="6" t="s">
        <v>34</v>
      </c>
      <c r="D394" s="6">
        <v>25573</v>
      </c>
      <c r="E394" s="6">
        <v>85</v>
      </c>
      <c r="F394" s="6">
        <v>2029</v>
      </c>
      <c r="G394" s="6" t="s">
        <v>490</v>
      </c>
      <c r="H394" s="6">
        <v>8</v>
      </c>
      <c r="I394" s="6"/>
      <c r="J394" s="6">
        <v>70</v>
      </c>
      <c r="K394" s="3">
        <v>3270</v>
      </c>
      <c r="L394" s="6"/>
      <c r="M394" s="3"/>
      <c r="N394" s="3"/>
      <c r="O394" s="3"/>
      <c r="P394" s="117">
        <v>175</v>
      </c>
      <c r="Q394" s="6"/>
      <c r="R394" s="6"/>
      <c r="S394" s="6"/>
      <c r="T394" s="6"/>
      <c r="U394" s="6"/>
      <c r="V394" s="3"/>
      <c r="W394" s="6"/>
      <c r="X394" s="3"/>
      <c r="Y394" s="3"/>
      <c r="Z394" s="6"/>
      <c r="AA394" s="3"/>
    </row>
    <row r="395" spans="1:27" x14ac:dyDescent="0.55000000000000004">
      <c r="A395" s="8"/>
      <c r="B395" s="6"/>
      <c r="C395" s="6"/>
      <c r="D395" s="6"/>
      <c r="E395" s="6"/>
      <c r="F395" s="6"/>
      <c r="G395" s="6"/>
      <c r="H395" s="6"/>
      <c r="I395" s="6"/>
      <c r="J395" s="6"/>
      <c r="K395" s="3"/>
      <c r="L395" s="6"/>
      <c r="M395" s="3"/>
      <c r="N395" s="3"/>
      <c r="O395" s="3"/>
      <c r="P395" s="117"/>
      <c r="Q395" s="6"/>
      <c r="R395" s="6"/>
      <c r="S395" s="6"/>
      <c r="T395" s="6"/>
      <c r="U395" s="6"/>
      <c r="V395" s="3"/>
      <c r="W395" s="6"/>
      <c r="X395" s="3"/>
      <c r="Y395" s="3"/>
      <c r="Z395" s="6"/>
      <c r="AA395" s="3"/>
    </row>
    <row r="396" spans="1:27" x14ac:dyDescent="0.55000000000000004">
      <c r="A396" s="8" t="s">
        <v>1339</v>
      </c>
      <c r="B396" s="6">
        <v>269</v>
      </c>
      <c r="C396" s="6" t="s">
        <v>34</v>
      </c>
      <c r="D396" s="6">
        <v>37675</v>
      </c>
      <c r="E396" s="6">
        <v>202</v>
      </c>
      <c r="F396" s="6">
        <v>996</v>
      </c>
      <c r="G396" s="6"/>
      <c r="H396" s="6">
        <v>3</v>
      </c>
      <c r="I396" s="6">
        <v>65</v>
      </c>
      <c r="J396" s="6"/>
      <c r="K396" s="3">
        <v>365</v>
      </c>
      <c r="L396" s="6"/>
      <c r="M396" s="3"/>
      <c r="N396" s="3"/>
      <c r="O396" s="3"/>
      <c r="P396" s="117">
        <v>250</v>
      </c>
      <c r="Q396" s="6"/>
      <c r="R396" s="6">
        <v>93</v>
      </c>
      <c r="S396" s="6"/>
      <c r="T396" s="6"/>
      <c r="U396" s="6"/>
      <c r="V396" s="3"/>
      <c r="W396" s="6"/>
      <c r="X396" s="3"/>
      <c r="Y396" s="3"/>
      <c r="Z396" s="6"/>
      <c r="AA396" s="3"/>
    </row>
    <row r="397" spans="1:27" x14ac:dyDescent="0.55000000000000004">
      <c r="A397" s="8"/>
      <c r="B397" s="6"/>
      <c r="C397" s="6"/>
      <c r="D397" s="6"/>
      <c r="E397" s="6"/>
      <c r="F397" s="6"/>
      <c r="G397" s="6"/>
      <c r="H397" s="6"/>
      <c r="I397" s="6"/>
      <c r="J397" s="6"/>
      <c r="K397" s="3"/>
      <c r="L397" s="6"/>
      <c r="M397" s="3"/>
      <c r="N397" s="3"/>
      <c r="O397" s="3"/>
      <c r="P397" s="117"/>
      <c r="Q397" s="6"/>
      <c r="R397" s="6"/>
      <c r="S397" s="6"/>
      <c r="T397" s="6"/>
      <c r="U397" s="6"/>
      <c r="V397" s="3"/>
      <c r="W397" s="6"/>
      <c r="X397" s="3"/>
      <c r="Y397" s="3"/>
      <c r="Z397" s="6"/>
      <c r="AA397" s="3"/>
    </row>
    <row r="398" spans="1:27" x14ac:dyDescent="0.55000000000000004">
      <c r="A398" s="8" t="s">
        <v>1340</v>
      </c>
      <c r="B398" s="6">
        <v>270</v>
      </c>
      <c r="C398" s="6" t="s">
        <v>34</v>
      </c>
      <c r="D398" s="6">
        <v>43744</v>
      </c>
      <c r="E398" s="6">
        <v>32</v>
      </c>
      <c r="F398" s="6">
        <v>3261</v>
      </c>
      <c r="G398" s="6" t="s">
        <v>490</v>
      </c>
      <c r="H398" s="6">
        <v>5</v>
      </c>
      <c r="I398" s="6">
        <v>3</v>
      </c>
      <c r="J398" s="6">
        <v>83</v>
      </c>
      <c r="K398" s="3">
        <v>2383</v>
      </c>
      <c r="L398" s="6"/>
      <c r="M398" s="3"/>
      <c r="N398" s="3"/>
      <c r="O398" s="3"/>
      <c r="P398" s="117">
        <v>150</v>
      </c>
      <c r="Q398" s="6"/>
      <c r="R398" s="6">
        <v>69</v>
      </c>
      <c r="S398" s="6"/>
      <c r="T398" s="6"/>
      <c r="U398" s="6"/>
      <c r="V398" s="3"/>
      <c r="W398" s="6"/>
      <c r="X398" s="3"/>
      <c r="Y398" s="3"/>
      <c r="Z398" s="6"/>
      <c r="AA398" s="3"/>
    </row>
    <row r="399" spans="1:27" x14ac:dyDescent="0.55000000000000004">
      <c r="A399" s="8"/>
      <c r="B399" s="6"/>
      <c r="C399" s="6"/>
      <c r="D399" s="6"/>
      <c r="E399" s="6"/>
      <c r="F399" s="6"/>
      <c r="G399" s="6"/>
      <c r="H399" s="6"/>
      <c r="I399" s="6"/>
      <c r="J399" s="6"/>
      <c r="K399" s="3"/>
      <c r="L399" s="6"/>
      <c r="M399" s="3"/>
      <c r="N399" s="3"/>
      <c r="O399" s="3"/>
      <c r="P399" s="117"/>
      <c r="Q399" s="6"/>
      <c r="R399" s="6"/>
      <c r="S399" s="6"/>
      <c r="T399" s="6"/>
      <c r="U399" s="6"/>
      <c r="V399" s="3"/>
      <c r="W399" s="6"/>
      <c r="X399" s="3"/>
      <c r="Y399" s="3"/>
      <c r="Z399" s="6"/>
      <c r="AA399" s="3"/>
    </row>
    <row r="400" spans="1:27" x14ac:dyDescent="0.55000000000000004">
      <c r="A400" s="8" t="s">
        <v>1341</v>
      </c>
      <c r="B400" s="6">
        <v>271</v>
      </c>
      <c r="C400" s="6" t="s">
        <v>34</v>
      </c>
      <c r="D400" s="6">
        <v>62848</v>
      </c>
      <c r="E400" s="6">
        <v>12</v>
      </c>
      <c r="F400" s="6">
        <v>3873</v>
      </c>
      <c r="G400" s="6" t="s">
        <v>490</v>
      </c>
      <c r="H400" s="6">
        <v>1</v>
      </c>
      <c r="I400" s="6">
        <v>3</v>
      </c>
      <c r="J400" s="6">
        <v>67</v>
      </c>
      <c r="K400" s="3">
        <v>767</v>
      </c>
      <c r="L400" s="6"/>
      <c r="M400" s="3"/>
      <c r="N400" s="3"/>
      <c r="O400" s="3"/>
      <c r="P400" s="117">
        <v>200</v>
      </c>
      <c r="Q400" s="6"/>
      <c r="R400" s="6">
        <v>9</v>
      </c>
      <c r="S400" s="6"/>
      <c r="T400" s="6"/>
      <c r="U400" s="6"/>
      <c r="V400" s="3"/>
      <c r="W400" s="6"/>
      <c r="X400" s="3"/>
      <c r="Y400" s="3"/>
      <c r="Z400" s="6"/>
      <c r="AA400" s="3"/>
    </row>
    <row r="401" spans="1:27" x14ac:dyDescent="0.55000000000000004">
      <c r="A401" s="8"/>
      <c r="B401" s="6"/>
      <c r="C401" s="6"/>
      <c r="D401" s="6"/>
      <c r="E401" s="6"/>
      <c r="F401" s="6"/>
      <c r="G401" s="6"/>
      <c r="H401" s="6"/>
      <c r="I401" s="6"/>
      <c r="J401" s="6"/>
      <c r="K401" s="3"/>
      <c r="L401" s="6"/>
      <c r="M401" s="3"/>
      <c r="N401" s="3"/>
      <c r="O401" s="3"/>
      <c r="P401" s="117"/>
      <c r="Q401" s="6"/>
      <c r="R401" s="6"/>
      <c r="S401" s="6"/>
      <c r="T401" s="6"/>
      <c r="U401" s="6"/>
      <c r="V401" s="3"/>
      <c r="W401" s="6"/>
      <c r="X401" s="3"/>
      <c r="Y401" s="3"/>
      <c r="Z401" s="6"/>
      <c r="AA401" s="3"/>
    </row>
    <row r="402" spans="1:27" x14ac:dyDescent="0.55000000000000004">
      <c r="A402" s="8" t="s">
        <v>1342</v>
      </c>
      <c r="B402" s="6">
        <v>272</v>
      </c>
      <c r="C402" s="6" t="s">
        <v>34</v>
      </c>
      <c r="D402" s="6">
        <v>62852</v>
      </c>
      <c r="E402" s="6">
        <v>8</v>
      </c>
      <c r="F402" s="6">
        <v>3877</v>
      </c>
      <c r="G402" s="6" t="s">
        <v>490</v>
      </c>
      <c r="H402" s="6">
        <v>13</v>
      </c>
      <c r="I402" s="6">
        <v>2</v>
      </c>
      <c r="J402" s="6">
        <v>91</v>
      </c>
      <c r="K402" s="3">
        <v>5491</v>
      </c>
      <c r="L402" s="6"/>
      <c r="M402" s="3"/>
      <c r="N402" s="3"/>
      <c r="O402" s="3"/>
      <c r="P402" s="117">
        <v>200</v>
      </c>
      <c r="Q402" s="6"/>
      <c r="R402" s="6">
        <v>9</v>
      </c>
      <c r="S402" s="6"/>
      <c r="T402" s="6"/>
      <c r="U402" s="6"/>
      <c r="V402" s="3"/>
      <c r="W402" s="6"/>
      <c r="X402" s="3"/>
      <c r="Y402" s="3"/>
      <c r="Z402" s="6"/>
      <c r="AA402" s="3"/>
    </row>
    <row r="403" spans="1:27" x14ac:dyDescent="0.55000000000000004">
      <c r="A403" s="8" t="s">
        <v>1342</v>
      </c>
      <c r="B403" s="6">
        <v>273</v>
      </c>
      <c r="C403" s="6" t="s">
        <v>34</v>
      </c>
      <c r="D403" s="6">
        <v>50745</v>
      </c>
      <c r="E403" s="6">
        <v>245</v>
      </c>
      <c r="F403" s="6">
        <v>4836</v>
      </c>
      <c r="G403" s="6" t="s">
        <v>490</v>
      </c>
      <c r="H403" s="6">
        <v>5</v>
      </c>
      <c r="I403" s="6">
        <v>3</v>
      </c>
      <c r="J403" s="6">
        <v>92</v>
      </c>
      <c r="K403" s="3">
        <v>2392</v>
      </c>
      <c r="L403" s="6"/>
      <c r="M403" s="3"/>
      <c r="N403" s="3"/>
      <c r="O403" s="3"/>
      <c r="P403" s="117">
        <v>150</v>
      </c>
      <c r="Q403" s="6"/>
      <c r="R403" s="6">
        <v>9</v>
      </c>
      <c r="S403" s="6"/>
      <c r="T403" s="6"/>
      <c r="U403" s="6"/>
      <c r="V403" s="3"/>
      <c r="W403" s="6"/>
      <c r="X403" s="3"/>
      <c r="Y403" s="3"/>
      <c r="Z403" s="6"/>
      <c r="AA403" s="3"/>
    </row>
    <row r="404" spans="1:27" x14ac:dyDescent="0.55000000000000004">
      <c r="A404" s="8" t="s">
        <v>1342</v>
      </c>
      <c r="B404" s="6">
        <v>274</v>
      </c>
      <c r="C404" s="6" t="s">
        <v>47</v>
      </c>
      <c r="D404" s="6">
        <v>2035</v>
      </c>
      <c r="E404" s="6">
        <v>215</v>
      </c>
      <c r="F404" s="6"/>
      <c r="G404" s="6" t="s">
        <v>490</v>
      </c>
      <c r="H404" s="6">
        <v>8</v>
      </c>
      <c r="I404" s="6">
        <v>2</v>
      </c>
      <c r="J404" s="6">
        <v>6</v>
      </c>
      <c r="K404" s="3">
        <v>3406</v>
      </c>
      <c r="L404" s="6"/>
      <c r="M404" s="3"/>
      <c r="N404" s="3"/>
      <c r="O404" s="3"/>
      <c r="P404" s="117">
        <v>250</v>
      </c>
      <c r="Q404" s="6"/>
      <c r="R404" s="6">
        <v>9</v>
      </c>
      <c r="S404" s="6"/>
      <c r="T404" s="6"/>
      <c r="U404" s="6"/>
      <c r="V404" s="3"/>
      <c r="W404" s="6"/>
      <c r="X404" s="3"/>
      <c r="Y404" s="3"/>
      <c r="Z404" s="6"/>
      <c r="AA404" s="3"/>
    </row>
    <row r="405" spans="1:27" s="179" customFormat="1" x14ac:dyDescent="0.55000000000000004">
      <c r="A405" s="14" t="s">
        <v>1342</v>
      </c>
      <c r="B405" s="12">
        <v>275</v>
      </c>
      <c r="C405" s="12" t="s">
        <v>34</v>
      </c>
      <c r="D405" s="12">
        <v>36893</v>
      </c>
      <c r="E405" s="12">
        <v>75</v>
      </c>
      <c r="F405" s="12">
        <v>942</v>
      </c>
      <c r="G405" s="12" t="s">
        <v>490</v>
      </c>
      <c r="H405" s="12"/>
      <c r="I405" s="12"/>
      <c r="J405" s="12">
        <v>52</v>
      </c>
      <c r="K405" s="13"/>
      <c r="L405" s="12">
        <v>52</v>
      </c>
      <c r="M405" s="13"/>
      <c r="N405" s="13"/>
      <c r="O405" s="13"/>
      <c r="P405" s="211">
        <v>300</v>
      </c>
      <c r="Q405" s="12">
        <v>70</v>
      </c>
      <c r="R405" s="12">
        <v>9</v>
      </c>
      <c r="S405" s="12" t="s">
        <v>36</v>
      </c>
      <c r="T405" s="12" t="s">
        <v>45</v>
      </c>
      <c r="U405" s="12">
        <v>108</v>
      </c>
      <c r="V405" s="13"/>
      <c r="W405" s="12">
        <v>69</v>
      </c>
      <c r="X405" s="13">
        <v>39</v>
      </c>
      <c r="Y405" s="13"/>
      <c r="Z405" s="12">
        <v>22</v>
      </c>
      <c r="AA405" s="13" t="s">
        <v>1343</v>
      </c>
    </row>
    <row r="406" spans="1:27" s="186" customFormat="1" x14ac:dyDescent="0.55000000000000004">
      <c r="A406" s="18"/>
      <c r="B406" s="15"/>
      <c r="C406" s="15"/>
      <c r="D406" s="15"/>
      <c r="E406" s="15"/>
      <c r="F406" s="15"/>
      <c r="G406" s="15"/>
      <c r="H406" s="15"/>
      <c r="I406" s="15"/>
      <c r="J406" s="15"/>
      <c r="K406" s="16"/>
      <c r="L406" s="15"/>
      <c r="M406" s="16"/>
      <c r="N406" s="16"/>
      <c r="O406" s="16"/>
      <c r="P406" s="212"/>
      <c r="Q406" s="15"/>
      <c r="R406" s="15"/>
      <c r="S406" s="15"/>
      <c r="T406" s="15"/>
      <c r="U406" s="15"/>
      <c r="V406" s="16"/>
      <c r="W406" s="15"/>
      <c r="X406" s="16"/>
      <c r="Y406" s="16"/>
      <c r="Z406" s="15"/>
      <c r="AA406" s="16"/>
    </row>
    <row r="407" spans="1:27" x14ac:dyDescent="0.55000000000000004">
      <c r="A407" s="8" t="s">
        <v>1344</v>
      </c>
      <c r="B407" s="6">
        <v>276</v>
      </c>
      <c r="C407" s="6" t="s">
        <v>34</v>
      </c>
      <c r="D407" s="6">
        <v>70388</v>
      </c>
      <c r="E407" s="6">
        <v>177</v>
      </c>
      <c r="F407" s="6">
        <v>5900</v>
      </c>
      <c r="G407" s="6" t="s">
        <v>490</v>
      </c>
      <c r="H407" s="6">
        <v>14</v>
      </c>
      <c r="I407" s="6">
        <v>1</v>
      </c>
      <c r="J407" s="6">
        <v>40</v>
      </c>
      <c r="K407" s="3">
        <v>5740</v>
      </c>
      <c r="L407" s="6"/>
      <c r="M407" s="3"/>
      <c r="N407" s="3"/>
      <c r="O407" s="3"/>
      <c r="P407" s="117">
        <v>100</v>
      </c>
      <c r="Q407" s="6"/>
      <c r="R407" s="6"/>
      <c r="S407" s="6"/>
      <c r="T407" s="6"/>
      <c r="U407" s="6"/>
      <c r="V407" s="3"/>
      <c r="W407" s="6"/>
      <c r="X407" s="3"/>
      <c r="Y407" s="3"/>
      <c r="Z407" s="6"/>
      <c r="AA407" s="3"/>
    </row>
    <row r="408" spans="1:27" x14ac:dyDescent="0.55000000000000004">
      <c r="A408" s="213" t="s">
        <v>1344</v>
      </c>
      <c r="B408" s="6">
        <v>277</v>
      </c>
      <c r="C408" s="6" t="s">
        <v>34</v>
      </c>
      <c r="D408" s="6">
        <v>72232</v>
      </c>
      <c r="E408" s="6">
        <v>247</v>
      </c>
      <c r="F408" s="6">
        <v>5921</v>
      </c>
      <c r="G408" s="6" t="s">
        <v>490</v>
      </c>
      <c r="H408" s="6"/>
      <c r="I408" s="6">
        <v>1</v>
      </c>
      <c r="J408" s="6">
        <v>19</v>
      </c>
      <c r="K408" s="3"/>
      <c r="L408" s="6">
        <v>119</v>
      </c>
      <c r="M408" s="3"/>
      <c r="N408" s="3"/>
      <c r="O408" s="3"/>
      <c r="P408" s="117">
        <v>250</v>
      </c>
      <c r="Q408" s="6">
        <v>71</v>
      </c>
      <c r="R408" s="6">
        <v>19</v>
      </c>
      <c r="S408" s="6" t="s">
        <v>36</v>
      </c>
      <c r="T408" s="6" t="s">
        <v>45</v>
      </c>
      <c r="U408" s="6">
        <v>216</v>
      </c>
      <c r="V408" s="3"/>
      <c r="W408" s="6">
        <v>216</v>
      </c>
      <c r="X408" s="122"/>
      <c r="Y408" s="122"/>
      <c r="Z408" s="208">
        <v>12</v>
      </c>
      <c r="AA408" s="122"/>
    </row>
    <row r="409" spans="1:27" x14ac:dyDescent="0.55000000000000004">
      <c r="A409" s="213"/>
      <c r="B409" s="6"/>
      <c r="C409" s="6"/>
      <c r="D409" s="6"/>
      <c r="E409" s="6"/>
      <c r="F409" s="6"/>
      <c r="G409" s="6"/>
      <c r="H409" s="6"/>
      <c r="I409" s="6"/>
      <c r="J409" s="6"/>
      <c r="K409" s="3"/>
      <c r="L409" s="6"/>
      <c r="M409" s="3"/>
      <c r="N409" s="3"/>
      <c r="O409" s="3"/>
      <c r="P409" s="117"/>
      <c r="Q409" s="6"/>
      <c r="R409" s="6"/>
      <c r="S409" s="6"/>
      <c r="T409" s="6"/>
      <c r="U409" s="6"/>
      <c r="V409" s="3"/>
      <c r="W409" s="6"/>
      <c r="X409" s="122"/>
      <c r="Y409" s="122"/>
      <c r="Z409" s="208"/>
      <c r="AA409" s="122"/>
    </row>
    <row r="410" spans="1:27" x14ac:dyDescent="0.55000000000000004">
      <c r="A410" s="8" t="s">
        <v>1345</v>
      </c>
      <c r="B410" s="6">
        <v>278</v>
      </c>
      <c r="C410" s="6" t="s">
        <v>34</v>
      </c>
      <c r="D410" s="6">
        <v>98945</v>
      </c>
      <c r="E410" s="6">
        <v>266</v>
      </c>
      <c r="F410" s="6">
        <v>7972</v>
      </c>
      <c r="G410" s="6" t="s">
        <v>490</v>
      </c>
      <c r="H410" s="6">
        <v>28</v>
      </c>
      <c r="I410" s="6">
        <v>3</v>
      </c>
      <c r="J410" s="6">
        <v>30</v>
      </c>
      <c r="K410" s="3">
        <v>11530</v>
      </c>
      <c r="L410" s="6"/>
      <c r="M410" s="3"/>
      <c r="N410" s="3"/>
      <c r="O410" s="3"/>
      <c r="P410" s="117">
        <v>150</v>
      </c>
      <c r="Q410" s="6"/>
      <c r="R410" s="6">
        <v>98</v>
      </c>
      <c r="S410" s="6"/>
      <c r="T410" s="6"/>
      <c r="U410" s="6"/>
      <c r="V410" s="3"/>
      <c r="W410" s="6"/>
      <c r="X410" s="3"/>
      <c r="Y410" s="3"/>
      <c r="Z410" s="6"/>
      <c r="AA410" s="3"/>
    </row>
    <row r="411" spans="1:27" x14ac:dyDescent="0.55000000000000004">
      <c r="A411" s="8" t="s">
        <v>1346</v>
      </c>
      <c r="B411" s="6">
        <v>279</v>
      </c>
      <c r="C411" s="6" t="s">
        <v>34</v>
      </c>
      <c r="D411" s="6">
        <v>50767</v>
      </c>
      <c r="E411" s="6">
        <v>132</v>
      </c>
      <c r="F411" s="6">
        <v>4858</v>
      </c>
      <c r="G411" s="6" t="s">
        <v>490</v>
      </c>
      <c r="H411" s="6">
        <v>10</v>
      </c>
      <c r="I411" s="6">
        <v>2</v>
      </c>
      <c r="J411" s="6">
        <v>9</v>
      </c>
      <c r="K411" s="3">
        <v>4209</v>
      </c>
      <c r="L411" s="6"/>
      <c r="M411" s="3"/>
      <c r="N411" s="3"/>
      <c r="O411" s="3"/>
      <c r="P411" s="117">
        <v>150</v>
      </c>
      <c r="Q411" s="6"/>
      <c r="R411" s="6">
        <v>53</v>
      </c>
      <c r="S411" s="6"/>
      <c r="T411" s="6"/>
      <c r="U411" s="6"/>
      <c r="V411" s="3"/>
      <c r="W411" s="6"/>
      <c r="X411" s="3"/>
      <c r="Y411" s="3"/>
      <c r="Z411" s="6"/>
      <c r="AA411" s="3"/>
    </row>
    <row r="412" spans="1:27" x14ac:dyDescent="0.55000000000000004">
      <c r="A412" s="8" t="s">
        <v>1346</v>
      </c>
      <c r="B412" s="6">
        <v>280</v>
      </c>
      <c r="C412" s="6" t="s">
        <v>34</v>
      </c>
      <c r="D412" s="6">
        <v>56325</v>
      </c>
      <c r="E412" s="6">
        <v>144</v>
      </c>
      <c r="F412" s="6">
        <v>5443</v>
      </c>
      <c r="G412" s="6" t="s">
        <v>490</v>
      </c>
      <c r="H412" s="6">
        <v>5</v>
      </c>
      <c r="I412" s="6">
        <v>1</v>
      </c>
      <c r="J412" s="6">
        <v>27</v>
      </c>
      <c r="K412" s="3">
        <v>2127</v>
      </c>
      <c r="L412" s="6"/>
      <c r="M412" s="3"/>
      <c r="N412" s="3"/>
      <c r="O412" s="3"/>
      <c r="P412" s="117">
        <v>100</v>
      </c>
      <c r="Q412" s="6"/>
      <c r="R412" s="6">
        <v>53</v>
      </c>
      <c r="S412" s="6"/>
      <c r="T412" s="6"/>
      <c r="U412" s="6"/>
      <c r="V412" s="3"/>
      <c r="W412" s="6"/>
      <c r="X412" s="3"/>
      <c r="Y412" s="3"/>
      <c r="Z412" s="6"/>
      <c r="AA412" s="3"/>
    </row>
    <row r="413" spans="1:27" x14ac:dyDescent="0.55000000000000004">
      <c r="A413" s="8"/>
      <c r="B413" s="6"/>
      <c r="C413" s="6"/>
      <c r="D413" s="6"/>
      <c r="E413" s="6"/>
      <c r="F413" s="6"/>
      <c r="G413" s="6"/>
      <c r="H413" s="6"/>
      <c r="I413" s="6"/>
      <c r="J413" s="6"/>
      <c r="K413" s="3"/>
      <c r="L413" s="6"/>
      <c r="M413" s="3"/>
      <c r="N413" s="3"/>
      <c r="O413" s="3"/>
      <c r="P413" s="117"/>
      <c r="Q413" s="6"/>
      <c r="R413" s="6"/>
      <c r="S413" s="6"/>
      <c r="T413" s="6"/>
      <c r="U413" s="6"/>
      <c r="V413" s="3"/>
      <c r="W413" s="6"/>
      <c r="X413" s="3"/>
      <c r="Y413" s="3"/>
      <c r="Z413" s="6"/>
      <c r="AA413" s="3"/>
    </row>
    <row r="414" spans="1:27" x14ac:dyDescent="0.55000000000000004">
      <c r="A414" s="8" t="s">
        <v>1347</v>
      </c>
      <c r="B414" s="6">
        <v>281</v>
      </c>
      <c r="C414" s="6" t="s">
        <v>34</v>
      </c>
      <c r="D414" s="6">
        <v>37169</v>
      </c>
      <c r="E414" s="6">
        <v>32</v>
      </c>
      <c r="F414" s="6">
        <v>899</v>
      </c>
      <c r="G414" s="6" t="s">
        <v>490</v>
      </c>
      <c r="H414" s="6"/>
      <c r="I414" s="6">
        <v>1</v>
      </c>
      <c r="J414" s="6">
        <v>13</v>
      </c>
      <c r="K414" s="3"/>
      <c r="L414" s="6">
        <v>113</v>
      </c>
      <c r="M414" s="3"/>
      <c r="N414" s="3"/>
      <c r="O414" s="3"/>
      <c r="P414" s="117">
        <v>250</v>
      </c>
      <c r="Q414" s="6">
        <v>72</v>
      </c>
      <c r="R414" s="6">
        <v>105</v>
      </c>
      <c r="S414" s="6" t="s">
        <v>36</v>
      </c>
      <c r="T414" s="6" t="s">
        <v>45</v>
      </c>
      <c r="U414" s="6">
        <v>144</v>
      </c>
      <c r="V414" s="3"/>
      <c r="W414" s="6">
        <v>144</v>
      </c>
      <c r="X414" s="3"/>
      <c r="Y414" s="3"/>
      <c r="Z414" s="6">
        <v>25</v>
      </c>
      <c r="AA414" s="3"/>
    </row>
    <row r="415" spans="1:27" x14ac:dyDescent="0.55000000000000004">
      <c r="A415" s="8" t="s">
        <v>1347</v>
      </c>
      <c r="B415" s="6">
        <v>282</v>
      </c>
      <c r="C415" s="6" t="s">
        <v>34</v>
      </c>
      <c r="D415" s="6">
        <v>37219</v>
      </c>
      <c r="E415" s="6">
        <v>39</v>
      </c>
      <c r="F415" s="6">
        <v>901</v>
      </c>
      <c r="G415" s="6" t="s">
        <v>490</v>
      </c>
      <c r="H415" s="6"/>
      <c r="I415" s="6"/>
      <c r="J415" s="6">
        <v>72</v>
      </c>
      <c r="K415" s="3"/>
      <c r="L415" s="6">
        <v>72</v>
      </c>
      <c r="M415" s="3"/>
      <c r="N415" s="3"/>
      <c r="O415" s="3"/>
      <c r="P415" s="117">
        <v>100</v>
      </c>
      <c r="Q415" s="6">
        <v>73</v>
      </c>
      <c r="R415" s="6">
        <v>59</v>
      </c>
      <c r="S415" s="6" t="s">
        <v>36</v>
      </c>
      <c r="T415" s="6" t="s">
        <v>45</v>
      </c>
      <c r="U415" s="6">
        <v>144</v>
      </c>
      <c r="V415" s="3"/>
      <c r="W415" s="6">
        <v>144</v>
      </c>
      <c r="X415" s="3"/>
      <c r="Y415" s="3"/>
      <c r="Z415" s="6">
        <v>20</v>
      </c>
      <c r="AA415" s="3"/>
    </row>
    <row r="416" spans="1:27" x14ac:dyDescent="0.55000000000000004">
      <c r="A416" s="8" t="s">
        <v>1347</v>
      </c>
      <c r="B416" s="6">
        <v>283</v>
      </c>
      <c r="C416" s="6" t="s">
        <v>34</v>
      </c>
      <c r="D416" s="6">
        <v>26315</v>
      </c>
      <c r="E416" s="6">
        <v>9</v>
      </c>
      <c r="F416" s="6">
        <v>2233</v>
      </c>
      <c r="G416" s="6" t="s">
        <v>490</v>
      </c>
      <c r="H416" s="6">
        <v>6</v>
      </c>
      <c r="I416" s="6">
        <v>2</v>
      </c>
      <c r="J416" s="6">
        <v>53</v>
      </c>
      <c r="K416" s="3">
        <v>2653</v>
      </c>
      <c r="L416" s="6"/>
      <c r="M416" s="3"/>
      <c r="N416" s="3"/>
      <c r="O416" s="3"/>
      <c r="P416" s="117">
        <v>150</v>
      </c>
      <c r="Q416" s="6"/>
      <c r="R416" s="6">
        <v>59</v>
      </c>
      <c r="S416" s="6"/>
      <c r="T416" s="6"/>
      <c r="U416" s="6"/>
      <c r="V416" s="3"/>
      <c r="W416" s="6"/>
      <c r="X416" s="3"/>
      <c r="Y416" s="3"/>
      <c r="Z416" s="6"/>
      <c r="AA416" s="3"/>
    </row>
    <row r="417" spans="1:27" x14ac:dyDescent="0.55000000000000004">
      <c r="A417" s="8" t="s">
        <v>1347</v>
      </c>
      <c r="B417" s="6">
        <v>284</v>
      </c>
      <c r="C417" s="6" t="s">
        <v>34</v>
      </c>
      <c r="D417" s="6">
        <v>61841</v>
      </c>
      <c r="E417" s="6">
        <v>148</v>
      </c>
      <c r="F417" s="6">
        <v>5787</v>
      </c>
      <c r="G417" s="6" t="s">
        <v>490</v>
      </c>
      <c r="H417" s="6">
        <v>10</v>
      </c>
      <c r="I417" s="6"/>
      <c r="J417" s="6">
        <v>31</v>
      </c>
      <c r="K417" s="3">
        <v>4031</v>
      </c>
      <c r="L417" s="6"/>
      <c r="M417" s="3"/>
      <c r="N417" s="3"/>
      <c r="O417" s="3"/>
      <c r="P417" s="117">
        <v>150</v>
      </c>
      <c r="Q417" s="6"/>
      <c r="R417" s="6">
        <v>59</v>
      </c>
      <c r="S417" s="6"/>
      <c r="T417" s="6"/>
      <c r="U417" s="6"/>
      <c r="V417" s="3"/>
      <c r="W417" s="6"/>
      <c r="X417" s="3"/>
      <c r="Y417" s="3"/>
      <c r="Z417" s="6"/>
      <c r="AA417" s="3"/>
    </row>
    <row r="418" spans="1:27" x14ac:dyDescent="0.55000000000000004">
      <c r="A418" s="8"/>
      <c r="B418" s="6"/>
      <c r="C418" s="6"/>
      <c r="D418" s="6"/>
      <c r="E418" s="6"/>
      <c r="F418" s="6"/>
      <c r="G418" s="6"/>
      <c r="H418" s="6"/>
      <c r="I418" s="6"/>
      <c r="J418" s="6"/>
      <c r="K418" s="3"/>
      <c r="L418" s="6"/>
      <c r="M418" s="3"/>
      <c r="N418" s="3"/>
      <c r="O418" s="3"/>
      <c r="P418" s="117">
        <v>150</v>
      </c>
      <c r="Q418" s="6"/>
      <c r="R418" s="6"/>
      <c r="S418" s="6"/>
      <c r="T418" s="6"/>
      <c r="U418" s="6"/>
      <c r="V418" s="3"/>
      <c r="W418" s="6"/>
      <c r="X418" s="3"/>
      <c r="Y418" s="3"/>
      <c r="Z418" s="6"/>
      <c r="AA418" s="3"/>
    </row>
    <row r="419" spans="1:27" x14ac:dyDescent="0.55000000000000004">
      <c r="A419" s="8" t="s">
        <v>1348</v>
      </c>
      <c r="B419" s="6">
        <v>285</v>
      </c>
      <c r="C419" s="6" t="s">
        <v>34</v>
      </c>
      <c r="D419" s="6">
        <v>25472</v>
      </c>
      <c r="E419" s="6">
        <v>72</v>
      </c>
      <c r="F419" s="6">
        <v>1928</v>
      </c>
      <c r="G419" s="6" t="s">
        <v>490</v>
      </c>
      <c r="H419" s="6">
        <v>10</v>
      </c>
      <c r="I419" s="6">
        <v>1</v>
      </c>
      <c r="J419" s="6">
        <v>40</v>
      </c>
      <c r="K419" s="3">
        <v>4140</v>
      </c>
      <c r="L419" s="6"/>
      <c r="M419" s="3"/>
      <c r="N419" s="3"/>
      <c r="O419" s="3"/>
      <c r="P419" s="117">
        <v>250</v>
      </c>
      <c r="Q419" s="6"/>
      <c r="R419" s="6">
        <v>118</v>
      </c>
      <c r="S419" s="6"/>
      <c r="T419" s="6"/>
      <c r="U419" s="6"/>
      <c r="V419" s="3"/>
      <c r="W419" s="6"/>
      <c r="X419" s="3"/>
      <c r="Y419" s="3"/>
      <c r="Z419" s="6"/>
      <c r="AA419" s="3"/>
    </row>
    <row r="420" spans="1:27" x14ac:dyDescent="0.55000000000000004">
      <c r="A420" s="8" t="s">
        <v>1348</v>
      </c>
      <c r="B420" s="6">
        <v>286</v>
      </c>
      <c r="C420" s="6" t="s">
        <v>34</v>
      </c>
      <c r="D420" s="6">
        <v>37210</v>
      </c>
      <c r="E420" s="6">
        <v>208</v>
      </c>
      <c r="F420" s="6">
        <v>982</v>
      </c>
      <c r="G420" s="6" t="s">
        <v>490</v>
      </c>
      <c r="H420" s="6"/>
      <c r="I420" s="6">
        <v>2</v>
      </c>
      <c r="J420" s="6">
        <v>67</v>
      </c>
      <c r="K420" s="3"/>
      <c r="L420" s="6">
        <v>267</v>
      </c>
      <c r="M420" s="3"/>
      <c r="N420" s="3"/>
      <c r="O420" s="3"/>
      <c r="P420" s="117">
        <v>250</v>
      </c>
      <c r="Q420" s="6">
        <v>74</v>
      </c>
      <c r="R420" s="6">
        <v>118</v>
      </c>
      <c r="S420" s="6" t="s">
        <v>36</v>
      </c>
      <c r="T420" s="6" t="s">
        <v>45</v>
      </c>
      <c r="U420" s="6">
        <v>144</v>
      </c>
      <c r="V420" s="3"/>
      <c r="W420" s="6">
        <v>144</v>
      </c>
      <c r="X420" s="3"/>
      <c r="Y420" s="3"/>
      <c r="Z420" s="6">
        <v>19</v>
      </c>
      <c r="AA420" s="3"/>
    </row>
    <row r="421" spans="1:27" x14ac:dyDescent="0.55000000000000004">
      <c r="A421" s="8"/>
      <c r="B421" s="6"/>
      <c r="C421" s="6"/>
      <c r="D421" s="6"/>
      <c r="E421" s="6"/>
      <c r="F421" s="6"/>
      <c r="G421" s="6"/>
      <c r="H421" s="6"/>
      <c r="I421" s="6"/>
      <c r="J421" s="6"/>
      <c r="K421" s="3"/>
      <c r="L421" s="6"/>
      <c r="M421" s="3"/>
      <c r="N421" s="3"/>
      <c r="O421" s="3"/>
      <c r="P421" s="117"/>
      <c r="Q421" s="6"/>
      <c r="R421" s="6">
        <v>119</v>
      </c>
      <c r="S421" s="6" t="s">
        <v>36</v>
      </c>
      <c r="T421" s="6" t="s">
        <v>45</v>
      </c>
      <c r="U421" s="6">
        <v>120</v>
      </c>
      <c r="V421" s="3"/>
      <c r="W421" s="6">
        <v>120</v>
      </c>
      <c r="X421" s="3"/>
      <c r="Y421" s="3"/>
      <c r="Z421" s="6">
        <v>40</v>
      </c>
      <c r="AA421" s="3"/>
    </row>
    <row r="422" spans="1:27" x14ac:dyDescent="0.55000000000000004">
      <c r="A422" s="8" t="s">
        <v>1349</v>
      </c>
      <c r="B422" s="6">
        <v>287</v>
      </c>
      <c r="C422" s="6" t="s">
        <v>34</v>
      </c>
      <c r="D422" s="6">
        <v>91595</v>
      </c>
      <c r="E422" s="6">
        <v>256</v>
      </c>
      <c r="F422" s="6">
        <v>7403</v>
      </c>
      <c r="G422" s="6" t="s">
        <v>490</v>
      </c>
      <c r="H422" s="6">
        <v>9</v>
      </c>
      <c r="I422" s="6">
        <v>3</v>
      </c>
      <c r="J422" s="6">
        <v>40</v>
      </c>
      <c r="K422" s="3">
        <v>3940</v>
      </c>
      <c r="L422" s="6"/>
      <c r="M422" s="3"/>
      <c r="N422" s="3"/>
      <c r="O422" s="3"/>
      <c r="P422" s="117">
        <v>100</v>
      </c>
      <c r="Q422" s="6"/>
      <c r="R422" s="6">
        <v>105</v>
      </c>
      <c r="S422" s="6"/>
      <c r="T422" s="6"/>
      <c r="U422" s="6"/>
      <c r="V422" s="3"/>
      <c r="W422" s="6"/>
      <c r="X422" s="3"/>
      <c r="Y422" s="3"/>
      <c r="Z422" s="6"/>
      <c r="AA422" s="3"/>
    </row>
    <row r="423" spans="1:27" x14ac:dyDescent="0.55000000000000004">
      <c r="A423" s="8" t="s">
        <v>1349</v>
      </c>
      <c r="B423" s="6">
        <v>288</v>
      </c>
      <c r="C423" s="6" t="s">
        <v>34</v>
      </c>
      <c r="D423" s="6">
        <v>26469</v>
      </c>
      <c r="E423" s="6">
        <v>37</v>
      </c>
      <c r="F423" s="6">
        <v>2386</v>
      </c>
      <c r="G423" s="6" t="s">
        <v>490</v>
      </c>
      <c r="H423" s="6">
        <v>13</v>
      </c>
      <c r="I423" s="6"/>
      <c r="J423" s="6">
        <v>20</v>
      </c>
      <c r="K423" s="3">
        <v>5220</v>
      </c>
      <c r="L423" s="6"/>
      <c r="M423" s="3"/>
      <c r="N423" s="3"/>
      <c r="O423" s="3"/>
      <c r="P423" s="117">
        <v>175</v>
      </c>
      <c r="Q423" s="6"/>
      <c r="R423" s="6">
        <v>105</v>
      </c>
      <c r="S423" s="6"/>
      <c r="T423" s="6"/>
      <c r="U423" s="6"/>
      <c r="V423" s="3"/>
      <c r="W423" s="6"/>
      <c r="X423" s="3"/>
      <c r="Y423" s="3"/>
      <c r="Z423" s="6"/>
      <c r="AA423" s="3"/>
    </row>
    <row r="424" spans="1:27" x14ac:dyDescent="0.55000000000000004">
      <c r="A424" s="8"/>
      <c r="B424" s="6"/>
      <c r="C424" s="6"/>
      <c r="D424" s="6"/>
      <c r="E424" s="6"/>
      <c r="F424" s="6"/>
      <c r="G424" s="6"/>
      <c r="H424" s="6"/>
      <c r="I424" s="6"/>
      <c r="J424" s="6"/>
      <c r="K424" s="3"/>
      <c r="L424" s="6"/>
      <c r="M424" s="3"/>
      <c r="N424" s="3"/>
      <c r="O424" s="3"/>
      <c r="P424" s="117"/>
      <c r="Q424" s="6"/>
      <c r="R424" s="6"/>
      <c r="S424" s="6"/>
      <c r="T424" s="6"/>
      <c r="U424" s="6"/>
      <c r="V424" s="3"/>
      <c r="W424" s="6"/>
      <c r="X424" s="3"/>
      <c r="Y424" s="3"/>
      <c r="Z424" s="6"/>
      <c r="AA424" s="3"/>
    </row>
    <row r="425" spans="1:27" x14ac:dyDescent="0.55000000000000004">
      <c r="A425" s="8" t="s">
        <v>1350</v>
      </c>
      <c r="B425" s="6">
        <v>289</v>
      </c>
      <c r="C425" s="6" t="s">
        <v>34</v>
      </c>
      <c r="D425" s="6">
        <v>26477</v>
      </c>
      <c r="E425" s="6">
        <v>40</v>
      </c>
      <c r="F425" s="6">
        <v>2395</v>
      </c>
      <c r="G425" s="6" t="s">
        <v>490</v>
      </c>
      <c r="H425" s="6">
        <v>11</v>
      </c>
      <c r="I425" s="6">
        <v>3</v>
      </c>
      <c r="J425" s="6">
        <v>20</v>
      </c>
      <c r="K425" s="3">
        <v>4720</v>
      </c>
      <c r="L425" s="6"/>
      <c r="M425" s="3"/>
      <c r="N425" s="3"/>
      <c r="O425" s="3"/>
      <c r="P425" s="117">
        <v>100</v>
      </c>
      <c r="Q425" s="6"/>
      <c r="R425" s="6">
        <v>106</v>
      </c>
      <c r="S425" s="6"/>
      <c r="T425" s="6"/>
      <c r="U425" s="6"/>
      <c r="V425" s="3"/>
      <c r="W425" s="6"/>
      <c r="X425" s="3"/>
      <c r="Y425" s="3"/>
      <c r="Z425" s="6"/>
      <c r="AA425" s="3"/>
    </row>
    <row r="426" spans="1:27" x14ac:dyDescent="0.55000000000000004">
      <c r="A426" s="8" t="s">
        <v>1350</v>
      </c>
      <c r="B426" s="6">
        <v>290</v>
      </c>
      <c r="C426" s="6" t="s">
        <v>34</v>
      </c>
      <c r="D426" s="6">
        <v>98967</v>
      </c>
      <c r="E426" s="6">
        <v>306</v>
      </c>
      <c r="F426" s="6">
        <v>7977</v>
      </c>
      <c r="G426" s="6" t="s">
        <v>490</v>
      </c>
      <c r="H426" s="6"/>
      <c r="I426" s="6"/>
      <c r="J426" s="6">
        <v>53</v>
      </c>
      <c r="K426" s="3"/>
      <c r="L426" s="6">
        <v>53</v>
      </c>
      <c r="M426" s="3"/>
      <c r="N426" s="3"/>
      <c r="O426" s="3"/>
      <c r="P426" s="117">
        <v>250</v>
      </c>
      <c r="Q426" s="6">
        <v>75</v>
      </c>
      <c r="R426" s="6">
        <v>106</v>
      </c>
      <c r="S426" s="6" t="s">
        <v>36</v>
      </c>
      <c r="T426" s="6" t="s">
        <v>45</v>
      </c>
      <c r="U426" s="6">
        <v>144</v>
      </c>
      <c r="V426" s="3"/>
      <c r="W426" s="6">
        <v>144</v>
      </c>
      <c r="X426" s="3"/>
      <c r="Y426" s="3"/>
      <c r="Z426" s="6">
        <v>35</v>
      </c>
      <c r="AA426" s="3"/>
    </row>
    <row r="427" spans="1:27" x14ac:dyDescent="0.55000000000000004">
      <c r="A427" s="8"/>
      <c r="B427" s="6"/>
      <c r="C427" s="6"/>
      <c r="D427" s="6"/>
      <c r="E427" s="6"/>
      <c r="F427" s="6"/>
      <c r="G427" s="6"/>
      <c r="H427" s="6"/>
      <c r="I427" s="6"/>
      <c r="J427" s="6"/>
      <c r="K427" s="3"/>
      <c r="L427" s="6"/>
      <c r="M427" s="3"/>
      <c r="N427" s="3"/>
      <c r="O427" s="3"/>
      <c r="P427" s="117"/>
      <c r="Q427" s="6"/>
      <c r="R427" s="6"/>
      <c r="S427" s="6"/>
      <c r="T427" s="6"/>
      <c r="U427" s="6"/>
      <c r="V427" s="3"/>
      <c r="W427" s="6"/>
      <c r="X427" s="3"/>
      <c r="Y427" s="3"/>
      <c r="Z427" s="6"/>
      <c r="AA427" s="3"/>
    </row>
    <row r="428" spans="1:27" x14ac:dyDescent="0.55000000000000004">
      <c r="A428" s="8" t="s">
        <v>1351</v>
      </c>
      <c r="B428" s="6">
        <v>291</v>
      </c>
      <c r="C428" s="6" t="s">
        <v>34</v>
      </c>
      <c r="D428" s="6">
        <v>26418</v>
      </c>
      <c r="E428" s="6">
        <v>29</v>
      </c>
      <c r="F428" s="6">
        <v>2336</v>
      </c>
      <c r="G428" s="6" t="s">
        <v>490</v>
      </c>
      <c r="H428" s="6">
        <v>16</v>
      </c>
      <c r="I428" s="6">
        <v>2</v>
      </c>
      <c r="J428" s="6">
        <v>87</v>
      </c>
      <c r="K428" s="3">
        <v>6687</v>
      </c>
      <c r="L428" s="6"/>
      <c r="M428" s="3"/>
      <c r="N428" s="3"/>
      <c r="O428" s="3"/>
      <c r="P428" s="117">
        <v>150</v>
      </c>
      <c r="Q428" s="6"/>
      <c r="R428" s="6">
        <v>37</v>
      </c>
      <c r="S428" s="6"/>
      <c r="T428" s="6"/>
      <c r="U428" s="6"/>
      <c r="V428" s="3"/>
      <c r="W428" s="6"/>
      <c r="X428" s="3"/>
      <c r="Y428" s="3"/>
      <c r="Z428" s="6"/>
      <c r="AA428" s="3"/>
    </row>
    <row r="429" spans="1:27" s="179" customFormat="1" x14ac:dyDescent="0.55000000000000004">
      <c r="A429" s="14" t="s">
        <v>1351</v>
      </c>
      <c r="B429" s="12">
        <v>292</v>
      </c>
      <c r="C429" s="12" t="s">
        <v>34</v>
      </c>
      <c r="D429" s="12">
        <v>37247</v>
      </c>
      <c r="E429" s="12">
        <v>13</v>
      </c>
      <c r="F429" s="12">
        <v>929</v>
      </c>
      <c r="G429" s="12" t="s">
        <v>490</v>
      </c>
      <c r="H429" s="12"/>
      <c r="I429" s="12">
        <v>1</v>
      </c>
      <c r="J429" s="12">
        <v>3</v>
      </c>
      <c r="K429" s="13"/>
      <c r="L429" s="12">
        <v>103</v>
      </c>
      <c r="M429" s="13"/>
      <c r="N429" s="13"/>
      <c r="O429" s="13"/>
      <c r="P429" s="211">
        <v>250</v>
      </c>
      <c r="Q429" s="12">
        <v>76</v>
      </c>
      <c r="R429" s="12">
        <v>37</v>
      </c>
      <c r="S429" s="12" t="s">
        <v>36</v>
      </c>
      <c r="T429" s="12" t="s">
        <v>37</v>
      </c>
      <c r="U429" s="12">
        <v>108</v>
      </c>
      <c r="V429" s="13"/>
      <c r="W429" s="12">
        <v>66</v>
      </c>
      <c r="X429" s="13">
        <v>42</v>
      </c>
      <c r="Y429" s="13"/>
      <c r="Z429" s="12">
        <v>16</v>
      </c>
      <c r="AA429" s="13" t="s">
        <v>1352</v>
      </c>
    </row>
    <row r="430" spans="1:27" s="179" customFormat="1" x14ac:dyDescent="0.55000000000000004">
      <c r="A430" s="14"/>
      <c r="B430" s="12"/>
      <c r="C430" s="12"/>
      <c r="D430" s="12"/>
      <c r="E430" s="12"/>
      <c r="F430" s="12"/>
      <c r="G430" s="12"/>
      <c r="H430" s="12"/>
      <c r="I430" s="12"/>
      <c r="J430" s="12"/>
      <c r="K430" s="13"/>
      <c r="L430" s="12"/>
      <c r="M430" s="13"/>
      <c r="N430" s="13"/>
      <c r="O430" s="13"/>
      <c r="P430" s="211"/>
      <c r="Q430" s="12"/>
      <c r="R430" s="12"/>
      <c r="S430" s="12"/>
      <c r="T430" s="12"/>
      <c r="U430" s="12"/>
      <c r="V430" s="13"/>
      <c r="W430" s="12"/>
      <c r="X430" s="13"/>
      <c r="Y430" s="13"/>
      <c r="Z430" s="12"/>
      <c r="AA430" s="13"/>
    </row>
    <row r="431" spans="1:27" x14ac:dyDescent="0.55000000000000004">
      <c r="A431" s="8" t="s">
        <v>1353</v>
      </c>
      <c r="B431" s="6">
        <v>293</v>
      </c>
      <c r="C431" s="6" t="s">
        <v>34</v>
      </c>
      <c r="D431" s="6">
        <v>37242</v>
      </c>
      <c r="E431" s="6">
        <v>65</v>
      </c>
      <c r="F431" s="6">
        <v>924</v>
      </c>
      <c r="G431" s="6" t="s">
        <v>490</v>
      </c>
      <c r="H431" s="6"/>
      <c r="I431" s="6">
        <v>2</v>
      </c>
      <c r="J431" s="6">
        <v>60</v>
      </c>
      <c r="K431" s="3"/>
      <c r="L431" s="6">
        <v>260</v>
      </c>
      <c r="M431" s="3"/>
      <c r="N431" s="3"/>
      <c r="O431" s="3"/>
      <c r="P431" s="117">
        <v>250</v>
      </c>
      <c r="Q431" s="6">
        <v>77</v>
      </c>
      <c r="R431" s="6">
        <v>48</v>
      </c>
      <c r="S431" s="6" t="s">
        <v>36</v>
      </c>
      <c r="T431" s="6" t="s">
        <v>45</v>
      </c>
      <c r="U431" s="6">
        <v>144</v>
      </c>
      <c r="V431" s="3"/>
      <c r="W431" s="6">
        <v>144</v>
      </c>
      <c r="X431" s="3"/>
      <c r="Y431" s="3"/>
      <c r="Z431" s="6">
        <v>30</v>
      </c>
      <c r="AA431" s="3"/>
    </row>
    <row r="432" spans="1:27" x14ac:dyDescent="0.55000000000000004">
      <c r="A432" s="8" t="s">
        <v>1353</v>
      </c>
      <c r="B432" s="6">
        <v>294</v>
      </c>
      <c r="C432" s="6" t="s">
        <v>34</v>
      </c>
      <c r="D432" s="6">
        <v>23053</v>
      </c>
      <c r="E432" s="6">
        <v>206</v>
      </c>
      <c r="F432" s="6">
        <v>2938</v>
      </c>
      <c r="G432" s="6" t="s">
        <v>490</v>
      </c>
      <c r="H432" s="6">
        <v>4</v>
      </c>
      <c r="I432" s="6">
        <v>2</v>
      </c>
      <c r="J432" s="6">
        <v>9</v>
      </c>
      <c r="K432" s="3">
        <v>1809</v>
      </c>
      <c r="L432" s="6"/>
      <c r="M432" s="3"/>
      <c r="N432" s="3"/>
      <c r="O432" s="3"/>
      <c r="P432" s="117">
        <v>150</v>
      </c>
      <c r="Q432" s="6"/>
      <c r="R432" s="6">
        <v>48</v>
      </c>
      <c r="S432" s="6"/>
      <c r="T432" s="6"/>
      <c r="U432" s="6"/>
      <c r="V432" s="3"/>
      <c r="W432" s="6"/>
      <c r="X432" s="3"/>
      <c r="Y432" s="3"/>
      <c r="Z432" s="6"/>
      <c r="AA432" s="3"/>
    </row>
    <row r="433" spans="1:27" x14ac:dyDescent="0.55000000000000004">
      <c r="A433" s="8" t="s">
        <v>1353</v>
      </c>
      <c r="B433" s="6">
        <v>295</v>
      </c>
      <c r="C433" s="6" t="s">
        <v>34</v>
      </c>
      <c r="D433" s="6">
        <v>24001</v>
      </c>
      <c r="E433" s="6">
        <v>38</v>
      </c>
      <c r="F433" s="6">
        <v>2526</v>
      </c>
      <c r="G433" s="6" t="s">
        <v>490</v>
      </c>
      <c r="H433" s="6">
        <v>6</v>
      </c>
      <c r="I433" s="6">
        <v>2</v>
      </c>
      <c r="J433" s="6">
        <v>30</v>
      </c>
      <c r="K433" s="3">
        <v>2630</v>
      </c>
      <c r="L433" s="6"/>
      <c r="M433" s="3"/>
      <c r="N433" s="3"/>
      <c r="O433" s="3"/>
      <c r="P433" s="117">
        <v>150</v>
      </c>
      <c r="Q433" s="6"/>
      <c r="R433" s="6">
        <v>48</v>
      </c>
      <c r="S433" s="6"/>
      <c r="T433" s="6"/>
      <c r="U433" s="6"/>
      <c r="V433" s="3"/>
      <c r="W433" s="6"/>
      <c r="X433" s="3"/>
      <c r="Y433" s="3"/>
      <c r="Z433" s="6"/>
      <c r="AA433" s="3"/>
    </row>
    <row r="434" spans="1:27" x14ac:dyDescent="0.55000000000000004">
      <c r="A434" s="8" t="s">
        <v>1353</v>
      </c>
      <c r="B434" s="6">
        <v>296</v>
      </c>
      <c r="C434" s="6" t="s">
        <v>34</v>
      </c>
      <c r="D434" s="6">
        <v>88558</v>
      </c>
      <c r="E434" s="6">
        <v>360</v>
      </c>
      <c r="F434" s="6">
        <v>7181</v>
      </c>
      <c r="G434" s="6" t="s">
        <v>490</v>
      </c>
      <c r="H434" s="6">
        <v>10</v>
      </c>
      <c r="I434" s="6"/>
      <c r="J434" s="6"/>
      <c r="K434" s="3">
        <v>4000</v>
      </c>
      <c r="L434" s="6"/>
      <c r="M434" s="3"/>
      <c r="N434" s="3"/>
      <c r="O434" s="3"/>
      <c r="P434" s="117">
        <v>150</v>
      </c>
      <c r="Q434" s="6"/>
      <c r="R434" s="6">
        <v>48</v>
      </c>
      <c r="S434" s="6"/>
      <c r="T434" s="6"/>
      <c r="U434" s="6"/>
      <c r="V434" s="3"/>
      <c r="W434" s="6"/>
      <c r="X434" s="3"/>
      <c r="Y434" s="3"/>
      <c r="Z434" s="6"/>
      <c r="AA434" s="3"/>
    </row>
    <row r="435" spans="1:27" x14ac:dyDescent="0.55000000000000004">
      <c r="A435" s="8" t="s">
        <v>1353</v>
      </c>
      <c r="B435" s="6">
        <v>297</v>
      </c>
      <c r="C435" s="6" t="s">
        <v>34</v>
      </c>
      <c r="D435" s="6">
        <v>26410</v>
      </c>
      <c r="E435" s="6">
        <v>22</v>
      </c>
      <c r="F435" s="6">
        <v>2329</v>
      </c>
      <c r="G435" s="6" t="s">
        <v>490</v>
      </c>
      <c r="H435" s="6">
        <v>36</v>
      </c>
      <c r="I435" s="6"/>
      <c r="J435" s="6"/>
      <c r="K435" s="3">
        <v>14400</v>
      </c>
      <c r="L435" s="6"/>
      <c r="M435" s="3"/>
      <c r="N435" s="3"/>
      <c r="O435" s="3"/>
      <c r="P435" s="117">
        <v>175</v>
      </c>
      <c r="Q435" s="6"/>
      <c r="R435" s="6">
        <v>48</v>
      </c>
      <c r="S435" s="6"/>
      <c r="T435" s="6"/>
      <c r="U435" s="6"/>
      <c r="V435" s="3"/>
      <c r="W435" s="6"/>
      <c r="X435" s="3"/>
      <c r="Y435" s="3"/>
      <c r="Z435" s="6"/>
      <c r="AA435" s="3"/>
    </row>
    <row r="436" spans="1:27" x14ac:dyDescent="0.55000000000000004">
      <c r="A436" s="8" t="s">
        <v>1353</v>
      </c>
      <c r="B436" s="6">
        <v>298</v>
      </c>
      <c r="C436" s="6" t="s">
        <v>34</v>
      </c>
      <c r="D436" s="6">
        <v>74327</v>
      </c>
      <c r="E436" s="6">
        <v>168</v>
      </c>
      <c r="F436" s="6">
        <v>6536</v>
      </c>
      <c r="G436" s="6" t="s">
        <v>490</v>
      </c>
      <c r="H436" s="6">
        <v>5</v>
      </c>
      <c r="I436" s="6">
        <v>3</v>
      </c>
      <c r="J436" s="6">
        <v>34</v>
      </c>
      <c r="K436" s="3">
        <v>2034</v>
      </c>
      <c r="L436" s="6"/>
      <c r="M436" s="3"/>
      <c r="N436" s="3"/>
      <c r="O436" s="3"/>
      <c r="P436" s="117">
        <v>100</v>
      </c>
      <c r="Q436" s="6"/>
      <c r="R436" s="6">
        <v>48</v>
      </c>
      <c r="S436" s="6"/>
      <c r="T436" s="6"/>
      <c r="U436" s="6"/>
      <c r="V436" s="3"/>
      <c r="W436" s="6"/>
      <c r="X436" s="3"/>
      <c r="Y436" s="3"/>
      <c r="Z436" s="6"/>
      <c r="AA436" s="3"/>
    </row>
    <row r="437" spans="1:27" x14ac:dyDescent="0.55000000000000004">
      <c r="A437" s="8" t="s">
        <v>1353</v>
      </c>
      <c r="B437" s="6">
        <v>299</v>
      </c>
      <c r="C437" s="6" t="s">
        <v>34</v>
      </c>
      <c r="D437" s="6">
        <v>94113</v>
      </c>
      <c r="E437" s="6">
        <v>186</v>
      </c>
      <c r="F437" s="6">
        <v>7251</v>
      </c>
      <c r="G437" s="6" t="s">
        <v>490</v>
      </c>
      <c r="H437" s="6">
        <v>7</v>
      </c>
      <c r="I437" s="6"/>
      <c r="J437" s="6">
        <v>38</v>
      </c>
      <c r="K437" s="3">
        <v>2838</v>
      </c>
      <c r="L437" s="6"/>
      <c r="M437" s="3"/>
      <c r="N437" s="3"/>
      <c r="O437" s="3"/>
      <c r="P437" s="117"/>
      <c r="Q437" s="6"/>
      <c r="R437" s="6"/>
      <c r="S437" s="6"/>
      <c r="T437" s="6"/>
      <c r="U437" s="6"/>
      <c r="V437" s="3"/>
      <c r="W437" s="6"/>
      <c r="X437" s="3"/>
      <c r="Y437" s="3"/>
      <c r="Z437" s="6"/>
      <c r="AA437" s="3"/>
    </row>
    <row r="438" spans="1:27" x14ac:dyDescent="0.55000000000000004">
      <c r="A438" s="8"/>
      <c r="B438" s="6"/>
      <c r="C438" s="6"/>
      <c r="D438" s="6"/>
      <c r="E438" s="6"/>
      <c r="F438" s="6"/>
      <c r="G438" s="6"/>
      <c r="H438" s="6"/>
      <c r="I438" s="6"/>
      <c r="J438" s="6"/>
      <c r="K438" s="3"/>
      <c r="L438" s="6"/>
      <c r="M438" s="3"/>
      <c r="N438" s="3"/>
      <c r="O438" s="3"/>
      <c r="P438" s="117"/>
      <c r="Q438" s="6"/>
      <c r="R438" s="6"/>
      <c r="S438" s="6"/>
      <c r="T438" s="6"/>
      <c r="U438" s="6"/>
      <c r="V438" s="3"/>
      <c r="W438" s="6"/>
      <c r="X438" s="3"/>
      <c r="Y438" s="3"/>
      <c r="Z438" s="6"/>
      <c r="AA438" s="3"/>
    </row>
    <row r="439" spans="1:27" x14ac:dyDescent="0.55000000000000004">
      <c r="A439" s="8" t="s">
        <v>1354</v>
      </c>
      <c r="B439" s="6">
        <v>300</v>
      </c>
      <c r="C439" s="6" t="s">
        <v>34</v>
      </c>
      <c r="D439" s="6">
        <v>63784</v>
      </c>
      <c r="E439" s="6">
        <v>77</v>
      </c>
      <c r="F439" s="6">
        <v>4179</v>
      </c>
      <c r="G439" s="6" t="s">
        <v>490</v>
      </c>
      <c r="H439" s="6"/>
      <c r="I439" s="6"/>
      <c r="J439" s="6">
        <v>55</v>
      </c>
      <c r="K439" s="3"/>
      <c r="L439" s="6">
        <v>55</v>
      </c>
      <c r="M439" s="3"/>
      <c r="N439" s="3"/>
      <c r="O439" s="3"/>
      <c r="P439" s="117">
        <v>300</v>
      </c>
      <c r="Q439" s="6">
        <v>78</v>
      </c>
      <c r="R439" s="6">
        <v>50</v>
      </c>
      <c r="S439" s="6" t="s">
        <v>36</v>
      </c>
      <c r="T439" s="6" t="s">
        <v>45</v>
      </c>
      <c r="U439" s="6">
        <v>180</v>
      </c>
      <c r="V439" s="3"/>
      <c r="W439" s="6">
        <v>180</v>
      </c>
      <c r="X439" s="3"/>
      <c r="Y439" s="3"/>
      <c r="Z439" s="6">
        <v>25</v>
      </c>
      <c r="AA439" s="3"/>
    </row>
    <row r="440" spans="1:27" x14ac:dyDescent="0.55000000000000004">
      <c r="A440" s="8" t="s">
        <v>1354</v>
      </c>
      <c r="B440" s="6">
        <v>301</v>
      </c>
      <c r="C440" s="6" t="s">
        <v>34</v>
      </c>
      <c r="D440" s="6">
        <v>74246</v>
      </c>
      <c r="E440" s="6">
        <v>167</v>
      </c>
      <c r="F440" s="6">
        <v>6523</v>
      </c>
      <c r="G440" s="6" t="s">
        <v>490</v>
      </c>
      <c r="H440" s="6">
        <v>5</v>
      </c>
      <c r="I440" s="6"/>
      <c r="J440" s="6">
        <v>62</v>
      </c>
      <c r="K440" s="3">
        <v>2062</v>
      </c>
      <c r="L440" s="6"/>
      <c r="M440" s="3"/>
      <c r="N440" s="3"/>
      <c r="O440" s="3"/>
      <c r="P440" s="117">
        <v>100</v>
      </c>
      <c r="Q440" s="6"/>
      <c r="R440" s="6">
        <v>50</v>
      </c>
      <c r="S440" s="6"/>
      <c r="T440" s="6"/>
      <c r="U440" s="6"/>
      <c r="V440" s="3"/>
      <c r="W440" s="6"/>
      <c r="X440" s="3"/>
      <c r="Y440" s="3"/>
      <c r="Z440" s="6"/>
      <c r="AA440" s="3"/>
    </row>
    <row r="441" spans="1:27" x14ac:dyDescent="0.55000000000000004">
      <c r="A441" s="8" t="s">
        <v>1354</v>
      </c>
      <c r="B441" s="6">
        <v>302</v>
      </c>
      <c r="C441" s="6" t="s">
        <v>34</v>
      </c>
      <c r="D441" s="6">
        <v>42725</v>
      </c>
      <c r="E441" s="6">
        <v>205</v>
      </c>
      <c r="F441" s="6">
        <v>2741</v>
      </c>
      <c r="G441" s="6" t="s">
        <v>490</v>
      </c>
      <c r="H441" s="6">
        <v>4</v>
      </c>
      <c r="I441" s="6">
        <v>3</v>
      </c>
      <c r="J441" s="6">
        <v>80</v>
      </c>
      <c r="K441" s="3">
        <v>1980</v>
      </c>
      <c r="L441" s="6"/>
      <c r="M441" s="3"/>
      <c r="N441" s="3"/>
      <c r="O441" s="3"/>
      <c r="P441" s="117">
        <v>150</v>
      </c>
      <c r="Q441" s="6"/>
      <c r="R441" s="6">
        <v>50</v>
      </c>
      <c r="S441" s="6"/>
      <c r="T441" s="6"/>
      <c r="U441" s="6"/>
      <c r="V441" s="3"/>
      <c r="W441" s="6"/>
      <c r="X441" s="3"/>
      <c r="Y441" s="3"/>
      <c r="Z441" s="6"/>
      <c r="AA441" s="3"/>
    </row>
    <row r="442" spans="1:27" x14ac:dyDescent="0.55000000000000004">
      <c r="A442" s="8" t="s">
        <v>1354</v>
      </c>
      <c r="B442" s="6">
        <v>303</v>
      </c>
      <c r="C442" s="6" t="s">
        <v>34</v>
      </c>
      <c r="D442" s="6">
        <v>42736</v>
      </c>
      <c r="E442" s="6">
        <v>195</v>
      </c>
      <c r="F442" s="6">
        <v>2752</v>
      </c>
      <c r="G442" s="6" t="s">
        <v>490</v>
      </c>
      <c r="H442" s="6">
        <v>3</v>
      </c>
      <c r="I442" s="6">
        <v>2</v>
      </c>
      <c r="J442" s="6">
        <v>90</v>
      </c>
      <c r="K442" s="3">
        <v>1490</v>
      </c>
      <c r="L442" s="6"/>
      <c r="M442" s="3"/>
      <c r="N442" s="3"/>
      <c r="O442" s="3"/>
      <c r="P442" s="117">
        <v>100</v>
      </c>
      <c r="Q442" s="6"/>
      <c r="R442" s="6">
        <v>50</v>
      </c>
      <c r="S442" s="6"/>
      <c r="T442" s="6"/>
      <c r="U442" s="6"/>
      <c r="V442" s="3"/>
      <c r="W442" s="6"/>
      <c r="X442" s="3"/>
      <c r="Y442" s="3"/>
      <c r="Z442" s="6"/>
      <c r="AA442" s="3"/>
    </row>
    <row r="443" spans="1:27" x14ac:dyDescent="0.55000000000000004">
      <c r="A443" s="8" t="s">
        <v>1354</v>
      </c>
      <c r="B443" s="6">
        <v>304</v>
      </c>
      <c r="C443" s="6" t="s">
        <v>34</v>
      </c>
      <c r="D443" s="6">
        <v>99439</v>
      </c>
      <c r="E443" s="6">
        <v>313</v>
      </c>
      <c r="F443" s="6">
        <v>7984</v>
      </c>
      <c r="G443" s="6" t="s">
        <v>490</v>
      </c>
      <c r="H443" s="6"/>
      <c r="I443" s="6"/>
      <c r="J443" s="6">
        <v>26</v>
      </c>
      <c r="K443" s="3">
        <v>26</v>
      </c>
      <c r="L443" s="6"/>
      <c r="M443" s="3"/>
      <c r="N443" s="3"/>
      <c r="O443" s="3"/>
      <c r="P443" s="117">
        <v>100</v>
      </c>
      <c r="Q443" s="6"/>
      <c r="R443" s="6">
        <v>50</v>
      </c>
      <c r="S443" s="6"/>
      <c r="T443" s="6"/>
      <c r="U443" s="6"/>
      <c r="V443" s="3"/>
      <c r="W443" s="6"/>
      <c r="X443" s="3"/>
      <c r="Y443" s="3"/>
      <c r="Z443" s="6"/>
      <c r="AA443" s="3"/>
    </row>
    <row r="444" spans="1:27" x14ac:dyDescent="0.55000000000000004">
      <c r="A444" s="8" t="s">
        <v>1354</v>
      </c>
      <c r="B444" s="6">
        <v>305</v>
      </c>
      <c r="C444" s="6" t="s">
        <v>34</v>
      </c>
      <c r="D444" s="6">
        <v>46491</v>
      </c>
      <c r="E444" s="6">
        <v>80</v>
      </c>
      <c r="F444" s="6">
        <v>3824</v>
      </c>
      <c r="G444" s="6" t="s">
        <v>490</v>
      </c>
      <c r="H444" s="6">
        <v>4</v>
      </c>
      <c r="I444" s="6">
        <v>3</v>
      </c>
      <c r="J444" s="6">
        <v>92</v>
      </c>
      <c r="K444" s="3">
        <v>1992</v>
      </c>
      <c r="L444" s="6"/>
      <c r="M444" s="3"/>
      <c r="N444" s="3"/>
      <c r="O444" s="3"/>
      <c r="P444" s="117">
        <v>100</v>
      </c>
      <c r="Q444" s="6"/>
      <c r="R444" s="6">
        <v>50</v>
      </c>
      <c r="S444" s="6"/>
      <c r="T444" s="6"/>
      <c r="U444" s="6"/>
      <c r="V444" s="3"/>
      <c r="W444" s="6"/>
      <c r="X444" s="3"/>
      <c r="Y444" s="3"/>
      <c r="Z444" s="6"/>
      <c r="AA444" s="3"/>
    </row>
    <row r="445" spans="1:27" x14ac:dyDescent="0.55000000000000004">
      <c r="A445" s="8"/>
      <c r="B445" s="6"/>
      <c r="C445" s="6"/>
      <c r="D445" s="6"/>
      <c r="E445" s="6"/>
      <c r="F445" s="6"/>
      <c r="G445" s="6"/>
      <c r="H445" s="6"/>
      <c r="I445" s="6"/>
      <c r="J445" s="6"/>
      <c r="K445" s="3"/>
      <c r="L445" s="6"/>
      <c r="M445" s="3"/>
      <c r="N445" s="3"/>
      <c r="O445" s="3"/>
      <c r="P445" s="117"/>
      <c r="Q445" s="6"/>
      <c r="R445" s="6"/>
      <c r="S445" s="6"/>
      <c r="T445" s="6"/>
      <c r="U445" s="6"/>
      <c r="V445" s="3"/>
      <c r="W445" s="6"/>
      <c r="X445" s="3"/>
      <c r="Y445" s="3"/>
      <c r="Z445" s="6"/>
      <c r="AA445" s="3"/>
    </row>
    <row r="446" spans="1:27" x14ac:dyDescent="0.55000000000000004">
      <c r="A446" s="8" t="s">
        <v>1355</v>
      </c>
      <c r="B446" s="6">
        <v>306</v>
      </c>
      <c r="C446" s="6" t="s">
        <v>34</v>
      </c>
      <c r="D446" s="6">
        <v>37165</v>
      </c>
      <c r="E446" s="6">
        <v>36</v>
      </c>
      <c r="F446" s="6">
        <v>895</v>
      </c>
      <c r="G446" s="6" t="s">
        <v>490</v>
      </c>
      <c r="H446" s="6"/>
      <c r="I446" s="6"/>
      <c r="J446" s="6">
        <v>76</v>
      </c>
      <c r="K446" s="3"/>
      <c r="L446" s="6">
        <v>76</v>
      </c>
      <c r="M446" s="3"/>
      <c r="N446" s="3"/>
      <c r="O446" s="3"/>
      <c r="P446" s="117">
        <v>300</v>
      </c>
      <c r="Q446" s="6">
        <v>79</v>
      </c>
      <c r="R446" s="6">
        <v>53</v>
      </c>
      <c r="S446" s="6" t="s">
        <v>36</v>
      </c>
      <c r="T446" s="6" t="s">
        <v>45</v>
      </c>
      <c r="U446" s="6">
        <v>204</v>
      </c>
      <c r="V446" s="3"/>
      <c r="W446" s="6">
        <v>204</v>
      </c>
      <c r="X446" s="3"/>
      <c r="Y446" s="3"/>
      <c r="Z446" s="6">
        <v>35</v>
      </c>
      <c r="AA446" s="3"/>
    </row>
    <row r="447" spans="1:27" x14ac:dyDescent="0.55000000000000004">
      <c r="A447" s="8"/>
      <c r="B447" s="6"/>
      <c r="C447" s="6"/>
      <c r="D447" s="6"/>
      <c r="E447" s="6"/>
      <c r="F447" s="6"/>
      <c r="G447" s="6"/>
      <c r="H447" s="6"/>
      <c r="I447" s="6"/>
      <c r="J447" s="6"/>
      <c r="K447" s="3"/>
      <c r="L447" s="6"/>
      <c r="M447" s="3"/>
      <c r="N447" s="3"/>
      <c r="O447" s="3"/>
      <c r="P447" s="117"/>
      <c r="Q447" s="6"/>
      <c r="R447" s="6"/>
      <c r="S447" s="6"/>
      <c r="T447" s="6"/>
      <c r="U447" s="6"/>
      <c r="V447" s="3"/>
      <c r="W447" s="6"/>
      <c r="X447" s="3"/>
      <c r="Y447" s="3"/>
      <c r="Z447" s="6"/>
      <c r="AA447" s="3"/>
    </row>
    <row r="448" spans="1:27" x14ac:dyDescent="0.55000000000000004">
      <c r="A448" s="8" t="s">
        <v>1356</v>
      </c>
      <c r="B448" s="6">
        <v>307</v>
      </c>
      <c r="C448" s="6" t="s">
        <v>34</v>
      </c>
      <c r="D448" s="6">
        <v>36900</v>
      </c>
      <c r="E448" s="6">
        <v>66</v>
      </c>
      <c r="F448" s="6">
        <v>949</v>
      </c>
      <c r="G448" s="6" t="s">
        <v>490</v>
      </c>
      <c r="H448" s="6"/>
      <c r="I448" s="6"/>
      <c r="J448" s="6">
        <v>84</v>
      </c>
      <c r="K448" s="3"/>
      <c r="L448" s="6">
        <v>84</v>
      </c>
      <c r="M448" s="3"/>
      <c r="N448" s="3"/>
      <c r="O448" s="3"/>
      <c r="P448" s="117">
        <v>250</v>
      </c>
      <c r="Q448" s="6">
        <v>80</v>
      </c>
      <c r="R448" s="6">
        <v>19</v>
      </c>
      <c r="S448" s="6" t="s">
        <v>36</v>
      </c>
      <c r="T448" s="6" t="s">
        <v>45</v>
      </c>
      <c r="U448" s="6">
        <v>180</v>
      </c>
      <c r="V448" s="3"/>
      <c r="W448" s="6">
        <v>180</v>
      </c>
      <c r="X448" s="3"/>
      <c r="Y448" s="3"/>
      <c r="Z448" s="6">
        <v>15</v>
      </c>
      <c r="AA448" s="3"/>
    </row>
    <row r="449" spans="1:27" x14ac:dyDescent="0.55000000000000004">
      <c r="A449" s="8" t="s">
        <v>1356</v>
      </c>
      <c r="B449" s="6">
        <v>308</v>
      </c>
      <c r="C449" s="6" t="s">
        <v>34</v>
      </c>
      <c r="D449" s="6">
        <v>25415</v>
      </c>
      <c r="E449" s="6">
        <v>5</v>
      </c>
      <c r="F449" s="6">
        <v>1871</v>
      </c>
      <c r="G449" s="6" t="s">
        <v>490</v>
      </c>
      <c r="H449" s="6">
        <v>10</v>
      </c>
      <c r="I449" s="6"/>
      <c r="J449" s="6">
        <v>60</v>
      </c>
      <c r="K449" s="3">
        <v>4060</v>
      </c>
      <c r="L449" s="6"/>
      <c r="M449" s="3"/>
      <c r="N449" s="3"/>
      <c r="O449" s="3"/>
      <c r="P449" s="117">
        <v>150</v>
      </c>
      <c r="Q449" s="6"/>
      <c r="R449" s="6"/>
      <c r="S449" s="6"/>
      <c r="T449" s="6"/>
      <c r="U449" s="6"/>
      <c r="V449" s="3"/>
      <c r="W449" s="6"/>
      <c r="X449" s="3"/>
      <c r="Y449" s="3"/>
      <c r="Z449" s="6"/>
      <c r="AA449" s="3"/>
    </row>
    <row r="450" spans="1:27" x14ac:dyDescent="0.55000000000000004">
      <c r="A450" s="8"/>
      <c r="B450" s="6"/>
      <c r="C450" s="6"/>
      <c r="D450" s="6"/>
      <c r="E450" s="6"/>
      <c r="F450" s="6"/>
      <c r="G450" s="6"/>
      <c r="H450" s="6"/>
      <c r="I450" s="6"/>
      <c r="J450" s="6"/>
      <c r="K450" s="3"/>
      <c r="L450" s="6"/>
      <c r="M450" s="3"/>
      <c r="N450" s="3"/>
      <c r="O450" s="3"/>
      <c r="P450" s="117"/>
      <c r="Q450" s="6"/>
      <c r="R450" s="6"/>
      <c r="S450" s="6"/>
      <c r="T450" s="6"/>
      <c r="U450" s="6"/>
      <c r="V450" s="3"/>
      <c r="W450" s="6"/>
      <c r="X450" s="3"/>
      <c r="Y450" s="3"/>
      <c r="Z450" s="6"/>
      <c r="AA450" s="3"/>
    </row>
    <row r="451" spans="1:27" x14ac:dyDescent="0.55000000000000004">
      <c r="A451" s="8" t="s">
        <v>1357</v>
      </c>
      <c r="B451" s="6">
        <v>309</v>
      </c>
      <c r="C451" s="6" t="s">
        <v>34</v>
      </c>
      <c r="D451" s="6">
        <v>47077</v>
      </c>
      <c r="E451" s="6">
        <v>92</v>
      </c>
      <c r="F451" s="6">
        <v>4255</v>
      </c>
      <c r="G451" s="6" t="s">
        <v>490</v>
      </c>
      <c r="H451" s="6">
        <v>4</v>
      </c>
      <c r="I451" s="6">
        <v>3</v>
      </c>
      <c r="J451" s="6">
        <v>52</v>
      </c>
      <c r="K451" s="3">
        <v>1952</v>
      </c>
      <c r="L451" s="6"/>
      <c r="M451" s="3"/>
      <c r="N451" s="3"/>
      <c r="O451" s="3"/>
      <c r="P451" s="117">
        <v>150</v>
      </c>
      <c r="Q451" s="6"/>
      <c r="R451" s="6"/>
      <c r="S451" s="6"/>
      <c r="T451" s="6"/>
      <c r="U451" s="6"/>
      <c r="V451" s="3"/>
      <c r="W451" s="6"/>
      <c r="X451" s="3"/>
      <c r="Y451" s="3"/>
      <c r="Z451" s="6"/>
      <c r="AA451" s="3"/>
    </row>
    <row r="452" spans="1:27" x14ac:dyDescent="0.55000000000000004">
      <c r="A452" s="8" t="s">
        <v>1357</v>
      </c>
      <c r="B452" s="6">
        <v>310</v>
      </c>
      <c r="C452" s="6" t="s">
        <v>34</v>
      </c>
      <c r="D452" s="6">
        <v>95177</v>
      </c>
      <c r="E452" s="6">
        <v>196</v>
      </c>
      <c r="F452" s="6">
        <v>7671</v>
      </c>
      <c r="G452" s="6" t="s">
        <v>490</v>
      </c>
      <c r="H452" s="6"/>
      <c r="I452" s="6">
        <v>1</v>
      </c>
      <c r="J452" s="6"/>
      <c r="K452" s="3"/>
      <c r="L452" s="6">
        <v>100</v>
      </c>
      <c r="M452" s="3"/>
      <c r="N452" s="3"/>
      <c r="O452" s="3"/>
      <c r="P452" s="117">
        <v>150</v>
      </c>
      <c r="Q452" s="6"/>
      <c r="R452" s="6"/>
      <c r="S452" s="6"/>
      <c r="T452" s="6"/>
      <c r="U452" s="6"/>
      <c r="V452" s="3"/>
      <c r="W452" s="6"/>
      <c r="X452" s="3"/>
      <c r="Y452" s="3"/>
      <c r="Z452" s="6"/>
      <c r="AA452" s="3"/>
    </row>
    <row r="453" spans="1:27" s="179" customFormat="1" x14ac:dyDescent="0.55000000000000004">
      <c r="A453" s="14" t="s">
        <v>1357</v>
      </c>
      <c r="B453" s="12">
        <v>311</v>
      </c>
      <c r="C453" s="12" t="s">
        <v>34</v>
      </c>
      <c r="D453" s="12">
        <v>36883</v>
      </c>
      <c r="E453" s="12">
        <v>8</v>
      </c>
      <c r="F453" s="12">
        <v>932</v>
      </c>
      <c r="G453" s="12" t="s">
        <v>490</v>
      </c>
      <c r="H453" s="12"/>
      <c r="I453" s="12"/>
      <c r="J453" s="12">
        <v>64</v>
      </c>
      <c r="K453" s="13"/>
      <c r="L453" s="12">
        <v>64</v>
      </c>
      <c r="M453" s="13"/>
      <c r="N453" s="13"/>
      <c r="O453" s="13"/>
      <c r="P453" s="211">
        <v>250</v>
      </c>
      <c r="Q453" s="12">
        <v>81</v>
      </c>
      <c r="R453" s="12">
        <v>34</v>
      </c>
      <c r="S453" s="12" t="s">
        <v>36</v>
      </c>
      <c r="T453" s="12" t="s">
        <v>45</v>
      </c>
      <c r="U453" s="12">
        <v>256</v>
      </c>
      <c r="V453" s="13"/>
      <c r="W453" s="12">
        <v>238</v>
      </c>
      <c r="X453" s="13">
        <v>18</v>
      </c>
      <c r="Y453" s="13"/>
      <c r="Z453" s="12">
        <v>35</v>
      </c>
      <c r="AA453" s="13"/>
    </row>
    <row r="454" spans="1:27" s="186" customFormat="1" x14ac:dyDescent="0.55000000000000004">
      <c r="A454" s="18"/>
      <c r="B454" s="15"/>
      <c r="C454" s="15"/>
      <c r="D454" s="15"/>
      <c r="E454" s="15"/>
      <c r="F454" s="15"/>
      <c r="G454" s="15"/>
      <c r="H454" s="15"/>
      <c r="I454" s="15"/>
      <c r="J454" s="15"/>
      <c r="K454" s="16"/>
      <c r="L454" s="15"/>
      <c r="M454" s="16"/>
      <c r="N454" s="16"/>
      <c r="O454" s="16"/>
      <c r="P454" s="212"/>
      <c r="Q454" s="15"/>
      <c r="R454" s="15"/>
      <c r="S454" s="15"/>
      <c r="T454" s="15"/>
      <c r="U454" s="15"/>
      <c r="V454" s="16"/>
      <c r="W454" s="15"/>
      <c r="X454" s="16"/>
      <c r="Y454" s="16"/>
      <c r="Z454" s="15"/>
      <c r="AA454" s="16"/>
    </row>
    <row r="455" spans="1:27" x14ac:dyDescent="0.55000000000000004">
      <c r="A455" s="8" t="s">
        <v>1358</v>
      </c>
      <c r="B455" s="6">
        <v>312</v>
      </c>
      <c r="C455" s="6" t="s">
        <v>34</v>
      </c>
      <c r="D455" s="6">
        <v>39064</v>
      </c>
      <c r="E455" s="6">
        <v>144</v>
      </c>
      <c r="F455" s="6">
        <v>968</v>
      </c>
      <c r="G455" s="6" t="s">
        <v>490</v>
      </c>
      <c r="H455" s="6"/>
      <c r="I455" s="6"/>
      <c r="J455" s="6">
        <v>50</v>
      </c>
      <c r="K455" s="3"/>
      <c r="L455" s="6">
        <v>50</v>
      </c>
      <c r="M455" s="3"/>
      <c r="N455" s="3"/>
      <c r="O455" s="3"/>
      <c r="P455" s="117">
        <v>250</v>
      </c>
      <c r="Q455" s="6">
        <v>82</v>
      </c>
      <c r="R455" s="6">
        <v>339</v>
      </c>
      <c r="S455" s="6" t="s">
        <v>36</v>
      </c>
      <c r="T455" s="6" t="s">
        <v>45</v>
      </c>
      <c r="U455" s="6">
        <v>208</v>
      </c>
      <c r="V455" s="3"/>
      <c r="W455" s="6">
        <v>208</v>
      </c>
      <c r="X455" s="3"/>
      <c r="Y455" s="3"/>
      <c r="Z455" s="6">
        <v>9</v>
      </c>
      <c r="AA455" s="3"/>
    </row>
    <row r="456" spans="1:27" x14ac:dyDescent="0.55000000000000004">
      <c r="A456" s="8"/>
      <c r="B456" s="6"/>
      <c r="C456" s="6"/>
      <c r="D456" s="6"/>
      <c r="E456" s="6"/>
      <c r="F456" s="6"/>
      <c r="G456" s="6"/>
      <c r="H456" s="6"/>
      <c r="I456" s="6"/>
      <c r="J456" s="6"/>
      <c r="K456" s="3"/>
      <c r="L456" s="6"/>
      <c r="M456" s="3"/>
      <c r="N456" s="3"/>
      <c r="O456" s="3"/>
      <c r="P456" s="117"/>
      <c r="Q456" s="6"/>
      <c r="R456" s="6"/>
      <c r="S456" s="6"/>
      <c r="T456" s="6"/>
      <c r="U456" s="6"/>
      <c r="V456" s="3"/>
      <c r="W456" s="6"/>
      <c r="X456" s="3"/>
      <c r="Y456" s="3"/>
      <c r="Z456" s="6"/>
      <c r="AA456" s="3"/>
    </row>
    <row r="457" spans="1:27" x14ac:dyDescent="0.55000000000000004">
      <c r="A457" s="8" t="s">
        <v>1359</v>
      </c>
      <c r="B457" s="6">
        <v>313</v>
      </c>
      <c r="C457" s="6" t="s">
        <v>47</v>
      </c>
      <c r="D457" s="6">
        <v>1431</v>
      </c>
      <c r="E457" s="6">
        <v>125</v>
      </c>
      <c r="F457" s="6"/>
      <c r="G457" s="6" t="s">
        <v>490</v>
      </c>
      <c r="H457" s="6">
        <v>4</v>
      </c>
      <c r="I457" s="6">
        <v>2</v>
      </c>
      <c r="J457" s="6">
        <v>30</v>
      </c>
      <c r="K457" s="3">
        <v>1830</v>
      </c>
      <c r="L457" s="6"/>
      <c r="M457" s="3"/>
      <c r="N457" s="3"/>
      <c r="O457" s="3"/>
      <c r="P457" s="117">
        <v>100</v>
      </c>
      <c r="Q457" s="6"/>
      <c r="R457" s="6">
        <v>339</v>
      </c>
      <c r="S457" s="6"/>
      <c r="T457" s="6"/>
      <c r="U457" s="6"/>
      <c r="V457" s="3"/>
      <c r="W457" s="6"/>
      <c r="X457" s="3"/>
      <c r="Y457" s="3"/>
      <c r="Z457" s="6"/>
      <c r="AA457" s="3"/>
    </row>
    <row r="458" spans="1:27" x14ac:dyDescent="0.55000000000000004">
      <c r="A458" s="216" t="s">
        <v>1359</v>
      </c>
      <c r="B458" s="214">
        <v>314</v>
      </c>
      <c r="C458" s="214" t="s">
        <v>34</v>
      </c>
      <c r="D458" s="214">
        <v>74064</v>
      </c>
      <c r="E458" s="214">
        <v>286</v>
      </c>
      <c r="F458" s="214">
        <v>6413</v>
      </c>
      <c r="G458" s="214" t="s">
        <v>490</v>
      </c>
      <c r="H458" s="214">
        <v>16</v>
      </c>
      <c r="I458" s="214"/>
      <c r="J458" s="214">
        <v>69</v>
      </c>
      <c r="K458" s="121">
        <v>6469</v>
      </c>
      <c r="L458" s="214"/>
      <c r="M458" s="121"/>
      <c r="N458" s="121"/>
      <c r="O458" s="121"/>
      <c r="P458" s="215">
        <v>150</v>
      </c>
      <c r="Q458" s="214"/>
      <c r="R458" s="214">
        <v>339</v>
      </c>
      <c r="S458" s="214"/>
      <c r="T458" s="214"/>
      <c r="U458" s="214"/>
      <c r="V458" s="121"/>
      <c r="W458" s="214"/>
      <c r="X458" s="121"/>
      <c r="Y458" s="121"/>
      <c r="Z458" s="214"/>
      <c r="AA458" s="121"/>
    </row>
    <row r="459" spans="1:27" s="645" customFormat="1" ht="27.75" x14ac:dyDescent="0.65">
      <c r="A459" s="643"/>
      <c r="B459" s="644"/>
      <c r="C459" s="644"/>
      <c r="D459" s="644"/>
      <c r="E459" s="644"/>
      <c r="F459" s="644"/>
      <c r="G459" s="644"/>
      <c r="H459" s="644"/>
      <c r="I459" s="644"/>
      <c r="J459" s="644"/>
      <c r="L459" s="644"/>
      <c r="P459" s="646"/>
      <c r="Q459" s="644"/>
      <c r="R459" s="644"/>
      <c r="S459" s="644"/>
      <c r="U459" s="647"/>
      <c r="W459" s="644"/>
      <c r="Z459" s="644"/>
    </row>
    <row r="460" spans="1:27" x14ac:dyDescent="0.55000000000000004">
      <c r="A460" s="213" t="s">
        <v>1360</v>
      </c>
      <c r="B460" s="208">
        <v>315</v>
      </c>
      <c r="C460" s="208" t="s">
        <v>34</v>
      </c>
      <c r="D460" s="208">
        <v>25506</v>
      </c>
      <c r="E460" s="208">
        <v>22</v>
      </c>
      <c r="F460" s="208">
        <v>1962</v>
      </c>
      <c r="G460" s="208" t="s">
        <v>490</v>
      </c>
      <c r="H460" s="208">
        <v>3</v>
      </c>
      <c r="I460" s="208"/>
      <c r="J460" s="208">
        <v>40</v>
      </c>
      <c r="K460" s="122">
        <v>1240</v>
      </c>
      <c r="L460" s="208"/>
      <c r="M460" s="122"/>
      <c r="N460" s="122"/>
      <c r="O460" s="122"/>
      <c r="P460" s="209">
        <v>150</v>
      </c>
      <c r="Q460" s="208"/>
      <c r="R460" s="208"/>
      <c r="S460" s="208"/>
      <c r="T460" s="208"/>
      <c r="U460" s="208"/>
      <c r="V460" s="122"/>
      <c r="W460" s="208"/>
      <c r="X460" s="122"/>
      <c r="Y460" s="122"/>
      <c r="Z460" s="208"/>
      <c r="AA460" s="122"/>
    </row>
    <row r="461" spans="1:27" x14ac:dyDescent="0.55000000000000004">
      <c r="A461" s="8" t="s">
        <v>1360</v>
      </c>
      <c r="B461" s="6">
        <v>316</v>
      </c>
      <c r="C461" s="6" t="s">
        <v>34</v>
      </c>
      <c r="D461" s="6">
        <v>36904</v>
      </c>
      <c r="E461" s="6">
        <v>71</v>
      </c>
      <c r="F461" s="6">
        <v>953</v>
      </c>
      <c r="G461" s="6" t="s">
        <v>490</v>
      </c>
      <c r="H461" s="6"/>
      <c r="I461" s="6">
        <v>1</v>
      </c>
      <c r="J461" s="6">
        <v>4</v>
      </c>
      <c r="K461" s="3"/>
      <c r="L461" s="6">
        <v>104</v>
      </c>
      <c r="M461" s="3"/>
      <c r="N461" s="3"/>
      <c r="O461" s="3"/>
      <c r="P461" s="117">
        <v>300</v>
      </c>
      <c r="Q461" s="6">
        <v>83</v>
      </c>
      <c r="R461" s="6">
        <v>14</v>
      </c>
      <c r="S461" s="6" t="s">
        <v>36</v>
      </c>
      <c r="T461" s="6" t="s">
        <v>45</v>
      </c>
      <c r="U461" s="6">
        <v>324</v>
      </c>
      <c r="V461" s="3"/>
      <c r="W461" s="6">
        <v>324</v>
      </c>
      <c r="X461" s="3"/>
      <c r="Y461" s="3"/>
      <c r="Z461" s="6"/>
      <c r="AA461" s="3"/>
    </row>
    <row r="462" spans="1:27" x14ac:dyDescent="0.55000000000000004">
      <c r="A462" s="8"/>
      <c r="B462" s="6" t="s">
        <v>4</v>
      </c>
      <c r="C462" s="6"/>
      <c r="D462" s="6"/>
      <c r="E462" s="6"/>
      <c r="F462" s="6"/>
      <c r="G462" s="6"/>
      <c r="H462" s="6"/>
      <c r="I462" s="6"/>
      <c r="J462" s="6"/>
      <c r="K462" s="3"/>
      <c r="L462" s="6"/>
      <c r="M462" s="3"/>
      <c r="N462" s="3"/>
      <c r="O462" s="3"/>
      <c r="P462" s="117"/>
      <c r="Q462" s="6"/>
      <c r="R462" s="6"/>
      <c r="S462" s="6"/>
      <c r="T462" s="6"/>
      <c r="U462" s="6"/>
      <c r="V462" s="3"/>
      <c r="W462" s="6"/>
      <c r="X462" s="3"/>
      <c r="Y462" s="3"/>
      <c r="Z462" s="6"/>
      <c r="AA462" s="3"/>
    </row>
    <row r="463" spans="1:27" x14ac:dyDescent="0.55000000000000004">
      <c r="A463" s="8"/>
      <c r="B463" s="6">
        <v>317</v>
      </c>
      <c r="C463" s="6" t="s">
        <v>34</v>
      </c>
      <c r="D463" s="6">
        <v>88830</v>
      </c>
      <c r="E463" s="6">
        <v>245</v>
      </c>
      <c r="F463" s="6">
        <v>7178</v>
      </c>
      <c r="G463" s="6" t="s">
        <v>490</v>
      </c>
      <c r="H463" s="6">
        <v>9</v>
      </c>
      <c r="I463" s="6">
        <v>1</v>
      </c>
      <c r="J463" s="6">
        <v>58</v>
      </c>
      <c r="K463" s="3">
        <v>3358</v>
      </c>
      <c r="L463" s="6"/>
      <c r="M463" s="3"/>
      <c r="N463" s="3"/>
      <c r="O463" s="3"/>
      <c r="P463" s="117">
        <v>150</v>
      </c>
      <c r="Q463" s="6"/>
      <c r="R463" s="6"/>
      <c r="S463" s="6"/>
      <c r="T463" s="6"/>
      <c r="U463" s="6"/>
      <c r="V463" s="3"/>
      <c r="W463" s="6"/>
      <c r="X463" s="3"/>
      <c r="Y463" s="3"/>
      <c r="Z463" s="6"/>
      <c r="AA463" s="3"/>
    </row>
    <row r="464" spans="1:27" x14ac:dyDescent="0.55000000000000004">
      <c r="A464" s="8"/>
      <c r="B464" s="6"/>
      <c r="C464" s="6"/>
      <c r="D464" s="6"/>
      <c r="E464" s="6"/>
      <c r="F464" s="6"/>
      <c r="G464" s="6"/>
      <c r="H464" s="6"/>
      <c r="I464" s="6"/>
      <c r="J464" s="6"/>
      <c r="K464" s="3"/>
      <c r="L464" s="6"/>
      <c r="M464" s="3"/>
      <c r="N464" s="3"/>
      <c r="O464" s="3"/>
      <c r="P464" s="117"/>
      <c r="Q464" s="6"/>
      <c r="R464" s="6"/>
      <c r="S464" s="6"/>
      <c r="T464" s="6"/>
      <c r="U464" s="6"/>
      <c r="V464" s="3"/>
      <c r="W464" s="6"/>
      <c r="X464" s="3"/>
      <c r="Y464" s="3"/>
      <c r="Z464" s="6"/>
      <c r="AA464" s="3"/>
    </row>
    <row r="465" spans="1:27" x14ac:dyDescent="0.55000000000000004">
      <c r="A465" s="8" t="s">
        <v>1361</v>
      </c>
      <c r="B465" s="6">
        <v>318</v>
      </c>
      <c r="C465" s="6" t="s">
        <v>34</v>
      </c>
      <c r="D465" s="6">
        <v>17674</v>
      </c>
      <c r="E465" s="6">
        <v>201</v>
      </c>
      <c r="F465" s="6">
        <v>995</v>
      </c>
      <c r="G465" s="6" t="s">
        <v>490</v>
      </c>
      <c r="H465" s="6">
        <v>1</v>
      </c>
      <c r="I465" s="6">
        <v>1</v>
      </c>
      <c r="J465" s="6">
        <v>30</v>
      </c>
      <c r="K465" s="3">
        <v>530</v>
      </c>
      <c r="L465" s="6"/>
      <c r="M465" s="3"/>
      <c r="N465" s="3"/>
      <c r="O465" s="3"/>
      <c r="P465" s="117">
        <v>150</v>
      </c>
      <c r="Q465" s="6"/>
      <c r="R465" s="6">
        <v>29</v>
      </c>
      <c r="S465" s="6"/>
      <c r="T465" s="6"/>
      <c r="U465" s="6"/>
      <c r="V465" s="3"/>
      <c r="W465" s="6"/>
      <c r="X465" s="3"/>
      <c r="Y465" s="3"/>
      <c r="Z465" s="6"/>
      <c r="AA465" s="3"/>
    </row>
    <row r="466" spans="1:27" x14ac:dyDescent="0.55000000000000004">
      <c r="A466" s="8" t="s">
        <v>1361</v>
      </c>
      <c r="B466" s="6">
        <v>319</v>
      </c>
      <c r="C466" s="6" t="s">
        <v>34</v>
      </c>
      <c r="D466" s="6">
        <v>25411</v>
      </c>
      <c r="E466" s="6">
        <v>12</v>
      </c>
      <c r="F466" s="6">
        <v>1867</v>
      </c>
      <c r="G466" s="6" t="s">
        <v>490</v>
      </c>
      <c r="H466" s="6">
        <v>16</v>
      </c>
      <c r="I466" s="6">
        <v>1</v>
      </c>
      <c r="J466" s="6">
        <v>12</v>
      </c>
      <c r="K466" s="3">
        <v>6512</v>
      </c>
      <c r="L466" s="6"/>
      <c r="M466" s="3"/>
      <c r="N466" s="3"/>
      <c r="O466" s="3"/>
      <c r="P466" s="117">
        <v>150</v>
      </c>
      <c r="Q466" s="6"/>
      <c r="R466" s="6">
        <v>29</v>
      </c>
      <c r="S466" s="6"/>
      <c r="T466" s="6"/>
      <c r="U466" s="6"/>
      <c r="V466" s="3"/>
      <c r="W466" s="6"/>
      <c r="X466" s="3"/>
      <c r="Y466" s="3"/>
      <c r="Z466" s="6"/>
      <c r="AA466" s="3"/>
    </row>
    <row r="467" spans="1:27" x14ac:dyDescent="0.55000000000000004">
      <c r="A467" s="8"/>
      <c r="B467" s="6"/>
      <c r="C467" s="6"/>
      <c r="D467" s="6"/>
      <c r="E467" s="6"/>
      <c r="F467" s="6"/>
      <c r="G467" s="6"/>
      <c r="H467" s="6"/>
      <c r="I467" s="6"/>
      <c r="J467" s="6"/>
      <c r="K467" s="3"/>
      <c r="L467" s="6"/>
      <c r="M467" s="3"/>
      <c r="N467" s="3"/>
      <c r="O467" s="3"/>
      <c r="P467" s="117"/>
      <c r="Q467" s="6"/>
      <c r="R467" s="6"/>
      <c r="S467" s="6"/>
      <c r="T467" s="6"/>
      <c r="U467" s="6"/>
      <c r="V467" s="3"/>
      <c r="W467" s="6"/>
      <c r="X467" s="3"/>
      <c r="Y467" s="3"/>
      <c r="Z467" s="6"/>
      <c r="AA467" s="3"/>
    </row>
    <row r="468" spans="1:27" s="179" customFormat="1" x14ac:dyDescent="0.55000000000000004">
      <c r="A468" s="220" t="s">
        <v>1362</v>
      </c>
      <c r="B468" s="217">
        <v>320</v>
      </c>
      <c r="C468" s="217" t="s">
        <v>34</v>
      </c>
      <c r="D468" s="217">
        <v>36884</v>
      </c>
      <c r="E468" s="217">
        <v>5</v>
      </c>
      <c r="F468" s="217">
        <v>933</v>
      </c>
      <c r="G468" s="6" t="s">
        <v>490</v>
      </c>
      <c r="H468" s="217"/>
      <c r="I468" s="217">
        <v>1</v>
      </c>
      <c r="J468" s="217">
        <v>61</v>
      </c>
      <c r="K468" s="218"/>
      <c r="L468" s="217">
        <v>161</v>
      </c>
      <c r="M468" s="218"/>
      <c r="N468" s="218"/>
      <c r="O468" s="218"/>
      <c r="P468" s="219">
        <v>250</v>
      </c>
      <c r="Q468" s="217">
        <v>84</v>
      </c>
      <c r="R468" s="217">
        <v>29</v>
      </c>
      <c r="S468" s="217" t="s">
        <v>36</v>
      </c>
      <c r="T468" s="217" t="s">
        <v>45</v>
      </c>
      <c r="U468" s="217">
        <v>216</v>
      </c>
      <c r="V468" s="218"/>
      <c r="W468" s="217">
        <v>177</v>
      </c>
      <c r="X468" s="218">
        <v>39</v>
      </c>
      <c r="Y468" s="218"/>
      <c r="Z468" s="217"/>
      <c r="AA468" s="218" t="s">
        <v>67</v>
      </c>
    </row>
    <row r="469" spans="1:27" s="3" customFormat="1" x14ac:dyDescent="0.55000000000000004">
      <c r="A469" s="8" t="s">
        <v>1362</v>
      </c>
      <c r="B469" s="6">
        <v>321</v>
      </c>
      <c r="C469" s="6" t="s">
        <v>34</v>
      </c>
      <c r="D469" s="6">
        <v>87260</v>
      </c>
      <c r="E469" s="6">
        <v>206</v>
      </c>
      <c r="F469" s="6">
        <v>7097</v>
      </c>
      <c r="G469" s="6" t="s">
        <v>490</v>
      </c>
      <c r="H469" s="6">
        <v>5</v>
      </c>
      <c r="I469" s="6">
        <v>1</v>
      </c>
      <c r="J469" s="6">
        <v>41</v>
      </c>
      <c r="K469" s="3">
        <v>2141</v>
      </c>
      <c r="L469" s="6"/>
      <c r="P469" s="117">
        <v>150</v>
      </c>
      <c r="Q469" s="6"/>
      <c r="R469" s="6">
        <v>29</v>
      </c>
      <c r="S469" s="6"/>
      <c r="T469" s="6"/>
      <c r="U469" s="6"/>
      <c r="W469" s="6"/>
      <c r="Z469" s="6"/>
    </row>
    <row r="470" spans="1:27" x14ac:dyDescent="0.55000000000000004">
      <c r="A470" s="213" t="s">
        <v>1362</v>
      </c>
      <c r="B470" s="208">
        <v>322</v>
      </c>
      <c r="C470" s="208" t="s">
        <v>34</v>
      </c>
      <c r="D470" s="208">
        <v>87261</v>
      </c>
      <c r="E470" s="208">
        <v>207</v>
      </c>
      <c r="F470" s="208">
        <v>7098</v>
      </c>
      <c r="G470" s="6" t="s">
        <v>490</v>
      </c>
      <c r="H470" s="208">
        <v>5</v>
      </c>
      <c r="I470" s="208">
        <v>1</v>
      </c>
      <c r="J470" s="208">
        <v>42</v>
      </c>
      <c r="K470" s="122">
        <v>2142</v>
      </c>
      <c r="L470" s="208"/>
      <c r="M470" s="122"/>
      <c r="N470" s="122"/>
      <c r="O470" s="122"/>
      <c r="P470" s="209">
        <v>150</v>
      </c>
      <c r="Q470" s="208"/>
      <c r="R470" s="208">
        <v>29</v>
      </c>
      <c r="S470" s="208"/>
      <c r="T470" s="208"/>
      <c r="U470" s="208"/>
      <c r="V470" s="122"/>
      <c r="W470" s="208"/>
      <c r="X470" s="122"/>
      <c r="Y470" s="122"/>
      <c r="Z470" s="208"/>
      <c r="AA470" s="122"/>
    </row>
    <row r="471" spans="1:27" x14ac:dyDescent="0.55000000000000004">
      <c r="A471" s="8"/>
      <c r="B471" s="6"/>
      <c r="C471" s="6"/>
      <c r="D471" s="6"/>
      <c r="E471" s="6"/>
      <c r="F471" s="6"/>
      <c r="G471" s="6"/>
      <c r="H471" s="6"/>
      <c r="I471" s="6"/>
      <c r="J471" s="6"/>
      <c r="K471" s="3"/>
      <c r="L471" s="6"/>
      <c r="M471" s="3"/>
      <c r="N471" s="3"/>
      <c r="O471" s="3"/>
      <c r="P471" s="117"/>
      <c r="Q471" s="6"/>
      <c r="R471" s="6"/>
      <c r="S471" s="6"/>
      <c r="T471" s="6"/>
      <c r="U471" s="6"/>
      <c r="V471" s="3"/>
      <c r="W471" s="6"/>
      <c r="X471" s="3"/>
      <c r="Y471" s="3"/>
      <c r="Z471" s="6"/>
      <c r="AA471" s="3"/>
    </row>
    <row r="472" spans="1:27" s="179" customFormat="1" x14ac:dyDescent="0.55000000000000004">
      <c r="A472" s="14" t="s">
        <v>1364</v>
      </c>
      <c r="B472" s="12">
        <v>323</v>
      </c>
      <c r="C472" s="12" t="s">
        <v>34</v>
      </c>
      <c r="D472" s="12">
        <v>62013</v>
      </c>
      <c r="E472" s="12">
        <v>242</v>
      </c>
      <c r="F472" s="12">
        <v>72093</v>
      </c>
      <c r="G472" s="6" t="s">
        <v>490</v>
      </c>
      <c r="H472" s="12"/>
      <c r="I472" s="12">
        <v>1</v>
      </c>
      <c r="J472" s="12">
        <v>54</v>
      </c>
      <c r="K472" s="13"/>
      <c r="L472" s="12">
        <v>154</v>
      </c>
      <c r="M472" s="13"/>
      <c r="N472" s="13"/>
      <c r="O472" s="13"/>
      <c r="P472" s="211">
        <v>250</v>
      </c>
      <c r="Q472" s="12">
        <v>85</v>
      </c>
      <c r="R472" s="12">
        <v>122</v>
      </c>
      <c r="S472" s="12" t="s">
        <v>36</v>
      </c>
      <c r="T472" s="12" t="s">
        <v>45</v>
      </c>
      <c r="U472" s="12">
        <v>108</v>
      </c>
      <c r="V472" s="13"/>
      <c r="W472" s="12">
        <v>108</v>
      </c>
      <c r="X472" s="13">
        <v>18</v>
      </c>
      <c r="Y472" s="13"/>
      <c r="Z472" s="12"/>
      <c r="AA472" s="13" t="s">
        <v>1363</v>
      </c>
    </row>
    <row r="473" spans="1:27" x14ac:dyDescent="0.55000000000000004">
      <c r="A473" s="8"/>
      <c r="B473" s="6"/>
      <c r="C473" s="6"/>
      <c r="D473" s="6"/>
      <c r="E473" s="6"/>
      <c r="F473" s="6"/>
      <c r="G473" s="6"/>
      <c r="H473" s="6"/>
      <c r="I473" s="6"/>
      <c r="J473" s="6"/>
      <c r="K473" s="3"/>
      <c r="L473" s="6"/>
      <c r="M473" s="3"/>
      <c r="N473" s="3"/>
      <c r="O473" s="3"/>
      <c r="P473" s="117"/>
      <c r="Q473" s="6"/>
      <c r="R473" s="6"/>
      <c r="S473" s="6"/>
      <c r="T473" s="6"/>
      <c r="U473" s="6"/>
      <c r="V473" s="3"/>
      <c r="W473" s="6"/>
      <c r="X473" s="3"/>
      <c r="Y473" s="3"/>
      <c r="Z473" s="6"/>
      <c r="AA473" s="3"/>
    </row>
    <row r="474" spans="1:27" x14ac:dyDescent="0.55000000000000004">
      <c r="A474" s="8" t="s">
        <v>1365</v>
      </c>
      <c r="B474" s="6">
        <v>324</v>
      </c>
      <c r="C474" s="6" t="s">
        <v>34</v>
      </c>
      <c r="D474" s="6">
        <v>25508</v>
      </c>
      <c r="E474" s="6">
        <v>33</v>
      </c>
      <c r="F474" s="6">
        <v>1964</v>
      </c>
      <c r="G474" s="6" t="s">
        <v>490</v>
      </c>
      <c r="H474" s="6">
        <v>3</v>
      </c>
      <c r="I474" s="6">
        <v>2</v>
      </c>
      <c r="J474" s="6">
        <v>80</v>
      </c>
      <c r="K474" s="3">
        <v>1480</v>
      </c>
      <c r="L474" s="6"/>
      <c r="M474" s="3"/>
      <c r="N474" s="3"/>
      <c r="O474" s="3"/>
      <c r="P474" s="117">
        <v>150</v>
      </c>
      <c r="Q474" s="6"/>
      <c r="R474" s="6">
        <v>69</v>
      </c>
      <c r="S474" s="6"/>
      <c r="T474" s="6"/>
      <c r="U474" s="6"/>
      <c r="V474" s="3"/>
      <c r="W474" s="6"/>
      <c r="X474" s="3"/>
      <c r="Y474" s="3"/>
      <c r="Z474" s="6"/>
      <c r="AA474" s="3"/>
    </row>
    <row r="475" spans="1:27" x14ac:dyDescent="0.55000000000000004">
      <c r="A475" s="8" t="s">
        <v>1365</v>
      </c>
      <c r="B475" s="6">
        <v>325</v>
      </c>
      <c r="C475" s="6" t="s">
        <v>34</v>
      </c>
      <c r="D475" s="6">
        <v>26396</v>
      </c>
      <c r="E475" s="6">
        <v>6</v>
      </c>
      <c r="F475" s="6">
        <v>2314</v>
      </c>
      <c r="G475" s="6" t="s">
        <v>490</v>
      </c>
      <c r="H475" s="6">
        <v>29</v>
      </c>
      <c r="I475" s="6">
        <v>2</v>
      </c>
      <c r="J475" s="6">
        <v>40</v>
      </c>
      <c r="K475" s="3">
        <v>11840</v>
      </c>
      <c r="L475" s="6"/>
      <c r="M475" s="3"/>
      <c r="N475" s="3"/>
      <c r="O475" s="3"/>
      <c r="P475" s="117">
        <v>150</v>
      </c>
      <c r="Q475" s="6"/>
      <c r="R475" s="6">
        <v>69</v>
      </c>
      <c r="S475" s="6"/>
      <c r="T475" s="6"/>
      <c r="U475" s="6"/>
      <c r="V475" s="3"/>
      <c r="W475" s="6"/>
      <c r="X475" s="3"/>
      <c r="Y475" s="3"/>
      <c r="Z475" s="6"/>
      <c r="AA475" s="3"/>
    </row>
    <row r="476" spans="1:27" s="179" customFormat="1" x14ac:dyDescent="0.55000000000000004">
      <c r="A476" s="8" t="s">
        <v>1365</v>
      </c>
      <c r="B476" s="12">
        <v>326</v>
      </c>
      <c r="C476" s="12" t="s">
        <v>34</v>
      </c>
      <c r="D476" s="12">
        <v>47032</v>
      </c>
      <c r="E476" s="12">
        <v>126</v>
      </c>
      <c r="F476" s="12">
        <v>4210</v>
      </c>
      <c r="G476" s="6" t="s">
        <v>490</v>
      </c>
      <c r="H476" s="12"/>
      <c r="I476" s="12">
        <v>1</v>
      </c>
      <c r="J476" s="12">
        <v>71</v>
      </c>
      <c r="K476" s="13"/>
      <c r="L476" s="12">
        <v>171</v>
      </c>
      <c r="M476" s="13"/>
      <c r="N476" s="13"/>
      <c r="O476" s="13"/>
      <c r="P476" s="211">
        <v>100</v>
      </c>
      <c r="Q476" s="12">
        <v>86</v>
      </c>
      <c r="R476" s="12">
        <v>69</v>
      </c>
      <c r="S476" s="12"/>
      <c r="T476" s="12"/>
      <c r="U476" s="12"/>
      <c r="V476" s="13"/>
      <c r="W476" s="12"/>
      <c r="X476" s="13">
        <v>36</v>
      </c>
      <c r="Y476" s="13"/>
      <c r="Z476" s="12"/>
      <c r="AA476" s="13" t="s">
        <v>132</v>
      </c>
    </row>
    <row r="477" spans="1:27" x14ac:dyDescent="0.55000000000000004">
      <c r="A477" s="8" t="s">
        <v>1365</v>
      </c>
      <c r="B477" s="6">
        <v>327</v>
      </c>
      <c r="C477" s="6" t="s">
        <v>34</v>
      </c>
      <c r="D477" s="6">
        <v>47042</v>
      </c>
      <c r="E477" s="6">
        <v>137</v>
      </c>
      <c r="F477" s="6">
        <v>4220</v>
      </c>
      <c r="G477" s="6" t="s">
        <v>490</v>
      </c>
      <c r="H477" s="6">
        <v>1</v>
      </c>
      <c r="I477" s="6">
        <v>1</v>
      </c>
      <c r="J477" s="6">
        <v>39</v>
      </c>
      <c r="K477" s="3">
        <v>539</v>
      </c>
      <c r="L477" s="6"/>
      <c r="M477" s="3"/>
      <c r="N477" s="3"/>
      <c r="O477" s="3"/>
      <c r="P477" s="117">
        <v>150</v>
      </c>
      <c r="Q477" s="6"/>
      <c r="R477" s="6">
        <v>69</v>
      </c>
      <c r="S477" s="6"/>
      <c r="T477" s="6"/>
      <c r="U477" s="6"/>
      <c r="V477" s="3"/>
      <c r="W477" s="6"/>
      <c r="X477" s="3"/>
      <c r="Y477" s="3"/>
      <c r="Z477" s="6"/>
      <c r="AA477" s="3"/>
    </row>
    <row r="478" spans="1:27" x14ac:dyDescent="0.55000000000000004">
      <c r="A478" s="8" t="s">
        <v>1365</v>
      </c>
      <c r="B478" s="6">
        <v>328</v>
      </c>
      <c r="C478" s="6" t="s">
        <v>34</v>
      </c>
      <c r="D478" s="6">
        <v>47047</v>
      </c>
      <c r="E478" s="6">
        <v>142</v>
      </c>
      <c r="F478" s="6">
        <v>4225</v>
      </c>
      <c r="G478" s="6" t="s">
        <v>490</v>
      </c>
      <c r="H478" s="6"/>
      <c r="I478" s="6">
        <v>3</v>
      </c>
      <c r="J478" s="6">
        <v>57</v>
      </c>
      <c r="K478" s="3">
        <v>357</v>
      </c>
      <c r="L478" s="6"/>
      <c r="M478" s="3"/>
      <c r="N478" s="3"/>
      <c r="O478" s="3"/>
      <c r="P478" s="117">
        <v>150</v>
      </c>
      <c r="Q478" s="6"/>
      <c r="R478" s="6">
        <v>69</v>
      </c>
      <c r="S478" s="6"/>
      <c r="T478" s="6"/>
      <c r="U478" s="6"/>
      <c r="V478" s="3"/>
      <c r="W478" s="6"/>
      <c r="X478" s="3"/>
      <c r="Y478" s="3"/>
      <c r="Z478" s="6"/>
      <c r="AA478" s="3"/>
    </row>
    <row r="479" spans="1:27" x14ac:dyDescent="0.55000000000000004">
      <c r="A479" s="8"/>
      <c r="B479" s="6"/>
      <c r="C479" s="6"/>
      <c r="D479" s="6"/>
      <c r="E479" s="6"/>
      <c r="F479" s="6"/>
      <c r="G479" s="6"/>
      <c r="H479" s="6"/>
      <c r="I479" s="6"/>
      <c r="J479" s="6"/>
      <c r="K479" s="3"/>
      <c r="L479" s="6"/>
      <c r="M479" s="3"/>
      <c r="N479" s="3"/>
      <c r="O479" s="3"/>
      <c r="P479" s="117"/>
      <c r="Q479" s="6"/>
      <c r="R479" s="6"/>
      <c r="S479" s="6"/>
      <c r="T479" s="6"/>
      <c r="U479" s="6"/>
      <c r="V479" s="3"/>
      <c r="W479" s="6"/>
      <c r="X479" s="3"/>
      <c r="Y479" s="3"/>
      <c r="Z479" s="6"/>
      <c r="AA479" s="3"/>
    </row>
    <row r="480" spans="1:27" ht="26.25" x14ac:dyDescent="0.55000000000000004">
      <c r="A480" s="636" t="s">
        <v>3398</v>
      </c>
      <c r="B480" s="634">
        <v>329</v>
      </c>
      <c r="C480" s="634" t="s">
        <v>34</v>
      </c>
      <c r="D480" s="634">
        <v>43487</v>
      </c>
      <c r="E480" s="6"/>
      <c r="F480" s="6"/>
      <c r="G480" s="6" t="s">
        <v>490</v>
      </c>
      <c r="H480" s="634">
        <v>7</v>
      </c>
      <c r="I480" s="634">
        <v>2</v>
      </c>
      <c r="J480" s="634">
        <v>71</v>
      </c>
      <c r="K480" s="3">
        <v>3071</v>
      </c>
      <c r="L480" s="6"/>
      <c r="M480" s="3"/>
      <c r="N480" s="3"/>
      <c r="O480" s="3"/>
      <c r="P480" s="117"/>
      <c r="Q480" s="6"/>
      <c r="R480" s="6"/>
      <c r="S480" s="6"/>
      <c r="T480" s="6"/>
      <c r="U480" s="6"/>
      <c r="V480" s="3"/>
      <c r="W480" s="6"/>
      <c r="X480" s="3"/>
      <c r="Y480" s="3"/>
      <c r="Z480" s="6"/>
      <c r="AA480" s="3"/>
    </row>
    <row r="481" spans="1:27" ht="26.25" x14ac:dyDescent="0.55000000000000004">
      <c r="A481" s="636" t="s">
        <v>3399</v>
      </c>
      <c r="B481" s="634">
        <v>330</v>
      </c>
      <c r="C481" s="634" t="s">
        <v>34</v>
      </c>
      <c r="D481" s="634">
        <v>25459</v>
      </c>
      <c r="E481" s="6"/>
      <c r="F481" s="6"/>
      <c r="G481" s="6" t="s">
        <v>490</v>
      </c>
      <c r="H481" s="634">
        <v>10</v>
      </c>
      <c r="I481" s="634">
        <v>1</v>
      </c>
      <c r="J481" s="634">
        <v>10</v>
      </c>
      <c r="K481" s="3">
        <v>4110</v>
      </c>
      <c r="L481" s="6"/>
      <c r="M481" s="3"/>
      <c r="N481" s="3"/>
      <c r="O481" s="3"/>
      <c r="P481" s="117"/>
      <c r="Q481" s="6"/>
      <c r="R481" s="6"/>
      <c r="S481" s="6"/>
      <c r="T481" s="6"/>
      <c r="U481" s="6"/>
      <c r="V481" s="3"/>
      <c r="W481" s="6"/>
      <c r="X481" s="3"/>
      <c r="Y481" s="3"/>
      <c r="Z481" s="6"/>
      <c r="AA481" s="3"/>
    </row>
    <row r="482" spans="1:27" ht="26.25" x14ac:dyDescent="0.55000000000000004">
      <c r="A482" s="135"/>
      <c r="B482" s="132"/>
      <c r="C482" s="634"/>
      <c r="D482" s="132"/>
      <c r="E482" s="6"/>
      <c r="F482" s="6"/>
      <c r="G482" s="6"/>
      <c r="H482" s="132"/>
      <c r="I482" s="132"/>
      <c r="J482" s="132"/>
      <c r="K482" s="3"/>
      <c r="L482" s="6"/>
      <c r="M482" s="3"/>
      <c r="N482" s="3"/>
      <c r="O482" s="3"/>
      <c r="P482" s="117"/>
      <c r="Q482" s="6"/>
      <c r="R482" s="6"/>
      <c r="S482" s="6"/>
      <c r="T482" s="6"/>
      <c r="U482" s="6"/>
      <c r="V482" s="3"/>
      <c r="W482" s="6"/>
      <c r="X482" s="3"/>
      <c r="Y482" s="3"/>
      <c r="Z482" s="6"/>
      <c r="AA482" s="3"/>
    </row>
    <row r="483" spans="1:27" ht="26.25" x14ac:dyDescent="0.55000000000000004">
      <c r="A483" s="135" t="s">
        <v>3400</v>
      </c>
      <c r="B483" s="132">
        <v>331</v>
      </c>
      <c r="C483" s="634" t="s">
        <v>34</v>
      </c>
      <c r="D483" s="132">
        <v>35388</v>
      </c>
      <c r="E483" s="6"/>
      <c r="F483" s="6"/>
      <c r="G483" s="6" t="s">
        <v>490</v>
      </c>
      <c r="H483" s="132">
        <v>24</v>
      </c>
      <c r="I483" s="132"/>
      <c r="J483" s="132">
        <v>31</v>
      </c>
      <c r="K483" s="3">
        <v>9631</v>
      </c>
      <c r="L483" s="6"/>
      <c r="M483" s="3"/>
      <c r="N483" s="3"/>
      <c r="O483" s="3"/>
      <c r="P483" s="117"/>
      <c r="Q483" s="6"/>
      <c r="R483" s="6"/>
      <c r="S483" s="6"/>
      <c r="T483" s="6"/>
      <c r="U483" s="6"/>
      <c r="V483" s="3"/>
      <c r="W483" s="6"/>
      <c r="X483" s="3"/>
      <c r="Y483" s="3"/>
      <c r="Z483" s="6"/>
      <c r="AA483" s="3"/>
    </row>
    <row r="484" spans="1:27" ht="26.25" x14ac:dyDescent="0.55000000000000004">
      <c r="A484" s="135"/>
      <c r="B484" s="132">
        <v>332</v>
      </c>
      <c r="C484" s="634" t="s">
        <v>34</v>
      </c>
      <c r="D484" s="132">
        <v>35386</v>
      </c>
      <c r="E484" s="6"/>
      <c r="F484" s="6"/>
      <c r="G484" s="6" t="s">
        <v>490</v>
      </c>
      <c r="H484" s="132">
        <v>6</v>
      </c>
      <c r="I484" s="132">
        <v>1</v>
      </c>
      <c r="J484" s="132">
        <v>10</v>
      </c>
      <c r="K484" s="3">
        <v>2510</v>
      </c>
      <c r="L484" s="6"/>
      <c r="M484" s="3"/>
      <c r="N484" s="3"/>
      <c r="O484" s="3"/>
      <c r="P484" s="117"/>
      <c r="Q484" s="6"/>
      <c r="R484" s="6"/>
      <c r="S484" s="6"/>
      <c r="T484" s="6"/>
      <c r="U484" s="6"/>
      <c r="V484" s="3"/>
      <c r="W484" s="6"/>
      <c r="X484" s="3"/>
      <c r="Y484" s="3"/>
      <c r="Z484" s="6"/>
      <c r="AA484" s="3"/>
    </row>
    <row r="485" spans="1:27" ht="26.25" x14ac:dyDescent="0.55000000000000004">
      <c r="A485" s="637" t="s">
        <v>3401</v>
      </c>
      <c r="B485" s="638">
        <v>333</v>
      </c>
      <c r="C485" s="639" t="s">
        <v>49</v>
      </c>
      <c r="D485" s="638">
        <v>1231</v>
      </c>
      <c r="E485" s="15"/>
      <c r="F485" s="15"/>
      <c r="G485" s="6" t="s">
        <v>490</v>
      </c>
      <c r="H485" s="638">
        <v>19</v>
      </c>
      <c r="I485" s="638"/>
      <c r="J485" s="638">
        <v>46</v>
      </c>
      <c r="K485" s="16">
        <v>7646</v>
      </c>
      <c r="L485" s="6"/>
      <c r="M485" s="3"/>
      <c r="N485" s="3"/>
      <c r="O485" s="3"/>
      <c r="P485" s="117"/>
      <c r="Q485" s="6"/>
      <c r="R485" s="6"/>
      <c r="S485" s="6"/>
      <c r="T485" s="6"/>
      <c r="U485" s="6"/>
      <c r="V485" s="3"/>
      <c r="W485" s="6"/>
      <c r="X485" s="3"/>
      <c r="Y485" s="3"/>
      <c r="Z485" s="6"/>
      <c r="AA485" s="3"/>
    </row>
    <row r="486" spans="1:27" ht="26.25" x14ac:dyDescent="0.55000000000000004">
      <c r="A486" s="637"/>
      <c r="B486" s="638"/>
      <c r="C486" s="639"/>
      <c r="D486" s="638"/>
      <c r="E486" s="623"/>
      <c r="F486" s="623"/>
      <c r="G486" s="623"/>
      <c r="H486" s="638"/>
      <c r="I486" s="638"/>
      <c r="J486" s="638"/>
      <c r="K486" s="640"/>
      <c r="L486" s="214"/>
      <c r="M486" s="121"/>
      <c r="N486" s="121"/>
      <c r="O486" s="121"/>
      <c r="P486" s="215"/>
      <c r="Q486" s="214"/>
      <c r="R486" s="214"/>
      <c r="S486" s="214"/>
      <c r="T486" s="214"/>
      <c r="U486" s="214"/>
      <c r="V486" s="121"/>
      <c r="W486" s="214"/>
      <c r="X486" s="121"/>
      <c r="Y486" s="121"/>
      <c r="Z486" s="214"/>
      <c r="AA486" s="121"/>
    </row>
    <row r="487" spans="1:27" s="642" customFormat="1" x14ac:dyDescent="0.55000000000000004">
      <c r="A487" s="633" t="s">
        <v>3402</v>
      </c>
      <c r="B487" s="635">
        <v>334</v>
      </c>
      <c r="C487" s="862" t="s">
        <v>3403</v>
      </c>
      <c r="D487" s="863"/>
      <c r="E487" s="614"/>
      <c r="F487" s="614"/>
      <c r="G487" s="6" t="s">
        <v>490</v>
      </c>
      <c r="H487" s="635">
        <v>2</v>
      </c>
      <c r="I487" s="635">
        <v>2</v>
      </c>
      <c r="J487" s="635"/>
      <c r="K487" s="581">
        <v>100</v>
      </c>
      <c r="L487" s="614"/>
      <c r="M487" s="581"/>
      <c r="N487" s="581"/>
      <c r="O487" s="581"/>
      <c r="P487" s="641"/>
      <c r="Q487" s="614"/>
      <c r="R487" s="614"/>
      <c r="S487" s="614"/>
      <c r="T487" s="614"/>
      <c r="U487" s="614"/>
      <c r="V487" s="581"/>
      <c r="W487" s="614"/>
      <c r="X487" s="581"/>
      <c r="Y487" s="581"/>
      <c r="Z487" s="614"/>
      <c r="AA487" s="581"/>
    </row>
    <row r="488" spans="1:27" x14ac:dyDescent="0.55000000000000004">
      <c r="A488" s="18"/>
      <c r="B488" s="15"/>
      <c r="C488" s="15"/>
      <c r="D488" s="15"/>
      <c r="E488" s="15"/>
      <c r="F488" s="15"/>
      <c r="G488" s="15"/>
      <c r="H488" s="15"/>
      <c r="I488" s="15"/>
      <c r="J488" s="15"/>
      <c r="K488" s="16"/>
      <c r="L488" s="6"/>
      <c r="M488" s="3"/>
      <c r="N488" s="3"/>
      <c r="O488" s="3"/>
      <c r="P488" s="117"/>
      <c r="Q488" s="6"/>
      <c r="R488" s="6"/>
      <c r="S488" s="6"/>
      <c r="T488" s="6"/>
      <c r="U488" s="6"/>
      <c r="V488" s="3"/>
      <c r="W488" s="6"/>
      <c r="X488" s="3"/>
      <c r="Y488" s="3"/>
      <c r="Z488" s="6"/>
      <c r="AA488" s="3"/>
    </row>
    <row r="489" spans="1:27" s="687" customFormat="1" x14ac:dyDescent="0.55000000000000004">
      <c r="A489" s="683" t="s">
        <v>3475</v>
      </c>
      <c r="B489" s="676">
        <v>335</v>
      </c>
      <c r="C489" s="860" t="s">
        <v>3403</v>
      </c>
      <c r="D489" s="861"/>
      <c r="E489" s="676"/>
      <c r="F489" s="676"/>
      <c r="G489" s="6" t="s">
        <v>490</v>
      </c>
      <c r="H489" s="676"/>
      <c r="I489" s="676"/>
      <c r="J489" s="676">
        <v>50</v>
      </c>
      <c r="K489" s="677"/>
      <c r="L489" s="676"/>
      <c r="M489" s="677">
        <v>50</v>
      </c>
      <c r="N489" s="677"/>
      <c r="O489" s="677"/>
      <c r="P489" s="685"/>
      <c r="Q489" s="676">
        <v>87</v>
      </c>
      <c r="R489" s="676"/>
      <c r="S489" s="689" t="s">
        <v>36</v>
      </c>
      <c r="T489" s="690" t="s">
        <v>64</v>
      </c>
      <c r="U489" s="689">
        <v>54</v>
      </c>
      <c r="V489" s="677"/>
      <c r="W489" s="676"/>
      <c r="X489" s="677">
        <v>54</v>
      </c>
      <c r="Y489" s="677"/>
      <c r="Z489" s="676"/>
      <c r="AA489" s="677" t="s">
        <v>3476</v>
      </c>
    </row>
    <row r="490" spans="1:27" x14ac:dyDescent="0.55000000000000004">
      <c r="A490" s="8"/>
      <c r="B490" s="6"/>
      <c r="C490" s="6"/>
      <c r="D490" s="6"/>
      <c r="E490" s="6"/>
      <c r="F490" s="6"/>
      <c r="G490" s="6"/>
      <c r="H490" s="6"/>
      <c r="I490" s="6"/>
      <c r="J490" s="6"/>
      <c r="K490" s="3"/>
      <c r="L490" s="6"/>
      <c r="M490" s="3"/>
      <c r="N490" s="3"/>
      <c r="O490" s="3"/>
      <c r="P490" s="117"/>
      <c r="Q490" s="6"/>
      <c r="R490" s="6"/>
      <c r="S490" s="6"/>
      <c r="T490" s="6"/>
      <c r="U490" s="6"/>
      <c r="V490" s="3"/>
      <c r="W490" s="6"/>
      <c r="X490" s="3"/>
      <c r="Y490" s="3"/>
      <c r="Z490" s="6"/>
      <c r="AA490" s="3"/>
    </row>
    <row r="491" spans="1:27" s="186" customFormat="1" ht="26.25" x14ac:dyDescent="0.55000000000000004">
      <c r="A491" s="185" t="s">
        <v>1243</v>
      </c>
      <c r="B491" s="15">
        <v>336</v>
      </c>
      <c r="C491" s="639" t="s">
        <v>34</v>
      </c>
      <c r="D491" s="15">
        <v>37324</v>
      </c>
      <c r="E491" s="15">
        <v>223</v>
      </c>
      <c r="F491" s="15">
        <v>1157</v>
      </c>
      <c r="G491" s="6" t="s">
        <v>490</v>
      </c>
      <c r="H491" s="15"/>
      <c r="I491" s="15">
        <v>1</v>
      </c>
      <c r="J491" s="15">
        <v>20</v>
      </c>
      <c r="K491" s="16"/>
      <c r="L491" s="15">
        <v>120</v>
      </c>
      <c r="M491" s="16"/>
      <c r="N491" s="16"/>
      <c r="O491" s="16"/>
      <c r="P491" s="212"/>
      <c r="Q491" s="180">
        <v>17</v>
      </c>
      <c r="R491" s="180">
        <v>112</v>
      </c>
      <c r="S491" s="180" t="s">
        <v>36</v>
      </c>
      <c r="T491" s="182" t="s">
        <v>64</v>
      </c>
      <c r="U491" s="180">
        <v>60</v>
      </c>
      <c r="V491" s="183"/>
      <c r="W491" s="180">
        <v>60</v>
      </c>
      <c r="X491" s="183"/>
      <c r="Y491" s="183"/>
      <c r="Z491" s="180">
        <v>18</v>
      </c>
      <c r="AA491" s="16"/>
    </row>
    <row r="492" spans="1:27" x14ac:dyDescent="0.55000000000000004">
      <c r="A492" s="8"/>
      <c r="B492" s="6"/>
      <c r="C492" s="6"/>
      <c r="D492" s="6"/>
      <c r="E492" s="6"/>
      <c r="F492" s="6"/>
      <c r="G492" s="6"/>
      <c r="H492" s="6"/>
      <c r="I492" s="6"/>
      <c r="J492" s="6"/>
      <c r="K492" s="3"/>
      <c r="L492" s="6"/>
      <c r="M492" s="3"/>
      <c r="N492" s="3"/>
      <c r="O492" s="3"/>
      <c r="P492" s="117"/>
      <c r="Q492" s="6"/>
      <c r="R492" s="6"/>
      <c r="S492" s="6"/>
      <c r="T492" s="6"/>
      <c r="U492" s="6"/>
      <c r="V492" s="3"/>
      <c r="W492" s="6"/>
      <c r="X492" s="3"/>
      <c r="Y492" s="3"/>
      <c r="Z492" s="6"/>
      <c r="AA492" s="3"/>
    </row>
    <row r="493" spans="1:27" x14ac:dyDescent="0.55000000000000004">
      <c r="A493" s="8"/>
      <c r="B493" s="6"/>
      <c r="C493" s="6"/>
      <c r="D493" s="6"/>
      <c r="E493" s="6"/>
      <c r="F493" s="6"/>
      <c r="G493" s="6"/>
      <c r="H493" s="6"/>
      <c r="I493" s="6"/>
      <c r="J493" s="6"/>
      <c r="K493" s="3"/>
      <c r="L493" s="6"/>
      <c r="M493" s="3"/>
      <c r="N493" s="3"/>
      <c r="O493" s="3"/>
      <c r="P493" s="117"/>
      <c r="Q493" s="6"/>
      <c r="R493" s="6"/>
      <c r="S493" s="6"/>
      <c r="T493" s="6"/>
      <c r="U493" s="6"/>
      <c r="V493" s="3"/>
      <c r="W493" s="6"/>
      <c r="X493" s="3"/>
      <c r="Y493" s="3"/>
      <c r="Z493" s="6"/>
      <c r="AA493" s="3"/>
    </row>
    <row r="494" spans="1:27" x14ac:dyDescent="0.55000000000000004">
      <c r="A494" s="8"/>
      <c r="B494" s="6"/>
      <c r="C494" s="6"/>
      <c r="D494" s="6"/>
      <c r="E494" s="6"/>
      <c r="F494" s="6"/>
      <c r="G494" s="6"/>
      <c r="H494" s="6"/>
      <c r="I494" s="6"/>
      <c r="J494" s="6"/>
      <c r="K494" s="3"/>
      <c r="L494" s="6"/>
      <c r="M494" s="3"/>
      <c r="N494" s="3"/>
      <c r="O494" s="3"/>
      <c r="P494" s="117"/>
      <c r="Q494" s="6"/>
      <c r="R494" s="6"/>
      <c r="S494" s="6"/>
      <c r="T494" s="6"/>
      <c r="U494" s="6"/>
      <c r="V494" s="3"/>
      <c r="W494" s="6"/>
      <c r="X494" s="3"/>
      <c r="Y494" s="3"/>
      <c r="Z494" s="6"/>
      <c r="AA494" s="3"/>
    </row>
    <row r="495" spans="1:27" x14ac:dyDescent="0.55000000000000004">
      <c r="A495" s="8"/>
      <c r="B495" s="6"/>
      <c r="C495" s="6"/>
      <c r="D495" s="6"/>
      <c r="E495" s="6"/>
      <c r="F495" s="6"/>
      <c r="G495" s="6"/>
      <c r="H495" s="6"/>
      <c r="I495" s="6"/>
      <c r="J495" s="6"/>
      <c r="K495" s="3"/>
      <c r="L495" s="6"/>
      <c r="M495" s="3"/>
      <c r="N495" s="3"/>
      <c r="O495" s="3"/>
      <c r="P495" s="117"/>
      <c r="Q495" s="6"/>
      <c r="R495" s="6"/>
      <c r="S495" s="6"/>
      <c r="T495" s="6"/>
      <c r="U495" s="6"/>
      <c r="V495" s="3"/>
      <c r="W495" s="6"/>
      <c r="X495" s="3"/>
      <c r="Y495" s="3"/>
      <c r="Z495" s="6"/>
      <c r="AA495" s="3"/>
    </row>
    <row r="496" spans="1:27" x14ac:dyDescent="0.55000000000000004">
      <c r="A496" s="8"/>
      <c r="B496" s="6"/>
      <c r="C496" s="6"/>
      <c r="D496" s="6"/>
      <c r="E496" s="6"/>
      <c r="F496" s="6"/>
      <c r="G496" s="6"/>
      <c r="H496" s="6"/>
      <c r="I496" s="6"/>
      <c r="J496" s="6"/>
      <c r="K496" s="3"/>
      <c r="L496" s="6"/>
      <c r="M496" s="3"/>
      <c r="N496" s="3"/>
      <c r="O496" s="3"/>
      <c r="P496" s="117"/>
      <c r="Q496" s="6"/>
      <c r="R496" s="6"/>
      <c r="S496" s="6"/>
      <c r="T496" s="6"/>
      <c r="U496" s="6"/>
      <c r="V496" s="3"/>
      <c r="W496" s="6"/>
      <c r="X496" s="3"/>
      <c r="Y496" s="3"/>
      <c r="Z496" s="6"/>
      <c r="AA496" s="3"/>
    </row>
    <row r="497" spans="1:27" x14ac:dyDescent="0.55000000000000004">
      <c r="A497" s="8"/>
      <c r="B497" s="6"/>
      <c r="C497" s="6"/>
      <c r="D497" s="6"/>
      <c r="E497" s="6"/>
      <c r="F497" s="6"/>
      <c r="G497" s="6"/>
      <c r="H497" s="6"/>
      <c r="I497" s="6"/>
      <c r="J497" s="6"/>
      <c r="K497" s="3"/>
      <c r="L497" s="6"/>
      <c r="M497" s="3"/>
      <c r="N497" s="3"/>
      <c r="O497" s="3"/>
      <c r="P497" s="117"/>
      <c r="Q497" s="6"/>
      <c r="R497" s="6"/>
      <c r="S497" s="6"/>
      <c r="T497" s="6"/>
      <c r="U497" s="6"/>
      <c r="V497" s="3"/>
      <c r="W497" s="6"/>
      <c r="X497" s="3"/>
      <c r="Y497" s="3"/>
      <c r="Z497" s="6"/>
      <c r="AA497" s="3"/>
    </row>
    <row r="498" spans="1:27" x14ac:dyDescent="0.55000000000000004">
      <c r="A498" s="8"/>
      <c r="B498" s="6"/>
      <c r="C498" s="6"/>
      <c r="D498" s="6"/>
      <c r="E498" s="6"/>
      <c r="F498" s="6"/>
      <c r="G498" s="6"/>
      <c r="H498" s="6"/>
      <c r="I498" s="6"/>
      <c r="J498" s="6"/>
      <c r="K498" s="3"/>
      <c r="L498" s="6"/>
      <c r="M498" s="3"/>
      <c r="N498" s="3"/>
      <c r="O498" s="3"/>
      <c r="P498" s="117"/>
      <c r="Q498" s="6"/>
      <c r="R498" s="6"/>
      <c r="S498" s="6"/>
      <c r="T498" s="6"/>
      <c r="U498" s="6"/>
      <c r="V498" s="3"/>
      <c r="W498" s="6"/>
      <c r="X498" s="3"/>
      <c r="Y498" s="3"/>
      <c r="Z498" s="6"/>
      <c r="AA498" s="3"/>
    </row>
    <row r="499" spans="1:27" x14ac:dyDescent="0.55000000000000004">
      <c r="A499" s="8"/>
      <c r="B499" s="6"/>
      <c r="C499" s="6"/>
      <c r="D499" s="6"/>
      <c r="E499" s="6"/>
      <c r="F499" s="6"/>
      <c r="G499" s="6"/>
      <c r="H499" s="6"/>
      <c r="I499" s="6"/>
      <c r="J499" s="6"/>
      <c r="K499" s="3"/>
      <c r="L499" s="6"/>
      <c r="M499" s="3"/>
      <c r="N499" s="3"/>
      <c r="O499" s="3"/>
      <c r="P499" s="117"/>
      <c r="Q499" s="6"/>
      <c r="R499" s="6"/>
      <c r="S499" s="6"/>
      <c r="T499" s="6"/>
      <c r="U499" s="6"/>
      <c r="V499" s="3"/>
      <c r="W499" s="6"/>
      <c r="X499" s="3"/>
      <c r="Y499" s="3"/>
      <c r="Z499" s="6"/>
      <c r="AA499" s="3"/>
    </row>
    <row r="500" spans="1:27" x14ac:dyDescent="0.55000000000000004">
      <c r="A500" s="8"/>
      <c r="B500" s="6"/>
      <c r="C500" s="6"/>
      <c r="D500" s="6"/>
      <c r="E500" s="6"/>
      <c r="F500" s="6"/>
      <c r="G500" s="6"/>
      <c r="H500" s="6"/>
      <c r="I500" s="6"/>
      <c r="J500" s="6"/>
      <c r="K500" s="3"/>
      <c r="L500" s="6"/>
      <c r="M500" s="3"/>
      <c r="N500" s="3"/>
      <c r="O500" s="3"/>
      <c r="P500" s="117"/>
      <c r="Q500" s="6"/>
      <c r="R500" s="6"/>
      <c r="S500" s="6"/>
      <c r="T500" s="6"/>
      <c r="U500" s="6"/>
      <c r="V500" s="3"/>
      <c r="W500" s="6"/>
      <c r="X500" s="3"/>
      <c r="Y500" s="3"/>
      <c r="Z500" s="6"/>
      <c r="AA500" s="3"/>
    </row>
    <row r="501" spans="1:27" x14ac:dyDescent="0.55000000000000004">
      <c r="A501" s="8"/>
      <c r="B501" s="6"/>
      <c r="C501" s="6"/>
      <c r="D501" s="6"/>
      <c r="E501" s="6"/>
      <c r="F501" s="6"/>
      <c r="G501" s="6"/>
      <c r="H501" s="6"/>
      <c r="I501" s="6"/>
      <c r="J501" s="6"/>
      <c r="K501" s="3"/>
      <c r="L501" s="6"/>
      <c r="M501" s="3"/>
      <c r="N501" s="3"/>
      <c r="O501" s="3"/>
      <c r="P501" s="117"/>
      <c r="Q501" s="6"/>
      <c r="R501" s="6"/>
      <c r="S501" s="6"/>
      <c r="T501" s="6"/>
      <c r="U501" s="6"/>
      <c r="V501" s="3"/>
      <c r="W501" s="6"/>
      <c r="X501" s="3"/>
      <c r="Y501" s="3"/>
      <c r="Z501" s="6"/>
      <c r="AA501" s="3"/>
    </row>
    <row r="502" spans="1:27" x14ac:dyDescent="0.55000000000000004">
      <c r="A502" s="8"/>
      <c r="B502" s="6"/>
      <c r="C502" s="6"/>
      <c r="D502" s="6"/>
      <c r="E502" s="6"/>
      <c r="F502" s="6"/>
      <c r="G502" s="6"/>
      <c r="H502" s="6"/>
      <c r="I502" s="6"/>
      <c r="J502" s="6"/>
      <c r="K502" s="3"/>
      <c r="L502" s="6"/>
      <c r="M502" s="3"/>
      <c r="N502" s="3"/>
      <c r="O502" s="3"/>
      <c r="P502" s="117"/>
      <c r="Q502" s="6"/>
      <c r="R502" s="6"/>
      <c r="S502" s="6"/>
      <c r="T502" s="6"/>
      <c r="U502" s="6"/>
      <c r="V502" s="3"/>
      <c r="W502" s="6"/>
      <c r="X502" s="3"/>
      <c r="Y502" s="3"/>
      <c r="Z502" s="6"/>
      <c r="AA502" s="3"/>
    </row>
    <row r="503" spans="1:27" x14ac:dyDescent="0.55000000000000004">
      <c r="A503" s="8"/>
      <c r="B503" s="6"/>
      <c r="C503" s="6"/>
      <c r="D503" s="6"/>
      <c r="E503" s="6"/>
      <c r="F503" s="6"/>
      <c r="G503" s="6"/>
      <c r="H503" s="6"/>
      <c r="I503" s="6"/>
      <c r="J503" s="6"/>
      <c r="K503" s="3"/>
      <c r="L503" s="6"/>
      <c r="M503" s="3"/>
      <c r="N503" s="3"/>
      <c r="O503" s="3"/>
      <c r="P503" s="117"/>
      <c r="Q503" s="6"/>
      <c r="R503" s="6"/>
      <c r="S503" s="6"/>
      <c r="T503" s="6"/>
      <c r="U503" s="6"/>
      <c r="V503" s="3"/>
      <c r="W503" s="6"/>
      <c r="X503" s="3"/>
      <c r="Y503" s="3"/>
      <c r="Z503" s="6"/>
      <c r="AA503" s="3"/>
    </row>
    <row r="504" spans="1:27" x14ac:dyDescent="0.55000000000000004">
      <c r="A504" s="8"/>
      <c r="B504" s="6"/>
      <c r="C504" s="6"/>
      <c r="D504" s="6"/>
      <c r="E504" s="6"/>
      <c r="F504" s="6"/>
      <c r="G504" s="6"/>
      <c r="H504" s="6"/>
      <c r="I504" s="6"/>
      <c r="J504" s="6"/>
      <c r="K504" s="3"/>
      <c r="L504" s="6"/>
      <c r="M504" s="3"/>
      <c r="N504" s="3"/>
      <c r="O504" s="3"/>
      <c r="P504" s="117"/>
      <c r="Q504" s="6"/>
      <c r="R504" s="6"/>
      <c r="S504" s="6"/>
      <c r="T504" s="6"/>
      <c r="U504" s="6"/>
      <c r="V504" s="3"/>
      <c r="W504" s="6"/>
      <c r="X504" s="3"/>
      <c r="Y504" s="3"/>
      <c r="Z504" s="6"/>
      <c r="AA504" s="3"/>
    </row>
    <row r="505" spans="1:27" x14ac:dyDescent="0.55000000000000004">
      <c r="A505" s="8"/>
      <c r="B505" s="6"/>
      <c r="C505" s="6"/>
      <c r="D505" s="6"/>
      <c r="E505" s="6"/>
      <c r="F505" s="6"/>
      <c r="G505" s="6"/>
      <c r="H505" s="6"/>
      <c r="I505" s="6"/>
      <c r="J505" s="6"/>
      <c r="K505" s="3"/>
      <c r="L505" s="6"/>
      <c r="M505" s="3"/>
      <c r="N505" s="3"/>
      <c r="O505" s="3"/>
      <c r="P505" s="117"/>
      <c r="Q505" s="6"/>
      <c r="R505" s="6"/>
      <c r="S505" s="6"/>
      <c r="T505" s="6"/>
      <c r="U505" s="6"/>
      <c r="V505" s="3"/>
      <c r="W505" s="6"/>
      <c r="X505" s="3"/>
      <c r="Y505" s="3"/>
      <c r="Z505" s="6"/>
      <c r="AA505" s="3"/>
    </row>
    <row r="506" spans="1:27" x14ac:dyDescent="0.55000000000000004">
      <c r="A506" s="8"/>
      <c r="B506" s="6"/>
      <c r="C506" s="6"/>
      <c r="D506" s="6"/>
      <c r="E506" s="6"/>
      <c r="F506" s="6"/>
      <c r="G506" s="6"/>
      <c r="H506" s="6"/>
      <c r="I506" s="6"/>
      <c r="J506" s="6"/>
      <c r="K506" s="3"/>
      <c r="L506" s="6"/>
      <c r="M506" s="3"/>
      <c r="N506" s="3"/>
      <c r="O506" s="3"/>
      <c r="P506" s="117"/>
      <c r="Q506" s="6"/>
      <c r="R506" s="6"/>
      <c r="S506" s="6"/>
      <c r="T506" s="6"/>
      <c r="U506" s="6"/>
      <c r="V506" s="3"/>
      <c r="W506" s="6"/>
      <c r="X506" s="3"/>
      <c r="Y506" s="3"/>
      <c r="Z506" s="6"/>
      <c r="AA506" s="3"/>
    </row>
    <row r="507" spans="1:27" x14ac:dyDescent="0.55000000000000004">
      <c r="A507" s="8"/>
      <c r="B507" s="6"/>
      <c r="C507" s="6"/>
      <c r="D507" s="6"/>
      <c r="E507" s="6"/>
      <c r="F507" s="6"/>
      <c r="G507" s="6"/>
      <c r="H507" s="6"/>
      <c r="I507" s="6"/>
      <c r="J507" s="6"/>
      <c r="K507" s="3"/>
      <c r="L507" s="6"/>
      <c r="M507" s="3"/>
      <c r="N507" s="3"/>
      <c r="O507" s="3"/>
      <c r="P507" s="117"/>
      <c r="Q507" s="6"/>
      <c r="R507" s="6"/>
      <c r="S507" s="6"/>
      <c r="T507" s="6"/>
      <c r="U507" s="6"/>
      <c r="V507" s="3"/>
      <c r="W507" s="6"/>
      <c r="X507" s="3"/>
      <c r="Y507" s="3"/>
      <c r="Z507" s="6"/>
      <c r="AA507" s="3"/>
    </row>
    <row r="508" spans="1:27" x14ac:dyDescent="0.55000000000000004">
      <c r="A508" s="8"/>
      <c r="B508" s="6"/>
      <c r="C508" s="6"/>
      <c r="D508" s="6"/>
      <c r="E508" s="6"/>
      <c r="F508" s="6"/>
      <c r="G508" s="6"/>
      <c r="H508" s="6"/>
      <c r="I508" s="6"/>
      <c r="J508" s="6"/>
      <c r="K508" s="3"/>
      <c r="L508" s="6"/>
      <c r="M508" s="3"/>
      <c r="N508" s="3"/>
      <c r="O508" s="3"/>
      <c r="P508" s="117"/>
      <c r="Q508" s="6"/>
      <c r="R508" s="6"/>
      <c r="S508" s="6"/>
      <c r="T508" s="6"/>
      <c r="U508" s="6"/>
      <c r="V508" s="3"/>
      <c r="W508" s="6"/>
      <c r="X508" s="3"/>
      <c r="Y508" s="3"/>
      <c r="Z508" s="6"/>
      <c r="AA508" s="3"/>
    </row>
    <row r="509" spans="1:27" x14ac:dyDescent="0.55000000000000004">
      <c r="A509" s="8"/>
      <c r="B509" s="6"/>
      <c r="C509" s="6"/>
      <c r="D509" s="6"/>
      <c r="E509" s="6"/>
      <c r="F509" s="6"/>
      <c r="G509" s="6"/>
      <c r="H509" s="6"/>
      <c r="I509" s="6"/>
      <c r="J509" s="6"/>
      <c r="K509" s="3"/>
      <c r="L509" s="6"/>
      <c r="M509" s="3"/>
      <c r="N509" s="3"/>
      <c r="O509" s="3"/>
      <c r="P509" s="117"/>
      <c r="Q509" s="6"/>
      <c r="R509" s="6"/>
      <c r="S509" s="6"/>
      <c r="T509" s="6"/>
      <c r="U509" s="6"/>
      <c r="V509" s="3"/>
      <c r="W509" s="6"/>
      <c r="X509" s="3"/>
      <c r="Y509" s="3"/>
      <c r="Z509" s="6"/>
      <c r="AA509" s="3"/>
    </row>
    <row r="510" spans="1:27" x14ac:dyDescent="0.55000000000000004">
      <c r="A510" s="8"/>
      <c r="B510" s="6"/>
      <c r="C510" s="6"/>
      <c r="D510" s="6"/>
      <c r="E510" s="6"/>
      <c r="F510" s="6"/>
      <c r="G510" s="6"/>
      <c r="H510" s="6"/>
      <c r="I510" s="6"/>
      <c r="J510" s="6"/>
      <c r="K510" s="3"/>
      <c r="L510" s="6"/>
      <c r="M510" s="3"/>
      <c r="N510" s="3"/>
      <c r="O510" s="3"/>
      <c r="P510" s="117"/>
      <c r="Q510" s="6"/>
      <c r="R510" s="6"/>
      <c r="S510" s="6"/>
      <c r="T510" s="6"/>
      <c r="U510" s="6"/>
      <c r="V510" s="3"/>
      <c r="W510" s="6"/>
      <c r="X510" s="3"/>
      <c r="Y510" s="3"/>
      <c r="Z510" s="6"/>
      <c r="AA510" s="3"/>
    </row>
    <row r="511" spans="1:27" x14ac:dyDescent="0.55000000000000004">
      <c r="A511" s="8"/>
      <c r="B511" s="6"/>
      <c r="C511" s="6"/>
      <c r="D511" s="6"/>
      <c r="E511" s="6"/>
      <c r="F511" s="6"/>
      <c r="G511" s="6"/>
      <c r="H511" s="6"/>
      <c r="I511" s="6"/>
      <c r="J511" s="6"/>
      <c r="K511" s="3"/>
      <c r="L511" s="6"/>
      <c r="M511" s="3"/>
      <c r="N511" s="3"/>
      <c r="O511" s="3"/>
      <c r="P511" s="117"/>
      <c r="Q511" s="6"/>
      <c r="R511" s="6"/>
      <c r="S511" s="6"/>
      <c r="T511" s="6"/>
      <c r="U511" s="6"/>
      <c r="V511" s="3"/>
      <c r="W511" s="6"/>
      <c r="X511" s="3"/>
      <c r="Y511" s="3"/>
      <c r="Z511" s="6"/>
      <c r="AA511" s="3"/>
    </row>
    <row r="512" spans="1:27" x14ac:dyDescent="0.55000000000000004">
      <c r="A512" s="8"/>
      <c r="B512" s="6"/>
      <c r="C512" s="6"/>
      <c r="D512" s="6"/>
      <c r="E512" s="6"/>
      <c r="F512" s="6"/>
      <c r="G512" s="6"/>
      <c r="H512" s="6"/>
      <c r="I512" s="6"/>
      <c r="J512" s="6"/>
      <c r="K512" s="3"/>
      <c r="L512" s="6"/>
      <c r="M512" s="3"/>
      <c r="N512" s="3"/>
      <c r="O512" s="3"/>
      <c r="P512" s="117"/>
      <c r="Q512" s="6"/>
      <c r="R512" s="6"/>
      <c r="S512" s="6"/>
      <c r="T512" s="6"/>
      <c r="U512" s="6"/>
      <c r="V512" s="3"/>
      <c r="W512" s="6"/>
      <c r="X512" s="3"/>
      <c r="Y512" s="3"/>
      <c r="Z512" s="6"/>
      <c r="AA512" s="3"/>
    </row>
    <row r="513" spans="1:27" x14ac:dyDescent="0.55000000000000004">
      <c r="A513" s="8"/>
      <c r="B513" s="6"/>
      <c r="C513" s="6"/>
      <c r="D513" s="6"/>
      <c r="E513" s="6"/>
      <c r="F513" s="6"/>
      <c r="G513" s="6"/>
      <c r="H513" s="6"/>
      <c r="I513" s="6"/>
      <c r="J513" s="6"/>
      <c r="K513" s="3"/>
      <c r="L513" s="6"/>
      <c r="M513" s="3"/>
      <c r="N513" s="3"/>
      <c r="O513" s="3"/>
      <c r="P513" s="117"/>
      <c r="Q513" s="6"/>
      <c r="R513" s="6"/>
      <c r="S513" s="6"/>
      <c r="T513" s="6"/>
      <c r="U513" s="6"/>
      <c r="V513" s="3"/>
      <c r="W513" s="6"/>
      <c r="X513" s="3"/>
      <c r="Y513" s="3"/>
      <c r="Z513" s="6"/>
      <c r="AA513" s="3"/>
    </row>
    <row r="514" spans="1:27" x14ac:dyDescent="0.55000000000000004">
      <c r="A514" s="8"/>
      <c r="B514" s="6"/>
      <c r="C514" s="6"/>
      <c r="D514" s="6"/>
      <c r="E514" s="6"/>
      <c r="F514" s="6"/>
      <c r="G514" s="6"/>
      <c r="H514" s="6"/>
      <c r="I514" s="6"/>
      <c r="J514" s="6"/>
      <c r="K514" s="3"/>
      <c r="L514" s="6"/>
      <c r="M514" s="3"/>
      <c r="N514" s="3"/>
      <c r="O514" s="3"/>
      <c r="P514" s="117"/>
      <c r="Q514" s="6"/>
      <c r="R514" s="6"/>
      <c r="S514" s="6"/>
      <c r="T514" s="6"/>
      <c r="U514" s="6"/>
      <c r="V514" s="3"/>
      <c r="W514" s="6"/>
      <c r="X514" s="3"/>
      <c r="Y514" s="3"/>
      <c r="Z514" s="6"/>
      <c r="AA514" s="3"/>
    </row>
    <row r="515" spans="1:27" x14ac:dyDescent="0.55000000000000004">
      <c r="A515" s="8"/>
      <c r="B515" s="6"/>
      <c r="C515" s="6"/>
      <c r="D515" s="6"/>
      <c r="E515" s="6"/>
      <c r="F515" s="6"/>
      <c r="G515" s="6"/>
      <c r="H515" s="6"/>
      <c r="I515" s="6"/>
      <c r="J515" s="6"/>
      <c r="K515" s="3"/>
      <c r="L515" s="6"/>
      <c r="M515" s="3"/>
      <c r="N515" s="3"/>
      <c r="O515" s="3"/>
      <c r="P515" s="117"/>
      <c r="Q515" s="6"/>
      <c r="R515" s="6"/>
      <c r="S515" s="6"/>
      <c r="T515" s="6"/>
      <c r="U515" s="6"/>
      <c r="V515" s="3"/>
      <c r="W515" s="6"/>
      <c r="X515" s="3"/>
      <c r="Y515" s="3"/>
      <c r="Z515" s="6"/>
      <c r="AA515" s="3"/>
    </row>
    <row r="516" spans="1:27" x14ac:dyDescent="0.55000000000000004">
      <c r="A516" s="8"/>
      <c r="B516" s="6"/>
      <c r="C516" s="6"/>
      <c r="D516" s="6"/>
      <c r="E516" s="6"/>
      <c r="F516" s="6"/>
      <c r="G516" s="6"/>
      <c r="H516" s="6"/>
      <c r="I516" s="6"/>
      <c r="J516" s="6"/>
      <c r="K516" s="3"/>
      <c r="L516" s="6"/>
      <c r="M516" s="3"/>
      <c r="N516" s="3"/>
      <c r="O516" s="3"/>
      <c r="P516" s="117"/>
      <c r="Q516" s="6"/>
      <c r="R516" s="6"/>
      <c r="S516" s="6"/>
      <c r="T516" s="6"/>
      <c r="U516" s="6"/>
      <c r="V516" s="3"/>
      <c r="W516" s="6"/>
      <c r="X516" s="3"/>
      <c r="Y516" s="3"/>
      <c r="Z516" s="6"/>
      <c r="AA516" s="3"/>
    </row>
    <row r="517" spans="1:27" x14ac:dyDescent="0.55000000000000004">
      <c r="A517" s="8"/>
      <c r="B517" s="6"/>
      <c r="C517" s="6"/>
      <c r="D517" s="6"/>
      <c r="E517" s="6"/>
      <c r="F517" s="6"/>
      <c r="G517" s="6"/>
      <c r="H517" s="6"/>
      <c r="I517" s="6"/>
      <c r="J517" s="6"/>
      <c r="K517" s="3"/>
      <c r="L517" s="6"/>
      <c r="M517" s="3"/>
      <c r="N517" s="3"/>
      <c r="O517" s="3"/>
      <c r="P517" s="117"/>
      <c r="Q517" s="6"/>
      <c r="R517" s="6"/>
      <c r="S517" s="6"/>
      <c r="T517" s="6"/>
      <c r="U517" s="6"/>
      <c r="V517" s="3"/>
      <c r="W517" s="6"/>
      <c r="X517" s="3"/>
      <c r="Y517" s="3"/>
      <c r="Z517" s="6"/>
      <c r="AA517" s="3"/>
    </row>
    <row r="518" spans="1:27" x14ac:dyDescent="0.55000000000000004">
      <c r="A518" s="8"/>
      <c r="B518" s="6"/>
      <c r="C518" s="6"/>
      <c r="D518" s="6"/>
      <c r="E518" s="6"/>
      <c r="F518" s="6"/>
      <c r="G518" s="6"/>
      <c r="H518" s="6"/>
      <c r="I518" s="6"/>
      <c r="J518" s="6"/>
      <c r="K518" s="3"/>
      <c r="L518" s="6"/>
      <c r="M518" s="3"/>
      <c r="N518" s="3"/>
      <c r="O518" s="3"/>
      <c r="P518" s="117"/>
      <c r="Q518" s="6"/>
      <c r="R518" s="6"/>
      <c r="S518" s="6"/>
      <c r="T518" s="6"/>
      <c r="U518" s="6"/>
      <c r="V518" s="3"/>
      <c r="W518" s="6"/>
      <c r="X518" s="3"/>
      <c r="Y518" s="3"/>
      <c r="Z518" s="6"/>
      <c r="AA518" s="3"/>
    </row>
    <row r="519" spans="1:27" x14ac:dyDescent="0.55000000000000004">
      <c r="A519" s="8"/>
      <c r="B519" s="6"/>
      <c r="C519" s="6"/>
      <c r="D519" s="6"/>
      <c r="E519" s="6"/>
      <c r="F519" s="6"/>
      <c r="G519" s="6"/>
      <c r="H519" s="6"/>
      <c r="I519" s="6"/>
      <c r="J519" s="6"/>
      <c r="K519" s="3"/>
      <c r="L519" s="6"/>
      <c r="M519" s="3"/>
      <c r="N519" s="3"/>
      <c r="O519" s="3"/>
      <c r="P519" s="117"/>
      <c r="Q519" s="6"/>
      <c r="R519" s="6"/>
      <c r="S519" s="6"/>
      <c r="T519" s="6"/>
      <c r="U519" s="6"/>
      <c r="V519" s="3"/>
      <c r="W519" s="6"/>
      <c r="X519" s="3"/>
      <c r="Y519" s="3"/>
      <c r="Z519" s="6"/>
      <c r="AA519" s="3"/>
    </row>
    <row r="520" spans="1:27" x14ac:dyDescent="0.55000000000000004">
      <c r="A520" s="8"/>
      <c r="B520" s="6"/>
      <c r="C520" s="6"/>
      <c r="D520" s="6"/>
      <c r="E520" s="6"/>
      <c r="F520" s="6"/>
      <c r="G520" s="6"/>
      <c r="H520" s="6"/>
      <c r="I520" s="6"/>
      <c r="J520" s="6"/>
      <c r="K520" s="3"/>
      <c r="L520" s="6"/>
      <c r="M520" s="3"/>
      <c r="N520" s="3"/>
      <c r="O520" s="3"/>
      <c r="P520" s="117"/>
      <c r="Q520" s="6"/>
      <c r="R520" s="6"/>
      <c r="S520" s="6"/>
      <c r="T520" s="6"/>
      <c r="U520" s="6"/>
      <c r="V520" s="3"/>
      <c r="W520" s="6"/>
      <c r="X520" s="3"/>
      <c r="Y520" s="3"/>
      <c r="Z520" s="6"/>
      <c r="AA520" s="3"/>
    </row>
    <row r="521" spans="1:27" x14ac:dyDescent="0.55000000000000004">
      <c r="A521" s="8"/>
      <c r="B521" s="6"/>
      <c r="C521" s="6"/>
      <c r="D521" s="6"/>
      <c r="E521" s="6"/>
      <c r="F521" s="6"/>
      <c r="G521" s="6"/>
      <c r="H521" s="6"/>
      <c r="I521" s="6"/>
      <c r="J521" s="6"/>
      <c r="K521" s="3"/>
      <c r="L521" s="6"/>
      <c r="M521" s="3"/>
      <c r="N521" s="3"/>
      <c r="O521" s="3"/>
      <c r="P521" s="117"/>
      <c r="Q521" s="6"/>
      <c r="R521" s="6"/>
      <c r="S521" s="6"/>
      <c r="T521" s="6"/>
      <c r="U521" s="6"/>
      <c r="V521" s="3"/>
      <c r="W521" s="6"/>
      <c r="X521" s="3"/>
      <c r="Y521" s="3"/>
      <c r="Z521" s="6"/>
      <c r="AA521" s="3"/>
    </row>
    <row r="522" spans="1:27" x14ac:dyDescent="0.55000000000000004">
      <c r="A522" s="8"/>
      <c r="B522" s="6"/>
      <c r="C522" s="6"/>
      <c r="D522" s="6"/>
      <c r="E522" s="6"/>
      <c r="F522" s="6"/>
      <c r="G522" s="6"/>
      <c r="H522" s="6"/>
      <c r="I522" s="6"/>
      <c r="J522" s="6"/>
      <c r="K522" s="3"/>
      <c r="L522" s="6"/>
      <c r="M522" s="3"/>
      <c r="N522" s="3"/>
      <c r="O522" s="3"/>
      <c r="P522" s="117"/>
      <c r="Q522" s="6"/>
      <c r="R522" s="6"/>
      <c r="S522" s="6"/>
      <c r="T522" s="6"/>
      <c r="U522" s="6"/>
      <c r="V522" s="3"/>
      <c r="W522" s="6"/>
      <c r="X522" s="3"/>
      <c r="Y522" s="3"/>
      <c r="Z522" s="6"/>
      <c r="AA522" s="3"/>
    </row>
    <row r="523" spans="1:27" x14ac:dyDescent="0.55000000000000004">
      <c r="A523" s="8"/>
      <c r="B523" s="6"/>
      <c r="C523" s="6"/>
      <c r="D523" s="6"/>
      <c r="E523" s="6"/>
      <c r="F523" s="6"/>
      <c r="G523" s="6"/>
      <c r="H523" s="6"/>
      <c r="I523" s="6"/>
      <c r="J523" s="6"/>
      <c r="K523" s="3"/>
      <c r="L523" s="6"/>
      <c r="M523" s="3"/>
      <c r="N523" s="3"/>
      <c r="O523" s="3"/>
      <c r="P523" s="117"/>
      <c r="Q523" s="6"/>
      <c r="R523" s="6"/>
      <c r="S523" s="6"/>
      <c r="T523" s="6"/>
      <c r="U523" s="6"/>
      <c r="V523" s="3"/>
      <c r="W523" s="6"/>
      <c r="X523" s="3"/>
      <c r="Y523" s="3"/>
      <c r="Z523" s="6"/>
      <c r="AA523" s="3"/>
    </row>
    <row r="524" spans="1:27" x14ac:dyDescent="0.55000000000000004">
      <c r="A524" s="8"/>
      <c r="B524" s="6"/>
      <c r="C524" s="6"/>
      <c r="D524" s="6"/>
      <c r="E524" s="6"/>
      <c r="F524" s="6"/>
      <c r="G524" s="6"/>
      <c r="H524" s="6"/>
      <c r="I524" s="6"/>
      <c r="J524" s="6"/>
      <c r="K524" s="3"/>
      <c r="L524" s="6"/>
      <c r="M524" s="3"/>
      <c r="N524" s="3"/>
      <c r="O524" s="3"/>
      <c r="P524" s="117"/>
      <c r="Q524" s="6"/>
      <c r="R524" s="6"/>
      <c r="S524" s="6"/>
      <c r="T524" s="6"/>
      <c r="U524" s="6"/>
      <c r="V524" s="3"/>
      <c r="W524" s="6"/>
      <c r="X524" s="3"/>
      <c r="Y524" s="3"/>
      <c r="Z524" s="6"/>
      <c r="AA524" s="3"/>
    </row>
    <row r="525" spans="1:27" x14ac:dyDescent="0.55000000000000004">
      <c r="A525" s="8"/>
      <c r="B525" s="6"/>
      <c r="C525" s="6"/>
      <c r="D525" s="6"/>
      <c r="E525" s="6"/>
      <c r="F525" s="6"/>
      <c r="G525" s="6"/>
      <c r="H525" s="6"/>
      <c r="I525" s="6"/>
      <c r="J525" s="6"/>
      <c r="K525" s="3"/>
      <c r="L525" s="6"/>
      <c r="M525" s="3"/>
      <c r="N525" s="3"/>
      <c r="O525" s="3"/>
      <c r="P525" s="117"/>
      <c r="Q525" s="6"/>
      <c r="R525" s="6"/>
      <c r="S525" s="6"/>
      <c r="T525" s="6"/>
      <c r="U525" s="6"/>
      <c r="V525" s="3"/>
      <c r="W525" s="6"/>
      <c r="X525" s="3"/>
      <c r="Y525" s="3"/>
      <c r="Z525" s="6"/>
      <c r="AA525" s="3"/>
    </row>
    <row r="526" spans="1:27" x14ac:dyDescent="0.55000000000000004">
      <c r="A526" s="8"/>
      <c r="B526" s="6"/>
      <c r="C526" s="6"/>
      <c r="D526" s="6"/>
      <c r="E526" s="6"/>
      <c r="F526" s="6"/>
      <c r="G526" s="6"/>
      <c r="H526" s="6"/>
      <c r="I526" s="6"/>
      <c r="J526" s="6"/>
      <c r="K526" s="3"/>
      <c r="L526" s="6"/>
      <c r="M526" s="3"/>
      <c r="N526" s="3"/>
      <c r="O526" s="3"/>
      <c r="P526" s="117"/>
      <c r="Q526" s="6"/>
      <c r="R526" s="6"/>
      <c r="S526" s="6"/>
      <c r="T526" s="6"/>
      <c r="U526" s="6"/>
      <c r="V526" s="3"/>
      <c r="W526" s="6"/>
      <c r="X526" s="3"/>
      <c r="Y526" s="3"/>
      <c r="Z526" s="6"/>
      <c r="AA526" s="3"/>
    </row>
    <row r="527" spans="1:27" x14ac:dyDescent="0.55000000000000004">
      <c r="A527" s="8"/>
      <c r="B527" s="6"/>
      <c r="C527" s="6"/>
      <c r="D527" s="6"/>
      <c r="E527" s="6"/>
      <c r="F527" s="6"/>
      <c r="G527" s="6"/>
      <c r="H527" s="6"/>
      <c r="I527" s="6"/>
      <c r="J527" s="6"/>
      <c r="K527" s="3"/>
      <c r="L527" s="6"/>
      <c r="M527" s="3"/>
      <c r="N527" s="3"/>
      <c r="O527" s="3"/>
      <c r="P527" s="117"/>
      <c r="Q527" s="6"/>
      <c r="R527" s="6"/>
      <c r="S527" s="6"/>
      <c r="T527" s="6"/>
      <c r="U527" s="6"/>
      <c r="V527" s="3"/>
      <c r="W527" s="6"/>
      <c r="X527" s="3"/>
      <c r="Y527" s="3"/>
      <c r="Z527" s="6"/>
      <c r="AA527" s="3"/>
    </row>
    <row r="528" spans="1:27" x14ac:dyDescent="0.55000000000000004">
      <c r="A528" s="8"/>
      <c r="B528" s="6"/>
      <c r="C528" s="6"/>
      <c r="D528" s="6"/>
      <c r="E528" s="6"/>
      <c r="F528" s="6"/>
      <c r="G528" s="6"/>
      <c r="H528" s="6"/>
      <c r="I528" s="6"/>
      <c r="J528" s="6"/>
      <c r="K528" s="3"/>
      <c r="L528" s="6"/>
      <c r="M528" s="3"/>
      <c r="N528" s="3"/>
      <c r="O528" s="3"/>
      <c r="P528" s="117"/>
      <c r="Q528" s="6"/>
      <c r="R528" s="6"/>
      <c r="S528" s="6"/>
      <c r="T528" s="6"/>
      <c r="U528" s="6"/>
      <c r="V528" s="3"/>
      <c r="W528" s="6"/>
      <c r="X528" s="3"/>
      <c r="Y528" s="3"/>
      <c r="Z528" s="6"/>
      <c r="AA528" s="3"/>
    </row>
    <row r="529" spans="1:27" x14ac:dyDescent="0.55000000000000004">
      <c r="A529" s="8"/>
      <c r="B529" s="6"/>
      <c r="C529" s="6"/>
      <c r="D529" s="6"/>
      <c r="E529" s="6"/>
      <c r="F529" s="6"/>
      <c r="G529" s="6"/>
      <c r="H529" s="6"/>
      <c r="I529" s="6"/>
      <c r="J529" s="6"/>
      <c r="K529" s="3"/>
      <c r="L529" s="6"/>
      <c r="M529" s="3"/>
      <c r="N529" s="3"/>
      <c r="O529" s="3"/>
      <c r="P529" s="117"/>
      <c r="Q529" s="6"/>
      <c r="R529" s="6"/>
      <c r="S529" s="6"/>
      <c r="T529" s="6"/>
      <c r="U529" s="6"/>
      <c r="V529" s="3"/>
      <c r="W529" s="6"/>
      <c r="X529" s="3"/>
      <c r="Y529" s="3"/>
      <c r="Z529" s="6"/>
      <c r="AA529" s="3"/>
    </row>
    <row r="530" spans="1:27" x14ac:dyDescent="0.55000000000000004">
      <c r="A530" s="8"/>
      <c r="B530" s="6"/>
      <c r="C530" s="6"/>
      <c r="D530" s="6"/>
      <c r="E530" s="6"/>
      <c r="F530" s="6"/>
      <c r="G530" s="6"/>
      <c r="H530" s="6"/>
      <c r="I530" s="6"/>
      <c r="J530" s="6"/>
      <c r="K530" s="3"/>
      <c r="L530" s="6"/>
      <c r="M530" s="3"/>
      <c r="N530" s="3"/>
      <c r="O530" s="3"/>
      <c r="P530" s="117"/>
      <c r="Q530" s="6"/>
      <c r="R530" s="6"/>
      <c r="S530" s="6"/>
      <c r="T530" s="6"/>
      <c r="U530" s="6"/>
      <c r="V530" s="3"/>
      <c r="W530" s="6"/>
      <c r="X530" s="3"/>
      <c r="Y530" s="3"/>
      <c r="Z530" s="6"/>
      <c r="AA530" s="3"/>
    </row>
    <row r="531" spans="1:27" x14ac:dyDescent="0.55000000000000004">
      <c r="A531" s="8"/>
      <c r="B531" s="6"/>
      <c r="C531" s="6"/>
      <c r="D531" s="6"/>
      <c r="E531" s="6"/>
      <c r="F531" s="6"/>
      <c r="G531" s="6"/>
      <c r="H531" s="6"/>
      <c r="I531" s="6"/>
      <c r="J531" s="6"/>
      <c r="K531" s="3"/>
      <c r="L531" s="6"/>
      <c r="M531" s="3"/>
      <c r="N531" s="3"/>
      <c r="O531" s="3"/>
      <c r="P531" s="117"/>
      <c r="Q531" s="6"/>
      <c r="R531" s="6"/>
      <c r="S531" s="6"/>
      <c r="T531" s="6"/>
      <c r="U531" s="6"/>
      <c r="V531" s="3"/>
      <c r="W531" s="6"/>
      <c r="X531" s="3"/>
      <c r="Y531" s="3"/>
      <c r="Z531" s="6"/>
      <c r="AA531" s="3"/>
    </row>
    <row r="532" spans="1:27" x14ac:dyDescent="0.55000000000000004">
      <c r="A532" s="8"/>
      <c r="B532" s="6"/>
      <c r="C532" s="6"/>
      <c r="D532" s="6"/>
      <c r="E532" s="6"/>
      <c r="F532" s="6"/>
      <c r="G532" s="6"/>
      <c r="H532" s="6"/>
      <c r="I532" s="6"/>
      <c r="J532" s="6"/>
      <c r="K532" s="3"/>
      <c r="L532" s="6"/>
      <c r="M532" s="3"/>
      <c r="N532" s="3"/>
      <c r="O532" s="3"/>
      <c r="P532" s="117"/>
      <c r="Q532" s="6"/>
      <c r="R532" s="6"/>
      <c r="S532" s="6"/>
      <c r="T532" s="6"/>
      <c r="U532" s="6"/>
      <c r="V532" s="3"/>
      <c r="W532" s="6"/>
      <c r="X532" s="3"/>
      <c r="Y532" s="3"/>
      <c r="Z532" s="6"/>
      <c r="AA532" s="3"/>
    </row>
    <row r="533" spans="1:27" x14ac:dyDescent="0.55000000000000004">
      <c r="A533" s="8"/>
      <c r="B533" s="6"/>
      <c r="C533" s="6"/>
      <c r="D533" s="6"/>
      <c r="E533" s="6"/>
      <c r="F533" s="6"/>
      <c r="G533" s="6"/>
      <c r="H533" s="6"/>
      <c r="I533" s="6"/>
      <c r="J533" s="6"/>
      <c r="K533" s="3"/>
      <c r="L533" s="6"/>
      <c r="M533" s="3"/>
      <c r="N533" s="3"/>
      <c r="O533" s="3"/>
      <c r="P533" s="117"/>
      <c r="Q533" s="6"/>
      <c r="R533" s="6"/>
      <c r="S533" s="6"/>
      <c r="T533" s="6"/>
      <c r="U533" s="6"/>
      <c r="V533" s="3"/>
      <c r="W533" s="6"/>
      <c r="X533" s="3"/>
      <c r="Y533" s="3"/>
      <c r="Z533" s="6"/>
      <c r="AA533" s="3"/>
    </row>
    <row r="534" spans="1:27" x14ac:dyDescent="0.55000000000000004">
      <c r="A534" s="8"/>
      <c r="B534" s="6"/>
      <c r="C534" s="6"/>
      <c r="D534" s="6"/>
      <c r="E534" s="6"/>
      <c r="F534" s="6"/>
      <c r="G534" s="6"/>
      <c r="H534" s="6"/>
      <c r="I534" s="6"/>
      <c r="J534" s="6"/>
      <c r="K534" s="3"/>
      <c r="L534" s="6"/>
      <c r="M534" s="3"/>
      <c r="N534" s="3"/>
      <c r="O534" s="3"/>
      <c r="P534" s="117"/>
      <c r="Q534" s="6"/>
      <c r="R534" s="6"/>
      <c r="S534" s="6"/>
      <c r="T534" s="6"/>
      <c r="U534" s="6"/>
      <c r="V534" s="3"/>
      <c r="W534" s="6"/>
      <c r="X534" s="3"/>
      <c r="Y534" s="3"/>
      <c r="Z534" s="6"/>
      <c r="AA534" s="3"/>
    </row>
    <row r="535" spans="1:27" x14ac:dyDescent="0.55000000000000004">
      <c r="A535" s="8"/>
      <c r="B535" s="6"/>
      <c r="C535" s="6"/>
      <c r="D535" s="6"/>
      <c r="E535" s="6"/>
      <c r="F535" s="6"/>
      <c r="G535" s="6"/>
      <c r="H535" s="6"/>
      <c r="I535" s="6"/>
      <c r="J535" s="6"/>
      <c r="K535" s="3"/>
      <c r="L535" s="6"/>
      <c r="M535" s="3"/>
      <c r="N535" s="3"/>
      <c r="O535" s="3"/>
      <c r="P535" s="117"/>
      <c r="Q535" s="6"/>
      <c r="R535" s="6"/>
      <c r="S535" s="6"/>
      <c r="T535" s="6"/>
      <c r="U535" s="6"/>
      <c r="V535" s="3"/>
      <c r="W535" s="6"/>
      <c r="X535" s="3"/>
      <c r="Y535" s="3"/>
      <c r="Z535" s="6"/>
      <c r="AA535" s="3"/>
    </row>
    <row r="536" spans="1:27" x14ac:dyDescent="0.55000000000000004">
      <c r="A536" s="8"/>
      <c r="B536" s="6"/>
      <c r="C536" s="6"/>
      <c r="D536" s="6"/>
      <c r="E536" s="6"/>
      <c r="F536" s="6"/>
      <c r="G536" s="6"/>
      <c r="H536" s="6"/>
      <c r="I536" s="6"/>
      <c r="J536" s="6"/>
      <c r="K536" s="3"/>
      <c r="L536" s="6"/>
      <c r="M536" s="3"/>
      <c r="N536" s="3"/>
      <c r="O536" s="3"/>
      <c r="P536" s="117"/>
      <c r="Q536" s="6"/>
      <c r="R536" s="6"/>
      <c r="S536" s="6"/>
      <c r="T536" s="6"/>
      <c r="U536" s="6"/>
      <c r="V536" s="3"/>
      <c r="W536" s="6"/>
      <c r="X536" s="3"/>
      <c r="Y536" s="3"/>
      <c r="Z536" s="6"/>
      <c r="AA536" s="3"/>
    </row>
    <row r="537" spans="1:27" x14ac:dyDescent="0.55000000000000004">
      <c r="A537" s="8"/>
      <c r="B537" s="6"/>
      <c r="C537" s="6"/>
      <c r="D537" s="6"/>
      <c r="E537" s="6"/>
      <c r="F537" s="6"/>
      <c r="G537" s="6"/>
      <c r="H537" s="6"/>
      <c r="I537" s="6"/>
      <c r="J537" s="6"/>
      <c r="K537" s="3"/>
      <c r="L537" s="6"/>
      <c r="M537" s="3"/>
      <c r="N537" s="3"/>
      <c r="O537" s="3"/>
      <c r="P537" s="117"/>
      <c r="Q537" s="6"/>
      <c r="R537" s="6"/>
      <c r="S537" s="6"/>
      <c r="T537" s="6"/>
      <c r="U537" s="6"/>
      <c r="V537" s="3"/>
      <c r="W537" s="6"/>
      <c r="X537" s="3"/>
      <c r="Y537" s="3"/>
      <c r="Z537" s="6"/>
      <c r="AA537" s="3"/>
    </row>
    <row r="538" spans="1:27" x14ac:dyDescent="0.55000000000000004">
      <c r="A538" s="8"/>
      <c r="B538" s="6"/>
      <c r="C538" s="6"/>
      <c r="D538" s="6"/>
      <c r="E538" s="6"/>
      <c r="F538" s="6"/>
      <c r="G538" s="6"/>
      <c r="H538" s="6"/>
      <c r="I538" s="6"/>
      <c r="J538" s="6"/>
      <c r="K538" s="3"/>
      <c r="L538" s="6"/>
      <c r="M538" s="3"/>
      <c r="N538" s="3"/>
      <c r="O538" s="3"/>
      <c r="P538" s="117"/>
      <c r="Q538" s="6"/>
      <c r="R538" s="6"/>
      <c r="S538" s="6"/>
      <c r="T538" s="6"/>
      <c r="U538" s="6"/>
      <c r="V538" s="3"/>
      <c r="W538" s="6"/>
      <c r="X538" s="3"/>
      <c r="Y538" s="3"/>
      <c r="Z538" s="6"/>
      <c r="AA538" s="3"/>
    </row>
    <row r="539" spans="1:27" x14ac:dyDescent="0.55000000000000004">
      <c r="A539" s="8"/>
      <c r="B539" s="6"/>
      <c r="C539" s="6"/>
      <c r="D539" s="6"/>
      <c r="E539" s="6"/>
      <c r="F539" s="6"/>
      <c r="G539" s="6"/>
      <c r="H539" s="6"/>
      <c r="I539" s="6"/>
      <c r="J539" s="6"/>
      <c r="K539" s="3"/>
      <c r="L539" s="6"/>
      <c r="M539" s="3"/>
      <c r="N539" s="3"/>
      <c r="O539" s="3"/>
      <c r="P539" s="117"/>
      <c r="Q539" s="6"/>
      <c r="R539" s="6"/>
      <c r="S539" s="6"/>
      <c r="T539" s="6"/>
      <c r="U539" s="6"/>
      <c r="V539" s="3"/>
      <c r="W539" s="6"/>
      <c r="X539" s="3"/>
      <c r="Y539" s="3"/>
      <c r="Z539" s="6"/>
      <c r="AA539" s="3"/>
    </row>
    <row r="540" spans="1:27" x14ac:dyDescent="0.55000000000000004">
      <c r="A540" s="8"/>
      <c r="B540" s="6"/>
      <c r="C540" s="6"/>
      <c r="D540" s="6"/>
      <c r="E540" s="6"/>
      <c r="F540" s="6"/>
      <c r="G540" s="6"/>
      <c r="H540" s="6"/>
      <c r="I540" s="6"/>
      <c r="J540" s="6"/>
      <c r="K540" s="3"/>
      <c r="L540" s="6"/>
      <c r="M540" s="3"/>
      <c r="N540" s="3"/>
      <c r="O540" s="3"/>
      <c r="P540" s="117"/>
      <c r="Q540" s="6"/>
      <c r="R540" s="6"/>
      <c r="S540" s="6"/>
      <c r="T540" s="6"/>
      <c r="U540" s="6"/>
      <c r="V540" s="3"/>
      <c r="W540" s="6"/>
      <c r="X540" s="3"/>
      <c r="Y540" s="3"/>
      <c r="Z540" s="6"/>
      <c r="AA540" s="3"/>
    </row>
    <row r="541" spans="1:27" x14ac:dyDescent="0.55000000000000004">
      <c r="A541" s="8"/>
      <c r="B541" s="6"/>
      <c r="C541" s="6"/>
      <c r="D541" s="6"/>
      <c r="E541" s="6"/>
      <c r="F541" s="6"/>
      <c r="G541" s="6"/>
      <c r="H541" s="6"/>
      <c r="I541" s="6"/>
      <c r="J541" s="6"/>
      <c r="K541" s="3"/>
      <c r="L541" s="6"/>
      <c r="M541" s="3"/>
      <c r="N541" s="3"/>
      <c r="O541" s="3"/>
      <c r="P541" s="117"/>
      <c r="Q541" s="6"/>
      <c r="R541" s="6"/>
      <c r="S541" s="6"/>
      <c r="T541" s="6"/>
      <c r="U541" s="6"/>
      <c r="V541" s="3"/>
      <c r="W541" s="6"/>
      <c r="X541" s="3"/>
      <c r="Y541" s="3"/>
      <c r="Z541" s="6"/>
      <c r="AA541" s="3"/>
    </row>
    <row r="542" spans="1:27" x14ac:dyDescent="0.55000000000000004">
      <c r="A542" s="8"/>
      <c r="B542" s="6"/>
      <c r="C542" s="6"/>
      <c r="D542" s="6"/>
      <c r="E542" s="6"/>
      <c r="F542" s="6"/>
      <c r="G542" s="6"/>
      <c r="H542" s="6"/>
      <c r="I542" s="6"/>
      <c r="J542" s="6"/>
      <c r="K542" s="3"/>
      <c r="L542" s="6"/>
      <c r="M542" s="3"/>
      <c r="N542" s="3"/>
      <c r="O542" s="3"/>
      <c r="P542" s="117"/>
      <c r="Q542" s="6"/>
      <c r="R542" s="6"/>
      <c r="S542" s="6"/>
      <c r="T542" s="6"/>
      <c r="U542" s="6"/>
      <c r="V542" s="3"/>
      <c r="W542" s="6"/>
      <c r="X542" s="3"/>
      <c r="Y542" s="3"/>
      <c r="Z542" s="6"/>
      <c r="AA542" s="3"/>
    </row>
    <row r="543" spans="1:27" x14ac:dyDescent="0.55000000000000004">
      <c r="A543" s="8"/>
      <c r="B543" s="6"/>
      <c r="C543" s="6"/>
      <c r="D543" s="6"/>
      <c r="E543" s="6"/>
      <c r="F543" s="6"/>
      <c r="G543" s="6"/>
      <c r="H543" s="6"/>
      <c r="I543" s="6"/>
      <c r="J543" s="6"/>
      <c r="K543" s="3"/>
      <c r="L543" s="6"/>
      <c r="M543" s="3"/>
      <c r="N543" s="3"/>
      <c r="O543" s="3"/>
      <c r="P543" s="117"/>
      <c r="Q543" s="6"/>
      <c r="R543" s="6"/>
      <c r="S543" s="6"/>
      <c r="T543" s="6"/>
      <c r="U543" s="6"/>
      <c r="V543" s="3"/>
      <c r="W543" s="6"/>
      <c r="X543" s="3"/>
      <c r="Y543" s="3"/>
      <c r="Z543" s="6"/>
      <c r="AA543" s="3"/>
    </row>
    <row r="544" spans="1:27" x14ac:dyDescent="0.55000000000000004">
      <c r="A544" s="8"/>
      <c r="B544" s="6"/>
      <c r="C544" s="6"/>
      <c r="D544" s="6"/>
      <c r="E544" s="6"/>
      <c r="F544" s="6"/>
      <c r="G544" s="6"/>
      <c r="H544" s="6"/>
      <c r="I544" s="6"/>
      <c r="J544" s="6"/>
      <c r="K544" s="3"/>
      <c r="L544" s="6"/>
      <c r="M544" s="3"/>
      <c r="N544" s="3"/>
      <c r="O544" s="3"/>
      <c r="P544" s="117"/>
      <c r="Q544" s="6"/>
      <c r="R544" s="6"/>
      <c r="S544" s="6"/>
      <c r="T544" s="6"/>
      <c r="U544" s="6"/>
      <c r="V544" s="3"/>
      <c r="W544" s="6"/>
      <c r="X544" s="3"/>
      <c r="Y544" s="3"/>
      <c r="Z544" s="6"/>
      <c r="AA544" s="3"/>
    </row>
    <row r="545" spans="1:27" x14ac:dyDescent="0.55000000000000004">
      <c r="A545" s="8"/>
      <c r="B545" s="6"/>
      <c r="C545" s="6"/>
      <c r="D545" s="6"/>
      <c r="E545" s="6"/>
      <c r="F545" s="6"/>
      <c r="G545" s="6"/>
      <c r="H545" s="6"/>
      <c r="I545" s="6"/>
      <c r="J545" s="6"/>
      <c r="K545" s="3"/>
      <c r="L545" s="6"/>
      <c r="M545" s="3"/>
      <c r="N545" s="3"/>
      <c r="O545" s="3"/>
      <c r="P545" s="117"/>
      <c r="Q545" s="6"/>
      <c r="R545" s="6"/>
      <c r="S545" s="6"/>
      <c r="T545" s="6"/>
      <c r="U545" s="6"/>
      <c r="V545" s="3"/>
      <c r="W545" s="6"/>
      <c r="X545" s="3"/>
      <c r="Y545" s="3"/>
      <c r="Z545" s="6"/>
      <c r="AA545" s="3"/>
    </row>
    <row r="546" spans="1:27" x14ac:dyDescent="0.55000000000000004">
      <c r="A546" s="8"/>
      <c r="B546" s="6"/>
      <c r="C546" s="6"/>
      <c r="D546" s="6"/>
      <c r="E546" s="6"/>
      <c r="F546" s="6"/>
      <c r="G546" s="6"/>
      <c r="H546" s="6"/>
      <c r="I546" s="6"/>
      <c r="J546" s="6"/>
      <c r="K546" s="3"/>
      <c r="L546" s="6"/>
      <c r="M546" s="3"/>
      <c r="N546" s="3"/>
      <c r="O546" s="3"/>
      <c r="P546" s="117"/>
      <c r="Q546" s="6"/>
      <c r="R546" s="6"/>
      <c r="S546" s="6"/>
      <c r="T546" s="6"/>
      <c r="U546" s="6"/>
      <c r="V546" s="3"/>
      <c r="W546" s="6"/>
      <c r="X546" s="3"/>
      <c r="Y546" s="3"/>
      <c r="Z546" s="6"/>
      <c r="AA546" s="3"/>
    </row>
    <row r="547" spans="1:27" x14ac:dyDescent="0.55000000000000004">
      <c r="A547" s="8"/>
      <c r="B547" s="6"/>
      <c r="C547" s="6"/>
      <c r="D547" s="6"/>
      <c r="E547" s="6"/>
      <c r="F547" s="6"/>
      <c r="G547" s="6"/>
      <c r="H547" s="6"/>
      <c r="I547" s="6"/>
      <c r="J547" s="6"/>
      <c r="K547" s="3"/>
      <c r="L547" s="6"/>
      <c r="M547" s="3"/>
      <c r="N547" s="3"/>
      <c r="O547" s="3"/>
      <c r="P547" s="117"/>
      <c r="Q547" s="6"/>
      <c r="R547" s="6"/>
      <c r="S547" s="6"/>
      <c r="T547" s="6"/>
      <c r="U547" s="6"/>
      <c r="V547" s="3"/>
      <c r="W547" s="6"/>
      <c r="X547" s="3"/>
      <c r="Y547" s="3"/>
      <c r="Z547" s="6"/>
      <c r="AA547" s="3"/>
    </row>
    <row r="548" spans="1:27" x14ac:dyDescent="0.55000000000000004">
      <c r="A548" s="8"/>
      <c r="B548" s="6"/>
      <c r="C548" s="6"/>
      <c r="D548" s="6"/>
      <c r="E548" s="6"/>
      <c r="F548" s="6"/>
      <c r="G548" s="6"/>
      <c r="H548" s="6"/>
      <c r="I548" s="6"/>
      <c r="J548" s="6"/>
      <c r="K548" s="3"/>
      <c r="L548" s="6"/>
      <c r="M548" s="3"/>
      <c r="N548" s="3"/>
      <c r="O548" s="3"/>
      <c r="P548" s="117"/>
      <c r="Q548" s="6"/>
      <c r="R548" s="6"/>
      <c r="S548" s="6"/>
      <c r="T548" s="6"/>
      <c r="U548" s="6"/>
      <c r="V548" s="3"/>
      <c r="W548" s="6"/>
      <c r="X548" s="3"/>
      <c r="Y548" s="3"/>
      <c r="Z548" s="6"/>
      <c r="AA548" s="3"/>
    </row>
    <row r="549" spans="1:27" x14ac:dyDescent="0.55000000000000004">
      <c r="A549" s="8"/>
      <c r="B549" s="6"/>
      <c r="C549" s="6"/>
      <c r="D549" s="6"/>
      <c r="E549" s="6"/>
      <c r="F549" s="6"/>
      <c r="G549" s="6"/>
      <c r="H549" s="6"/>
      <c r="I549" s="6"/>
      <c r="J549" s="6"/>
      <c r="K549" s="3"/>
      <c r="L549" s="6"/>
      <c r="M549" s="3"/>
      <c r="N549" s="3"/>
      <c r="O549" s="3"/>
      <c r="P549" s="117"/>
      <c r="Q549" s="6"/>
      <c r="R549" s="6"/>
      <c r="S549" s="6"/>
      <c r="T549" s="6"/>
      <c r="U549" s="6"/>
      <c r="V549" s="3"/>
      <c r="W549" s="6"/>
      <c r="X549" s="3"/>
      <c r="Y549" s="3"/>
      <c r="Z549" s="6"/>
      <c r="AA549" s="3"/>
    </row>
    <row r="550" spans="1:27" x14ac:dyDescent="0.55000000000000004">
      <c r="A550" s="8"/>
      <c r="B550" s="6"/>
      <c r="C550" s="6"/>
      <c r="D550" s="6"/>
      <c r="E550" s="6"/>
      <c r="F550" s="6"/>
      <c r="G550" s="6"/>
      <c r="H550" s="6"/>
      <c r="I550" s="6"/>
      <c r="J550" s="6"/>
      <c r="K550" s="3"/>
      <c r="L550" s="6"/>
      <c r="M550" s="3"/>
      <c r="N550" s="3"/>
      <c r="O550" s="3"/>
      <c r="P550" s="117"/>
      <c r="Q550" s="6"/>
      <c r="R550" s="6"/>
      <c r="S550" s="6"/>
      <c r="T550" s="6"/>
      <c r="U550" s="6"/>
      <c r="V550" s="3"/>
      <c r="W550" s="6"/>
      <c r="X550" s="3"/>
      <c r="Y550" s="3"/>
      <c r="Z550" s="6"/>
      <c r="AA550" s="3"/>
    </row>
    <row r="551" spans="1:27" x14ac:dyDescent="0.55000000000000004">
      <c r="A551" s="8"/>
      <c r="B551" s="6"/>
      <c r="C551" s="6"/>
      <c r="D551" s="6"/>
      <c r="E551" s="6"/>
      <c r="F551" s="6"/>
      <c r="G551" s="6"/>
      <c r="H551" s="6"/>
      <c r="I551" s="6"/>
      <c r="J551" s="6"/>
      <c r="K551" s="3"/>
      <c r="L551" s="6"/>
      <c r="M551" s="3"/>
      <c r="N551" s="3"/>
      <c r="O551" s="3"/>
      <c r="P551" s="117"/>
      <c r="Q551" s="6"/>
      <c r="R551" s="6"/>
      <c r="S551" s="6"/>
      <c r="T551" s="6"/>
      <c r="U551" s="6"/>
      <c r="V551" s="3"/>
      <c r="W551" s="6"/>
      <c r="X551" s="3"/>
      <c r="Y551" s="3"/>
      <c r="Z551" s="6"/>
      <c r="AA551" s="3"/>
    </row>
    <row r="552" spans="1:27" x14ac:dyDescent="0.55000000000000004">
      <c r="A552" s="8"/>
      <c r="B552" s="6"/>
      <c r="C552" s="6"/>
      <c r="D552" s="6"/>
      <c r="E552" s="6"/>
      <c r="F552" s="6"/>
      <c r="G552" s="6"/>
      <c r="H552" s="6"/>
      <c r="I552" s="6"/>
      <c r="J552" s="6"/>
      <c r="K552" s="3"/>
      <c r="L552" s="6"/>
      <c r="M552" s="3"/>
      <c r="N552" s="3"/>
      <c r="O552" s="3"/>
      <c r="P552" s="117"/>
      <c r="Q552" s="6"/>
      <c r="R552" s="6"/>
      <c r="S552" s="6"/>
      <c r="T552" s="6"/>
      <c r="U552" s="6"/>
      <c r="V552" s="3"/>
      <c r="W552" s="6"/>
      <c r="X552" s="3"/>
      <c r="Y552" s="3"/>
      <c r="Z552" s="6"/>
      <c r="AA552" s="3"/>
    </row>
    <row r="553" spans="1:27" x14ac:dyDescent="0.55000000000000004">
      <c r="A553" s="8"/>
      <c r="B553" s="6"/>
      <c r="C553" s="6"/>
      <c r="D553" s="6"/>
      <c r="E553" s="6"/>
      <c r="F553" s="6"/>
      <c r="G553" s="6"/>
      <c r="H553" s="6"/>
      <c r="I553" s="6"/>
      <c r="J553" s="6"/>
      <c r="K553" s="3"/>
      <c r="L553" s="6"/>
      <c r="M553" s="3"/>
      <c r="N553" s="3"/>
      <c r="O553" s="3"/>
      <c r="P553" s="117"/>
      <c r="Q553" s="6"/>
      <c r="R553" s="6"/>
      <c r="S553" s="6"/>
      <c r="T553" s="6"/>
      <c r="U553" s="6"/>
      <c r="V553" s="3"/>
      <c r="W553" s="6"/>
      <c r="X553" s="3"/>
      <c r="Y553" s="3"/>
      <c r="Z553" s="6"/>
      <c r="AA553" s="3"/>
    </row>
    <row r="554" spans="1:27" x14ac:dyDescent="0.55000000000000004">
      <c r="A554" s="8"/>
      <c r="B554" s="6"/>
      <c r="C554" s="6"/>
      <c r="D554" s="6"/>
      <c r="E554" s="6"/>
      <c r="F554" s="6"/>
      <c r="G554" s="6"/>
      <c r="H554" s="6"/>
      <c r="I554" s="6"/>
      <c r="J554" s="6"/>
      <c r="K554" s="3"/>
      <c r="L554" s="6"/>
      <c r="M554" s="3"/>
      <c r="N554" s="3"/>
      <c r="O554" s="3"/>
      <c r="P554" s="117"/>
      <c r="Q554" s="6"/>
      <c r="R554" s="6"/>
      <c r="S554" s="6"/>
      <c r="T554" s="6"/>
      <c r="U554" s="6"/>
      <c r="V554" s="3"/>
      <c r="W554" s="6"/>
      <c r="X554" s="3"/>
      <c r="Y554" s="3"/>
      <c r="Z554" s="6"/>
      <c r="AA554" s="3"/>
    </row>
    <row r="555" spans="1:27" x14ac:dyDescent="0.55000000000000004">
      <c r="A555" s="8"/>
      <c r="B555" s="6"/>
      <c r="C555" s="6"/>
      <c r="D555" s="6"/>
      <c r="E555" s="6"/>
      <c r="F555" s="6"/>
      <c r="G555" s="6"/>
      <c r="H555" s="6"/>
      <c r="I555" s="6"/>
      <c r="J555" s="6"/>
      <c r="K555" s="3"/>
      <c r="L555" s="6"/>
      <c r="M555" s="3"/>
      <c r="N555" s="3"/>
      <c r="O555" s="3"/>
      <c r="P555" s="117"/>
      <c r="Q555" s="6"/>
      <c r="R555" s="6"/>
      <c r="S555" s="6"/>
      <c r="T555" s="6"/>
      <c r="U555" s="6"/>
      <c r="V555" s="3"/>
      <c r="W555" s="6"/>
      <c r="X555" s="3"/>
      <c r="Y555" s="3"/>
      <c r="Z555" s="6"/>
      <c r="AA555" s="3"/>
    </row>
    <row r="556" spans="1:27" x14ac:dyDescent="0.55000000000000004">
      <c r="A556" s="8"/>
      <c r="B556" s="6"/>
      <c r="C556" s="6"/>
      <c r="D556" s="6"/>
      <c r="E556" s="6"/>
      <c r="F556" s="6"/>
      <c r="G556" s="6"/>
      <c r="H556" s="6"/>
      <c r="I556" s="6"/>
      <c r="J556" s="6"/>
      <c r="K556" s="3"/>
      <c r="L556" s="6"/>
      <c r="M556" s="3"/>
      <c r="N556" s="3"/>
      <c r="O556" s="3"/>
      <c r="P556" s="117"/>
      <c r="Q556" s="6"/>
      <c r="R556" s="6"/>
      <c r="S556" s="6"/>
      <c r="T556" s="6"/>
      <c r="U556" s="6"/>
      <c r="V556" s="3"/>
      <c r="W556" s="6"/>
      <c r="X556" s="3"/>
      <c r="Y556" s="3"/>
      <c r="Z556" s="6"/>
      <c r="AA556" s="3"/>
    </row>
    <row r="557" spans="1:27" x14ac:dyDescent="0.55000000000000004">
      <c r="A557" s="8"/>
      <c r="B557" s="6"/>
      <c r="C557" s="6"/>
      <c r="D557" s="6"/>
      <c r="E557" s="6"/>
      <c r="F557" s="6"/>
      <c r="G557" s="6"/>
      <c r="H557" s="6"/>
      <c r="I557" s="6"/>
      <c r="J557" s="6"/>
      <c r="K557" s="3"/>
      <c r="L557" s="6"/>
      <c r="M557" s="3"/>
      <c r="N557" s="3"/>
      <c r="O557" s="3"/>
      <c r="P557" s="117"/>
      <c r="Q557" s="6"/>
      <c r="R557" s="6"/>
      <c r="S557" s="6"/>
      <c r="T557" s="6"/>
      <c r="U557" s="6"/>
      <c r="V557" s="3"/>
      <c r="W557" s="6"/>
      <c r="X557" s="3"/>
      <c r="Y557" s="3"/>
      <c r="Z557" s="6"/>
      <c r="AA557" s="3"/>
    </row>
    <row r="558" spans="1:27" x14ac:dyDescent="0.55000000000000004">
      <c r="A558" s="8"/>
      <c r="B558" s="6"/>
      <c r="C558" s="6"/>
      <c r="D558" s="6"/>
      <c r="E558" s="6"/>
      <c r="F558" s="6"/>
      <c r="G558" s="6"/>
      <c r="H558" s="6"/>
      <c r="I558" s="6"/>
      <c r="J558" s="6"/>
      <c r="K558" s="3"/>
      <c r="L558" s="6"/>
      <c r="M558" s="3"/>
      <c r="N558" s="3"/>
      <c r="O558" s="3"/>
      <c r="P558" s="117"/>
      <c r="Q558" s="6"/>
      <c r="R558" s="6"/>
      <c r="S558" s="6"/>
      <c r="T558" s="6"/>
      <c r="U558" s="6"/>
      <c r="V558" s="3"/>
      <c r="W558" s="6"/>
      <c r="X558" s="3"/>
      <c r="Y558" s="3"/>
      <c r="Z558" s="6"/>
      <c r="AA558" s="3"/>
    </row>
    <row r="559" spans="1:27" x14ac:dyDescent="0.55000000000000004">
      <c r="A559" s="8"/>
      <c r="B559" s="6"/>
      <c r="C559" s="6"/>
      <c r="D559" s="6"/>
      <c r="E559" s="6"/>
      <c r="F559" s="6"/>
      <c r="G559" s="6"/>
      <c r="H559" s="6"/>
      <c r="I559" s="6"/>
      <c r="J559" s="6"/>
      <c r="K559" s="3"/>
      <c r="L559" s="6"/>
      <c r="M559" s="3"/>
      <c r="N559" s="3"/>
      <c r="O559" s="3"/>
      <c r="P559" s="117"/>
      <c r="Q559" s="6"/>
      <c r="R559" s="6"/>
      <c r="S559" s="6"/>
      <c r="T559" s="6"/>
      <c r="U559" s="6"/>
      <c r="V559" s="3"/>
      <c r="W559" s="6"/>
      <c r="X559" s="3"/>
      <c r="Y559" s="3"/>
      <c r="Z559" s="6"/>
      <c r="AA559" s="3"/>
    </row>
    <row r="560" spans="1:27" x14ac:dyDescent="0.55000000000000004">
      <c r="A560" s="8"/>
      <c r="B560" s="6"/>
      <c r="C560" s="6"/>
      <c r="D560" s="6"/>
      <c r="E560" s="6"/>
      <c r="F560" s="6"/>
      <c r="G560" s="6"/>
      <c r="H560" s="6"/>
      <c r="I560" s="6"/>
      <c r="J560" s="6"/>
      <c r="K560" s="3"/>
      <c r="L560" s="6"/>
      <c r="M560" s="3"/>
      <c r="N560" s="3"/>
      <c r="O560" s="3"/>
      <c r="P560" s="117"/>
      <c r="Q560" s="6"/>
      <c r="R560" s="6"/>
      <c r="S560" s="6"/>
      <c r="T560" s="6"/>
      <c r="U560" s="6"/>
      <c r="V560" s="3"/>
      <c r="W560" s="6"/>
      <c r="X560" s="3"/>
      <c r="Y560" s="3"/>
      <c r="Z560" s="6"/>
      <c r="AA560" s="3"/>
    </row>
    <row r="561" spans="1:27" x14ac:dyDescent="0.55000000000000004">
      <c r="A561" s="8"/>
      <c r="B561" s="6"/>
      <c r="C561" s="6"/>
      <c r="D561" s="6"/>
      <c r="E561" s="6"/>
      <c r="F561" s="6"/>
      <c r="G561" s="6"/>
      <c r="H561" s="6"/>
      <c r="I561" s="6"/>
      <c r="J561" s="6"/>
      <c r="K561" s="3"/>
      <c r="L561" s="6"/>
      <c r="M561" s="3"/>
      <c r="N561" s="3"/>
      <c r="O561" s="3"/>
      <c r="P561" s="117"/>
      <c r="Q561" s="6"/>
      <c r="R561" s="6"/>
      <c r="S561" s="6"/>
      <c r="T561" s="6"/>
      <c r="U561" s="6"/>
      <c r="V561" s="3"/>
      <c r="W561" s="6"/>
      <c r="X561" s="3"/>
      <c r="Y561" s="3"/>
      <c r="Z561" s="6"/>
      <c r="AA561" s="3"/>
    </row>
    <row r="562" spans="1:27" x14ac:dyDescent="0.55000000000000004">
      <c r="A562" s="8"/>
      <c r="B562" s="6"/>
      <c r="C562" s="6"/>
      <c r="D562" s="6"/>
      <c r="E562" s="6"/>
      <c r="F562" s="6"/>
      <c r="G562" s="6"/>
      <c r="H562" s="6"/>
      <c r="I562" s="6"/>
      <c r="J562" s="6"/>
      <c r="K562" s="3"/>
      <c r="L562" s="6"/>
      <c r="M562" s="3"/>
      <c r="N562" s="3"/>
      <c r="O562" s="3"/>
      <c r="P562" s="117"/>
      <c r="Q562" s="6"/>
      <c r="R562" s="6"/>
      <c r="S562" s="6"/>
      <c r="T562" s="6"/>
      <c r="U562" s="6"/>
      <c r="V562" s="3"/>
      <c r="W562" s="6"/>
      <c r="X562" s="3"/>
      <c r="Y562" s="3"/>
      <c r="Z562" s="6"/>
      <c r="AA562" s="3"/>
    </row>
    <row r="563" spans="1:27" x14ac:dyDescent="0.55000000000000004">
      <c r="A563" s="8"/>
      <c r="B563" s="6"/>
      <c r="C563" s="6"/>
      <c r="D563" s="6"/>
      <c r="E563" s="6"/>
      <c r="F563" s="6"/>
      <c r="G563" s="6"/>
      <c r="H563" s="6"/>
      <c r="I563" s="6"/>
      <c r="J563" s="6"/>
      <c r="K563" s="3"/>
      <c r="L563" s="6"/>
      <c r="M563" s="3"/>
      <c r="N563" s="3"/>
      <c r="O563" s="3"/>
      <c r="P563" s="117"/>
      <c r="Q563" s="6"/>
      <c r="R563" s="6"/>
      <c r="S563" s="6"/>
      <c r="T563" s="6"/>
      <c r="U563" s="6"/>
      <c r="V563" s="3"/>
      <c r="W563" s="6"/>
      <c r="X563" s="3"/>
      <c r="Y563" s="3"/>
      <c r="Z563" s="6"/>
      <c r="AA563" s="3"/>
    </row>
    <row r="564" spans="1:27" x14ac:dyDescent="0.55000000000000004">
      <c r="A564" s="8"/>
      <c r="B564" s="6"/>
      <c r="C564" s="6"/>
      <c r="D564" s="6"/>
      <c r="E564" s="6"/>
      <c r="F564" s="6"/>
      <c r="G564" s="6"/>
      <c r="H564" s="6"/>
      <c r="I564" s="6"/>
      <c r="J564" s="6"/>
      <c r="K564" s="3"/>
      <c r="L564" s="6"/>
      <c r="M564" s="3"/>
      <c r="N564" s="3"/>
      <c r="O564" s="3"/>
      <c r="P564" s="117"/>
      <c r="Q564" s="6"/>
      <c r="R564" s="6"/>
      <c r="S564" s="6"/>
      <c r="T564" s="6"/>
      <c r="U564" s="6"/>
      <c r="V564" s="3"/>
      <c r="W564" s="6"/>
      <c r="X564" s="3"/>
      <c r="Y564" s="3"/>
      <c r="Z564" s="6"/>
      <c r="AA564" s="3"/>
    </row>
    <row r="565" spans="1:27" x14ac:dyDescent="0.55000000000000004">
      <c r="A565" s="8"/>
      <c r="B565" s="6"/>
      <c r="C565" s="6"/>
      <c r="D565" s="6"/>
      <c r="E565" s="6"/>
      <c r="F565" s="6"/>
      <c r="G565" s="6"/>
      <c r="H565" s="6"/>
      <c r="I565" s="6"/>
      <c r="J565" s="6"/>
      <c r="K565" s="3"/>
      <c r="L565" s="6"/>
      <c r="M565" s="3"/>
      <c r="N565" s="3"/>
      <c r="O565" s="3"/>
      <c r="P565" s="117"/>
      <c r="Q565" s="6"/>
      <c r="R565" s="6"/>
      <c r="S565" s="6"/>
      <c r="T565" s="6"/>
      <c r="U565" s="6"/>
      <c r="V565" s="3"/>
      <c r="W565" s="6"/>
      <c r="X565" s="3"/>
      <c r="Y565" s="3"/>
      <c r="Z565" s="6"/>
      <c r="AA565" s="3"/>
    </row>
    <row r="566" spans="1:27" x14ac:dyDescent="0.55000000000000004">
      <c r="A566" s="8"/>
      <c r="B566" s="6"/>
      <c r="C566" s="6"/>
      <c r="D566" s="6"/>
      <c r="E566" s="6"/>
      <c r="F566" s="6"/>
      <c r="G566" s="6"/>
      <c r="H566" s="6"/>
      <c r="I566" s="6"/>
      <c r="J566" s="6"/>
      <c r="K566" s="3"/>
      <c r="L566" s="6"/>
      <c r="M566" s="3"/>
      <c r="N566" s="3"/>
      <c r="O566" s="3"/>
      <c r="P566" s="117"/>
      <c r="Q566" s="6"/>
      <c r="R566" s="6"/>
      <c r="S566" s="6"/>
      <c r="T566" s="6"/>
      <c r="U566" s="6"/>
      <c r="V566" s="3"/>
      <c r="W566" s="6"/>
      <c r="X566" s="3"/>
      <c r="Y566" s="3"/>
      <c r="Z566" s="6"/>
      <c r="AA566" s="3"/>
    </row>
    <row r="567" spans="1:27" x14ac:dyDescent="0.55000000000000004">
      <c r="A567" s="8"/>
      <c r="B567" s="6"/>
      <c r="C567" s="6"/>
      <c r="D567" s="6"/>
      <c r="E567" s="6"/>
      <c r="F567" s="6"/>
      <c r="G567" s="6"/>
      <c r="H567" s="6"/>
      <c r="I567" s="6"/>
      <c r="J567" s="6"/>
      <c r="K567" s="3"/>
      <c r="L567" s="6"/>
      <c r="M567" s="3"/>
      <c r="N567" s="3"/>
      <c r="O567" s="3"/>
      <c r="P567" s="117"/>
      <c r="Q567" s="6"/>
      <c r="R567" s="6"/>
      <c r="S567" s="6"/>
      <c r="T567" s="6"/>
      <c r="U567" s="6"/>
      <c r="V567" s="3"/>
      <c r="W567" s="6"/>
      <c r="X567" s="3"/>
      <c r="Y567" s="3"/>
      <c r="Z567" s="6"/>
      <c r="AA567" s="3"/>
    </row>
    <row r="568" spans="1:27" x14ac:dyDescent="0.55000000000000004">
      <c r="A568" s="8"/>
      <c r="B568" s="6"/>
      <c r="C568" s="6"/>
      <c r="D568" s="6"/>
      <c r="E568" s="6"/>
      <c r="F568" s="6"/>
      <c r="G568" s="6"/>
      <c r="H568" s="6"/>
      <c r="I568" s="6"/>
      <c r="J568" s="6"/>
      <c r="K568" s="3"/>
      <c r="L568" s="6"/>
      <c r="M568" s="3"/>
      <c r="N568" s="3"/>
      <c r="O568" s="3"/>
      <c r="P568" s="117"/>
      <c r="Q568" s="6"/>
      <c r="R568" s="6"/>
      <c r="S568" s="6"/>
      <c r="T568" s="6"/>
      <c r="U568" s="6"/>
      <c r="V568" s="3"/>
      <c r="W568" s="6"/>
      <c r="X568" s="3"/>
      <c r="Y568" s="3"/>
      <c r="Z568" s="6"/>
      <c r="AA568" s="3"/>
    </row>
    <row r="569" spans="1:27" x14ac:dyDescent="0.55000000000000004">
      <c r="A569" s="8"/>
      <c r="B569" s="6"/>
      <c r="C569" s="6"/>
      <c r="D569" s="6"/>
      <c r="E569" s="6"/>
      <c r="F569" s="6"/>
      <c r="G569" s="6"/>
      <c r="H569" s="6"/>
      <c r="I569" s="6"/>
      <c r="J569" s="6"/>
      <c r="K569" s="3"/>
      <c r="L569" s="6"/>
      <c r="M569" s="3"/>
      <c r="N569" s="3"/>
      <c r="O569" s="3"/>
      <c r="P569" s="117"/>
      <c r="Q569" s="6"/>
      <c r="R569" s="6"/>
      <c r="S569" s="6"/>
      <c r="T569" s="6"/>
      <c r="U569" s="6"/>
      <c r="V569" s="3"/>
      <c r="W569" s="6"/>
      <c r="X569" s="3"/>
      <c r="Y569" s="3"/>
      <c r="Z569" s="6"/>
      <c r="AA569" s="3"/>
    </row>
    <row r="570" spans="1:27" x14ac:dyDescent="0.55000000000000004">
      <c r="A570" s="8"/>
      <c r="B570" s="6"/>
      <c r="C570" s="6"/>
      <c r="D570" s="6"/>
      <c r="E570" s="6"/>
      <c r="F570" s="6"/>
      <c r="G570" s="6"/>
      <c r="H570" s="6"/>
      <c r="I570" s="6"/>
      <c r="J570" s="6"/>
      <c r="K570" s="3"/>
      <c r="L570" s="6"/>
      <c r="M570" s="3"/>
      <c r="N570" s="3"/>
      <c r="O570" s="3"/>
      <c r="P570" s="117"/>
      <c r="Q570" s="6"/>
      <c r="R570" s="6"/>
      <c r="S570" s="6"/>
      <c r="T570" s="6"/>
      <c r="U570" s="6"/>
      <c r="V570" s="3"/>
      <c r="W570" s="6"/>
      <c r="X570" s="3"/>
      <c r="Y570" s="3"/>
      <c r="Z570" s="6"/>
      <c r="AA570" s="3"/>
    </row>
    <row r="571" spans="1:27" x14ac:dyDescent="0.55000000000000004">
      <c r="A571" s="8"/>
      <c r="B571" s="6"/>
      <c r="C571" s="6"/>
      <c r="D571" s="6"/>
      <c r="E571" s="6"/>
      <c r="F571" s="6"/>
      <c r="G571" s="6"/>
      <c r="H571" s="6"/>
      <c r="I571" s="6"/>
      <c r="J571" s="6"/>
      <c r="K571" s="3"/>
      <c r="L571" s="6"/>
      <c r="M571" s="3"/>
      <c r="N571" s="3"/>
      <c r="O571" s="3"/>
      <c r="P571" s="117"/>
      <c r="Q571" s="6"/>
      <c r="R571" s="6"/>
      <c r="S571" s="6"/>
      <c r="T571" s="6"/>
      <c r="U571" s="6"/>
      <c r="V571" s="3"/>
      <c r="W571" s="6"/>
      <c r="X571" s="3"/>
      <c r="Y571" s="3"/>
      <c r="Z571" s="6"/>
      <c r="AA571" s="3"/>
    </row>
    <row r="572" spans="1:27" x14ac:dyDescent="0.55000000000000004">
      <c r="A572" s="8"/>
      <c r="B572" s="6"/>
      <c r="C572" s="6"/>
      <c r="D572" s="6"/>
      <c r="E572" s="6"/>
      <c r="F572" s="6"/>
      <c r="G572" s="6"/>
      <c r="H572" s="6"/>
      <c r="I572" s="6"/>
      <c r="J572" s="6"/>
      <c r="K572" s="3"/>
      <c r="L572" s="6"/>
      <c r="M572" s="3"/>
      <c r="N572" s="3"/>
      <c r="O572" s="3"/>
      <c r="P572" s="117"/>
      <c r="Q572" s="6"/>
      <c r="R572" s="6"/>
      <c r="S572" s="6"/>
      <c r="T572" s="6"/>
      <c r="U572" s="6"/>
      <c r="V572" s="3"/>
      <c r="W572" s="6"/>
      <c r="X572" s="3"/>
      <c r="Y572" s="3"/>
      <c r="Z572" s="6"/>
      <c r="AA572" s="3"/>
    </row>
    <row r="573" spans="1:27" x14ac:dyDescent="0.55000000000000004">
      <c r="A573" s="8"/>
      <c r="B573" s="6"/>
      <c r="C573" s="6"/>
      <c r="D573" s="6"/>
      <c r="E573" s="6"/>
      <c r="F573" s="6"/>
      <c r="G573" s="6"/>
      <c r="H573" s="6"/>
      <c r="I573" s="6"/>
      <c r="J573" s="6"/>
      <c r="K573" s="3"/>
      <c r="L573" s="6"/>
      <c r="M573" s="3"/>
      <c r="N573" s="3"/>
      <c r="O573" s="3"/>
      <c r="P573" s="117"/>
      <c r="Q573" s="6"/>
      <c r="R573" s="6"/>
      <c r="S573" s="6"/>
      <c r="T573" s="6"/>
      <c r="U573" s="6"/>
      <c r="V573" s="3"/>
      <c r="W573" s="6"/>
      <c r="X573" s="3"/>
      <c r="Y573" s="3"/>
      <c r="Z573" s="6"/>
      <c r="AA573" s="3"/>
    </row>
    <row r="574" spans="1:27" x14ac:dyDescent="0.55000000000000004">
      <c r="A574" s="8"/>
      <c r="B574" s="6"/>
      <c r="C574" s="6"/>
      <c r="D574" s="6"/>
      <c r="E574" s="6"/>
      <c r="F574" s="6"/>
      <c r="G574" s="6"/>
      <c r="H574" s="6"/>
      <c r="I574" s="6"/>
      <c r="J574" s="6"/>
      <c r="K574" s="3"/>
      <c r="L574" s="6"/>
      <c r="M574" s="3"/>
      <c r="N574" s="3"/>
      <c r="O574" s="3"/>
      <c r="P574" s="117"/>
      <c r="Q574" s="6"/>
      <c r="R574" s="6"/>
      <c r="S574" s="6"/>
      <c r="T574" s="6"/>
      <c r="U574" s="6"/>
      <c r="V574" s="3"/>
      <c r="W574" s="6"/>
      <c r="X574" s="3"/>
      <c r="Y574" s="3"/>
      <c r="Z574" s="6"/>
      <c r="AA574" s="3"/>
    </row>
    <row r="575" spans="1:27" x14ac:dyDescent="0.55000000000000004">
      <c r="A575" s="8"/>
      <c r="B575" s="6"/>
      <c r="C575" s="6"/>
      <c r="D575" s="6"/>
      <c r="E575" s="6"/>
      <c r="F575" s="6"/>
      <c r="G575" s="6"/>
      <c r="H575" s="6"/>
      <c r="I575" s="6"/>
      <c r="J575" s="6"/>
      <c r="K575" s="3"/>
      <c r="L575" s="6"/>
      <c r="M575" s="3"/>
      <c r="N575" s="3"/>
      <c r="O575" s="3"/>
      <c r="P575" s="117"/>
      <c r="Q575" s="6"/>
      <c r="R575" s="6"/>
      <c r="S575" s="6"/>
      <c r="T575" s="6"/>
      <c r="U575" s="6"/>
      <c r="V575" s="3"/>
      <c r="W575" s="6"/>
      <c r="X575" s="3"/>
      <c r="Y575" s="3"/>
      <c r="Z575" s="6"/>
      <c r="AA575" s="3"/>
    </row>
    <row r="576" spans="1:27" x14ac:dyDescent="0.55000000000000004">
      <c r="A576" s="8"/>
      <c r="B576" s="6"/>
      <c r="C576" s="6"/>
      <c r="D576" s="6"/>
      <c r="E576" s="6"/>
      <c r="F576" s="6"/>
      <c r="G576" s="6"/>
      <c r="H576" s="6"/>
      <c r="I576" s="6"/>
      <c r="J576" s="6"/>
      <c r="K576" s="3"/>
      <c r="L576" s="6"/>
      <c r="M576" s="3"/>
      <c r="N576" s="3"/>
      <c r="O576" s="3"/>
      <c r="P576" s="117"/>
      <c r="Q576" s="6"/>
      <c r="R576" s="6"/>
      <c r="S576" s="6"/>
      <c r="T576" s="6"/>
      <c r="U576" s="6"/>
      <c r="V576" s="3"/>
      <c r="W576" s="6"/>
      <c r="X576" s="3"/>
      <c r="Y576" s="3"/>
      <c r="Z576" s="6"/>
      <c r="AA576" s="3"/>
    </row>
    <row r="577" spans="1:27" x14ac:dyDescent="0.55000000000000004">
      <c r="A577" s="8"/>
      <c r="B577" s="6"/>
      <c r="C577" s="6"/>
      <c r="D577" s="6"/>
      <c r="E577" s="6"/>
      <c r="F577" s="6"/>
      <c r="G577" s="6"/>
      <c r="H577" s="6"/>
      <c r="I577" s="6"/>
      <c r="J577" s="6"/>
      <c r="K577" s="3"/>
      <c r="L577" s="6"/>
      <c r="M577" s="3"/>
      <c r="N577" s="3"/>
      <c r="O577" s="3"/>
      <c r="P577" s="117"/>
      <c r="Q577" s="6"/>
      <c r="R577" s="6"/>
      <c r="S577" s="6"/>
      <c r="T577" s="6"/>
      <c r="U577" s="6"/>
      <c r="V577" s="3"/>
      <c r="W577" s="6"/>
      <c r="X577" s="3"/>
      <c r="Y577" s="3"/>
      <c r="Z577" s="6"/>
      <c r="AA577" s="3"/>
    </row>
    <row r="578" spans="1:27" x14ac:dyDescent="0.55000000000000004">
      <c r="A578" s="8"/>
      <c r="B578" s="6"/>
      <c r="C578" s="6"/>
      <c r="D578" s="6"/>
      <c r="E578" s="6"/>
      <c r="F578" s="6"/>
      <c r="G578" s="6"/>
      <c r="H578" s="6"/>
      <c r="I578" s="6"/>
      <c r="J578" s="6"/>
      <c r="K578" s="3"/>
      <c r="L578" s="6"/>
      <c r="M578" s="3"/>
      <c r="N578" s="3"/>
      <c r="O578" s="3"/>
      <c r="P578" s="117"/>
      <c r="Q578" s="6"/>
      <c r="R578" s="6"/>
      <c r="S578" s="6"/>
      <c r="T578" s="6"/>
      <c r="U578" s="6"/>
      <c r="V578" s="3"/>
      <c r="W578" s="6"/>
      <c r="X578" s="3"/>
      <c r="Y578" s="3"/>
      <c r="Z578" s="6"/>
      <c r="AA578" s="3"/>
    </row>
    <row r="579" spans="1:27" x14ac:dyDescent="0.55000000000000004">
      <c r="A579" s="8"/>
      <c r="B579" s="6"/>
      <c r="C579" s="6"/>
      <c r="D579" s="6"/>
      <c r="E579" s="6"/>
      <c r="F579" s="6"/>
      <c r="G579" s="6"/>
      <c r="H579" s="6"/>
      <c r="I579" s="6"/>
      <c r="J579" s="6"/>
      <c r="K579" s="3"/>
      <c r="L579" s="6"/>
      <c r="M579" s="3"/>
      <c r="N579" s="3"/>
      <c r="O579" s="3"/>
      <c r="P579" s="117"/>
      <c r="Q579" s="6"/>
      <c r="R579" s="6"/>
      <c r="S579" s="6"/>
      <c r="T579" s="6"/>
      <c r="U579" s="6"/>
      <c r="V579" s="3"/>
      <c r="W579" s="6"/>
      <c r="X579" s="3"/>
      <c r="Y579" s="3"/>
      <c r="Z579" s="6"/>
      <c r="AA579" s="3"/>
    </row>
    <row r="580" spans="1:27" x14ac:dyDescent="0.55000000000000004">
      <c r="A580" s="8"/>
      <c r="B580" s="6"/>
      <c r="C580" s="6"/>
      <c r="D580" s="6"/>
      <c r="E580" s="6"/>
      <c r="F580" s="6"/>
      <c r="G580" s="6"/>
      <c r="H580" s="6"/>
      <c r="I580" s="6"/>
      <c r="J580" s="6"/>
      <c r="K580" s="3"/>
      <c r="L580" s="6"/>
      <c r="M580" s="3"/>
      <c r="N580" s="3"/>
      <c r="O580" s="3"/>
      <c r="P580" s="117"/>
      <c r="Q580" s="6"/>
      <c r="R580" s="6"/>
      <c r="S580" s="6"/>
      <c r="T580" s="6"/>
      <c r="U580" s="6"/>
      <c r="V580" s="3"/>
      <c r="W580" s="6"/>
      <c r="X580" s="3"/>
      <c r="Y580" s="3"/>
      <c r="Z580" s="6"/>
      <c r="AA580" s="3"/>
    </row>
    <row r="581" spans="1:27" x14ac:dyDescent="0.55000000000000004">
      <c r="A581" s="8"/>
      <c r="B581" s="6"/>
      <c r="C581" s="6"/>
      <c r="D581" s="6"/>
      <c r="E581" s="6"/>
      <c r="F581" s="6"/>
      <c r="G581" s="6"/>
      <c r="H581" s="6"/>
      <c r="I581" s="6"/>
      <c r="J581" s="6"/>
      <c r="K581" s="3"/>
      <c r="L581" s="6"/>
      <c r="M581" s="3"/>
      <c r="N581" s="3"/>
      <c r="O581" s="3"/>
      <c r="P581" s="117"/>
      <c r="Q581" s="6"/>
      <c r="R581" s="6"/>
      <c r="S581" s="6"/>
      <c r="T581" s="6"/>
      <c r="U581" s="6"/>
      <c r="V581" s="3"/>
      <c r="W581" s="6"/>
      <c r="X581" s="3"/>
      <c r="Y581" s="3"/>
      <c r="Z581" s="6"/>
      <c r="AA581" s="3"/>
    </row>
    <row r="582" spans="1:27" x14ac:dyDescent="0.55000000000000004">
      <c r="A582" s="8"/>
      <c r="B582" s="6"/>
      <c r="C582" s="6"/>
      <c r="D582" s="6"/>
      <c r="E582" s="6"/>
      <c r="F582" s="6"/>
      <c r="G582" s="6"/>
      <c r="H582" s="6"/>
      <c r="I582" s="6"/>
      <c r="J582" s="6"/>
      <c r="K582" s="3"/>
      <c r="L582" s="6"/>
      <c r="M582" s="3"/>
      <c r="N582" s="3"/>
      <c r="O582" s="3"/>
      <c r="P582" s="117"/>
      <c r="Q582" s="6"/>
      <c r="R582" s="6"/>
      <c r="S582" s="6"/>
      <c r="T582" s="6"/>
      <c r="U582" s="6"/>
      <c r="V582" s="3"/>
      <c r="W582" s="6"/>
      <c r="X582" s="3"/>
      <c r="Y582" s="3"/>
      <c r="Z582" s="6"/>
      <c r="AA582" s="3"/>
    </row>
    <row r="583" spans="1:27" x14ac:dyDescent="0.55000000000000004">
      <c r="A583" s="8"/>
      <c r="B583" s="6"/>
      <c r="C583" s="6"/>
      <c r="D583" s="6"/>
      <c r="E583" s="6"/>
      <c r="F583" s="6"/>
      <c r="G583" s="6"/>
      <c r="H583" s="6"/>
      <c r="I583" s="6"/>
      <c r="J583" s="6"/>
      <c r="K583" s="3"/>
      <c r="L583" s="6"/>
      <c r="M583" s="3"/>
      <c r="N583" s="3"/>
      <c r="O583" s="3"/>
      <c r="P583" s="117"/>
      <c r="Q583" s="6"/>
      <c r="R583" s="6"/>
      <c r="S583" s="6"/>
      <c r="T583" s="6"/>
      <c r="U583" s="6"/>
      <c r="V583" s="3"/>
      <c r="W583" s="6"/>
      <c r="X583" s="3"/>
      <c r="Y583" s="3"/>
      <c r="Z583" s="6"/>
      <c r="AA583" s="3"/>
    </row>
    <row r="584" spans="1:27" x14ac:dyDescent="0.55000000000000004">
      <c r="A584" s="8"/>
      <c r="B584" s="6"/>
      <c r="C584" s="6"/>
      <c r="D584" s="6"/>
      <c r="E584" s="6"/>
      <c r="F584" s="6"/>
      <c r="G584" s="6"/>
      <c r="H584" s="6"/>
      <c r="I584" s="6"/>
      <c r="J584" s="6"/>
      <c r="K584" s="3"/>
      <c r="L584" s="6"/>
      <c r="M584" s="3"/>
      <c r="N584" s="3"/>
      <c r="O584" s="3"/>
      <c r="P584" s="117"/>
      <c r="Q584" s="6"/>
      <c r="R584" s="6"/>
      <c r="S584" s="6"/>
      <c r="T584" s="6"/>
      <c r="U584" s="6"/>
      <c r="V584" s="3"/>
      <c r="W584" s="6"/>
      <c r="X584" s="3"/>
      <c r="Y584" s="3"/>
      <c r="Z584" s="6"/>
      <c r="AA584" s="3"/>
    </row>
    <row r="585" spans="1:27" x14ac:dyDescent="0.55000000000000004">
      <c r="A585" s="8"/>
      <c r="B585" s="6"/>
      <c r="C585" s="6"/>
      <c r="D585" s="6"/>
      <c r="E585" s="6"/>
      <c r="F585" s="6"/>
      <c r="G585" s="6"/>
      <c r="H585" s="6"/>
      <c r="I585" s="6"/>
      <c r="J585" s="6"/>
      <c r="K585" s="3"/>
      <c r="L585" s="6"/>
      <c r="M585" s="3"/>
      <c r="N585" s="3"/>
      <c r="O585" s="3"/>
      <c r="P585" s="117"/>
      <c r="Q585" s="6"/>
      <c r="R585" s="6"/>
      <c r="S585" s="6"/>
      <c r="T585" s="6"/>
      <c r="U585" s="6"/>
      <c r="V585" s="3"/>
      <c r="W585" s="6"/>
      <c r="X585" s="3"/>
      <c r="Y585" s="3"/>
      <c r="Z585" s="6"/>
      <c r="AA585" s="3"/>
    </row>
    <row r="586" spans="1:27" x14ac:dyDescent="0.55000000000000004">
      <c r="A586" s="8"/>
      <c r="B586" s="6"/>
      <c r="C586" s="6"/>
      <c r="D586" s="6"/>
      <c r="E586" s="6"/>
      <c r="F586" s="6"/>
      <c r="G586" s="6"/>
      <c r="H586" s="6"/>
      <c r="I586" s="6"/>
      <c r="J586" s="6"/>
      <c r="K586" s="3"/>
      <c r="L586" s="6"/>
      <c r="M586" s="3"/>
      <c r="N586" s="3"/>
      <c r="O586" s="3"/>
      <c r="P586" s="117"/>
      <c r="Q586" s="6"/>
      <c r="R586" s="6"/>
      <c r="S586" s="6"/>
      <c r="T586" s="6"/>
      <c r="U586" s="6"/>
      <c r="V586" s="3"/>
      <c r="W586" s="6"/>
      <c r="X586" s="3"/>
      <c r="Y586" s="3"/>
      <c r="Z586" s="6"/>
      <c r="AA586" s="3"/>
    </row>
    <row r="587" spans="1:27" x14ac:dyDescent="0.55000000000000004">
      <c r="A587" s="8"/>
      <c r="B587" s="6"/>
      <c r="C587" s="6"/>
      <c r="D587" s="6"/>
      <c r="E587" s="6"/>
      <c r="F587" s="6"/>
      <c r="G587" s="6"/>
      <c r="H587" s="6"/>
      <c r="I587" s="6"/>
      <c r="J587" s="6"/>
      <c r="K587" s="3"/>
      <c r="L587" s="6"/>
      <c r="M587" s="3"/>
      <c r="N587" s="3"/>
      <c r="O587" s="3"/>
      <c r="P587" s="117"/>
      <c r="Q587" s="6"/>
      <c r="R587" s="6"/>
      <c r="S587" s="6"/>
      <c r="T587" s="6"/>
      <c r="U587" s="6"/>
      <c r="V587" s="3"/>
      <c r="W587" s="6"/>
      <c r="X587" s="3"/>
      <c r="Y587" s="3"/>
      <c r="Z587" s="6"/>
      <c r="AA587" s="3"/>
    </row>
    <row r="588" spans="1:27" x14ac:dyDescent="0.55000000000000004">
      <c r="A588" s="8"/>
      <c r="B588" s="6"/>
      <c r="C588" s="6"/>
      <c r="D588" s="6"/>
      <c r="E588" s="6"/>
      <c r="F588" s="6"/>
      <c r="G588" s="6"/>
      <c r="H588" s="6"/>
      <c r="I588" s="6"/>
      <c r="J588" s="6"/>
      <c r="K588" s="3"/>
      <c r="L588" s="6"/>
      <c r="M588" s="3"/>
      <c r="N588" s="3"/>
      <c r="O588" s="3"/>
      <c r="P588" s="117"/>
      <c r="Q588" s="6"/>
      <c r="R588" s="6"/>
      <c r="S588" s="6"/>
      <c r="T588" s="6"/>
      <c r="U588" s="6"/>
      <c r="V588" s="3"/>
      <c r="W588" s="6"/>
      <c r="X588" s="3"/>
      <c r="Y588" s="3"/>
      <c r="Z588" s="6"/>
      <c r="AA588" s="3"/>
    </row>
    <row r="589" spans="1:27" x14ac:dyDescent="0.55000000000000004">
      <c r="A589" s="8"/>
      <c r="B589" s="6"/>
      <c r="C589" s="6"/>
      <c r="D589" s="6"/>
      <c r="E589" s="6"/>
      <c r="F589" s="6"/>
      <c r="G589" s="6"/>
      <c r="H589" s="6"/>
      <c r="I589" s="6"/>
      <c r="J589" s="6"/>
      <c r="K589" s="3"/>
      <c r="L589" s="6"/>
      <c r="M589" s="3"/>
      <c r="N589" s="3"/>
      <c r="O589" s="3"/>
      <c r="P589" s="117"/>
      <c r="Q589" s="6"/>
      <c r="R589" s="6"/>
      <c r="S589" s="6"/>
      <c r="T589" s="6"/>
      <c r="U589" s="6"/>
      <c r="V589" s="3"/>
      <c r="W589" s="6"/>
      <c r="X589" s="3"/>
      <c r="Y589" s="3"/>
      <c r="Z589" s="6"/>
      <c r="AA589" s="3"/>
    </row>
    <row r="590" spans="1:27" x14ac:dyDescent="0.55000000000000004">
      <c r="A590" s="8"/>
      <c r="B590" s="6"/>
      <c r="C590" s="6"/>
      <c r="D590" s="6"/>
      <c r="E590" s="6"/>
      <c r="F590" s="6"/>
      <c r="G590" s="6"/>
      <c r="H590" s="6"/>
      <c r="I590" s="6"/>
      <c r="J590" s="6"/>
      <c r="K590" s="3"/>
      <c r="L590" s="6"/>
      <c r="M590" s="3"/>
      <c r="N590" s="3"/>
      <c r="O590" s="3"/>
      <c r="P590" s="117"/>
      <c r="Q590" s="6"/>
      <c r="R590" s="6"/>
      <c r="S590" s="6"/>
      <c r="T590" s="6"/>
      <c r="U590" s="6"/>
      <c r="V590" s="3"/>
      <c r="W590" s="6"/>
      <c r="X590" s="3"/>
      <c r="Y590" s="3"/>
      <c r="Z590" s="6"/>
      <c r="AA590" s="3"/>
    </row>
    <row r="591" spans="1:27" x14ac:dyDescent="0.55000000000000004">
      <c r="A591" s="8"/>
      <c r="B591" s="6"/>
      <c r="C591" s="6"/>
      <c r="D591" s="6"/>
      <c r="E591" s="6"/>
      <c r="F591" s="6"/>
      <c r="G591" s="6"/>
      <c r="H591" s="6"/>
      <c r="I591" s="6"/>
      <c r="J591" s="6"/>
      <c r="K591" s="3"/>
      <c r="L591" s="6"/>
      <c r="M591" s="3"/>
      <c r="N591" s="3"/>
      <c r="O591" s="3"/>
      <c r="P591" s="117"/>
      <c r="Q591" s="6"/>
      <c r="R591" s="6"/>
      <c r="S591" s="6"/>
      <c r="T591" s="6"/>
      <c r="U591" s="6"/>
      <c r="V591" s="3"/>
      <c r="W591" s="6"/>
      <c r="X591" s="3"/>
      <c r="Y591" s="3"/>
      <c r="Z591" s="6"/>
      <c r="AA591" s="3"/>
    </row>
    <row r="592" spans="1:27" x14ac:dyDescent="0.55000000000000004">
      <c r="A592" s="8"/>
      <c r="B592" s="6"/>
      <c r="C592" s="6"/>
      <c r="D592" s="6"/>
      <c r="E592" s="6"/>
      <c r="F592" s="6"/>
      <c r="G592" s="6"/>
      <c r="H592" s="6"/>
      <c r="I592" s="6"/>
      <c r="J592" s="6"/>
      <c r="K592" s="3"/>
      <c r="L592" s="6"/>
      <c r="M592" s="3"/>
      <c r="N592" s="3"/>
      <c r="O592" s="3"/>
      <c r="P592" s="117"/>
      <c r="Q592" s="6"/>
      <c r="R592" s="6"/>
      <c r="S592" s="6"/>
      <c r="T592" s="6"/>
      <c r="U592" s="6"/>
      <c r="V592" s="3"/>
      <c r="W592" s="6"/>
      <c r="X592" s="3"/>
      <c r="Y592" s="3"/>
      <c r="Z592" s="6"/>
      <c r="AA592" s="3"/>
    </row>
    <row r="593" spans="1:27" x14ac:dyDescent="0.55000000000000004">
      <c r="A593" s="8"/>
      <c r="B593" s="6"/>
      <c r="C593" s="6"/>
      <c r="D593" s="6"/>
      <c r="E593" s="6"/>
      <c r="F593" s="6"/>
      <c r="G593" s="6"/>
      <c r="H593" s="6"/>
      <c r="I593" s="6"/>
      <c r="J593" s="6"/>
      <c r="K593" s="3"/>
      <c r="L593" s="6"/>
      <c r="M593" s="3"/>
      <c r="N593" s="3"/>
      <c r="O593" s="3"/>
      <c r="P593" s="117"/>
      <c r="Q593" s="6"/>
      <c r="R593" s="6"/>
      <c r="S593" s="6"/>
      <c r="T593" s="6"/>
      <c r="U593" s="6"/>
      <c r="V593" s="3"/>
      <c r="W593" s="6"/>
      <c r="X593" s="3"/>
      <c r="Y593" s="3"/>
      <c r="Z593" s="6"/>
      <c r="AA593" s="3"/>
    </row>
    <row r="594" spans="1:27" x14ac:dyDescent="0.55000000000000004">
      <c r="A594" s="8"/>
      <c r="B594" s="6"/>
      <c r="C594" s="6"/>
      <c r="D594" s="6"/>
      <c r="E594" s="6"/>
      <c r="F594" s="6"/>
      <c r="G594" s="6"/>
      <c r="H594" s="6"/>
      <c r="I594" s="6"/>
      <c r="J594" s="6"/>
      <c r="K594" s="3"/>
      <c r="L594" s="6"/>
      <c r="M594" s="3"/>
      <c r="N594" s="3"/>
      <c r="O594" s="3"/>
      <c r="P594" s="117"/>
      <c r="Q594" s="6"/>
      <c r="R594" s="6"/>
      <c r="S594" s="6"/>
      <c r="T594" s="6"/>
      <c r="U594" s="6"/>
      <c r="V594" s="3"/>
      <c r="W594" s="6"/>
      <c r="X594" s="3"/>
      <c r="Y594" s="3"/>
      <c r="Z594" s="6"/>
      <c r="AA594" s="3"/>
    </row>
    <row r="595" spans="1:27" x14ac:dyDescent="0.55000000000000004">
      <c r="A595" s="8"/>
      <c r="B595" s="6"/>
      <c r="C595" s="6"/>
      <c r="D595" s="6"/>
      <c r="E595" s="6"/>
      <c r="F595" s="6"/>
      <c r="G595" s="6"/>
      <c r="H595" s="6"/>
      <c r="I595" s="6"/>
      <c r="J595" s="6"/>
      <c r="K595" s="3"/>
      <c r="L595" s="6"/>
      <c r="M595" s="3"/>
      <c r="N595" s="3"/>
      <c r="O595" s="3"/>
      <c r="P595" s="117"/>
      <c r="Q595" s="6"/>
      <c r="R595" s="6"/>
      <c r="S595" s="6"/>
      <c r="T595" s="6"/>
      <c r="U595" s="6"/>
      <c r="V595" s="3"/>
      <c r="W595" s="6"/>
      <c r="X595" s="3"/>
      <c r="Y595" s="3"/>
      <c r="Z595" s="6"/>
      <c r="AA595" s="3"/>
    </row>
    <row r="596" spans="1:27" x14ac:dyDescent="0.55000000000000004">
      <c r="A596" s="8"/>
      <c r="B596" s="6"/>
      <c r="C596" s="6"/>
      <c r="D596" s="6"/>
      <c r="E596" s="6"/>
      <c r="F596" s="6"/>
      <c r="G596" s="6"/>
      <c r="H596" s="6"/>
      <c r="I596" s="6"/>
      <c r="J596" s="6"/>
      <c r="K596" s="3"/>
      <c r="L596" s="6"/>
      <c r="M596" s="3"/>
      <c r="N596" s="3"/>
      <c r="O596" s="3"/>
      <c r="P596" s="117"/>
      <c r="Q596" s="6"/>
      <c r="R596" s="6"/>
      <c r="S596" s="6"/>
      <c r="T596" s="6"/>
      <c r="U596" s="6"/>
      <c r="V596" s="3"/>
      <c r="W596" s="6"/>
      <c r="X596" s="3"/>
      <c r="Y596" s="3"/>
      <c r="Z596" s="6"/>
      <c r="AA596" s="3"/>
    </row>
    <row r="597" spans="1:27" x14ac:dyDescent="0.55000000000000004">
      <c r="A597" s="8"/>
      <c r="B597" s="6"/>
      <c r="C597" s="6"/>
      <c r="D597" s="6"/>
      <c r="E597" s="6"/>
      <c r="F597" s="6"/>
      <c r="G597" s="6"/>
      <c r="H597" s="6"/>
      <c r="I597" s="6"/>
      <c r="J597" s="6"/>
      <c r="K597" s="3"/>
      <c r="L597" s="6"/>
      <c r="M597" s="3"/>
      <c r="N597" s="3"/>
      <c r="O597" s="3"/>
      <c r="P597" s="117"/>
      <c r="Q597" s="6"/>
      <c r="R597" s="6"/>
      <c r="S597" s="6"/>
      <c r="T597" s="6"/>
      <c r="U597" s="6"/>
      <c r="V597" s="3"/>
      <c r="W597" s="6"/>
      <c r="X597" s="3"/>
      <c r="Y597" s="3"/>
      <c r="Z597" s="6"/>
      <c r="AA597" s="3"/>
    </row>
    <row r="598" spans="1:27" x14ac:dyDescent="0.55000000000000004">
      <c r="A598" s="8"/>
      <c r="B598" s="6"/>
      <c r="C598" s="6"/>
      <c r="D598" s="6"/>
      <c r="E598" s="6"/>
      <c r="F598" s="6"/>
      <c r="G598" s="6"/>
      <c r="H598" s="6"/>
      <c r="I598" s="6"/>
      <c r="J598" s="6"/>
      <c r="K598" s="3"/>
      <c r="L598" s="6"/>
      <c r="M598" s="3"/>
      <c r="N598" s="3"/>
      <c r="O598" s="3"/>
      <c r="P598" s="117"/>
      <c r="Q598" s="6"/>
      <c r="R598" s="6"/>
      <c r="S598" s="6"/>
      <c r="T598" s="6"/>
      <c r="U598" s="6"/>
      <c r="V598" s="3"/>
      <c r="W598" s="6"/>
      <c r="X598" s="3"/>
      <c r="Y598" s="3"/>
      <c r="Z598" s="6"/>
      <c r="AA598" s="3"/>
    </row>
    <row r="599" spans="1:27" x14ac:dyDescent="0.55000000000000004">
      <c r="A599" s="8"/>
      <c r="B599" s="6"/>
      <c r="C599" s="6"/>
      <c r="D599" s="6"/>
      <c r="E599" s="6"/>
      <c r="F599" s="6"/>
      <c r="G599" s="6"/>
      <c r="H599" s="6"/>
      <c r="I599" s="6"/>
      <c r="J599" s="6"/>
      <c r="K599" s="3"/>
      <c r="L599" s="6"/>
      <c r="M599" s="3"/>
      <c r="N599" s="3"/>
      <c r="O599" s="3"/>
      <c r="P599" s="117"/>
      <c r="Q599" s="6"/>
      <c r="R599" s="6"/>
      <c r="S599" s="6"/>
      <c r="T599" s="6"/>
      <c r="U599" s="6"/>
      <c r="V599" s="3"/>
      <c r="W599" s="6"/>
      <c r="X599" s="3"/>
      <c r="Y599" s="3"/>
      <c r="Z599" s="6"/>
      <c r="AA599" s="3"/>
    </row>
    <row r="600" spans="1:27" x14ac:dyDescent="0.55000000000000004">
      <c r="A600" s="8"/>
      <c r="B600" s="6"/>
      <c r="C600" s="6"/>
      <c r="D600" s="6"/>
      <c r="E600" s="6"/>
      <c r="F600" s="6"/>
      <c r="G600" s="6"/>
      <c r="H600" s="6"/>
      <c r="I600" s="6"/>
      <c r="J600" s="6"/>
      <c r="K600" s="3"/>
      <c r="L600" s="6"/>
      <c r="M600" s="3"/>
      <c r="N600" s="3"/>
      <c r="O600" s="3"/>
      <c r="P600" s="117"/>
      <c r="Q600" s="6"/>
      <c r="R600" s="6"/>
      <c r="S600" s="6"/>
      <c r="T600" s="6"/>
      <c r="U600" s="6"/>
      <c r="V600" s="3"/>
      <c r="W600" s="6"/>
      <c r="X600" s="3"/>
      <c r="Y600" s="3"/>
      <c r="Z600" s="6"/>
      <c r="AA600" s="3"/>
    </row>
    <row r="601" spans="1:27" x14ac:dyDescent="0.55000000000000004">
      <c r="A601" s="8"/>
      <c r="B601" s="6"/>
      <c r="C601" s="6"/>
      <c r="D601" s="6"/>
      <c r="E601" s="6"/>
      <c r="F601" s="6"/>
      <c r="G601" s="6"/>
      <c r="H601" s="6"/>
      <c r="I601" s="6"/>
      <c r="J601" s="6"/>
      <c r="K601" s="3"/>
      <c r="L601" s="6"/>
      <c r="M601" s="3"/>
      <c r="N601" s="3"/>
      <c r="O601" s="3"/>
      <c r="P601" s="117"/>
      <c r="Q601" s="6"/>
      <c r="R601" s="6"/>
      <c r="S601" s="6"/>
      <c r="T601" s="6"/>
      <c r="U601" s="6"/>
      <c r="V601" s="3"/>
      <c r="W601" s="6"/>
      <c r="X601" s="3"/>
      <c r="Y601" s="3"/>
      <c r="Z601" s="6"/>
      <c r="AA601" s="3"/>
    </row>
    <row r="602" spans="1:27" x14ac:dyDescent="0.55000000000000004">
      <c r="A602" s="8"/>
      <c r="B602" s="6"/>
      <c r="C602" s="6"/>
      <c r="D602" s="6"/>
      <c r="E602" s="6"/>
      <c r="F602" s="6"/>
      <c r="G602" s="6"/>
      <c r="H602" s="6"/>
      <c r="I602" s="6"/>
      <c r="J602" s="6"/>
      <c r="K602" s="3"/>
      <c r="L602" s="6"/>
      <c r="M602" s="3"/>
      <c r="N602" s="3"/>
      <c r="O602" s="3"/>
      <c r="P602" s="117"/>
      <c r="Q602" s="6"/>
      <c r="R602" s="6"/>
      <c r="S602" s="6"/>
      <c r="T602" s="6"/>
      <c r="U602" s="6"/>
      <c r="V602" s="3"/>
      <c r="W602" s="6"/>
      <c r="X602" s="3"/>
      <c r="Y602" s="3"/>
      <c r="Z602" s="6"/>
      <c r="AA602" s="3"/>
    </row>
    <row r="603" spans="1:27" x14ac:dyDescent="0.55000000000000004">
      <c r="A603" s="8"/>
      <c r="B603" s="6"/>
      <c r="C603" s="6"/>
      <c r="D603" s="6"/>
      <c r="E603" s="6"/>
      <c r="F603" s="6"/>
      <c r="G603" s="6"/>
      <c r="H603" s="6"/>
      <c r="I603" s="6"/>
      <c r="J603" s="6"/>
      <c r="K603" s="3"/>
      <c r="L603" s="6"/>
      <c r="M603" s="3"/>
      <c r="N603" s="3"/>
      <c r="O603" s="3"/>
      <c r="P603" s="117"/>
      <c r="Q603" s="6"/>
      <c r="R603" s="6"/>
      <c r="S603" s="6"/>
      <c r="T603" s="6"/>
      <c r="U603" s="6"/>
      <c r="V603" s="3"/>
      <c r="W603" s="6"/>
      <c r="X603" s="3"/>
      <c r="Y603" s="3"/>
      <c r="Z603" s="6"/>
      <c r="AA603" s="3"/>
    </row>
    <row r="604" spans="1:27" x14ac:dyDescent="0.55000000000000004">
      <c r="A604" s="8"/>
      <c r="B604" s="6"/>
      <c r="C604" s="6"/>
      <c r="D604" s="6"/>
      <c r="E604" s="6"/>
      <c r="F604" s="6"/>
      <c r="G604" s="6"/>
      <c r="H604" s="6"/>
      <c r="I604" s="6"/>
      <c r="J604" s="6"/>
      <c r="K604" s="3"/>
      <c r="L604" s="6"/>
      <c r="M604" s="3"/>
      <c r="N604" s="3"/>
      <c r="O604" s="3"/>
      <c r="P604" s="117"/>
      <c r="Q604" s="6"/>
      <c r="R604" s="6"/>
      <c r="S604" s="6"/>
      <c r="T604" s="6"/>
      <c r="U604" s="6"/>
      <c r="V604" s="3"/>
      <c r="W604" s="6"/>
      <c r="X604" s="3"/>
      <c r="Y604" s="3"/>
      <c r="Z604" s="6"/>
      <c r="AA604" s="3"/>
    </row>
    <row r="605" spans="1:27" x14ac:dyDescent="0.55000000000000004">
      <c r="A605" s="8"/>
      <c r="B605" s="6"/>
      <c r="C605" s="6"/>
      <c r="D605" s="6"/>
      <c r="E605" s="6"/>
      <c r="F605" s="6"/>
      <c r="G605" s="6"/>
      <c r="H605" s="6"/>
      <c r="I605" s="6"/>
      <c r="J605" s="6"/>
      <c r="K605" s="3"/>
      <c r="L605" s="6"/>
      <c r="M605" s="3"/>
      <c r="N605" s="3"/>
      <c r="O605" s="3"/>
      <c r="P605" s="117"/>
      <c r="Q605" s="6"/>
      <c r="R605" s="6"/>
      <c r="S605" s="6"/>
      <c r="T605" s="6"/>
      <c r="U605" s="6"/>
      <c r="V605" s="3"/>
      <c r="W605" s="6"/>
      <c r="X605" s="3"/>
      <c r="Y605" s="3"/>
      <c r="Z605" s="6"/>
      <c r="AA605" s="3"/>
    </row>
    <row r="606" spans="1:27" x14ac:dyDescent="0.55000000000000004">
      <c r="A606" s="8"/>
      <c r="B606" s="6"/>
      <c r="C606" s="6"/>
      <c r="D606" s="6"/>
      <c r="E606" s="6"/>
      <c r="F606" s="6"/>
      <c r="G606" s="6"/>
      <c r="H606" s="6"/>
      <c r="I606" s="6"/>
      <c r="J606" s="6"/>
      <c r="K606" s="3"/>
      <c r="L606" s="6"/>
      <c r="M606" s="3"/>
      <c r="N606" s="3"/>
      <c r="O606" s="3"/>
      <c r="P606" s="117"/>
      <c r="Q606" s="6"/>
      <c r="R606" s="6"/>
      <c r="S606" s="6"/>
      <c r="T606" s="6"/>
      <c r="U606" s="6"/>
      <c r="V606" s="3"/>
      <c r="W606" s="6"/>
      <c r="X606" s="3"/>
      <c r="Y606" s="3"/>
      <c r="Z606" s="6"/>
      <c r="AA606" s="3"/>
    </row>
    <row r="607" spans="1:27" x14ac:dyDescent="0.55000000000000004">
      <c r="A607" s="8"/>
      <c r="B607" s="6"/>
      <c r="C607" s="6"/>
      <c r="D607" s="6"/>
      <c r="E607" s="6"/>
      <c r="F607" s="6"/>
      <c r="G607" s="6"/>
      <c r="H607" s="6"/>
      <c r="I607" s="6"/>
      <c r="J607" s="6"/>
      <c r="K607" s="3"/>
      <c r="L607" s="6"/>
      <c r="M607" s="3"/>
      <c r="N607" s="3"/>
      <c r="O607" s="3"/>
      <c r="P607" s="117"/>
      <c r="Q607" s="6"/>
      <c r="R607" s="6"/>
      <c r="S607" s="6"/>
      <c r="T607" s="6"/>
      <c r="U607" s="6"/>
      <c r="V607" s="3"/>
      <c r="W607" s="6"/>
      <c r="X607" s="3"/>
      <c r="Y607" s="3"/>
      <c r="Z607" s="6"/>
      <c r="AA607" s="3"/>
    </row>
    <row r="608" spans="1:27" x14ac:dyDescent="0.55000000000000004">
      <c r="A608" s="8"/>
      <c r="B608" s="6"/>
      <c r="C608" s="6"/>
      <c r="D608" s="6"/>
      <c r="E608" s="6"/>
      <c r="F608" s="6"/>
      <c r="G608" s="6"/>
      <c r="H608" s="6"/>
      <c r="I608" s="6"/>
      <c r="J608" s="6"/>
      <c r="K608" s="3"/>
      <c r="L608" s="6"/>
      <c r="M608" s="3"/>
      <c r="N608" s="3"/>
      <c r="O608" s="3"/>
      <c r="P608" s="117"/>
      <c r="Q608" s="6"/>
      <c r="R608" s="6"/>
      <c r="S608" s="6"/>
      <c r="T608" s="6"/>
      <c r="U608" s="6"/>
      <c r="V608" s="3"/>
      <c r="W608" s="6"/>
      <c r="X608" s="3"/>
      <c r="Y608" s="3"/>
      <c r="Z608" s="6"/>
      <c r="AA608" s="3"/>
    </row>
    <row r="609" spans="1:27" x14ac:dyDescent="0.55000000000000004">
      <c r="A609" s="8"/>
      <c r="B609" s="6"/>
      <c r="C609" s="6"/>
      <c r="D609" s="6"/>
      <c r="E609" s="6"/>
      <c r="F609" s="6"/>
      <c r="G609" s="6"/>
      <c r="H609" s="6"/>
      <c r="I609" s="6"/>
      <c r="J609" s="6"/>
      <c r="K609" s="3"/>
      <c r="L609" s="6"/>
      <c r="M609" s="3"/>
      <c r="N609" s="3"/>
      <c r="O609" s="3"/>
      <c r="P609" s="117"/>
      <c r="Q609" s="6"/>
      <c r="R609" s="6"/>
      <c r="S609" s="6"/>
      <c r="T609" s="6"/>
      <c r="U609" s="6"/>
      <c r="V609" s="3"/>
      <c r="W609" s="6"/>
      <c r="X609" s="3"/>
      <c r="Y609" s="3"/>
      <c r="Z609" s="6"/>
      <c r="AA609" s="3"/>
    </row>
    <row r="610" spans="1:27" x14ac:dyDescent="0.55000000000000004">
      <c r="A610" s="8"/>
      <c r="B610" s="6"/>
      <c r="C610" s="6"/>
      <c r="D610" s="6"/>
      <c r="E610" s="6"/>
      <c r="F610" s="6"/>
      <c r="G610" s="6"/>
      <c r="H610" s="6"/>
      <c r="I610" s="6"/>
      <c r="J610" s="6"/>
      <c r="K610" s="3"/>
      <c r="L610" s="6"/>
      <c r="M610" s="3"/>
      <c r="N610" s="3"/>
      <c r="O610" s="3"/>
      <c r="P610" s="117"/>
      <c r="Q610" s="6"/>
      <c r="R610" s="6"/>
      <c r="S610" s="6"/>
      <c r="T610" s="6"/>
      <c r="U610" s="6"/>
      <c r="V610" s="3"/>
      <c r="W610" s="6"/>
      <c r="X610" s="3"/>
      <c r="Y610" s="3"/>
      <c r="Z610" s="6"/>
      <c r="AA610" s="3"/>
    </row>
    <row r="611" spans="1:27" x14ac:dyDescent="0.55000000000000004">
      <c r="A611" s="8"/>
      <c r="B611" s="6"/>
      <c r="C611" s="6"/>
      <c r="D611" s="6"/>
      <c r="E611" s="6"/>
      <c r="F611" s="6"/>
      <c r="G611" s="6"/>
      <c r="H611" s="6"/>
      <c r="I611" s="6"/>
      <c r="J611" s="6"/>
      <c r="K611" s="3"/>
      <c r="L611" s="6"/>
      <c r="M611" s="3"/>
      <c r="N611" s="3"/>
      <c r="O611" s="3"/>
      <c r="P611" s="117"/>
      <c r="Q611" s="6"/>
      <c r="R611" s="6"/>
      <c r="S611" s="6"/>
      <c r="T611" s="6"/>
      <c r="U611" s="6"/>
      <c r="V611" s="3"/>
      <c r="W611" s="6"/>
      <c r="X611" s="3"/>
      <c r="Y611" s="3"/>
      <c r="Z611" s="6"/>
      <c r="AA611" s="3"/>
    </row>
    <row r="612" spans="1:27" x14ac:dyDescent="0.55000000000000004">
      <c r="A612" s="8"/>
      <c r="B612" s="6"/>
      <c r="C612" s="6"/>
      <c r="D612" s="6"/>
      <c r="E612" s="6"/>
      <c r="F612" s="6"/>
      <c r="G612" s="6"/>
      <c r="H612" s="6"/>
      <c r="I612" s="6"/>
      <c r="J612" s="6"/>
      <c r="K612" s="3"/>
      <c r="L612" s="6"/>
      <c r="M612" s="3"/>
      <c r="N612" s="3"/>
      <c r="O612" s="3"/>
      <c r="P612" s="117"/>
      <c r="Q612" s="6"/>
      <c r="R612" s="6"/>
      <c r="S612" s="6"/>
      <c r="T612" s="6"/>
      <c r="U612" s="6"/>
      <c r="V612" s="3"/>
      <c r="W612" s="6"/>
      <c r="X612" s="3"/>
      <c r="Y612" s="3"/>
      <c r="Z612" s="6"/>
      <c r="AA612" s="3"/>
    </row>
    <row r="613" spans="1:27" x14ac:dyDescent="0.55000000000000004">
      <c r="A613" s="8"/>
      <c r="B613" s="6"/>
      <c r="C613" s="6"/>
      <c r="D613" s="6"/>
      <c r="E613" s="6"/>
      <c r="F613" s="6"/>
      <c r="G613" s="6"/>
      <c r="H613" s="6"/>
      <c r="I613" s="6"/>
      <c r="J613" s="6"/>
      <c r="K613" s="3"/>
      <c r="L613" s="6"/>
      <c r="M613" s="3"/>
      <c r="N613" s="3"/>
      <c r="O613" s="3"/>
      <c r="P613" s="117"/>
      <c r="Q613" s="6"/>
      <c r="R613" s="6"/>
      <c r="S613" s="6"/>
      <c r="T613" s="6"/>
      <c r="U613" s="6"/>
      <c r="V613" s="3"/>
      <c r="W613" s="6"/>
      <c r="X613" s="3"/>
      <c r="Y613" s="3"/>
      <c r="Z613" s="6"/>
      <c r="AA613" s="3"/>
    </row>
    <row r="614" spans="1:27" x14ac:dyDescent="0.55000000000000004">
      <c r="A614" s="8"/>
      <c r="B614" s="6"/>
      <c r="C614" s="6"/>
      <c r="D614" s="6"/>
      <c r="E614" s="6"/>
      <c r="F614" s="6"/>
      <c r="G614" s="6"/>
      <c r="H614" s="6"/>
      <c r="I614" s="6"/>
      <c r="J614" s="6"/>
      <c r="K614" s="3"/>
      <c r="L614" s="6"/>
      <c r="M614" s="3"/>
      <c r="N614" s="3"/>
      <c r="O614" s="3"/>
      <c r="P614" s="117"/>
      <c r="Q614" s="6"/>
      <c r="R614" s="6"/>
      <c r="S614" s="6"/>
      <c r="T614" s="6"/>
      <c r="U614" s="6"/>
      <c r="V614" s="3"/>
      <c r="W614" s="6"/>
      <c r="X614" s="3"/>
      <c r="Y614" s="3"/>
      <c r="Z614" s="6"/>
      <c r="AA614" s="3"/>
    </row>
    <row r="615" spans="1:27" x14ac:dyDescent="0.55000000000000004">
      <c r="A615" s="8"/>
      <c r="B615" s="6"/>
      <c r="C615" s="6"/>
      <c r="D615" s="6"/>
      <c r="E615" s="6"/>
      <c r="F615" s="6"/>
      <c r="G615" s="6"/>
      <c r="H615" s="6"/>
      <c r="I615" s="6"/>
      <c r="J615" s="6"/>
      <c r="K615" s="3"/>
      <c r="L615" s="6"/>
      <c r="M615" s="3"/>
      <c r="N615" s="3"/>
      <c r="O615" s="3"/>
      <c r="P615" s="117"/>
      <c r="Q615" s="6"/>
      <c r="R615" s="6"/>
      <c r="S615" s="6"/>
      <c r="T615" s="6"/>
      <c r="U615" s="6"/>
      <c r="V615" s="3"/>
      <c r="W615" s="6"/>
      <c r="X615" s="3"/>
      <c r="Y615" s="3"/>
      <c r="Z615" s="6"/>
      <c r="AA615" s="3"/>
    </row>
    <row r="616" spans="1:27" x14ac:dyDescent="0.55000000000000004">
      <c r="A616" s="8"/>
      <c r="B616" s="6"/>
      <c r="C616" s="6"/>
      <c r="D616" s="6"/>
      <c r="E616" s="6"/>
      <c r="F616" s="6"/>
      <c r="G616" s="6"/>
      <c r="H616" s="6"/>
      <c r="I616" s="6"/>
      <c r="J616" s="6"/>
      <c r="K616" s="3"/>
      <c r="L616" s="6"/>
      <c r="M616" s="3"/>
      <c r="N616" s="3"/>
      <c r="O616" s="3"/>
      <c r="P616" s="117"/>
      <c r="Q616" s="6"/>
      <c r="R616" s="6"/>
      <c r="S616" s="6"/>
      <c r="T616" s="6"/>
      <c r="U616" s="6"/>
      <c r="V616" s="3"/>
      <c r="W616" s="6"/>
      <c r="X616" s="3"/>
      <c r="Y616" s="3"/>
      <c r="Z616" s="6"/>
      <c r="AA616" s="3"/>
    </row>
    <row r="617" spans="1:27" x14ac:dyDescent="0.55000000000000004">
      <c r="A617" s="8"/>
      <c r="B617" s="6"/>
      <c r="C617" s="6"/>
      <c r="D617" s="6"/>
      <c r="E617" s="6"/>
      <c r="F617" s="6"/>
      <c r="G617" s="6"/>
      <c r="H617" s="6"/>
      <c r="I617" s="6"/>
      <c r="J617" s="6"/>
      <c r="K617" s="3"/>
      <c r="L617" s="6"/>
      <c r="M617" s="3"/>
      <c r="N617" s="3"/>
      <c r="O617" s="3"/>
      <c r="P617" s="117"/>
      <c r="Q617" s="6"/>
      <c r="R617" s="6"/>
      <c r="S617" s="6"/>
      <c r="T617" s="6"/>
      <c r="U617" s="6"/>
      <c r="V617" s="3"/>
      <c r="W617" s="6"/>
      <c r="X617" s="3"/>
      <c r="Y617" s="3"/>
      <c r="Z617" s="6"/>
      <c r="AA617" s="3"/>
    </row>
    <row r="618" spans="1:27" x14ac:dyDescent="0.55000000000000004">
      <c r="A618" s="8"/>
      <c r="B618" s="6"/>
      <c r="C618" s="6"/>
      <c r="D618" s="6"/>
      <c r="E618" s="6"/>
      <c r="F618" s="6"/>
      <c r="G618" s="6"/>
      <c r="H618" s="6"/>
      <c r="I618" s="6"/>
      <c r="J618" s="6"/>
      <c r="K618" s="3"/>
      <c r="L618" s="6"/>
      <c r="M618" s="3"/>
      <c r="N618" s="3"/>
      <c r="O618" s="3"/>
      <c r="P618" s="117"/>
      <c r="Q618" s="6"/>
      <c r="R618" s="6"/>
      <c r="S618" s="6"/>
      <c r="T618" s="6"/>
      <c r="U618" s="6"/>
      <c r="V618" s="3"/>
      <c r="W618" s="6"/>
      <c r="X618" s="3"/>
      <c r="Y618" s="3"/>
      <c r="Z618" s="6"/>
      <c r="AA618" s="3"/>
    </row>
    <row r="619" spans="1:27" x14ac:dyDescent="0.55000000000000004">
      <c r="A619" s="8"/>
      <c r="B619" s="6"/>
      <c r="C619" s="6"/>
      <c r="D619" s="6"/>
      <c r="E619" s="6"/>
      <c r="F619" s="6"/>
      <c r="G619" s="6"/>
      <c r="H619" s="6"/>
      <c r="I619" s="6"/>
      <c r="J619" s="6"/>
      <c r="K619" s="3"/>
      <c r="L619" s="6"/>
      <c r="M619" s="3"/>
      <c r="N619" s="3"/>
      <c r="O619" s="3"/>
      <c r="P619" s="117"/>
      <c r="Q619" s="6"/>
      <c r="R619" s="6"/>
      <c r="S619" s="6"/>
      <c r="T619" s="6"/>
      <c r="U619" s="6"/>
      <c r="V619" s="3"/>
      <c r="W619" s="6"/>
      <c r="X619" s="3"/>
      <c r="Y619" s="3"/>
      <c r="Z619" s="6"/>
      <c r="AA619" s="3"/>
    </row>
    <row r="620" spans="1:27" x14ac:dyDescent="0.55000000000000004">
      <c r="A620" s="8"/>
      <c r="B620" s="6"/>
      <c r="C620" s="6"/>
      <c r="D620" s="6"/>
      <c r="E620" s="6"/>
      <c r="F620" s="6"/>
      <c r="G620" s="6"/>
      <c r="H620" s="6"/>
      <c r="I620" s="6"/>
      <c r="J620" s="6"/>
      <c r="K620" s="3"/>
      <c r="L620" s="6"/>
      <c r="M620" s="3"/>
      <c r="N620" s="3"/>
      <c r="O620" s="3"/>
      <c r="P620" s="117"/>
      <c r="Q620" s="6"/>
      <c r="R620" s="6"/>
      <c r="S620" s="6"/>
      <c r="T620" s="6"/>
      <c r="U620" s="6"/>
      <c r="V620" s="3"/>
      <c r="W620" s="6"/>
      <c r="X620" s="3"/>
      <c r="Y620" s="3"/>
      <c r="Z620" s="6"/>
      <c r="AA620" s="3"/>
    </row>
    <row r="621" spans="1:27" x14ac:dyDescent="0.55000000000000004">
      <c r="A621" s="8"/>
      <c r="B621" s="6"/>
      <c r="C621" s="6"/>
      <c r="D621" s="6"/>
      <c r="E621" s="6"/>
      <c r="F621" s="6"/>
      <c r="G621" s="6"/>
      <c r="H621" s="6"/>
      <c r="I621" s="6"/>
      <c r="J621" s="6"/>
      <c r="K621" s="3"/>
      <c r="L621" s="6"/>
      <c r="M621" s="3"/>
      <c r="N621" s="3"/>
      <c r="O621" s="3"/>
      <c r="P621" s="117"/>
      <c r="Q621" s="6"/>
      <c r="R621" s="6"/>
      <c r="S621" s="6"/>
      <c r="T621" s="6"/>
      <c r="U621" s="6"/>
      <c r="V621" s="3"/>
      <c r="W621" s="6"/>
      <c r="X621" s="3"/>
      <c r="Y621" s="3"/>
      <c r="Z621" s="6"/>
      <c r="AA621" s="3"/>
    </row>
    <row r="622" spans="1:27" x14ac:dyDescent="0.55000000000000004">
      <c r="A622" s="8"/>
      <c r="B622" s="6"/>
      <c r="C622" s="6"/>
      <c r="D622" s="6"/>
      <c r="E622" s="6"/>
      <c r="F622" s="6"/>
      <c r="G622" s="6"/>
      <c r="H622" s="6"/>
      <c r="I622" s="6"/>
      <c r="J622" s="6"/>
      <c r="K622" s="3"/>
      <c r="L622" s="6"/>
      <c r="M622" s="3"/>
      <c r="N622" s="3"/>
      <c r="O622" s="3"/>
      <c r="P622" s="117"/>
      <c r="Q622" s="6"/>
      <c r="R622" s="6"/>
      <c r="S622" s="6"/>
      <c r="T622" s="6"/>
      <c r="U622" s="6"/>
      <c r="V622" s="3"/>
      <c r="W622" s="6"/>
      <c r="X622" s="3"/>
      <c r="Y622" s="3"/>
      <c r="Z622" s="6"/>
      <c r="AA622" s="3"/>
    </row>
    <row r="623" spans="1:27" x14ac:dyDescent="0.55000000000000004">
      <c r="A623" s="8"/>
      <c r="B623" s="6"/>
      <c r="C623" s="6"/>
      <c r="D623" s="6"/>
      <c r="E623" s="6"/>
      <c r="F623" s="6"/>
      <c r="G623" s="6"/>
      <c r="H623" s="6"/>
      <c r="I623" s="6"/>
      <c r="J623" s="6"/>
      <c r="K623" s="3"/>
      <c r="L623" s="6"/>
      <c r="M623" s="3"/>
      <c r="N623" s="3"/>
      <c r="O623" s="3"/>
      <c r="P623" s="117"/>
      <c r="Q623" s="6"/>
      <c r="R623" s="6"/>
      <c r="S623" s="6"/>
      <c r="T623" s="6"/>
      <c r="U623" s="6"/>
      <c r="V623" s="3"/>
      <c r="W623" s="6"/>
      <c r="X623" s="3"/>
      <c r="Y623" s="3"/>
      <c r="Z623" s="6"/>
      <c r="AA623" s="3"/>
    </row>
    <row r="624" spans="1:27" x14ac:dyDescent="0.55000000000000004">
      <c r="A624" s="8"/>
      <c r="B624" s="6"/>
      <c r="C624" s="6"/>
      <c r="D624" s="6"/>
      <c r="E624" s="6"/>
      <c r="F624" s="6"/>
      <c r="G624" s="6"/>
      <c r="H624" s="6"/>
      <c r="I624" s="6"/>
      <c r="J624" s="6"/>
      <c r="K624" s="3"/>
      <c r="L624" s="6"/>
      <c r="M624" s="3"/>
      <c r="N624" s="3"/>
      <c r="O624" s="3"/>
      <c r="P624" s="117"/>
      <c r="Q624" s="6"/>
      <c r="R624" s="6"/>
      <c r="S624" s="6"/>
      <c r="T624" s="6"/>
      <c r="U624" s="6"/>
      <c r="V624" s="3"/>
      <c r="W624" s="6"/>
      <c r="X624" s="3"/>
      <c r="Y624" s="3"/>
      <c r="Z624" s="6"/>
      <c r="AA624" s="3"/>
    </row>
    <row r="625" spans="1:27" x14ac:dyDescent="0.55000000000000004">
      <c r="A625" s="8"/>
      <c r="B625" s="6"/>
      <c r="C625" s="6"/>
      <c r="D625" s="6"/>
      <c r="E625" s="6"/>
      <c r="F625" s="6"/>
      <c r="G625" s="6"/>
      <c r="H625" s="6"/>
      <c r="I625" s="6"/>
      <c r="J625" s="6"/>
      <c r="K625" s="3"/>
      <c r="L625" s="6"/>
      <c r="M625" s="3"/>
      <c r="N625" s="3"/>
      <c r="O625" s="3"/>
      <c r="P625" s="117"/>
      <c r="Q625" s="6"/>
      <c r="R625" s="6"/>
      <c r="S625" s="6"/>
      <c r="T625" s="6"/>
      <c r="U625" s="6"/>
      <c r="V625" s="3"/>
      <c r="W625" s="6"/>
      <c r="X625" s="3"/>
      <c r="Y625" s="3"/>
      <c r="Z625" s="6"/>
      <c r="AA625" s="3"/>
    </row>
    <row r="626" spans="1:27" x14ac:dyDescent="0.55000000000000004">
      <c r="A626" s="8"/>
      <c r="B626" s="6"/>
      <c r="C626" s="6"/>
      <c r="D626" s="6"/>
      <c r="E626" s="6"/>
      <c r="F626" s="6"/>
      <c r="G626" s="6"/>
      <c r="H626" s="6"/>
      <c r="I626" s="6"/>
      <c r="J626" s="6"/>
      <c r="K626" s="3"/>
      <c r="L626" s="6"/>
      <c r="M626" s="3"/>
      <c r="N626" s="3"/>
      <c r="O626" s="3"/>
      <c r="P626" s="117"/>
      <c r="Q626" s="6"/>
      <c r="R626" s="6"/>
      <c r="S626" s="6"/>
      <c r="T626" s="6"/>
      <c r="U626" s="6"/>
      <c r="V626" s="3"/>
      <c r="W626" s="6"/>
      <c r="X626" s="3"/>
      <c r="Y626" s="3"/>
      <c r="Z626" s="6"/>
      <c r="AA626" s="3"/>
    </row>
    <row r="627" spans="1:27" x14ac:dyDescent="0.55000000000000004">
      <c r="A627" s="8"/>
      <c r="B627" s="6"/>
      <c r="C627" s="6"/>
      <c r="D627" s="6"/>
      <c r="E627" s="6"/>
      <c r="F627" s="6"/>
      <c r="G627" s="6"/>
      <c r="H627" s="6"/>
      <c r="I627" s="6"/>
      <c r="J627" s="6"/>
      <c r="K627" s="3"/>
      <c r="L627" s="6"/>
      <c r="M627" s="3"/>
      <c r="N627" s="3"/>
      <c r="O627" s="3"/>
      <c r="P627" s="117"/>
      <c r="Q627" s="6"/>
      <c r="R627" s="6"/>
      <c r="S627" s="6"/>
      <c r="T627" s="6"/>
      <c r="U627" s="6"/>
      <c r="V627" s="3"/>
      <c r="W627" s="6"/>
      <c r="X627" s="3"/>
      <c r="Y627" s="3"/>
      <c r="Z627" s="6"/>
      <c r="AA627" s="3"/>
    </row>
    <row r="628" spans="1:27" x14ac:dyDescent="0.55000000000000004">
      <c r="A628" s="8"/>
      <c r="B628" s="6"/>
      <c r="C628" s="6"/>
      <c r="D628" s="6"/>
      <c r="E628" s="6"/>
      <c r="F628" s="6"/>
      <c r="G628" s="6"/>
      <c r="H628" s="6"/>
      <c r="I628" s="6"/>
      <c r="J628" s="6"/>
      <c r="K628" s="3"/>
      <c r="L628" s="6"/>
      <c r="M628" s="3"/>
      <c r="N628" s="3"/>
      <c r="O628" s="3"/>
      <c r="P628" s="117"/>
      <c r="Q628" s="6"/>
      <c r="R628" s="6"/>
      <c r="S628" s="6"/>
      <c r="T628" s="6"/>
      <c r="U628" s="6"/>
      <c r="V628" s="3"/>
      <c r="W628" s="6"/>
      <c r="X628" s="3"/>
      <c r="Y628" s="3"/>
      <c r="Z628" s="6"/>
      <c r="AA628" s="3"/>
    </row>
    <row r="629" spans="1:27" x14ac:dyDescent="0.55000000000000004">
      <c r="A629" s="8"/>
      <c r="B629" s="6"/>
      <c r="C629" s="6"/>
      <c r="D629" s="6"/>
      <c r="E629" s="6"/>
      <c r="F629" s="6"/>
      <c r="G629" s="6"/>
      <c r="H629" s="6"/>
      <c r="I629" s="6"/>
      <c r="J629" s="6"/>
      <c r="K629" s="3"/>
      <c r="L629" s="6"/>
      <c r="M629" s="3"/>
      <c r="N629" s="3"/>
      <c r="O629" s="3"/>
      <c r="P629" s="117"/>
      <c r="Q629" s="6"/>
      <c r="R629" s="6"/>
      <c r="S629" s="6"/>
      <c r="T629" s="6"/>
      <c r="U629" s="6"/>
      <c r="V629" s="3"/>
      <c r="W629" s="6"/>
      <c r="X629" s="3"/>
      <c r="Y629" s="3"/>
      <c r="Z629" s="6"/>
      <c r="AA629" s="3"/>
    </row>
    <row r="630" spans="1:27" x14ac:dyDescent="0.55000000000000004">
      <c r="A630" s="8"/>
      <c r="B630" s="6"/>
      <c r="C630" s="6"/>
      <c r="D630" s="6"/>
      <c r="E630" s="6"/>
      <c r="F630" s="6"/>
      <c r="G630" s="6"/>
      <c r="H630" s="6"/>
      <c r="I630" s="6"/>
      <c r="J630" s="6"/>
      <c r="K630" s="3"/>
      <c r="L630" s="6"/>
      <c r="M630" s="3"/>
      <c r="N630" s="3"/>
      <c r="O630" s="3"/>
      <c r="P630" s="117"/>
      <c r="Q630" s="6"/>
      <c r="R630" s="6"/>
      <c r="S630" s="6"/>
      <c r="T630" s="6"/>
      <c r="U630" s="6"/>
      <c r="V630" s="3"/>
      <c r="W630" s="6"/>
      <c r="X630" s="3"/>
      <c r="Y630" s="3"/>
      <c r="Z630" s="6"/>
      <c r="AA630" s="3"/>
    </row>
    <row r="631" spans="1:27" x14ac:dyDescent="0.55000000000000004">
      <c r="A631" s="8"/>
      <c r="B631" s="6"/>
      <c r="C631" s="6"/>
      <c r="D631" s="6"/>
      <c r="E631" s="6"/>
      <c r="F631" s="6"/>
      <c r="G631" s="6"/>
      <c r="H631" s="6"/>
      <c r="I631" s="6"/>
      <c r="J631" s="6"/>
      <c r="K631" s="3"/>
      <c r="L631" s="6"/>
      <c r="M631" s="3"/>
      <c r="N631" s="3"/>
      <c r="O631" s="3"/>
      <c r="P631" s="117"/>
      <c r="Q631" s="6"/>
      <c r="R631" s="6"/>
      <c r="S631" s="6"/>
      <c r="T631" s="6"/>
      <c r="U631" s="6"/>
      <c r="V631" s="3"/>
      <c r="W631" s="6"/>
      <c r="X631" s="3"/>
      <c r="Y631" s="3"/>
      <c r="Z631" s="6"/>
      <c r="AA631" s="3"/>
    </row>
    <row r="632" spans="1:27" x14ac:dyDescent="0.55000000000000004">
      <c r="A632" s="8"/>
      <c r="B632" s="6"/>
      <c r="C632" s="6"/>
      <c r="D632" s="6"/>
      <c r="E632" s="6"/>
      <c r="F632" s="6"/>
      <c r="G632" s="6"/>
      <c r="H632" s="6"/>
      <c r="I632" s="6"/>
      <c r="J632" s="6"/>
      <c r="K632" s="3"/>
      <c r="L632" s="6"/>
      <c r="M632" s="3"/>
      <c r="N632" s="3"/>
      <c r="O632" s="3"/>
      <c r="P632" s="117"/>
      <c r="Q632" s="6"/>
      <c r="R632" s="6"/>
      <c r="S632" s="6"/>
      <c r="T632" s="6"/>
      <c r="U632" s="6"/>
      <c r="V632" s="3"/>
      <c r="W632" s="6"/>
      <c r="X632" s="3"/>
      <c r="Y632" s="3"/>
      <c r="Z632" s="6"/>
      <c r="AA632" s="3"/>
    </row>
    <row r="633" spans="1:27" x14ac:dyDescent="0.55000000000000004">
      <c r="A633" s="8"/>
      <c r="B633" s="6"/>
      <c r="C633" s="6"/>
      <c r="D633" s="6"/>
      <c r="E633" s="6"/>
      <c r="F633" s="6"/>
      <c r="G633" s="6"/>
      <c r="H633" s="6"/>
      <c r="I633" s="6"/>
      <c r="J633" s="6"/>
      <c r="K633" s="3"/>
      <c r="L633" s="6"/>
      <c r="M633" s="3"/>
      <c r="N633" s="3"/>
      <c r="O633" s="3"/>
      <c r="P633" s="117"/>
      <c r="Q633" s="6"/>
      <c r="R633" s="6"/>
      <c r="S633" s="6"/>
      <c r="T633" s="6"/>
      <c r="U633" s="6"/>
      <c r="V633" s="3"/>
      <c r="W633" s="6"/>
      <c r="X633" s="3"/>
      <c r="Y633" s="3"/>
      <c r="Z633" s="6"/>
      <c r="AA633" s="3"/>
    </row>
    <row r="634" spans="1:27" x14ac:dyDescent="0.55000000000000004">
      <c r="A634" s="8"/>
      <c r="B634" s="6"/>
      <c r="C634" s="6"/>
      <c r="D634" s="6"/>
      <c r="E634" s="6"/>
      <c r="F634" s="6"/>
      <c r="G634" s="6"/>
      <c r="H634" s="6"/>
      <c r="I634" s="6"/>
      <c r="J634" s="6"/>
      <c r="K634" s="3"/>
      <c r="L634" s="6"/>
      <c r="M634" s="3"/>
      <c r="N634" s="3"/>
      <c r="O634" s="3"/>
      <c r="P634" s="117"/>
      <c r="Q634" s="6"/>
      <c r="R634" s="6"/>
      <c r="S634" s="6"/>
      <c r="T634" s="6"/>
      <c r="U634" s="6"/>
      <c r="V634" s="3"/>
      <c r="W634" s="6"/>
      <c r="X634" s="3"/>
      <c r="Y634" s="3"/>
      <c r="Z634" s="6"/>
      <c r="AA634" s="3"/>
    </row>
    <row r="635" spans="1:27" x14ac:dyDescent="0.55000000000000004">
      <c r="A635" s="8"/>
      <c r="B635" s="6"/>
      <c r="C635" s="6"/>
      <c r="D635" s="6"/>
      <c r="E635" s="6"/>
      <c r="F635" s="6"/>
      <c r="G635" s="6"/>
      <c r="H635" s="6"/>
      <c r="I635" s="6"/>
      <c r="J635" s="6"/>
      <c r="K635" s="3"/>
      <c r="L635" s="6"/>
      <c r="M635" s="3"/>
      <c r="N635" s="3"/>
      <c r="O635" s="3"/>
      <c r="P635" s="117"/>
      <c r="Q635" s="6"/>
      <c r="R635" s="6"/>
      <c r="S635" s="6"/>
      <c r="T635" s="6"/>
      <c r="U635" s="6"/>
      <c r="V635" s="3"/>
      <c r="W635" s="6"/>
      <c r="X635" s="3"/>
      <c r="Y635" s="3"/>
      <c r="Z635" s="6"/>
      <c r="AA635" s="3"/>
    </row>
    <row r="636" spans="1:27" x14ac:dyDescent="0.55000000000000004">
      <c r="A636" s="8"/>
      <c r="B636" s="6"/>
      <c r="C636" s="6"/>
      <c r="D636" s="6"/>
      <c r="E636" s="6"/>
      <c r="F636" s="6"/>
      <c r="G636" s="6"/>
      <c r="H636" s="6"/>
      <c r="I636" s="6"/>
      <c r="J636" s="6"/>
      <c r="K636" s="3"/>
      <c r="L636" s="6"/>
      <c r="M636" s="3"/>
      <c r="N636" s="3"/>
      <c r="O636" s="3"/>
      <c r="P636" s="117"/>
      <c r="Q636" s="6"/>
      <c r="R636" s="6"/>
      <c r="S636" s="6"/>
      <c r="T636" s="6"/>
      <c r="U636" s="6"/>
      <c r="V636" s="3"/>
      <c r="W636" s="6"/>
      <c r="X636" s="3"/>
      <c r="Y636" s="3"/>
      <c r="Z636" s="6"/>
      <c r="AA636" s="3"/>
    </row>
    <row r="637" spans="1:27" x14ac:dyDescent="0.55000000000000004">
      <c r="A637" s="8"/>
      <c r="B637" s="6"/>
      <c r="C637" s="6"/>
      <c r="D637" s="6"/>
      <c r="E637" s="6"/>
      <c r="F637" s="6"/>
      <c r="G637" s="6"/>
      <c r="H637" s="6"/>
      <c r="I637" s="6"/>
      <c r="J637" s="6"/>
      <c r="K637" s="3"/>
      <c r="L637" s="6"/>
      <c r="M637" s="3"/>
      <c r="N637" s="3"/>
      <c r="O637" s="3"/>
      <c r="P637" s="117"/>
      <c r="Q637" s="6"/>
      <c r="R637" s="6"/>
      <c r="S637" s="6"/>
      <c r="T637" s="6"/>
      <c r="U637" s="6"/>
      <c r="V637" s="3"/>
      <c r="W637" s="6"/>
      <c r="X637" s="3"/>
      <c r="Y637" s="3"/>
      <c r="Z637" s="6"/>
      <c r="AA637" s="3"/>
    </row>
    <row r="638" spans="1:27" x14ac:dyDescent="0.55000000000000004">
      <c r="A638" s="8"/>
      <c r="B638" s="6"/>
      <c r="C638" s="6"/>
      <c r="D638" s="6"/>
      <c r="E638" s="6"/>
      <c r="F638" s="6"/>
      <c r="G638" s="6"/>
      <c r="H638" s="6"/>
      <c r="I638" s="6"/>
      <c r="J638" s="6"/>
      <c r="K638" s="3"/>
      <c r="L638" s="6"/>
      <c r="M638" s="3"/>
      <c r="N638" s="3"/>
      <c r="O638" s="3"/>
      <c r="P638" s="117"/>
      <c r="Q638" s="6"/>
      <c r="R638" s="6"/>
      <c r="S638" s="6"/>
      <c r="T638" s="6"/>
      <c r="U638" s="6"/>
      <c r="V638" s="3"/>
      <c r="W638" s="6"/>
      <c r="X638" s="3"/>
      <c r="Y638" s="3"/>
      <c r="Z638" s="6"/>
      <c r="AA638" s="3"/>
    </row>
    <row r="639" spans="1:27" x14ac:dyDescent="0.55000000000000004">
      <c r="A639" s="8"/>
      <c r="B639" s="6"/>
      <c r="C639" s="6"/>
      <c r="D639" s="6"/>
      <c r="E639" s="6"/>
      <c r="F639" s="6"/>
      <c r="G639" s="6"/>
      <c r="H639" s="6"/>
      <c r="I639" s="6"/>
      <c r="J639" s="6"/>
      <c r="K639" s="3"/>
      <c r="L639" s="6"/>
      <c r="M639" s="3"/>
      <c r="N639" s="3"/>
      <c r="O639" s="3"/>
      <c r="P639" s="117"/>
      <c r="Q639" s="6"/>
      <c r="R639" s="6"/>
      <c r="S639" s="6"/>
      <c r="T639" s="6"/>
      <c r="U639" s="6"/>
      <c r="V639" s="3"/>
      <c r="W639" s="6"/>
      <c r="X639" s="3"/>
      <c r="Y639" s="3"/>
      <c r="Z639" s="6"/>
      <c r="AA639" s="3"/>
    </row>
    <row r="640" spans="1:27" x14ac:dyDescent="0.55000000000000004">
      <c r="A640" s="8"/>
      <c r="B640" s="6"/>
      <c r="C640" s="6"/>
      <c r="D640" s="6"/>
      <c r="E640" s="6"/>
      <c r="F640" s="6"/>
      <c r="G640" s="6"/>
      <c r="H640" s="6"/>
      <c r="I640" s="6"/>
      <c r="J640" s="6"/>
      <c r="K640" s="3"/>
      <c r="L640" s="6"/>
      <c r="M640" s="3"/>
      <c r="N640" s="3"/>
      <c r="O640" s="3"/>
      <c r="P640" s="117"/>
      <c r="Q640" s="6"/>
      <c r="R640" s="6"/>
      <c r="S640" s="6"/>
      <c r="T640" s="6"/>
      <c r="U640" s="6"/>
      <c r="V640" s="3"/>
      <c r="W640" s="6"/>
      <c r="X640" s="3"/>
      <c r="Y640" s="3"/>
      <c r="Z640" s="6"/>
      <c r="AA640" s="3"/>
    </row>
    <row r="641" spans="1:27" x14ac:dyDescent="0.55000000000000004">
      <c r="A641" s="8"/>
      <c r="B641" s="6"/>
      <c r="C641" s="6"/>
      <c r="D641" s="6"/>
      <c r="E641" s="6"/>
      <c r="F641" s="6"/>
      <c r="G641" s="6"/>
      <c r="H641" s="6"/>
      <c r="I641" s="6"/>
      <c r="J641" s="6"/>
      <c r="K641" s="3"/>
      <c r="L641" s="6"/>
      <c r="M641" s="3"/>
      <c r="N641" s="3"/>
      <c r="O641" s="3"/>
      <c r="P641" s="117"/>
      <c r="Q641" s="6"/>
      <c r="R641" s="6"/>
      <c r="S641" s="6"/>
      <c r="T641" s="6"/>
      <c r="U641" s="6"/>
      <c r="V641" s="3"/>
      <c r="W641" s="6"/>
      <c r="X641" s="3"/>
      <c r="Y641" s="3"/>
      <c r="Z641" s="6"/>
      <c r="AA641" s="3"/>
    </row>
    <row r="642" spans="1:27" x14ac:dyDescent="0.55000000000000004">
      <c r="A642" s="8"/>
      <c r="B642" s="6"/>
      <c r="C642" s="6"/>
      <c r="D642" s="6"/>
      <c r="E642" s="6"/>
      <c r="F642" s="6"/>
      <c r="G642" s="6"/>
      <c r="H642" s="6"/>
      <c r="I642" s="6"/>
      <c r="J642" s="6"/>
      <c r="K642" s="3"/>
      <c r="L642" s="6"/>
      <c r="M642" s="3"/>
      <c r="N642" s="3"/>
      <c r="O642" s="3"/>
      <c r="P642" s="117"/>
      <c r="Q642" s="6"/>
      <c r="R642" s="6"/>
      <c r="S642" s="6"/>
      <c r="T642" s="6"/>
      <c r="U642" s="6"/>
      <c r="V642" s="3"/>
      <c r="W642" s="6"/>
      <c r="X642" s="3"/>
      <c r="Y642" s="3"/>
      <c r="Z642" s="6"/>
      <c r="AA642" s="3"/>
    </row>
    <row r="643" spans="1:27" x14ac:dyDescent="0.55000000000000004">
      <c r="A643" s="8"/>
      <c r="B643" s="6"/>
      <c r="C643" s="6"/>
      <c r="D643" s="6"/>
      <c r="E643" s="6"/>
      <c r="F643" s="6"/>
      <c r="G643" s="6"/>
      <c r="H643" s="6"/>
      <c r="I643" s="6"/>
      <c r="J643" s="6"/>
      <c r="K643" s="3"/>
      <c r="L643" s="6"/>
      <c r="M643" s="3"/>
      <c r="N643" s="3"/>
      <c r="O643" s="3"/>
      <c r="P643" s="117"/>
      <c r="Q643" s="6"/>
      <c r="R643" s="6"/>
      <c r="S643" s="6"/>
      <c r="T643" s="6"/>
      <c r="U643" s="6"/>
      <c r="V643" s="3"/>
      <c r="W643" s="6"/>
      <c r="X643" s="3"/>
      <c r="Y643" s="3"/>
      <c r="Z643" s="6"/>
      <c r="AA643" s="3"/>
    </row>
    <row r="644" spans="1:27" x14ac:dyDescent="0.55000000000000004">
      <c r="A644" s="8"/>
      <c r="B644" s="6"/>
      <c r="C644" s="6"/>
      <c r="D644" s="6"/>
      <c r="E644" s="6"/>
      <c r="F644" s="6"/>
      <c r="G644" s="6"/>
      <c r="H644" s="6"/>
      <c r="I644" s="6"/>
      <c r="J644" s="6"/>
      <c r="K644" s="3"/>
      <c r="L644" s="6"/>
      <c r="M644" s="3"/>
      <c r="N644" s="3"/>
      <c r="O644" s="3"/>
      <c r="P644" s="117"/>
      <c r="Q644" s="6"/>
      <c r="R644" s="6"/>
      <c r="S644" s="6"/>
      <c r="T644" s="6"/>
      <c r="U644" s="6"/>
      <c r="V644" s="3"/>
      <c r="W644" s="6"/>
      <c r="X644" s="3"/>
      <c r="Y644" s="3"/>
      <c r="Z644" s="6"/>
      <c r="AA644" s="3"/>
    </row>
    <row r="645" spans="1:27" x14ac:dyDescent="0.55000000000000004">
      <c r="A645" s="8"/>
      <c r="B645" s="6"/>
      <c r="C645" s="6"/>
      <c r="D645" s="6"/>
      <c r="E645" s="6"/>
      <c r="F645" s="6"/>
      <c r="G645" s="6"/>
      <c r="H645" s="6"/>
      <c r="I645" s="6"/>
      <c r="J645" s="6"/>
      <c r="K645" s="3"/>
      <c r="L645" s="6"/>
      <c r="M645" s="3"/>
      <c r="N645" s="3"/>
      <c r="O645" s="3"/>
      <c r="P645" s="117"/>
      <c r="Q645" s="6"/>
      <c r="R645" s="6"/>
      <c r="S645" s="6"/>
      <c r="T645" s="6"/>
      <c r="U645" s="6"/>
      <c r="V645" s="3"/>
      <c r="W645" s="6"/>
      <c r="X645" s="3"/>
      <c r="Y645" s="3"/>
      <c r="Z645" s="6"/>
      <c r="AA645" s="3"/>
    </row>
    <row r="646" spans="1:27" x14ac:dyDescent="0.55000000000000004">
      <c r="A646" s="8"/>
      <c r="B646" s="6"/>
      <c r="C646" s="6"/>
      <c r="D646" s="6"/>
      <c r="E646" s="6"/>
      <c r="F646" s="6"/>
      <c r="G646" s="6"/>
      <c r="H646" s="6"/>
      <c r="I646" s="6"/>
      <c r="J646" s="6"/>
      <c r="K646" s="3"/>
      <c r="L646" s="6"/>
      <c r="M646" s="3"/>
      <c r="N646" s="3"/>
      <c r="O646" s="3"/>
      <c r="P646" s="117"/>
      <c r="Q646" s="6"/>
      <c r="R646" s="6"/>
      <c r="S646" s="6"/>
      <c r="T646" s="6"/>
      <c r="U646" s="6"/>
      <c r="V646" s="3"/>
      <c r="W646" s="6"/>
      <c r="X646" s="3"/>
      <c r="Y646" s="3"/>
      <c r="Z646" s="6"/>
      <c r="AA646" s="3"/>
    </row>
    <row r="647" spans="1:27" x14ac:dyDescent="0.55000000000000004">
      <c r="A647" s="8"/>
      <c r="B647" s="6"/>
      <c r="C647" s="6"/>
      <c r="D647" s="6"/>
      <c r="E647" s="6"/>
      <c r="F647" s="6"/>
      <c r="G647" s="6"/>
      <c r="H647" s="6"/>
      <c r="I647" s="6"/>
      <c r="J647" s="6"/>
      <c r="K647" s="3"/>
      <c r="L647" s="6"/>
      <c r="M647" s="3"/>
      <c r="N647" s="3"/>
      <c r="O647" s="3"/>
      <c r="P647" s="117"/>
      <c r="Q647" s="6"/>
      <c r="R647" s="6"/>
      <c r="S647" s="6"/>
      <c r="T647" s="6"/>
      <c r="U647" s="6"/>
      <c r="V647" s="3"/>
      <c r="W647" s="6"/>
      <c r="X647" s="3"/>
      <c r="Y647" s="3"/>
      <c r="Z647" s="6"/>
      <c r="AA647" s="3"/>
    </row>
    <row r="648" spans="1:27" x14ac:dyDescent="0.55000000000000004">
      <c r="A648" s="8"/>
      <c r="B648" s="6"/>
      <c r="C648" s="6"/>
      <c r="D648" s="6"/>
      <c r="E648" s="6"/>
      <c r="F648" s="6"/>
      <c r="G648" s="6"/>
      <c r="H648" s="6"/>
      <c r="I648" s="6"/>
      <c r="J648" s="6"/>
      <c r="K648" s="3"/>
      <c r="L648" s="6"/>
      <c r="M648" s="3"/>
      <c r="N648" s="3"/>
      <c r="O648" s="3"/>
      <c r="P648" s="117"/>
      <c r="Q648" s="6"/>
      <c r="R648" s="6"/>
      <c r="S648" s="6"/>
      <c r="T648" s="6"/>
      <c r="U648" s="6"/>
      <c r="V648" s="3"/>
      <c r="W648" s="6"/>
      <c r="X648" s="3"/>
      <c r="Y648" s="3"/>
      <c r="Z648" s="6"/>
      <c r="AA648" s="3"/>
    </row>
    <row r="649" spans="1:27" x14ac:dyDescent="0.55000000000000004">
      <c r="A649" s="8"/>
      <c r="B649" s="6"/>
      <c r="C649" s="6"/>
      <c r="D649" s="6"/>
      <c r="E649" s="6"/>
      <c r="F649" s="6"/>
      <c r="G649" s="6"/>
      <c r="H649" s="6"/>
      <c r="I649" s="6"/>
      <c r="J649" s="6"/>
      <c r="K649" s="3"/>
      <c r="L649" s="6"/>
      <c r="M649" s="3"/>
      <c r="N649" s="3"/>
      <c r="O649" s="3"/>
      <c r="P649" s="117"/>
      <c r="Q649" s="6"/>
      <c r="R649" s="6"/>
      <c r="S649" s="6"/>
      <c r="T649" s="6"/>
      <c r="U649" s="6"/>
      <c r="V649" s="3"/>
      <c r="W649" s="6"/>
      <c r="X649" s="3"/>
      <c r="Y649" s="3"/>
      <c r="Z649" s="6"/>
      <c r="AA649" s="3"/>
    </row>
    <row r="650" spans="1:27" x14ac:dyDescent="0.55000000000000004">
      <c r="A650" s="8"/>
      <c r="B650" s="6"/>
      <c r="C650" s="6"/>
      <c r="D650" s="6"/>
      <c r="E650" s="6"/>
      <c r="F650" s="6"/>
      <c r="G650" s="6"/>
      <c r="H650" s="6"/>
      <c r="I650" s="6"/>
      <c r="J650" s="6"/>
      <c r="K650" s="3"/>
      <c r="L650" s="6"/>
      <c r="M650" s="3"/>
      <c r="N650" s="3"/>
      <c r="O650" s="3"/>
      <c r="P650" s="117"/>
      <c r="Q650" s="6"/>
      <c r="R650" s="6"/>
      <c r="S650" s="6"/>
      <c r="T650" s="6"/>
      <c r="U650" s="6"/>
      <c r="V650" s="3"/>
      <c r="W650" s="6"/>
      <c r="X650" s="3"/>
      <c r="Y650" s="3"/>
      <c r="Z650" s="6"/>
      <c r="AA650" s="3"/>
    </row>
    <row r="651" spans="1:27" x14ac:dyDescent="0.55000000000000004">
      <c r="A651" s="8"/>
      <c r="B651" s="6"/>
      <c r="C651" s="6"/>
      <c r="D651" s="6"/>
      <c r="E651" s="6"/>
      <c r="F651" s="6"/>
      <c r="G651" s="6"/>
      <c r="H651" s="6"/>
      <c r="I651" s="6"/>
      <c r="J651" s="6"/>
      <c r="K651" s="3"/>
      <c r="L651" s="6"/>
      <c r="M651" s="3"/>
      <c r="N651" s="3"/>
      <c r="O651" s="3"/>
      <c r="P651" s="117"/>
      <c r="Q651" s="6"/>
      <c r="R651" s="6"/>
      <c r="S651" s="6"/>
      <c r="T651" s="6"/>
      <c r="U651" s="6"/>
      <c r="V651" s="3"/>
      <c r="W651" s="6"/>
      <c r="X651" s="3"/>
      <c r="Y651" s="3"/>
      <c r="Z651" s="6"/>
      <c r="AA651" s="3"/>
    </row>
    <row r="652" spans="1:27" x14ac:dyDescent="0.55000000000000004">
      <c r="A652" s="8"/>
      <c r="B652" s="6"/>
      <c r="C652" s="6"/>
      <c r="D652" s="6"/>
      <c r="E652" s="6"/>
      <c r="F652" s="6"/>
      <c r="G652" s="6"/>
      <c r="H652" s="6"/>
      <c r="I652" s="6"/>
      <c r="J652" s="6"/>
      <c r="K652" s="3"/>
      <c r="L652" s="6"/>
      <c r="M652" s="3"/>
      <c r="N652" s="3"/>
      <c r="O652" s="3"/>
      <c r="P652" s="117"/>
      <c r="Q652" s="6"/>
      <c r="R652" s="6"/>
      <c r="S652" s="6"/>
      <c r="T652" s="6"/>
      <c r="U652" s="6"/>
      <c r="V652" s="3"/>
      <c r="W652" s="6"/>
      <c r="X652" s="3"/>
      <c r="Y652" s="3"/>
      <c r="Z652" s="6"/>
      <c r="AA652" s="3"/>
    </row>
    <row r="653" spans="1:27" x14ac:dyDescent="0.55000000000000004">
      <c r="A653" s="8"/>
      <c r="B653" s="6"/>
      <c r="C653" s="6"/>
      <c r="D653" s="6"/>
      <c r="E653" s="6"/>
      <c r="F653" s="6"/>
      <c r="G653" s="6"/>
      <c r="H653" s="6"/>
      <c r="I653" s="6"/>
      <c r="J653" s="6"/>
      <c r="K653" s="3"/>
      <c r="L653" s="6"/>
      <c r="M653" s="3"/>
      <c r="N653" s="3"/>
      <c r="O653" s="3"/>
      <c r="P653" s="117"/>
      <c r="Q653" s="6"/>
      <c r="R653" s="6"/>
      <c r="S653" s="6"/>
      <c r="T653" s="6"/>
      <c r="U653" s="6"/>
      <c r="V653" s="3"/>
      <c r="W653" s="6"/>
      <c r="X653" s="3"/>
      <c r="Y653" s="3"/>
      <c r="Z653" s="6"/>
      <c r="AA653" s="3"/>
    </row>
    <row r="654" spans="1:27" x14ac:dyDescent="0.55000000000000004">
      <c r="A654" s="8"/>
      <c r="B654" s="6"/>
      <c r="C654" s="6"/>
      <c r="D654" s="6"/>
      <c r="E654" s="6"/>
      <c r="F654" s="6"/>
      <c r="G654" s="6"/>
      <c r="H654" s="6"/>
      <c r="I654" s="6"/>
      <c r="J654" s="6"/>
      <c r="K654" s="3"/>
      <c r="L654" s="6"/>
      <c r="M654" s="3"/>
      <c r="N654" s="3"/>
      <c r="O654" s="3"/>
      <c r="P654" s="117"/>
      <c r="Q654" s="6"/>
      <c r="R654" s="6"/>
      <c r="S654" s="6"/>
      <c r="T654" s="6"/>
      <c r="U654" s="6"/>
      <c r="V654" s="3"/>
      <c r="W654" s="6"/>
      <c r="X654" s="3"/>
      <c r="Y654" s="3"/>
      <c r="Z654" s="6"/>
      <c r="AA654" s="3"/>
    </row>
    <row r="655" spans="1:27" x14ac:dyDescent="0.55000000000000004">
      <c r="A655" s="8"/>
      <c r="B655" s="6"/>
      <c r="C655" s="6"/>
      <c r="D655" s="6"/>
      <c r="E655" s="6"/>
      <c r="F655" s="6"/>
      <c r="G655" s="6"/>
      <c r="H655" s="6"/>
      <c r="I655" s="6"/>
      <c r="J655" s="6"/>
      <c r="K655" s="3"/>
      <c r="L655" s="6"/>
      <c r="M655" s="3"/>
      <c r="N655" s="3"/>
      <c r="O655" s="3"/>
      <c r="P655" s="117"/>
      <c r="Q655" s="6"/>
      <c r="R655" s="6"/>
      <c r="S655" s="6"/>
      <c r="T655" s="6"/>
      <c r="U655" s="6"/>
      <c r="V655" s="3"/>
      <c r="W655" s="6"/>
      <c r="X655" s="3"/>
      <c r="Y655" s="3"/>
      <c r="Z655" s="6"/>
      <c r="AA655" s="3"/>
    </row>
    <row r="656" spans="1:27" x14ac:dyDescent="0.55000000000000004">
      <c r="A656" s="8"/>
      <c r="B656" s="6"/>
      <c r="C656" s="6"/>
      <c r="D656" s="6"/>
      <c r="E656" s="6"/>
      <c r="F656" s="6"/>
      <c r="G656" s="6"/>
      <c r="H656" s="6"/>
      <c r="I656" s="6"/>
      <c r="J656" s="6"/>
      <c r="K656" s="3"/>
      <c r="L656" s="6"/>
      <c r="M656" s="3"/>
      <c r="N656" s="3"/>
      <c r="O656" s="3"/>
      <c r="P656" s="117"/>
      <c r="Q656" s="6"/>
      <c r="R656" s="6"/>
      <c r="S656" s="6"/>
      <c r="T656" s="6"/>
      <c r="U656" s="6"/>
      <c r="V656" s="3"/>
      <c r="W656" s="6"/>
      <c r="X656" s="3"/>
      <c r="Y656" s="3"/>
      <c r="Z656" s="6"/>
      <c r="AA656" s="3"/>
    </row>
    <row r="657" spans="1:27" x14ac:dyDescent="0.55000000000000004">
      <c r="A657" s="8"/>
      <c r="B657" s="6"/>
      <c r="C657" s="6"/>
      <c r="D657" s="6"/>
      <c r="E657" s="6"/>
      <c r="F657" s="6"/>
      <c r="G657" s="6"/>
      <c r="H657" s="6"/>
      <c r="I657" s="6"/>
      <c r="J657" s="6"/>
      <c r="K657" s="3"/>
      <c r="L657" s="6"/>
      <c r="M657" s="3"/>
      <c r="N657" s="3"/>
      <c r="O657" s="3"/>
      <c r="P657" s="117"/>
      <c r="Q657" s="6"/>
      <c r="R657" s="6"/>
      <c r="S657" s="6"/>
      <c r="T657" s="6"/>
      <c r="U657" s="6"/>
      <c r="V657" s="3"/>
      <c r="W657" s="6"/>
      <c r="X657" s="3"/>
      <c r="Y657" s="3"/>
      <c r="Z657" s="6"/>
      <c r="AA657" s="3"/>
    </row>
    <row r="658" spans="1:27" x14ac:dyDescent="0.55000000000000004">
      <c r="A658" s="8"/>
      <c r="B658" s="6"/>
      <c r="C658" s="6"/>
      <c r="D658" s="6"/>
      <c r="E658" s="6"/>
      <c r="F658" s="6"/>
      <c r="G658" s="6"/>
      <c r="H658" s="6"/>
      <c r="I658" s="6"/>
      <c r="J658" s="6"/>
      <c r="K658" s="3"/>
      <c r="L658" s="6"/>
      <c r="M658" s="3"/>
      <c r="N658" s="3"/>
      <c r="O658" s="3"/>
      <c r="P658" s="117"/>
      <c r="Q658" s="6"/>
      <c r="R658" s="6"/>
      <c r="S658" s="6"/>
      <c r="T658" s="6"/>
      <c r="U658" s="6"/>
      <c r="V658" s="3"/>
      <c r="W658" s="6"/>
      <c r="X658" s="3"/>
      <c r="Y658" s="3"/>
      <c r="Z658" s="6"/>
      <c r="AA658" s="3"/>
    </row>
    <row r="659" spans="1:27" x14ac:dyDescent="0.55000000000000004">
      <c r="A659" s="8"/>
      <c r="B659" s="6"/>
      <c r="C659" s="6"/>
      <c r="D659" s="6"/>
      <c r="E659" s="6"/>
      <c r="F659" s="6"/>
      <c r="G659" s="6"/>
      <c r="H659" s="6"/>
      <c r="I659" s="6"/>
      <c r="J659" s="6"/>
      <c r="K659" s="3"/>
      <c r="L659" s="6"/>
      <c r="M659" s="3"/>
      <c r="N659" s="3"/>
      <c r="O659" s="3"/>
      <c r="P659" s="117"/>
      <c r="Q659" s="6"/>
      <c r="R659" s="6"/>
      <c r="S659" s="6"/>
      <c r="T659" s="6"/>
      <c r="U659" s="6"/>
      <c r="V659" s="3"/>
      <c r="W659" s="6"/>
      <c r="X659" s="3"/>
      <c r="Y659" s="3"/>
      <c r="Z659" s="6"/>
      <c r="AA659" s="3"/>
    </row>
    <row r="660" spans="1:27" x14ac:dyDescent="0.55000000000000004">
      <c r="A660" s="8"/>
      <c r="B660" s="6"/>
      <c r="C660" s="6"/>
      <c r="D660" s="6"/>
      <c r="E660" s="6"/>
      <c r="F660" s="6"/>
      <c r="G660" s="6"/>
      <c r="H660" s="6"/>
      <c r="I660" s="6"/>
      <c r="J660" s="6"/>
      <c r="K660" s="3"/>
      <c r="L660" s="6"/>
      <c r="M660" s="3"/>
      <c r="N660" s="3"/>
      <c r="O660" s="3"/>
      <c r="P660" s="117"/>
      <c r="Q660" s="6"/>
      <c r="R660" s="6"/>
      <c r="S660" s="6"/>
      <c r="T660" s="6"/>
      <c r="U660" s="6"/>
      <c r="V660" s="3"/>
      <c r="W660" s="6"/>
      <c r="X660" s="3"/>
      <c r="Y660" s="3"/>
      <c r="Z660" s="6"/>
      <c r="AA660" s="3"/>
    </row>
    <row r="661" spans="1:27" x14ac:dyDescent="0.55000000000000004">
      <c r="A661" s="8"/>
      <c r="B661" s="6"/>
      <c r="C661" s="6"/>
      <c r="D661" s="6"/>
      <c r="E661" s="6"/>
      <c r="F661" s="6"/>
      <c r="G661" s="6"/>
      <c r="H661" s="6"/>
      <c r="I661" s="6"/>
      <c r="J661" s="6"/>
      <c r="K661" s="3"/>
      <c r="L661" s="6"/>
      <c r="M661" s="3"/>
      <c r="N661" s="3"/>
      <c r="O661" s="3"/>
      <c r="P661" s="117"/>
      <c r="Q661" s="6"/>
      <c r="R661" s="6"/>
      <c r="S661" s="6"/>
      <c r="T661" s="6"/>
      <c r="U661" s="6"/>
      <c r="V661" s="3"/>
      <c r="W661" s="6"/>
      <c r="X661" s="3"/>
      <c r="Y661" s="3"/>
      <c r="Z661" s="6"/>
      <c r="AA661" s="3"/>
    </row>
    <row r="662" spans="1:27" x14ac:dyDescent="0.55000000000000004">
      <c r="A662" s="8"/>
      <c r="B662" s="6"/>
      <c r="C662" s="6"/>
      <c r="D662" s="6"/>
      <c r="E662" s="6"/>
      <c r="F662" s="6"/>
      <c r="G662" s="6"/>
      <c r="H662" s="6"/>
      <c r="I662" s="6"/>
      <c r="J662" s="6"/>
      <c r="K662" s="3"/>
      <c r="L662" s="6"/>
      <c r="M662" s="3"/>
      <c r="N662" s="3"/>
      <c r="O662" s="3"/>
      <c r="P662" s="117"/>
      <c r="Q662" s="6"/>
      <c r="R662" s="6"/>
      <c r="S662" s="6"/>
      <c r="T662" s="6"/>
      <c r="U662" s="6"/>
      <c r="V662" s="3"/>
      <c r="W662" s="6"/>
      <c r="X662" s="3"/>
      <c r="Y662" s="3"/>
      <c r="Z662" s="6"/>
      <c r="AA662" s="3"/>
    </row>
    <row r="663" spans="1:27" x14ac:dyDescent="0.55000000000000004">
      <c r="A663" s="8"/>
      <c r="B663" s="6"/>
      <c r="C663" s="6"/>
      <c r="D663" s="6"/>
      <c r="E663" s="6"/>
      <c r="F663" s="6"/>
      <c r="G663" s="6"/>
      <c r="H663" s="6"/>
      <c r="I663" s="6"/>
      <c r="J663" s="6"/>
      <c r="K663" s="3"/>
      <c r="L663" s="6"/>
      <c r="M663" s="3"/>
      <c r="N663" s="3"/>
      <c r="O663" s="3"/>
      <c r="P663" s="117"/>
      <c r="Q663" s="6"/>
      <c r="R663" s="6"/>
      <c r="S663" s="6"/>
      <c r="T663" s="6"/>
      <c r="U663" s="6"/>
      <c r="V663" s="3"/>
      <c r="W663" s="6"/>
      <c r="X663" s="3"/>
      <c r="Y663" s="3"/>
      <c r="Z663" s="6"/>
      <c r="AA663" s="3"/>
    </row>
    <row r="664" spans="1:27" x14ac:dyDescent="0.55000000000000004">
      <c r="A664" s="8"/>
      <c r="B664" s="6"/>
      <c r="C664" s="6"/>
      <c r="D664" s="6"/>
      <c r="E664" s="6"/>
      <c r="F664" s="6"/>
      <c r="G664" s="6"/>
      <c r="H664" s="6"/>
      <c r="I664" s="6"/>
      <c r="J664" s="6"/>
      <c r="K664" s="3"/>
      <c r="L664" s="6"/>
      <c r="M664" s="3"/>
      <c r="N664" s="3"/>
      <c r="O664" s="3"/>
      <c r="P664" s="117"/>
      <c r="Q664" s="6"/>
      <c r="R664" s="6"/>
      <c r="S664" s="6"/>
      <c r="T664" s="6"/>
      <c r="U664" s="6"/>
      <c r="V664" s="3"/>
      <c r="W664" s="6"/>
      <c r="X664" s="3"/>
      <c r="Y664" s="3"/>
      <c r="Z664" s="6"/>
      <c r="AA664" s="3"/>
    </row>
    <row r="665" spans="1:27" x14ac:dyDescent="0.55000000000000004">
      <c r="A665" s="8"/>
      <c r="B665" s="6"/>
      <c r="C665" s="6"/>
      <c r="D665" s="6"/>
      <c r="E665" s="6"/>
      <c r="F665" s="6"/>
      <c r="G665" s="6"/>
      <c r="H665" s="6"/>
      <c r="I665" s="6"/>
      <c r="J665" s="6"/>
      <c r="K665" s="3"/>
      <c r="L665" s="6"/>
      <c r="M665" s="3"/>
      <c r="N665" s="3"/>
      <c r="O665" s="3"/>
      <c r="P665" s="117"/>
      <c r="Q665" s="6"/>
      <c r="R665" s="6"/>
      <c r="S665" s="6"/>
      <c r="T665" s="6"/>
      <c r="U665" s="6"/>
      <c r="V665" s="3"/>
      <c r="W665" s="6"/>
      <c r="X665" s="3"/>
      <c r="Y665" s="3"/>
      <c r="Z665" s="6"/>
      <c r="AA665" s="3"/>
    </row>
    <row r="666" spans="1:27" x14ac:dyDescent="0.55000000000000004">
      <c r="A666" s="8"/>
      <c r="B666" s="6"/>
      <c r="C666" s="6"/>
      <c r="D666" s="6"/>
      <c r="E666" s="6"/>
      <c r="F666" s="6"/>
      <c r="G666" s="6"/>
      <c r="H666" s="6"/>
      <c r="I666" s="6"/>
      <c r="J666" s="6"/>
      <c r="K666" s="3"/>
      <c r="L666" s="6"/>
      <c r="M666" s="3"/>
      <c r="N666" s="3"/>
      <c r="O666" s="3"/>
      <c r="P666" s="117"/>
      <c r="Q666" s="6"/>
      <c r="R666" s="6"/>
      <c r="S666" s="6"/>
      <c r="T666" s="6"/>
      <c r="U666" s="6"/>
      <c r="V666" s="3"/>
      <c r="W666" s="6"/>
      <c r="X666" s="3"/>
      <c r="Y666" s="3"/>
      <c r="Z666" s="6"/>
      <c r="AA666" s="3"/>
    </row>
    <row r="667" spans="1:27" x14ac:dyDescent="0.55000000000000004">
      <c r="A667" s="8"/>
      <c r="B667" s="6"/>
      <c r="C667" s="6"/>
      <c r="D667" s="6"/>
      <c r="E667" s="6"/>
      <c r="F667" s="6"/>
      <c r="G667" s="6"/>
      <c r="H667" s="6"/>
      <c r="I667" s="6"/>
      <c r="J667" s="6"/>
      <c r="K667" s="3"/>
      <c r="L667" s="6"/>
      <c r="M667" s="3"/>
      <c r="N667" s="3"/>
      <c r="O667" s="3"/>
      <c r="P667" s="117"/>
      <c r="Q667" s="6"/>
      <c r="R667" s="6"/>
      <c r="S667" s="6"/>
      <c r="T667" s="6"/>
      <c r="U667" s="6"/>
      <c r="V667" s="3"/>
      <c r="W667" s="6"/>
      <c r="X667" s="3"/>
      <c r="Y667" s="3"/>
      <c r="Z667" s="6"/>
      <c r="AA667" s="3"/>
    </row>
    <row r="668" spans="1:27" x14ac:dyDescent="0.55000000000000004">
      <c r="A668" s="8"/>
      <c r="B668" s="6"/>
      <c r="C668" s="6"/>
      <c r="D668" s="6"/>
      <c r="E668" s="6"/>
      <c r="F668" s="6"/>
      <c r="G668" s="6"/>
      <c r="H668" s="6"/>
      <c r="I668" s="6"/>
      <c r="J668" s="6"/>
      <c r="K668" s="3"/>
      <c r="L668" s="6"/>
      <c r="M668" s="3"/>
      <c r="N668" s="3"/>
      <c r="O668" s="3"/>
      <c r="P668" s="117"/>
      <c r="Q668" s="6"/>
      <c r="R668" s="6"/>
      <c r="S668" s="6"/>
      <c r="T668" s="6"/>
      <c r="U668" s="6"/>
      <c r="V668" s="3"/>
      <c r="W668" s="6"/>
      <c r="X668" s="3"/>
      <c r="Y668" s="3"/>
      <c r="Z668" s="6"/>
      <c r="AA668" s="3"/>
    </row>
    <row r="669" spans="1:27" x14ac:dyDescent="0.55000000000000004">
      <c r="A669" s="8"/>
      <c r="B669" s="6"/>
      <c r="C669" s="6"/>
      <c r="D669" s="6"/>
      <c r="E669" s="6"/>
      <c r="F669" s="6"/>
      <c r="G669" s="6"/>
      <c r="H669" s="6"/>
      <c r="I669" s="6"/>
      <c r="J669" s="6"/>
      <c r="K669" s="3"/>
      <c r="L669" s="6"/>
      <c r="M669" s="3"/>
      <c r="N669" s="3"/>
      <c r="O669" s="3"/>
      <c r="P669" s="117"/>
      <c r="Q669" s="6"/>
      <c r="R669" s="6"/>
      <c r="S669" s="6"/>
      <c r="T669" s="6"/>
      <c r="U669" s="6"/>
      <c r="V669" s="3"/>
      <c r="W669" s="6"/>
      <c r="X669" s="3"/>
      <c r="Y669" s="3"/>
      <c r="Z669" s="6"/>
      <c r="AA669" s="3"/>
    </row>
    <row r="670" spans="1:27" x14ac:dyDescent="0.55000000000000004">
      <c r="A670" s="8"/>
      <c r="B670" s="6"/>
      <c r="C670" s="6"/>
      <c r="D670" s="6"/>
      <c r="E670" s="6"/>
      <c r="F670" s="6"/>
      <c r="G670" s="6"/>
      <c r="H670" s="6"/>
      <c r="I670" s="6"/>
      <c r="J670" s="6"/>
      <c r="K670" s="3"/>
      <c r="L670" s="6"/>
      <c r="M670" s="3"/>
      <c r="N670" s="3"/>
      <c r="O670" s="3"/>
      <c r="P670" s="117"/>
      <c r="Q670" s="6"/>
      <c r="R670" s="6"/>
      <c r="S670" s="6"/>
      <c r="T670" s="6"/>
      <c r="U670" s="6"/>
      <c r="V670" s="3"/>
      <c r="W670" s="6"/>
      <c r="X670" s="3"/>
      <c r="Y670" s="3"/>
      <c r="Z670" s="6"/>
      <c r="AA670" s="3"/>
    </row>
    <row r="671" spans="1:27" x14ac:dyDescent="0.55000000000000004">
      <c r="A671" s="8"/>
      <c r="B671" s="6"/>
      <c r="C671" s="6"/>
      <c r="D671" s="6"/>
      <c r="E671" s="6"/>
      <c r="F671" s="6"/>
      <c r="G671" s="6"/>
      <c r="H671" s="6"/>
      <c r="I671" s="6"/>
      <c r="J671" s="6"/>
      <c r="K671" s="3"/>
      <c r="L671" s="6"/>
      <c r="M671" s="3"/>
      <c r="N671" s="3"/>
      <c r="O671" s="3"/>
      <c r="P671" s="117"/>
      <c r="Q671" s="6"/>
      <c r="R671" s="6"/>
      <c r="S671" s="6"/>
      <c r="T671" s="6"/>
      <c r="U671" s="6"/>
      <c r="V671" s="3"/>
      <c r="W671" s="6"/>
      <c r="X671" s="3"/>
      <c r="Y671" s="3"/>
      <c r="Z671" s="6"/>
      <c r="AA671" s="3"/>
    </row>
    <row r="672" spans="1:27" x14ac:dyDescent="0.55000000000000004">
      <c r="A672" s="8"/>
      <c r="B672" s="6"/>
      <c r="C672" s="6"/>
      <c r="D672" s="6"/>
      <c r="E672" s="6"/>
      <c r="F672" s="6"/>
      <c r="G672" s="6"/>
      <c r="H672" s="6"/>
      <c r="I672" s="6"/>
      <c r="J672" s="6"/>
      <c r="K672" s="3"/>
      <c r="L672" s="6"/>
      <c r="M672" s="3"/>
      <c r="N672" s="3"/>
      <c r="O672" s="3"/>
      <c r="P672" s="117"/>
      <c r="Q672" s="6"/>
      <c r="R672" s="6"/>
      <c r="S672" s="6"/>
      <c r="T672" s="6"/>
      <c r="U672" s="6"/>
      <c r="V672" s="3"/>
      <c r="W672" s="6"/>
      <c r="X672" s="3"/>
      <c r="Y672" s="3"/>
      <c r="Z672" s="6"/>
      <c r="AA672" s="3"/>
    </row>
    <row r="673" spans="1:27" x14ac:dyDescent="0.55000000000000004">
      <c r="A673" s="8"/>
      <c r="B673" s="6"/>
      <c r="C673" s="6"/>
      <c r="D673" s="6"/>
      <c r="E673" s="6"/>
      <c r="F673" s="6"/>
      <c r="G673" s="6"/>
      <c r="H673" s="6"/>
      <c r="I673" s="6"/>
      <c r="J673" s="6"/>
      <c r="K673" s="3"/>
      <c r="L673" s="6"/>
      <c r="M673" s="3"/>
      <c r="N673" s="3"/>
      <c r="O673" s="3"/>
      <c r="P673" s="117"/>
      <c r="Q673" s="6"/>
      <c r="R673" s="6"/>
      <c r="S673" s="6"/>
      <c r="T673" s="6"/>
      <c r="U673" s="6"/>
      <c r="V673" s="3"/>
      <c r="W673" s="6"/>
      <c r="X673" s="3"/>
      <c r="Y673" s="3"/>
      <c r="Z673" s="6"/>
      <c r="AA673" s="3"/>
    </row>
    <row r="674" spans="1:27" x14ac:dyDescent="0.55000000000000004">
      <c r="A674" s="8"/>
      <c r="B674" s="6"/>
      <c r="C674" s="6"/>
      <c r="D674" s="6"/>
      <c r="E674" s="6"/>
      <c r="F674" s="6"/>
      <c r="G674" s="6"/>
      <c r="H674" s="6"/>
      <c r="I674" s="6"/>
      <c r="J674" s="6"/>
      <c r="K674" s="3"/>
      <c r="L674" s="6"/>
      <c r="M674" s="3"/>
      <c r="N674" s="3"/>
      <c r="O674" s="3"/>
      <c r="P674" s="117"/>
      <c r="Q674" s="6"/>
      <c r="R674" s="6"/>
      <c r="S674" s="6"/>
      <c r="T674" s="6"/>
      <c r="U674" s="6"/>
      <c r="V674" s="3"/>
      <c r="W674" s="6"/>
      <c r="X674" s="3"/>
      <c r="Y674" s="3"/>
      <c r="Z674" s="6"/>
      <c r="AA674" s="3"/>
    </row>
    <row r="675" spans="1:27" x14ac:dyDescent="0.55000000000000004">
      <c r="A675" s="8"/>
      <c r="B675" s="6"/>
      <c r="C675" s="6"/>
      <c r="D675" s="6"/>
      <c r="E675" s="6"/>
      <c r="F675" s="6"/>
      <c r="G675" s="6"/>
      <c r="H675" s="6"/>
      <c r="I675" s="6"/>
      <c r="J675" s="6"/>
      <c r="K675" s="3"/>
      <c r="L675" s="6"/>
      <c r="M675" s="3"/>
      <c r="N675" s="3"/>
      <c r="O675" s="3"/>
      <c r="P675" s="117"/>
      <c r="Q675" s="6"/>
      <c r="R675" s="6"/>
      <c r="S675" s="6"/>
      <c r="T675" s="6"/>
      <c r="U675" s="6"/>
      <c r="V675" s="3"/>
      <c r="W675" s="6"/>
      <c r="X675" s="3"/>
      <c r="Y675" s="3"/>
      <c r="Z675" s="6"/>
      <c r="AA675" s="3"/>
    </row>
    <row r="676" spans="1:27" x14ac:dyDescent="0.55000000000000004">
      <c r="A676" s="8"/>
      <c r="B676" s="6"/>
      <c r="C676" s="6"/>
      <c r="D676" s="6"/>
      <c r="E676" s="6"/>
      <c r="F676" s="6"/>
      <c r="G676" s="6"/>
      <c r="H676" s="6"/>
      <c r="I676" s="6"/>
      <c r="J676" s="6"/>
      <c r="K676" s="3"/>
      <c r="L676" s="6"/>
      <c r="M676" s="3"/>
      <c r="N676" s="3"/>
      <c r="O676" s="3"/>
      <c r="P676" s="117"/>
      <c r="Q676" s="6"/>
      <c r="R676" s="6"/>
      <c r="S676" s="6"/>
      <c r="T676" s="6"/>
      <c r="U676" s="6"/>
      <c r="V676" s="3"/>
      <c r="W676" s="6"/>
      <c r="X676" s="3"/>
      <c r="Y676" s="3"/>
      <c r="Z676" s="6"/>
      <c r="AA676" s="3"/>
    </row>
    <row r="677" spans="1:27" x14ac:dyDescent="0.55000000000000004">
      <c r="A677" s="8"/>
      <c r="B677" s="6"/>
      <c r="C677" s="6"/>
      <c r="D677" s="6"/>
      <c r="E677" s="6"/>
      <c r="F677" s="6"/>
      <c r="G677" s="6"/>
      <c r="H677" s="6"/>
      <c r="I677" s="6"/>
      <c r="J677" s="6"/>
      <c r="K677" s="3"/>
      <c r="L677" s="6"/>
      <c r="M677" s="3"/>
      <c r="N677" s="3"/>
      <c r="O677" s="3"/>
      <c r="P677" s="117"/>
      <c r="Q677" s="6"/>
      <c r="R677" s="6"/>
      <c r="S677" s="6"/>
      <c r="T677" s="6"/>
      <c r="U677" s="6"/>
      <c r="V677" s="3"/>
      <c r="W677" s="6"/>
      <c r="X677" s="3"/>
      <c r="Y677" s="3"/>
      <c r="Z677" s="6"/>
      <c r="AA677" s="3"/>
    </row>
    <row r="678" spans="1:27" x14ac:dyDescent="0.55000000000000004">
      <c r="A678" s="8"/>
      <c r="B678" s="6"/>
      <c r="C678" s="6"/>
      <c r="D678" s="6"/>
      <c r="E678" s="6"/>
      <c r="F678" s="6"/>
      <c r="G678" s="6"/>
      <c r="H678" s="6"/>
      <c r="I678" s="6"/>
      <c r="J678" s="6"/>
      <c r="K678" s="3"/>
      <c r="L678" s="6"/>
      <c r="M678" s="3"/>
      <c r="N678" s="3"/>
      <c r="O678" s="3"/>
      <c r="P678" s="117"/>
      <c r="Q678" s="6"/>
      <c r="R678" s="6"/>
      <c r="S678" s="6"/>
      <c r="T678" s="6"/>
      <c r="U678" s="6"/>
      <c r="V678" s="3"/>
      <c r="W678" s="6"/>
      <c r="X678" s="3"/>
      <c r="Y678" s="3"/>
      <c r="Z678" s="6"/>
      <c r="AA678" s="3"/>
    </row>
    <row r="679" spans="1:27" x14ac:dyDescent="0.55000000000000004">
      <c r="A679" s="8"/>
      <c r="B679" s="6"/>
      <c r="C679" s="6"/>
      <c r="D679" s="6"/>
      <c r="E679" s="6"/>
      <c r="F679" s="6"/>
      <c r="G679" s="6"/>
      <c r="H679" s="6"/>
      <c r="I679" s="6"/>
      <c r="J679" s="6"/>
      <c r="K679" s="3"/>
      <c r="L679" s="6"/>
      <c r="M679" s="3"/>
      <c r="N679" s="3"/>
      <c r="O679" s="3"/>
      <c r="P679" s="117"/>
      <c r="Q679" s="6"/>
      <c r="R679" s="6"/>
      <c r="S679" s="6"/>
      <c r="T679" s="6"/>
      <c r="U679" s="6"/>
      <c r="V679" s="3"/>
      <c r="W679" s="6"/>
      <c r="X679" s="3"/>
      <c r="Y679" s="3"/>
      <c r="Z679" s="6"/>
      <c r="AA679" s="3"/>
    </row>
    <row r="680" spans="1:27" x14ac:dyDescent="0.55000000000000004">
      <c r="A680" s="8"/>
      <c r="B680" s="6"/>
      <c r="C680" s="6"/>
      <c r="D680" s="6"/>
      <c r="E680" s="6"/>
      <c r="F680" s="6"/>
      <c r="G680" s="6"/>
      <c r="H680" s="6"/>
      <c r="I680" s="6"/>
      <c r="J680" s="6"/>
      <c r="K680" s="3"/>
      <c r="L680" s="6"/>
      <c r="M680" s="3"/>
      <c r="N680" s="3"/>
      <c r="O680" s="3"/>
      <c r="P680" s="117"/>
      <c r="Q680" s="6"/>
      <c r="R680" s="6"/>
      <c r="S680" s="6"/>
      <c r="T680" s="6"/>
      <c r="U680" s="6"/>
      <c r="V680" s="3"/>
      <c r="W680" s="6"/>
      <c r="X680" s="3"/>
      <c r="Y680" s="3"/>
      <c r="Z680" s="6"/>
      <c r="AA680" s="3"/>
    </row>
    <row r="681" spans="1:27" x14ac:dyDescent="0.55000000000000004">
      <c r="A681" s="8"/>
      <c r="B681" s="6"/>
      <c r="C681" s="6"/>
      <c r="D681" s="6"/>
      <c r="E681" s="6"/>
      <c r="F681" s="6"/>
      <c r="G681" s="6"/>
      <c r="H681" s="6"/>
      <c r="I681" s="6"/>
      <c r="J681" s="6"/>
      <c r="K681" s="3"/>
      <c r="L681" s="6"/>
      <c r="M681" s="3"/>
      <c r="N681" s="3"/>
      <c r="O681" s="3"/>
      <c r="P681" s="117"/>
      <c r="Q681" s="6"/>
      <c r="R681" s="6"/>
      <c r="S681" s="6"/>
      <c r="T681" s="6"/>
      <c r="U681" s="6"/>
      <c r="V681" s="3"/>
      <c r="W681" s="6"/>
      <c r="X681" s="3"/>
      <c r="Y681" s="3"/>
      <c r="Z681" s="6"/>
      <c r="AA681" s="3"/>
    </row>
    <row r="682" spans="1:27" x14ac:dyDescent="0.55000000000000004">
      <c r="A682" s="8"/>
      <c r="B682" s="6"/>
      <c r="C682" s="6"/>
      <c r="D682" s="6"/>
      <c r="E682" s="6"/>
      <c r="F682" s="6"/>
      <c r="G682" s="6"/>
      <c r="H682" s="6"/>
      <c r="I682" s="6"/>
      <c r="J682" s="6"/>
      <c r="K682" s="3"/>
      <c r="L682" s="6"/>
      <c r="M682" s="3"/>
      <c r="N682" s="3"/>
      <c r="O682" s="3"/>
      <c r="P682" s="117"/>
      <c r="Q682" s="6"/>
      <c r="R682" s="6"/>
      <c r="S682" s="6"/>
      <c r="T682" s="6"/>
      <c r="U682" s="6"/>
      <c r="V682" s="3"/>
      <c r="W682" s="6"/>
      <c r="X682" s="3"/>
      <c r="Y682" s="3"/>
      <c r="Z682" s="6"/>
      <c r="AA682" s="3"/>
    </row>
    <row r="683" spans="1:27" x14ac:dyDescent="0.55000000000000004">
      <c r="A683" s="8"/>
      <c r="B683" s="6"/>
      <c r="C683" s="6"/>
      <c r="D683" s="6"/>
      <c r="E683" s="6"/>
      <c r="F683" s="6"/>
      <c r="G683" s="6"/>
      <c r="H683" s="6"/>
      <c r="I683" s="6"/>
      <c r="J683" s="6"/>
      <c r="K683" s="3"/>
      <c r="L683" s="6"/>
      <c r="M683" s="3"/>
      <c r="N683" s="3"/>
      <c r="O683" s="3"/>
      <c r="P683" s="117"/>
      <c r="Q683" s="6"/>
      <c r="R683" s="6"/>
      <c r="S683" s="6"/>
      <c r="T683" s="6"/>
      <c r="U683" s="6"/>
      <c r="V683" s="3"/>
      <c r="W683" s="6"/>
      <c r="X683" s="3"/>
      <c r="Y683" s="3"/>
      <c r="Z683" s="6"/>
      <c r="AA683" s="3"/>
    </row>
    <row r="684" spans="1:27" x14ac:dyDescent="0.55000000000000004">
      <c r="A684" s="8"/>
      <c r="B684" s="6"/>
      <c r="C684" s="6"/>
      <c r="D684" s="6"/>
      <c r="E684" s="6"/>
      <c r="F684" s="6"/>
      <c r="G684" s="6"/>
      <c r="H684" s="6"/>
      <c r="I684" s="6"/>
      <c r="J684" s="6"/>
      <c r="K684" s="3"/>
      <c r="L684" s="6"/>
      <c r="M684" s="3"/>
      <c r="N684" s="3"/>
      <c r="O684" s="3"/>
      <c r="P684" s="117"/>
      <c r="Q684" s="6"/>
      <c r="R684" s="6"/>
      <c r="S684" s="6"/>
      <c r="T684" s="6"/>
      <c r="U684" s="6"/>
      <c r="V684" s="3"/>
      <c r="W684" s="6"/>
      <c r="X684" s="3"/>
      <c r="Y684" s="3"/>
      <c r="Z684" s="6"/>
      <c r="AA684" s="3"/>
    </row>
    <row r="685" spans="1:27" x14ac:dyDescent="0.55000000000000004">
      <c r="A685" s="8"/>
      <c r="B685" s="6"/>
      <c r="C685" s="6"/>
      <c r="D685" s="6"/>
      <c r="E685" s="6"/>
      <c r="F685" s="6"/>
      <c r="G685" s="6"/>
      <c r="H685" s="6"/>
      <c r="I685" s="6"/>
      <c r="J685" s="6"/>
      <c r="K685" s="3"/>
      <c r="L685" s="6"/>
      <c r="M685" s="3"/>
      <c r="N685" s="3"/>
      <c r="O685" s="3"/>
      <c r="P685" s="117"/>
      <c r="Q685" s="6"/>
      <c r="R685" s="6"/>
      <c r="S685" s="6"/>
      <c r="T685" s="6"/>
      <c r="U685" s="6"/>
      <c r="V685" s="3"/>
      <c r="W685" s="6"/>
      <c r="X685" s="3"/>
      <c r="Y685" s="3"/>
      <c r="Z685" s="6"/>
      <c r="AA685" s="3"/>
    </row>
    <row r="686" spans="1:27" x14ac:dyDescent="0.55000000000000004">
      <c r="A686" s="8"/>
      <c r="B686" s="6"/>
      <c r="C686" s="6"/>
      <c r="D686" s="6"/>
      <c r="E686" s="6"/>
      <c r="F686" s="6"/>
      <c r="G686" s="6"/>
      <c r="H686" s="6"/>
      <c r="I686" s="6"/>
      <c r="J686" s="6"/>
      <c r="K686" s="3"/>
      <c r="L686" s="6"/>
      <c r="M686" s="3"/>
      <c r="N686" s="3"/>
      <c r="O686" s="3"/>
      <c r="P686" s="117"/>
      <c r="Q686" s="6"/>
      <c r="R686" s="6"/>
      <c r="S686" s="6"/>
      <c r="T686" s="6"/>
      <c r="U686" s="6"/>
      <c r="V686" s="3"/>
      <c r="W686" s="6"/>
      <c r="X686" s="3"/>
      <c r="Y686" s="3"/>
      <c r="Z686" s="6"/>
      <c r="AA686" s="3"/>
    </row>
    <row r="687" spans="1:27" x14ac:dyDescent="0.55000000000000004">
      <c r="A687" s="8"/>
      <c r="B687" s="6"/>
      <c r="C687" s="6"/>
      <c r="D687" s="6"/>
      <c r="E687" s="6"/>
      <c r="F687" s="6"/>
      <c r="G687" s="6"/>
      <c r="H687" s="6"/>
      <c r="I687" s="6"/>
      <c r="J687" s="6"/>
      <c r="K687" s="3"/>
      <c r="L687" s="6"/>
      <c r="M687" s="3"/>
      <c r="N687" s="3"/>
      <c r="O687" s="3"/>
      <c r="P687" s="117"/>
      <c r="Q687" s="6"/>
      <c r="R687" s="6"/>
      <c r="S687" s="6"/>
      <c r="T687" s="6"/>
      <c r="U687" s="6"/>
      <c r="V687" s="3"/>
      <c r="W687" s="6"/>
      <c r="X687" s="3"/>
      <c r="Y687" s="3"/>
      <c r="Z687" s="6"/>
      <c r="AA687" s="3"/>
    </row>
    <row r="688" spans="1:27" x14ac:dyDescent="0.55000000000000004">
      <c r="A688" s="8"/>
      <c r="B688" s="6"/>
      <c r="C688" s="6"/>
      <c r="D688" s="6"/>
      <c r="E688" s="6"/>
      <c r="F688" s="6"/>
      <c r="G688" s="6"/>
      <c r="H688" s="6"/>
      <c r="I688" s="6"/>
      <c r="J688" s="6"/>
      <c r="K688" s="3"/>
      <c r="L688" s="6"/>
      <c r="M688" s="3"/>
      <c r="N688" s="3"/>
      <c r="O688" s="3"/>
      <c r="P688" s="117"/>
      <c r="Q688" s="6"/>
      <c r="R688" s="6"/>
      <c r="S688" s="6"/>
      <c r="T688" s="6"/>
      <c r="U688" s="6"/>
      <c r="V688" s="3"/>
      <c r="W688" s="6"/>
      <c r="X688" s="3"/>
      <c r="Y688" s="3"/>
      <c r="Z688" s="6"/>
      <c r="AA688" s="3"/>
    </row>
    <row r="689" spans="1:27" x14ac:dyDescent="0.55000000000000004">
      <c r="A689" s="8"/>
      <c r="B689" s="6"/>
      <c r="C689" s="6"/>
      <c r="D689" s="6"/>
      <c r="E689" s="6"/>
      <c r="F689" s="6"/>
      <c r="G689" s="6"/>
      <c r="H689" s="6"/>
      <c r="I689" s="6"/>
      <c r="J689" s="6"/>
      <c r="K689" s="3"/>
      <c r="L689" s="6"/>
      <c r="M689" s="3"/>
      <c r="N689" s="3"/>
      <c r="O689" s="3"/>
      <c r="P689" s="117"/>
      <c r="Q689" s="6"/>
      <c r="R689" s="6"/>
      <c r="S689" s="6"/>
      <c r="T689" s="6"/>
      <c r="U689" s="6"/>
      <c r="V689" s="3"/>
      <c r="W689" s="6"/>
      <c r="X689" s="3"/>
      <c r="Y689" s="3"/>
      <c r="Z689" s="6"/>
      <c r="AA689" s="3"/>
    </row>
    <row r="690" spans="1:27" x14ac:dyDescent="0.55000000000000004">
      <c r="A690" s="8"/>
      <c r="B690" s="6"/>
      <c r="C690" s="6"/>
      <c r="D690" s="6"/>
      <c r="E690" s="6"/>
      <c r="F690" s="6"/>
      <c r="G690" s="6"/>
      <c r="H690" s="6"/>
      <c r="I690" s="6"/>
      <c r="J690" s="6"/>
      <c r="K690" s="3"/>
      <c r="L690" s="6"/>
      <c r="M690" s="3"/>
      <c r="N690" s="3"/>
      <c r="O690" s="3"/>
      <c r="P690" s="117"/>
      <c r="Q690" s="6"/>
      <c r="R690" s="6"/>
      <c r="S690" s="6"/>
      <c r="T690" s="6"/>
      <c r="U690" s="6"/>
      <c r="V690" s="3"/>
      <c r="W690" s="6"/>
      <c r="X690" s="3"/>
      <c r="Y690" s="3"/>
      <c r="Z690" s="6"/>
      <c r="AA690" s="3"/>
    </row>
    <row r="691" spans="1:27" x14ac:dyDescent="0.55000000000000004">
      <c r="A691" s="8"/>
      <c r="B691" s="6"/>
      <c r="C691" s="6"/>
      <c r="D691" s="6"/>
      <c r="E691" s="6"/>
      <c r="F691" s="6"/>
      <c r="G691" s="6"/>
      <c r="H691" s="6"/>
      <c r="I691" s="6"/>
      <c r="J691" s="6"/>
      <c r="K691" s="3"/>
      <c r="L691" s="6"/>
      <c r="M691" s="3"/>
      <c r="N691" s="3"/>
      <c r="O691" s="3"/>
      <c r="P691" s="117"/>
      <c r="Q691" s="6"/>
      <c r="R691" s="6"/>
      <c r="S691" s="6"/>
      <c r="T691" s="6"/>
      <c r="U691" s="6"/>
      <c r="V691" s="3"/>
      <c r="W691" s="6"/>
      <c r="X691" s="3"/>
      <c r="Y691" s="3"/>
      <c r="Z691" s="6"/>
      <c r="AA691" s="3"/>
    </row>
    <row r="692" spans="1:27" x14ac:dyDescent="0.55000000000000004">
      <c r="A692" s="8"/>
      <c r="B692" s="6"/>
      <c r="C692" s="6"/>
      <c r="D692" s="6"/>
      <c r="E692" s="6"/>
      <c r="F692" s="6"/>
      <c r="G692" s="6"/>
      <c r="H692" s="6"/>
      <c r="I692" s="6"/>
      <c r="J692" s="6"/>
      <c r="K692" s="3"/>
      <c r="L692" s="6"/>
      <c r="M692" s="3"/>
      <c r="N692" s="3"/>
      <c r="O692" s="3"/>
      <c r="P692" s="117"/>
      <c r="Q692" s="6"/>
      <c r="R692" s="6"/>
      <c r="S692" s="6"/>
      <c r="T692" s="6"/>
      <c r="U692" s="6"/>
      <c r="V692" s="3"/>
      <c r="W692" s="6"/>
      <c r="X692" s="3"/>
      <c r="Y692" s="3"/>
      <c r="Z692" s="6"/>
      <c r="AA692" s="3"/>
    </row>
    <row r="693" spans="1:27" x14ac:dyDescent="0.55000000000000004">
      <c r="A693" s="8"/>
      <c r="B693" s="6"/>
      <c r="C693" s="6"/>
      <c r="D693" s="6"/>
      <c r="E693" s="6"/>
      <c r="F693" s="6"/>
      <c r="G693" s="6"/>
      <c r="H693" s="6"/>
      <c r="I693" s="6"/>
      <c r="J693" s="6"/>
      <c r="K693" s="3"/>
      <c r="L693" s="6"/>
      <c r="M693" s="3"/>
      <c r="N693" s="3"/>
      <c r="O693" s="3"/>
      <c r="P693" s="117"/>
      <c r="Q693" s="6"/>
      <c r="R693" s="6"/>
      <c r="S693" s="6"/>
      <c r="T693" s="6"/>
      <c r="U693" s="6"/>
      <c r="V693" s="3"/>
      <c r="W693" s="6"/>
      <c r="X693" s="3"/>
      <c r="Y693" s="3"/>
      <c r="Z693" s="6"/>
      <c r="AA693" s="3"/>
    </row>
    <row r="694" spans="1:27" x14ac:dyDescent="0.55000000000000004">
      <c r="A694" s="8"/>
      <c r="B694" s="6"/>
      <c r="C694" s="6"/>
      <c r="D694" s="6"/>
      <c r="E694" s="6"/>
      <c r="F694" s="6"/>
      <c r="G694" s="6"/>
      <c r="H694" s="6"/>
      <c r="I694" s="6"/>
      <c r="J694" s="6"/>
      <c r="K694" s="3"/>
      <c r="L694" s="6"/>
      <c r="M694" s="3"/>
      <c r="N694" s="3"/>
      <c r="O694" s="3"/>
      <c r="P694" s="117"/>
      <c r="Q694" s="6"/>
      <c r="R694" s="6"/>
      <c r="S694" s="6"/>
      <c r="T694" s="6"/>
      <c r="U694" s="6"/>
      <c r="V694" s="3"/>
      <c r="W694" s="6"/>
      <c r="X694" s="3"/>
      <c r="Y694" s="3"/>
      <c r="Z694" s="6"/>
      <c r="AA694" s="3"/>
    </row>
    <row r="695" spans="1:27" x14ac:dyDescent="0.55000000000000004">
      <c r="A695" s="8"/>
      <c r="B695" s="6"/>
      <c r="C695" s="6"/>
      <c r="D695" s="6"/>
      <c r="E695" s="6"/>
      <c r="F695" s="6"/>
      <c r="G695" s="6"/>
      <c r="H695" s="6"/>
      <c r="I695" s="6"/>
      <c r="J695" s="6"/>
      <c r="K695" s="3"/>
      <c r="L695" s="6"/>
      <c r="M695" s="3"/>
      <c r="N695" s="3"/>
      <c r="O695" s="3"/>
      <c r="P695" s="117"/>
      <c r="Q695" s="6"/>
      <c r="R695" s="6"/>
      <c r="S695" s="6"/>
      <c r="T695" s="6"/>
      <c r="U695" s="6"/>
      <c r="V695" s="3"/>
      <c r="W695" s="6"/>
      <c r="X695" s="3"/>
      <c r="Y695" s="3"/>
      <c r="Z695" s="6"/>
      <c r="AA695" s="3"/>
    </row>
    <row r="696" spans="1:27" x14ac:dyDescent="0.55000000000000004">
      <c r="A696" s="8"/>
      <c r="B696" s="6"/>
      <c r="C696" s="6"/>
      <c r="D696" s="6"/>
      <c r="E696" s="6"/>
      <c r="F696" s="6"/>
      <c r="G696" s="6"/>
      <c r="H696" s="6"/>
      <c r="I696" s="6"/>
      <c r="J696" s="6"/>
      <c r="K696" s="3"/>
      <c r="L696" s="6"/>
      <c r="M696" s="3"/>
      <c r="N696" s="3"/>
      <c r="O696" s="3"/>
      <c r="P696" s="117"/>
      <c r="Q696" s="6"/>
      <c r="R696" s="6"/>
      <c r="S696" s="6"/>
      <c r="T696" s="6"/>
      <c r="U696" s="6"/>
      <c r="V696" s="3"/>
      <c r="W696" s="6"/>
      <c r="X696" s="3"/>
      <c r="Y696" s="3"/>
      <c r="Z696" s="6"/>
      <c r="AA696" s="3"/>
    </row>
    <row r="697" spans="1:27" x14ac:dyDescent="0.55000000000000004">
      <c r="A697" s="8"/>
      <c r="B697" s="6"/>
      <c r="C697" s="6"/>
      <c r="D697" s="6"/>
      <c r="E697" s="6"/>
      <c r="F697" s="6"/>
      <c r="G697" s="6"/>
      <c r="H697" s="6"/>
      <c r="I697" s="6"/>
      <c r="J697" s="6"/>
      <c r="K697" s="3"/>
      <c r="L697" s="6"/>
      <c r="M697" s="3"/>
      <c r="N697" s="3"/>
      <c r="O697" s="3"/>
      <c r="P697" s="117"/>
      <c r="Q697" s="6"/>
      <c r="R697" s="6"/>
      <c r="S697" s="6"/>
      <c r="T697" s="6"/>
      <c r="U697" s="6"/>
      <c r="V697" s="3"/>
      <c r="W697" s="6"/>
      <c r="X697" s="3"/>
      <c r="Y697" s="3"/>
      <c r="Z697" s="6"/>
      <c r="AA697" s="3"/>
    </row>
    <row r="698" spans="1:27" x14ac:dyDescent="0.55000000000000004">
      <c r="A698" s="8"/>
      <c r="B698" s="6"/>
      <c r="C698" s="6"/>
      <c r="D698" s="6"/>
      <c r="E698" s="6"/>
      <c r="F698" s="6"/>
      <c r="G698" s="6"/>
      <c r="H698" s="6"/>
      <c r="I698" s="6"/>
      <c r="J698" s="6"/>
      <c r="K698" s="3"/>
      <c r="L698" s="6"/>
      <c r="M698" s="3"/>
      <c r="N698" s="3"/>
      <c r="O698" s="3"/>
      <c r="P698" s="117"/>
      <c r="Q698" s="6"/>
      <c r="R698" s="6"/>
      <c r="S698" s="6"/>
      <c r="T698" s="6"/>
      <c r="U698" s="6"/>
      <c r="V698" s="3"/>
      <c r="W698" s="6"/>
      <c r="X698" s="3"/>
      <c r="Y698" s="3"/>
      <c r="Z698" s="6"/>
      <c r="AA698" s="3"/>
    </row>
    <row r="699" spans="1:27" x14ac:dyDescent="0.55000000000000004">
      <c r="A699" s="8"/>
      <c r="B699" s="6"/>
      <c r="C699" s="6"/>
      <c r="D699" s="6"/>
      <c r="E699" s="6"/>
      <c r="F699" s="6"/>
      <c r="G699" s="6"/>
      <c r="H699" s="6"/>
      <c r="I699" s="6"/>
      <c r="J699" s="6"/>
      <c r="K699" s="3"/>
      <c r="L699" s="6"/>
      <c r="M699" s="3"/>
      <c r="N699" s="3"/>
      <c r="O699" s="3"/>
      <c r="P699" s="117"/>
      <c r="Q699" s="6"/>
      <c r="R699" s="6"/>
      <c r="S699" s="6"/>
      <c r="T699" s="6"/>
      <c r="U699" s="6"/>
      <c r="V699" s="3"/>
      <c r="W699" s="6"/>
      <c r="X699" s="3"/>
      <c r="Y699" s="3"/>
      <c r="Z699" s="6"/>
      <c r="AA699" s="3"/>
    </row>
    <row r="700" spans="1:27" x14ac:dyDescent="0.55000000000000004">
      <c r="A700" s="8"/>
      <c r="B700" s="6"/>
      <c r="C700" s="6"/>
      <c r="D700" s="6"/>
      <c r="E700" s="6"/>
      <c r="F700" s="6"/>
      <c r="G700" s="6"/>
      <c r="H700" s="6"/>
      <c r="I700" s="6"/>
      <c r="J700" s="6"/>
      <c r="K700" s="3"/>
      <c r="L700" s="6"/>
      <c r="M700" s="3"/>
      <c r="N700" s="3"/>
      <c r="O700" s="3"/>
      <c r="P700" s="117"/>
      <c r="Q700" s="6"/>
      <c r="R700" s="6"/>
      <c r="S700" s="6"/>
      <c r="T700" s="6"/>
      <c r="U700" s="6"/>
      <c r="V700" s="3"/>
      <c r="W700" s="6"/>
      <c r="X700" s="3"/>
      <c r="Y700" s="3"/>
      <c r="Z700" s="6"/>
      <c r="AA700" s="3"/>
    </row>
    <row r="701" spans="1:27" x14ac:dyDescent="0.55000000000000004">
      <c r="A701" s="8"/>
      <c r="B701" s="6"/>
      <c r="C701" s="6"/>
      <c r="D701" s="6"/>
      <c r="E701" s="6"/>
      <c r="F701" s="6"/>
      <c r="G701" s="6"/>
      <c r="H701" s="6"/>
      <c r="I701" s="6"/>
      <c r="J701" s="6"/>
      <c r="K701" s="3"/>
      <c r="L701" s="6"/>
      <c r="M701" s="3"/>
      <c r="N701" s="3"/>
      <c r="O701" s="3"/>
      <c r="P701" s="117"/>
      <c r="Q701" s="6"/>
      <c r="R701" s="6"/>
      <c r="S701" s="6"/>
      <c r="T701" s="6"/>
      <c r="U701" s="6"/>
      <c r="V701" s="3"/>
      <c r="W701" s="6"/>
      <c r="X701" s="3"/>
      <c r="Y701" s="3"/>
      <c r="Z701" s="6"/>
      <c r="AA701" s="3"/>
    </row>
    <row r="702" spans="1:27" x14ac:dyDescent="0.55000000000000004">
      <c r="A702" s="8"/>
      <c r="B702" s="6"/>
      <c r="C702" s="6"/>
      <c r="D702" s="6"/>
      <c r="E702" s="6"/>
      <c r="F702" s="6"/>
      <c r="G702" s="6"/>
      <c r="H702" s="6"/>
      <c r="I702" s="6"/>
      <c r="J702" s="6"/>
      <c r="K702" s="3"/>
      <c r="L702" s="6"/>
      <c r="M702" s="3"/>
      <c r="N702" s="3"/>
      <c r="O702" s="3"/>
      <c r="P702" s="117"/>
      <c r="Q702" s="6"/>
      <c r="R702" s="6"/>
      <c r="S702" s="6"/>
      <c r="T702" s="6"/>
      <c r="U702" s="6"/>
      <c r="V702" s="3"/>
      <c r="W702" s="6"/>
      <c r="X702" s="3"/>
      <c r="Y702" s="3"/>
      <c r="Z702" s="6"/>
      <c r="AA702" s="3"/>
    </row>
    <row r="703" spans="1:27" x14ac:dyDescent="0.55000000000000004">
      <c r="A703" s="8"/>
      <c r="B703" s="6"/>
      <c r="C703" s="6"/>
      <c r="D703" s="6"/>
      <c r="E703" s="6"/>
      <c r="F703" s="6"/>
      <c r="G703" s="6"/>
      <c r="H703" s="6"/>
      <c r="I703" s="6"/>
      <c r="J703" s="6"/>
      <c r="K703" s="3"/>
      <c r="L703" s="6"/>
      <c r="M703" s="3"/>
      <c r="N703" s="3"/>
      <c r="O703" s="3"/>
      <c r="P703" s="117"/>
      <c r="Q703" s="6"/>
      <c r="R703" s="6"/>
      <c r="S703" s="6"/>
      <c r="T703" s="6"/>
      <c r="U703" s="6"/>
      <c r="V703" s="3"/>
      <c r="W703" s="6"/>
      <c r="X703" s="3"/>
      <c r="Y703" s="3"/>
      <c r="Z703" s="6"/>
      <c r="AA703" s="3"/>
    </row>
    <row r="704" spans="1:27" x14ac:dyDescent="0.55000000000000004">
      <c r="A704" s="8"/>
      <c r="B704" s="6"/>
      <c r="C704" s="6"/>
      <c r="D704" s="6"/>
      <c r="E704" s="6"/>
      <c r="F704" s="6"/>
      <c r="G704" s="6"/>
      <c r="H704" s="6"/>
      <c r="I704" s="6"/>
      <c r="J704" s="6"/>
      <c r="K704" s="3"/>
      <c r="L704" s="6"/>
      <c r="M704" s="3"/>
      <c r="N704" s="3"/>
      <c r="O704" s="3"/>
      <c r="P704" s="117"/>
      <c r="Q704" s="6"/>
      <c r="R704" s="6"/>
      <c r="S704" s="6"/>
      <c r="T704" s="6"/>
      <c r="U704" s="6"/>
      <c r="V704" s="3"/>
      <c r="W704" s="6"/>
      <c r="X704" s="3"/>
      <c r="Y704" s="3"/>
      <c r="Z704" s="6"/>
      <c r="AA704" s="3"/>
    </row>
    <row r="705" spans="1:27" x14ac:dyDescent="0.55000000000000004">
      <c r="A705" s="8"/>
      <c r="B705" s="6"/>
      <c r="C705" s="6"/>
      <c r="D705" s="6"/>
      <c r="E705" s="6"/>
      <c r="F705" s="6"/>
      <c r="G705" s="6"/>
      <c r="H705" s="6"/>
      <c r="I705" s="6"/>
      <c r="J705" s="6"/>
      <c r="K705" s="3"/>
      <c r="L705" s="6"/>
      <c r="M705" s="3"/>
      <c r="N705" s="3"/>
      <c r="O705" s="3"/>
      <c r="P705" s="117"/>
      <c r="Q705" s="6"/>
      <c r="R705" s="6"/>
      <c r="S705" s="6"/>
      <c r="T705" s="6"/>
      <c r="U705" s="6"/>
      <c r="V705" s="3"/>
      <c r="W705" s="6"/>
      <c r="X705" s="3"/>
      <c r="Y705" s="3"/>
      <c r="Z705" s="6"/>
      <c r="AA705" s="3"/>
    </row>
    <row r="706" spans="1:27" x14ac:dyDescent="0.55000000000000004">
      <c r="A706" s="8"/>
      <c r="B706" s="6"/>
      <c r="C706" s="6"/>
      <c r="D706" s="6"/>
      <c r="E706" s="6"/>
      <c r="F706" s="6"/>
      <c r="G706" s="6"/>
      <c r="H706" s="6"/>
      <c r="I706" s="6"/>
      <c r="J706" s="6"/>
      <c r="K706" s="3"/>
      <c r="L706" s="6"/>
      <c r="M706" s="3"/>
      <c r="N706" s="3"/>
      <c r="O706" s="3"/>
      <c r="P706" s="117"/>
      <c r="Q706" s="6"/>
      <c r="R706" s="6"/>
      <c r="S706" s="6"/>
      <c r="T706" s="6"/>
      <c r="U706" s="6"/>
      <c r="V706" s="3"/>
      <c r="W706" s="6"/>
      <c r="X706" s="3"/>
      <c r="Y706" s="3"/>
      <c r="Z706" s="6"/>
      <c r="AA706" s="3"/>
    </row>
    <row r="707" spans="1:27" x14ac:dyDescent="0.55000000000000004">
      <c r="A707" s="8"/>
      <c r="B707" s="6"/>
      <c r="C707" s="6"/>
      <c r="D707" s="6"/>
      <c r="E707" s="6"/>
      <c r="F707" s="6"/>
      <c r="G707" s="6"/>
      <c r="H707" s="6"/>
      <c r="I707" s="6"/>
      <c r="J707" s="6"/>
      <c r="K707" s="3"/>
      <c r="L707" s="6"/>
      <c r="M707" s="3"/>
      <c r="N707" s="3"/>
      <c r="O707" s="3"/>
      <c r="P707" s="117"/>
      <c r="Q707" s="6"/>
      <c r="R707" s="6"/>
      <c r="S707" s="6"/>
      <c r="T707" s="6"/>
      <c r="U707" s="6"/>
      <c r="V707" s="3"/>
      <c r="W707" s="6"/>
      <c r="X707" s="3"/>
      <c r="Y707" s="3"/>
      <c r="Z707" s="6"/>
      <c r="AA707" s="3"/>
    </row>
    <row r="708" spans="1:27" x14ac:dyDescent="0.55000000000000004">
      <c r="A708" s="8"/>
      <c r="B708" s="6"/>
      <c r="C708" s="6"/>
      <c r="D708" s="6"/>
      <c r="E708" s="6"/>
      <c r="F708" s="6"/>
      <c r="G708" s="6"/>
      <c r="H708" s="6"/>
      <c r="I708" s="6"/>
      <c r="J708" s="6"/>
      <c r="K708" s="3"/>
      <c r="L708" s="6"/>
      <c r="M708" s="3"/>
      <c r="N708" s="3"/>
      <c r="O708" s="3"/>
      <c r="P708" s="117"/>
      <c r="Q708" s="6"/>
      <c r="R708" s="6"/>
      <c r="S708" s="6"/>
      <c r="T708" s="6"/>
      <c r="U708" s="6"/>
      <c r="V708" s="3"/>
      <c r="W708" s="6"/>
      <c r="X708" s="3"/>
      <c r="Y708" s="3"/>
      <c r="Z708" s="6"/>
      <c r="AA708" s="3"/>
    </row>
    <row r="709" spans="1:27" x14ac:dyDescent="0.55000000000000004">
      <c r="A709" s="8"/>
      <c r="B709" s="6"/>
      <c r="C709" s="6"/>
      <c r="D709" s="6"/>
      <c r="E709" s="6"/>
      <c r="F709" s="6"/>
      <c r="G709" s="6"/>
      <c r="H709" s="6"/>
      <c r="I709" s="6"/>
      <c r="J709" s="6"/>
      <c r="K709" s="3"/>
      <c r="L709" s="6"/>
      <c r="M709" s="3"/>
      <c r="N709" s="3"/>
      <c r="O709" s="3"/>
      <c r="P709" s="117"/>
      <c r="Q709" s="6"/>
      <c r="R709" s="6"/>
      <c r="S709" s="6"/>
      <c r="T709" s="6"/>
      <c r="U709" s="6"/>
      <c r="V709" s="3"/>
      <c r="W709" s="6"/>
      <c r="X709" s="3"/>
      <c r="Y709" s="3"/>
      <c r="Z709" s="6"/>
      <c r="AA709" s="3"/>
    </row>
    <row r="710" spans="1:27" x14ac:dyDescent="0.55000000000000004">
      <c r="A710" s="8"/>
      <c r="B710" s="6"/>
      <c r="C710" s="6"/>
      <c r="D710" s="6"/>
      <c r="E710" s="6"/>
      <c r="F710" s="6"/>
      <c r="G710" s="6"/>
      <c r="H710" s="6"/>
      <c r="I710" s="6"/>
      <c r="J710" s="6"/>
      <c r="K710" s="3"/>
      <c r="L710" s="6"/>
      <c r="M710" s="3"/>
      <c r="N710" s="3"/>
      <c r="O710" s="3"/>
      <c r="P710" s="117"/>
      <c r="Q710" s="6"/>
      <c r="R710" s="6"/>
      <c r="S710" s="6"/>
      <c r="T710" s="6"/>
      <c r="U710" s="6"/>
      <c r="V710" s="3"/>
      <c r="W710" s="6"/>
      <c r="X710" s="3"/>
      <c r="Y710" s="3"/>
      <c r="Z710" s="6"/>
      <c r="AA710" s="3"/>
    </row>
    <row r="711" spans="1:27" x14ac:dyDescent="0.55000000000000004">
      <c r="A711" s="8"/>
      <c r="B711" s="6"/>
      <c r="C711" s="6"/>
      <c r="D711" s="6"/>
      <c r="E711" s="6"/>
      <c r="F711" s="6"/>
      <c r="G711" s="6"/>
      <c r="H711" s="6"/>
      <c r="I711" s="6"/>
      <c r="J711" s="6"/>
      <c r="K711" s="3"/>
      <c r="L711" s="6"/>
      <c r="M711" s="3"/>
      <c r="N711" s="3"/>
      <c r="O711" s="3"/>
      <c r="P711" s="117"/>
      <c r="Q711" s="6"/>
      <c r="R711" s="6"/>
      <c r="S711" s="6"/>
      <c r="T711" s="6"/>
      <c r="U711" s="6"/>
      <c r="V711" s="3"/>
      <c r="W711" s="6"/>
      <c r="X711" s="3"/>
      <c r="Y711" s="3"/>
      <c r="Z711" s="6"/>
      <c r="AA711" s="3"/>
    </row>
    <row r="712" spans="1:27" x14ac:dyDescent="0.55000000000000004">
      <c r="A712" s="8"/>
      <c r="B712" s="6"/>
      <c r="C712" s="6"/>
      <c r="D712" s="6"/>
      <c r="E712" s="6"/>
      <c r="F712" s="6"/>
      <c r="G712" s="6"/>
      <c r="H712" s="6"/>
      <c r="I712" s="6"/>
      <c r="J712" s="6"/>
      <c r="K712" s="3"/>
      <c r="L712" s="6"/>
      <c r="M712" s="3"/>
      <c r="N712" s="3"/>
      <c r="O712" s="3"/>
      <c r="P712" s="117"/>
      <c r="Q712" s="6"/>
      <c r="R712" s="6"/>
      <c r="S712" s="6"/>
      <c r="T712" s="6"/>
      <c r="U712" s="6"/>
      <c r="V712" s="3"/>
      <c r="W712" s="6"/>
      <c r="X712" s="3"/>
      <c r="Y712" s="3"/>
      <c r="Z712" s="6"/>
      <c r="AA712" s="3"/>
    </row>
    <row r="713" spans="1:27" x14ac:dyDescent="0.55000000000000004">
      <c r="A713" s="8"/>
      <c r="B713" s="6"/>
      <c r="C713" s="6"/>
      <c r="D713" s="6"/>
      <c r="E713" s="6"/>
      <c r="F713" s="6"/>
      <c r="G713" s="6"/>
      <c r="H713" s="6"/>
      <c r="I713" s="6"/>
      <c r="J713" s="6"/>
      <c r="K713" s="3"/>
      <c r="L713" s="6"/>
      <c r="M713" s="3"/>
      <c r="N713" s="3"/>
      <c r="O713" s="3"/>
      <c r="P713" s="117"/>
      <c r="Q713" s="6"/>
      <c r="R713" s="6"/>
      <c r="S713" s="6"/>
      <c r="T713" s="6"/>
      <c r="U713" s="6"/>
      <c r="V713" s="3"/>
      <c r="W713" s="6"/>
      <c r="X713" s="3"/>
      <c r="Y713" s="3"/>
      <c r="Z713" s="6"/>
      <c r="AA713" s="3"/>
    </row>
    <row r="714" spans="1:27" x14ac:dyDescent="0.55000000000000004">
      <c r="A714" s="8"/>
      <c r="B714" s="6"/>
      <c r="C714" s="6"/>
      <c r="D714" s="6"/>
      <c r="E714" s="6"/>
      <c r="F714" s="6"/>
      <c r="G714" s="6"/>
      <c r="H714" s="6"/>
      <c r="I714" s="6"/>
      <c r="J714" s="6"/>
      <c r="K714" s="3"/>
      <c r="L714" s="6"/>
      <c r="M714" s="3"/>
      <c r="N714" s="3"/>
      <c r="O714" s="3"/>
      <c r="P714" s="117"/>
      <c r="Q714" s="6"/>
      <c r="R714" s="6"/>
      <c r="S714" s="6"/>
      <c r="T714" s="6"/>
      <c r="U714" s="6"/>
      <c r="V714" s="3"/>
      <c r="W714" s="6"/>
      <c r="X714" s="3"/>
      <c r="Y714" s="3"/>
      <c r="Z714" s="6"/>
      <c r="AA714" s="3"/>
    </row>
    <row r="715" spans="1:27" x14ac:dyDescent="0.55000000000000004">
      <c r="A715" s="8"/>
      <c r="B715" s="6"/>
      <c r="C715" s="6"/>
      <c r="D715" s="6"/>
      <c r="E715" s="6"/>
      <c r="F715" s="6"/>
      <c r="G715" s="6"/>
      <c r="H715" s="6"/>
      <c r="I715" s="6"/>
      <c r="J715" s="6"/>
      <c r="K715" s="3"/>
      <c r="L715" s="6"/>
      <c r="M715" s="3"/>
      <c r="N715" s="3"/>
      <c r="O715" s="3"/>
      <c r="P715" s="117"/>
      <c r="Q715" s="6"/>
      <c r="R715" s="6"/>
      <c r="S715" s="6"/>
      <c r="T715" s="6"/>
      <c r="U715" s="6"/>
      <c r="V715" s="3"/>
      <c r="W715" s="6"/>
      <c r="X715" s="3"/>
      <c r="Y715" s="3"/>
      <c r="Z715" s="6"/>
      <c r="AA715" s="3"/>
    </row>
    <row r="716" spans="1:27" x14ac:dyDescent="0.55000000000000004">
      <c r="A716" s="8"/>
      <c r="B716" s="6"/>
      <c r="C716" s="6"/>
      <c r="D716" s="6"/>
      <c r="E716" s="6"/>
      <c r="F716" s="6"/>
      <c r="G716" s="6"/>
      <c r="H716" s="6"/>
      <c r="I716" s="6"/>
      <c r="J716" s="6"/>
      <c r="K716" s="3"/>
      <c r="L716" s="6"/>
      <c r="M716" s="3"/>
      <c r="N716" s="3"/>
      <c r="O716" s="3"/>
      <c r="P716" s="117"/>
      <c r="Q716" s="6"/>
      <c r="R716" s="6"/>
      <c r="S716" s="6"/>
      <c r="T716" s="6"/>
      <c r="U716" s="6"/>
      <c r="V716" s="3"/>
      <c r="W716" s="6"/>
      <c r="X716" s="3"/>
      <c r="Y716" s="3"/>
      <c r="Z716" s="6"/>
      <c r="AA716" s="3"/>
    </row>
    <row r="717" spans="1:27" x14ac:dyDescent="0.55000000000000004">
      <c r="A717" s="8"/>
      <c r="B717" s="6"/>
      <c r="C717" s="6"/>
      <c r="D717" s="6"/>
      <c r="E717" s="6"/>
      <c r="F717" s="6"/>
      <c r="G717" s="6"/>
      <c r="H717" s="6"/>
      <c r="I717" s="6"/>
      <c r="J717" s="6"/>
      <c r="K717" s="3"/>
      <c r="L717" s="6"/>
      <c r="M717" s="3"/>
      <c r="N717" s="3"/>
      <c r="O717" s="3"/>
      <c r="P717" s="117"/>
      <c r="Q717" s="6"/>
      <c r="R717" s="6"/>
      <c r="S717" s="6"/>
      <c r="T717" s="6"/>
      <c r="U717" s="6"/>
      <c r="V717" s="3"/>
      <c r="W717" s="6"/>
      <c r="X717" s="3"/>
      <c r="Y717" s="3"/>
      <c r="Z717" s="6"/>
      <c r="AA717" s="3"/>
    </row>
    <row r="718" spans="1:27" x14ac:dyDescent="0.55000000000000004">
      <c r="A718" s="8"/>
      <c r="B718" s="6"/>
      <c r="C718" s="6"/>
      <c r="D718" s="6"/>
      <c r="E718" s="6"/>
      <c r="F718" s="6"/>
      <c r="G718" s="6"/>
      <c r="H718" s="6"/>
      <c r="I718" s="6"/>
      <c r="J718" s="6"/>
      <c r="K718" s="3"/>
      <c r="L718" s="6"/>
      <c r="M718" s="3"/>
      <c r="N718" s="3"/>
      <c r="O718" s="3"/>
      <c r="P718" s="117"/>
      <c r="Q718" s="6"/>
      <c r="R718" s="6"/>
      <c r="S718" s="6"/>
      <c r="T718" s="6"/>
      <c r="U718" s="6"/>
      <c r="V718" s="3"/>
      <c r="W718" s="6"/>
      <c r="X718" s="3"/>
      <c r="Y718" s="3"/>
      <c r="Z718" s="6"/>
      <c r="AA718" s="3"/>
    </row>
    <row r="719" spans="1:27" x14ac:dyDescent="0.55000000000000004">
      <c r="A719" s="8"/>
      <c r="B719" s="6"/>
      <c r="C719" s="6"/>
      <c r="D719" s="6"/>
      <c r="E719" s="6"/>
      <c r="F719" s="6"/>
      <c r="G719" s="6"/>
      <c r="H719" s="6"/>
      <c r="I719" s="6"/>
      <c r="J719" s="6"/>
      <c r="K719" s="3"/>
      <c r="L719" s="6"/>
      <c r="M719" s="3"/>
      <c r="N719" s="3"/>
      <c r="O719" s="3"/>
      <c r="P719" s="117"/>
      <c r="Q719" s="6"/>
      <c r="R719" s="6"/>
      <c r="S719" s="6"/>
      <c r="T719" s="6"/>
      <c r="U719" s="6"/>
      <c r="V719" s="3"/>
      <c r="W719" s="6"/>
      <c r="X719" s="3"/>
      <c r="Y719" s="3"/>
      <c r="Z719" s="6"/>
      <c r="AA719" s="3"/>
    </row>
    <row r="720" spans="1:27" x14ac:dyDescent="0.55000000000000004">
      <c r="A720" s="8"/>
      <c r="B720" s="6"/>
      <c r="C720" s="6"/>
      <c r="D720" s="6"/>
      <c r="E720" s="6"/>
      <c r="F720" s="6"/>
      <c r="G720" s="6"/>
      <c r="H720" s="6"/>
      <c r="I720" s="6"/>
      <c r="J720" s="6"/>
      <c r="K720" s="3"/>
      <c r="L720" s="6"/>
      <c r="M720" s="3"/>
      <c r="N720" s="3"/>
      <c r="O720" s="3"/>
      <c r="P720" s="117"/>
      <c r="Q720" s="6"/>
      <c r="R720" s="6"/>
      <c r="S720" s="6"/>
      <c r="T720" s="6"/>
      <c r="U720" s="6"/>
      <c r="V720" s="3"/>
      <c r="W720" s="6"/>
      <c r="X720" s="3"/>
      <c r="Y720" s="3"/>
      <c r="Z720" s="6"/>
      <c r="AA720" s="3"/>
    </row>
    <row r="721" spans="1:27" x14ac:dyDescent="0.55000000000000004">
      <c r="A721" s="8"/>
      <c r="B721" s="6"/>
      <c r="C721" s="6"/>
      <c r="D721" s="6"/>
      <c r="E721" s="6"/>
      <c r="F721" s="6"/>
      <c r="G721" s="6"/>
      <c r="H721" s="6"/>
      <c r="I721" s="6"/>
      <c r="J721" s="6"/>
      <c r="K721" s="3"/>
      <c r="L721" s="6"/>
      <c r="M721" s="3"/>
      <c r="N721" s="3"/>
      <c r="O721" s="3"/>
      <c r="P721" s="117"/>
      <c r="Q721" s="6"/>
      <c r="R721" s="6"/>
      <c r="S721" s="6"/>
      <c r="T721" s="6"/>
      <c r="U721" s="6"/>
      <c r="V721" s="3"/>
      <c r="W721" s="6"/>
      <c r="X721" s="3"/>
      <c r="Y721" s="3"/>
      <c r="Z721" s="6"/>
      <c r="AA721" s="3"/>
    </row>
    <row r="722" spans="1:27" x14ac:dyDescent="0.55000000000000004">
      <c r="A722" s="8"/>
      <c r="B722" s="6"/>
      <c r="C722" s="6"/>
      <c r="D722" s="6"/>
      <c r="E722" s="6"/>
      <c r="F722" s="6"/>
      <c r="G722" s="6"/>
      <c r="H722" s="6"/>
      <c r="I722" s="6"/>
      <c r="J722" s="6"/>
      <c r="K722" s="3"/>
      <c r="L722" s="6"/>
      <c r="M722" s="3"/>
      <c r="N722" s="3"/>
      <c r="O722" s="3"/>
      <c r="P722" s="117"/>
      <c r="Q722" s="6"/>
      <c r="R722" s="6"/>
      <c r="S722" s="6"/>
      <c r="T722" s="6"/>
      <c r="U722" s="6"/>
      <c r="V722" s="3"/>
      <c r="W722" s="6"/>
      <c r="X722" s="3"/>
      <c r="Y722" s="3"/>
      <c r="Z722" s="6"/>
      <c r="AA722" s="3"/>
    </row>
    <row r="723" spans="1:27" x14ac:dyDescent="0.55000000000000004">
      <c r="A723" s="8"/>
      <c r="B723" s="6"/>
      <c r="C723" s="6"/>
      <c r="D723" s="6"/>
      <c r="E723" s="6"/>
      <c r="F723" s="6"/>
      <c r="G723" s="6"/>
      <c r="H723" s="6"/>
      <c r="I723" s="6"/>
      <c r="J723" s="6"/>
      <c r="K723" s="3"/>
      <c r="L723" s="6"/>
      <c r="M723" s="3"/>
      <c r="N723" s="3"/>
      <c r="O723" s="3"/>
      <c r="P723" s="117"/>
      <c r="Q723" s="6"/>
      <c r="R723" s="6"/>
      <c r="S723" s="6"/>
      <c r="T723" s="6"/>
      <c r="U723" s="6"/>
      <c r="V723" s="3"/>
      <c r="W723" s="6"/>
      <c r="X723" s="3"/>
      <c r="Y723" s="3"/>
      <c r="Z723" s="6"/>
      <c r="AA723" s="3"/>
    </row>
    <row r="724" spans="1:27" x14ac:dyDescent="0.55000000000000004">
      <c r="A724" s="8"/>
      <c r="B724" s="6"/>
      <c r="C724" s="6"/>
      <c r="D724" s="6"/>
      <c r="E724" s="6"/>
      <c r="F724" s="6"/>
      <c r="G724" s="6"/>
      <c r="H724" s="6"/>
      <c r="I724" s="6"/>
      <c r="J724" s="6"/>
      <c r="K724" s="3"/>
      <c r="L724" s="6"/>
      <c r="M724" s="3"/>
      <c r="N724" s="3"/>
      <c r="O724" s="3"/>
      <c r="P724" s="117"/>
      <c r="Q724" s="6"/>
      <c r="R724" s="6"/>
      <c r="S724" s="6"/>
      <c r="T724" s="6"/>
      <c r="U724" s="6"/>
      <c r="V724" s="3"/>
      <c r="W724" s="6"/>
      <c r="X724" s="3"/>
      <c r="Y724" s="3"/>
      <c r="Z724" s="6"/>
      <c r="AA724" s="3"/>
    </row>
    <row r="725" spans="1:27" x14ac:dyDescent="0.55000000000000004">
      <c r="A725" s="8"/>
      <c r="B725" s="6"/>
      <c r="C725" s="6"/>
      <c r="D725" s="6"/>
      <c r="E725" s="6"/>
      <c r="F725" s="6"/>
      <c r="G725" s="6"/>
      <c r="H725" s="6"/>
      <c r="I725" s="6"/>
      <c r="J725" s="6"/>
      <c r="K725" s="3"/>
      <c r="L725" s="6"/>
      <c r="M725" s="3"/>
      <c r="N725" s="3"/>
      <c r="O725" s="3"/>
      <c r="P725" s="117"/>
      <c r="Q725" s="6"/>
      <c r="R725" s="6"/>
      <c r="S725" s="6"/>
      <c r="T725" s="6"/>
      <c r="U725" s="6"/>
      <c r="V725" s="3"/>
      <c r="W725" s="6"/>
      <c r="X725" s="3"/>
      <c r="Y725" s="3"/>
      <c r="Z725" s="6"/>
      <c r="AA725" s="3"/>
    </row>
    <row r="726" spans="1:27" x14ac:dyDescent="0.55000000000000004">
      <c r="A726" s="8"/>
      <c r="B726" s="6"/>
      <c r="C726" s="6"/>
      <c r="D726" s="6"/>
      <c r="E726" s="6"/>
      <c r="F726" s="6"/>
      <c r="G726" s="6"/>
      <c r="H726" s="6"/>
      <c r="I726" s="6"/>
      <c r="J726" s="6"/>
      <c r="K726" s="3"/>
      <c r="L726" s="6"/>
      <c r="M726" s="3"/>
      <c r="N726" s="3"/>
      <c r="O726" s="3"/>
      <c r="P726" s="117"/>
      <c r="Q726" s="6"/>
      <c r="R726" s="6"/>
      <c r="S726" s="6"/>
      <c r="T726" s="6"/>
      <c r="U726" s="6"/>
      <c r="V726" s="3"/>
      <c r="W726" s="6"/>
      <c r="X726" s="3"/>
      <c r="Y726" s="3"/>
      <c r="Z726" s="6"/>
      <c r="AA726" s="3"/>
    </row>
    <row r="727" spans="1:27" x14ac:dyDescent="0.55000000000000004">
      <c r="A727" s="8"/>
      <c r="B727" s="6"/>
      <c r="C727" s="6"/>
      <c r="D727" s="6"/>
      <c r="E727" s="6"/>
      <c r="F727" s="6"/>
      <c r="G727" s="6"/>
      <c r="H727" s="6"/>
      <c r="I727" s="6"/>
      <c r="J727" s="6"/>
      <c r="K727" s="3"/>
      <c r="L727" s="6"/>
      <c r="M727" s="3"/>
      <c r="N727" s="3"/>
      <c r="O727" s="3"/>
      <c r="P727" s="117"/>
      <c r="Q727" s="6"/>
      <c r="R727" s="6"/>
      <c r="S727" s="6"/>
      <c r="T727" s="6"/>
      <c r="U727" s="6"/>
      <c r="V727" s="3"/>
      <c r="W727" s="6"/>
      <c r="X727" s="3"/>
      <c r="Y727" s="3"/>
      <c r="Z727" s="6"/>
      <c r="AA727" s="3"/>
    </row>
    <row r="728" spans="1:27" x14ac:dyDescent="0.55000000000000004">
      <c r="A728" s="8"/>
      <c r="B728" s="6"/>
      <c r="C728" s="6"/>
      <c r="D728" s="6"/>
      <c r="E728" s="6"/>
      <c r="F728" s="6"/>
      <c r="G728" s="6"/>
      <c r="H728" s="6"/>
      <c r="I728" s="6"/>
      <c r="J728" s="6"/>
      <c r="K728" s="3"/>
      <c r="L728" s="6"/>
      <c r="M728" s="3"/>
      <c r="N728" s="3"/>
      <c r="O728" s="3"/>
      <c r="P728" s="117"/>
      <c r="Q728" s="6"/>
      <c r="R728" s="6"/>
      <c r="S728" s="6"/>
      <c r="T728" s="6"/>
      <c r="U728" s="6"/>
      <c r="V728" s="3"/>
      <c r="W728" s="6"/>
      <c r="X728" s="3"/>
      <c r="Y728" s="3"/>
      <c r="Z728" s="6"/>
      <c r="AA728" s="3"/>
    </row>
    <row r="729" spans="1:27" x14ac:dyDescent="0.55000000000000004">
      <c r="A729" s="8"/>
      <c r="B729" s="6"/>
      <c r="C729" s="6"/>
      <c r="D729" s="6"/>
      <c r="E729" s="6"/>
      <c r="F729" s="6"/>
      <c r="G729" s="6"/>
      <c r="H729" s="6"/>
      <c r="I729" s="6"/>
      <c r="J729" s="6"/>
      <c r="K729" s="3"/>
      <c r="L729" s="6"/>
      <c r="M729" s="3"/>
      <c r="N729" s="3"/>
      <c r="O729" s="3"/>
      <c r="P729" s="117"/>
      <c r="Q729" s="6"/>
      <c r="R729" s="6"/>
      <c r="S729" s="6"/>
      <c r="T729" s="6"/>
      <c r="U729" s="6"/>
      <c r="V729" s="3"/>
      <c r="W729" s="6"/>
      <c r="X729" s="3"/>
      <c r="Y729" s="3"/>
      <c r="Z729" s="6"/>
      <c r="AA729" s="3"/>
    </row>
    <row r="730" spans="1:27" x14ac:dyDescent="0.55000000000000004">
      <c r="A730" s="8"/>
      <c r="B730" s="6"/>
      <c r="C730" s="6"/>
      <c r="D730" s="6"/>
      <c r="E730" s="6"/>
      <c r="F730" s="6"/>
      <c r="G730" s="6"/>
      <c r="H730" s="6"/>
      <c r="I730" s="6"/>
      <c r="J730" s="6"/>
      <c r="K730" s="3"/>
      <c r="L730" s="6"/>
      <c r="M730" s="3"/>
      <c r="N730" s="3"/>
      <c r="O730" s="3"/>
      <c r="P730" s="117"/>
      <c r="Q730" s="6"/>
      <c r="R730" s="6"/>
      <c r="S730" s="6"/>
      <c r="T730" s="6"/>
      <c r="U730" s="6"/>
      <c r="V730" s="3"/>
      <c r="W730" s="6"/>
      <c r="X730" s="3"/>
      <c r="Y730" s="3"/>
      <c r="Z730" s="6"/>
      <c r="AA730" s="3"/>
    </row>
    <row r="731" spans="1:27" x14ac:dyDescent="0.55000000000000004">
      <c r="A731" s="8"/>
      <c r="B731" s="6"/>
      <c r="C731" s="6"/>
      <c r="D731" s="6"/>
      <c r="E731" s="6"/>
      <c r="F731" s="6"/>
      <c r="G731" s="6"/>
      <c r="H731" s="6"/>
      <c r="I731" s="6"/>
      <c r="J731" s="6"/>
      <c r="K731" s="3"/>
      <c r="L731" s="6"/>
      <c r="M731" s="3"/>
      <c r="N731" s="3"/>
      <c r="O731" s="3"/>
      <c r="P731" s="117"/>
      <c r="Q731" s="6"/>
      <c r="R731" s="6"/>
      <c r="S731" s="6"/>
      <c r="T731" s="6"/>
      <c r="U731" s="6"/>
      <c r="V731" s="3"/>
      <c r="W731" s="6"/>
      <c r="X731" s="3"/>
      <c r="Y731" s="3"/>
      <c r="Z731" s="6"/>
      <c r="AA731" s="3"/>
    </row>
    <row r="732" spans="1:27" x14ac:dyDescent="0.55000000000000004">
      <c r="A732" s="8"/>
      <c r="B732" s="6"/>
      <c r="C732" s="6"/>
      <c r="D732" s="6"/>
      <c r="E732" s="6"/>
      <c r="F732" s="6"/>
      <c r="G732" s="6"/>
      <c r="H732" s="6"/>
      <c r="I732" s="6"/>
      <c r="J732" s="6"/>
      <c r="K732" s="3"/>
      <c r="L732" s="6"/>
      <c r="M732" s="3"/>
      <c r="N732" s="3"/>
      <c r="O732" s="3"/>
      <c r="P732" s="117"/>
      <c r="Q732" s="6"/>
      <c r="R732" s="6"/>
      <c r="S732" s="6"/>
      <c r="T732" s="6"/>
      <c r="U732" s="6"/>
      <c r="V732" s="3"/>
      <c r="W732" s="6"/>
      <c r="X732" s="3"/>
      <c r="Y732" s="3"/>
      <c r="Z732" s="6"/>
      <c r="AA732" s="3"/>
    </row>
    <row r="733" spans="1:27" x14ac:dyDescent="0.55000000000000004">
      <c r="A733" s="8"/>
      <c r="B733" s="6"/>
      <c r="C733" s="6"/>
      <c r="D733" s="6"/>
      <c r="E733" s="6"/>
      <c r="F733" s="6"/>
      <c r="G733" s="6"/>
      <c r="H733" s="6"/>
      <c r="I733" s="6"/>
      <c r="J733" s="6"/>
      <c r="K733" s="3"/>
      <c r="L733" s="6"/>
      <c r="M733" s="3"/>
      <c r="N733" s="3"/>
      <c r="O733" s="3"/>
      <c r="P733" s="117"/>
      <c r="Q733" s="6"/>
      <c r="R733" s="6"/>
      <c r="S733" s="6"/>
      <c r="T733" s="6"/>
      <c r="U733" s="6"/>
      <c r="V733" s="3"/>
      <c r="W733" s="6"/>
      <c r="X733" s="3"/>
      <c r="Y733" s="3"/>
      <c r="Z733" s="6"/>
      <c r="AA733" s="3"/>
    </row>
    <row r="734" spans="1:27" x14ac:dyDescent="0.55000000000000004">
      <c r="A734" s="8"/>
      <c r="B734" s="6"/>
      <c r="C734" s="6"/>
      <c r="D734" s="6"/>
      <c r="E734" s="6"/>
      <c r="F734" s="6"/>
      <c r="G734" s="6"/>
      <c r="H734" s="6"/>
      <c r="I734" s="6"/>
      <c r="J734" s="6"/>
      <c r="K734" s="3"/>
      <c r="L734" s="6"/>
      <c r="M734" s="3"/>
      <c r="N734" s="3"/>
      <c r="O734" s="3"/>
      <c r="P734" s="117"/>
      <c r="Q734" s="6"/>
      <c r="R734" s="6"/>
      <c r="S734" s="6"/>
      <c r="T734" s="6"/>
      <c r="U734" s="6"/>
      <c r="V734" s="3"/>
      <c r="W734" s="6"/>
      <c r="X734" s="3"/>
      <c r="Y734" s="3"/>
      <c r="Z734" s="6"/>
      <c r="AA734" s="3"/>
    </row>
    <row r="735" spans="1:27" x14ac:dyDescent="0.55000000000000004">
      <c r="A735" s="8"/>
      <c r="B735" s="6"/>
      <c r="C735" s="6"/>
      <c r="D735" s="6"/>
      <c r="E735" s="6"/>
      <c r="F735" s="6"/>
      <c r="G735" s="6"/>
      <c r="H735" s="6"/>
      <c r="I735" s="6"/>
      <c r="J735" s="6"/>
      <c r="K735" s="3"/>
      <c r="L735" s="6"/>
      <c r="M735" s="3"/>
      <c r="N735" s="3"/>
      <c r="O735" s="3"/>
      <c r="P735" s="117"/>
      <c r="Q735" s="6"/>
      <c r="R735" s="6"/>
      <c r="S735" s="6"/>
      <c r="T735" s="6"/>
      <c r="U735" s="6"/>
      <c r="V735" s="3"/>
      <c r="W735" s="6"/>
      <c r="X735" s="3"/>
      <c r="Y735" s="3"/>
      <c r="Z735" s="6"/>
      <c r="AA735" s="3"/>
    </row>
    <row r="736" spans="1:27" x14ac:dyDescent="0.55000000000000004">
      <c r="A736" s="8"/>
      <c r="B736" s="6"/>
      <c r="C736" s="6"/>
      <c r="D736" s="6"/>
      <c r="E736" s="6"/>
      <c r="F736" s="6"/>
      <c r="G736" s="6"/>
      <c r="H736" s="6"/>
      <c r="I736" s="6"/>
      <c r="J736" s="6"/>
      <c r="K736" s="3"/>
      <c r="L736" s="6"/>
      <c r="M736" s="3"/>
      <c r="N736" s="3"/>
      <c r="O736" s="3"/>
      <c r="P736" s="117"/>
      <c r="Q736" s="6"/>
      <c r="R736" s="6"/>
      <c r="S736" s="6"/>
      <c r="T736" s="6"/>
      <c r="U736" s="6"/>
      <c r="V736" s="3"/>
      <c r="W736" s="6"/>
      <c r="X736" s="3"/>
      <c r="Y736" s="3"/>
      <c r="Z736" s="6"/>
      <c r="AA736" s="3"/>
    </row>
    <row r="737" spans="1:27" x14ac:dyDescent="0.55000000000000004">
      <c r="A737" s="8"/>
      <c r="B737" s="6"/>
      <c r="C737" s="6"/>
      <c r="D737" s="6"/>
      <c r="E737" s="6"/>
      <c r="F737" s="6"/>
      <c r="G737" s="6"/>
      <c r="H737" s="6"/>
      <c r="I737" s="6"/>
      <c r="J737" s="6"/>
      <c r="K737" s="3"/>
      <c r="L737" s="6"/>
      <c r="M737" s="3"/>
      <c r="N737" s="3"/>
      <c r="O737" s="3"/>
      <c r="P737" s="117"/>
      <c r="Q737" s="6"/>
      <c r="R737" s="6"/>
      <c r="S737" s="6"/>
      <c r="T737" s="6"/>
      <c r="U737" s="6"/>
      <c r="V737" s="3"/>
      <c r="W737" s="6"/>
      <c r="X737" s="3"/>
      <c r="Y737" s="3"/>
      <c r="Z737" s="6"/>
      <c r="AA737" s="3"/>
    </row>
    <row r="738" spans="1:27" x14ac:dyDescent="0.55000000000000004">
      <c r="A738" s="8"/>
      <c r="B738" s="6"/>
      <c r="C738" s="6"/>
      <c r="D738" s="6"/>
      <c r="E738" s="6"/>
      <c r="F738" s="6"/>
      <c r="G738" s="6"/>
      <c r="H738" s="6"/>
      <c r="I738" s="6"/>
      <c r="J738" s="6"/>
      <c r="K738" s="3"/>
      <c r="L738" s="6"/>
      <c r="M738" s="3"/>
      <c r="N738" s="3"/>
      <c r="O738" s="3"/>
      <c r="P738" s="117"/>
      <c r="Q738" s="6"/>
      <c r="R738" s="6"/>
      <c r="S738" s="6"/>
      <c r="T738" s="6"/>
      <c r="U738" s="6"/>
      <c r="V738" s="3"/>
      <c r="W738" s="6"/>
      <c r="X738" s="3"/>
      <c r="Y738" s="3"/>
      <c r="Z738" s="6"/>
      <c r="AA738" s="3"/>
    </row>
    <row r="739" spans="1:27" x14ac:dyDescent="0.55000000000000004">
      <c r="A739" s="8"/>
      <c r="B739" s="6"/>
      <c r="C739" s="6"/>
      <c r="D739" s="6"/>
      <c r="E739" s="6"/>
      <c r="F739" s="6"/>
      <c r="G739" s="6"/>
      <c r="H739" s="6"/>
      <c r="I739" s="6"/>
      <c r="J739" s="6"/>
      <c r="K739" s="3"/>
      <c r="L739" s="6"/>
      <c r="M739" s="3"/>
      <c r="N739" s="3"/>
      <c r="O739" s="3"/>
      <c r="P739" s="117"/>
      <c r="Q739" s="6"/>
      <c r="R739" s="6"/>
      <c r="S739" s="6"/>
      <c r="T739" s="6"/>
      <c r="U739" s="6"/>
      <c r="V739" s="3"/>
      <c r="W739" s="6"/>
      <c r="X739" s="3"/>
      <c r="Y739" s="3"/>
      <c r="Z739" s="6"/>
      <c r="AA739" s="3"/>
    </row>
    <row r="740" spans="1:27" x14ac:dyDescent="0.55000000000000004">
      <c r="A740" s="8"/>
      <c r="B740" s="6"/>
      <c r="C740" s="6"/>
      <c r="D740" s="6"/>
      <c r="E740" s="6"/>
      <c r="F740" s="6"/>
      <c r="G740" s="6"/>
      <c r="H740" s="6"/>
      <c r="I740" s="6"/>
      <c r="J740" s="6"/>
      <c r="K740" s="3"/>
      <c r="L740" s="6"/>
      <c r="M740" s="3"/>
      <c r="N740" s="3"/>
      <c r="O740" s="3"/>
      <c r="P740" s="117"/>
      <c r="Q740" s="6"/>
      <c r="R740" s="6"/>
      <c r="S740" s="6"/>
      <c r="T740" s="6"/>
      <c r="U740" s="6"/>
      <c r="V740" s="3"/>
      <c r="W740" s="6"/>
      <c r="X740" s="3"/>
      <c r="Y740" s="3"/>
      <c r="Z740" s="6"/>
      <c r="AA740" s="3"/>
    </row>
    <row r="741" spans="1:27" x14ac:dyDescent="0.55000000000000004">
      <c r="A741" s="8"/>
      <c r="B741" s="6"/>
      <c r="C741" s="6"/>
      <c r="D741" s="6"/>
      <c r="E741" s="6"/>
      <c r="F741" s="6"/>
      <c r="G741" s="6"/>
      <c r="H741" s="6"/>
      <c r="I741" s="6"/>
      <c r="J741" s="6"/>
      <c r="K741" s="3"/>
      <c r="L741" s="6"/>
      <c r="M741" s="3"/>
      <c r="N741" s="3"/>
      <c r="O741" s="3"/>
      <c r="P741" s="117"/>
      <c r="Q741" s="6"/>
      <c r="R741" s="6"/>
      <c r="S741" s="6"/>
      <c r="T741" s="6"/>
      <c r="U741" s="6"/>
      <c r="V741" s="3"/>
      <c r="W741" s="6"/>
      <c r="X741" s="3"/>
      <c r="Y741" s="3"/>
      <c r="Z741" s="6"/>
      <c r="AA741" s="3"/>
    </row>
    <row r="742" spans="1:27" x14ac:dyDescent="0.55000000000000004">
      <c r="A742" s="8"/>
      <c r="B742" s="6"/>
      <c r="C742" s="6"/>
      <c r="D742" s="6"/>
      <c r="E742" s="6"/>
      <c r="F742" s="6"/>
      <c r="G742" s="6"/>
      <c r="H742" s="6"/>
      <c r="I742" s="6"/>
      <c r="J742" s="6"/>
      <c r="K742" s="3"/>
      <c r="L742" s="6"/>
      <c r="M742" s="3"/>
      <c r="N742" s="3"/>
      <c r="O742" s="3"/>
      <c r="P742" s="117"/>
      <c r="Q742" s="6"/>
      <c r="R742" s="6"/>
      <c r="S742" s="6"/>
      <c r="T742" s="6"/>
      <c r="U742" s="6"/>
      <c r="V742" s="3"/>
      <c r="W742" s="6"/>
      <c r="X742" s="3"/>
      <c r="Y742" s="3"/>
      <c r="Z742" s="6"/>
      <c r="AA742" s="3"/>
    </row>
    <row r="743" spans="1:27" x14ac:dyDescent="0.55000000000000004">
      <c r="A743" s="8"/>
      <c r="B743" s="6"/>
      <c r="C743" s="6"/>
      <c r="D743" s="6"/>
      <c r="E743" s="6"/>
      <c r="F743" s="6"/>
      <c r="G743" s="6"/>
      <c r="H743" s="6"/>
      <c r="I743" s="6"/>
      <c r="J743" s="6"/>
      <c r="K743" s="3"/>
      <c r="L743" s="6"/>
      <c r="M743" s="3"/>
      <c r="N743" s="3"/>
      <c r="O743" s="3"/>
      <c r="P743" s="117"/>
      <c r="Q743" s="6"/>
      <c r="R743" s="6"/>
      <c r="S743" s="6"/>
      <c r="T743" s="6"/>
      <c r="U743" s="6"/>
      <c r="V743" s="3"/>
      <c r="W743" s="6"/>
      <c r="X743" s="3"/>
      <c r="Y743" s="3"/>
      <c r="Z743" s="6"/>
      <c r="AA743" s="3"/>
    </row>
    <row r="744" spans="1:27" x14ac:dyDescent="0.55000000000000004">
      <c r="A744" s="8"/>
      <c r="B744" s="6"/>
      <c r="C744" s="6"/>
      <c r="D744" s="6"/>
      <c r="E744" s="6"/>
      <c r="F744" s="6"/>
      <c r="G744" s="6"/>
      <c r="H744" s="6"/>
      <c r="I744" s="6"/>
      <c r="J744" s="6"/>
      <c r="K744" s="3"/>
      <c r="L744" s="6"/>
      <c r="M744" s="3"/>
      <c r="N744" s="3"/>
      <c r="O744" s="3"/>
      <c r="P744" s="117"/>
      <c r="Q744" s="6"/>
      <c r="R744" s="6"/>
      <c r="S744" s="6"/>
      <c r="T744" s="6"/>
      <c r="U744" s="6"/>
      <c r="V744" s="3"/>
      <c r="W744" s="6"/>
      <c r="X744" s="3"/>
      <c r="Y744" s="3"/>
      <c r="Z744" s="6"/>
      <c r="AA744" s="3"/>
    </row>
    <row r="745" spans="1:27" x14ac:dyDescent="0.55000000000000004">
      <c r="A745" s="8"/>
      <c r="B745" s="6"/>
      <c r="C745" s="6"/>
      <c r="D745" s="6"/>
      <c r="E745" s="6"/>
      <c r="F745" s="6"/>
      <c r="G745" s="6"/>
      <c r="H745" s="6"/>
      <c r="I745" s="6"/>
      <c r="J745" s="6"/>
      <c r="K745" s="3"/>
      <c r="L745" s="6"/>
      <c r="M745" s="3"/>
      <c r="N745" s="3"/>
      <c r="O745" s="3"/>
      <c r="P745" s="117"/>
      <c r="Q745" s="6"/>
      <c r="R745" s="6"/>
      <c r="S745" s="6"/>
      <c r="T745" s="6"/>
      <c r="U745" s="6"/>
      <c r="V745" s="3"/>
      <c r="W745" s="6"/>
      <c r="X745" s="3"/>
      <c r="Y745" s="3"/>
      <c r="Z745" s="6"/>
      <c r="AA745" s="3"/>
    </row>
    <row r="746" spans="1:27" x14ac:dyDescent="0.55000000000000004">
      <c r="A746" s="8"/>
      <c r="B746" s="6"/>
      <c r="C746" s="6"/>
      <c r="D746" s="6"/>
      <c r="E746" s="6"/>
      <c r="F746" s="6"/>
      <c r="G746" s="6"/>
      <c r="H746" s="6"/>
      <c r="I746" s="6"/>
      <c r="J746" s="6"/>
      <c r="K746" s="3"/>
      <c r="L746" s="6"/>
      <c r="M746" s="3"/>
      <c r="N746" s="3"/>
      <c r="O746" s="3"/>
      <c r="P746" s="117"/>
      <c r="Q746" s="6"/>
      <c r="R746" s="6"/>
      <c r="S746" s="6"/>
      <c r="T746" s="6"/>
      <c r="U746" s="6"/>
      <c r="V746" s="3"/>
      <c r="W746" s="6"/>
      <c r="X746" s="3"/>
      <c r="Y746" s="3"/>
      <c r="Z746" s="6"/>
      <c r="AA746" s="3"/>
    </row>
    <row r="747" spans="1:27" x14ac:dyDescent="0.55000000000000004">
      <c r="A747" s="8"/>
      <c r="B747" s="6"/>
      <c r="C747" s="6"/>
      <c r="D747" s="6"/>
      <c r="E747" s="6"/>
      <c r="F747" s="6"/>
      <c r="G747" s="6"/>
      <c r="H747" s="6"/>
      <c r="I747" s="6"/>
      <c r="J747" s="6"/>
      <c r="K747" s="3"/>
      <c r="L747" s="6"/>
      <c r="M747" s="3"/>
      <c r="N747" s="3"/>
      <c r="O747" s="3"/>
      <c r="P747" s="117"/>
      <c r="Q747" s="6"/>
      <c r="R747" s="6"/>
      <c r="S747" s="6"/>
      <c r="T747" s="6"/>
      <c r="U747" s="6"/>
      <c r="V747" s="3"/>
      <c r="W747" s="6"/>
      <c r="X747" s="3"/>
      <c r="Y747" s="3"/>
      <c r="Z747" s="6"/>
      <c r="AA747" s="3"/>
    </row>
    <row r="748" spans="1:27" x14ac:dyDescent="0.55000000000000004">
      <c r="A748" s="8"/>
      <c r="B748" s="6"/>
      <c r="C748" s="6"/>
      <c r="D748" s="6"/>
      <c r="E748" s="6"/>
      <c r="F748" s="6"/>
      <c r="G748" s="6"/>
      <c r="H748" s="6"/>
      <c r="I748" s="6"/>
      <c r="J748" s="6"/>
      <c r="K748" s="3"/>
      <c r="L748" s="6"/>
      <c r="M748" s="3"/>
      <c r="N748" s="3"/>
      <c r="O748" s="3"/>
      <c r="P748" s="117"/>
      <c r="Q748" s="6"/>
      <c r="R748" s="6"/>
      <c r="S748" s="6"/>
      <c r="T748" s="6"/>
      <c r="U748" s="6"/>
      <c r="V748" s="3"/>
      <c r="W748" s="6"/>
      <c r="X748" s="3"/>
      <c r="Y748" s="3"/>
      <c r="Z748" s="6"/>
      <c r="AA748" s="3"/>
    </row>
    <row r="749" spans="1:27" x14ac:dyDescent="0.55000000000000004">
      <c r="A749" s="8"/>
      <c r="B749" s="6"/>
      <c r="C749" s="6"/>
      <c r="D749" s="6"/>
      <c r="E749" s="6"/>
      <c r="F749" s="6"/>
      <c r="G749" s="6"/>
      <c r="H749" s="6"/>
      <c r="I749" s="6"/>
      <c r="J749" s="6"/>
      <c r="K749" s="3"/>
      <c r="L749" s="6"/>
      <c r="M749" s="3"/>
      <c r="N749" s="3"/>
      <c r="O749" s="3"/>
      <c r="P749" s="117"/>
      <c r="Q749" s="6"/>
      <c r="R749" s="6"/>
      <c r="S749" s="6"/>
      <c r="T749" s="6"/>
      <c r="U749" s="6"/>
      <c r="V749" s="3"/>
      <c r="W749" s="6"/>
      <c r="X749" s="3"/>
      <c r="Y749" s="3"/>
      <c r="Z749" s="6"/>
      <c r="AA749" s="3"/>
    </row>
    <row r="750" spans="1:27" x14ac:dyDescent="0.55000000000000004">
      <c r="A750" s="8"/>
      <c r="B750" s="6"/>
      <c r="C750" s="6"/>
      <c r="D750" s="6"/>
      <c r="E750" s="6"/>
      <c r="F750" s="6"/>
      <c r="G750" s="6"/>
      <c r="H750" s="6"/>
      <c r="I750" s="6"/>
      <c r="J750" s="6"/>
      <c r="K750" s="3"/>
      <c r="L750" s="6"/>
      <c r="M750" s="3"/>
      <c r="N750" s="3"/>
      <c r="O750" s="3"/>
      <c r="P750" s="117"/>
      <c r="Q750" s="6"/>
      <c r="R750" s="6"/>
      <c r="S750" s="6"/>
      <c r="T750" s="6"/>
      <c r="U750" s="6"/>
      <c r="V750" s="3"/>
      <c r="W750" s="6"/>
      <c r="X750" s="3"/>
      <c r="Y750" s="3"/>
      <c r="Z750" s="6"/>
      <c r="AA750" s="3"/>
    </row>
    <row r="751" spans="1:27" x14ac:dyDescent="0.55000000000000004">
      <c r="A751" s="22"/>
      <c r="B751" s="6"/>
      <c r="C751" s="6"/>
      <c r="D751" s="6"/>
      <c r="E751" s="6"/>
      <c r="F751" s="6"/>
      <c r="G751" s="6"/>
      <c r="H751" s="6"/>
      <c r="I751" s="6"/>
      <c r="J751" s="6"/>
      <c r="K751" s="3"/>
      <c r="L751" s="6"/>
      <c r="M751" s="3"/>
      <c r="N751" s="3"/>
      <c r="O751" s="3"/>
      <c r="P751" s="117"/>
      <c r="Q751" s="6"/>
      <c r="R751" s="6"/>
      <c r="S751" s="6"/>
      <c r="T751" s="6"/>
      <c r="U751" s="6"/>
      <c r="V751" s="3"/>
      <c r="W751" s="6"/>
      <c r="X751" s="3"/>
      <c r="Y751" s="3"/>
      <c r="Z751" s="6"/>
      <c r="AA751" s="3"/>
    </row>
    <row r="752" spans="1:27" x14ac:dyDescent="0.55000000000000004">
      <c r="A752" s="22"/>
      <c r="B752" s="6"/>
      <c r="C752" s="6"/>
      <c r="D752" s="6"/>
      <c r="E752" s="6"/>
      <c r="F752" s="6"/>
      <c r="G752" s="6"/>
      <c r="H752" s="6"/>
      <c r="I752" s="6"/>
      <c r="J752" s="6"/>
      <c r="K752" s="3"/>
      <c r="L752" s="6"/>
      <c r="M752" s="3"/>
      <c r="N752" s="3"/>
      <c r="O752" s="3"/>
      <c r="P752" s="117"/>
      <c r="Q752" s="6"/>
      <c r="R752" s="6"/>
      <c r="S752" s="6"/>
      <c r="T752" s="6"/>
      <c r="U752" s="6"/>
      <c r="V752" s="3"/>
      <c r="W752" s="6"/>
      <c r="X752" s="3"/>
      <c r="Y752" s="3"/>
      <c r="Z752" s="6"/>
      <c r="AA752" s="3"/>
    </row>
    <row r="753" spans="1:27" x14ac:dyDescent="0.55000000000000004">
      <c r="A753" s="22"/>
      <c r="B753" s="6"/>
      <c r="C753" s="6"/>
      <c r="D753" s="6"/>
      <c r="E753" s="6"/>
      <c r="F753" s="6"/>
      <c r="G753" s="6"/>
      <c r="H753" s="6"/>
      <c r="I753" s="6"/>
      <c r="J753" s="6"/>
      <c r="K753" s="3"/>
      <c r="L753" s="6"/>
      <c r="M753" s="3"/>
      <c r="N753" s="3"/>
      <c r="O753" s="3"/>
      <c r="P753" s="117"/>
      <c r="Q753" s="6"/>
      <c r="R753" s="6"/>
      <c r="S753" s="6"/>
      <c r="T753" s="6"/>
      <c r="U753" s="6"/>
      <c r="V753" s="3"/>
      <c r="W753" s="6"/>
      <c r="X753" s="3"/>
      <c r="Y753" s="3"/>
      <c r="Z753" s="6"/>
      <c r="AA753" s="3"/>
    </row>
    <row r="754" spans="1:27" x14ac:dyDescent="0.55000000000000004">
      <c r="A754" s="22"/>
      <c r="B754" s="6"/>
      <c r="C754" s="6"/>
      <c r="D754" s="6"/>
      <c r="E754" s="6"/>
      <c r="F754" s="6"/>
      <c r="G754" s="6"/>
      <c r="H754" s="6"/>
      <c r="I754" s="6"/>
      <c r="J754" s="6"/>
      <c r="K754" s="3"/>
      <c r="L754" s="6"/>
      <c r="M754" s="3"/>
      <c r="N754" s="3"/>
      <c r="O754" s="3"/>
      <c r="P754" s="117"/>
      <c r="Q754" s="6"/>
      <c r="R754" s="6"/>
      <c r="S754" s="6"/>
      <c r="T754" s="6"/>
      <c r="U754" s="6"/>
      <c r="V754" s="3"/>
      <c r="W754" s="6"/>
      <c r="X754" s="3"/>
      <c r="Y754" s="3"/>
      <c r="Z754" s="6"/>
      <c r="AA754" s="3"/>
    </row>
    <row r="755" spans="1:27" x14ac:dyDescent="0.55000000000000004">
      <c r="A755" s="22"/>
      <c r="B755" s="6"/>
      <c r="C755" s="6"/>
      <c r="D755" s="6"/>
      <c r="E755" s="6"/>
      <c r="F755" s="6"/>
      <c r="G755" s="6"/>
      <c r="H755" s="6"/>
      <c r="I755" s="6"/>
      <c r="J755" s="6"/>
      <c r="K755" s="3"/>
      <c r="L755" s="6"/>
      <c r="M755" s="3"/>
      <c r="N755" s="3"/>
      <c r="O755" s="3"/>
      <c r="P755" s="117"/>
      <c r="Q755" s="6"/>
      <c r="R755" s="6"/>
      <c r="S755" s="6"/>
      <c r="T755" s="6"/>
      <c r="U755" s="6"/>
      <c r="V755" s="3"/>
      <c r="W755" s="6"/>
      <c r="X755" s="3"/>
      <c r="Y755" s="3"/>
      <c r="Z755" s="6"/>
      <c r="AA755" s="3"/>
    </row>
    <row r="756" spans="1:27" x14ac:dyDescent="0.55000000000000004">
      <c r="A756" s="22"/>
      <c r="B756" s="6"/>
      <c r="C756" s="6"/>
      <c r="D756" s="6"/>
      <c r="E756" s="6"/>
      <c r="F756" s="6"/>
      <c r="G756" s="6"/>
      <c r="H756" s="6"/>
      <c r="I756" s="6"/>
      <c r="J756" s="6"/>
      <c r="K756" s="3"/>
      <c r="L756" s="6"/>
      <c r="M756" s="3"/>
      <c r="N756" s="3"/>
      <c r="O756" s="3"/>
      <c r="P756" s="117"/>
      <c r="Q756" s="6"/>
      <c r="R756" s="6"/>
      <c r="S756" s="6"/>
      <c r="T756" s="6"/>
      <c r="U756" s="6"/>
      <c r="V756" s="3"/>
      <c r="W756" s="6"/>
      <c r="X756" s="3"/>
      <c r="Y756" s="3"/>
      <c r="Z756" s="6"/>
      <c r="AA756" s="3"/>
    </row>
    <row r="757" spans="1:27" x14ac:dyDescent="0.55000000000000004">
      <c r="A757" s="22"/>
      <c r="B757" s="6"/>
      <c r="C757" s="6"/>
      <c r="D757" s="6"/>
      <c r="E757" s="6"/>
      <c r="F757" s="6"/>
      <c r="G757" s="6"/>
      <c r="H757" s="6"/>
      <c r="I757" s="6"/>
      <c r="J757" s="6"/>
      <c r="K757" s="3"/>
      <c r="L757" s="6"/>
      <c r="M757" s="3"/>
      <c r="N757" s="3"/>
      <c r="O757" s="3"/>
      <c r="P757" s="117"/>
      <c r="Q757" s="6"/>
      <c r="R757" s="6"/>
      <c r="S757" s="6"/>
      <c r="T757" s="6"/>
      <c r="U757" s="6"/>
      <c r="V757" s="3"/>
      <c r="W757" s="6"/>
      <c r="X757" s="3"/>
      <c r="Y757" s="3"/>
      <c r="Z757" s="6"/>
      <c r="AA757" s="3"/>
    </row>
    <row r="758" spans="1:27" x14ac:dyDescent="0.55000000000000004">
      <c r="A758" s="22"/>
      <c r="B758" s="6"/>
      <c r="C758" s="6"/>
      <c r="D758" s="6"/>
      <c r="E758" s="6"/>
      <c r="F758" s="6"/>
      <c r="G758" s="6"/>
      <c r="H758" s="6"/>
      <c r="I758" s="6"/>
      <c r="J758" s="6"/>
      <c r="K758" s="3"/>
      <c r="L758" s="6"/>
      <c r="M758" s="3"/>
      <c r="N758" s="3"/>
      <c r="O758" s="3"/>
      <c r="P758" s="117"/>
      <c r="Q758" s="6"/>
      <c r="R758" s="6"/>
      <c r="S758" s="6"/>
      <c r="T758" s="6"/>
      <c r="U758" s="6"/>
      <c r="V758" s="3"/>
      <c r="W758" s="6"/>
      <c r="X758" s="3"/>
      <c r="Y758" s="3"/>
      <c r="Z758" s="6"/>
      <c r="AA758" s="3"/>
    </row>
    <row r="759" spans="1:27" x14ac:dyDescent="0.55000000000000004">
      <c r="A759" s="22"/>
      <c r="B759" s="6"/>
      <c r="C759" s="6"/>
      <c r="D759" s="6"/>
      <c r="E759" s="6"/>
      <c r="F759" s="6"/>
      <c r="G759" s="6"/>
      <c r="H759" s="6"/>
      <c r="I759" s="6"/>
      <c r="J759" s="6"/>
      <c r="K759" s="3"/>
      <c r="L759" s="6"/>
      <c r="M759" s="3"/>
      <c r="N759" s="3"/>
      <c r="O759" s="3"/>
      <c r="P759" s="117"/>
      <c r="Q759" s="6"/>
      <c r="R759" s="6"/>
      <c r="S759" s="6"/>
      <c r="T759" s="6"/>
      <c r="U759" s="6"/>
      <c r="V759" s="3"/>
      <c r="W759" s="6"/>
      <c r="X759" s="3"/>
      <c r="Y759" s="3"/>
      <c r="Z759" s="6"/>
      <c r="AA759" s="3"/>
    </row>
    <row r="760" spans="1:27" x14ac:dyDescent="0.55000000000000004">
      <c r="A760" s="22"/>
      <c r="B760" s="6"/>
      <c r="C760" s="6"/>
      <c r="D760" s="6"/>
      <c r="E760" s="6"/>
      <c r="F760" s="6"/>
      <c r="G760" s="6"/>
      <c r="H760" s="6"/>
      <c r="I760" s="6"/>
      <c r="J760" s="6"/>
      <c r="K760" s="3"/>
      <c r="L760" s="6"/>
      <c r="M760" s="3"/>
      <c r="N760" s="3"/>
      <c r="O760" s="3"/>
      <c r="P760" s="117"/>
      <c r="Q760" s="6"/>
      <c r="R760" s="6"/>
      <c r="S760" s="6"/>
      <c r="T760" s="6"/>
      <c r="U760" s="6"/>
      <c r="V760" s="3"/>
      <c r="W760" s="6"/>
      <c r="X760" s="3"/>
      <c r="Y760" s="3"/>
      <c r="Z760" s="6"/>
      <c r="AA760" s="3"/>
    </row>
    <row r="761" spans="1:27" x14ac:dyDescent="0.55000000000000004">
      <c r="A761" s="22"/>
      <c r="B761" s="6"/>
      <c r="C761" s="6"/>
      <c r="D761" s="6"/>
      <c r="E761" s="6"/>
      <c r="F761" s="6"/>
      <c r="G761" s="6"/>
      <c r="H761" s="6"/>
      <c r="I761" s="6"/>
      <c r="J761" s="6"/>
      <c r="K761" s="3"/>
      <c r="L761" s="6"/>
      <c r="M761" s="3"/>
      <c r="N761" s="3"/>
      <c r="O761" s="3"/>
      <c r="P761" s="117"/>
      <c r="Q761" s="6"/>
      <c r="R761" s="6"/>
      <c r="S761" s="6"/>
      <c r="T761" s="6"/>
      <c r="U761" s="6"/>
      <c r="V761" s="3"/>
      <c r="W761" s="6"/>
      <c r="X761" s="3"/>
      <c r="Y761" s="3"/>
      <c r="Z761" s="6"/>
      <c r="AA761" s="3"/>
    </row>
    <row r="762" spans="1:27" x14ac:dyDescent="0.55000000000000004">
      <c r="A762" s="22"/>
      <c r="B762" s="6"/>
      <c r="C762" s="6"/>
      <c r="D762" s="6"/>
      <c r="E762" s="6"/>
      <c r="F762" s="6"/>
      <c r="G762" s="6"/>
      <c r="H762" s="6"/>
      <c r="I762" s="6"/>
      <c r="J762" s="6"/>
      <c r="K762" s="3"/>
      <c r="L762" s="6"/>
      <c r="M762" s="3"/>
      <c r="N762" s="3"/>
      <c r="O762" s="3"/>
      <c r="P762" s="117"/>
      <c r="Q762" s="6"/>
      <c r="R762" s="6"/>
      <c r="S762" s="6"/>
      <c r="T762" s="6"/>
      <c r="U762" s="6"/>
      <c r="V762" s="3"/>
      <c r="W762" s="6"/>
      <c r="X762" s="3"/>
      <c r="Y762" s="3"/>
      <c r="Z762" s="6"/>
      <c r="AA762" s="3"/>
    </row>
    <row r="763" spans="1:27" x14ac:dyDescent="0.55000000000000004">
      <c r="A763" s="22"/>
      <c r="B763" s="6"/>
      <c r="C763" s="6"/>
      <c r="D763" s="6"/>
      <c r="E763" s="6"/>
      <c r="F763" s="6"/>
      <c r="G763" s="6"/>
      <c r="H763" s="6"/>
      <c r="I763" s="6"/>
      <c r="J763" s="6"/>
      <c r="K763" s="3"/>
      <c r="L763" s="6"/>
      <c r="M763" s="3"/>
      <c r="N763" s="3"/>
      <c r="O763" s="3"/>
      <c r="P763" s="117"/>
      <c r="Q763" s="6"/>
      <c r="R763" s="6"/>
      <c r="S763" s="6"/>
      <c r="T763" s="6"/>
      <c r="U763" s="6"/>
      <c r="V763" s="3"/>
      <c r="W763" s="6"/>
      <c r="X763" s="3"/>
      <c r="Y763" s="3"/>
      <c r="Z763" s="6"/>
      <c r="AA763" s="3"/>
    </row>
    <row r="764" spans="1:27" x14ac:dyDescent="0.55000000000000004">
      <c r="A764" s="22"/>
      <c r="B764" s="6"/>
      <c r="C764" s="6"/>
      <c r="D764" s="6"/>
      <c r="E764" s="6"/>
      <c r="F764" s="6"/>
      <c r="G764" s="6"/>
      <c r="H764" s="6"/>
      <c r="I764" s="6"/>
      <c r="J764" s="6"/>
      <c r="K764" s="3"/>
      <c r="L764" s="6"/>
      <c r="M764" s="3"/>
      <c r="N764" s="3"/>
      <c r="O764" s="3"/>
      <c r="P764" s="117"/>
      <c r="Q764" s="6"/>
      <c r="R764" s="6"/>
      <c r="S764" s="6"/>
      <c r="T764" s="6"/>
      <c r="U764" s="6"/>
      <c r="V764" s="3"/>
      <c r="W764" s="6"/>
      <c r="X764" s="3"/>
      <c r="Y764" s="3"/>
      <c r="Z764" s="6"/>
      <c r="AA764" s="3"/>
    </row>
    <row r="765" spans="1:27" x14ac:dyDescent="0.55000000000000004">
      <c r="A765" s="22"/>
      <c r="B765" s="6"/>
      <c r="C765" s="6"/>
      <c r="D765" s="6"/>
      <c r="E765" s="6"/>
      <c r="F765" s="6"/>
      <c r="G765" s="6"/>
      <c r="H765" s="6"/>
      <c r="I765" s="6"/>
      <c r="J765" s="6"/>
      <c r="K765" s="3"/>
      <c r="L765" s="6"/>
      <c r="M765" s="3"/>
      <c r="N765" s="3"/>
      <c r="O765" s="3"/>
      <c r="P765" s="117"/>
      <c r="Q765" s="6"/>
      <c r="R765" s="6"/>
      <c r="S765" s="6"/>
      <c r="T765" s="6"/>
      <c r="U765" s="6"/>
      <c r="V765" s="3"/>
      <c r="W765" s="6"/>
      <c r="X765" s="3"/>
      <c r="Y765" s="3"/>
      <c r="Z765" s="6"/>
      <c r="AA765" s="3"/>
    </row>
    <row r="766" spans="1:27" x14ac:dyDescent="0.55000000000000004">
      <c r="A766" s="22"/>
      <c r="B766" s="6"/>
      <c r="C766" s="6"/>
      <c r="D766" s="6"/>
      <c r="E766" s="6"/>
      <c r="F766" s="6"/>
      <c r="G766" s="6"/>
      <c r="H766" s="6"/>
      <c r="I766" s="6"/>
      <c r="J766" s="6"/>
      <c r="K766" s="3"/>
      <c r="L766" s="6"/>
      <c r="M766" s="3"/>
      <c r="N766" s="3"/>
      <c r="O766" s="3"/>
      <c r="P766" s="117"/>
      <c r="Q766" s="6"/>
      <c r="R766" s="6"/>
      <c r="S766" s="6"/>
      <c r="T766" s="6"/>
      <c r="U766" s="6"/>
      <c r="V766" s="3"/>
      <c r="W766" s="6"/>
      <c r="X766" s="3"/>
      <c r="Y766" s="3"/>
      <c r="Z766" s="6"/>
      <c r="AA766" s="3"/>
    </row>
    <row r="767" spans="1:27" x14ac:dyDescent="0.55000000000000004">
      <c r="A767" s="22"/>
      <c r="B767" s="6"/>
      <c r="C767" s="6"/>
      <c r="D767" s="6"/>
      <c r="E767" s="6"/>
      <c r="F767" s="6"/>
      <c r="G767" s="6"/>
      <c r="H767" s="6"/>
      <c r="I767" s="6"/>
      <c r="J767" s="6"/>
      <c r="K767" s="3"/>
      <c r="L767" s="6"/>
      <c r="M767" s="3"/>
      <c r="N767" s="3"/>
      <c r="O767" s="3"/>
      <c r="P767" s="117"/>
      <c r="Q767" s="6"/>
      <c r="R767" s="6"/>
      <c r="S767" s="6"/>
      <c r="T767" s="6"/>
      <c r="U767" s="6"/>
      <c r="V767" s="3"/>
      <c r="W767" s="6"/>
      <c r="X767" s="3"/>
      <c r="Y767" s="3"/>
      <c r="Z767" s="6"/>
      <c r="AA767" s="3"/>
    </row>
    <row r="768" spans="1:27" x14ac:dyDescent="0.55000000000000004">
      <c r="A768" s="22"/>
      <c r="B768" s="6"/>
      <c r="C768" s="6"/>
      <c r="D768" s="6"/>
      <c r="E768" s="6"/>
      <c r="F768" s="6"/>
      <c r="G768" s="6"/>
      <c r="H768" s="6"/>
      <c r="I768" s="6"/>
      <c r="J768" s="6"/>
      <c r="K768" s="3"/>
      <c r="L768" s="6"/>
      <c r="M768" s="3"/>
      <c r="N768" s="3"/>
      <c r="O768" s="3"/>
      <c r="P768" s="117"/>
      <c r="Q768" s="6"/>
      <c r="R768" s="6"/>
      <c r="S768" s="6"/>
      <c r="T768" s="6"/>
      <c r="U768" s="6"/>
      <c r="V768" s="3"/>
      <c r="W768" s="6"/>
      <c r="X768" s="3"/>
      <c r="Y768" s="3"/>
      <c r="Z768" s="6"/>
      <c r="AA768" s="3"/>
    </row>
    <row r="769" spans="1:27" x14ac:dyDescent="0.55000000000000004">
      <c r="A769" s="22"/>
      <c r="B769" s="6"/>
      <c r="C769" s="6"/>
      <c r="D769" s="6"/>
      <c r="E769" s="6"/>
      <c r="F769" s="6"/>
      <c r="G769" s="6"/>
      <c r="H769" s="6"/>
      <c r="I769" s="6"/>
      <c r="J769" s="6"/>
      <c r="K769" s="3"/>
      <c r="L769" s="6"/>
      <c r="M769" s="3"/>
      <c r="N769" s="3"/>
      <c r="O769" s="3"/>
      <c r="P769" s="117"/>
      <c r="Q769" s="6"/>
      <c r="R769" s="6"/>
      <c r="S769" s="6"/>
      <c r="T769" s="6"/>
      <c r="U769" s="6"/>
      <c r="V769" s="3"/>
      <c r="W769" s="6"/>
      <c r="X769" s="3"/>
      <c r="Y769" s="3"/>
      <c r="Z769" s="6"/>
      <c r="AA769" s="3"/>
    </row>
    <row r="770" spans="1:27" x14ac:dyDescent="0.55000000000000004">
      <c r="A770" s="22"/>
      <c r="B770" s="6"/>
      <c r="C770" s="6"/>
      <c r="D770" s="6"/>
      <c r="E770" s="6"/>
      <c r="F770" s="6"/>
      <c r="G770" s="6"/>
      <c r="H770" s="6"/>
      <c r="I770" s="6"/>
      <c r="J770" s="6"/>
      <c r="K770" s="3"/>
      <c r="L770" s="6"/>
      <c r="M770" s="3"/>
      <c r="N770" s="3"/>
      <c r="O770" s="3"/>
      <c r="P770" s="117"/>
      <c r="Q770" s="6"/>
      <c r="R770" s="6"/>
      <c r="S770" s="6"/>
      <c r="T770" s="6"/>
      <c r="U770" s="6"/>
      <c r="V770" s="3"/>
      <c r="W770" s="6"/>
      <c r="X770" s="3"/>
      <c r="Y770" s="3"/>
      <c r="Z770" s="6"/>
      <c r="AA770" s="3"/>
    </row>
    <row r="771" spans="1:27" x14ac:dyDescent="0.55000000000000004">
      <c r="A771" s="22"/>
      <c r="B771" s="6"/>
      <c r="C771" s="6"/>
      <c r="D771" s="6"/>
      <c r="E771" s="6"/>
      <c r="F771" s="6"/>
      <c r="G771" s="6"/>
      <c r="H771" s="6"/>
      <c r="I771" s="6"/>
      <c r="J771" s="6"/>
      <c r="K771" s="3"/>
      <c r="L771" s="6"/>
      <c r="M771" s="3"/>
      <c r="N771" s="3"/>
      <c r="O771" s="3"/>
      <c r="P771" s="117"/>
      <c r="Q771" s="6"/>
      <c r="R771" s="6"/>
      <c r="S771" s="6"/>
      <c r="T771" s="6"/>
      <c r="U771" s="6"/>
      <c r="V771" s="3"/>
      <c r="W771" s="6"/>
      <c r="X771" s="3"/>
      <c r="Y771" s="3"/>
      <c r="Z771" s="6"/>
      <c r="AA771" s="3"/>
    </row>
    <row r="772" spans="1:27" x14ac:dyDescent="0.55000000000000004">
      <c r="A772" s="22"/>
      <c r="B772" s="6"/>
      <c r="C772" s="6"/>
      <c r="D772" s="6"/>
      <c r="E772" s="6"/>
      <c r="F772" s="6"/>
      <c r="G772" s="6"/>
      <c r="H772" s="6"/>
      <c r="I772" s="6"/>
      <c r="J772" s="6"/>
      <c r="K772" s="3"/>
      <c r="L772" s="6"/>
      <c r="M772" s="3"/>
      <c r="N772" s="3"/>
      <c r="O772" s="3"/>
      <c r="P772" s="117"/>
      <c r="Q772" s="6"/>
      <c r="R772" s="6"/>
      <c r="S772" s="6"/>
      <c r="T772" s="6"/>
      <c r="U772" s="6"/>
      <c r="V772" s="3"/>
      <c r="W772" s="6"/>
      <c r="X772" s="3"/>
      <c r="Y772" s="3"/>
      <c r="Z772" s="6"/>
      <c r="AA772" s="3"/>
    </row>
    <row r="773" spans="1:27" x14ac:dyDescent="0.55000000000000004">
      <c r="A773" s="22"/>
      <c r="B773" s="6"/>
      <c r="C773" s="6"/>
      <c r="D773" s="6"/>
      <c r="E773" s="6"/>
      <c r="F773" s="6"/>
      <c r="G773" s="6"/>
      <c r="H773" s="6"/>
      <c r="I773" s="6"/>
      <c r="J773" s="6"/>
      <c r="K773" s="3"/>
      <c r="L773" s="6"/>
      <c r="M773" s="3"/>
      <c r="N773" s="3"/>
      <c r="O773" s="3"/>
      <c r="P773" s="117"/>
      <c r="Q773" s="6"/>
      <c r="R773" s="6"/>
      <c r="S773" s="6"/>
      <c r="T773" s="6"/>
      <c r="U773" s="6"/>
      <c r="V773" s="3"/>
      <c r="W773" s="6"/>
      <c r="X773" s="3"/>
      <c r="Y773" s="3"/>
      <c r="Z773" s="6"/>
      <c r="AA773" s="3"/>
    </row>
    <row r="774" spans="1:27" x14ac:dyDescent="0.55000000000000004">
      <c r="A774" s="22"/>
      <c r="B774" s="6"/>
      <c r="C774" s="6"/>
      <c r="D774" s="6"/>
      <c r="E774" s="6"/>
      <c r="F774" s="6"/>
      <c r="G774" s="6"/>
      <c r="H774" s="6"/>
      <c r="I774" s="6"/>
      <c r="J774" s="6"/>
      <c r="K774" s="3"/>
      <c r="L774" s="6"/>
      <c r="M774" s="3"/>
      <c r="N774" s="3"/>
      <c r="O774" s="3"/>
      <c r="P774" s="117"/>
      <c r="Q774" s="6"/>
      <c r="R774" s="6"/>
      <c r="S774" s="6"/>
      <c r="T774" s="6"/>
      <c r="U774" s="6"/>
      <c r="V774" s="3"/>
      <c r="W774" s="6"/>
      <c r="X774" s="3"/>
      <c r="Y774" s="3"/>
      <c r="Z774" s="6"/>
      <c r="AA774" s="3"/>
    </row>
    <row r="775" spans="1:27" x14ac:dyDescent="0.55000000000000004">
      <c r="A775" s="22"/>
      <c r="B775" s="6"/>
      <c r="C775" s="6"/>
      <c r="D775" s="6"/>
      <c r="E775" s="6"/>
      <c r="F775" s="6"/>
      <c r="G775" s="6"/>
      <c r="H775" s="6"/>
      <c r="I775" s="6"/>
      <c r="J775" s="6"/>
      <c r="K775" s="3"/>
      <c r="L775" s="6"/>
      <c r="M775" s="3"/>
      <c r="N775" s="3"/>
      <c r="O775" s="3"/>
      <c r="P775" s="117"/>
      <c r="Q775" s="6"/>
      <c r="R775" s="6"/>
      <c r="S775" s="6"/>
      <c r="T775" s="6"/>
      <c r="U775" s="6"/>
      <c r="V775" s="3"/>
      <c r="W775" s="6"/>
      <c r="X775" s="3"/>
      <c r="Y775" s="3"/>
      <c r="Z775" s="6"/>
      <c r="AA775" s="3"/>
    </row>
    <row r="776" spans="1:27" x14ac:dyDescent="0.55000000000000004">
      <c r="A776" s="22"/>
      <c r="B776" s="6"/>
      <c r="C776" s="6"/>
      <c r="D776" s="6"/>
      <c r="E776" s="6"/>
      <c r="F776" s="6"/>
      <c r="G776" s="6"/>
      <c r="H776" s="6"/>
      <c r="I776" s="6"/>
      <c r="J776" s="6"/>
      <c r="K776" s="3"/>
      <c r="L776" s="6"/>
      <c r="M776" s="3"/>
      <c r="N776" s="3"/>
      <c r="O776" s="3"/>
      <c r="P776" s="117"/>
      <c r="Q776" s="6"/>
      <c r="R776" s="6"/>
      <c r="S776" s="6"/>
      <c r="T776" s="6"/>
      <c r="U776" s="6"/>
      <c r="V776" s="3"/>
      <c r="W776" s="6"/>
      <c r="X776" s="3"/>
      <c r="Y776" s="3"/>
      <c r="Z776" s="6"/>
      <c r="AA776" s="3"/>
    </row>
    <row r="777" spans="1:27" x14ac:dyDescent="0.55000000000000004">
      <c r="A777" s="22"/>
      <c r="B777" s="6"/>
      <c r="C777" s="6"/>
      <c r="D777" s="6"/>
      <c r="E777" s="6"/>
      <c r="F777" s="6"/>
      <c r="G777" s="6"/>
      <c r="H777" s="6"/>
      <c r="I777" s="6"/>
      <c r="J777" s="6"/>
      <c r="K777" s="3"/>
      <c r="L777" s="6"/>
      <c r="M777" s="3"/>
      <c r="N777" s="3"/>
      <c r="O777" s="3"/>
      <c r="P777" s="117"/>
      <c r="Q777" s="6"/>
      <c r="R777" s="6"/>
      <c r="S777" s="6"/>
      <c r="T777" s="6"/>
      <c r="U777" s="6"/>
      <c r="V777" s="3"/>
      <c r="W777" s="6"/>
      <c r="X777" s="3"/>
      <c r="Y777" s="3"/>
      <c r="Z777" s="6"/>
      <c r="AA777" s="3"/>
    </row>
    <row r="778" spans="1:27" x14ac:dyDescent="0.55000000000000004">
      <c r="A778" s="22"/>
      <c r="B778" s="6"/>
      <c r="C778" s="6"/>
      <c r="D778" s="6"/>
      <c r="E778" s="6"/>
      <c r="F778" s="6"/>
      <c r="G778" s="6"/>
      <c r="H778" s="6"/>
      <c r="I778" s="6"/>
      <c r="J778" s="6"/>
      <c r="K778" s="3"/>
      <c r="L778" s="6"/>
      <c r="M778" s="3"/>
      <c r="N778" s="3"/>
      <c r="O778" s="3"/>
      <c r="P778" s="117"/>
      <c r="Q778" s="6"/>
      <c r="R778" s="6"/>
      <c r="S778" s="6"/>
      <c r="T778" s="6"/>
      <c r="U778" s="6"/>
      <c r="V778" s="3"/>
      <c r="W778" s="6"/>
      <c r="X778" s="3"/>
      <c r="Y778" s="3"/>
      <c r="Z778" s="6"/>
      <c r="AA778" s="3"/>
    </row>
    <row r="779" spans="1:27" x14ac:dyDescent="0.55000000000000004">
      <c r="A779" s="221"/>
    </row>
    <row r="780" spans="1:27" x14ac:dyDescent="0.55000000000000004">
      <c r="A780" s="197"/>
    </row>
    <row r="781" spans="1:27" x14ac:dyDescent="0.55000000000000004">
      <c r="A781" s="197"/>
    </row>
    <row r="782" spans="1:27" x14ac:dyDescent="0.55000000000000004">
      <c r="A782" s="197"/>
    </row>
    <row r="783" spans="1:27" x14ac:dyDescent="0.55000000000000004">
      <c r="A783" s="197"/>
    </row>
    <row r="784" spans="1:27" x14ac:dyDescent="0.55000000000000004">
      <c r="A784" s="197"/>
    </row>
    <row r="785" spans="1:1" x14ac:dyDescent="0.55000000000000004">
      <c r="A785" s="197"/>
    </row>
    <row r="786" spans="1:1" x14ac:dyDescent="0.55000000000000004">
      <c r="A786" s="197"/>
    </row>
    <row r="787" spans="1:1" x14ac:dyDescent="0.55000000000000004">
      <c r="A787" s="197"/>
    </row>
    <row r="788" spans="1:1" x14ac:dyDescent="0.55000000000000004">
      <c r="A788" s="197"/>
    </row>
    <row r="789" spans="1:1" x14ac:dyDescent="0.55000000000000004">
      <c r="A789" s="197"/>
    </row>
    <row r="790" spans="1:1" x14ac:dyDescent="0.55000000000000004">
      <c r="A790" s="197"/>
    </row>
    <row r="791" spans="1:1" x14ac:dyDescent="0.55000000000000004">
      <c r="A791" s="197"/>
    </row>
    <row r="792" spans="1:1" x14ac:dyDescent="0.55000000000000004">
      <c r="A792" s="197"/>
    </row>
    <row r="793" spans="1:1" x14ac:dyDescent="0.55000000000000004">
      <c r="A793" s="197"/>
    </row>
    <row r="794" spans="1:1" x14ac:dyDescent="0.55000000000000004">
      <c r="A794" s="197"/>
    </row>
    <row r="795" spans="1:1" x14ac:dyDescent="0.55000000000000004">
      <c r="A795" s="197"/>
    </row>
    <row r="796" spans="1:1" x14ac:dyDescent="0.55000000000000004">
      <c r="A796" s="197"/>
    </row>
    <row r="797" spans="1:1" x14ac:dyDescent="0.55000000000000004">
      <c r="A797" s="197"/>
    </row>
    <row r="798" spans="1:1" x14ac:dyDescent="0.55000000000000004">
      <c r="A798" s="197"/>
    </row>
    <row r="799" spans="1:1" x14ac:dyDescent="0.55000000000000004">
      <c r="A799" s="197"/>
    </row>
    <row r="800" spans="1:1" x14ac:dyDescent="0.55000000000000004">
      <c r="A800" s="197"/>
    </row>
    <row r="801" spans="1:1" x14ac:dyDescent="0.55000000000000004">
      <c r="A801" s="197"/>
    </row>
    <row r="802" spans="1:1" x14ac:dyDescent="0.55000000000000004">
      <c r="A802" s="197"/>
    </row>
    <row r="803" spans="1:1" x14ac:dyDescent="0.55000000000000004">
      <c r="A803" s="197"/>
    </row>
    <row r="804" spans="1:1" x14ac:dyDescent="0.55000000000000004">
      <c r="A804" s="197"/>
    </row>
    <row r="805" spans="1:1" x14ac:dyDescent="0.55000000000000004">
      <c r="A805" s="197"/>
    </row>
    <row r="806" spans="1:1" x14ac:dyDescent="0.55000000000000004">
      <c r="A806" s="197"/>
    </row>
    <row r="807" spans="1:1" x14ac:dyDescent="0.55000000000000004">
      <c r="A807" s="197"/>
    </row>
    <row r="808" spans="1:1" x14ac:dyDescent="0.55000000000000004">
      <c r="A808" s="197"/>
    </row>
    <row r="809" spans="1:1" x14ac:dyDescent="0.55000000000000004">
      <c r="A809" s="197"/>
    </row>
    <row r="810" spans="1:1" x14ac:dyDescent="0.55000000000000004">
      <c r="A810" s="197"/>
    </row>
    <row r="811" spans="1:1" x14ac:dyDescent="0.55000000000000004">
      <c r="A811" s="197"/>
    </row>
    <row r="812" spans="1:1" x14ac:dyDescent="0.55000000000000004">
      <c r="A812" s="197"/>
    </row>
    <row r="813" spans="1:1" x14ac:dyDescent="0.55000000000000004">
      <c r="A813" s="197"/>
    </row>
    <row r="814" spans="1:1" x14ac:dyDescent="0.55000000000000004">
      <c r="A814" s="197"/>
    </row>
    <row r="815" spans="1:1" x14ac:dyDescent="0.55000000000000004">
      <c r="A815" s="197"/>
    </row>
    <row r="816" spans="1:1" x14ac:dyDescent="0.55000000000000004">
      <c r="A816" s="197"/>
    </row>
    <row r="817" spans="1:1" x14ac:dyDescent="0.55000000000000004">
      <c r="A817" s="197"/>
    </row>
    <row r="818" spans="1:1" x14ac:dyDescent="0.55000000000000004">
      <c r="A818" s="197"/>
    </row>
    <row r="819" spans="1:1" x14ac:dyDescent="0.55000000000000004">
      <c r="A819" s="197"/>
    </row>
    <row r="820" spans="1:1" x14ac:dyDescent="0.55000000000000004">
      <c r="A820" s="197"/>
    </row>
    <row r="821" spans="1:1" x14ac:dyDescent="0.55000000000000004">
      <c r="A821" s="197"/>
    </row>
    <row r="822" spans="1:1" x14ac:dyDescent="0.55000000000000004">
      <c r="A822" s="197"/>
    </row>
    <row r="823" spans="1:1" x14ac:dyDescent="0.55000000000000004">
      <c r="A823" s="197"/>
    </row>
    <row r="824" spans="1:1" x14ac:dyDescent="0.55000000000000004">
      <c r="A824" s="197"/>
    </row>
    <row r="825" spans="1:1" x14ac:dyDescent="0.55000000000000004">
      <c r="A825" s="197"/>
    </row>
    <row r="826" spans="1:1" x14ac:dyDescent="0.55000000000000004">
      <c r="A826" s="197"/>
    </row>
    <row r="827" spans="1:1" x14ac:dyDescent="0.55000000000000004">
      <c r="A827" s="197"/>
    </row>
    <row r="828" spans="1:1" x14ac:dyDescent="0.55000000000000004">
      <c r="A828" s="197"/>
    </row>
    <row r="829" spans="1:1" x14ac:dyDescent="0.55000000000000004">
      <c r="A829" s="197"/>
    </row>
    <row r="830" spans="1:1" x14ac:dyDescent="0.55000000000000004">
      <c r="A830" s="197"/>
    </row>
    <row r="831" spans="1:1" x14ac:dyDescent="0.55000000000000004">
      <c r="A831" s="197"/>
    </row>
    <row r="832" spans="1:1" x14ac:dyDescent="0.55000000000000004">
      <c r="A832" s="197"/>
    </row>
    <row r="833" spans="1:1" x14ac:dyDescent="0.55000000000000004">
      <c r="A833" s="197"/>
    </row>
    <row r="834" spans="1:1" x14ac:dyDescent="0.55000000000000004">
      <c r="A834" s="197"/>
    </row>
    <row r="835" spans="1:1" x14ac:dyDescent="0.55000000000000004">
      <c r="A835" s="197"/>
    </row>
    <row r="836" spans="1:1" x14ac:dyDescent="0.55000000000000004">
      <c r="A836" s="197"/>
    </row>
    <row r="837" spans="1:1" x14ac:dyDescent="0.55000000000000004">
      <c r="A837" s="197"/>
    </row>
    <row r="838" spans="1:1" x14ac:dyDescent="0.55000000000000004">
      <c r="A838" s="197"/>
    </row>
    <row r="839" spans="1:1" x14ac:dyDescent="0.55000000000000004">
      <c r="A839" s="197"/>
    </row>
    <row r="840" spans="1:1" x14ac:dyDescent="0.55000000000000004">
      <c r="A840" s="197"/>
    </row>
    <row r="841" spans="1:1" x14ac:dyDescent="0.55000000000000004">
      <c r="A841" s="197"/>
    </row>
    <row r="842" spans="1:1" x14ac:dyDescent="0.55000000000000004">
      <c r="A842" s="197"/>
    </row>
    <row r="843" spans="1:1" x14ac:dyDescent="0.55000000000000004">
      <c r="A843" s="197"/>
    </row>
    <row r="844" spans="1:1" x14ac:dyDescent="0.55000000000000004">
      <c r="A844" s="197"/>
    </row>
    <row r="845" spans="1:1" x14ac:dyDescent="0.55000000000000004">
      <c r="A845" s="197"/>
    </row>
    <row r="846" spans="1:1" x14ac:dyDescent="0.55000000000000004">
      <c r="A846" s="197"/>
    </row>
    <row r="847" spans="1:1" x14ac:dyDescent="0.55000000000000004">
      <c r="A847" s="197"/>
    </row>
    <row r="848" spans="1:1" x14ac:dyDescent="0.55000000000000004">
      <c r="A848" s="197"/>
    </row>
    <row r="849" spans="1:1" x14ac:dyDescent="0.55000000000000004">
      <c r="A849" s="197"/>
    </row>
    <row r="850" spans="1:1" x14ac:dyDescent="0.55000000000000004">
      <c r="A850" s="197"/>
    </row>
    <row r="851" spans="1:1" x14ac:dyDescent="0.55000000000000004">
      <c r="A851" s="197"/>
    </row>
    <row r="852" spans="1:1" x14ac:dyDescent="0.55000000000000004">
      <c r="A852" s="197"/>
    </row>
    <row r="853" spans="1:1" x14ac:dyDescent="0.55000000000000004">
      <c r="A853" s="197"/>
    </row>
    <row r="854" spans="1:1" x14ac:dyDescent="0.55000000000000004">
      <c r="A854" s="197"/>
    </row>
    <row r="855" spans="1:1" x14ac:dyDescent="0.55000000000000004">
      <c r="A855" s="197"/>
    </row>
    <row r="856" spans="1:1" x14ac:dyDescent="0.55000000000000004">
      <c r="A856" s="197"/>
    </row>
    <row r="857" spans="1:1" x14ac:dyDescent="0.55000000000000004">
      <c r="A857" s="197"/>
    </row>
    <row r="858" spans="1:1" x14ac:dyDescent="0.55000000000000004">
      <c r="A858" s="197"/>
    </row>
    <row r="859" spans="1:1" x14ac:dyDescent="0.55000000000000004">
      <c r="A859" s="197"/>
    </row>
    <row r="860" spans="1:1" x14ac:dyDescent="0.55000000000000004">
      <c r="A860" s="197"/>
    </row>
    <row r="861" spans="1:1" x14ac:dyDescent="0.55000000000000004">
      <c r="A861" s="197"/>
    </row>
    <row r="862" spans="1:1" x14ac:dyDescent="0.55000000000000004">
      <c r="A862" s="197"/>
    </row>
    <row r="863" spans="1:1" x14ac:dyDescent="0.55000000000000004">
      <c r="A863" s="197"/>
    </row>
    <row r="864" spans="1:1" x14ac:dyDescent="0.55000000000000004">
      <c r="A864" s="197"/>
    </row>
    <row r="865" spans="1:1" x14ac:dyDescent="0.55000000000000004">
      <c r="A865" s="197"/>
    </row>
    <row r="866" spans="1:1" x14ac:dyDescent="0.55000000000000004">
      <c r="A866" s="197"/>
    </row>
    <row r="867" spans="1:1" x14ac:dyDescent="0.55000000000000004">
      <c r="A867" s="197"/>
    </row>
    <row r="868" spans="1:1" x14ac:dyDescent="0.55000000000000004">
      <c r="A868" s="197"/>
    </row>
    <row r="869" spans="1:1" x14ac:dyDescent="0.55000000000000004">
      <c r="A869" s="197"/>
    </row>
    <row r="870" spans="1:1" x14ac:dyDescent="0.55000000000000004">
      <c r="A870" s="197"/>
    </row>
    <row r="871" spans="1:1" x14ac:dyDescent="0.55000000000000004">
      <c r="A871" s="197"/>
    </row>
    <row r="872" spans="1:1" x14ac:dyDescent="0.55000000000000004">
      <c r="A872" s="197"/>
    </row>
    <row r="873" spans="1:1" x14ac:dyDescent="0.55000000000000004">
      <c r="A873" s="197"/>
    </row>
    <row r="874" spans="1:1" x14ac:dyDescent="0.55000000000000004">
      <c r="A874" s="197"/>
    </row>
    <row r="875" spans="1:1" x14ac:dyDescent="0.55000000000000004">
      <c r="A875" s="197"/>
    </row>
    <row r="876" spans="1:1" x14ac:dyDescent="0.55000000000000004">
      <c r="A876" s="197"/>
    </row>
    <row r="877" spans="1:1" x14ac:dyDescent="0.55000000000000004">
      <c r="A877" s="197"/>
    </row>
    <row r="878" spans="1:1" x14ac:dyDescent="0.55000000000000004">
      <c r="A878" s="197"/>
    </row>
    <row r="879" spans="1:1" x14ac:dyDescent="0.55000000000000004">
      <c r="A879" s="197"/>
    </row>
    <row r="880" spans="1:1" x14ac:dyDescent="0.55000000000000004">
      <c r="A880" s="197"/>
    </row>
    <row r="881" spans="1:1" x14ac:dyDescent="0.55000000000000004">
      <c r="A881" s="197"/>
    </row>
    <row r="882" spans="1:1" x14ac:dyDescent="0.55000000000000004">
      <c r="A882" s="197"/>
    </row>
    <row r="883" spans="1:1" x14ac:dyDescent="0.55000000000000004">
      <c r="A883" s="197"/>
    </row>
    <row r="884" spans="1:1" x14ac:dyDescent="0.55000000000000004">
      <c r="A884" s="197"/>
    </row>
    <row r="885" spans="1:1" x14ac:dyDescent="0.55000000000000004">
      <c r="A885" s="197"/>
    </row>
    <row r="886" spans="1:1" x14ac:dyDescent="0.55000000000000004">
      <c r="A886" s="197"/>
    </row>
    <row r="887" spans="1:1" x14ac:dyDescent="0.55000000000000004">
      <c r="A887" s="197"/>
    </row>
    <row r="888" spans="1:1" x14ac:dyDescent="0.55000000000000004">
      <c r="A888" s="197"/>
    </row>
    <row r="889" spans="1:1" x14ac:dyDescent="0.55000000000000004">
      <c r="A889" s="197"/>
    </row>
    <row r="890" spans="1:1" x14ac:dyDescent="0.55000000000000004">
      <c r="A890" s="197"/>
    </row>
    <row r="891" spans="1:1" x14ac:dyDescent="0.55000000000000004">
      <c r="A891" s="197"/>
    </row>
    <row r="892" spans="1:1" x14ac:dyDescent="0.55000000000000004">
      <c r="A892" s="197"/>
    </row>
    <row r="893" spans="1:1" x14ac:dyDescent="0.55000000000000004">
      <c r="A893" s="197"/>
    </row>
    <row r="894" spans="1:1" x14ac:dyDescent="0.55000000000000004">
      <c r="A894" s="197"/>
    </row>
    <row r="895" spans="1:1" x14ac:dyDescent="0.55000000000000004">
      <c r="A895" s="197"/>
    </row>
    <row r="896" spans="1:1" x14ac:dyDescent="0.55000000000000004">
      <c r="A896" s="197"/>
    </row>
    <row r="897" spans="1:1" x14ac:dyDescent="0.55000000000000004">
      <c r="A897" s="197"/>
    </row>
    <row r="898" spans="1:1" x14ac:dyDescent="0.55000000000000004">
      <c r="A898" s="197"/>
    </row>
    <row r="899" spans="1:1" x14ac:dyDescent="0.55000000000000004">
      <c r="A899" s="197"/>
    </row>
    <row r="900" spans="1:1" x14ac:dyDescent="0.55000000000000004">
      <c r="A900" s="197"/>
    </row>
    <row r="901" spans="1:1" x14ac:dyDescent="0.55000000000000004">
      <c r="A901" s="197"/>
    </row>
    <row r="902" spans="1:1" x14ac:dyDescent="0.55000000000000004">
      <c r="A902" s="197"/>
    </row>
    <row r="903" spans="1:1" x14ac:dyDescent="0.55000000000000004">
      <c r="A903" s="197"/>
    </row>
    <row r="904" spans="1:1" x14ac:dyDescent="0.55000000000000004">
      <c r="A904" s="197"/>
    </row>
    <row r="905" spans="1:1" x14ac:dyDescent="0.55000000000000004">
      <c r="A905" s="197"/>
    </row>
    <row r="906" spans="1:1" x14ac:dyDescent="0.55000000000000004">
      <c r="A906" s="197"/>
    </row>
    <row r="907" spans="1:1" x14ac:dyDescent="0.55000000000000004">
      <c r="A907" s="197"/>
    </row>
    <row r="908" spans="1:1" x14ac:dyDescent="0.55000000000000004">
      <c r="A908" s="197"/>
    </row>
    <row r="909" spans="1:1" x14ac:dyDescent="0.55000000000000004">
      <c r="A909" s="197"/>
    </row>
    <row r="910" spans="1:1" x14ac:dyDescent="0.55000000000000004">
      <c r="A910" s="197"/>
    </row>
    <row r="911" spans="1:1" x14ac:dyDescent="0.55000000000000004">
      <c r="A911" s="197"/>
    </row>
    <row r="912" spans="1:1" x14ac:dyDescent="0.55000000000000004">
      <c r="A912" s="197"/>
    </row>
    <row r="913" spans="1:1" x14ac:dyDescent="0.55000000000000004">
      <c r="A913" s="197"/>
    </row>
    <row r="914" spans="1:1" x14ac:dyDescent="0.55000000000000004">
      <c r="A914" s="197"/>
    </row>
    <row r="915" spans="1:1" x14ac:dyDescent="0.55000000000000004">
      <c r="A915" s="197"/>
    </row>
    <row r="916" spans="1:1" x14ac:dyDescent="0.55000000000000004">
      <c r="A916" s="197"/>
    </row>
    <row r="917" spans="1:1" x14ac:dyDescent="0.55000000000000004">
      <c r="A917" s="197"/>
    </row>
    <row r="918" spans="1:1" x14ac:dyDescent="0.55000000000000004">
      <c r="A918" s="197"/>
    </row>
    <row r="919" spans="1:1" x14ac:dyDescent="0.55000000000000004">
      <c r="A919" s="197"/>
    </row>
    <row r="920" spans="1:1" x14ac:dyDescent="0.55000000000000004">
      <c r="A920" s="197"/>
    </row>
    <row r="921" spans="1:1" x14ac:dyDescent="0.55000000000000004">
      <c r="A921" s="197"/>
    </row>
    <row r="922" spans="1:1" x14ac:dyDescent="0.55000000000000004">
      <c r="A922" s="197"/>
    </row>
    <row r="923" spans="1:1" x14ac:dyDescent="0.55000000000000004">
      <c r="A923" s="197"/>
    </row>
    <row r="924" spans="1:1" x14ac:dyDescent="0.55000000000000004">
      <c r="A924" s="197"/>
    </row>
    <row r="925" spans="1:1" x14ac:dyDescent="0.55000000000000004">
      <c r="A925" s="197"/>
    </row>
    <row r="926" spans="1:1" x14ac:dyDescent="0.55000000000000004">
      <c r="A926" s="197"/>
    </row>
    <row r="927" spans="1:1" x14ac:dyDescent="0.55000000000000004">
      <c r="A927" s="197"/>
    </row>
    <row r="928" spans="1:1" x14ac:dyDescent="0.55000000000000004">
      <c r="A928" s="197"/>
    </row>
    <row r="929" spans="1:1" x14ac:dyDescent="0.55000000000000004">
      <c r="A929" s="197"/>
    </row>
    <row r="930" spans="1:1" x14ac:dyDescent="0.55000000000000004">
      <c r="A930" s="197"/>
    </row>
    <row r="931" spans="1:1" x14ac:dyDescent="0.55000000000000004">
      <c r="A931" s="197"/>
    </row>
    <row r="932" spans="1:1" x14ac:dyDescent="0.55000000000000004">
      <c r="A932" s="197"/>
    </row>
    <row r="933" spans="1:1" x14ac:dyDescent="0.55000000000000004">
      <c r="A933" s="197"/>
    </row>
    <row r="934" spans="1:1" x14ac:dyDescent="0.55000000000000004">
      <c r="A934" s="197"/>
    </row>
    <row r="935" spans="1:1" x14ac:dyDescent="0.55000000000000004">
      <c r="A935" s="197"/>
    </row>
    <row r="936" spans="1:1" x14ac:dyDescent="0.55000000000000004">
      <c r="A936" s="197"/>
    </row>
    <row r="937" spans="1:1" x14ac:dyDescent="0.55000000000000004">
      <c r="A937" s="197"/>
    </row>
    <row r="938" spans="1:1" x14ac:dyDescent="0.55000000000000004">
      <c r="A938" s="197"/>
    </row>
    <row r="939" spans="1:1" x14ac:dyDescent="0.55000000000000004">
      <c r="A939" s="197"/>
    </row>
    <row r="940" spans="1:1" x14ac:dyDescent="0.55000000000000004">
      <c r="A940" s="197"/>
    </row>
    <row r="941" spans="1:1" x14ac:dyDescent="0.55000000000000004">
      <c r="A941" s="197"/>
    </row>
    <row r="942" spans="1:1" x14ac:dyDescent="0.55000000000000004">
      <c r="A942" s="197"/>
    </row>
    <row r="943" spans="1:1" x14ac:dyDescent="0.55000000000000004">
      <c r="A943" s="197"/>
    </row>
    <row r="944" spans="1:1" x14ac:dyDescent="0.55000000000000004">
      <c r="A944" s="197"/>
    </row>
    <row r="945" spans="1:1" x14ac:dyDescent="0.55000000000000004">
      <c r="A945" s="197"/>
    </row>
    <row r="946" spans="1:1" x14ac:dyDescent="0.55000000000000004">
      <c r="A946" s="197"/>
    </row>
    <row r="947" spans="1:1" x14ac:dyDescent="0.55000000000000004">
      <c r="A947" s="197"/>
    </row>
    <row r="948" spans="1:1" x14ac:dyDescent="0.55000000000000004">
      <c r="A948" s="197"/>
    </row>
    <row r="949" spans="1:1" x14ac:dyDescent="0.55000000000000004">
      <c r="A949" s="197"/>
    </row>
    <row r="950" spans="1:1" x14ac:dyDescent="0.55000000000000004">
      <c r="A950" s="197"/>
    </row>
    <row r="951" spans="1:1" x14ac:dyDescent="0.55000000000000004">
      <c r="A951" s="197"/>
    </row>
    <row r="952" spans="1:1" x14ac:dyDescent="0.55000000000000004">
      <c r="A952" s="197"/>
    </row>
    <row r="953" spans="1:1" x14ac:dyDescent="0.55000000000000004">
      <c r="A953" s="197"/>
    </row>
    <row r="954" spans="1:1" x14ac:dyDescent="0.55000000000000004">
      <c r="A954" s="197"/>
    </row>
    <row r="955" spans="1:1" x14ac:dyDescent="0.55000000000000004">
      <c r="A955" s="197"/>
    </row>
    <row r="956" spans="1:1" x14ac:dyDescent="0.55000000000000004">
      <c r="A956" s="197"/>
    </row>
    <row r="957" spans="1:1" x14ac:dyDescent="0.55000000000000004">
      <c r="A957" s="197"/>
    </row>
    <row r="958" spans="1:1" x14ac:dyDescent="0.55000000000000004">
      <c r="A958" s="197"/>
    </row>
    <row r="959" spans="1:1" x14ac:dyDescent="0.55000000000000004">
      <c r="A959" s="197"/>
    </row>
    <row r="960" spans="1:1" x14ac:dyDescent="0.55000000000000004">
      <c r="A960" s="197"/>
    </row>
    <row r="961" spans="1:1" x14ac:dyDescent="0.55000000000000004">
      <c r="A961" s="197"/>
    </row>
    <row r="962" spans="1:1" x14ac:dyDescent="0.55000000000000004">
      <c r="A962" s="197"/>
    </row>
    <row r="963" spans="1:1" x14ac:dyDescent="0.55000000000000004">
      <c r="A963" s="197"/>
    </row>
    <row r="964" spans="1:1" x14ac:dyDescent="0.55000000000000004">
      <c r="A964" s="197"/>
    </row>
    <row r="965" spans="1:1" x14ac:dyDescent="0.55000000000000004">
      <c r="A965" s="197"/>
    </row>
    <row r="966" spans="1:1" x14ac:dyDescent="0.55000000000000004">
      <c r="A966" s="197"/>
    </row>
    <row r="967" spans="1:1" x14ac:dyDescent="0.55000000000000004">
      <c r="A967" s="197"/>
    </row>
    <row r="968" spans="1:1" x14ac:dyDescent="0.55000000000000004">
      <c r="A968" s="197"/>
    </row>
    <row r="969" spans="1:1" x14ac:dyDescent="0.55000000000000004">
      <c r="A969" s="197"/>
    </row>
    <row r="970" spans="1:1" x14ac:dyDescent="0.55000000000000004">
      <c r="A970" s="197"/>
    </row>
    <row r="971" spans="1:1" x14ac:dyDescent="0.55000000000000004">
      <c r="A971" s="197"/>
    </row>
    <row r="972" spans="1:1" x14ac:dyDescent="0.55000000000000004">
      <c r="A972" s="197"/>
    </row>
    <row r="973" spans="1:1" x14ac:dyDescent="0.55000000000000004">
      <c r="A973" s="197"/>
    </row>
    <row r="974" spans="1:1" x14ac:dyDescent="0.55000000000000004">
      <c r="A974" s="197"/>
    </row>
    <row r="975" spans="1:1" x14ac:dyDescent="0.55000000000000004">
      <c r="A975" s="197"/>
    </row>
    <row r="976" spans="1:1" x14ac:dyDescent="0.55000000000000004">
      <c r="A976" s="197"/>
    </row>
    <row r="977" spans="1:1" x14ac:dyDescent="0.55000000000000004">
      <c r="A977" s="197"/>
    </row>
    <row r="978" spans="1:1" x14ac:dyDescent="0.55000000000000004">
      <c r="A978" s="197"/>
    </row>
    <row r="979" spans="1:1" x14ac:dyDescent="0.55000000000000004">
      <c r="A979" s="197"/>
    </row>
    <row r="980" spans="1:1" x14ac:dyDescent="0.55000000000000004">
      <c r="A980" s="197"/>
    </row>
    <row r="981" spans="1:1" x14ac:dyDescent="0.55000000000000004">
      <c r="A981" s="197"/>
    </row>
    <row r="982" spans="1:1" x14ac:dyDescent="0.55000000000000004">
      <c r="A982" s="197"/>
    </row>
    <row r="983" spans="1:1" x14ac:dyDescent="0.55000000000000004">
      <c r="A983" s="197"/>
    </row>
    <row r="984" spans="1:1" x14ac:dyDescent="0.55000000000000004">
      <c r="A984" s="197"/>
    </row>
    <row r="985" spans="1:1" x14ac:dyDescent="0.55000000000000004">
      <c r="A985" s="197"/>
    </row>
    <row r="986" spans="1:1" x14ac:dyDescent="0.55000000000000004">
      <c r="A986" s="197"/>
    </row>
    <row r="987" spans="1:1" x14ac:dyDescent="0.55000000000000004">
      <c r="A987" s="197"/>
    </row>
    <row r="988" spans="1:1" x14ac:dyDescent="0.55000000000000004">
      <c r="A988" s="197"/>
    </row>
    <row r="989" spans="1:1" x14ac:dyDescent="0.55000000000000004">
      <c r="A989" s="197"/>
    </row>
    <row r="990" spans="1:1" x14ac:dyDescent="0.55000000000000004">
      <c r="A990" s="197"/>
    </row>
    <row r="991" spans="1:1" x14ac:dyDescent="0.55000000000000004">
      <c r="A991" s="197"/>
    </row>
    <row r="992" spans="1:1" x14ac:dyDescent="0.55000000000000004">
      <c r="A992" s="197"/>
    </row>
    <row r="993" spans="1:1" x14ac:dyDescent="0.55000000000000004">
      <c r="A993" s="197"/>
    </row>
    <row r="994" spans="1:1" x14ac:dyDescent="0.55000000000000004">
      <c r="A994" s="197"/>
    </row>
    <row r="995" spans="1:1" x14ac:dyDescent="0.55000000000000004">
      <c r="A995" s="197"/>
    </row>
    <row r="996" spans="1:1" x14ac:dyDescent="0.55000000000000004">
      <c r="A996" s="197"/>
    </row>
    <row r="997" spans="1:1" x14ac:dyDescent="0.55000000000000004">
      <c r="A997" s="197"/>
    </row>
    <row r="998" spans="1:1" x14ac:dyDescent="0.55000000000000004">
      <c r="A998" s="197"/>
    </row>
    <row r="999" spans="1:1" x14ac:dyDescent="0.55000000000000004">
      <c r="A999" s="197"/>
    </row>
    <row r="1000" spans="1:1" x14ac:dyDescent="0.55000000000000004">
      <c r="A1000" s="197"/>
    </row>
    <row r="1001" spans="1:1" x14ac:dyDescent="0.55000000000000004">
      <c r="A1001" s="197"/>
    </row>
    <row r="1002" spans="1:1" x14ac:dyDescent="0.55000000000000004">
      <c r="A1002" s="197"/>
    </row>
    <row r="1003" spans="1:1" x14ac:dyDescent="0.55000000000000004">
      <c r="A1003" s="197"/>
    </row>
    <row r="1004" spans="1:1" x14ac:dyDescent="0.55000000000000004">
      <c r="A1004" s="197"/>
    </row>
    <row r="1005" spans="1:1" x14ac:dyDescent="0.55000000000000004">
      <c r="A1005" s="197"/>
    </row>
    <row r="1006" spans="1:1" x14ac:dyDescent="0.55000000000000004">
      <c r="A1006" s="197"/>
    </row>
    <row r="1007" spans="1:1" x14ac:dyDescent="0.55000000000000004">
      <c r="A1007" s="197"/>
    </row>
    <row r="1008" spans="1:1" x14ac:dyDescent="0.55000000000000004">
      <c r="A1008" s="197"/>
    </row>
    <row r="1009" spans="1:1" x14ac:dyDescent="0.55000000000000004">
      <c r="A1009" s="197"/>
    </row>
    <row r="1010" spans="1:1" x14ac:dyDescent="0.55000000000000004">
      <c r="A1010" s="197"/>
    </row>
    <row r="1011" spans="1:1" x14ac:dyDescent="0.55000000000000004">
      <c r="A1011" s="197"/>
    </row>
    <row r="1012" spans="1:1" x14ac:dyDescent="0.55000000000000004">
      <c r="A1012" s="197"/>
    </row>
    <row r="1013" spans="1:1" x14ac:dyDescent="0.55000000000000004">
      <c r="A1013" s="197"/>
    </row>
    <row r="1014" spans="1:1" x14ac:dyDescent="0.55000000000000004">
      <c r="A1014" s="197"/>
    </row>
    <row r="1015" spans="1:1" x14ac:dyDescent="0.55000000000000004">
      <c r="A1015" s="197"/>
    </row>
    <row r="1016" spans="1:1" x14ac:dyDescent="0.55000000000000004">
      <c r="A1016" s="197"/>
    </row>
    <row r="1017" spans="1:1" x14ac:dyDescent="0.55000000000000004">
      <c r="A1017" s="197"/>
    </row>
    <row r="1018" spans="1:1" x14ac:dyDescent="0.55000000000000004">
      <c r="A1018" s="197"/>
    </row>
    <row r="1019" spans="1:1" x14ac:dyDescent="0.55000000000000004">
      <c r="A1019" s="197"/>
    </row>
    <row r="1020" spans="1:1" x14ac:dyDescent="0.55000000000000004">
      <c r="A1020" s="197"/>
    </row>
    <row r="1021" spans="1:1" x14ac:dyDescent="0.55000000000000004">
      <c r="A1021" s="197"/>
    </row>
    <row r="1022" spans="1:1" x14ac:dyDescent="0.55000000000000004">
      <c r="A1022" s="197"/>
    </row>
    <row r="1023" spans="1:1" x14ac:dyDescent="0.55000000000000004">
      <c r="A1023" s="197"/>
    </row>
    <row r="1024" spans="1:1" x14ac:dyDescent="0.55000000000000004">
      <c r="A1024" s="197"/>
    </row>
    <row r="1025" spans="1:1" x14ac:dyDescent="0.55000000000000004">
      <c r="A1025" s="197"/>
    </row>
    <row r="1026" spans="1:1" x14ac:dyDescent="0.55000000000000004">
      <c r="A1026" s="197"/>
    </row>
    <row r="1027" spans="1:1" x14ac:dyDescent="0.55000000000000004">
      <c r="A1027" s="197"/>
    </row>
    <row r="1028" spans="1:1" x14ac:dyDescent="0.55000000000000004">
      <c r="A1028" s="197"/>
    </row>
    <row r="1029" spans="1:1" x14ac:dyDescent="0.55000000000000004">
      <c r="A1029" s="197"/>
    </row>
    <row r="1030" spans="1:1" x14ac:dyDescent="0.55000000000000004">
      <c r="A1030" s="197"/>
    </row>
    <row r="1031" spans="1:1" x14ac:dyDescent="0.55000000000000004">
      <c r="A1031" s="197"/>
    </row>
    <row r="1032" spans="1:1" x14ac:dyDescent="0.55000000000000004">
      <c r="A1032" s="197"/>
    </row>
    <row r="1033" spans="1:1" x14ac:dyDescent="0.55000000000000004">
      <c r="A1033" s="197"/>
    </row>
    <row r="1034" spans="1:1" x14ac:dyDescent="0.55000000000000004">
      <c r="A1034" s="197"/>
    </row>
    <row r="1035" spans="1:1" x14ac:dyDescent="0.55000000000000004">
      <c r="A1035" s="197"/>
    </row>
    <row r="1036" spans="1:1" x14ac:dyDescent="0.55000000000000004">
      <c r="A1036" s="197"/>
    </row>
    <row r="1037" spans="1:1" x14ac:dyDescent="0.55000000000000004">
      <c r="A1037" s="197"/>
    </row>
    <row r="1038" spans="1:1" x14ac:dyDescent="0.55000000000000004">
      <c r="A1038" s="197"/>
    </row>
    <row r="1039" spans="1:1" x14ac:dyDescent="0.55000000000000004">
      <c r="A1039" s="197"/>
    </row>
    <row r="1040" spans="1:1" x14ac:dyDescent="0.55000000000000004">
      <c r="A1040" s="197"/>
    </row>
    <row r="1041" spans="1:1" x14ac:dyDescent="0.55000000000000004">
      <c r="A1041" s="197"/>
    </row>
    <row r="1042" spans="1:1" x14ac:dyDescent="0.55000000000000004">
      <c r="A1042" s="197"/>
    </row>
    <row r="1043" spans="1:1" x14ac:dyDescent="0.55000000000000004">
      <c r="A1043" s="197"/>
    </row>
    <row r="1044" spans="1:1" x14ac:dyDescent="0.55000000000000004">
      <c r="A1044" s="197"/>
    </row>
    <row r="1045" spans="1:1" x14ac:dyDescent="0.55000000000000004">
      <c r="A1045" s="197"/>
    </row>
    <row r="1046" spans="1:1" x14ac:dyDescent="0.55000000000000004">
      <c r="A1046" s="197"/>
    </row>
    <row r="1047" spans="1:1" x14ac:dyDescent="0.55000000000000004">
      <c r="A1047" s="197"/>
    </row>
    <row r="1048" spans="1:1" x14ac:dyDescent="0.55000000000000004">
      <c r="A1048" s="197"/>
    </row>
    <row r="1049" spans="1:1" x14ac:dyDescent="0.55000000000000004">
      <c r="A1049" s="197"/>
    </row>
    <row r="1050" spans="1:1" x14ac:dyDescent="0.55000000000000004">
      <c r="A1050" s="197"/>
    </row>
    <row r="1051" spans="1:1" x14ac:dyDescent="0.55000000000000004">
      <c r="A1051" s="197"/>
    </row>
    <row r="1052" spans="1:1" x14ac:dyDescent="0.55000000000000004">
      <c r="A1052" s="197"/>
    </row>
    <row r="1053" spans="1:1" x14ac:dyDescent="0.55000000000000004">
      <c r="A1053" s="197"/>
    </row>
    <row r="1054" spans="1:1" x14ac:dyDescent="0.55000000000000004">
      <c r="A1054" s="197"/>
    </row>
    <row r="1055" spans="1:1" x14ac:dyDescent="0.55000000000000004">
      <c r="A1055" s="197"/>
    </row>
    <row r="1056" spans="1:1" x14ac:dyDescent="0.55000000000000004">
      <c r="A1056" s="197"/>
    </row>
    <row r="1057" spans="1:1" x14ac:dyDescent="0.55000000000000004">
      <c r="A1057" s="197"/>
    </row>
    <row r="1058" spans="1:1" x14ac:dyDescent="0.55000000000000004">
      <c r="A1058" s="197"/>
    </row>
    <row r="1059" spans="1:1" x14ac:dyDescent="0.55000000000000004">
      <c r="A1059" s="197"/>
    </row>
    <row r="1060" spans="1:1" x14ac:dyDescent="0.55000000000000004">
      <c r="A1060" s="197"/>
    </row>
    <row r="1061" spans="1:1" x14ac:dyDescent="0.55000000000000004">
      <c r="A1061" s="197"/>
    </row>
    <row r="1062" spans="1:1" x14ac:dyDescent="0.55000000000000004">
      <c r="A1062" s="197"/>
    </row>
    <row r="1063" spans="1:1" x14ac:dyDescent="0.55000000000000004">
      <c r="A1063" s="197"/>
    </row>
    <row r="1064" spans="1:1" x14ac:dyDescent="0.55000000000000004">
      <c r="A1064" s="197"/>
    </row>
    <row r="1065" spans="1:1" x14ac:dyDescent="0.55000000000000004">
      <c r="A1065" s="197"/>
    </row>
    <row r="1066" spans="1:1" x14ac:dyDescent="0.55000000000000004">
      <c r="A1066" s="197"/>
    </row>
    <row r="1067" spans="1:1" x14ac:dyDescent="0.55000000000000004">
      <c r="A1067" s="197"/>
    </row>
    <row r="1068" spans="1:1" x14ac:dyDescent="0.55000000000000004">
      <c r="A1068" s="197"/>
    </row>
    <row r="1069" spans="1:1" x14ac:dyDescent="0.55000000000000004">
      <c r="A1069" s="197"/>
    </row>
    <row r="1070" spans="1:1" x14ac:dyDescent="0.55000000000000004">
      <c r="A1070" s="197"/>
    </row>
    <row r="1071" spans="1:1" x14ac:dyDescent="0.55000000000000004">
      <c r="A1071" s="197"/>
    </row>
    <row r="1072" spans="1:1" x14ac:dyDescent="0.55000000000000004">
      <c r="A1072" s="197"/>
    </row>
    <row r="1073" spans="1:1" x14ac:dyDescent="0.55000000000000004">
      <c r="A1073" s="197"/>
    </row>
    <row r="1074" spans="1:1" x14ac:dyDescent="0.55000000000000004">
      <c r="A1074" s="197"/>
    </row>
    <row r="1075" spans="1:1" x14ac:dyDescent="0.55000000000000004">
      <c r="A1075" s="197"/>
    </row>
    <row r="1076" spans="1:1" x14ac:dyDescent="0.55000000000000004">
      <c r="A1076" s="197"/>
    </row>
    <row r="1077" spans="1:1" x14ac:dyDescent="0.55000000000000004">
      <c r="A1077" s="197"/>
    </row>
    <row r="1078" spans="1:1" x14ac:dyDescent="0.55000000000000004">
      <c r="A1078" s="197"/>
    </row>
    <row r="1079" spans="1:1" x14ac:dyDescent="0.55000000000000004">
      <c r="A1079" s="197"/>
    </row>
    <row r="1080" spans="1:1" x14ac:dyDescent="0.55000000000000004">
      <c r="A1080" s="197"/>
    </row>
    <row r="1081" spans="1:1" x14ac:dyDescent="0.55000000000000004">
      <c r="A1081" s="197"/>
    </row>
    <row r="1082" spans="1:1" x14ac:dyDescent="0.55000000000000004">
      <c r="A1082" s="197"/>
    </row>
    <row r="1083" spans="1:1" x14ac:dyDescent="0.55000000000000004">
      <c r="A1083" s="197"/>
    </row>
    <row r="1084" spans="1:1" x14ac:dyDescent="0.55000000000000004">
      <c r="A1084" s="197"/>
    </row>
    <row r="1085" spans="1:1" x14ac:dyDescent="0.55000000000000004">
      <c r="A1085" s="197"/>
    </row>
    <row r="1086" spans="1:1" x14ac:dyDescent="0.55000000000000004">
      <c r="A1086" s="197"/>
    </row>
    <row r="1087" spans="1:1" x14ac:dyDescent="0.55000000000000004">
      <c r="A1087" s="197"/>
    </row>
    <row r="1088" spans="1:1" x14ac:dyDescent="0.55000000000000004">
      <c r="A1088" s="197"/>
    </row>
    <row r="1089" spans="1:1" x14ac:dyDescent="0.55000000000000004">
      <c r="A1089" s="197"/>
    </row>
    <row r="1090" spans="1:1" x14ac:dyDescent="0.55000000000000004">
      <c r="A1090" s="197"/>
    </row>
    <row r="1091" spans="1:1" x14ac:dyDescent="0.55000000000000004">
      <c r="A1091" s="197"/>
    </row>
    <row r="1092" spans="1:1" x14ac:dyDescent="0.55000000000000004">
      <c r="A1092" s="197"/>
    </row>
    <row r="1093" spans="1:1" x14ac:dyDescent="0.55000000000000004">
      <c r="A1093" s="197"/>
    </row>
    <row r="1094" spans="1:1" x14ac:dyDescent="0.55000000000000004">
      <c r="A1094" s="197"/>
    </row>
    <row r="1095" spans="1:1" x14ac:dyDescent="0.55000000000000004">
      <c r="A1095" s="197"/>
    </row>
    <row r="1096" spans="1:1" x14ac:dyDescent="0.55000000000000004">
      <c r="A1096" s="197"/>
    </row>
    <row r="1097" spans="1:1" x14ac:dyDescent="0.55000000000000004">
      <c r="A1097" s="197"/>
    </row>
    <row r="1098" spans="1:1" x14ac:dyDescent="0.55000000000000004">
      <c r="A1098" s="197"/>
    </row>
    <row r="1099" spans="1:1" x14ac:dyDescent="0.55000000000000004">
      <c r="A1099" s="197"/>
    </row>
    <row r="1100" spans="1:1" x14ac:dyDescent="0.55000000000000004">
      <c r="A1100" s="197"/>
    </row>
    <row r="1101" spans="1:1" x14ac:dyDescent="0.55000000000000004">
      <c r="A1101" s="197"/>
    </row>
    <row r="1102" spans="1:1" x14ac:dyDescent="0.55000000000000004">
      <c r="A1102" s="197"/>
    </row>
    <row r="1103" spans="1:1" x14ac:dyDescent="0.55000000000000004">
      <c r="A1103" s="197"/>
    </row>
    <row r="1104" spans="1:1" x14ac:dyDescent="0.55000000000000004">
      <c r="A1104" s="197"/>
    </row>
    <row r="1105" spans="1:1" x14ac:dyDescent="0.55000000000000004">
      <c r="A1105" s="197"/>
    </row>
    <row r="1106" spans="1:1" x14ac:dyDescent="0.55000000000000004">
      <c r="A1106" s="197"/>
    </row>
    <row r="1107" spans="1:1" x14ac:dyDescent="0.55000000000000004">
      <c r="A1107" s="197"/>
    </row>
    <row r="1108" spans="1:1" x14ac:dyDescent="0.55000000000000004">
      <c r="A1108" s="197"/>
    </row>
    <row r="1109" spans="1:1" x14ac:dyDescent="0.55000000000000004">
      <c r="A1109" s="197"/>
    </row>
    <row r="1110" spans="1:1" x14ac:dyDescent="0.55000000000000004">
      <c r="A1110" s="197"/>
    </row>
    <row r="1111" spans="1:1" x14ac:dyDescent="0.55000000000000004">
      <c r="A1111" s="197"/>
    </row>
    <row r="1112" spans="1:1" x14ac:dyDescent="0.55000000000000004">
      <c r="A1112" s="197"/>
    </row>
    <row r="1113" spans="1:1" x14ac:dyDescent="0.55000000000000004">
      <c r="A1113" s="197"/>
    </row>
    <row r="1114" spans="1:1" x14ac:dyDescent="0.55000000000000004">
      <c r="A1114" s="197"/>
    </row>
    <row r="1115" spans="1:1" x14ac:dyDescent="0.55000000000000004">
      <c r="A1115" s="197"/>
    </row>
    <row r="1116" spans="1:1" x14ac:dyDescent="0.55000000000000004">
      <c r="A1116" s="197"/>
    </row>
    <row r="1117" spans="1:1" x14ac:dyDescent="0.55000000000000004">
      <c r="A1117" s="197"/>
    </row>
    <row r="1118" spans="1:1" x14ac:dyDescent="0.55000000000000004">
      <c r="A1118" s="197"/>
    </row>
    <row r="1119" spans="1:1" x14ac:dyDescent="0.55000000000000004">
      <c r="A1119" s="197"/>
    </row>
    <row r="1120" spans="1:1" x14ac:dyDescent="0.55000000000000004">
      <c r="A1120" s="197"/>
    </row>
    <row r="1121" spans="1:1" x14ac:dyDescent="0.55000000000000004">
      <c r="A1121" s="197"/>
    </row>
    <row r="1122" spans="1:1" x14ac:dyDescent="0.55000000000000004">
      <c r="A1122" s="197"/>
    </row>
    <row r="1123" spans="1:1" x14ac:dyDescent="0.55000000000000004">
      <c r="A1123" s="197"/>
    </row>
    <row r="1124" spans="1:1" x14ac:dyDescent="0.55000000000000004">
      <c r="A1124" s="197"/>
    </row>
    <row r="1125" spans="1:1" x14ac:dyDescent="0.55000000000000004">
      <c r="A1125" s="197"/>
    </row>
    <row r="1126" spans="1:1" x14ac:dyDescent="0.55000000000000004">
      <c r="A1126" s="197"/>
    </row>
    <row r="1127" spans="1:1" x14ac:dyDescent="0.55000000000000004">
      <c r="A1127" s="197"/>
    </row>
    <row r="1128" spans="1:1" x14ac:dyDescent="0.55000000000000004">
      <c r="A1128" s="197"/>
    </row>
    <row r="1129" spans="1:1" x14ac:dyDescent="0.55000000000000004">
      <c r="A1129" s="197"/>
    </row>
    <row r="1130" spans="1:1" x14ac:dyDescent="0.55000000000000004">
      <c r="A1130" s="197"/>
    </row>
    <row r="1131" spans="1:1" x14ac:dyDescent="0.55000000000000004">
      <c r="A1131" s="197"/>
    </row>
    <row r="1132" spans="1:1" x14ac:dyDescent="0.55000000000000004">
      <c r="A1132" s="197"/>
    </row>
    <row r="1133" spans="1:1" x14ac:dyDescent="0.55000000000000004">
      <c r="A1133" s="197"/>
    </row>
    <row r="1134" spans="1:1" x14ac:dyDescent="0.55000000000000004">
      <c r="A1134" s="197"/>
    </row>
    <row r="1135" spans="1:1" x14ac:dyDescent="0.55000000000000004">
      <c r="A1135" s="197"/>
    </row>
    <row r="1136" spans="1:1" x14ac:dyDescent="0.55000000000000004">
      <c r="A1136" s="197"/>
    </row>
    <row r="1137" spans="1:1" x14ac:dyDescent="0.55000000000000004">
      <c r="A1137" s="197"/>
    </row>
    <row r="1138" spans="1:1" x14ac:dyDescent="0.55000000000000004">
      <c r="A1138" s="197"/>
    </row>
    <row r="1139" spans="1:1" x14ac:dyDescent="0.55000000000000004">
      <c r="A1139" s="197"/>
    </row>
    <row r="1140" spans="1:1" x14ac:dyDescent="0.55000000000000004">
      <c r="A1140" s="197"/>
    </row>
    <row r="1141" spans="1:1" x14ac:dyDescent="0.55000000000000004">
      <c r="A1141" s="197"/>
    </row>
    <row r="1142" spans="1:1" x14ac:dyDescent="0.55000000000000004">
      <c r="A1142" s="197"/>
    </row>
    <row r="1143" spans="1:1" x14ac:dyDescent="0.55000000000000004">
      <c r="A1143" s="197"/>
    </row>
    <row r="1144" spans="1:1" x14ac:dyDescent="0.55000000000000004">
      <c r="A1144" s="197"/>
    </row>
    <row r="1145" spans="1:1" x14ac:dyDescent="0.55000000000000004">
      <c r="A1145" s="197"/>
    </row>
    <row r="1146" spans="1:1" x14ac:dyDescent="0.55000000000000004">
      <c r="A1146" s="197"/>
    </row>
    <row r="1147" spans="1:1" x14ac:dyDescent="0.55000000000000004">
      <c r="A1147" s="197"/>
    </row>
    <row r="1148" spans="1:1" x14ac:dyDescent="0.55000000000000004">
      <c r="A1148" s="197"/>
    </row>
    <row r="1149" spans="1:1" x14ac:dyDescent="0.55000000000000004">
      <c r="A1149" s="197"/>
    </row>
    <row r="1150" spans="1:1" x14ac:dyDescent="0.55000000000000004">
      <c r="A1150" s="197"/>
    </row>
    <row r="1151" spans="1:1" x14ac:dyDescent="0.55000000000000004">
      <c r="A1151" s="197"/>
    </row>
    <row r="1152" spans="1:1" x14ac:dyDescent="0.55000000000000004">
      <c r="A1152" s="197"/>
    </row>
    <row r="1153" spans="1:1" x14ac:dyDescent="0.55000000000000004">
      <c r="A1153" s="197"/>
    </row>
    <row r="1154" spans="1:1" x14ac:dyDescent="0.55000000000000004">
      <c r="A1154" s="197"/>
    </row>
    <row r="1155" spans="1:1" x14ac:dyDescent="0.55000000000000004">
      <c r="A1155" s="197"/>
    </row>
    <row r="1156" spans="1:1" x14ac:dyDescent="0.55000000000000004">
      <c r="A1156" s="197"/>
    </row>
    <row r="1157" spans="1:1" x14ac:dyDescent="0.55000000000000004">
      <c r="A1157" s="197"/>
    </row>
    <row r="1158" spans="1:1" x14ac:dyDescent="0.55000000000000004">
      <c r="A1158" s="197"/>
    </row>
    <row r="1159" spans="1:1" x14ac:dyDescent="0.55000000000000004">
      <c r="A1159" s="197"/>
    </row>
    <row r="1160" spans="1:1" x14ac:dyDescent="0.55000000000000004">
      <c r="A1160" s="197"/>
    </row>
    <row r="1161" spans="1:1" x14ac:dyDescent="0.55000000000000004">
      <c r="A1161" s="197"/>
    </row>
    <row r="1162" spans="1:1" x14ac:dyDescent="0.55000000000000004">
      <c r="A1162" s="197"/>
    </row>
    <row r="1163" spans="1:1" x14ac:dyDescent="0.55000000000000004">
      <c r="A1163" s="197"/>
    </row>
    <row r="1164" spans="1:1" x14ac:dyDescent="0.55000000000000004">
      <c r="A1164" s="197"/>
    </row>
    <row r="1165" spans="1:1" x14ac:dyDescent="0.55000000000000004">
      <c r="A1165" s="197"/>
    </row>
    <row r="1166" spans="1:1" x14ac:dyDescent="0.55000000000000004">
      <c r="A1166" s="197"/>
    </row>
    <row r="1167" spans="1:1" x14ac:dyDescent="0.55000000000000004">
      <c r="A1167" s="197"/>
    </row>
    <row r="1168" spans="1:1" x14ac:dyDescent="0.55000000000000004">
      <c r="A1168" s="197"/>
    </row>
    <row r="1169" spans="1:1" x14ac:dyDescent="0.55000000000000004">
      <c r="A1169" s="197"/>
    </row>
    <row r="1170" spans="1:1" x14ac:dyDescent="0.55000000000000004">
      <c r="A1170" s="197"/>
    </row>
    <row r="1171" spans="1:1" x14ac:dyDescent="0.55000000000000004">
      <c r="A1171" s="197"/>
    </row>
    <row r="1172" spans="1:1" x14ac:dyDescent="0.55000000000000004">
      <c r="A1172" s="197"/>
    </row>
    <row r="1173" spans="1:1" x14ac:dyDescent="0.55000000000000004">
      <c r="A1173" s="197"/>
    </row>
    <row r="1174" spans="1:1" x14ac:dyDescent="0.55000000000000004">
      <c r="A1174" s="197"/>
    </row>
    <row r="1175" spans="1:1" x14ac:dyDescent="0.55000000000000004">
      <c r="A1175" s="197"/>
    </row>
    <row r="1176" spans="1:1" x14ac:dyDescent="0.55000000000000004">
      <c r="A1176" s="197"/>
    </row>
    <row r="1177" spans="1:1" x14ac:dyDescent="0.55000000000000004">
      <c r="A1177" s="197"/>
    </row>
    <row r="1178" spans="1:1" x14ac:dyDescent="0.55000000000000004">
      <c r="A1178" s="197"/>
    </row>
    <row r="1179" spans="1:1" x14ac:dyDescent="0.55000000000000004">
      <c r="A1179" s="197"/>
    </row>
    <row r="1180" spans="1:1" x14ac:dyDescent="0.55000000000000004">
      <c r="A1180" s="222"/>
    </row>
  </sheetData>
  <mergeCells count="38">
    <mergeCell ref="A5:A9"/>
    <mergeCell ref="E8:E9"/>
    <mergeCell ref="F8:F9"/>
    <mergeCell ref="H8:H9"/>
    <mergeCell ref="I8:I9"/>
    <mergeCell ref="B7:B9"/>
    <mergeCell ref="C7:C9"/>
    <mergeCell ref="D7:D9"/>
    <mergeCell ref="E7:F7"/>
    <mergeCell ref="G7:G9"/>
    <mergeCell ref="H7:J7"/>
    <mergeCell ref="M8:M9"/>
    <mergeCell ref="M1:O1"/>
    <mergeCell ref="B2:AA2"/>
    <mergeCell ref="B3:AA3"/>
    <mergeCell ref="B6:O6"/>
    <mergeCell ref="Q6:AA6"/>
    <mergeCell ref="S7:S9"/>
    <mergeCell ref="N8:N9"/>
    <mergeCell ref="O8:O9"/>
    <mergeCell ref="J8:J9"/>
    <mergeCell ref="K8:K9"/>
    <mergeCell ref="C489:D489"/>
    <mergeCell ref="C487:D487"/>
    <mergeCell ref="Z7:Z9"/>
    <mergeCell ref="AA7:AA9"/>
    <mergeCell ref="V8:V9"/>
    <mergeCell ref="W8:W9"/>
    <mergeCell ref="X8:X9"/>
    <mergeCell ref="Y8:Y9"/>
    <mergeCell ref="T7:T9"/>
    <mergeCell ref="U7:U9"/>
    <mergeCell ref="V7:Y7"/>
    <mergeCell ref="K7:O7"/>
    <mergeCell ref="P7:P9"/>
    <mergeCell ref="Q7:Q9"/>
    <mergeCell ref="R7:R9"/>
    <mergeCell ref="L8:L9"/>
  </mergeCells>
  <pageMargins left="0.70866141732283472" right="0.70866141732283472" top="0.74803149606299213" bottom="0.74803149606299213" header="0.31496062992125984" footer="0.31496062992125984"/>
  <pageSetup paperSize="5" scale="6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[2]list!#REF!</xm:f>
          </x14:formula1>
          <xm:sqref>C492:C1048576 S459 S1:T458 C1:C479 C488 C490 S460:T1048576</xm:sqref>
        </x14:dataValidation>
        <x14:dataValidation type="list" allowBlank="1" showInputMessage="1" showErrorMessage="1">
          <x14:formula1>
            <xm:f>[2]list!#REF!</xm:f>
          </x14:formula1>
          <xm:sqref>C480:C486 C491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30"/>
  <sheetViews>
    <sheetView view="pageBreakPreview" topLeftCell="A874" zoomScale="60" zoomScaleNormal="80" workbookViewId="0">
      <selection activeCell="T334" sqref="T334"/>
    </sheetView>
  </sheetViews>
  <sheetFormatPr defaultColWidth="8" defaultRowHeight="27.75" x14ac:dyDescent="0.65"/>
  <cols>
    <col min="1" max="1" width="22.5" style="310" customWidth="1"/>
    <col min="2" max="2" width="10.125" style="5" customWidth="1"/>
    <col min="3" max="3" width="8.625" style="414" customWidth="1"/>
    <col min="4" max="4" width="11.75" style="5" customWidth="1"/>
    <col min="5" max="5" width="9.375" style="5" customWidth="1"/>
    <col min="6" max="6" width="7" style="5" customWidth="1"/>
    <col min="7" max="7" width="8.125" style="5" customWidth="1"/>
    <col min="8" max="8" width="11" style="5" customWidth="1"/>
    <col min="9" max="9" width="6.5" style="5" customWidth="1"/>
    <col min="10" max="10" width="5.75" style="5" customWidth="1"/>
    <col min="11" max="11" width="6.375" style="5" customWidth="1"/>
    <col min="12" max="12" width="10.25" style="224" customWidth="1"/>
    <col min="13" max="13" width="8.375" style="2" customWidth="1"/>
    <col min="14" max="14" width="8.125" style="2" customWidth="1"/>
    <col min="15" max="15" width="9.5" style="2" customWidth="1"/>
    <col min="16" max="16" width="12.875" style="2" customWidth="1"/>
    <col min="17" max="17" width="8.625" style="2" hidden="1" customWidth="1"/>
    <col min="18" max="18" width="6.5" style="2" customWidth="1"/>
    <col min="19" max="19" width="8.5" style="5" customWidth="1"/>
    <col min="20" max="20" width="14.625" style="5" customWidth="1"/>
    <col min="21" max="21" width="12.875" style="5" customWidth="1"/>
    <col min="22" max="22" width="10.25" style="5" customWidth="1"/>
    <col min="23" max="23" width="11.25" style="2" customWidth="1"/>
    <col min="24" max="24" width="7.5" style="5" customWidth="1"/>
    <col min="25" max="25" width="7.125" style="2" customWidth="1"/>
    <col min="26" max="26" width="8.25" style="2" customWidth="1"/>
    <col min="27" max="27" width="11.25" style="5" customWidth="1"/>
    <col min="28" max="28" width="14.375" style="5" customWidth="1"/>
    <col min="29" max="16384" width="8" style="2"/>
  </cols>
  <sheetData>
    <row r="1" spans="1:28" x14ac:dyDescent="0.65">
      <c r="A1" s="298" t="s">
        <v>2</v>
      </c>
      <c r="B1" s="552"/>
      <c r="C1" s="554"/>
      <c r="D1" s="144"/>
      <c r="E1" s="144"/>
      <c r="F1" s="144"/>
      <c r="G1" s="144"/>
      <c r="H1" s="144"/>
      <c r="I1" s="144"/>
      <c r="J1" s="144"/>
      <c r="K1" s="144"/>
      <c r="L1" s="235" t="s">
        <v>0</v>
      </c>
      <c r="M1" s="106"/>
      <c r="N1" s="813"/>
      <c r="O1" s="813"/>
      <c r="P1" s="813"/>
      <c r="Q1" s="144"/>
      <c r="R1" s="1"/>
      <c r="S1" s="144"/>
      <c r="T1" s="144"/>
      <c r="U1" s="144"/>
      <c r="V1" s="144"/>
      <c r="W1" s="1"/>
      <c r="X1" s="144"/>
      <c r="Y1" s="1"/>
      <c r="Z1" s="1"/>
      <c r="AA1" s="144" t="s">
        <v>1</v>
      </c>
      <c r="AB1" s="144"/>
    </row>
    <row r="2" spans="1:28" s="457" customFormat="1" ht="30.75" x14ac:dyDescent="0.7">
      <c r="A2" s="696"/>
      <c r="B2" s="697"/>
      <c r="C2" s="807" t="s">
        <v>3479</v>
      </c>
      <c r="D2" s="807"/>
      <c r="E2" s="807"/>
      <c r="F2" s="807"/>
      <c r="G2" s="807"/>
      <c r="H2" s="807"/>
      <c r="I2" s="807"/>
      <c r="J2" s="807"/>
      <c r="K2" s="807"/>
      <c r="L2" s="807"/>
      <c r="M2" s="807"/>
      <c r="N2" s="807"/>
      <c r="O2" s="807"/>
      <c r="P2" s="807"/>
      <c r="Q2" s="807"/>
      <c r="R2" s="807"/>
      <c r="S2" s="807"/>
      <c r="T2" s="807"/>
      <c r="U2" s="807"/>
      <c r="V2" s="807"/>
      <c r="W2" s="807"/>
      <c r="X2" s="807"/>
      <c r="Y2" s="807"/>
      <c r="Z2" s="807"/>
      <c r="AA2" s="807"/>
      <c r="AB2" s="807"/>
    </row>
    <row r="3" spans="1:28" ht="30.75" x14ac:dyDescent="0.7">
      <c r="A3" s="234"/>
      <c r="B3" s="561"/>
      <c r="C3" s="807" t="s">
        <v>3</v>
      </c>
      <c r="D3" s="807"/>
      <c r="E3" s="807"/>
      <c r="F3" s="807"/>
      <c r="G3" s="807"/>
      <c r="H3" s="807"/>
      <c r="I3" s="807"/>
      <c r="J3" s="807"/>
      <c r="K3" s="807"/>
      <c r="L3" s="807"/>
      <c r="M3" s="807"/>
      <c r="N3" s="807"/>
      <c r="O3" s="807"/>
      <c r="P3" s="807"/>
      <c r="Q3" s="807"/>
      <c r="R3" s="807"/>
      <c r="S3" s="807"/>
      <c r="T3" s="807"/>
      <c r="U3" s="807"/>
      <c r="V3" s="807"/>
      <c r="W3" s="807"/>
      <c r="X3" s="807"/>
      <c r="Y3" s="807"/>
      <c r="Z3" s="807"/>
      <c r="AA3" s="807"/>
      <c r="AB3" s="807"/>
    </row>
    <row r="4" spans="1:28" ht="14.25" customHeight="1" x14ac:dyDescent="0.65">
      <c r="A4" s="298"/>
      <c r="B4" s="552"/>
      <c r="C4" s="554"/>
      <c r="D4" s="144"/>
      <c r="E4" s="144"/>
      <c r="F4" s="144"/>
      <c r="G4" s="144"/>
      <c r="H4" s="144"/>
      <c r="I4" s="144"/>
      <c r="J4" s="144"/>
      <c r="K4" s="144"/>
      <c r="L4" s="235"/>
      <c r="M4" s="144"/>
      <c r="N4" s="144"/>
      <c r="O4" s="144"/>
      <c r="P4" s="144"/>
      <c r="Q4" s="144"/>
      <c r="R4" s="144"/>
      <c r="S4" s="144"/>
      <c r="T4" s="144"/>
      <c r="U4" s="144"/>
      <c r="V4" s="144"/>
      <c r="W4" s="144"/>
      <c r="X4" s="144"/>
      <c r="Y4" s="144"/>
      <c r="Z4" s="144"/>
      <c r="AA4" s="144"/>
      <c r="AB4" s="144"/>
    </row>
    <row r="5" spans="1:28" ht="9.75" customHeight="1" x14ac:dyDescent="0.65">
      <c r="A5" s="904" t="s">
        <v>5</v>
      </c>
      <c r="B5" s="552"/>
      <c r="C5" s="554"/>
      <c r="D5" s="144"/>
      <c r="E5" s="144"/>
      <c r="F5" s="144"/>
      <c r="G5" s="144"/>
      <c r="H5" s="144"/>
      <c r="I5" s="144"/>
      <c r="J5" s="144"/>
      <c r="K5" s="144"/>
      <c r="L5" s="235"/>
      <c r="M5" s="1"/>
      <c r="N5" s="1"/>
      <c r="O5" s="1"/>
      <c r="P5" s="1"/>
      <c r="Q5" s="1"/>
      <c r="R5" s="1"/>
      <c r="S5" s="144"/>
      <c r="T5" s="144"/>
      <c r="U5" s="144"/>
      <c r="V5" s="144"/>
      <c r="W5" s="1"/>
      <c r="X5" s="144"/>
      <c r="Y5" s="1"/>
      <c r="Z5" s="1"/>
      <c r="AA5" s="144"/>
      <c r="AB5" s="144"/>
    </row>
    <row r="6" spans="1:28" ht="24" customHeight="1" x14ac:dyDescent="0.55000000000000004">
      <c r="A6" s="905"/>
      <c r="B6" s="562"/>
      <c r="C6" s="901" t="s">
        <v>6</v>
      </c>
      <c r="D6" s="901"/>
      <c r="E6" s="901"/>
      <c r="F6" s="901"/>
      <c r="G6" s="901"/>
      <c r="H6" s="901"/>
      <c r="I6" s="901"/>
      <c r="J6" s="901"/>
      <c r="K6" s="901"/>
      <c r="L6" s="901"/>
      <c r="M6" s="901"/>
      <c r="N6" s="901"/>
      <c r="O6" s="901"/>
      <c r="P6" s="901"/>
      <c r="Q6" s="145"/>
      <c r="R6" s="902" t="s">
        <v>7</v>
      </c>
      <c r="S6" s="902"/>
      <c r="T6" s="902"/>
      <c r="U6" s="902"/>
      <c r="V6" s="902"/>
      <c r="W6" s="902"/>
      <c r="X6" s="902"/>
      <c r="Y6" s="902"/>
      <c r="Z6" s="902"/>
      <c r="AA6" s="902"/>
      <c r="AB6" s="902"/>
    </row>
    <row r="7" spans="1:28" ht="27.75" customHeight="1" x14ac:dyDescent="0.55000000000000004">
      <c r="A7" s="905"/>
      <c r="B7" s="818" t="s">
        <v>15</v>
      </c>
      <c r="C7" s="851" t="s">
        <v>8</v>
      </c>
      <c r="D7" s="819" t="s">
        <v>9</v>
      </c>
      <c r="E7" s="819" t="s">
        <v>10</v>
      </c>
      <c r="F7" s="819" t="s">
        <v>11</v>
      </c>
      <c r="G7" s="819"/>
      <c r="H7" s="819" t="s">
        <v>12</v>
      </c>
      <c r="I7" s="821" t="s">
        <v>13</v>
      </c>
      <c r="J7" s="821"/>
      <c r="K7" s="821"/>
      <c r="L7" s="821" t="s">
        <v>14</v>
      </c>
      <c r="M7" s="821"/>
      <c r="N7" s="821"/>
      <c r="O7" s="821"/>
      <c r="P7" s="821"/>
      <c r="Q7" s="799" t="s">
        <v>443</v>
      </c>
      <c r="R7" s="818" t="s">
        <v>8</v>
      </c>
      <c r="S7" s="818" t="s">
        <v>15</v>
      </c>
      <c r="T7" s="818" t="s">
        <v>16</v>
      </c>
      <c r="U7" s="818" t="s">
        <v>17</v>
      </c>
      <c r="V7" s="818" t="s">
        <v>18</v>
      </c>
      <c r="W7" s="823" t="s">
        <v>19</v>
      </c>
      <c r="X7" s="823"/>
      <c r="Y7" s="823"/>
      <c r="Z7" s="823"/>
      <c r="AA7" s="818" t="s">
        <v>20</v>
      </c>
      <c r="AB7" s="818" t="s">
        <v>21</v>
      </c>
    </row>
    <row r="8" spans="1:28" ht="36.75" customHeight="1" x14ac:dyDescent="0.55000000000000004">
      <c r="A8" s="905"/>
      <c r="B8" s="818"/>
      <c r="C8" s="851"/>
      <c r="D8" s="819"/>
      <c r="E8" s="819"/>
      <c r="F8" s="819" t="s">
        <v>22</v>
      </c>
      <c r="G8" s="819" t="s">
        <v>23</v>
      </c>
      <c r="H8" s="819"/>
      <c r="I8" s="820" t="s">
        <v>24</v>
      </c>
      <c r="J8" s="820" t="s">
        <v>25</v>
      </c>
      <c r="K8" s="820" t="s">
        <v>26</v>
      </c>
      <c r="L8" s="906" t="s">
        <v>27</v>
      </c>
      <c r="M8" s="819" t="s">
        <v>28</v>
      </c>
      <c r="N8" s="819" t="s">
        <v>29</v>
      </c>
      <c r="O8" s="819" t="s">
        <v>30</v>
      </c>
      <c r="P8" s="903" t="s">
        <v>31</v>
      </c>
      <c r="Q8" s="799"/>
      <c r="R8" s="818"/>
      <c r="S8" s="818"/>
      <c r="T8" s="818"/>
      <c r="U8" s="818"/>
      <c r="V8" s="818"/>
      <c r="W8" s="818" t="s">
        <v>32</v>
      </c>
      <c r="X8" s="822" t="s">
        <v>28</v>
      </c>
      <c r="Y8" s="818" t="s">
        <v>29</v>
      </c>
      <c r="Z8" s="818" t="s">
        <v>33</v>
      </c>
      <c r="AA8" s="818"/>
      <c r="AB8" s="818"/>
    </row>
    <row r="9" spans="1:28" ht="35.25" customHeight="1" x14ac:dyDescent="0.55000000000000004">
      <c r="A9" s="905"/>
      <c r="B9" s="818"/>
      <c r="C9" s="851"/>
      <c r="D9" s="819"/>
      <c r="E9" s="819"/>
      <c r="F9" s="819"/>
      <c r="G9" s="819"/>
      <c r="H9" s="819"/>
      <c r="I9" s="820"/>
      <c r="J9" s="820"/>
      <c r="K9" s="820"/>
      <c r="L9" s="906"/>
      <c r="M9" s="819"/>
      <c r="N9" s="819"/>
      <c r="O9" s="819"/>
      <c r="P9" s="903"/>
      <c r="Q9" s="799"/>
      <c r="R9" s="818"/>
      <c r="S9" s="818"/>
      <c r="T9" s="818"/>
      <c r="U9" s="818"/>
      <c r="V9" s="818"/>
      <c r="W9" s="818"/>
      <c r="X9" s="822"/>
      <c r="Y9" s="818"/>
      <c r="Z9" s="818"/>
      <c r="AA9" s="818"/>
      <c r="AB9" s="818"/>
    </row>
    <row r="10" spans="1:28" s="300" customFormat="1" x14ac:dyDescent="0.65">
      <c r="A10" s="299" t="s">
        <v>1367</v>
      </c>
      <c r="B10" s="225">
        <v>88</v>
      </c>
      <c r="C10" s="414">
        <v>1</v>
      </c>
      <c r="D10" s="5" t="s">
        <v>34</v>
      </c>
      <c r="E10" s="225">
        <v>37185</v>
      </c>
      <c r="F10" s="225">
        <v>55</v>
      </c>
      <c r="G10" s="225">
        <v>1225</v>
      </c>
      <c r="H10" s="225" t="s">
        <v>1366</v>
      </c>
      <c r="I10" s="225"/>
      <c r="J10" s="225"/>
      <c r="K10" s="225">
        <v>40</v>
      </c>
      <c r="L10" s="225"/>
      <c r="M10" s="226">
        <v>40</v>
      </c>
      <c r="N10" s="226"/>
      <c r="O10" s="226"/>
      <c r="P10" s="226"/>
      <c r="Q10" s="226">
        <v>250</v>
      </c>
      <c r="R10" s="225">
        <v>1</v>
      </c>
      <c r="S10" s="225">
        <v>88</v>
      </c>
      <c r="T10" s="225" t="s">
        <v>36</v>
      </c>
      <c r="U10" s="225" t="s">
        <v>45</v>
      </c>
      <c r="V10" s="225">
        <v>108</v>
      </c>
      <c r="W10" s="226"/>
      <c r="X10" s="225">
        <v>108</v>
      </c>
      <c r="Y10" s="226"/>
      <c r="Z10" s="226"/>
      <c r="AA10" s="225">
        <v>20</v>
      </c>
      <c r="AB10" s="226"/>
    </row>
    <row r="11" spans="1:28" s="300" customFormat="1" x14ac:dyDescent="0.65">
      <c r="A11" s="299"/>
      <c r="B11" s="225"/>
      <c r="C11" s="414"/>
      <c r="D11" s="5"/>
      <c r="E11" s="225"/>
      <c r="F11" s="225"/>
      <c r="G11" s="225"/>
      <c r="H11" s="225"/>
      <c r="I11" s="225"/>
      <c r="J11" s="225"/>
      <c r="K11" s="225"/>
      <c r="L11" s="225"/>
      <c r="M11" s="226"/>
      <c r="N11" s="226"/>
      <c r="O11" s="226"/>
      <c r="P11" s="226"/>
      <c r="Q11" s="226"/>
      <c r="R11" s="225"/>
      <c r="S11" s="225"/>
      <c r="T11" s="225"/>
      <c r="U11" s="225"/>
      <c r="V11" s="225"/>
      <c r="W11" s="226"/>
      <c r="X11" s="225"/>
      <c r="Y11" s="226"/>
      <c r="Z11" s="226"/>
      <c r="AA11" s="225"/>
      <c r="AB11" s="226"/>
    </row>
    <row r="12" spans="1:28" s="229" customFormat="1" x14ac:dyDescent="0.65">
      <c r="A12" s="301" t="s">
        <v>1368</v>
      </c>
      <c r="B12" s="227">
        <v>232</v>
      </c>
      <c r="C12" s="553">
        <v>2</v>
      </c>
      <c r="D12" s="142" t="s">
        <v>49</v>
      </c>
      <c r="E12" s="227">
        <v>1340</v>
      </c>
      <c r="F12" s="227">
        <v>137</v>
      </c>
      <c r="G12" s="227"/>
      <c r="H12" s="227" t="s">
        <v>1366</v>
      </c>
      <c r="I12" s="227">
        <v>10</v>
      </c>
      <c r="J12" s="227">
        <v>3</v>
      </c>
      <c r="K12" s="227">
        <v>58</v>
      </c>
      <c r="L12" s="227">
        <v>4358</v>
      </c>
      <c r="M12" s="228"/>
      <c r="N12" s="228"/>
      <c r="O12" s="228"/>
      <c r="P12" s="228"/>
      <c r="Q12" s="228">
        <v>100</v>
      </c>
      <c r="R12" s="227"/>
      <c r="S12" s="227">
        <v>232</v>
      </c>
      <c r="T12" s="227"/>
      <c r="U12" s="227"/>
      <c r="V12" s="227"/>
      <c r="W12" s="228"/>
      <c r="X12" s="227"/>
      <c r="Y12" s="228"/>
      <c r="Z12" s="228"/>
      <c r="AA12" s="227"/>
      <c r="AB12" s="228"/>
    </row>
    <row r="13" spans="1:28" x14ac:dyDescent="0.65">
      <c r="A13" s="299"/>
      <c r="B13" s="225"/>
      <c r="E13" s="225"/>
      <c r="F13" s="225"/>
      <c r="G13" s="225"/>
      <c r="H13" s="225"/>
      <c r="I13" s="225"/>
      <c r="J13" s="225"/>
      <c r="K13" s="225"/>
      <c r="L13" s="225"/>
      <c r="M13" s="226"/>
      <c r="N13" s="226"/>
      <c r="O13" s="226"/>
      <c r="P13" s="226"/>
      <c r="Q13" s="226"/>
      <c r="R13" s="225"/>
      <c r="S13" s="225"/>
      <c r="T13" s="225"/>
      <c r="U13" s="225"/>
      <c r="V13" s="225"/>
      <c r="W13" s="226"/>
      <c r="X13" s="225"/>
      <c r="Y13" s="226"/>
      <c r="Z13" s="226"/>
      <c r="AA13" s="225"/>
      <c r="AB13" s="226"/>
    </row>
    <row r="14" spans="1:28" x14ac:dyDescent="0.65">
      <c r="A14" s="299" t="s">
        <v>1369</v>
      </c>
      <c r="B14" s="225"/>
      <c r="C14" s="414">
        <v>3</v>
      </c>
      <c r="D14" s="5" t="s">
        <v>34</v>
      </c>
      <c r="E14" s="225">
        <v>88890</v>
      </c>
      <c r="F14" s="225">
        <v>301</v>
      </c>
      <c r="G14" s="225">
        <v>7272</v>
      </c>
      <c r="H14" s="225" t="s">
        <v>1366</v>
      </c>
      <c r="I14" s="225">
        <v>5</v>
      </c>
      <c r="J14" s="225">
        <v>1</v>
      </c>
      <c r="K14" s="225">
        <v>23</v>
      </c>
      <c r="L14" s="225">
        <v>2123</v>
      </c>
      <c r="M14" s="226"/>
      <c r="N14" s="226"/>
      <c r="O14" s="226"/>
      <c r="P14" s="226"/>
      <c r="Q14" s="226">
        <v>150</v>
      </c>
      <c r="R14" s="225"/>
      <c r="S14" s="225"/>
      <c r="T14" s="225"/>
      <c r="U14" s="225"/>
      <c r="V14" s="225"/>
      <c r="W14" s="226"/>
      <c r="X14" s="225"/>
      <c r="Y14" s="226"/>
      <c r="Z14" s="226"/>
      <c r="AA14" s="225"/>
      <c r="AB14" s="226"/>
    </row>
    <row r="15" spans="1:28" x14ac:dyDescent="0.65">
      <c r="A15" s="299" t="s">
        <v>1369</v>
      </c>
      <c r="B15" s="225"/>
      <c r="C15" s="414">
        <v>4</v>
      </c>
      <c r="D15" s="5" t="s">
        <v>34</v>
      </c>
      <c r="E15" s="225">
        <v>87832</v>
      </c>
      <c r="F15" s="225">
        <v>285</v>
      </c>
      <c r="G15" s="225">
        <v>7092</v>
      </c>
      <c r="H15" s="225" t="s">
        <v>1366</v>
      </c>
      <c r="I15" s="225">
        <v>8</v>
      </c>
      <c r="J15" s="225">
        <v>3</v>
      </c>
      <c r="K15" s="225">
        <v>37</v>
      </c>
      <c r="L15" s="225">
        <v>3537</v>
      </c>
      <c r="M15" s="226"/>
      <c r="N15" s="226"/>
      <c r="O15" s="226"/>
      <c r="P15" s="226"/>
      <c r="Q15" s="226">
        <v>150</v>
      </c>
      <c r="R15" s="225"/>
      <c r="S15" s="225"/>
      <c r="T15" s="225"/>
      <c r="U15" s="225"/>
      <c r="V15" s="225"/>
      <c r="W15" s="226"/>
      <c r="X15" s="225"/>
      <c r="Y15" s="226"/>
      <c r="Z15" s="226"/>
      <c r="AA15" s="225"/>
      <c r="AB15" s="226"/>
    </row>
    <row r="16" spans="1:28" s="229" customFormat="1" x14ac:dyDescent="0.65">
      <c r="A16" s="301" t="s">
        <v>1369</v>
      </c>
      <c r="B16" s="227"/>
      <c r="C16" s="553">
        <v>5</v>
      </c>
      <c r="D16" s="142" t="s">
        <v>49</v>
      </c>
      <c r="E16" s="227">
        <v>1122</v>
      </c>
      <c r="F16" s="227">
        <v>80</v>
      </c>
      <c r="G16" s="227"/>
      <c r="H16" s="227" t="s">
        <v>1366</v>
      </c>
      <c r="I16" s="227">
        <v>8</v>
      </c>
      <c r="J16" s="227">
        <v>2</v>
      </c>
      <c r="K16" s="227">
        <v>35</v>
      </c>
      <c r="L16" s="227">
        <v>3435</v>
      </c>
      <c r="M16" s="228"/>
      <c r="N16" s="228"/>
      <c r="O16" s="228"/>
      <c r="P16" s="228"/>
      <c r="Q16" s="228">
        <v>100</v>
      </c>
      <c r="R16" s="227"/>
      <c r="S16" s="227"/>
      <c r="T16" s="227"/>
      <c r="U16" s="227"/>
      <c r="V16" s="227"/>
      <c r="W16" s="228"/>
      <c r="X16" s="227"/>
      <c r="Y16" s="228"/>
      <c r="Z16" s="228"/>
      <c r="AA16" s="227"/>
      <c r="AB16" s="228"/>
    </row>
    <row r="17" spans="1:28" x14ac:dyDescent="0.65">
      <c r="A17" s="299" t="s">
        <v>1369</v>
      </c>
      <c r="B17" s="225"/>
      <c r="C17" s="414">
        <v>6</v>
      </c>
      <c r="D17" s="5" t="s">
        <v>34</v>
      </c>
      <c r="E17" s="225">
        <v>88857</v>
      </c>
      <c r="F17" s="225">
        <v>142</v>
      </c>
      <c r="G17" s="225">
        <v>7239</v>
      </c>
      <c r="H17" s="225" t="s">
        <v>1366</v>
      </c>
      <c r="I17" s="225">
        <v>2</v>
      </c>
      <c r="J17" s="225">
        <v>3</v>
      </c>
      <c r="K17" s="225">
        <v>21</v>
      </c>
      <c r="L17" s="225">
        <v>1121</v>
      </c>
      <c r="M17" s="226"/>
      <c r="N17" s="226"/>
      <c r="O17" s="226"/>
      <c r="P17" s="226"/>
      <c r="Q17" s="226">
        <v>150</v>
      </c>
      <c r="R17" s="225"/>
      <c r="S17" s="225"/>
      <c r="T17" s="225"/>
      <c r="U17" s="225"/>
      <c r="V17" s="225"/>
      <c r="W17" s="226"/>
      <c r="X17" s="225"/>
      <c r="Y17" s="226"/>
      <c r="Z17" s="226"/>
      <c r="AA17" s="225"/>
      <c r="AB17" s="226"/>
    </row>
    <row r="18" spans="1:28" x14ac:dyDescent="0.65">
      <c r="A18" s="299" t="s">
        <v>1369</v>
      </c>
      <c r="B18" s="225"/>
      <c r="C18" s="414">
        <v>7</v>
      </c>
      <c r="D18" s="5" t="s">
        <v>34</v>
      </c>
      <c r="E18" s="225">
        <v>88867</v>
      </c>
      <c r="F18" s="225">
        <v>137</v>
      </c>
      <c r="G18" s="225">
        <v>7249</v>
      </c>
      <c r="H18" s="225" t="s">
        <v>1366</v>
      </c>
      <c r="I18" s="225">
        <v>2</v>
      </c>
      <c r="J18" s="225">
        <v>1</v>
      </c>
      <c r="K18" s="225">
        <v>59</v>
      </c>
      <c r="L18" s="225">
        <v>959</v>
      </c>
      <c r="M18" s="226"/>
      <c r="N18" s="226"/>
      <c r="O18" s="226"/>
      <c r="P18" s="226"/>
      <c r="Q18" s="226">
        <v>150</v>
      </c>
      <c r="R18" s="225"/>
      <c r="S18" s="225"/>
      <c r="T18" s="225"/>
      <c r="U18" s="225"/>
      <c r="V18" s="225"/>
      <c r="W18" s="226"/>
      <c r="X18" s="225"/>
      <c r="Y18" s="226"/>
      <c r="Z18" s="226"/>
      <c r="AA18" s="225"/>
      <c r="AB18" s="226"/>
    </row>
    <row r="19" spans="1:28" x14ac:dyDescent="0.65">
      <c r="A19" s="299"/>
      <c r="B19" s="225"/>
      <c r="E19" s="225"/>
      <c r="F19" s="225"/>
      <c r="G19" s="225"/>
      <c r="H19" s="225"/>
      <c r="I19" s="225"/>
      <c r="J19" s="225"/>
      <c r="K19" s="225"/>
      <c r="L19" s="225"/>
      <c r="M19" s="226"/>
      <c r="N19" s="226"/>
      <c r="O19" s="226"/>
      <c r="P19" s="226"/>
      <c r="Q19" s="226"/>
      <c r="R19" s="225"/>
      <c r="S19" s="225"/>
      <c r="T19" s="225"/>
      <c r="U19" s="225"/>
      <c r="V19" s="225"/>
      <c r="W19" s="226"/>
      <c r="X19" s="225"/>
      <c r="Y19" s="226"/>
      <c r="Z19" s="226"/>
      <c r="AA19" s="225"/>
      <c r="AB19" s="226"/>
    </row>
    <row r="20" spans="1:28" s="229" customFormat="1" x14ac:dyDescent="0.65">
      <c r="A20" s="301" t="s">
        <v>1370</v>
      </c>
      <c r="B20" s="227"/>
      <c r="C20" s="553">
        <v>8</v>
      </c>
      <c r="D20" s="142" t="s">
        <v>49</v>
      </c>
      <c r="E20" s="227">
        <v>1053</v>
      </c>
      <c r="F20" s="227">
        <v>3</v>
      </c>
      <c r="G20" s="227"/>
      <c r="H20" s="227" t="s">
        <v>1366</v>
      </c>
      <c r="I20" s="227">
        <v>3</v>
      </c>
      <c r="J20" s="227">
        <v>1</v>
      </c>
      <c r="K20" s="227">
        <v>54</v>
      </c>
      <c r="L20" s="227">
        <v>1354</v>
      </c>
      <c r="M20" s="228"/>
      <c r="N20" s="228"/>
      <c r="O20" s="228"/>
      <c r="P20" s="228"/>
      <c r="Q20" s="228">
        <v>100</v>
      </c>
      <c r="R20" s="227"/>
      <c r="S20" s="227"/>
      <c r="T20" s="227"/>
      <c r="U20" s="227"/>
      <c r="V20" s="227"/>
      <c r="W20" s="228"/>
      <c r="X20" s="227"/>
      <c r="Y20" s="228"/>
      <c r="Z20" s="228"/>
      <c r="AA20" s="227"/>
      <c r="AB20" s="228"/>
    </row>
    <row r="21" spans="1:28" s="300" customFormat="1" x14ac:dyDescent="0.65">
      <c r="A21" s="299"/>
      <c r="B21" s="225"/>
      <c r="C21" s="414"/>
      <c r="D21" s="5"/>
      <c r="E21" s="225"/>
      <c r="F21" s="225"/>
      <c r="G21" s="225"/>
      <c r="H21" s="225"/>
      <c r="I21" s="225"/>
      <c r="J21" s="225"/>
      <c r="K21" s="225"/>
      <c r="L21" s="225"/>
      <c r="M21" s="226"/>
      <c r="N21" s="226"/>
      <c r="O21" s="226"/>
      <c r="P21" s="226"/>
      <c r="Q21" s="226"/>
      <c r="R21" s="225"/>
      <c r="S21" s="225"/>
      <c r="T21" s="225"/>
      <c r="U21" s="225"/>
      <c r="V21" s="225"/>
      <c r="W21" s="226"/>
      <c r="X21" s="225"/>
      <c r="Y21" s="226"/>
      <c r="Z21" s="226"/>
      <c r="AA21" s="225"/>
      <c r="AB21" s="226"/>
    </row>
    <row r="22" spans="1:28" x14ac:dyDescent="0.65">
      <c r="A22" s="299" t="s">
        <v>1371</v>
      </c>
      <c r="B22" s="225"/>
      <c r="C22" s="414">
        <v>9</v>
      </c>
      <c r="D22" s="5" t="s">
        <v>34</v>
      </c>
      <c r="E22" s="225">
        <v>282</v>
      </c>
      <c r="F22" s="225">
        <v>282</v>
      </c>
      <c r="G22" s="225">
        <v>6566</v>
      </c>
      <c r="H22" s="225" t="s">
        <v>1366</v>
      </c>
      <c r="I22" s="225">
        <v>7</v>
      </c>
      <c r="J22" s="225">
        <v>3</v>
      </c>
      <c r="K22" s="225">
        <v>51</v>
      </c>
      <c r="L22" s="225">
        <v>3151</v>
      </c>
      <c r="M22" s="226"/>
      <c r="N22" s="226"/>
      <c r="O22" s="226"/>
      <c r="P22" s="226"/>
      <c r="Q22" s="226">
        <v>250</v>
      </c>
      <c r="R22" s="225"/>
      <c r="S22" s="225"/>
      <c r="T22" s="225"/>
      <c r="U22" s="225"/>
      <c r="V22" s="225"/>
      <c r="W22" s="226"/>
      <c r="X22" s="225"/>
      <c r="Y22" s="226"/>
      <c r="Z22" s="226"/>
      <c r="AA22" s="225"/>
      <c r="AB22" s="226"/>
    </row>
    <row r="23" spans="1:28" x14ac:dyDescent="0.65">
      <c r="A23" s="299"/>
      <c r="B23" s="225"/>
      <c r="E23" s="225"/>
      <c r="F23" s="225"/>
      <c r="G23" s="225"/>
      <c r="H23" s="225"/>
      <c r="I23" s="225"/>
      <c r="J23" s="225"/>
      <c r="K23" s="225"/>
      <c r="L23" s="225"/>
      <c r="M23" s="226"/>
      <c r="N23" s="226"/>
      <c r="O23" s="226"/>
      <c r="P23" s="226"/>
      <c r="Q23" s="226"/>
      <c r="R23" s="225"/>
      <c r="S23" s="225"/>
      <c r="T23" s="225"/>
      <c r="U23" s="225"/>
      <c r="V23" s="225"/>
      <c r="W23" s="226"/>
      <c r="X23" s="225"/>
      <c r="Y23" s="226"/>
      <c r="Z23" s="226"/>
      <c r="AA23" s="225"/>
      <c r="AB23" s="226"/>
    </row>
    <row r="24" spans="1:28" s="300" customFormat="1" x14ac:dyDescent="0.65">
      <c r="A24" s="299" t="s">
        <v>1372</v>
      </c>
      <c r="B24" s="225"/>
      <c r="C24" s="414">
        <v>10</v>
      </c>
      <c r="D24" s="5" t="s">
        <v>34</v>
      </c>
      <c r="E24" s="225">
        <v>26</v>
      </c>
      <c r="F24" s="225">
        <v>26</v>
      </c>
      <c r="G24" s="225">
        <v>6596</v>
      </c>
      <c r="H24" s="225" t="s">
        <v>1366</v>
      </c>
      <c r="I24" s="225">
        <v>10</v>
      </c>
      <c r="J24" s="225">
        <v>2</v>
      </c>
      <c r="K24" s="225">
        <v>88</v>
      </c>
      <c r="L24" s="225">
        <v>4288</v>
      </c>
      <c r="M24" s="226"/>
      <c r="N24" s="226"/>
      <c r="O24" s="226"/>
      <c r="P24" s="226"/>
      <c r="Q24" s="226">
        <v>250</v>
      </c>
      <c r="R24" s="225"/>
      <c r="S24" s="225"/>
      <c r="T24" s="225"/>
      <c r="U24" s="225"/>
      <c r="V24" s="225"/>
      <c r="W24" s="226"/>
      <c r="X24" s="225"/>
      <c r="Y24" s="226"/>
      <c r="Z24" s="226"/>
      <c r="AA24" s="225"/>
      <c r="AB24" s="226"/>
    </row>
    <row r="25" spans="1:28" x14ac:dyDescent="0.65">
      <c r="A25" s="299" t="s">
        <v>1372</v>
      </c>
      <c r="B25" s="225">
        <v>44</v>
      </c>
      <c r="C25" s="414">
        <v>11</v>
      </c>
      <c r="D25" s="5" t="s">
        <v>34</v>
      </c>
      <c r="E25" s="225">
        <v>92</v>
      </c>
      <c r="F25" s="225">
        <v>92</v>
      </c>
      <c r="G25" s="225">
        <v>5238</v>
      </c>
      <c r="H25" s="225" t="s">
        <v>1366</v>
      </c>
      <c r="I25" s="225"/>
      <c r="J25" s="225">
        <v>2</v>
      </c>
      <c r="K25" s="225">
        <v>90</v>
      </c>
      <c r="L25" s="225"/>
      <c r="M25" s="226">
        <v>290</v>
      </c>
      <c r="N25" s="226"/>
      <c r="O25" s="226"/>
      <c r="P25" s="226"/>
      <c r="Q25" s="226">
        <v>150</v>
      </c>
      <c r="R25" s="225">
        <v>2</v>
      </c>
      <c r="S25" s="225">
        <v>44</v>
      </c>
      <c r="T25" s="225" t="s">
        <v>36</v>
      </c>
      <c r="U25" s="225" t="s">
        <v>37</v>
      </c>
      <c r="V25" s="225">
        <v>108</v>
      </c>
      <c r="W25" s="226"/>
      <c r="X25" s="225">
        <v>108</v>
      </c>
      <c r="Y25" s="226"/>
      <c r="Z25" s="226"/>
      <c r="AA25" s="225">
        <v>8</v>
      </c>
      <c r="AB25" s="226"/>
    </row>
    <row r="26" spans="1:28" x14ac:dyDescent="0.65">
      <c r="A26" s="299"/>
      <c r="B26" s="225"/>
      <c r="E26" s="225"/>
      <c r="F26" s="225"/>
      <c r="G26" s="225"/>
      <c r="H26" s="225"/>
      <c r="I26" s="225"/>
      <c r="J26" s="225"/>
      <c r="K26" s="225"/>
      <c r="L26" s="225"/>
      <c r="M26" s="226"/>
      <c r="N26" s="226"/>
      <c r="O26" s="226"/>
      <c r="P26" s="226"/>
      <c r="Q26" s="226"/>
      <c r="R26" s="225"/>
      <c r="S26" s="225"/>
      <c r="T26" s="225"/>
      <c r="U26" s="225"/>
      <c r="V26" s="225"/>
      <c r="W26" s="226"/>
      <c r="X26" s="225"/>
      <c r="Y26" s="226"/>
      <c r="Z26" s="226"/>
      <c r="AA26" s="225"/>
      <c r="AB26" s="226"/>
    </row>
    <row r="27" spans="1:28" x14ac:dyDescent="0.65">
      <c r="A27" s="299" t="s">
        <v>1373</v>
      </c>
      <c r="B27" s="225"/>
      <c r="C27" s="414">
        <v>12</v>
      </c>
      <c r="D27" s="5" t="s">
        <v>34</v>
      </c>
      <c r="E27" s="225">
        <v>88898</v>
      </c>
      <c r="F27" s="225">
        <v>151</v>
      </c>
      <c r="G27" s="225">
        <v>7280</v>
      </c>
      <c r="H27" s="225" t="s">
        <v>1366</v>
      </c>
      <c r="I27" s="225">
        <v>15</v>
      </c>
      <c r="J27" s="225">
        <v>3</v>
      </c>
      <c r="K27" s="225">
        <v>72</v>
      </c>
      <c r="L27" s="225">
        <v>6372</v>
      </c>
      <c r="M27" s="226"/>
      <c r="N27" s="226"/>
      <c r="O27" s="226"/>
      <c r="P27" s="226"/>
      <c r="Q27" s="226">
        <v>150</v>
      </c>
      <c r="R27" s="225"/>
      <c r="S27" s="225"/>
      <c r="T27" s="225"/>
      <c r="U27" s="225"/>
      <c r="V27" s="225"/>
      <c r="W27" s="226"/>
      <c r="X27" s="225"/>
      <c r="Y27" s="226"/>
      <c r="Z27" s="226"/>
      <c r="AA27" s="225"/>
      <c r="AB27" s="226"/>
    </row>
    <row r="28" spans="1:28" s="229" customFormat="1" x14ac:dyDescent="0.65">
      <c r="A28" s="301" t="s">
        <v>1373</v>
      </c>
      <c r="B28" s="227"/>
      <c r="C28" s="553">
        <v>13</v>
      </c>
      <c r="D28" s="142" t="s">
        <v>49</v>
      </c>
      <c r="E28" s="227">
        <v>5635</v>
      </c>
      <c r="F28" s="227">
        <v>23</v>
      </c>
      <c r="G28" s="227"/>
      <c r="H28" s="227" t="s">
        <v>1366</v>
      </c>
      <c r="I28" s="227">
        <v>24</v>
      </c>
      <c r="J28" s="227">
        <v>3</v>
      </c>
      <c r="K28" s="227">
        <v>9</v>
      </c>
      <c r="L28" s="227">
        <v>9909</v>
      </c>
      <c r="M28" s="228"/>
      <c r="N28" s="228"/>
      <c r="O28" s="228"/>
      <c r="P28" s="228"/>
      <c r="Q28" s="228">
        <v>150</v>
      </c>
      <c r="R28" s="227"/>
      <c r="S28" s="227"/>
      <c r="T28" s="227"/>
      <c r="U28" s="227"/>
      <c r="V28" s="227"/>
      <c r="W28" s="228"/>
      <c r="X28" s="227"/>
      <c r="Y28" s="228"/>
      <c r="Z28" s="228"/>
      <c r="AA28" s="227"/>
      <c r="AB28" s="228"/>
    </row>
    <row r="29" spans="1:28" x14ac:dyDescent="0.65">
      <c r="A29" s="299"/>
      <c r="B29" s="225"/>
      <c r="E29" s="225"/>
      <c r="F29" s="225"/>
      <c r="G29" s="225"/>
      <c r="H29" s="225"/>
      <c r="I29" s="225"/>
      <c r="J29" s="225"/>
      <c r="K29" s="225"/>
      <c r="L29" s="225"/>
      <c r="M29" s="226"/>
      <c r="N29" s="226"/>
      <c r="O29" s="226"/>
      <c r="P29" s="226"/>
      <c r="Q29" s="226"/>
      <c r="R29" s="225"/>
      <c r="S29" s="225"/>
      <c r="T29" s="225"/>
      <c r="U29" s="225"/>
      <c r="V29" s="225"/>
      <c r="W29" s="226"/>
      <c r="X29" s="225"/>
      <c r="Y29" s="226"/>
      <c r="Z29" s="226"/>
      <c r="AA29" s="225"/>
      <c r="AB29" s="226"/>
    </row>
    <row r="30" spans="1:28" x14ac:dyDescent="0.65">
      <c r="A30" s="299" t="s">
        <v>1374</v>
      </c>
      <c r="B30" s="225"/>
      <c r="C30" s="414">
        <v>14</v>
      </c>
      <c r="D30" s="5" t="s">
        <v>34</v>
      </c>
      <c r="E30" s="225">
        <v>42290</v>
      </c>
      <c r="F30" s="225">
        <v>60</v>
      </c>
      <c r="G30" s="225">
        <v>3915</v>
      </c>
      <c r="H30" s="225" t="s">
        <v>1366</v>
      </c>
      <c r="I30" s="225">
        <v>4</v>
      </c>
      <c r="J30" s="225">
        <v>2</v>
      </c>
      <c r="K30" s="225">
        <v>16</v>
      </c>
      <c r="L30" s="225">
        <v>1816</v>
      </c>
      <c r="M30" s="226"/>
      <c r="N30" s="226"/>
      <c r="O30" s="226"/>
      <c r="P30" s="226"/>
      <c r="Q30" s="226">
        <v>150</v>
      </c>
      <c r="R30" s="225"/>
      <c r="S30" s="225"/>
      <c r="T30" s="225"/>
      <c r="U30" s="225"/>
      <c r="V30" s="225"/>
      <c r="W30" s="226"/>
      <c r="X30" s="225"/>
      <c r="Y30" s="226"/>
      <c r="Z30" s="226"/>
      <c r="AA30" s="225"/>
      <c r="AB30" s="226"/>
    </row>
    <row r="31" spans="1:28" s="300" customFormat="1" x14ac:dyDescent="0.65">
      <c r="A31" s="299" t="s">
        <v>1374</v>
      </c>
      <c r="B31" s="225">
        <v>283</v>
      </c>
      <c r="C31" s="414">
        <v>15</v>
      </c>
      <c r="D31" s="5" t="s">
        <v>34</v>
      </c>
      <c r="E31" s="225">
        <v>48974</v>
      </c>
      <c r="F31" s="225">
        <v>4</v>
      </c>
      <c r="G31" s="225">
        <v>4362</v>
      </c>
      <c r="H31" s="225" t="s">
        <v>1366</v>
      </c>
      <c r="I31" s="225"/>
      <c r="J31" s="225">
        <v>1</v>
      </c>
      <c r="K31" s="225">
        <v>92</v>
      </c>
      <c r="L31" s="225"/>
      <c r="M31" s="226">
        <v>192</v>
      </c>
      <c r="N31" s="226"/>
      <c r="O31" s="226"/>
      <c r="P31" s="226"/>
      <c r="Q31" s="226">
        <v>300</v>
      </c>
      <c r="R31" s="225">
        <v>3</v>
      </c>
      <c r="S31" s="225">
        <v>283</v>
      </c>
      <c r="T31" s="225" t="s">
        <v>36</v>
      </c>
      <c r="U31" s="225" t="s">
        <v>37</v>
      </c>
      <c r="V31" s="225">
        <v>192</v>
      </c>
      <c r="W31" s="226"/>
      <c r="X31" s="225">
        <v>192</v>
      </c>
      <c r="Y31" s="226"/>
      <c r="Z31" s="226"/>
      <c r="AA31" s="225">
        <v>15</v>
      </c>
      <c r="AB31" s="226"/>
    </row>
    <row r="32" spans="1:28" s="300" customFormat="1" x14ac:dyDescent="0.65">
      <c r="A32" s="299"/>
      <c r="B32" s="225"/>
      <c r="C32" s="414"/>
      <c r="D32" s="5"/>
      <c r="E32" s="225"/>
      <c r="F32" s="225"/>
      <c r="G32" s="225"/>
      <c r="H32" s="225"/>
      <c r="I32" s="225"/>
      <c r="J32" s="225"/>
      <c r="K32" s="225"/>
      <c r="L32" s="225"/>
      <c r="M32" s="226"/>
      <c r="N32" s="226"/>
      <c r="O32" s="226"/>
      <c r="P32" s="226"/>
      <c r="Q32" s="226"/>
      <c r="R32" s="225"/>
      <c r="S32" s="225"/>
      <c r="T32" s="225"/>
      <c r="U32" s="225"/>
      <c r="V32" s="225"/>
      <c r="W32" s="226"/>
      <c r="X32" s="225"/>
      <c r="Y32" s="226"/>
      <c r="Z32" s="226"/>
      <c r="AA32" s="225"/>
      <c r="AB32" s="226"/>
    </row>
    <row r="33" spans="1:28" x14ac:dyDescent="0.65">
      <c r="A33" s="299" t="s">
        <v>1376</v>
      </c>
      <c r="B33" s="225"/>
      <c r="C33" s="414">
        <v>16</v>
      </c>
      <c r="D33" s="5" t="s">
        <v>34</v>
      </c>
      <c r="E33" s="225">
        <v>42257</v>
      </c>
      <c r="F33" s="225">
        <v>3</v>
      </c>
      <c r="G33" s="225">
        <v>3882</v>
      </c>
      <c r="H33" s="225" t="s">
        <v>1366</v>
      </c>
      <c r="I33" s="225">
        <v>7</v>
      </c>
      <c r="J33" s="225">
        <v>2</v>
      </c>
      <c r="K33" s="225">
        <v>57</v>
      </c>
      <c r="L33" s="225">
        <v>3057</v>
      </c>
      <c r="M33" s="226"/>
      <c r="N33" s="226"/>
      <c r="O33" s="226"/>
      <c r="P33" s="226"/>
      <c r="Q33" s="226">
        <v>150</v>
      </c>
      <c r="R33" s="225"/>
      <c r="S33" s="225"/>
      <c r="T33" s="225"/>
      <c r="U33" s="225"/>
      <c r="V33" s="225"/>
      <c r="W33" s="226"/>
      <c r="X33" s="225"/>
      <c r="Y33" s="226"/>
      <c r="Z33" s="226"/>
      <c r="AA33" s="225"/>
      <c r="AB33" s="226" t="s">
        <v>1375</v>
      </c>
    </row>
    <row r="34" spans="1:28" x14ac:dyDescent="0.65">
      <c r="A34" s="299"/>
      <c r="B34" s="225"/>
      <c r="E34" s="225"/>
      <c r="F34" s="225"/>
      <c r="G34" s="225"/>
      <c r="H34" s="225"/>
      <c r="I34" s="225"/>
      <c r="J34" s="225"/>
      <c r="K34" s="225"/>
      <c r="L34" s="225"/>
      <c r="M34" s="226"/>
      <c r="N34" s="226"/>
      <c r="O34" s="226"/>
      <c r="P34" s="226"/>
      <c r="Q34" s="226"/>
      <c r="R34" s="225"/>
      <c r="S34" s="225"/>
      <c r="T34" s="225"/>
      <c r="U34" s="225"/>
      <c r="V34" s="225"/>
      <c r="W34" s="226"/>
      <c r="X34" s="225"/>
      <c r="Y34" s="226"/>
      <c r="Z34" s="226"/>
      <c r="AA34" s="225"/>
      <c r="AB34" s="226"/>
    </row>
    <row r="35" spans="1:28" s="229" customFormat="1" x14ac:dyDescent="0.65">
      <c r="A35" s="301" t="s">
        <v>1375</v>
      </c>
      <c r="B35" s="227"/>
      <c r="C35" s="553">
        <v>17</v>
      </c>
      <c r="D35" s="142" t="s">
        <v>49</v>
      </c>
      <c r="E35" s="227">
        <v>11721</v>
      </c>
      <c r="F35" s="227">
        <v>65</v>
      </c>
      <c r="G35" s="227"/>
      <c r="H35" s="227" t="s">
        <v>1366</v>
      </c>
      <c r="I35" s="227">
        <v>7</v>
      </c>
      <c r="J35" s="227"/>
      <c r="K35" s="227">
        <v>95</v>
      </c>
      <c r="L35" s="227">
        <v>2895</v>
      </c>
      <c r="M35" s="228"/>
      <c r="N35" s="228"/>
      <c r="O35" s="228"/>
      <c r="P35" s="228"/>
      <c r="Q35" s="228">
        <v>300</v>
      </c>
      <c r="R35" s="227"/>
      <c r="S35" s="227"/>
      <c r="T35" s="227"/>
      <c r="U35" s="227"/>
      <c r="V35" s="227"/>
      <c r="W35" s="228"/>
      <c r="X35" s="227"/>
      <c r="Y35" s="228"/>
      <c r="Z35" s="228"/>
      <c r="AA35" s="227"/>
      <c r="AB35" s="228"/>
    </row>
    <row r="36" spans="1:28" s="302" customFormat="1" x14ac:dyDescent="0.65">
      <c r="A36" s="299" t="s">
        <v>1375</v>
      </c>
      <c r="B36" s="225"/>
      <c r="C36" s="414">
        <v>18</v>
      </c>
      <c r="D36" s="5" t="s">
        <v>34</v>
      </c>
      <c r="E36" s="225">
        <v>42258</v>
      </c>
      <c r="F36" s="225">
        <v>2</v>
      </c>
      <c r="G36" s="225">
        <v>3883</v>
      </c>
      <c r="H36" s="225" t="s">
        <v>1366</v>
      </c>
      <c r="I36" s="225">
        <v>17</v>
      </c>
      <c r="J36" s="225"/>
      <c r="K36" s="225">
        <v>96</v>
      </c>
      <c r="L36" s="225">
        <v>6896</v>
      </c>
      <c r="M36" s="226"/>
      <c r="N36" s="226"/>
      <c r="O36" s="226"/>
      <c r="P36" s="226"/>
      <c r="Q36" s="226">
        <v>150</v>
      </c>
      <c r="R36" s="225"/>
      <c r="S36" s="225"/>
      <c r="T36" s="225"/>
      <c r="U36" s="225"/>
      <c r="V36" s="225"/>
      <c r="W36" s="226"/>
      <c r="X36" s="225"/>
      <c r="Y36" s="226"/>
      <c r="Z36" s="226"/>
      <c r="AA36" s="225"/>
      <c r="AB36" s="226"/>
    </row>
    <row r="37" spans="1:28" s="300" customFormat="1" x14ac:dyDescent="0.65">
      <c r="A37" s="299" t="s">
        <v>1375</v>
      </c>
      <c r="B37" s="225">
        <v>106</v>
      </c>
      <c r="C37" s="414">
        <v>19</v>
      </c>
      <c r="D37" s="5" t="s">
        <v>34</v>
      </c>
      <c r="E37" s="225">
        <v>52470</v>
      </c>
      <c r="F37" s="225">
        <v>82</v>
      </c>
      <c r="G37" s="225">
        <v>5234</v>
      </c>
      <c r="H37" s="225" t="s">
        <v>1366</v>
      </c>
      <c r="I37" s="225"/>
      <c r="J37" s="225"/>
      <c r="K37" s="225">
        <v>63</v>
      </c>
      <c r="L37" s="225"/>
      <c r="M37" s="226">
        <v>63</v>
      </c>
      <c r="N37" s="226"/>
      <c r="O37" s="226"/>
      <c r="P37" s="226"/>
      <c r="Q37" s="226">
        <v>250</v>
      </c>
      <c r="R37" s="225">
        <v>4</v>
      </c>
      <c r="S37" s="225">
        <v>106</v>
      </c>
      <c r="T37" s="225" t="s">
        <v>36</v>
      </c>
      <c r="U37" s="225" t="s">
        <v>37</v>
      </c>
      <c r="V37" s="225">
        <v>63</v>
      </c>
      <c r="W37" s="226"/>
      <c r="X37" s="225">
        <v>63</v>
      </c>
      <c r="Y37" s="226"/>
      <c r="Z37" s="226"/>
      <c r="AA37" s="225">
        <v>3</v>
      </c>
      <c r="AB37" s="226"/>
    </row>
    <row r="38" spans="1:28" s="229" customFormat="1" x14ac:dyDescent="0.65">
      <c r="A38" s="301" t="s">
        <v>1375</v>
      </c>
      <c r="B38" s="227"/>
      <c r="C38" s="553">
        <v>20</v>
      </c>
      <c r="D38" s="142" t="s">
        <v>49</v>
      </c>
      <c r="E38" s="227">
        <v>11669</v>
      </c>
      <c r="F38" s="227">
        <v>63</v>
      </c>
      <c r="G38" s="227"/>
      <c r="H38" s="227" t="s">
        <v>1366</v>
      </c>
      <c r="I38" s="227">
        <v>22</v>
      </c>
      <c r="J38" s="227">
        <v>1</v>
      </c>
      <c r="K38" s="227">
        <v>48</v>
      </c>
      <c r="L38" s="227">
        <v>8948</v>
      </c>
      <c r="M38" s="228"/>
      <c r="N38" s="228"/>
      <c r="O38" s="228"/>
      <c r="P38" s="228"/>
      <c r="Q38" s="228">
        <v>200</v>
      </c>
      <c r="R38" s="227"/>
      <c r="S38" s="227"/>
      <c r="T38" s="227"/>
      <c r="U38" s="227"/>
      <c r="V38" s="227"/>
      <c r="W38" s="228"/>
      <c r="X38" s="227"/>
      <c r="Y38" s="228"/>
      <c r="Z38" s="228"/>
      <c r="AA38" s="227"/>
      <c r="AB38" s="228"/>
    </row>
    <row r="39" spans="1:28" x14ac:dyDescent="0.65">
      <c r="A39" s="299"/>
      <c r="B39" s="225"/>
      <c r="E39" s="225"/>
      <c r="F39" s="225"/>
      <c r="G39" s="225"/>
      <c r="H39" s="225"/>
      <c r="I39" s="225"/>
      <c r="J39" s="225"/>
      <c r="K39" s="225"/>
      <c r="L39" s="225"/>
      <c r="M39" s="226"/>
      <c r="N39" s="226"/>
      <c r="O39" s="226"/>
      <c r="P39" s="226"/>
      <c r="Q39" s="226"/>
      <c r="R39" s="225"/>
      <c r="S39" s="225"/>
      <c r="T39" s="225"/>
      <c r="U39" s="225"/>
      <c r="V39" s="225"/>
      <c r="W39" s="226"/>
      <c r="X39" s="225"/>
      <c r="Y39" s="226"/>
      <c r="Z39" s="226"/>
      <c r="AA39" s="225"/>
      <c r="AB39" s="226"/>
    </row>
    <row r="40" spans="1:28" s="300" customFormat="1" x14ac:dyDescent="0.65">
      <c r="A40" s="299" t="s">
        <v>1377</v>
      </c>
      <c r="B40" s="225"/>
      <c r="C40" s="414">
        <v>21</v>
      </c>
      <c r="D40" s="5" t="s">
        <v>34</v>
      </c>
      <c r="E40" s="225">
        <v>42259</v>
      </c>
      <c r="F40" s="225">
        <v>1</v>
      </c>
      <c r="G40" s="225">
        <v>3884</v>
      </c>
      <c r="H40" s="225" t="s">
        <v>1366</v>
      </c>
      <c r="I40" s="225">
        <v>6</v>
      </c>
      <c r="J40" s="225"/>
      <c r="K40" s="225">
        <v>42</v>
      </c>
      <c r="L40" s="225">
        <v>2442</v>
      </c>
      <c r="M40" s="226"/>
      <c r="N40" s="226"/>
      <c r="O40" s="226"/>
      <c r="P40" s="226"/>
      <c r="Q40" s="226">
        <v>100</v>
      </c>
      <c r="R40" s="225"/>
      <c r="S40" s="225"/>
      <c r="T40" s="225"/>
      <c r="U40" s="225"/>
      <c r="V40" s="225"/>
      <c r="W40" s="226"/>
      <c r="X40" s="225"/>
      <c r="Y40" s="226"/>
      <c r="Z40" s="226"/>
      <c r="AA40" s="225"/>
      <c r="AB40" s="226"/>
    </row>
    <row r="41" spans="1:28" s="300" customFormat="1" x14ac:dyDescent="0.65">
      <c r="A41" s="299"/>
      <c r="B41" s="225"/>
      <c r="C41" s="414"/>
      <c r="D41" s="5"/>
      <c r="E41" s="225"/>
      <c r="F41" s="225"/>
      <c r="G41" s="225"/>
      <c r="H41" s="225"/>
      <c r="I41" s="225"/>
      <c r="J41" s="225"/>
      <c r="K41" s="225"/>
      <c r="L41" s="225"/>
      <c r="M41" s="226"/>
      <c r="N41" s="226"/>
      <c r="O41" s="226"/>
      <c r="P41" s="226"/>
      <c r="Q41" s="226"/>
      <c r="R41" s="225"/>
      <c r="S41" s="225"/>
      <c r="T41" s="225"/>
      <c r="U41" s="225"/>
      <c r="V41" s="225"/>
      <c r="W41" s="226"/>
      <c r="X41" s="225"/>
      <c r="Y41" s="226"/>
      <c r="Z41" s="226"/>
      <c r="AA41" s="225"/>
      <c r="AB41" s="226"/>
    </row>
    <row r="42" spans="1:28" s="300" customFormat="1" x14ac:dyDescent="0.65">
      <c r="A42" s="299" t="s">
        <v>1378</v>
      </c>
      <c r="B42" s="225"/>
      <c r="C42" s="414">
        <v>22</v>
      </c>
      <c r="D42" s="5" t="s">
        <v>34</v>
      </c>
      <c r="E42" s="225">
        <v>42223</v>
      </c>
      <c r="F42" s="225">
        <v>15</v>
      </c>
      <c r="G42" s="225">
        <v>3848</v>
      </c>
      <c r="H42" s="225" t="s">
        <v>1366</v>
      </c>
      <c r="I42" s="225">
        <v>6</v>
      </c>
      <c r="J42" s="225">
        <v>1</v>
      </c>
      <c r="K42" s="225">
        <v>36</v>
      </c>
      <c r="L42" s="225">
        <v>2536</v>
      </c>
      <c r="M42" s="226"/>
      <c r="N42" s="226"/>
      <c r="O42" s="226"/>
      <c r="P42" s="226"/>
      <c r="Q42" s="226">
        <v>150</v>
      </c>
      <c r="R42" s="225"/>
      <c r="S42" s="225"/>
      <c r="T42" s="225"/>
      <c r="U42" s="225"/>
      <c r="V42" s="225"/>
      <c r="W42" s="226"/>
      <c r="X42" s="225"/>
      <c r="Y42" s="226"/>
      <c r="Z42" s="226"/>
      <c r="AA42" s="225"/>
      <c r="AB42" s="226"/>
    </row>
    <row r="43" spans="1:28" s="300" customFormat="1" x14ac:dyDescent="0.65">
      <c r="A43" s="299" t="s">
        <v>1378</v>
      </c>
      <c r="B43" s="225">
        <v>24</v>
      </c>
      <c r="C43" s="414">
        <v>23</v>
      </c>
      <c r="D43" s="5" t="s">
        <v>34</v>
      </c>
      <c r="E43" s="225">
        <v>75082</v>
      </c>
      <c r="F43" s="225">
        <v>80</v>
      </c>
      <c r="G43" s="225">
        <v>6693</v>
      </c>
      <c r="H43" s="225" t="s">
        <v>1366</v>
      </c>
      <c r="I43" s="225"/>
      <c r="J43" s="225">
        <v>1</v>
      </c>
      <c r="K43" s="225">
        <v>15</v>
      </c>
      <c r="L43" s="225"/>
      <c r="M43" s="226">
        <v>115</v>
      </c>
      <c r="N43" s="226"/>
      <c r="O43" s="226"/>
      <c r="P43" s="226"/>
      <c r="Q43" s="226">
        <v>250</v>
      </c>
      <c r="R43" s="225">
        <v>5</v>
      </c>
      <c r="S43" s="225">
        <v>24</v>
      </c>
      <c r="T43" s="225" t="s">
        <v>36</v>
      </c>
      <c r="U43" s="225" t="s">
        <v>45</v>
      </c>
      <c r="V43" s="225">
        <v>115</v>
      </c>
      <c r="W43" s="226"/>
      <c r="X43" s="225">
        <v>115</v>
      </c>
      <c r="Y43" s="226"/>
      <c r="Z43" s="226"/>
      <c r="AA43" s="225">
        <v>20</v>
      </c>
      <c r="AB43" s="226"/>
    </row>
    <row r="44" spans="1:28" s="300" customFormat="1" x14ac:dyDescent="0.65">
      <c r="A44" s="299" t="s">
        <v>1378</v>
      </c>
      <c r="B44" s="225"/>
      <c r="C44" s="414">
        <v>24</v>
      </c>
      <c r="D44" s="5" t="s">
        <v>34</v>
      </c>
      <c r="E44" s="225">
        <v>42239</v>
      </c>
      <c r="F44" s="225">
        <v>188</v>
      </c>
      <c r="G44" s="225">
        <v>3864</v>
      </c>
      <c r="H44" s="225" t="s">
        <v>1366</v>
      </c>
      <c r="I44" s="225"/>
      <c r="J44" s="225">
        <v>3</v>
      </c>
      <c r="K44" s="225">
        <v>65</v>
      </c>
      <c r="L44" s="225">
        <v>365</v>
      </c>
      <c r="M44" s="226"/>
      <c r="N44" s="226"/>
      <c r="O44" s="226"/>
      <c r="P44" s="226"/>
      <c r="Q44" s="226">
        <v>250</v>
      </c>
      <c r="R44" s="225"/>
      <c r="S44" s="225"/>
      <c r="T44" s="225"/>
      <c r="U44" s="225"/>
      <c r="V44" s="225"/>
      <c r="W44" s="226"/>
      <c r="X44" s="225"/>
      <c r="Y44" s="226"/>
      <c r="Z44" s="226"/>
      <c r="AA44" s="225"/>
      <c r="AB44" s="226"/>
    </row>
    <row r="45" spans="1:28" s="300" customFormat="1" x14ac:dyDescent="0.65">
      <c r="A45" s="299"/>
      <c r="B45" s="225"/>
      <c r="C45" s="414"/>
      <c r="D45" s="5"/>
      <c r="E45" s="225"/>
      <c r="F45" s="225"/>
      <c r="G45" s="225"/>
      <c r="H45" s="225"/>
      <c r="I45" s="225"/>
      <c r="J45" s="225"/>
      <c r="K45" s="225"/>
      <c r="L45" s="225"/>
      <c r="M45" s="226"/>
      <c r="N45" s="226"/>
      <c r="O45" s="226"/>
      <c r="P45" s="226"/>
      <c r="Q45" s="226"/>
      <c r="R45" s="225"/>
      <c r="S45" s="225"/>
      <c r="T45" s="225"/>
      <c r="U45" s="225"/>
      <c r="V45" s="225"/>
      <c r="W45" s="226"/>
      <c r="X45" s="225"/>
      <c r="Y45" s="226"/>
      <c r="Z45" s="226"/>
      <c r="AA45" s="225"/>
      <c r="AB45" s="226"/>
    </row>
    <row r="46" spans="1:28" s="229" customFormat="1" x14ac:dyDescent="0.65">
      <c r="A46" s="301" t="s">
        <v>1380</v>
      </c>
      <c r="B46" s="551"/>
      <c r="C46" s="553">
        <v>25</v>
      </c>
      <c r="D46" s="142" t="s">
        <v>49</v>
      </c>
      <c r="E46" s="142">
        <v>1082</v>
      </c>
      <c r="F46" s="142">
        <v>16</v>
      </c>
      <c r="G46" s="142"/>
      <c r="H46" s="142" t="s">
        <v>1379</v>
      </c>
      <c r="I46" s="142">
        <v>35</v>
      </c>
      <c r="J46" s="142">
        <v>3</v>
      </c>
      <c r="K46" s="142">
        <v>4</v>
      </c>
      <c r="L46" s="565">
        <v>14304</v>
      </c>
      <c r="Q46" s="229">
        <v>100</v>
      </c>
      <c r="S46" s="142"/>
      <c r="T46" s="142"/>
      <c r="U46" s="142"/>
      <c r="V46" s="142"/>
      <c r="X46" s="142"/>
      <c r="AA46" s="142"/>
      <c r="AB46" s="142"/>
    </row>
    <row r="47" spans="1:28" x14ac:dyDescent="0.65">
      <c r="A47" s="299" t="s">
        <v>1380</v>
      </c>
      <c r="B47" s="5">
        <v>78</v>
      </c>
      <c r="C47" s="414">
        <v>26</v>
      </c>
      <c r="D47" s="5" t="s">
        <v>34</v>
      </c>
      <c r="E47" s="5">
        <v>37342</v>
      </c>
      <c r="F47" s="5">
        <v>15</v>
      </c>
      <c r="G47" s="5">
        <v>1177</v>
      </c>
      <c r="H47" s="5" t="s">
        <v>1379</v>
      </c>
      <c r="J47" s="5">
        <v>1</v>
      </c>
      <c r="K47" s="5">
        <v>52</v>
      </c>
      <c r="M47" s="2">
        <v>152</v>
      </c>
      <c r="Q47" s="2">
        <v>250</v>
      </c>
      <c r="R47" s="2">
        <v>6</v>
      </c>
      <c r="S47" s="5">
        <v>78</v>
      </c>
      <c r="T47" s="5" t="s">
        <v>36</v>
      </c>
      <c r="U47" s="5" t="s">
        <v>37</v>
      </c>
      <c r="V47" s="5">
        <v>152</v>
      </c>
      <c r="X47" s="5">
        <v>152</v>
      </c>
      <c r="AA47" s="5">
        <v>4</v>
      </c>
    </row>
    <row r="48" spans="1:28" x14ac:dyDescent="0.65">
      <c r="A48" s="299"/>
    </row>
    <row r="49" spans="1:28" s="300" customFormat="1" x14ac:dyDescent="0.65">
      <c r="A49" s="299" t="s">
        <v>1381</v>
      </c>
      <c r="B49" s="5"/>
      <c r="C49" s="414">
        <v>27</v>
      </c>
      <c r="D49" s="5" t="s">
        <v>34</v>
      </c>
      <c r="E49" s="5">
        <v>37192</v>
      </c>
      <c r="F49" s="5">
        <v>6</v>
      </c>
      <c r="G49" s="5">
        <v>1234</v>
      </c>
      <c r="H49" s="5" t="s">
        <v>1379</v>
      </c>
      <c r="I49" s="5"/>
      <c r="J49" s="5"/>
      <c r="K49" s="5">
        <v>56</v>
      </c>
      <c r="L49" s="224">
        <v>56</v>
      </c>
      <c r="M49" s="2"/>
      <c r="N49" s="2"/>
      <c r="O49" s="2"/>
      <c r="P49" s="2"/>
      <c r="Q49" s="2">
        <v>250</v>
      </c>
      <c r="R49" s="2"/>
      <c r="S49" s="5"/>
      <c r="T49" s="5"/>
      <c r="U49" s="5"/>
      <c r="V49" s="5"/>
      <c r="W49" s="2"/>
      <c r="X49" s="5"/>
      <c r="Y49" s="2"/>
      <c r="Z49" s="2"/>
      <c r="AA49" s="5"/>
      <c r="AB49" s="5"/>
    </row>
    <row r="50" spans="1:28" s="300" customFormat="1" x14ac:dyDescent="0.65">
      <c r="A50" s="299"/>
      <c r="B50" s="5"/>
      <c r="C50" s="414"/>
      <c r="D50" s="5"/>
      <c r="E50" s="5"/>
      <c r="F50" s="5"/>
      <c r="G50" s="5"/>
      <c r="H50" s="5"/>
      <c r="I50" s="5"/>
      <c r="J50" s="5"/>
      <c r="K50" s="5"/>
      <c r="L50" s="224"/>
      <c r="M50" s="2"/>
      <c r="N50" s="2"/>
      <c r="O50" s="2"/>
      <c r="P50" s="2"/>
      <c r="Q50" s="2"/>
      <c r="R50" s="2"/>
      <c r="S50" s="5"/>
      <c r="T50" s="5"/>
      <c r="U50" s="5"/>
      <c r="V50" s="5"/>
      <c r="W50" s="2"/>
      <c r="X50" s="5"/>
      <c r="Y50" s="2"/>
      <c r="Z50" s="2"/>
      <c r="AA50" s="5"/>
      <c r="AB50" s="5"/>
    </row>
    <row r="51" spans="1:28" x14ac:dyDescent="0.65">
      <c r="A51" s="299" t="s">
        <v>1382</v>
      </c>
      <c r="B51" s="5">
        <v>60</v>
      </c>
      <c r="C51" s="414">
        <v>28</v>
      </c>
      <c r="D51" s="5" t="s">
        <v>34</v>
      </c>
      <c r="E51" s="5">
        <v>37193</v>
      </c>
      <c r="F51" s="5">
        <v>64</v>
      </c>
      <c r="G51" s="5">
        <v>1235</v>
      </c>
      <c r="H51" s="5" t="s">
        <v>1379</v>
      </c>
      <c r="J51" s="5">
        <v>1</v>
      </c>
      <c r="K51" s="5">
        <v>70</v>
      </c>
      <c r="M51" s="2">
        <v>170</v>
      </c>
      <c r="Q51" s="2">
        <v>250</v>
      </c>
      <c r="R51" s="2">
        <v>7</v>
      </c>
      <c r="S51" s="5">
        <v>60</v>
      </c>
      <c r="T51" s="5" t="s">
        <v>36</v>
      </c>
      <c r="U51" s="5" t="s">
        <v>45</v>
      </c>
      <c r="V51" s="5">
        <v>170</v>
      </c>
      <c r="X51" s="5">
        <v>170</v>
      </c>
      <c r="AA51" s="5">
        <v>55</v>
      </c>
      <c r="AB51" s="5" t="s">
        <v>1381</v>
      </c>
    </row>
    <row r="52" spans="1:28" s="229" customFormat="1" x14ac:dyDescent="0.65">
      <c r="A52" s="301" t="s">
        <v>1382</v>
      </c>
      <c r="B52" s="551"/>
      <c r="C52" s="553">
        <v>29</v>
      </c>
      <c r="D52" s="142" t="s">
        <v>47</v>
      </c>
      <c r="E52" s="142">
        <v>1469</v>
      </c>
      <c r="F52" s="142">
        <v>27</v>
      </c>
      <c r="G52" s="142"/>
      <c r="H52" s="142" t="s">
        <v>1379</v>
      </c>
      <c r="I52" s="142">
        <v>12</v>
      </c>
      <c r="J52" s="142"/>
      <c r="K52" s="142">
        <v>10</v>
      </c>
      <c r="L52" s="565">
        <v>4812</v>
      </c>
      <c r="Q52" s="229">
        <v>100</v>
      </c>
      <c r="S52" s="142"/>
      <c r="T52" s="142"/>
      <c r="U52" s="142"/>
      <c r="V52" s="142"/>
      <c r="X52" s="142"/>
      <c r="AA52" s="142"/>
      <c r="AB52" s="142" t="s">
        <v>1381</v>
      </c>
    </row>
    <row r="53" spans="1:28" x14ac:dyDescent="0.65">
      <c r="A53" s="299"/>
    </row>
    <row r="54" spans="1:28" s="300" customFormat="1" x14ac:dyDescent="0.65">
      <c r="A54" s="299" t="s">
        <v>1383</v>
      </c>
      <c r="B54" s="5"/>
      <c r="C54" s="414">
        <v>30</v>
      </c>
      <c r="D54" s="5" t="s">
        <v>34</v>
      </c>
      <c r="E54" s="5">
        <v>43135</v>
      </c>
      <c r="F54" s="5">
        <v>1</v>
      </c>
      <c r="G54" s="5">
        <v>3024</v>
      </c>
      <c r="H54" s="5" t="s">
        <v>1379</v>
      </c>
      <c r="I54" s="5">
        <v>7</v>
      </c>
      <c r="J54" s="5"/>
      <c r="K54" s="5">
        <v>10</v>
      </c>
      <c r="L54" s="224">
        <v>2810</v>
      </c>
      <c r="M54" s="2"/>
      <c r="N54" s="2"/>
      <c r="O54" s="2"/>
      <c r="P54" s="2"/>
      <c r="Q54" s="2">
        <v>100</v>
      </c>
      <c r="R54" s="2"/>
      <c r="S54" s="5"/>
      <c r="T54" s="5"/>
      <c r="U54" s="5"/>
      <c r="V54" s="5"/>
      <c r="W54" s="2"/>
      <c r="X54" s="5"/>
      <c r="Y54" s="2"/>
      <c r="Z54" s="2"/>
      <c r="AA54" s="5"/>
      <c r="AB54" s="5"/>
    </row>
    <row r="55" spans="1:28" s="300" customFormat="1" x14ac:dyDescent="0.65">
      <c r="A55" s="299"/>
      <c r="B55" s="5"/>
      <c r="C55" s="414"/>
      <c r="D55" s="5"/>
      <c r="E55" s="5"/>
      <c r="F55" s="5"/>
      <c r="G55" s="5"/>
      <c r="H55" s="5"/>
      <c r="I55" s="5"/>
      <c r="J55" s="5"/>
      <c r="K55" s="5"/>
      <c r="L55" s="224"/>
      <c r="M55" s="2"/>
      <c r="N55" s="2"/>
      <c r="O55" s="2"/>
      <c r="P55" s="2"/>
      <c r="Q55" s="2"/>
      <c r="R55" s="2"/>
      <c r="S55" s="5"/>
      <c r="T55" s="5"/>
      <c r="U55" s="5"/>
      <c r="V55" s="5"/>
      <c r="W55" s="2"/>
      <c r="X55" s="5"/>
      <c r="Y55" s="2"/>
      <c r="Z55" s="2"/>
      <c r="AA55" s="5"/>
      <c r="AB55" s="5"/>
    </row>
    <row r="56" spans="1:28" s="300" customFormat="1" x14ac:dyDescent="0.65">
      <c r="A56" s="299" t="s">
        <v>1384</v>
      </c>
      <c r="B56" s="5">
        <v>59</v>
      </c>
      <c r="C56" s="414">
        <v>31</v>
      </c>
      <c r="D56" s="5" t="s">
        <v>34</v>
      </c>
      <c r="E56" s="5">
        <v>70264</v>
      </c>
      <c r="F56" s="5">
        <v>12</v>
      </c>
      <c r="G56" s="5">
        <v>5935</v>
      </c>
      <c r="H56" s="5" t="s">
        <v>1379</v>
      </c>
      <c r="I56" s="5"/>
      <c r="J56" s="5"/>
      <c r="K56" s="5">
        <v>64</v>
      </c>
      <c r="L56" s="224"/>
      <c r="M56" s="2">
        <v>164</v>
      </c>
      <c r="N56" s="2"/>
      <c r="O56" s="2"/>
      <c r="P56" s="2"/>
      <c r="Q56" s="2">
        <v>250</v>
      </c>
      <c r="R56" s="2">
        <v>8</v>
      </c>
      <c r="S56" s="5">
        <v>59</v>
      </c>
      <c r="T56" s="5" t="s">
        <v>36</v>
      </c>
      <c r="U56" s="5" t="s">
        <v>45</v>
      </c>
      <c r="V56" s="5">
        <v>164</v>
      </c>
      <c r="W56" s="2"/>
      <c r="X56" s="5">
        <v>164</v>
      </c>
      <c r="Y56" s="2"/>
      <c r="Z56" s="2"/>
      <c r="AA56" s="5">
        <v>13</v>
      </c>
      <c r="AB56" s="5"/>
    </row>
    <row r="57" spans="1:28" s="300" customFormat="1" x14ac:dyDescent="0.65">
      <c r="A57" s="299"/>
      <c r="B57" s="5"/>
      <c r="C57" s="414"/>
      <c r="D57" s="5"/>
      <c r="E57" s="5"/>
      <c r="F57" s="5"/>
      <c r="G57" s="5"/>
      <c r="H57" s="5"/>
      <c r="I57" s="5"/>
      <c r="J57" s="5"/>
      <c r="K57" s="5"/>
      <c r="L57" s="224"/>
      <c r="M57" s="2"/>
      <c r="N57" s="2"/>
      <c r="O57" s="2"/>
      <c r="P57" s="2"/>
      <c r="Q57" s="2"/>
      <c r="R57" s="2"/>
      <c r="S57" s="5"/>
      <c r="T57" s="5"/>
      <c r="U57" s="5"/>
      <c r="V57" s="5"/>
      <c r="W57" s="2"/>
      <c r="X57" s="5"/>
      <c r="Y57" s="2"/>
      <c r="Z57" s="2"/>
      <c r="AA57" s="5"/>
      <c r="AB57" s="5"/>
    </row>
    <row r="58" spans="1:28" s="229" customFormat="1" x14ac:dyDescent="0.65">
      <c r="A58" s="301" t="s">
        <v>1385</v>
      </c>
      <c r="B58" s="551"/>
      <c r="C58" s="553">
        <v>32</v>
      </c>
      <c r="D58" s="142" t="s">
        <v>49</v>
      </c>
      <c r="E58" s="142">
        <v>1223</v>
      </c>
      <c r="F58" s="142">
        <v>7</v>
      </c>
      <c r="G58" s="142"/>
      <c r="H58" s="142" t="s">
        <v>1379</v>
      </c>
      <c r="I58" s="142">
        <v>12</v>
      </c>
      <c r="J58" s="142"/>
      <c r="K58" s="142">
        <v>19</v>
      </c>
      <c r="L58" s="565">
        <v>4819</v>
      </c>
      <c r="Q58" s="229">
        <v>150</v>
      </c>
      <c r="S58" s="142"/>
      <c r="T58" s="142"/>
      <c r="U58" s="142"/>
      <c r="V58" s="142"/>
      <c r="X58" s="142"/>
      <c r="AA58" s="142"/>
      <c r="AB58" s="142"/>
    </row>
    <row r="59" spans="1:28" s="282" customFormat="1" x14ac:dyDescent="0.65">
      <c r="A59" s="303"/>
      <c r="B59" s="17"/>
      <c r="C59" s="423"/>
      <c r="D59" s="17"/>
      <c r="E59" s="17"/>
      <c r="F59" s="17"/>
      <c r="G59" s="17"/>
      <c r="H59" s="17"/>
      <c r="I59" s="17"/>
      <c r="J59" s="17"/>
      <c r="K59" s="17"/>
      <c r="L59" s="566"/>
      <c r="S59" s="17"/>
      <c r="T59" s="17"/>
      <c r="U59" s="17"/>
      <c r="V59" s="17"/>
      <c r="X59" s="17"/>
      <c r="AA59" s="17"/>
      <c r="AB59" s="17"/>
    </row>
    <row r="60" spans="1:28" s="300" customFormat="1" x14ac:dyDescent="0.65">
      <c r="A60" s="299" t="s">
        <v>1386</v>
      </c>
      <c r="B60" s="5"/>
      <c r="C60" s="414">
        <v>33</v>
      </c>
      <c r="D60" s="5" t="s">
        <v>34</v>
      </c>
      <c r="E60" s="5">
        <v>74916</v>
      </c>
      <c r="F60" s="5">
        <v>280</v>
      </c>
      <c r="G60" s="5">
        <v>6564</v>
      </c>
      <c r="H60" s="5" t="s">
        <v>1379</v>
      </c>
      <c r="I60" s="5">
        <v>22</v>
      </c>
      <c r="J60" s="5"/>
      <c r="K60" s="5">
        <v>41</v>
      </c>
      <c r="L60" s="224">
        <v>8841</v>
      </c>
      <c r="M60" s="2"/>
      <c r="N60" s="2"/>
      <c r="O60" s="2"/>
      <c r="P60" s="2"/>
      <c r="Q60" s="2">
        <v>175</v>
      </c>
      <c r="R60" s="2"/>
      <c r="S60" s="5"/>
      <c r="T60" s="5"/>
      <c r="U60" s="5"/>
      <c r="V60" s="5"/>
      <c r="W60" s="2"/>
      <c r="X60" s="5"/>
      <c r="Y60" s="2"/>
      <c r="Z60" s="2"/>
      <c r="AA60" s="5"/>
      <c r="AB60" s="5"/>
    </row>
    <row r="61" spans="1:28" s="300" customFormat="1" x14ac:dyDescent="0.65">
      <c r="A61" s="299"/>
      <c r="B61" s="5"/>
      <c r="C61" s="414"/>
      <c r="D61" s="5"/>
      <c r="E61" s="5"/>
      <c r="F61" s="5"/>
      <c r="G61" s="5"/>
      <c r="H61" s="5"/>
      <c r="I61" s="5"/>
      <c r="J61" s="5"/>
      <c r="K61" s="5"/>
      <c r="L61" s="224"/>
      <c r="M61" s="2"/>
      <c r="N61" s="2"/>
      <c r="O61" s="2"/>
      <c r="P61" s="2"/>
      <c r="Q61" s="2"/>
      <c r="R61" s="2"/>
      <c r="S61" s="5"/>
      <c r="T61" s="5"/>
      <c r="U61" s="5"/>
      <c r="V61" s="5"/>
      <c r="W61" s="2"/>
      <c r="X61" s="5"/>
      <c r="Y61" s="2"/>
      <c r="Z61" s="2"/>
      <c r="AA61" s="5"/>
      <c r="AB61" s="5"/>
    </row>
    <row r="62" spans="1:28" x14ac:dyDescent="0.65">
      <c r="A62" s="299" t="s">
        <v>1387</v>
      </c>
      <c r="B62" s="5">
        <v>146</v>
      </c>
      <c r="C62" s="414">
        <v>35</v>
      </c>
      <c r="D62" s="5" t="s">
        <v>34</v>
      </c>
      <c r="E62" s="5">
        <v>37333</v>
      </c>
      <c r="F62" s="5">
        <v>6</v>
      </c>
      <c r="G62" s="5">
        <v>1168</v>
      </c>
      <c r="H62" s="5" t="s">
        <v>1379</v>
      </c>
      <c r="J62" s="5">
        <v>1</v>
      </c>
      <c r="K62" s="5">
        <v>69</v>
      </c>
      <c r="M62" s="2">
        <v>169</v>
      </c>
      <c r="Q62" s="2">
        <v>250</v>
      </c>
      <c r="R62" s="2">
        <v>9</v>
      </c>
      <c r="S62" s="5">
        <v>146</v>
      </c>
      <c r="T62" s="5" t="s">
        <v>36</v>
      </c>
      <c r="U62" s="5" t="s">
        <v>64</v>
      </c>
      <c r="V62" s="5">
        <v>169</v>
      </c>
      <c r="X62" s="5">
        <v>169</v>
      </c>
      <c r="AA62" s="5">
        <v>20</v>
      </c>
    </row>
    <row r="63" spans="1:28" s="300" customFormat="1" x14ac:dyDescent="0.65">
      <c r="A63" s="304" t="s">
        <v>1387</v>
      </c>
      <c r="B63" s="232"/>
      <c r="C63" s="563">
        <v>34</v>
      </c>
      <c r="D63" s="232" t="s">
        <v>49</v>
      </c>
      <c r="E63" s="232">
        <v>4098</v>
      </c>
      <c r="F63" s="232">
        <v>165</v>
      </c>
      <c r="G63" s="232"/>
      <c r="H63" s="232" t="s">
        <v>1379</v>
      </c>
      <c r="I63" s="232">
        <v>41</v>
      </c>
      <c r="J63" s="232"/>
      <c r="K63" s="232">
        <v>71</v>
      </c>
      <c r="L63" s="567">
        <v>16471</v>
      </c>
      <c r="Q63" s="300">
        <v>100</v>
      </c>
      <c r="S63" s="232"/>
      <c r="T63" s="232"/>
      <c r="U63" s="232"/>
      <c r="V63" s="232"/>
      <c r="X63" s="232"/>
      <c r="AA63" s="232"/>
      <c r="AB63" s="232"/>
    </row>
    <row r="64" spans="1:28" s="282" customFormat="1" x14ac:dyDescent="0.65">
      <c r="A64" s="303"/>
      <c r="B64" s="17"/>
      <c r="C64" s="423"/>
      <c r="D64" s="17"/>
      <c r="E64" s="17"/>
      <c r="F64" s="17"/>
      <c r="G64" s="17"/>
      <c r="H64" s="17"/>
      <c r="I64" s="17"/>
      <c r="J64" s="17"/>
      <c r="K64" s="17"/>
      <c r="L64" s="566"/>
      <c r="S64" s="17"/>
      <c r="T64" s="17"/>
      <c r="U64" s="17"/>
      <c r="V64" s="17"/>
      <c r="X64" s="17"/>
      <c r="AA64" s="17"/>
      <c r="AB64" s="17"/>
    </row>
    <row r="65" spans="1:28" x14ac:dyDescent="0.65">
      <c r="A65" s="299" t="s">
        <v>1388</v>
      </c>
      <c r="B65" s="5">
        <v>229</v>
      </c>
      <c r="C65" s="414">
        <v>36</v>
      </c>
      <c r="D65" s="5" t="s">
        <v>34</v>
      </c>
      <c r="E65" s="5">
        <v>74624</v>
      </c>
      <c r="F65" s="5">
        <v>24</v>
      </c>
      <c r="G65" s="5">
        <v>6572</v>
      </c>
      <c r="H65" s="5" t="s">
        <v>1379</v>
      </c>
      <c r="J65" s="5">
        <v>1</v>
      </c>
      <c r="K65" s="5">
        <v>45</v>
      </c>
      <c r="M65" s="2">
        <v>145</v>
      </c>
      <c r="Q65" s="2">
        <v>250</v>
      </c>
      <c r="R65" s="2">
        <v>10</v>
      </c>
      <c r="S65" s="5">
        <v>229</v>
      </c>
      <c r="T65" s="5" t="s">
        <v>36</v>
      </c>
      <c r="U65" s="5" t="s">
        <v>37</v>
      </c>
      <c r="V65" s="5">
        <v>145</v>
      </c>
      <c r="X65" s="5">
        <v>145</v>
      </c>
      <c r="AA65" s="5">
        <v>15</v>
      </c>
    </row>
    <row r="66" spans="1:28" x14ac:dyDescent="0.65">
      <c r="A66" s="299"/>
    </row>
    <row r="67" spans="1:28" s="300" customFormat="1" x14ac:dyDescent="0.65">
      <c r="A67" s="299" t="s">
        <v>1389</v>
      </c>
      <c r="B67" s="5"/>
      <c r="C67" s="414">
        <v>37</v>
      </c>
      <c r="D67" s="5" t="s">
        <v>34</v>
      </c>
      <c r="E67" s="5">
        <v>37390</v>
      </c>
      <c r="F67" s="5">
        <v>18</v>
      </c>
      <c r="G67" s="5">
        <v>1250</v>
      </c>
      <c r="H67" s="5" t="s">
        <v>1379</v>
      </c>
      <c r="I67" s="5"/>
      <c r="J67" s="5"/>
      <c r="K67" s="5">
        <v>49</v>
      </c>
      <c r="L67" s="224">
        <v>49</v>
      </c>
      <c r="M67" s="2"/>
      <c r="N67" s="2"/>
      <c r="O67" s="2"/>
      <c r="P67" s="2"/>
      <c r="Q67" s="2">
        <v>100</v>
      </c>
      <c r="R67" s="2"/>
      <c r="S67" s="5"/>
      <c r="T67" s="5"/>
      <c r="U67" s="5"/>
      <c r="V67" s="5"/>
      <c r="W67" s="2"/>
      <c r="X67" s="5"/>
      <c r="Y67" s="2"/>
      <c r="Z67" s="2"/>
      <c r="AA67" s="5"/>
      <c r="AB67" s="5"/>
    </row>
    <row r="68" spans="1:28" s="300" customFormat="1" x14ac:dyDescent="0.65">
      <c r="A68" s="299" t="s">
        <v>1389</v>
      </c>
      <c r="B68" s="5"/>
      <c r="C68" s="414">
        <v>38</v>
      </c>
      <c r="D68" s="5" t="s">
        <v>34</v>
      </c>
      <c r="E68" s="5">
        <v>74923</v>
      </c>
      <c r="F68" s="5">
        <v>23</v>
      </c>
      <c r="G68" s="5">
        <v>6571</v>
      </c>
      <c r="H68" s="5" t="s">
        <v>1379</v>
      </c>
      <c r="I68" s="5">
        <v>3</v>
      </c>
      <c r="J68" s="5">
        <v>1</v>
      </c>
      <c r="K68" s="5">
        <v>6</v>
      </c>
      <c r="L68" s="224">
        <v>1306</v>
      </c>
      <c r="M68" s="2"/>
      <c r="N68" s="2"/>
      <c r="O68" s="2"/>
      <c r="P68" s="2"/>
      <c r="Q68" s="2">
        <v>100</v>
      </c>
      <c r="R68" s="2"/>
      <c r="S68" s="5"/>
      <c r="T68" s="5"/>
      <c r="U68" s="5"/>
      <c r="V68" s="5"/>
      <c r="W68" s="2"/>
      <c r="X68" s="5"/>
      <c r="Y68" s="2"/>
      <c r="Z68" s="2"/>
      <c r="AA68" s="5"/>
      <c r="AB68" s="5"/>
    </row>
    <row r="69" spans="1:28" s="300" customFormat="1" x14ac:dyDescent="0.65">
      <c r="A69" s="299"/>
      <c r="B69" s="5"/>
      <c r="C69" s="414"/>
      <c r="D69" s="5"/>
      <c r="E69" s="5"/>
      <c r="F69" s="5"/>
      <c r="G69" s="5"/>
      <c r="H69" s="5"/>
      <c r="I69" s="5"/>
      <c r="J69" s="5"/>
      <c r="K69" s="5"/>
      <c r="L69" s="224"/>
      <c r="M69" s="2"/>
      <c r="N69" s="2"/>
      <c r="O69" s="2"/>
      <c r="P69" s="2"/>
      <c r="Q69" s="2"/>
      <c r="R69" s="2"/>
      <c r="S69" s="5"/>
      <c r="T69" s="5"/>
      <c r="U69" s="5"/>
      <c r="V69" s="5"/>
      <c r="W69" s="2"/>
      <c r="X69" s="5"/>
      <c r="Y69" s="2"/>
      <c r="Z69" s="2"/>
      <c r="AA69" s="5"/>
      <c r="AB69" s="5"/>
    </row>
    <row r="70" spans="1:28" x14ac:dyDescent="0.65">
      <c r="A70" s="304" t="s">
        <v>1390</v>
      </c>
      <c r="B70" s="232"/>
      <c r="C70" s="563">
        <v>39</v>
      </c>
      <c r="D70" s="232" t="s">
        <v>49</v>
      </c>
      <c r="E70" s="232">
        <v>1072</v>
      </c>
      <c r="F70" s="232">
        <v>1</v>
      </c>
      <c r="G70" s="232"/>
      <c r="H70" s="232" t="s">
        <v>1379</v>
      </c>
      <c r="I70" s="232">
        <v>4</v>
      </c>
      <c r="J70" s="232">
        <v>1</v>
      </c>
      <c r="K70" s="232">
        <v>16</v>
      </c>
      <c r="L70" s="567">
        <v>1716</v>
      </c>
      <c r="M70" s="300"/>
      <c r="N70" s="300"/>
      <c r="O70" s="300"/>
      <c r="P70" s="300"/>
      <c r="Q70" s="300">
        <v>100</v>
      </c>
      <c r="R70" s="300"/>
      <c r="S70" s="232"/>
      <c r="T70" s="232"/>
      <c r="U70" s="232"/>
      <c r="V70" s="232"/>
      <c r="W70" s="300"/>
      <c r="X70" s="232"/>
      <c r="Y70" s="300"/>
      <c r="Z70" s="300"/>
      <c r="AA70" s="232"/>
      <c r="AB70" s="232"/>
    </row>
    <row r="71" spans="1:28" s="300" customFormat="1" x14ac:dyDescent="0.65">
      <c r="A71" s="299" t="s">
        <v>1390</v>
      </c>
      <c r="B71" s="5"/>
      <c r="C71" s="414">
        <v>40</v>
      </c>
      <c r="D71" s="5" t="s">
        <v>34</v>
      </c>
      <c r="E71" s="5">
        <v>87057</v>
      </c>
      <c r="F71" s="5">
        <v>292</v>
      </c>
      <c r="G71" s="5">
        <v>7013</v>
      </c>
      <c r="H71" s="5" t="s">
        <v>1379</v>
      </c>
      <c r="I71" s="5">
        <v>66</v>
      </c>
      <c r="J71" s="5">
        <v>3</v>
      </c>
      <c r="K71" s="5">
        <v>89</v>
      </c>
      <c r="L71" s="224">
        <v>26789</v>
      </c>
      <c r="M71" s="2"/>
      <c r="N71" s="2"/>
      <c r="O71" s="2"/>
      <c r="P71" s="2"/>
      <c r="Q71" s="2">
        <v>100</v>
      </c>
      <c r="R71" s="2"/>
      <c r="S71" s="5"/>
      <c r="T71" s="5"/>
      <c r="U71" s="5"/>
      <c r="V71" s="5"/>
      <c r="W71" s="2"/>
      <c r="X71" s="5"/>
      <c r="Y71" s="2"/>
      <c r="Z71" s="2"/>
      <c r="AA71" s="5"/>
      <c r="AB71" s="5"/>
    </row>
    <row r="72" spans="1:28" s="300" customFormat="1" x14ac:dyDescent="0.65">
      <c r="A72" s="299" t="s">
        <v>1390</v>
      </c>
      <c r="B72" s="5">
        <v>189</v>
      </c>
      <c r="C72" s="414">
        <v>41</v>
      </c>
      <c r="D72" s="5" t="s">
        <v>34</v>
      </c>
      <c r="E72" s="5">
        <v>75009</v>
      </c>
      <c r="F72" s="5">
        <v>53</v>
      </c>
      <c r="G72" s="5">
        <v>6657</v>
      </c>
      <c r="H72" s="5" t="s">
        <v>1379</v>
      </c>
      <c r="I72" s="5"/>
      <c r="J72" s="5">
        <v>1</v>
      </c>
      <c r="K72" s="5">
        <v>58</v>
      </c>
      <c r="L72" s="224"/>
      <c r="M72" s="2">
        <v>158</v>
      </c>
      <c r="N72" s="2"/>
      <c r="O72" s="2"/>
      <c r="P72" s="2"/>
      <c r="Q72" s="2">
        <v>100</v>
      </c>
      <c r="R72" s="2">
        <v>11</v>
      </c>
      <c r="S72" s="5">
        <v>189</v>
      </c>
      <c r="T72" s="5" t="s">
        <v>36</v>
      </c>
      <c r="U72" s="5" t="s">
        <v>64</v>
      </c>
      <c r="V72" s="5">
        <v>108</v>
      </c>
      <c r="W72" s="2"/>
      <c r="X72" s="5">
        <v>108</v>
      </c>
      <c r="Y72" s="2"/>
      <c r="Z72" s="2"/>
      <c r="AA72" s="5">
        <v>10</v>
      </c>
      <c r="AB72" s="5"/>
    </row>
    <row r="73" spans="1:28" x14ac:dyDescent="0.65">
      <c r="A73" s="305" t="s">
        <v>1390</v>
      </c>
      <c r="B73" s="233"/>
      <c r="C73" s="564"/>
      <c r="D73" s="233"/>
      <c r="E73" s="233"/>
      <c r="F73" s="233"/>
      <c r="G73" s="233"/>
      <c r="H73" s="233"/>
      <c r="I73" s="233"/>
      <c r="J73" s="233"/>
      <c r="K73" s="233"/>
      <c r="L73" s="568"/>
      <c r="M73" s="302"/>
      <c r="N73" s="302"/>
      <c r="O73" s="302"/>
      <c r="P73" s="302"/>
      <c r="Q73" s="302"/>
      <c r="R73" s="302"/>
      <c r="S73" s="233"/>
      <c r="T73" s="233"/>
      <c r="U73" s="233" t="s">
        <v>37</v>
      </c>
      <c r="V73" s="233">
        <v>14</v>
      </c>
      <c r="W73" s="302"/>
      <c r="X73" s="233"/>
      <c r="Y73" s="302">
        <v>14</v>
      </c>
      <c r="Z73" s="302"/>
      <c r="AA73" s="233">
        <v>10</v>
      </c>
      <c r="AB73" s="233" t="s">
        <v>888</v>
      </c>
    </row>
    <row r="74" spans="1:28" s="300" customFormat="1" x14ac:dyDescent="0.65">
      <c r="A74" s="299" t="s">
        <v>1391</v>
      </c>
      <c r="B74" s="5">
        <v>154</v>
      </c>
      <c r="C74" s="414">
        <v>42</v>
      </c>
      <c r="D74" s="5" t="s">
        <v>34</v>
      </c>
      <c r="E74" s="5">
        <v>37345</v>
      </c>
      <c r="F74" s="5">
        <v>18</v>
      </c>
      <c r="G74" s="5">
        <v>1180</v>
      </c>
      <c r="H74" s="5" t="s">
        <v>1379</v>
      </c>
      <c r="I74" s="5"/>
      <c r="J74" s="5"/>
      <c r="K74" s="5">
        <v>66</v>
      </c>
      <c r="L74" s="224"/>
      <c r="M74" s="2">
        <v>66</v>
      </c>
      <c r="N74" s="2"/>
      <c r="O74" s="2"/>
      <c r="P74" s="2"/>
      <c r="Q74" s="2">
        <v>300</v>
      </c>
      <c r="R74" s="2">
        <v>12</v>
      </c>
      <c r="S74" s="5">
        <v>154</v>
      </c>
      <c r="T74" s="5" t="s">
        <v>36</v>
      </c>
      <c r="U74" s="5" t="s">
        <v>45</v>
      </c>
      <c r="V74" s="5">
        <v>66</v>
      </c>
      <c r="W74" s="2"/>
      <c r="X74" s="5">
        <v>66</v>
      </c>
      <c r="Y74" s="2"/>
      <c r="Z74" s="2"/>
      <c r="AA74" s="5">
        <v>28</v>
      </c>
      <c r="AB74" s="5"/>
    </row>
    <row r="75" spans="1:28" x14ac:dyDescent="0.65">
      <c r="A75" s="304" t="s">
        <v>1391</v>
      </c>
      <c r="B75" s="232"/>
      <c r="C75" s="563">
        <v>43</v>
      </c>
      <c r="D75" s="232" t="s">
        <v>49</v>
      </c>
      <c r="E75" s="232">
        <v>1088</v>
      </c>
      <c r="F75" s="232">
        <v>23</v>
      </c>
      <c r="G75" s="232"/>
      <c r="H75" s="232" t="s">
        <v>1379</v>
      </c>
      <c r="I75" s="232">
        <v>8</v>
      </c>
      <c r="J75" s="232"/>
      <c r="K75" s="232">
        <v>98</v>
      </c>
      <c r="L75" s="567">
        <v>3298</v>
      </c>
      <c r="M75" s="300"/>
      <c r="N75" s="300"/>
      <c r="O75" s="300"/>
      <c r="P75" s="300"/>
      <c r="Q75" s="300">
        <v>100</v>
      </c>
      <c r="R75" s="300"/>
      <c r="S75" s="232"/>
      <c r="T75" s="232"/>
      <c r="U75" s="232"/>
      <c r="V75" s="232"/>
      <c r="W75" s="300"/>
      <c r="X75" s="232"/>
      <c r="Y75" s="300"/>
      <c r="Z75" s="300"/>
      <c r="AA75" s="232"/>
      <c r="AB75" s="232"/>
    </row>
    <row r="76" spans="1:28" s="300" customFormat="1" x14ac:dyDescent="0.65">
      <c r="A76" s="299"/>
      <c r="B76" s="5"/>
      <c r="C76" s="414"/>
      <c r="D76" s="5"/>
      <c r="E76" s="5"/>
      <c r="F76" s="5"/>
      <c r="G76" s="5"/>
      <c r="H76" s="5"/>
      <c r="I76" s="5"/>
      <c r="J76" s="5"/>
      <c r="K76" s="5"/>
      <c r="L76" s="224"/>
      <c r="M76" s="2"/>
      <c r="N76" s="2"/>
      <c r="O76" s="2"/>
      <c r="P76" s="2"/>
      <c r="Q76" s="2"/>
      <c r="R76" s="2"/>
      <c r="S76" s="5"/>
      <c r="T76" s="5"/>
      <c r="U76" s="5"/>
      <c r="V76" s="5"/>
      <c r="W76" s="2"/>
      <c r="X76" s="5"/>
      <c r="Y76" s="2"/>
      <c r="Z76" s="2"/>
      <c r="AA76" s="5"/>
      <c r="AB76" s="5"/>
    </row>
    <row r="77" spans="1:28" s="300" customFormat="1" x14ac:dyDescent="0.65">
      <c r="A77" s="304" t="s">
        <v>1392</v>
      </c>
      <c r="B77" s="232"/>
      <c r="C77" s="563">
        <v>44</v>
      </c>
      <c r="D77" s="232" t="s">
        <v>49</v>
      </c>
      <c r="E77" s="232">
        <v>1091</v>
      </c>
      <c r="F77" s="232">
        <v>32</v>
      </c>
      <c r="G77" s="232"/>
      <c r="H77" s="232" t="s">
        <v>1379</v>
      </c>
      <c r="I77" s="232">
        <v>1</v>
      </c>
      <c r="J77" s="232">
        <v>2</v>
      </c>
      <c r="K77" s="232">
        <v>87</v>
      </c>
      <c r="L77" s="567">
        <v>687</v>
      </c>
      <c r="Q77" s="300">
        <v>100</v>
      </c>
      <c r="S77" s="232"/>
      <c r="T77" s="232"/>
      <c r="U77" s="232"/>
      <c r="V77" s="232"/>
      <c r="X77" s="232"/>
      <c r="AA77" s="232"/>
      <c r="AB77" s="232"/>
    </row>
    <row r="78" spans="1:28" x14ac:dyDescent="0.65">
      <c r="A78" s="304" t="s">
        <v>1392</v>
      </c>
      <c r="B78" s="232"/>
      <c r="C78" s="563">
        <v>45</v>
      </c>
      <c r="D78" s="232" t="s">
        <v>49</v>
      </c>
      <c r="E78" s="232">
        <v>1220</v>
      </c>
      <c r="F78" s="232">
        <v>4</v>
      </c>
      <c r="G78" s="232"/>
      <c r="H78" s="232" t="s">
        <v>1379</v>
      </c>
      <c r="I78" s="232">
        <v>11</v>
      </c>
      <c r="J78" s="232"/>
      <c r="K78" s="232">
        <v>51</v>
      </c>
      <c r="L78" s="567">
        <v>4451</v>
      </c>
      <c r="M78" s="300"/>
      <c r="N78" s="300"/>
      <c r="O78" s="300"/>
      <c r="P78" s="300"/>
      <c r="Q78" s="300">
        <v>150</v>
      </c>
      <c r="R78" s="300"/>
      <c r="S78" s="232"/>
      <c r="T78" s="232"/>
      <c r="U78" s="232"/>
      <c r="V78" s="232"/>
      <c r="W78" s="300"/>
      <c r="X78" s="232"/>
      <c r="Y78" s="300"/>
      <c r="Z78" s="300"/>
      <c r="AA78" s="232"/>
      <c r="AB78" s="232"/>
    </row>
    <row r="79" spans="1:28" s="282" customFormat="1" x14ac:dyDescent="0.65">
      <c r="A79" s="303"/>
      <c r="B79" s="17"/>
      <c r="C79" s="423"/>
      <c r="D79" s="17"/>
      <c r="E79" s="17"/>
      <c r="F79" s="17"/>
      <c r="G79" s="17"/>
      <c r="H79" s="17"/>
      <c r="I79" s="17"/>
      <c r="J79" s="17"/>
      <c r="K79" s="17"/>
      <c r="L79" s="566"/>
      <c r="S79" s="17"/>
      <c r="T79" s="17"/>
      <c r="U79" s="17"/>
      <c r="V79" s="17"/>
      <c r="X79" s="17"/>
      <c r="AA79" s="17"/>
      <c r="AB79" s="17"/>
    </row>
    <row r="80" spans="1:28" x14ac:dyDescent="0.65">
      <c r="A80" s="299" t="s">
        <v>1393</v>
      </c>
      <c r="B80" s="5">
        <v>6</v>
      </c>
      <c r="C80" s="414">
        <v>46</v>
      </c>
      <c r="D80" s="5" t="s">
        <v>34</v>
      </c>
      <c r="E80" s="5">
        <v>37356</v>
      </c>
      <c r="F80" s="5">
        <v>29</v>
      </c>
      <c r="G80" s="5">
        <v>1191</v>
      </c>
      <c r="H80" s="5" t="s">
        <v>1379</v>
      </c>
      <c r="K80" s="5">
        <v>92</v>
      </c>
      <c r="M80" s="2">
        <v>92</v>
      </c>
      <c r="Q80" s="2">
        <v>100</v>
      </c>
      <c r="R80" s="2">
        <v>13</v>
      </c>
      <c r="S80" s="5">
        <v>6</v>
      </c>
      <c r="T80" s="5" t="s">
        <v>36</v>
      </c>
      <c r="U80" s="5" t="s">
        <v>64</v>
      </c>
      <c r="V80" s="5">
        <v>72</v>
      </c>
      <c r="X80" s="5">
        <v>72</v>
      </c>
      <c r="AA80" s="5">
        <v>40</v>
      </c>
    </row>
    <row r="81" spans="1:28" s="300" customFormat="1" x14ac:dyDescent="0.65">
      <c r="A81" s="304" t="s">
        <v>1393</v>
      </c>
      <c r="B81" s="232"/>
      <c r="C81" s="414">
        <v>47</v>
      </c>
      <c r="D81" s="232" t="s">
        <v>49</v>
      </c>
      <c r="E81" s="232">
        <v>1087</v>
      </c>
      <c r="F81" s="232">
        <v>21</v>
      </c>
      <c r="G81" s="232"/>
      <c r="H81" s="232" t="s">
        <v>1379</v>
      </c>
      <c r="I81" s="232">
        <v>12</v>
      </c>
      <c r="J81" s="232">
        <v>2</v>
      </c>
      <c r="K81" s="232">
        <v>1</v>
      </c>
      <c r="L81" s="567">
        <v>5001</v>
      </c>
      <c r="Q81" s="300">
        <v>200</v>
      </c>
      <c r="S81" s="232"/>
      <c r="T81" s="232"/>
      <c r="U81" s="232"/>
      <c r="V81" s="232"/>
      <c r="X81" s="232"/>
      <c r="AA81" s="232"/>
      <c r="AB81" s="232"/>
    </row>
    <row r="82" spans="1:28" x14ac:dyDescent="0.65">
      <c r="A82" s="304" t="s">
        <v>1393</v>
      </c>
      <c r="B82" s="232"/>
      <c r="C82" s="414">
        <v>48</v>
      </c>
      <c r="D82" s="232" t="s">
        <v>49</v>
      </c>
      <c r="E82" s="232">
        <v>2950</v>
      </c>
      <c r="F82" s="232">
        <v>22</v>
      </c>
      <c r="G82" s="232"/>
      <c r="H82" s="232" t="s">
        <v>1379</v>
      </c>
      <c r="I82" s="232">
        <v>4</v>
      </c>
      <c r="J82" s="232">
        <v>2</v>
      </c>
      <c r="K82" s="232">
        <v>88</v>
      </c>
      <c r="L82" s="567">
        <v>1888</v>
      </c>
      <c r="M82" s="300"/>
      <c r="N82" s="300"/>
      <c r="O82" s="300"/>
      <c r="P82" s="300"/>
      <c r="Q82" s="300">
        <v>200</v>
      </c>
      <c r="R82" s="300"/>
      <c r="S82" s="232"/>
      <c r="T82" s="232"/>
      <c r="U82" s="232"/>
      <c r="V82" s="232"/>
      <c r="W82" s="300"/>
      <c r="X82" s="232"/>
      <c r="Y82" s="300"/>
      <c r="Z82" s="300"/>
      <c r="AA82" s="232"/>
      <c r="AB82" s="232"/>
    </row>
    <row r="83" spans="1:28" x14ac:dyDescent="0.65">
      <c r="A83" s="304" t="s">
        <v>1393</v>
      </c>
      <c r="B83" s="232"/>
      <c r="C83" s="414">
        <v>49</v>
      </c>
      <c r="D83" s="232" t="s">
        <v>49</v>
      </c>
      <c r="E83" s="232">
        <v>5931</v>
      </c>
      <c r="F83" s="232">
        <v>4</v>
      </c>
      <c r="G83" s="232"/>
      <c r="H83" s="232" t="s">
        <v>1379</v>
      </c>
      <c r="I83" s="232">
        <v>46</v>
      </c>
      <c r="J83" s="232"/>
      <c r="K83" s="232">
        <v>25</v>
      </c>
      <c r="L83" s="567">
        <v>18425</v>
      </c>
      <c r="M83" s="300"/>
      <c r="N83" s="300"/>
      <c r="O83" s="300"/>
      <c r="P83" s="300"/>
      <c r="Q83" s="300">
        <v>100</v>
      </c>
      <c r="R83" s="300"/>
      <c r="S83" s="232"/>
      <c r="T83" s="232"/>
      <c r="U83" s="232"/>
      <c r="V83" s="232"/>
      <c r="W83" s="300"/>
      <c r="X83" s="232"/>
      <c r="Y83" s="300"/>
      <c r="Z83" s="300"/>
      <c r="AA83" s="232"/>
      <c r="AB83" s="232"/>
    </row>
    <row r="84" spans="1:28" s="282" customFormat="1" x14ac:dyDescent="0.65">
      <c r="A84" s="303"/>
      <c r="B84" s="17"/>
      <c r="C84" s="423"/>
      <c r="D84" s="17"/>
      <c r="E84" s="17"/>
      <c r="F84" s="17"/>
      <c r="G84" s="17"/>
      <c r="H84" s="17"/>
      <c r="I84" s="17"/>
      <c r="J84" s="17"/>
      <c r="K84" s="17"/>
      <c r="L84" s="566"/>
      <c r="S84" s="17"/>
      <c r="T84" s="17"/>
      <c r="U84" s="17"/>
      <c r="V84" s="17"/>
      <c r="X84" s="17"/>
      <c r="AA84" s="17"/>
      <c r="AB84" s="17"/>
    </row>
    <row r="85" spans="1:28" s="300" customFormat="1" x14ac:dyDescent="0.65">
      <c r="A85" s="299" t="s">
        <v>1394</v>
      </c>
      <c r="B85" s="5">
        <v>150</v>
      </c>
      <c r="C85" s="414">
        <v>50</v>
      </c>
      <c r="D85" s="5" t="s">
        <v>34</v>
      </c>
      <c r="E85" s="5">
        <v>75075</v>
      </c>
      <c r="F85" s="5">
        <v>84</v>
      </c>
      <c r="G85" s="5">
        <v>6686</v>
      </c>
      <c r="H85" s="5" t="s">
        <v>1379</v>
      </c>
      <c r="I85" s="5"/>
      <c r="J85" s="5">
        <v>1</v>
      </c>
      <c r="K85" s="5">
        <v>58</v>
      </c>
      <c r="L85" s="224"/>
      <c r="M85" s="2">
        <v>158</v>
      </c>
      <c r="N85" s="2"/>
      <c r="O85" s="2"/>
      <c r="P85" s="2"/>
      <c r="Q85" s="2">
        <v>250</v>
      </c>
      <c r="R85" s="2">
        <v>14</v>
      </c>
      <c r="S85" s="5">
        <v>150</v>
      </c>
      <c r="T85" s="5" t="s">
        <v>36</v>
      </c>
      <c r="U85" s="5" t="s">
        <v>64</v>
      </c>
      <c r="V85" s="5">
        <v>72</v>
      </c>
      <c r="W85" s="2"/>
      <c r="X85" s="5">
        <v>72</v>
      </c>
      <c r="Y85" s="2"/>
      <c r="Z85" s="2"/>
      <c r="AA85" s="5">
        <v>19</v>
      </c>
      <c r="AB85" s="5"/>
    </row>
    <row r="86" spans="1:28" s="229" customFormat="1" x14ac:dyDescent="0.65">
      <c r="A86" s="301" t="s">
        <v>1394</v>
      </c>
      <c r="B86" s="551"/>
      <c r="C86" s="553">
        <v>51</v>
      </c>
      <c r="D86" s="142" t="s">
        <v>49</v>
      </c>
      <c r="E86" s="142">
        <v>1113</v>
      </c>
      <c r="F86" s="142">
        <v>65</v>
      </c>
      <c r="G86" s="142"/>
      <c r="H86" s="142" t="s">
        <v>1379</v>
      </c>
      <c r="I86" s="142">
        <v>5</v>
      </c>
      <c r="J86" s="142"/>
      <c r="K86" s="142">
        <v>84</v>
      </c>
      <c r="L86" s="565">
        <v>2084</v>
      </c>
      <c r="Q86" s="229">
        <v>150</v>
      </c>
      <c r="S86" s="142"/>
      <c r="T86" s="142"/>
      <c r="U86" s="142"/>
      <c r="V86" s="142"/>
      <c r="X86" s="142"/>
      <c r="AA86" s="142"/>
      <c r="AB86" s="142"/>
    </row>
    <row r="87" spans="1:28" s="229" customFormat="1" x14ac:dyDescent="0.65">
      <c r="A87" s="301" t="s">
        <v>1394</v>
      </c>
      <c r="B87" s="551"/>
      <c r="C87" s="553">
        <v>52</v>
      </c>
      <c r="D87" s="142" t="s">
        <v>461</v>
      </c>
      <c r="E87" s="142">
        <v>166</v>
      </c>
      <c r="F87" s="142"/>
      <c r="G87" s="142"/>
      <c r="H87" s="142" t="s">
        <v>1379</v>
      </c>
      <c r="I87" s="142">
        <v>40</v>
      </c>
      <c r="J87" s="142"/>
      <c r="K87" s="142"/>
      <c r="L87" s="565">
        <v>16000</v>
      </c>
      <c r="Q87" s="229">
        <v>100</v>
      </c>
      <c r="S87" s="142"/>
      <c r="T87" s="142"/>
      <c r="U87" s="142"/>
      <c r="V87" s="142"/>
      <c r="X87" s="142"/>
      <c r="AA87" s="142"/>
      <c r="AB87" s="142"/>
    </row>
    <row r="88" spans="1:28" s="300" customFormat="1" x14ac:dyDescent="0.65">
      <c r="A88" s="299"/>
      <c r="B88" s="5"/>
      <c r="C88" s="414"/>
      <c r="D88" s="5"/>
      <c r="E88" s="5"/>
      <c r="F88" s="5"/>
      <c r="G88" s="5"/>
      <c r="H88" s="5"/>
      <c r="I88" s="5"/>
      <c r="J88" s="5"/>
      <c r="K88" s="5"/>
      <c r="L88" s="224"/>
      <c r="M88" s="2"/>
      <c r="N88" s="2"/>
      <c r="O88" s="2"/>
      <c r="P88" s="2"/>
      <c r="Q88" s="2"/>
      <c r="R88" s="2"/>
      <c r="S88" s="5"/>
      <c r="T88" s="5"/>
      <c r="U88" s="5"/>
      <c r="V88" s="5"/>
      <c r="W88" s="2"/>
      <c r="X88" s="5"/>
      <c r="Y88" s="2"/>
      <c r="Z88" s="2"/>
      <c r="AA88" s="5"/>
      <c r="AB88" s="5"/>
    </row>
    <row r="89" spans="1:28" s="300" customFormat="1" x14ac:dyDescent="0.65">
      <c r="A89" s="299" t="s">
        <v>1395</v>
      </c>
      <c r="B89" s="5">
        <v>90</v>
      </c>
      <c r="C89" s="414">
        <v>53</v>
      </c>
      <c r="D89" s="5" t="s">
        <v>34</v>
      </c>
      <c r="E89" s="5">
        <v>37366</v>
      </c>
      <c r="F89" s="5">
        <v>60</v>
      </c>
      <c r="G89" s="5">
        <v>1211</v>
      </c>
      <c r="H89" s="5" t="s">
        <v>1379</v>
      </c>
      <c r="I89" s="5"/>
      <c r="J89" s="5">
        <v>1</v>
      </c>
      <c r="K89" s="5">
        <v>59</v>
      </c>
      <c r="L89" s="224"/>
      <c r="M89" s="2">
        <v>159</v>
      </c>
      <c r="N89" s="2"/>
      <c r="O89" s="2"/>
      <c r="P89" s="2"/>
      <c r="Q89" s="2">
        <v>250</v>
      </c>
      <c r="R89" s="2">
        <v>15</v>
      </c>
      <c r="S89" s="5">
        <v>90</v>
      </c>
      <c r="T89" s="5" t="s">
        <v>36</v>
      </c>
      <c r="U89" s="5" t="s">
        <v>37</v>
      </c>
      <c r="V89" s="5">
        <v>159</v>
      </c>
      <c r="W89" s="2"/>
      <c r="X89" s="5">
        <v>159</v>
      </c>
      <c r="Y89" s="2"/>
      <c r="Z89" s="2"/>
      <c r="AA89" s="5">
        <v>3</v>
      </c>
      <c r="AB89" s="5"/>
    </row>
    <row r="90" spans="1:28" x14ac:dyDescent="0.65">
      <c r="A90" s="304" t="s">
        <v>1396</v>
      </c>
      <c r="B90" s="232"/>
      <c r="C90" s="563">
        <v>54</v>
      </c>
      <c r="D90" s="232" t="s">
        <v>47</v>
      </c>
      <c r="E90" s="232">
        <v>1473</v>
      </c>
      <c r="F90" s="232">
        <v>31</v>
      </c>
      <c r="G90" s="232"/>
      <c r="H90" s="232" t="s">
        <v>1379</v>
      </c>
      <c r="I90" s="232">
        <v>25</v>
      </c>
      <c r="J90" s="232"/>
      <c r="K90" s="232">
        <v>10</v>
      </c>
      <c r="L90" s="567">
        <v>10010</v>
      </c>
      <c r="M90" s="300"/>
      <c r="N90" s="300"/>
      <c r="O90" s="300"/>
      <c r="P90" s="300"/>
      <c r="Q90" s="300">
        <v>150</v>
      </c>
      <c r="R90" s="300"/>
      <c r="S90" s="232"/>
      <c r="T90" s="232"/>
      <c r="U90" s="232"/>
      <c r="V90" s="232"/>
      <c r="W90" s="300"/>
      <c r="X90" s="232"/>
      <c r="Y90" s="300"/>
      <c r="Z90" s="300"/>
      <c r="AA90" s="232"/>
      <c r="AB90" s="232"/>
    </row>
    <row r="91" spans="1:28" s="282" customFormat="1" x14ac:dyDescent="0.65">
      <c r="A91" s="303"/>
      <c r="B91" s="17"/>
      <c r="C91" s="423"/>
      <c r="D91" s="17"/>
      <c r="E91" s="17"/>
      <c r="F91" s="17"/>
      <c r="G91" s="17"/>
      <c r="H91" s="17"/>
      <c r="I91" s="17"/>
      <c r="J91" s="17"/>
      <c r="K91" s="17"/>
      <c r="L91" s="566"/>
      <c r="Q91" s="282" t="s">
        <v>4</v>
      </c>
      <c r="S91" s="17"/>
      <c r="T91" s="17"/>
      <c r="U91" s="17"/>
      <c r="V91" s="17"/>
      <c r="X91" s="17"/>
      <c r="AA91" s="17"/>
      <c r="AB91" s="17"/>
    </row>
    <row r="92" spans="1:28" s="300" customFormat="1" x14ac:dyDescent="0.65">
      <c r="A92" s="299" t="s">
        <v>1397</v>
      </c>
      <c r="B92" s="5">
        <v>210</v>
      </c>
      <c r="C92" s="414">
        <v>55</v>
      </c>
      <c r="D92" s="5" t="s">
        <v>34</v>
      </c>
      <c r="E92" s="5">
        <v>52473</v>
      </c>
      <c r="F92" s="5">
        <v>79</v>
      </c>
      <c r="G92" s="5">
        <v>5237</v>
      </c>
      <c r="H92" s="5" t="s">
        <v>1379</v>
      </c>
      <c r="I92" s="5"/>
      <c r="J92" s="5"/>
      <c r="K92" s="5">
        <v>22</v>
      </c>
      <c r="L92" s="224"/>
      <c r="M92" s="2">
        <v>22</v>
      </c>
      <c r="N92" s="2"/>
      <c r="O92" s="2"/>
      <c r="P92" s="2"/>
      <c r="Q92" s="2">
        <v>100</v>
      </c>
      <c r="R92" s="2">
        <v>16</v>
      </c>
      <c r="S92" s="5">
        <v>210</v>
      </c>
      <c r="T92" s="5" t="s">
        <v>36</v>
      </c>
      <c r="U92" s="5" t="s">
        <v>37</v>
      </c>
      <c r="V92" s="5">
        <v>72</v>
      </c>
      <c r="W92" s="2"/>
      <c r="X92" s="5">
        <v>72</v>
      </c>
      <c r="Y92" s="2"/>
      <c r="Z92" s="2"/>
      <c r="AA92" s="5">
        <v>20</v>
      </c>
      <c r="AB92" s="5"/>
    </row>
    <row r="93" spans="1:28" s="300" customFormat="1" x14ac:dyDescent="0.65">
      <c r="A93" s="299"/>
      <c r="B93" s="5"/>
      <c r="C93" s="414">
        <v>56</v>
      </c>
      <c r="D93" s="5" t="s">
        <v>34</v>
      </c>
      <c r="E93" s="5">
        <v>70262</v>
      </c>
      <c r="F93" s="5">
        <v>8</v>
      </c>
      <c r="G93" s="5">
        <v>5933</v>
      </c>
      <c r="H93" s="5"/>
      <c r="I93" s="5"/>
      <c r="J93" s="5"/>
      <c r="K93" s="5">
        <v>84</v>
      </c>
      <c r="L93" s="224"/>
      <c r="M93" s="2">
        <v>84</v>
      </c>
      <c r="N93" s="2"/>
      <c r="O93" s="2"/>
      <c r="P93" s="2"/>
      <c r="Q93" s="2">
        <v>100</v>
      </c>
      <c r="R93" s="2"/>
      <c r="S93" s="5"/>
      <c r="T93" s="5"/>
      <c r="U93" s="5"/>
      <c r="V93" s="5"/>
      <c r="W93" s="2"/>
      <c r="X93" s="5"/>
      <c r="Y93" s="2"/>
      <c r="Z93" s="2"/>
      <c r="AA93" s="5"/>
      <c r="AB93" s="5"/>
    </row>
    <row r="94" spans="1:28" x14ac:dyDescent="0.65">
      <c r="A94" s="304" t="s">
        <v>1397</v>
      </c>
      <c r="B94" s="232"/>
      <c r="C94" s="414">
        <v>57</v>
      </c>
      <c r="D94" s="232" t="s">
        <v>49</v>
      </c>
      <c r="E94" s="232">
        <v>7323</v>
      </c>
      <c r="F94" s="232">
        <v>141</v>
      </c>
      <c r="G94" s="232"/>
      <c r="H94" s="232" t="s">
        <v>1379</v>
      </c>
      <c r="I94" s="232">
        <v>9</v>
      </c>
      <c r="J94" s="232"/>
      <c r="K94" s="232">
        <v>14</v>
      </c>
      <c r="L94" s="567">
        <v>3614</v>
      </c>
      <c r="M94" s="300"/>
      <c r="N94" s="300"/>
      <c r="O94" s="300"/>
      <c r="P94" s="300"/>
      <c r="Q94" s="300">
        <v>200</v>
      </c>
      <c r="R94" s="300"/>
      <c r="S94" s="232"/>
      <c r="T94" s="232"/>
      <c r="U94" s="232"/>
      <c r="V94" s="232"/>
      <c r="W94" s="300"/>
      <c r="X94" s="232"/>
      <c r="Y94" s="300"/>
      <c r="Z94" s="300"/>
      <c r="AA94" s="232"/>
      <c r="AB94" s="232"/>
    </row>
    <row r="95" spans="1:28" s="282" customFormat="1" x14ac:dyDescent="0.65">
      <c r="A95" s="303"/>
      <c r="B95" s="17"/>
      <c r="C95" s="423"/>
      <c r="D95" s="17"/>
      <c r="E95" s="17"/>
      <c r="F95" s="17"/>
      <c r="G95" s="17"/>
      <c r="H95" s="17"/>
      <c r="I95" s="17"/>
      <c r="J95" s="17"/>
      <c r="K95" s="17"/>
      <c r="L95" s="566"/>
      <c r="S95" s="17"/>
      <c r="T95" s="17"/>
      <c r="U95" s="17"/>
      <c r="V95" s="17"/>
      <c r="X95" s="17"/>
      <c r="AA95" s="17"/>
      <c r="AB95" s="17"/>
    </row>
    <row r="96" spans="1:28" s="300" customFormat="1" x14ac:dyDescent="0.65">
      <c r="A96" s="304" t="s">
        <v>1398</v>
      </c>
      <c r="B96" s="232"/>
      <c r="C96" s="563">
        <v>58</v>
      </c>
      <c r="D96" s="232" t="s">
        <v>49</v>
      </c>
      <c r="E96" s="232">
        <v>4096</v>
      </c>
      <c r="F96" s="232">
        <v>163</v>
      </c>
      <c r="G96" s="232"/>
      <c r="H96" s="232" t="s">
        <v>1379</v>
      </c>
      <c r="I96" s="232">
        <v>41</v>
      </c>
      <c r="J96" s="232"/>
      <c r="K96" s="232">
        <v>71</v>
      </c>
      <c r="L96" s="567">
        <v>16471</v>
      </c>
      <c r="Q96" s="300">
        <v>200</v>
      </c>
      <c r="S96" s="232"/>
      <c r="T96" s="232"/>
      <c r="U96" s="232"/>
      <c r="V96" s="232"/>
      <c r="X96" s="232"/>
      <c r="AA96" s="232"/>
      <c r="AB96" s="232"/>
    </row>
    <row r="97" spans="1:28" s="282" customFormat="1" x14ac:dyDescent="0.65">
      <c r="A97" s="303" t="s">
        <v>1399</v>
      </c>
      <c r="B97" s="17"/>
      <c r="C97" s="423"/>
      <c r="D97" s="17"/>
      <c r="E97" s="17"/>
      <c r="F97" s="17"/>
      <c r="G97" s="17"/>
      <c r="H97" s="17"/>
      <c r="I97" s="17"/>
      <c r="J97" s="17"/>
      <c r="K97" s="17"/>
      <c r="L97" s="566"/>
      <c r="S97" s="17"/>
      <c r="T97" s="17"/>
      <c r="U97" s="17"/>
      <c r="V97" s="17"/>
      <c r="X97" s="17"/>
      <c r="AA97" s="17"/>
      <c r="AB97" s="17"/>
    </row>
    <row r="98" spans="1:28" x14ac:dyDescent="0.65">
      <c r="A98" s="304" t="s">
        <v>1400</v>
      </c>
      <c r="B98" s="232">
        <v>79</v>
      </c>
      <c r="C98" s="563">
        <v>59</v>
      </c>
      <c r="D98" s="232" t="s">
        <v>47</v>
      </c>
      <c r="E98" s="232">
        <v>334</v>
      </c>
      <c r="F98" s="232">
        <v>3</v>
      </c>
      <c r="G98" s="232">
        <v>34</v>
      </c>
      <c r="H98" s="232" t="s">
        <v>1379</v>
      </c>
      <c r="I98" s="232">
        <v>47</v>
      </c>
      <c r="J98" s="232">
        <v>2</v>
      </c>
      <c r="K98" s="232">
        <v>40</v>
      </c>
      <c r="L98" s="567">
        <v>19040</v>
      </c>
      <c r="M98" s="300"/>
      <c r="N98" s="300"/>
      <c r="O98" s="300"/>
      <c r="P98" s="300"/>
      <c r="Q98" s="300">
        <v>150</v>
      </c>
      <c r="R98" s="300"/>
      <c r="S98" s="232">
        <v>79</v>
      </c>
      <c r="T98" s="232"/>
      <c r="U98" s="232"/>
      <c r="V98" s="232"/>
      <c r="W98" s="300"/>
      <c r="X98" s="232"/>
      <c r="Y98" s="300"/>
      <c r="Z98" s="300"/>
      <c r="AA98" s="232"/>
      <c r="AB98" s="232"/>
    </row>
    <row r="99" spans="1:28" s="282" customFormat="1" x14ac:dyDescent="0.65">
      <c r="A99" s="303"/>
      <c r="B99" s="17"/>
      <c r="C99" s="423"/>
      <c r="D99" s="17"/>
      <c r="E99" s="17"/>
      <c r="F99" s="17"/>
      <c r="G99" s="17"/>
      <c r="H99" s="17"/>
      <c r="I99" s="17"/>
      <c r="J99" s="17"/>
      <c r="K99" s="17"/>
      <c r="L99" s="566"/>
      <c r="S99" s="17"/>
      <c r="T99" s="17"/>
      <c r="U99" s="17"/>
      <c r="V99" s="17"/>
      <c r="X99" s="17"/>
      <c r="AA99" s="17"/>
      <c r="AB99" s="17"/>
    </row>
    <row r="100" spans="1:28" x14ac:dyDescent="0.65">
      <c r="A100" s="299" t="s">
        <v>1401</v>
      </c>
      <c r="C100" s="414">
        <v>60</v>
      </c>
      <c r="D100" s="5" t="s">
        <v>34</v>
      </c>
      <c r="E100" s="5">
        <v>73622</v>
      </c>
      <c r="F100" s="5">
        <v>13</v>
      </c>
      <c r="G100" s="5">
        <v>5875</v>
      </c>
      <c r="H100" s="5" t="s">
        <v>1379</v>
      </c>
      <c r="I100" s="5">
        <v>5</v>
      </c>
      <c r="K100" s="5">
        <v>25</v>
      </c>
      <c r="L100" s="224">
        <v>2025</v>
      </c>
      <c r="Q100" s="2">
        <v>100</v>
      </c>
    </row>
    <row r="101" spans="1:28" s="300" customFormat="1" x14ac:dyDescent="0.65">
      <c r="A101" s="299" t="s">
        <v>1401</v>
      </c>
      <c r="B101" s="5">
        <v>159</v>
      </c>
      <c r="C101" s="414">
        <v>61</v>
      </c>
      <c r="D101" s="5" t="s">
        <v>34</v>
      </c>
      <c r="E101" s="5">
        <v>74938</v>
      </c>
      <c r="F101" s="5">
        <v>67</v>
      </c>
      <c r="G101" s="5">
        <v>6586</v>
      </c>
      <c r="H101" s="5" t="s">
        <v>1379</v>
      </c>
      <c r="I101" s="5"/>
      <c r="J101" s="5">
        <v>1</v>
      </c>
      <c r="K101" s="5">
        <v>31</v>
      </c>
      <c r="L101" s="224"/>
      <c r="M101" s="2">
        <v>131</v>
      </c>
      <c r="N101" s="2"/>
      <c r="O101" s="2"/>
      <c r="P101" s="2"/>
      <c r="Q101" s="2">
        <v>150</v>
      </c>
      <c r="R101" s="2">
        <v>17</v>
      </c>
      <c r="S101" s="5">
        <v>159</v>
      </c>
      <c r="T101" s="5" t="s">
        <v>36</v>
      </c>
      <c r="U101" s="5" t="s">
        <v>64</v>
      </c>
      <c r="V101" s="5">
        <v>142</v>
      </c>
      <c r="W101" s="2"/>
      <c r="X101" s="5">
        <v>142</v>
      </c>
      <c r="Y101" s="2"/>
      <c r="Z101" s="2"/>
      <c r="AA101" s="5">
        <v>20</v>
      </c>
      <c r="AB101" s="5"/>
    </row>
    <row r="102" spans="1:28" x14ac:dyDescent="0.65">
      <c r="A102" s="304" t="s">
        <v>1401</v>
      </c>
      <c r="B102" s="232"/>
      <c r="C102" s="414">
        <v>62</v>
      </c>
      <c r="D102" s="232" t="s">
        <v>49</v>
      </c>
      <c r="E102" s="232">
        <v>5308</v>
      </c>
      <c r="F102" s="232">
        <v>117</v>
      </c>
      <c r="G102" s="232"/>
      <c r="H102" s="232" t="s">
        <v>1379</v>
      </c>
      <c r="I102" s="232">
        <v>25</v>
      </c>
      <c r="J102" s="232">
        <v>2</v>
      </c>
      <c r="K102" s="232">
        <v>77</v>
      </c>
      <c r="L102" s="567">
        <v>10277</v>
      </c>
      <c r="M102" s="300"/>
      <c r="N102" s="300"/>
      <c r="O102" s="300"/>
      <c r="P102" s="300"/>
      <c r="Q102" s="300">
        <v>100</v>
      </c>
      <c r="R102" s="300"/>
      <c r="S102" s="232"/>
      <c r="T102" s="232"/>
      <c r="U102" s="232"/>
      <c r="V102" s="232"/>
      <c r="W102" s="300"/>
      <c r="X102" s="232"/>
      <c r="Y102" s="300"/>
      <c r="Z102" s="300"/>
      <c r="AA102" s="232"/>
      <c r="AB102" s="232"/>
    </row>
    <row r="103" spans="1:28" s="300" customFormat="1" x14ac:dyDescent="0.65">
      <c r="A103" s="304" t="s">
        <v>1401</v>
      </c>
      <c r="B103" s="232"/>
      <c r="C103" s="414">
        <v>63</v>
      </c>
      <c r="D103" s="232" t="s">
        <v>49</v>
      </c>
      <c r="E103" s="232">
        <v>1089</v>
      </c>
      <c r="F103" s="232">
        <v>25</v>
      </c>
      <c r="G103" s="232"/>
      <c r="H103" s="232" t="s">
        <v>1379</v>
      </c>
      <c r="I103" s="232">
        <v>7</v>
      </c>
      <c r="J103" s="232"/>
      <c r="K103" s="232">
        <v>59</v>
      </c>
      <c r="L103" s="567">
        <v>2859</v>
      </c>
      <c r="Q103" s="300">
        <v>150</v>
      </c>
      <c r="S103" s="232"/>
      <c r="T103" s="232"/>
      <c r="U103" s="232"/>
      <c r="V103" s="232"/>
      <c r="X103" s="232"/>
      <c r="AA103" s="232"/>
      <c r="AB103" s="232"/>
    </row>
    <row r="104" spans="1:28" s="282" customFormat="1" x14ac:dyDescent="0.65">
      <c r="A104" s="303"/>
      <c r="B104" s="17"/>
      <c r="C104" s="423"/>
      <c r="D104" s="17"/>
      <c r="E104" s="17"/>
      <c r="F104" s="17"/>
      <c r="G104" s="17"/>
      <c r="H104" s="17"/>
      <c r="I104" s="17"/>
      <c r="J104" s="17"/>
      <c r="K104" s="17"/>
      <c r="L104" s="566"/>
      <c r="S104" s="17"/>
      <c r="T104" s="17"/>
      <c r="U104" s="17"/>
      <c r="V104" s="17"/>
      <c r="X104" s="17"/>
      <c r="AA104" s="17"/>
      <c r="AB104" s="17"/>
    </row>
    <row r="105" spans="1:28" s="300" customFormat="1" x14ac:dyDescent="0.65">
      <c r="A105" s="299" t="s">
        <v>1402</v>
      </c>
      <c r="B105" s="5">
        <v>18</v>
      </c>
      <c r="C105" s="414">
        <v>64</v>
      </c>
      <c r="D105" s="5" t="s">
        <v>34</v>
      </c>
      <c r="E105" s="5">
        <v>37369</v>
      </c>
      <c r="F105" s="5">
        <v>62</v>
      </c>
      <c r="G105" s="5">
        <v>1604</v>
      </c>
      <c r="H105" s="5" t="s">
        <v>1379</v>
      </c>
      <c r="I105" s="5"/>
      <c r="J105" s="5">
        <v>2</v>
      </c>
      <c r="K105" s="5">
        <v>2</v>
      </c>
      <c r="L105" s="224"/>
      <c r="M105" s="2">
        <v>202</v>
      </c>
      <c r="N105" s="2"/>
      <c r="O105" s="2"/>
      <c r="P105" s="2"/>
      <c r="Q105" s="2">
        <v>250</v>
      </c>
      <c r="R105" s="2">
        <v>18</v>
      </c>
      <c r="S105" s="5">
        <v>18</v>
      </c>
      <c r="T105" s="5" t="s">
        <v>36</v>
      </c>
      <c r="U105" s="5" t="s">
        <v>64</v>
      </c>
      <c r="V105" s="5">
        <v>72</v>
      </c>
      <c r="W105" s="2"/>
      <c r="X105" s="5">
        <v>72</v>
      </c>
      <c r="Y105" s="2"/>
      <c r="Z105" s="2"/>
      <c r="AA105" s="5">
        <v>20</v>
      </c>
      <c r="AB105" s="5"/>
    </row>
    <row r="106" spans="1:28" x14ac:dyDescent="0.65">
      <c r="A106" s="304" t="s">
        <v>1402</v>
      </c>
      <c r="B106" s="232"/>
      <c r="C106" s="563">
        <v>65</v>
      </c>
      <c r="D106" s="232" t="s">
        <v>461</v>
      </c>
      <c r="E106" s="232" t="s">
        <v>1403</v>
      </c>
      <c r="F106" s="232"/>
      <c r="G106" s="232"/>
      <c r="H106" s="232" t="s">
        <v>1379</v>
      </c>
      <c r="I106" s="232">
        <v>12</v>
      </c>
      <c r="J106" s="232">
        <v>3</v>
      </c>
      <c r="K106" s="232">
        <v>10</v>
      </c>
      <c r="L106" s="567">
        <v>5110</v>
      </c>
      <c r="M106" s="300"/>
      <c r="N106" s="300"/>
      <c r="O106" s="300"/>
      <c r="P106" s="300"/>
      <c r="Q106" s="300">
        <v>100</v>
      </c>
      <c r="R106" s="300"/>
      <c r="S106" s="232"/>
      <c r="T106" s="232"/>
      <c r="U106" s="232"/>
      <c r="V106" s="232"/>
      <c r="W106" s="300"/>
      <c r="X106" s="232"/>
      <c r="Y106" s="300"/>
      <c r="Z106" s="300"/>
      <c r="AA106" s="232"/>
      <c r="AB106" s="232"/>
    </row>
    <row r="107" spans="1:28" x14ac:dyDescent="0.65">
      <c r="A107" s="304" t="s">
        <v>1402</v>
      </c>
      <c r="B107" s="232"/>
      <c r="C107" s="563">
        <v>66</v>
      </c>
      <c r="D107" s="232" t="s">
        <v>49</v>
      </c>
      <c r="E107" s="232">
        <v>1085</v>
      </c>
      <c r="F107" s="232">
        <v>18</v>
      </c>
      <c r="G107" s="232"/>
      <c r="H107" s="232" t="s">
        <v>1379</v>
      </c>
      <c r="I107" s="232">
        <v>2</v>
      </c>
      <c r="J107" s="232">
        <v>2</v>
      </c>
      <c r="K107" s="232">
        <v>27</v>
      </c>
      <c r="L107" s="567">
        <v>1027</v>
      </c>
      <c r="M107" s="300"/>
      <c r="N107" s="300"/>
      <c r="O107" s="300"/>
      <c r="P107" s="300"/>
      <c r="Q107" s="300">
        <v>100</v>
      </c>
      <c r="R107" s="300"/>
      <c r="S107" s="232"/>
      <c r="T107" s="232"/>
      <c r="U107" s="232"/>
      <c r="V107" s="232"/>
      <c r="W107" s="300"/>
      <c r="X107" s="232"/>
      <c r="Y107" s="300"/>
      <c r="Z107" s="300"/>
      <c r="AA107" s="232"/>
      <c r="AB107" s="232"/>
    </row>
    <row r="108" spans="1:28" s="282" customFormat="1" x14ac:dyDescent="0.65">
      <c r="A108" s="303"/>
      <c r="B108" s="17"/>
      <c r="C108" s="423"/>
      <c r="D108" s="17"/>
      <c r="E108" s="17"/>
      <c r="F108" s="17"/>
      <c r="G108" s="17"/>
      <c r="H108" s="17"/>
      <c r="I108" s="17"/>
      <c r="J108" s="17"/>
      <c r="K108" s="17"/>
      <c r="L108" s="566"/>
      <c r="S108" s="17"/>
      <c r="T108" s="17"/>
      <c r="U108" s="17"/>
      <c r="V108" s="17"/>
      <c r="X108" s="17"/>
      <c r="AA108" s="17"/>
      <c r="AB108" s="17"/>
    </row>
    <row r="109" spans="1:28" s="300" customFormat="1" x14ac:dyDescent="0.65">
      <c r="A109" s="299" t="s">
        <v>1404</v>
      </c>
      <c r="B109" s="5"/>
      <c r="C109" s="414">
        <v>67</v>
      </c>
      <c r="D109" s="5" t="s">
        <v>34</v>
      </c>
      <c r="E109" s="5">
        <v>83548</v>
      </c>
      <c r="F109" s="5">
        <v>127</v>
      </c>
      <c r="G109" s="5">
        <v>6868</v>
      </c>
      <c r="H109" s="5" t="s">
        <v>1379</v>
      </c>
      <c r="I109" s="5">
        <v>8</v>
      </c>
      <c r="J109" s="5">
        <v>2</v>
      </c>
      <c r="K109" s="5">
        <v>37</v>
      </c>
      <c r="L109" s="224">
        <v>3431</v>
      </c>
      <c r="M109" s="2"/>
      <c r="N109" s="2"/>
      <c r="O109" s="2"/>
      <c r="P109" s="2"/>
      <c r="Q109" s="2">
        <v>200</v>
      </c>
      <c r="R109" s="2"/>
      <c r="S109" s="5"/>
      <c r="T109" s="5"/>
      <c r="U109" s="5"/>
      <c r="V109" s="5"/>
      <c r="W109" s="2"/>
      <c r="X109" s="5"/>
      <c r="Y109" s="2"/>
      <c r="Z109" s="2"/>
      <c r="AA109" s="5"/>
      <c r="AB109" s="5"/>
    </row>
    <row r="110" spans="1:28" x14ac:dyDescent="0.65">
      <c r="A110" s="299" t="s">
        <v>1404</v>
      </c>
      <c r="B110" s="5">
        <v>13</v>
      </c>
      <c r="C110" s="414">
        <v>68</v>
      </c>
      <c r="D110" s="5" t="s">
        <v>34</v>
      </c>
      <c r="E110" s="5">
        <v>37385</v>
      </c>
      <c r="F110" s="5">
        <v>13</v>
      </c>
      <c r="G110" s="5">
        <v>1245</v>
      </c>
      <c r="H110" s="5" t="s">
        <v>1379</v>
      </c>
      <c r="J110" s="5">
        <v>2</v>
      </c>
      <c r="K110" s="5">
        <v>5</v>
      </c>
      <c r="M110" s="2">
        <v>205</v>
      </c>
      <c r="Q110" s="2">
        <v>300</v>
      </c>
      <c r="R110" s="2">
        <v>19</v>
      </c>
      <c r="S110" s="5">
        <v>13</v>
      </c>
      <c r="T110" s="5" t="s">
        <v>36</v>
      </c>
      <c r="U110" s="5" t="s">
        <v>64</v>
      </c>
      <c r="V110" s="5">
        <v>72</v>
      </c>
      <c r="X110" s="5">
        <v>72</v>
      </c>
      <c r="AA110" s="5">
        <v>15</v>
      </c>
    </row>
    <row r="111" spans="1:28" x14ac:dyDescent="0.65">
      <c r="A111" s="304" t="s">
        <v>1404</v>
      </c>
      <c r="B111" s="232"/>
      <c r="C111" s="414">
        <v>69</v>
      </c>
      <c r="D111" s="232" t="s">
        <v>49</v>
      </c>
      <c r="E111" s="232">
        <v>2933</v>
      </c>
      <c r="F111" s="232">
        <v>12</v>
      </c>
      <c r="G111" s="232"/>
      <c r="H111" s="232" t="s">
        <v>1379</v>
      </c>
      <c r="I111" s="232">
        <v>10</v>
      </c>
      <c r="J111" s="232"/>
      <c r="K111" s="232">
        <v>99</v>
      </c>
      <c r="L111" s="567">
        <v>4099</v>
      </c>
      <c r="M111" s="300"/>
      <c r="N111" s="300"/>
      <c r="O111" s="300"/>
      <c r="P111" s="300"/>
      <c r="Q111" s="300">
        <v>150</v>
      </c>
      <c r="R111" s="300"/>
      <c r="S111" s="232"/>
      <c r="T111" s="232"/>
      <c r="U111" s="232"/>
      <c r="V111" s="232"/>
      <c r="W111" s="300"/>
      <c r="X111" s="232"/>
      <c r="Y111" s="300"/>
      <c r="Z111" s="300"/>
      <c r="AA111" s="232"/>
      <c r="AB111" s="232"/>
    </row>
    <row r="112" spans="1:28" x14ac:dyDescent="0.65">
      <c r="A112" s="304" t="s">
        <v>1404</v>
      </c>
      <c r="B112" s="232"/>
      <c r="C112" s="414">
        <v>70</v>
      </c>
      <c r="D112" s="232" t="s">
        <v>49</v>
      </c>
      <c r="E112" s="232">
        <v>2926</v>
      </c>
      <c r="F112" s="232">
        <v>25</v>
      </c>
      <c r="G112" s="232"/>
      <c r="H112" s="232" t="s">
        <v>1379</v>
      </c>
      <c r="I112" s="232">
        <v>11</v>
      </c>
      <c r="J112" s="232">
        <v>1</v>
      </c>
      <c r="K112" s="232">
        <v>41</v>
      </c>
      <c r="L112" s="567">
        <v>4541</v>
      </c>
      <c r="M112" s="300"/>
      <c r="N112" s="300"/>
      <c r="O112" s="300"/>
      <c r="P112" s="300"/>
      <c r="Q112" s="300">
        <v>100</v>
      </c>
      <c r="R112" s="300"/>
      <c r="S112" s="232"/>
      <c r="T112" s="232"/>
      <c r="U112" s="232"/>
      <c r="V112" s="232"/>
      <c r="W112" s="300"/>
      <c r="X112" s="232"/>
      <c r="Y112" s="300"/>
      <c r="Z112" s="300"/>
      <c r="AA112" s="232"/>
      <c r="AB112" s="232"/>
    </row>
    <row r="113" spans="1:28" s="282" customFormat="1" x14ac:dyDescent="0.65">
      <c r="A113" s="303"/>
      <c r="B113" s="17"/>
      <c r="C113" s="423"/>
      <c r="D113" s="17"/>
      <c r="E113" s="17"/>
      <c r="F113" s="17"/>
      <c r="G113" s="17"/>
      <c r="H113" s="17"/>
      <c r="I113" s="17"/>
      <c r="J113" s="17"/>
      <c r="K113" s="17"/>
      <c r="L113" s="566"/>
      <c r="S113" s="17"/>
      <c r="T113" s="17"/>
      <c r="U113" s="17"/>
      <c r="V113" s="17"/>
      <c r="X113" s="17"/>
      <c r="AA113" s="17"/>
      <c r="AB113" s="17"/>
    </row>
    <row r="114" spans="1:28" s="300" customFormat="1" x14ac:dyDescent="0.65">
      <c r="A114" s="299" t="s">
        <v>1405</v>
      </c>
      <c r="B114" s="5"/>
      <c r="C114" s="414">
        <v>71</v>
      </c>
      <c r="D114" s="5" t="s">
        <v>34</v>
      </c>
      <c r="E114" s="5">
        <v>42287</v>
      </c>
      <c r="F114" s="5">
        <v>63</v>
      </c>
      <c r="G114" s="5">
        <v>3912</v>
      </c>
      <c r="H114" s="5" t="s">
        <v>1379</v>
      </c>
      <c r="I114" s="5">
        <v>24</v>
      </c>
      <c r="J114" s="5">
        <v>1</v>
      </c>
      <c r="K114" s="5">
        <v>50</v>
      </c>
      <c r="L114" s="224">
        <v>9750</v>
      </c>
      <c r="M114" s="2"/>
      <c r="N114" s="2"/>
      <c r="O114" s="2"/>
      <c r="P114" s="2"/>
      <c r="Q114" s="2">
        <v>200</v>
      </c>
      <c r="R114" s="2"/>
      <c r="S114" s="5"/>
      <c r="T114" s="5"/>
      <c r="U114" s="5"/>
      <c r="V114" s="5"/>
      <c r="W114" s="2"/>
      <c r="X114" s="5"/>
      <c r="Y114" s="2"/>
      <c r="Z114" s="2"/>
      <c r="AA114" s="5"/>
      <c r="AB114" s="5"/>
    </row>
    <row r="115" spans="1:28" x14ac:dyDescent="0.65">
      <c r="A115" s="299" t="s">
        <v>1405</v>
      </c>
      <c r="B115" s="5">
        <v>104</v>
      </c>
      <c r="C115" s="414">
        <v>72</v>
      </c>
      <c r="D115" s="5" t="s">
        <v>34</v>
      </c>
      <c r="E115" s="5">
        <v>52494</v>
      </c>
      <c r="F115" s="5">
        <v>25</v>
      </c>
      <c r="G115" s="5">
        <v>5258</v>
      </c>
      <c r="J115" s="5">
        <v>2</v>
      </c>
      <c r="K115" s="5">
        <v>50</v>
      </c>
      <c r="M115" s="2">
        <v>250</v>
      </c>
      <c r="Q115" s="2">
        <v>250</v>
      </c>
      <c r="R115" s="2">
        <v>20</v>
      </c>
      <c r="S115" s="5">
        <v>104</v>
      </c>
      <c r="T115" s="5" t="s">
        <v>36</v>
      </c>
      <c r="U115" s="5" t="s">
        <v>45</v>
      </c>
      <c r="V115" s="5">
        <v>144</v>
      </c>
      <c r="X115" s="5">
        <v>144</v>
      </c>
      <c r="AA115" s="5">
        <v>30</v>
      </c>
    </row>
    <row r="116" spans="1:28" x14ac:dyDescent="0.65">
      <c r="A116" s="304" t="s">
        <v>1405</v>
      </c>
      <c r="B116" s="232"/>
      <c r="C116" s="414">
        <v>73</v>
      </c>
      <c r="D116" s="232" t="s">
        <v>49</v>
      </c>
      <c r="E116" s="232">
        <v>5641</v>
      </c>
      <c r="F116" s="232">
        <v>13</v>
      </c>
      <c r="G116" s="232"/>
      <c r="H116" s="232" t="s">
        <v>1379</v>
      </c>
      <c r="I116" s="232">
        <v>25</v>
      </c>
      <c r="J116" s="232">
        <v>1</v>
      </c>
      <c r="K116" s="232">
        <v>89</v>
      </c>
      <c r="L116" s="567">
        <v>10189</v>
      </c>
      <c r="M116" s="300"/>
      <c r="N116" s="300"/>
      <c r="O116" s="300"/>
      <c r="P116" s="300"/>
      <c r="Q116" s="300">
        <v>150</v>
      </c>
      <c r="R116" s="300"/>
      <c r="S116" s="232"/>
      <c r="T116" s="232"/>
      <c r="U116" s="232"/>
      <c r="V116" s="232"/>
      <c r="W116" s="300"/>
      <c r="X116" s="232"/>
      <c r="Y116" s="300"/>
      <c r="Z116" s="300"/>
      <c r="AA116" s="232"/>
      <c r="AB116" s="232"/>
    </row>
    <row r="117" spans="1:28" s="282" customFormat="1" x14ac:dyDescent="0.65">
      <c r="A117" s="303"/>
      <c r="B117" s="17"/>
      <c r="C117" s="423"/>
      <c r="D117" s="17"/>
      <c r="E117" s="17"/>
      <c r="F117" s="17"/>
      <c r="G117" s="17"/>
      <c r="H117" s="17"/>
      <c r="I117" s="17"/>
      <c r="J117" s="17"/>
      <c r="K117" s="17"/>
      <c r="L117" s="566"/>
      <c r="S117" s="17"/>
      <c r="T117" s="17"/>
      <c r="U117" s="17"/>
      <c r="V117" s="17"/>
      <c r="X117" s="17"/>
      <c r="AA117" s="17"/>
      <c r="AB117" s="17"/>
    </row>
    <row r="118" spans="1:28" x14ac:dyDescent="0.65">
      <c r="A118" s="299" t="s">
        <v>1406</v>
      </c>
      <c r="C118" s="414">
        <v>74</v>
      </c>
      <c r="D118" s="5" t="s">
        <v>34</v>
      </c>
      <c r="E118" s="5">
        <v>49988</v>
      </c>
      <c r="F118" s="5">
        <v>222</v>
      </c>
      <c r="G118" s="5">
        <v>4722</v>
      </c>
      <c r="H118" s="5" t="s">
        <v>1379</v>
      </c>
      <c r="I118" s="5">
        <v>23</v>
      </c>
      <c r="K118" s="5">
        <v>67</v>
      </c>
      <c r="L118" s="224">
        <v>9267</v>
      </c>
      <c r="Q118" s="2">
        <v>150</v>
      </c>
    </row>
    <row r="119" spans="1:28" x14ac:dyDescent="0.65">
      <c r="A119" s="299"/>
    </row>
    <row r="120" spans="1:28" s="300" customFormat="1" x14ac:dyDescent="0.65">
      <c r="A120" s="299" t="s">
        <v>1407</v>
      </c>
      <c r="B120" s="5"/>
      <c r="C120" s="414">
        <v>75</v>
      </c>
      <c r="D120" s="5" t="s">
        <v>34</v>
      </c>
      <c r="E120" s="5">
        <v>5997</v>
      </c>
      <c r="F120" s="5">
        <v>223</v>
      </c>
      <c r="G120" s="5">
        <v>4721</v>
      </c>
      <c r="H120" s="5" t="s">
        <v>1379</v>
      </c>
      <c r="I120" s="5">
        <v>7</v>
      </c>
      <c r="J120" s="5">
        <v>2</v>
      </c>
      <c r="K120" s="5">
        <v>50</v>
      </c>
      <c r="L120" s="224">
        <v>3050</v>
      </c>
      <c r="M120" s="2"/>
      <c r="N120" s="2"/>
      <c r="O120" s="2"/>
      <c r="P120" s="2"/>
      <c r="Q120" s="2">
        <v>150</v>
      </c>
      <c r="R120" s="2"/>
      <c r="S120" s="5"/>
      <c r="T120" s="5"/>
      <c r="U120" s="5"/>
      <c r="V120" s="5"/>
      <c r="W120" s="2"/>
      <c r="X120" s="5"/>
      <c r="Y120" s="2"/>
      <c r="Z120" s="2"/>
      <c r="AA120" s="5"/>
      <c r="AB120" s="5"/>
    </row>
    <row r="121" spans="1:28" s="300" customFormat="1" x14ac:dyDescent="0.65">
      <c r="A121" s="299"/>
      <c r="B121" s="5"/>
      <c r="C121" s="414"/>
      <c r="D121" s="5"/>
      <c r="E121" s="5"/>
      <c r="F121" s="5"/>
      <c r="G121" s="5"/>
      <c r="H121" s="5"/>
      <c r="I121" s="5"/>
      <c r="J121" s="5"/>
      <c r="K121" s="5"/>
      <c r="L121" s="224"/>
      <c r="M121" s="2"/>
      <c r="N121" s="2"/>
      <c r="O121" s="2"/>
      <c r="P121" s="2"/>
      <c r="Q121" s="2"/>
      <c r="R121" s="2"/>
      <c r="S121" s="5"/>
      <c r="T121" s="5"/>
      <c r="U121" s="5"/>
      <c r="V121" s="5"/>
      <c r="W121" s="2"/>
      <c r="X121" s="5"/>
      <c r="Y121" s="2"/>
      <c r="Z121" s="2"/>
      <c r="AA121" s="5"/>
      <c r="AB121" s="5"/>
    </row>
    <row r="122" spans="1:28" x14ac:dyDescent="0.65">
      <c r="A122" s="304" t="s">
        <v>1406</v>
      </c>
      <c r="B122" s="232">
        <v>122</v>
      </c>
      <c r="C122" s="563">
        <v>76</v>
      </c>
      <c r="D122" s="232" t="s">
        <v>47</v>
      </c>
      <c r="E122" s="232">
        <v>1577</v>
      </c>
      <c r="F122" s="232">
        <v>4</v>
      </c>
      <c r="G122" s="232"/>
      <c r="H122" s="232" t="s">
        <v>1379</v>
      </c>
      <c r="I122" s="232"/>
      <c r="J122" s="232"/>
      <c r="K122" s="232">
        <v>65</v>
      </c>
      <c r="L122" s="567"/>
      <c r="M122" s="300">
        <v>65</v>
      </c>
      <c r="N122" s="300"/>
      <c r="O122" s="300"/>
      <c r="P122" s="300"/>
      <c r="Q122" s="300">
        <v>250</v>
      </c>
      <c r="R122" s="300">
        <v>21</v>
      </c>
      <c r="S122" s="232">
        <v>122</v>
      </c>
      <c r="T122" s="232" t="s">
        <v>36</v>
      </c>
      <c r="U122" s="232" t="s">
        <v>45</v>
      </c>
      <c r="V122" s="232">
        <v>72</v>
      </c>
      <c r="W122" s="300"/>
      <c r="X122" s="232">
        <v>72</v>
      </c>
      <c r="Y122" s="300"/>
      <c r="Z122" s="300"/>
      <c r="AA122" s="232">
        <v>40</v>
      </c>
      <c r="AB122" s="232"/>
    </row>
    <row r="123" spans="1:28" s="282" customFormat="1" x14ac:dyDescent="0.65">
      <c r="A123" s="303"/>
      <c r="B123" s="17"/>
      <c r="C123" s="423"/>
      <c r="D123" s="17"/>
      <c r="E123" s="17"/>
      <c r="F123" s="17"/>
      <c r="G123" s="17"/>
      <c r="H123" s="17"/>
      <c r="I123" s="17"/>
      <c r="J123" s="17"/>
      <c r="K123" s="17"/>
      <c r="L123" s="566"/>
      <c r="S123" s="17"/>
      <c r="T123" s="17"/>
      <c r="U123" s="17"/>
      <c r="V123" s="17"/>
      <c r="X123" s="17"/>
      <c r="AA123" s="17"/>
      <c r="AB123" s="17"/>
    </row>
    <row r="124" spans="1:28" x14ac:dyDescent="0.65">
      <c r="A124" s="299" t="s">
        <v>1408</v>
      </c>
      <c r="B124" s="5">
        <v>53</v>
      </c>
      <c r="C124" s="414">
        <v>77</v>
      </c>
      <c r="D124" s="5" t="s">
        <v>34</v>
      </c>
      <c r="E124" s="5">
        <v>42305</v>
      </c>
      <c r="F124" s="5">
        <v>30</v>
      </c>
      <c r="G124" s="5">
        <v>3930</v>
      </c>
      <c r="H124" s="5" t="s">
        <v>1379</v>
      </c>
      <c r="I124" s="5">
        <v>6</v>
      </c>
      <c r="J124" s="5">
        <v>3</v>
      </c>
      <c r="K124" s="5">
        <v>46</v>
      </c>
      <c r="L124" s="224">
        <v>2746</v>
      </c>
      <c r="Q124" s="2">
        <v>100</v>
      </c>
      <c r="S124" s="5">
        <v>53</v>
      </c>
    </row>
    <row r="125" spans="1:28" x14ac:dyDescent="0.65">
      <c r="A125" s="299" t="s">
        <v>1408</v>
      </c>
      <c r="C125" s="414">
        <v>78</v>
      </c>
      <c r="D125" s="5" t="s">
        <v>34</v>
      </c>
      <c r="E125" s="5">
        <v>42320</v>
      </c>
      <c r="F125" s="5">
        <v>45</v>
      </c>
      <c r="G125" s="5">
        <v>3945</v>
      </c>
      <c r="H125" s="5" t="s">
        <v>1379</v>
      </c>
      <c r="I125" s="5">
        <v>5</v>
      </c>
      <c r="J125" s="5">
        <v>3</v>
      </c>
      <c r="K125" s="5">
        <v>37</v>
      </c>
      <c r="L125" s="224">
        <v>2337</v>
      </c>
      <c r="Q125" s="2">
        <v>150</v>
      </c>
    </row>
    <row r="126" spans="1:28" s="300" customFormat="1" x14ac:dyDescent="0.65">
      <c r="A126" s="304" t="s">
        <v>1408</v>
      </c>
      <c r="B126" s="232"/>
      <c r="C126" s="414">
        <v>79</v>
      </c>
      <c r="D126" s="232" t="s">
        <v>49</v>
      </c>
      <c r="E126" s="232">
        <v>4061</v>
      </c>
      <c r="F126" s="232">
        <v>2</v>
      </c>
      <c r="G126" s="232"/>
      <c r="H126" s="232" t="s">
        <v>1379</v>
      </c>
      <c r="I126" s="232">
        <v>4</v>
      </c>
      <c r="J126" s="232">
        <v>2</v>
      </c>
      <c r="K126" s="232">
        <v>84</v>
      </c>
      <c r="L126" s="567">
        <v>1884</v>
      </c>
      <c r="Q126" s="300">
        <v>200</v>
      </c>
      <c r="S126" s="232"/>
      <c r="T126" s="232"/>
      <c r="U126" s="232"/>
      <c r="V126" s="232"/>
      <c r="X126" s="232"/>
      <c r="AA126" s="232"/>
      <c r="AB126" s="232"/>
    </row>
    <row r="127" spans="1:28" x14ac:dyDescent="0.65">
      <c r="A127" s="304" t="s">
        <v>1408</v>
      </c>
      <c r="B127" s="232"/>
      <c r="C127" s="414">
        <v>80</v>
      </c>
      <c r="D127" s="232" t="s">
        <v>49</v>
      </c>
      <c r="E127" s="232">
        <v>3810</v>
      </c>
      <c r="F127" s="232">
        <v>28</v>
      </c>
      <c r="G127" s="232"/>
      <c r="H127" s="232" t="s">
        <v>1379</v>
      </c>
      <c r="I127" s="232">
        <v>9</v>
      </c>
      <c r="J127" s="232"/>
      <c r="K127" s="232">
        <v>54</v>
      </c>
      <c r="L127" s="567">
        <v>3654</v>
      </c>
      <c r="M127" s="300"/>
      <c r="N127" s="300"/>
      <c r="O127" s="300"/>
      <c r="P127" s="300"/>
      <c r="Q127" s="300">
        <v>100</v>
      </c>
      <c r="R127" s="300"/>
      <c r="S127" s="232"/>
      <c r="T127" s="232"/>
      <c r="U127" s="232"/>
      <c r="V127" s="232"/>
      <c r="W127" s="300"/>
      <c r="X127" s="232"/>
      <c r="Y127" s="300"/>
      <c r="Z127" s="300"/>
      <c r="AA127" s="232"/>
      <c r="AB127" s="232"/>
    </row>
    <row r="128" spans="1:28" s="300" customFormat="1" x14ac:dyDescent="0.65">
      <c r="A128" s="304" t="s">
        <v>1408</v>
      </c>
      <c r="B128" s="232"/>
      <c r="C128" s="414">
        <v>81</v>
      </c>
      <c r="D128" s="232" t="s">
        <v>49</v>
      </c>
      <c r="E128" s="232">
        <v>3411</v>
      </c>
      <c r="F128" s="232">
        <v>44</v>
      </c>
      <c r="G128" s="232"/>
      <c r="H128" s="232" t="s">
        <v>1379</v>
      </c>
      <c r="I128" s="232"/>
      <c r="J128" s="232">
        <v>3</v>
      </c>
      <c r="K128" s="232">
        <v>11</v>
      </c>
      <c r="L128" s="567">
        <v>311</v>
      </c>
      <c r="Q128" s="300">
        <v>300</v>
      </c>
      <c r="S128" s="232"/>
      <c r="T128" s="232"/>
      <c r="U128" s="232"/>
      <c r="V128" s="232"/>
      <c r="X128" s="232"/>
      <c r="AA128" s="232"/>
      <c r="AB128" s="232"/>
    </row>
    <row r="129" spans="1:28" x14ac:dyDescent="0.65">
      <c r="A129" s="299"/>
    </row>
    <row r="130" spans="1:28" x14ac:dyDescent="0.65">
      <c r="A130" s="304" t="s">
        <v>1409</v>
      </c>
      <c r="B130" s="232">
        <v>73</v>
      </c>
      <c r="C130" s="563">
        <v>82</v>
      </c>
      <c r="D130" s="232" t="s">
        <v>49</v>
      </c>
      <c r="E130" s="232">
        <v>7281</v>
      </c>
      <c r="F130" s="232">
        <v>109</v>
      </c>
      <c r="G130" s="232"/>
      <c r="H130" s="232" t="s">
        <v>1379</v>
      </c>
      <c r="I130" s="232">
        <v>8</v>
      </c>
      <c r="J130" s="232">
        <v>1</v>
      </c>
      <c r="K130" s="232">
        <v>13</v>
      </c>
      <c r="L130" s="567">
        <v>3313</v>
      </c>
      <c r="M130" s="300"/>
      <c r="N130" s="300"/>
      <c r="O130" s="300"/>
      <c r="P130" s="300"/>
      <c r="Q130" s="300">
        <v>150</v>
      </c>
      <c r="R130" s="300"/>
      <c r="S130" s="232">
        <v>73</v>
      </c>
      <c r="T130" s="232"/>
      <c r="U130" s="232"/>
      <c r="V130" s="232"/>
      <c r="W130" s="300"/>
      <c r="X130" s="232"/>
      <c r="Y130" s="300"/>
      <c r="Z130" s="300"/>
      <c r="AA130" s="232"/>
      <c r="AB130" s="232"/>
    </row>
    <row r="131" spans="1:28" s="282" customFormat="1" x14ac:dyDescent="0.65">
      <c r="A131" s="303"/>
      <c r="B131" s="17"/>
      <c r="C131" s="423"/>
      <c r="D131" s="17"/>
      <c r="E131" s="17"/>
      <c r="F131" s="17"/>
      <c r="G131" s="17"/>
      <c r="H131" s="17"/>
      <c r="I131" s="17"/>
      <c r="J131" s="17"/>
      <c r="K131" s="17"/>
      <c r="L131" s="566"/>
      <c r="S131" s="17"/>
      <c r="T131" s="17"/>
      <c r="U131" s="17"/>
      <c r="V131" s="17"/>
      <c r="X131" s="17"/>
      <c r="AA131" s="17"/>
      <c r="AB131" s="17"/>
    </row>
    <row r="132" spans="1:28" x14ac:dyDescent="0.65">
      <c r="A132" s="304" t="s">
        <v>1410</v>
      </c>
      <c r="B132" s="232">
        <v>73</v>
      </c>
      <c r="C132" s="563">
        <v>83</v>
      </c>
      <c r="D132" s="232" t="s">
        <v>47</v>
      </c>
      <c r="E132" s="232">
        <v>1733</v>
      </c>
      <c r="F132" s="232">
        <v>42</v>
      </c>
      <c r="G132" s="232"/>
      <c r="H132" s="232" t="s">
        <v>1379</v>
      </c>
      <c r="I132" s="232">
        <v>14</v>
      </c>
      <c r="J132" s="232"/>
      <c r="K132" s="232">
        <v>57</v>
      </c>
      <c r="L132" s="567">
        <v>5657</v>
      </c>
      <c r="M132" s="300"/>
      <c r="N132" s="300"/>
      <c r="O132" s="300"/>
      <c r="P132" s="300"/>
      <c r="Q132" s="300">
        <v>150</v>
      </c>
      <c r="R132" s="300"/>
      <c r="S132" s="232">
        <v>73</v>
      </c>
      <c r="T132" s="232"/>
      <c r="U132" s="232"/>
      <c r="V132" s="232"/>
      <c r="W132" s="300"/>
      <c r="X132" s="232"/>
      <c r="Y132" s="300"/>
      <c r="Z132" s="300"/>
      <c r="AA132" s="232"/>
      <c r="AB132" s="232"/>
    </row>
    <row r="133" spans="1:28" s="282" customFormat="1" x14ac:dyDescent="0.65">
      <c r="A133" s="303"/>
      <c r="B133" s="17"/>
      <c r="C133" s="423"/>
      <c r="D133" s="17"/>
      <c r="E133" s="17"/>
      <c r="F133" s="17"/>
      <c r="G133" s="17"/>
      <c r="H133" s="17"/>
      <c r="I133" s="17"/>
      <c r="J133" s="17"/>
      <c r="K133" s="17"/>
      <c r="L133" s="566"/>
      <c r="S133" s="17"/>
      <c r="T133" s="17"/>
      <c r="U133" s="17"/>
      <c r="V133" s="17"/>
      <c r="X133" s="17"/>
      <c r="AA133" s="17"/>
      <c r="AB133" s="17"/>
    </row>
    <row r="134" spans="1:28" x14ac:dyDescent="0.65">
      <c r="A134" s="299" t="s">
        <v>1411</v>
      </c>
      <c r="B134" s="5">
        <v>277</v>
      </c>
      <c r="C134" s="414">
        <v>84</v>
      </c>
      <c r="D134" s="5" t="s">
        <v>34</v>
      </c>
      <c r="E134" s="5">
        <v>89895</v>
      </c>
      <c r="F134" s="5">
        <v>115</v>
      </c>
      <c r="G134" s="5">
        <v>7298</v>
      </c>
      <c r="H134" s="5" t="s">
        <v>1379</v>
      </c>
      <c r="I134" s="5">
        <v>5</v>
      </c>
      <c r="J134" s="5">
        <v>1</v>
      </c>
      <c r="K134" s="5">
        <v>56</v>
      </c>
      <c r="L134" s="224">
        <v>2156</v>
      </c>
      <c r="Q134" s="2">
        <v>100</v>
      </c>
      <c r="S134" s="5">
        <v>277</v>
      </c>
    </row>
    <row r="135" spans="1:28" s="300" customFormat="1" x14ac:dyDescent="0.65">
      <c r="A135" s="299" t="s">
        <v>1411</v>
      </c>
      <c r="B135" s="5"/>
      <c r="C135" s="414">
        <v>85</v>
      </c>
      <c r="D135" s="5" t="s">
        <v>34</v>
      </c>
      <c r="E135" s="5">
        <v>74917</v>
      </c>
      <c r="F135" s="5">
        <v>281</v>
      </c>
      <c r="G135" s="5">
        <v>6565</v>
      </c>
      <c r="H135" s="5" t="s">
        <v>1379</v>
      </c>
      <c r="I135" s="5">
        <v>8</v>
      </c>
      <c r="J135" s="5">
        <v>2</v>
      </c>
      <c r="K135" s="5">
        <v>72</v>
      </c>
      <c r="L135" s="224">
        <v>3472</v>
      </c>
      <c r="M135" s="2"/>
      <c r="N135" s="2"/>
      <c r="O135" s="2"/>
      <c r="P135" s="2"/>
      <c r="Q135" s="2">
        <v>175</v>
      </c>
      <c r="R135" s="2"/>
      <c r="S135" s="5"/>
      <c r="T135" s="5"/>
      <c r="U135" s="5"/>
      <c r="V135" s="5"/>
      <c r="W135" s="2"/>
      <c r="X135" s="5"/>
      <c r="Y135" s="2"/>
      <c r="Z135" s="2"/>
      <c r="AA135" s="5"/>
      <c r="AB135" s="5"/>
    </row>
    <row r="136" spans="1:28" s="300" customFormat="1" x14ac:dyDescent="0.65">
      <c r="A136" s="299"/>
      <c r="B136" s="5"/>
      <c r="C136" s="414"/>
      <c r="D136" s="5"/>
      <c r="E136" s="5"/>
      <c r="F136" s="5"/>
      <c r="G136" s="5"/>
      <c r="H136" s="5"/>
      <c r="I136" s="5"/>
      <c r="J136" s="5"/>
      <c r="K136" s="5"/>
      <c r="L136" s="224"/>
      <c r="M136" s="2"/>
      <c r="N136" s="2"/>
      <c r="O136" s="2"/>
      <c r="P136" s="2"/>
      <c r="Q136" s="2"/>
      <c r="R136" s="2"/>
      <c r="S136" s="5"/>
      <c r="T136" s="5"/>
      <c r="U136" s="5"/>
      <c r="V136" s="5"/>
      <c r="W136" s="2"/>
      <c r="X136" s="5"/>
      <c r="Y136" s="2"/>
      <c r="Z136" s="2"/>
      <c r="AA136" s="5"/>
      <c r="AB136" s="5"/>
    </row>
    <row r="137" spans="1:28" x14ac:dyDescent="0.65">
      <c r="A137" s="304" t="s">
        <v>1412</v>
      </c>
      <c r="B137" s="232">
        <v>13</v>
      </c>
      <c r="C137" s="563">
        <v>86</v>
      </c>
      <c r="D137" s="232" t="s">
        <v>49</v>
      </c>
      <c r="E137" s="232">
        <v>3414</v>
      </c>
      <c r="F137" s="232">
        <v>48</v>
      </c>
      <c r="G137" s="232"/>
      <c r="H137" s="232" t="s">
        <v>1379</v>
      </c>
      <c r="I137" s="232">
        <v>6</v>
      </c>
      <c r="J137" s="232"/>
      <c r="K137" s="232">
        <v>32</v>
      </c>
      <c r="L137" s="567">
        <v>2432</v>
      </c>
      <c r="M137" s="300"/>
      <c r="N137" s="300"/>
      <c r="O137" s="300"/>
      <c r="P137" s="300"/>
      <c r="Q137" s="300">
        <v>250</v>
      </c>
      <c r="R137" s="300"/>
      <c r="S137" s="232">
        <v>13</v>
      </c>
      <c r="T137" s="232"/>
      <c r="U137" s="232"/>
      <c r="V137" s="232"/>
      <c r="W137" s="300"/>
      <c r="X137" s="232"/>
      <c r="Y137" s="300"/>
      <c r="Z137" s="300"/>
      <c r="AA137" s="232"/>
      <c r="AB137" s="232"/>
    </row>
    <row r="138" spans="1:28" x14ac:dyDescent="0.65">
      <c r="A138" s="299" t="s">
        <v>1412</v>
      </c>
      <c r="C138" s="414">
        <v>87</v>
      </c>
      <c r="D138" s="5" t="s">
        <v>34</v>
      </c>
      <c r="E138" s="5">
        <v>83556</v>
      </c>
      <c r="F138" s="5">
        <v>129</v>
      </c>
      <c r="G138" s="5">
        <v>6870</v>
      </c>
      <c r="H138" s="5" t="s">
        <v>1379</v>
      </c>
      <c r="I138" s="5">
        <v>4</v>
      </c>
      <c r="J138" s="5">
        <v>1</v>
      </c>
      <c r="K138" s="5">
        <v>19</v>
      </c>
      <c r="L138" s="224">
        <v>1719</v>
      </c>
      <c r="Q138" s="2">
        <v>150</v>
      </c>
    </row>
    <row r="139" spans="1:28" s="300" customFormat="1" x14ac:dyDescent="0.65">
      <c r="A139" s="304" t="s">
        <v>1413</v>
      </c>
      <c r="B139" s="232">
        <v>45</v>
      </c>
      <c r="C139" s="563">
        <v>88</v>
      </c>
      <c r="D139" s="232" t="s">
        <v>49</v>
      </c>
      <c r="E139" s="232">
        <v>1224</v>
      </c>
      <c r="F139" s="232">
        <v>9</v>
      </c>
      <c r="G139" s="232"/>
      <c r="H139" s="232" t="s">
        <v>1379</v>
      </c>
      <c r="I139" s="232">
        <v>10</v>
      </c>
      <c r="J139" s="232"/>
      <c r="K139" s="232">
        <v>18</v>
      </c>
      <c r="L139" s="567">
        <v>4018</v>
      </c>
      <c r="Q139" s="300">
        <v>150</v>
      </c>
      <c r="S139" s="232">
        <v>45</v>
      </c>
      <c r="T139" s="232"/>
      <c r="U139" s="232"/>
      <c r="V139" s="232"/>
      <c r="X139" s="232"/>
      <c r="AA139" s="232"/>
      <c r="AB139" s="232"/>
    </row>
    <row r="140" spans="1:28" x14ac:dyDescent="0.65">
      <c r="A140" s="304" t="s">
        <v>1413</v>
      </c>
      <c r="B140" s="232"/>
      <c r="C140" s="563">
        <v>89</v>
      </c>
      <c r="D140" s="232" t="s">
        <v>49</v>
      </c>
      <c r="E140" s="232">
        <v>1068</v>
      </c>
      <c r="F140" s="232">
        <v>32</v>
      </c>
      <c r="G140" s="232"/>
      <c r="H140" s="232" t="s">
        <v>1379</v>
      </c>
      <c r="I140" s="232">
        <v>5</v>
      </c>
      <c r="J140" s="232">
        <v>3</v>
      </c>
      <c r="K140" s="232">
        <v>52</v>
      </c>
      <c r="L140" s="567">
        <v>2352</v>
      </c>
      <c r="M140" s="300"/>
      <c r="N140" s="300"/>
      <c r="O140" s="300"/>
      <c r="P140" s="300"/>
      <c r="Q140" s="300">
        <v>100</v>
      </c>
      <c r="R140" s="300"/>
      <c r="S140" s="232"/>
      <c r="T140" s="232"/>
      <c r="U140" s="232"/>
      <c r="V140" s="232"/>
      <c r="W140" s="300"/>
      <c r="X140" s="232"/>
      <c r="Y140" s="300"/>
      <c r="Z140" s="300"/>
      <c r="AA140" s="232"/>
      <c r="AB140" s="232"/>
    </row>
    <row r="141" spans="1:28" s="282" customFormat="1" x14ac:dyDescent="0.65">
      <c r="A141" s="303"/>
      <c r="B141" s="17"/>
      <c r="C141" s="423"/>
      <c r="D141" s="17"/>
      <c r="E141" s="17"/>
      <c r="F141" s="17"/>
      <c r="G141" s="17"/>
      <c r="H141" s="17"/>
      <c r="I141" s="17"/>
      <c r="J141" s="17"/>
      <c r="K141" s="17"/>
      <c r="L141" s="566"/>
      <c r="S141" s="17"/>
      <c r="T141" s="17"/>
      <c r="U141" s="17"/>
      <c r="V141" s="17"/>
      <c r="X141" s="17"/>
      <c r="AA141" s="17"/>
      <c r="AB141" s="17"/>
    </row>
    <row r="142" spans="1:28" s="300" customFormat="1" x14ac:dyDescent="0.65">
      <c r="A142" s="299" t="s">
        <v>1414</v>
      </c>
      <c r="B142" s="5">
        <v>41</v>
      </c>
      <c r="C142" s="414">
        <v>90</v>
      </c>
      <c r="D142" s="5" t="s">
        <v>34</v>
      </c>
      <c r="E142" s="5">
        <v>99483</v>
      </c>
      <c r="F142" s="5">
        <v>327</v>
      </c>
      <c r="G142" s="5">
        <v>8035</v>
      </c>
      <c r="H142" s="5" t="s">
        <v>1379</v>
      </c>
      <c r="I142" s="5">
        <v>18</v>
      </c>
      <c r="J142" s="5"/>
      <c r="K142" s="5">
        <v>94</v>
      </c>
      <c r="L142" s="224">
        <v>7294</v>
      </c>
      <c r="M142" s="2"/>
      <c r="N142" s="2"/>
      <c r="O142" s="2"/>
      <c r="P142" s="2"/>
      <c r="Q142" s="2">
        <v>100</v>
      </c>
      <c r="R142" s="2"/>
      <c r="S142" s="5">
        <v>41</v>
      </c>
      <c r="T142" s="5"/>
      <c r="U142" s="5"/>
      <c r="V142" s="5"/>
      <c r="W142" s="2"/>
      <c r="X142" s="5"/>
      <c r="Y142" s="2"/>
      <c r="Z142" s="2"/>
      <c r="AA142" s="5"/>
      <c r="AB142" s="5"/>
    </row>
    <row r="143" spans="1:28" x14ac:dyDescent="0.65">
      <c r="A143" s="299" t="s">
        <v>1414</v>
      </c>
      <c r="C143" s="414">
        <v>91</v>
      </c>
      <c r="D143" s="5" t="s">
        <v>34</v>
      </c>
      <c r="E143" s="5">
        <v>75015</v>
      </c>
      <c r="F143" s="5">
        <v>59</v>
      </c>
      <c r="G143" s="5">
        <v>6663</v>
      </c>
      <c r="H143" s="5" t="s">
        <v>1379</v>
      </c>
      <c r="K143" s="5">
        <v>64</v>
      </c>
      <c r="L143" s="224">
        <v>64</v>
      </c>
      <c r="Q143" s="2">
        <v>250</v>
      </c>
    </row>
    <row r="144" spans="1:28" x14ac:dyDescent="0.65">
      <c r="A144" s="299"/>
    </row>
    <row r="145" spans="1:28" x14ac:dyDescent="0.65">
      <c r="A145" s="304" t="s">
        <v>1415</v>
      </c>
      <c r="B145" s="232">
        <v>277</v>
      </c>
      <c r="C145" s="563">
        <v>92</v>
      </c>
      <c r="D145" s="232" t="s">
        <v>49</v>
      </c>
      <c r="E145" s="232">
        <v>1221</v>
      </c>
      <c r="F145" s="232">
        <v>5</v>
      </c>
      <c r="G145" s="232"/>
      <c r="H145" s="232" t="s">
        <v>1379</v>
      </c>
      <c r="I145" s="232">
        <v>9</v>
      </c>
      <c r="J145" s="232"/>
      <c r="K145" s="232">
        <v>79</v>
      </c>
      <c r="L145" s="567">
        <v>3679</v>
      </c>
      <c r="M145" s="300"/>
      <c r="N145" s="300"/>
      <c r="O145" s="300"/>
      <c r="P145" s="300"/>
      <c r="Q145" s="300">
        <v>150</v>
      </c>
      <c r="R145" s="300"/>
      <c r="S145" s="232">
        <v>277</v>
      </c>
      <c r="T145" s="232"/>
      <c r="U145" s="232"/>
      <c r="V145" s="232"/>
      <c r="W145" s="300"/>
      <c r="X145" s="232"/>
      <c r="Y145" s="300"/>
      <c r="Z145" s="300"/>
      <c r="AA145" s="232"/>
      <c r="AB145" s="232"/>
    </row>
    <row r="146" spans="1:28" s="282" customFormat="1" x14ac:dyDescent="0.65">
      <c r="A146" s="303"/>
      <c r="B146" s="17"/>
      <c r="C146" s="423"/>
      <c r="D146" s="17"/>
      <c r="E146" s="17"/>
      <c r="F146" s="17"/>
      <c r="G146" s="17"/>
      <c r="H146" s="17"/>
      <c r="I146" s="17"/>
      <c r="J146" s="17"/>
      <c r="K146" s="17"/>
      <c r="L146" s="566"/>
      <c r="S146" s="17"/>
      <c r="T146" s="17"/>
      <c r="U146" s="17"/>
      <c r="V146" s="17"/>
      <c r="X146" s="17"/>
      <c r="AA146" s="17"/>
      <c r="AB146" s="17"/>
    </row>
    <row r="147" spans="1:28" s="300" customFormat="1" x14ac:dyDescent="0.65">
      <c r="A147" s="299" t="s">
        <v>1416</v>
      </c>
      <c r="B147" s="5">
        <v>163</v>
      </c>
      <c r="C147" s="414">
        <v>93</v>
      </c>
      <c r="D147" s="5" t="s">
        <v>34</v>
      </c>
      <c r="E147" s="5">
        <v>60766</v>
      </c>
      <c r="F147" s="5">
        <v>266</v>
      </c>
      <c r="G147" s="5">
        <v>5571</v>
      </c>
      <c r="H147" s="5" t="s">
        <v>1379</v>
      </c>
      <c r="I147" s="5">
        <v>6</v>
      </c>
      <c r="J147" s="5"/>
      <c r="K147" s="5"/>
      <c r="L147" s="224">
        <v>2400</v>
      </c>
      <c r="M147" s="2"/>
      <c r="N147" s="2"/>
      <c r="O147" s="2"/>
      <c r="P147" s="2"/>
      <c r="Q147" s="2">
        <v>100</v>
      </c>
      <c r="R147" s="2"/>
      <c r="S147" s="5">
        <v>163</v>
      </c>
      <c r="T147" s="5"/>
      <c r="U147" s="5"/>
      <c r="V147" s="5"/>
      <c r="W147" s="2"/>
      <c r="X147" s="5"/>
      <c r="Y147" s="2"/>
      <c r="Z147" s="2"/>
      <c r="AA147" s="5"/>
      <c r="AB147" s="5"/>
    </row>
    <row r="148" spans="1:28" s="300" customFormat="1" x14ac:dyDescent="0.65">
      <c r="A148" s="299"/>
      <c r="B148" s="5"/>
      <c r="C148" s="414"/>
      <c r="D148" s="5"/>
      <c r="E148" s="5"/>
      <c r="F148" s="5"/>
      <c r="G148" s="5"/>
      <c r="H148" s="5"/>
      <c r="I148" s="5"/>
      <c r="J148" s="5"/>
      <c r="K148" s="5"/>
      <c r="L148" s="224"/>
      <c r="M148" s="2"/>
      <c r="N148" s="2"/>
      <c r="O148" s="2"/>
      <c r="P148" s="2"/>
      <c r="Q148" s="2"/>
      <c r="R148" s="2"/>
      <c r="S148" s="5"/>
      <c r="T148" s="5"/>
      <c r="U148" s="5"/>
      <c r="V148" s="5"/>
      <c r="W148" s="2"/>
      <c r="X148" s="5"/>
      <c r="Y148" s="2"/>
      <c r="Z148" s="2"/>
      <c r="AA148" s="5"/>
      <c r="AB148" s="5"/>
    </row>
    <row r="149" spans="1:28" s="300" customFormat="1" x14ac:dyDescent="0.65">
      <c r="A149" s="299" t="s">
        <v>1417</v>
      </c>
      <c r="B149" s="5"/>
      <c r="C149" s="414">
        <v>94</v>
      </c>
      <c r="D149" s="5" t="s">
        <v>34</v>
      </c>
      <c r="E149" s="5">
        <v>83549</v>
      </c>
      <c r="F149" s="5">
        <v>128</v>
      </c>
      <c r="G149" s="5">
        <v>6869</v>
      </c>
      <c r="H149" s="5" t="s">
        <v>1379</v>
      </c>
      <c r="I149" s="5">
        <v>4</v>
      </c>
      <c r="J149" s="5">
        <v>1</v>
      </c>
      <c r="K149" s="5">
        <v>19</v>
      </c>
      <c r="L149" s="224">
        <v>1719</v>
      </c>
      <c r="M149" s="2"/>
      <c r="N149" s="2"/>
      <c r="O149" s="2"/>
      <c r="P149" s="2"/>
      <c r="Q149" s="2">
        <v>150</v>
      </c>
      <c r="R149" s="2"/>
      <c r="S149" s="5"/>
      <c r="T149" s="5"/>
      <c r="U149" s="5"/>
      <c r="V149" s="5"/>
      <c r="W149" s="2"/>
      <c r="X149" s="5"/>
      <c r="Y149" s="2"/>
      <c r="Z149" s="2"/>
      <c r="AA149" s="5"/>
      <c r="AB149" s="5"/>
    </row>
    <row r="150" spans="1:28" x14ac:dyDescent="0.65">
      <c r="A150" s="299" t="s">
        <v>1418</v>
      </c>
      <c r="B150" s="306"/>
      <c r="C150" s="414">
        <v>95</v>
      </c>
      <c r="D150" s="5" t="s">
        <v>34</v>
      </c>
      <c r="E150" s="5">
        <v>37387</v>
      </c>
      <c r="F150" s="5">
        <v>15</v>
      </c>
      <c r="G150" s="5">
        <v>1247</v>
      </c>
      <c r="H150" s="5" t="s">
        <v>1379</v>
      </c>
      <c r="J150" s="5">
        <v>2</v>
      </c>
      <c r="K150" s="5">
        <v>29</v>
      </c>
      <c r="M150" s="2">
        <v>229</v>
      </c>
      <c r="Q150" s="2">
        <v>300</v>
      </c>
      <c r="R150" s="2">
        <v>22</v>
      </c>
      <c r="S150" s="306"/>
      <c r="T150" s="5" t="s">
        <v>36</v>
      </c>
      <c r="U150" s="5" t="s">
        <v>64</v>
      </c>
      <c r="V150" s="5">
        <v>72</v>
      </c>
      <c r="X150" s="5">
        <v>72</v>
      </c>
    </row>
    <row r="151" spans="1:28" x14ac:dyDescent="0.65">
      <c r="A151" s="299"/>
      <c r="B151" s="306"/>
      <c r="S151" s="306"/>
    </row>
    <row r="152" spans="1:28" s="302" customFormat="1" x14ac:dyDescent="0.65">
      <c r="A152" s="304" t="s">
        <v>1419</v>
      </c>
      <c r="B152" s="232">
        <v>7</v>
      </c>
      <c r="C152" s="563">
        <v>96</v>
      </c>
      <c r="D152" s="232" t="s">
        <v>49</v>
      </c>
      <c r="E152" s="232">
        <v>7110</v>
      </c>
      <c r="F152" s="232">
        <v>24</v>
      </c>
      <c r="G152" s="232"/>
      <c r="H152" s="232" t="s">
        <v>1379</v>
      </c>
      <c r="I152" s="232">
        <v>6</v>
      </c>
      <c r="J152" s="232">
        <v>1</v>
      </c>
      <c r="K152" s="232">
        <v>29</v>
      </c>
      <c r="L152" s="567">
        <v>2529</v>
      </c>
      <c r="M152" s="300"/>
      <c r="N152" s="300"/>
      <c r="O152" s="300"/>
      <c r="P152" s="300"/>
      <c r="Q152" s="300">
        <v>100</v>
      </c>
      <c r="R152" s="300"/>
      <c r="S152" s="232">
        <v>7</v>
      </c>
      <c r="T152" s="232"/>
      <c r="U152" s="232"/>
      <c r="V152" s="232"/>
      <c r="W152" s="300"/>
      <c r="X152" s="232"/>
      <c r="Y152" s="300"/>
      <c r="Z152" s="300"/>
      <c r="AA152" s="232"/>
      <c r="AB152" s="232"/>
    </row>
    <row r="153" spans="1:28" s="282" customFormat="1" x14ac:dyDescent="0.65">
      <c r="A153" s="303"/>
      <c r="B153" s="17"/>
      <c r="C153" s="423"/>
      <c r="D153" s="17"/>
      <c r="E153" s="17"/>
      <c r="F153" s="17"/>
      <c r="G153" s="17"/>
      <c r="H153" s="17"/>
      <c r="I153" s="17"/>
      <c r="J153" s="17"/>
      <c r="K153" s="17"/>
      <c r="L153" s="566"/>
      <c r="S153" s="17"/>
      <c r="T153" s="17"/>
      <c r="U153" s="17"/>
      <c r="V153" s="17"/>
      <c r="X153" s="17"/>
      <c r="AA153" s="17"/>
      <c r="AB153" s="17"/>
    </row>
    <row r="154" spans="1:28" s="300" customFormat="1" x14ac:dyDescent="0.65">
      <c r="A154" s="299" t="s">
        <v>1420</v>
      </c>
      <c r="B154" s="5"/>
      <c r="C154" s="414">
        <v>97</v>
      </c>
      <c r="D154" s="5" t="s">
        <v>34</v>
      </c>
      <c r="E154" s="5">
        <v>87835</v>
      </c>
      <c r="F154" s="5">
        <v>288</v>
      </c>
      <c r="G154" s="5">
        <v>7095</v>
      </c>
      <c r="H154" s="5" t="s">
        <v>1379</v>
      </c>
      <c r="I154" s="5">
        <v>6</v>
      </c>
      <c r="J154" s="5">
        <v>1</v>
      </c>
      <c r="K154" s="5">
        <v>1</v>
      </c>
      <c r="L154" s="224">
        <v>2501</v>
      </c>
      <c r="M154" s="2"/>
      <c r="N154" s="2"/>
      <c r="O154" s="2"/>
      <c r="P154" s="2"/>
      <c r="Q154" s="2">
        <v>150</v>
      </c>
      <c r="R154" s="2"/>
      <c r="S154" s="5"/>
      <c r="T154" s="5"/>
      <c r="U154" s="5"/>
      <c r="V154" s="5"/>
      <c r="W154" s="2"/>
      <c r="X154" s="5"/>
      <c r="Y154" s="2"/>
      <c r="Z154" s="2"/>
      <c r="AA154" s="5"/>
      <c r="AB154" s="5"/>
    </row>
    <row r="155" spans="1:28" s="300" customFormat="1" x14ac:dyDescent="0.65">
      <c r="A155" s="299" t="s">
        <v>1420</v>
      </c>
      <c r="B155" s="5"/>
      <c r="C155" s="414">
        <v>98</v>
      </c>
      <c r="D155" s="5" t="s">
        <v>34</v>
      </c>
      <c r="E155" s="5">
        <v>88864</v>
      </c>
      <c r="F155" s="5">
        <v>134</v>
      </c>
      <c r="G155" s="5">
        <v>7246</v>
      </c>
      <c r="H155" s="5" t="s">
        <v>1379</v>
      </c>
      <c r="I155" s="5">
        <v>6</v>
      </c>
      <c r="J155" s="5">
        <v>3</v>
      </c>
      <c r="K155" s="5">
        <v>16</v>
      </c>
      <c r="L155" s="224">
        <v>2716</v>
      </c>
      <c r="M155" s="2"/>
      <c r="N155" s="2"/>
      <c r="O155" s="2"/>
      <c r="P155" s="2"/>
      <c r="Q155" s="2">
        <v>150</v>
      </c>
      <c r="R155" s="2"/>
      <c r="S155" s="5"/>
      <c r="T155" s="5"/>
      <c r="U155" s="5"/>
      <c r="V155" s="5"/>
      <c r="W155" s="2"/>
      <c r="X155" s="5"/>
      <c r="Y155" s="2"/>
      <c r="Z155" s="2"/>
      <c r="AA155" s="5"/>
      <c r="AB155" s="5"/>
    </row>
    <row r="156" spans="1:28" s="300" customFormat="1" x14ac:dyDescent="0.65">
      <c r="A156" s="299"/>
      <c r="B156" s="5"/>
      <c r="C156" s="414"/>
      <c r="D156" s="5"/>
      <c r="E156" s="5"/>
      <c r="F156" s="5"/>
      <c r="G156" s="5"/>
      <c r="H156" s="5"/>
      <c r="I156" s="5"/>
      <c r="J156" s="5"/>
      <c r="K156" s="5"/>
      <c r="L156" s="224"/>
      <c r="M156" s="2"/>
      <c r="N156" s="2"/>
      <c r="O156" s="2"/>
      <c r="P156" s="2"/>
      <c r="Q156" s="2"/>
      <c r="R156" s="2"/>
      <c r="S156" s="5"/>
      <c r="T156" s="5"/>
      <c r="U156" s="5"/>
      <c r="V156" s="5"/>
      <c r="W156" s="2"/>
      <c r="X156" s="5"/>
      <c r="Y156" s="2"/>
      <c r="Z156" s="2"/>
      <c r="AA156" s="5"/>
      <c r="AB156" s="5"/>
    </row>
    <row r="157" spans="1:28" s="300" customFormat="1" x14ac:dyDescent="0.65">
      <c r="A157" s="299" t="s">
        <v>1421</v>
      </c>
      <c r="B157" s="5"/>
      <c r="C157" s="414">
        <v>99</v>
      </c>
      <c r="D157" s="5" t="s">
        <v>34</v>
      </c>
      <c r="E157" s="5">
        <v>88893</v>
      </c>
      <c r="F157" s="5">
        <v>304</v>
      </c>
      <c r="G157" s="5">
        <v>7275</v>
      </c>
      <c r="H157" s="5" t="s">
        <v>1379</v>
      </c>
      <c r="I157" s="5">
        <v>4</v>
      </c>
      <c r="J157" s="5">
        <v>1</v>
      </c>
      <c r="K157" s="5">
        <v>25</v>
      </c>
      <c r="L157" s="224">
        <v>1725</v>
      </c>
      <c r="M157" s="2"/>
      <c r="N157" s="2"/>
      <c r="O157" s="2"/>
      <c r="P157" s="2"/>
      <c r="Q157" s="2">
        <v>150</v>
      </c>
      <c r="R157" s="2"/>
      <c r="S157" s="5"/>
      <c r="T157" s="5"/>
      <c r="U157" s="5"/>
      <c r="V157" s="5"/>
      <c r="W157" s="2"/>
      <c r="X157" s="5"/>
      <c r="Y157" s="2"/>
      <c r="Z157" s="2"/>
      <c r="AA157" s="5"/>
      <c r="AB157" s="5"/>
    </row>
    <row r="158" spans="1:28" s="300" customFormat="1" x14ac:dyDescent="0.65">
      <c r="A158" s="299"/>
      <c r="B158" s="5"/>
      <c r="C158" s="414"/>
      <c r="D158" s="5"/>
      <c r="E158" s="5"/>
      <c r="F158" s="5"/>
      <c r="G158" s="5"/>
      <c r="H158" s="5"/>
      <c r="I158" s="5"/>
      <c r="J158" s="5"/>
      <c r="K158" s="5"/>
      <c r="L158" s="224"/>
      <c r="M158" s="2"/>
      <c r="N158" s="2"/>
      <c r="O158" s="2"/>
      <c r="P158" s="2"/>
      <c r="Q158" s="2"/>
      <c r="R158" s="2"/>
      <c r="S158" s="5"/>
      <c r="T158" s="5"/>
      <c r="U158" s="5"/>
      <c r="V158" s="5"/>
      <c r="W158" s="2"/>
      <c r="X158" s="5"/>
      <c r="Y158" s="2"/>
      <c r="Z158" s="2"/>
      <c r="AA158" s="5"/>
      <c r="AB158" s="5"/>
    </row>
    <row r="159" spans="1:28" x14ac:dyDescent="0.65">
      <c r="A159" s="304" t="s">
        <v>1422</v>
      </c>
      <c r="B159" s="232"/>
      <c r="C159" s="563">
        <v>100</v>
      </c>
      <c r="D159" s="232" t="s">
        <v>49</v>
      </c>
      <c r="E159" s="232">
        <v>4100</v>
      </c>
      <c r="F159" s="232">
        <v>190</v>
      </c>
      <c r="G159" s="232"/>
      <c r="H159" s="232" t="s">
        <v>1379</v>
      </c>
      <c r="I159" s="232">
        <v>9</v>
      </c>
      <c r="J159" s="232">
        <v>2</v>
      </c>
      <c r="K159" s="232">
        <v>85</v>
      </c>
      <c r="L159" s="567">
        <v>3885</v>
      </c>
      <c r="M159" s="300"/>
      <c r="N159" s="300"/>
      <c r="O159" s="300"/>
      <c r="P159" s="300"/>
      <c r="Q159" s="300">
        <v>150</v>
      </c>
      <c r="R159" s="300"/>
      <c r="S159" s="232"/>
      <c r="T159" s="232"/>
      <c r="U159" s="232"/>
      <c r="V159" s="232"/>
      <c r="W159" s="300"/>
      <c r="X159" s="232"/>
      <c r="Y159" s="300"/>
      <c r="Z159" s="300"/>
      <c r="AA159" s="232"/>
      <c r="AB159" s="232"/>
    </row>
    <row r="160" spans="1:28" s="282" customFormat="1" x14ac:dyDescent="0.65">
      <c r="A160" s="303"/>
      <c r="B160" s="17"/>
      <c r="C160" s="423"/>
      <c r="D160" s="17"/>
      <c r="E160" s="17"/>
      <c r="F160" s="17"/>
      <c r="G160" s="17"/>
      <c r="H160" s="17"/>
      <c r="I160" s="17"/>
      <c r="J160" s="17"/>
      <c r="K160" s="17"/>
      <c r="L160" s="566"/>
      <c r="S160" s="17"/>
      <c r="T160" s="17"/>
      <c r="U160" s="17"/>
      <c r="V160" s="17"/>
      <c r="X160" s="17"/>
      <c r="AA160" s="17"/>
      <c r="AB160" s="17"/>
    </row>
    <row r="161" spans="1:28" x14ac:dyDescent="0.65">
      <c r="A161" s="299" t="s">
        <v>1423</v>
      </c>
      <c r="C161" s="414">
        <v>101</v>
      </c>
      <c r="D161" s="5" t="s">
        <v>34</v>
      </c>
      <c r="E161" s="5">
        <v>37338</v>
      </c>
      <c r="F161" s="5">
        <v>11</v>
      </c>
      <c r="G161" s="5">
        <v>1173</v>
      </c>
      <c r="H161" s="5" t="s">
        <v>1379</v>
      </c>
      <c r="J161" s="5">
        <v>1</v>
      </c>
      <c r="K161" s="5">
        <v>49</v>
      </c>
      <c r="L161" s="224">
        <v>149</v>
      </c>
      <c r="Q161" s="2">
        <v>150</v>
      </c>
    </row>
    <row r="162" spans="1:28" x14ac:dyDescent="0.65">
      <c r="A162" s="299" t="s">
        <v>1423</v>
      </c>
      <c r="C162" s="414">
        <v>102</v>
      </c>
      <c r="D162" s="5" t="s">
        <v>34</v>
      </c>
      <c r="E162" s="5">
        <v>37360</v>
      </c>
      <c r="F162" s="5">
        <v>34</v>
      </c>
      <c r="G162" s="5">
        <v>1195</v>
      </c>
      <c r="H162" s="5" t="s">
        <v>1379</v>
      </c>
      <c r="J162" s="5">
        <v>1</v>
      </c>
      <c r="K162" s="5">
        <v>8</v>
      </c>
      <c r="L162" s="224">
        <v>108</v>
      </c>
      <c r="Q162" s="2">
        <v>250</v>
      </c>
    </row>
    <row r="163" spans="1:28" x14ac:dyDescent="0.65">
      <c r="A163" s="304" t="s">
        <v>1423</v>
      </c>
      <c r="B163" s="232"/>
      <c r="C163" s="414">
        <v>103</v>
      </c>
      <c r="D163" s="232" t="s">
        <v>49</v>
      </c>
      <c r="E163" s="232">
        <v>5304</v>
      </c>
      <c r="F163" s="232">
        <v>81</v>
      </c>
      <c r="G163" s="232"/>
      <c r="H163" s="232" t="s">
        <v>1379</v>
      </c>
      <c r="I163" s="232">
        <v>9</v>
      </c>
      <c r="J163" s="232">
        <v>2</v>
      </c>
      <c r="K163" s="232">
        <v>81</v>
      </c>
      <c r="L163" s="567">
        <v>3881</v>
      </c>
      <c r="M163" s="300"/>
      <c r="N163" s="300"/>
      <c r="O163" s="300"/>
      <c r="P163" s="300"/>
      <c r="Q163" s="300">
        <v>200</v>
      </c>
      <c r="R163" s="300"/>
      <c r="S163" s="232"/>
      <c r="T163" s="232"/>
      <c r="U163" s="232"/>
      <c r="V163" s="232"/>
      <c r="W163" s="300"/>
      <c r="X163" s="232"/>
      <c r="Y163" s="300"/>
      <c r="Z163" s="300"/>
      <c r="AA163" s="232"/>
      <c r="AB163" s="232"/>
    </row>
    <row r="164" spans="1:28" x14ac:dyDescent="0.65">
      <c r="A164" s="299"/>
    </row>
    <row r="165" spans="1:28" x14ac:dyDescent="0.65">
      <c r="A165" s="304" t="s">
        <v>1424</v>
      </c>
      <c r="B165" s="232"/>
      <c r="C165" s="563">
        <v>104</v>
      </c>
      <c r="D165" s="232" t="s">
        <v>47</v>
      </c>
      <c r="E165" s="232">
        <v>890</v>
      </c>
      <c r="F165" s="232">
        <v>11</v>
      </c>
      <c r="G165" s="232"/>
      <c r="H165" s="232" t="s">
        <v>1379</v>
      </c>
      <c r="I165" s="232">
        <v>21</v>
      </c>
      <c r="J165" s="232">
        <v>1</v>
      </c>
      <c r="K165" s="232">
        <v>20</v>
      </c>
      <c r="L165" s="567">
        <v>8520</v>
      </c>
      <c r="M165" s="300"/>
      <c r="N165" s="300"/>
      <c r="O165" s="300"/>
      <c r="P165" s="300"/>
      <c r="Q165" s="300">
        <v>100</v>
      </c>
      <c r="R165" s="300"/>
      <c r="S165" s="232"/>
      <c r="T165" s="232"/>
      <c r="U165" s="232"/>
      <c r="V165" s="232"/>
      <c r="W165" s="300"/>
      <c r="X165" s="232"/>
      <c r="Y165" s="300"/>
      <c r="Z165" s="300"/>
      <c r="AA165" s="232"/>
      <c r="AB165" s="232"/>
    </row>
    <row r="166" spans="1:28" s="282" customFormat="1" x14ac:dyDescent="0.65">
      <c r="A166" s="303"/>
      <c r="B166" s="17"/>
      <c r="C166" s="423"/>
      <c r="D166" s="17"/>
      <c r="E166" s="17"/>
      <c r="F166" s="17"/>
      <c r="G166" s="17"/>
      <c r="H166" s="17"/>
      <c r="I166" s="17"/>
      <c r="J166" s="17"/>
      <c r="K166" s="17"/>
      <c r="L166" s="566"/>
      <c r="S166" s="17"/>
      <c r="T166" s="17"/>
      <c r="U166" s="17"/>
      <c r="V166" s="17"/>
      <c r="X166" s="17"/>
      <c r="AA166" s="17"/>
      <c r="AB166" s="17"/>
    </row>
    <row r="167" spans="1:28" x14ac:dyDescent="0.65">
      <c r="A167" s="299" t="s">
        <v>1425</v>
      </c>
      <c r="B167" s="5">
        <v>97</v>
      </c>
      <c r="C167" s="414">
        <v>105</v>
      </c>
      <c r="D167" s="5" t="s">
        <v>34</v>
      </c>
      <c r="E167" s="5">
        <v>74949</v>
      </c>
      <c r="F167" s="5">
        <v>60</v>
      </c>
      <c r="G167" s="5">
        <v>6597</v>
      </c>
      <c r="H167" s="5" t="s">
        <v>1379</v>
      </c>
      <c r="K167" s="5">
        <v>62</v>
      </c>
      <c r="M167" s="2">
        <v>62</v>
      </c>
      <c r="Q167" s="2">
        <v>300</v>
      </c>
      <c r="R167" s="2">
        <v>23</v>
      </c>
      <c r="S167" s="5">
        <v>97</v>
      </c>
      <c r="T167" s="5" t="s">
        <v>36</v>
      </c>
      <c r="U167" s="5" t="s">
        <v>64</v>
      </c>
      <c r="V167" s="5">
        <v>72</v>
      </c>
      <c r="X167" s="5">
        <v>72</v>
      </c>
      <c r="AA167" s="5">
        <v>40</v>
      </c>
    </row>
    <row r="168" spans="1:28" x14ac:dyDescent="0.65">
      <c r="A168" s="299"/>
    </row>
    <row r="169" spans="1:28" s="300" customFormat="1" x14ac:dyDescent="0.65">
      <c r="A169" s="299" t="s">
        <v>1426</v>
      </c>
      <c r="B169" s="5"/>
      <c r="C169" s="414">
        <v>106</v>
      </c>
      <c r="D169" s="5" t="s">
        <v>34</v>
      </c>
      <c r="E169" s="5">
        <v>42327</v>
      </c>
      <c r="F169" s="5">
        <v>23</v>
      </c>
      <c r="G169" s="5">
        <v>3952</v>
      </c>
      <c r="H169" s="5" t="s">
        <v>1379</v>
      </c>
      <c r="I169" s="5">
        <v>6</v>
      </c>
      <c r="J169" s="5">
        <v>2</v>
      </c>
      <c r="K169" s="5">
        <v>54</v>
      </c>
      <c r="L169" s="224">
        <v>2654</v>
      </c>
      <c r="M169" s="2"/>
      <c r="N169" s="2"/>
      <c r="O169" s="2"/>
      <c r="P169" s="2"/>
      <c r="Q169" s="2">
        <v>200</v>
      </c>
      <c r="R169" s="2"/>
      <c r="S169" s="5"/>
      <c r="T169" s="5"/>
      <c r="U169" s="5"/>
      <c r="V169" s="5"/>
      <c r="W169" s="2"/>
      <c r="X169" s="5"/>
      <c r="Y169" s="2"/>
      <c r="Z169" s="2"/>
      <c r="AA169" s="5"/>
      <c r="AB169" s="5"/>
    </row>
    <row r="170" spans="1:28" x14ac:dyDescent="0.65">
      <c r="A170" s="299" t="s">
        <v>1426</v>
      </c>
      <c r="C170" s="414">
        <v>107</v>
      </c>
      <c r="D170" s="5" t="s">
        <v>34</v>
      </c>
      <c r="E170" s="5">
        <v>42116</v>
      </c>
      <c r="F170" s="5">
        <v>133</v>
      </c>
      <c r="G170" s="5">
        <v>2691</v>
      </c>
      <c r="H170" s="5" t="s">
        <v>1379</v>
      </c>
      <c r="I170" s="5">
        <v>41</v>
      </c>
      <c r="J170" s="5">
        <v>3</v>
      </c>
      <c r="K170" s="5">
        <v>93</v>
      </c>
      <c r="L170" s="224">
        <v>16793</v>
      </c>
      <c r="Q170" s="2">
        <v>150</v>
      </c>
    </row>
    <row r="171" spans="1:28" x14ac:dyDescent="0.65">
      <c r="A171" s="299"/>
    </row>
    <row r="172" spans="1:28" x14ac:dyDescent="0.65">
      <c r="A172" s="299" t="s">
        <v>1427</v>
      </c>
      <c r="B172" s="5">
        <v>125</v>
      </c>
      <c r="C172" s="414">
        <v>108</v>
      </c>
      <c r="D172" s="5" t="s">
        <v>34</v>
      </c>
      <c r="E172" s="5">
        <v>33188</v>
      </c>
      <c r="F172" s="5">
        <v>49</v>
      </c>
      <c r="G172" s="5">
        <v>1230</v>
      </c>
      <c r="H172" s="5" t="s">
        <v>1379</v>
      </c>
      <c r="K172" s="5">
        <v>38</v>
      </c>
      <c r="M172" s="2">
        <v>38</v>
      </c>
      <c r="Q172" s="2">
        <v>250</v>
      </c>
      <c r="R172" s="2">
        <v>24</v>
      </c>
      <c r="S172" s="5">
        <v>125</v>
      </c>
      <c r="T172" s="5" t="s">
        <v>36</v>
      </c>
      <c r="U172" s="5" t="s">
        <v>45</v>
      </c>
      <c r="V172" s="5">
        <v>144</v>
      </c>
      <c r="X172" s="5">
        <v>144</v>
      </c>
      <c r="AA172" s="5">
        <v>15</v>
      </c>
    </row>
    <row r="173" spans="1:28" s="300" customFormat="1" x14ac:dyDescent="0.65">
      <c r="A173" s="299" t="s">
        <v>1427</v>
      </c>
      <c r="B173" s="5"/>
      <c r="C173" s="414">
        <v>109</v>
      </c>
      <c r="D173" s="5" t="s">
        <v>34</v>
      </c>
      <c r="E173" s="5">
        <v>74925</v>
      </c>
      <c r="F173" s="5">
        <v>25</v>
      </c>
      <c r="G173" s="5">
        <v>6573</v>
      </c>
      <c r="H173" s="5" t="s">
        <v>1379</v>
      </c>
      <c r="I173" s="5">
        <v>3</v>
      </c>
      <c r="J173" s="5">
        <v>3</v>
      </c>
      <c r="K173" s="5">
        <v>14</v>
      </c>
      <c r="L173" s="224">
        <v>1514</v>
      </c>
      <c r="M173" s="2"/>
      <c r="N173" s="2"/>
      <c r="O173" s="2"/>
      <c r="P173" s="2"/>
      <c r="Q173" s="2">
        <v>150</v>
      </c>
      <c r="R173" s="2"/>
      <c r="S173" s="5"/>
      <c r="T173" s="5"/>
      <c r="U173" s="5"/>
      <c r="V173" s="5"/>
      <c r="W173" s="2"/>
      <c r="X173" s="5"/>
      <c r="Y173" s="2"/>
      <c r="Z173" s="2"/>
      <c r="AA173" s="5"/>
      <c r="AB173" s="5"/>
    </row>
    <row r="174" spans="1:28" s="300" customFormat="1" x14ac:dyDescent="0.65">
      <c r="A174" s="299"/>
      <c r="B174" s="5"/>
      <c r="C174" s="414"/>
      <c r="D174" s="5"/>
      <c r="E174" s="5"/>
      <c r="F174" s="5"/>
      <c r="G174" s="5"/>
      <c r="H174" s="5"/>
      <c r="I174" s="5"/>
      <c r="J174" s="5"/>
      <c r="K174" s="5"/>
      <c r="L174" s="224"/>
      <c r="M174" s="2"/>
      <c r="N174" s="2"/>
      <c r="O174" s="2"/>
      <c r="P174" s="2"/>
      <c r="Q174" s="2"/>
      <c r="R174" s="2"/>
      <c r="S174" s="5"/>
      <c r="T174" s="5"/>
      <c r="U174" s="5"/>
      <c r="V174" s="5"/>
      <c r="W174" s="2"/>
      <c r="X174" s="5"/>
      <c r="Y174" s="2"/>
      <c r="Z174" s="2"/>
      <c r="AA174" s="5"/>
      <c r="AB174" s="5"/>
    </row>
    <row r="175" spans="1:28" x14ac:dyDescent="0.65">
      <c r="A175" s="299" t="s">
        <v>1428</v>
      </c>
      <c r="B175" s="5">
        <v>183</v>
      </c>
      <c r="C175" s="414">
        <v>110</v>
      </c>
      <c r="D175" s="5" t="s">
        <v>34</v>
      </c>
      <c r="E175" s="5">
        <v>52457</v>
      </c>
      <c r="F175" s="5">
        <v>74</v>
      </c>
      <c r="G175" s="5">
        <v>5221</v>
      </c>
      <c r="H175" s="5" t="s">
        <v>1379</v>
      </c>
      <c r="K175" s="5">
        <v>69</v>
      </c>
      <c r="M175" s="2">
        <v>69</v>
      </c>
      <c r="Q175" s="2">
        <v>300</v>
      </c>
      <c r="R175" s="2">
        <v>25</v>
      </c>
      <c r="S175" s="5">
        <v>183</v>
      </c>
      <c r="T175" s="5" t="s">
        <v>36</v>
      </c>
      <c r="U175" s="5" t="s">
        <v>37</v>
      </c>
      <c r="V175" s="5">
        <v>59</v>
      </c>
      <c r="X175" s="5">
        <v>59</v>
      </c>
      <c r="AA175" s="5">
        <v>23</v>
      </c>
    </row>
    <row r="176" spans="1:28" x14ac:dyDescent="0.65">
      <c r="A176" s="304" t="s">
        <v>1428</v>
      </c>
      <c r="B176" s="232"/>
      <c r="C176" s="563">
        <v>111</v>
      </c>
      <c r="D176" s="232" t="s">
        <v>49</v>
      </c>
      <c r="E176" s="232">
        <v>1079</v>
      </c>
      <c r="F176" s="232">
        <v>11</v>
      </c>
      <c r="G176" s="232"/>
      <c r="H176" s="232" t="s">
        <v>1379</v>
      </c>
      <c r="I176" s="232">
        <v>19</v>
      </c>
      <c r="J176" s="232">
        <v>1</v>
      </c>
      <c r="K176" s="232">
        <v>18</v>
      </c>
      <c r="L176" s="567">
        <v>7718</v>
      </c>
      <c r="M176" s="300"/>
      <c r="N176" s="300"/>
      <c r="O176" s="300"/>
      <c r="P176" s="300"/>
      <c r="Q176" s="300">
        <v>100</v>
      </c>
      <c r="R176" s="300"/>
      <c r="S176" s="232"/>
      <c r="T176" s="232"/>
      <c r="U176" s="232"/>
      <c r="V176" s="232"/>
      <c r="W176" s="300"/>
      <c r="X176" s="232"/>
      <c r="Y176" s="300"/>
      <c r="Z176" s="300"/>
      <c r="AA176" s="232"/>
      <c r="AB176" s="232"/>
    </row>
    <row r="177" spans="1:28" x14ac:dyDescent="0.65">
      <c r="A177" s="299"/>
    </row>
    <row r="178" spans="1:28" x14ac:dyDescent="0.65">
      <c r="A178" s="299" t="s">
        <v>1429</v>
      </c>
      <c r="B178" s="5">
        <v>183</v>
      </c>
      <c r="C178" s="414">
        <v>112</v>
      </c>
      <c r="D178" s="5" t="s">
        <v>34</v>
      </c>
      <c r="E178" s="5">
        <v>70259</v>
      </c>
      <c r="F178" s="5">
        <v>10</v>
      </c>
      <c r="G178" s="5">
        <v>5930</v>
      </c>
      <c r="H178" s="5" t="s">
        <v>1379</v>
      </c>
      <c r="J178" s="5">
        <v>1</v>
      </c>
      <c r="K178" s="5">
        <v>57</v>
      </c>
      <c r="M178" s="2">
        <v>157</v>
      </c>
      <c r="Q178" s="2">
        <v>300</v>
      </c>
      <c r="R178" s="2">
        <v>26</v>
      </c>
      <c r="S178" s="5">
        <v>183</v>
      </c>
      <c r="T178" s="5" t="s">
        <v>36</v>
      </c>
      <c r="U178" s="5" t="s">
        <v>37</v>
      </c>
      <c r="V178" s="5">
        <v>59</v>
      </c>
      <c r="X178" s="5">
        <v>59</v>
      </c>
      <c r="AA178" s="5">
        <v>20</v>
      </c>
    </row>
    <row r="179" spans="1:28" x14ac:dyDescent="0.65">
      <c r="A179" s="299"/>
    </row>
    <row r="180" spans="1:28" x14ac:dyDescent="0.65">
      <c r="A180" s="304" t="s">
        <v>1430</v>
      </c>
      <c r="B180" s="232"/>
      <c r="C180" s="563">
        <v>113</v>
      </c>
      <c r="D180" s="232" t="s">
        <v>47</v>
      </c>
      <c r="E180" s="232">
        <v>889</v>
      </c>
      <c r="F180" s="232">
        <v>2</v>
      </c>
      <c r="G180" s="232"/>
      <c r="H180" s="232" t="s">
        <v>1379</v>
      </c>
      <c r="I180" s="232">
        <v>30</v>
      </c>
      <c r="J180" s="232">
        <v>1</v>
      </c>
      <c r="K180" s="232">
        <v>25</v>
      </c>
      <c r="L180" s="567">
        <v>12125</v>
      </c>
      <c r="M180" s="300"/>
      <c r="N180" s="300"/>
      <c r="O180" s="300"/>
      <c r="P180" s="300"/>
      <c r="Q180" s="300">
        <v>200</v>
      </c>
      <c r="R180" s="300"/>
      <c r="S180" s="232"/>
      <c r="T180" s="232"/>
      <c r="U180" s="232"/>
      <c r="V180" s="232"/>
      <c r="W180" s="300"/>
      <c r="X180" s="232"/>
      <c r="Y180" s="300"/>
      <c r="Z180" s="300"/>
      <c r="AA180" s="232"/>
      <c r="AB180" s="232"/>
    </row>
    <row r="181" spans="1:28" s="282" customFormat="1" x14ac:dyDescent="0.65">
      <c r="A181" s="303"/>
      <c r="B181" s="17"/>
      <c r="C181" s="423"/>
      <c r="D181" s="17"/>
      <c r="E181" s="17"/>
      <c r="F181" s="17"/>
      <c r="G181" s="17"/>
      <c r="H181" s="17"/>
      <c r="I181" s="17"/>
      <c r="J181" s="17"/>
      <c r="K181" s="17"/>
      <c r="L181" s="566"/>
      <c r="S181" s="17"/>
      <c r="T181" s="17"/>
      <c r="U181" s="17"/>
      <c r="V181" s="17"/>
      <c r="X181" s="17"/>
      <c r="AA181" s="17"/>
      <c r="AB181" s="17"/>
    </row>
    <row r="182" spans="1:28" s="300" customFormat="1" x14ac:dyDescent="0.65">
      <c r="A182" s="299" t="s">
        <v>1431</v>
      </c>
      <c r="B182" s="5"/>
      <c r="C182" s="414">
        <v>114</v>
      </c>
      <c r="D182" s="5" t="s">
        <v>34</v>
      </c>
      <c r="E182" s="5">
        <v>100005</v>
      </c>
      <c r="F182" s="5">
        <v>339</v>
      </c>
      <c r="G182" s="5">
        <v>8043</v>
      </c>
      <c r="H182" s="5" t="s">
        <v>1379</v>
      </c>
      <c r="I182" s="5">
        <v>14</v>
      </c>
      <c r="J182" s="5">
        <v>1</v>
      </c>
      <c r="K182" s="5">
        <v>62</v>
      </c>
      <c r="L182" s="224">
        <v>5762</v>
      </c>
      <c r="M182" s="2"/>
      <c r="N182" s="2"/>
      <c r="O182" s="2"/>
      <c r="P182" s="2"/>
      <c r="Q182" s="2">
        <v>200</v>
      </c>
      <c r="R182" s="2"/>
      <c r="S182" s="5"/>
      <c r="T182" s="5"/>
      <c r="U182" s="5"/>
      <c r="V182" s="5"/>
      <c r="W182" s="2"/>
      <c r="X182" s="5"/>
      <c r="Y182" s="2"/>
      <c r="Z182" s="2"/>
      <c r="AA182" s="5"/>
      <c r="AB182" s="5"/>
    </row>
    <row r="183" spans="1:28" s="300" customFormat="1" x14ac:dyDescent="0.65">
      <c r="A183" s="304" t="s">
        <v>1431</v>
      </c>
      <c r="B183" s="232"/>
      <c r="C183" s="563">
        <v>115</v>
      </c>
      <c r="D183" s="232" t="s">
        <v>49</v>
      </c>
      <c r="E183" s="232">
        <v>2953</v>
      </c>
      <c r="F183" s="232">
        <v>61</v>
      </c>
      <c r="G183" s="232"/>
      <c r="H183" s="232" t="s">
        <v>1379</v>
      </c>
      <c r="I183" s="232">
        <v>5</v>
      </c>
      <c r="J183" s="232">
        <v>3</v>
      </c>
      <c r="K183" s="232">
        <v>60</v>
      </c>
      <c r="L183" s="567">
        <v>2360</v>
      </c>
      <c r="Q183" s="300">
        <v>150</v>
      </c>
      <c r="S183" s="232"/>
      <c r="T183" s="232"/>
      <c r="U183" s="232"/>
      <c r="V183" s="232"/>
      <c r="X183" s="232"/>
      <c r="AA183" s="232"/>
      <c r="AB183" s="232"/>
    </row>
    <row r="184" spans="1:28" s="282" customFormat="1" x14ac:dyDescent="0.65">
      <c r="A184" s="303"/>
      <c r="B184" s="17"/>
      <c r="C184" s="423"/>
      <c r="D184" s="17"/>
      <c r="E184" s="17"/>
      <c r="F184" s="17"/>
      <c r="G184" s="17"/>
      <c r="H184" s="17"/>
      <c r="I184" s="17"/>
      <c r="J184" s="17"/>
      <c r="K184" s="17"/>
      <c r="L184" s="566"/>
      <c r="S184" s="17"/>
      <c r="T184" s="17"/>
      <c r="U184" s="17"/>
      <c r="V184" s="17"/>
      <c r="X184" s="17"/>
      <c r="AA184" s="17"/>
      <c r="AB184" s="17"/>
    </row>
    <row r="185" spans="1:28" x14ac:dyDescent="0.65">
      <c r="A185" s="299" t="s">
        <v>1432</v>
      </c>
      <c r="C185" s="414">
        <v>116</v>
      </c>
      <c r="D185" s="5" t="s">
        <v>34</v>
      </c>
      <c r="E185" s="5">
        <v>75059</v>
      </c>
      <c r="F185" s="5">
        <v>40</v>
      </c>
      <c r="G185" s="5">
        <v>6670</v>
      </c>
      <c r="H185" s="5" t="s">
        <v>1379</v>
      </c>
      <c r="I185" s="5">
        <v>3</v>
      </c>
      <c r="J185" s="5">
        <v>1</v>
      </c>
      <c r="K185" s="5">
        <v>35</v>
      </c>
      <c r="L185" s="224">
        <v>1335</v>
      </c>
      <c r="Q185" s="2">
        <v>150</v>
      </c>
    </row>
    <row r="186" spans="1:28" x14ac:dyDescent="0.65">
      <c r="A186" s="299"/>
    </row>
    <row r="187" spans="1:28" x14ac:dyDescent="0.65">
      <c r="A187" s="299" t="s">
        <v>1433</v>
      </c>
      <c r="C187" s="414">
        <v>117</v>
      </c>
      <c r="D187" s="5" t="s">
        <v>34</v>
      </c>
      <c r="E187" s="5">
        <v>42292</v>
      </c>
      <c r="F187" s="5">
        <v>58</v>
      </c>
      <c r="G187" s="5">
        <v>3917</v>
      </c>
      <c r="H187" s="5" t="s">
        <v>1379</v>
      </c>
      <c r="I187" s="5">
        <v>5</v>
      </c>
      <c r="J187" s="5">
        <v>3</v>
      </c>
      <c r="K187" s="5">
        <v>69</v>
      </c>
      <c r="L187" s="224">
        <v>2369</v>
      </c>
      <c r="Q187" s="2">
        <v>150</v>
      </c>
    </row>
    <row r="188" spans="1:28" x14ac:dyDescent="0.65">
      <c r="A188" s="304" t="s">
        <v>1433</v>
      </c>
      <c r="B188" s="232"/>
      <c r="C188" s="414">
        <v>118</v>
      </c>
      <c r="D188" s="232" t="s">
        <v>49</v>
      </c>
      <c r="E188" s="232">
        <v>11668</v>
      </c>
      <c r="F188" s="232">
        <v>50</v>
      </c>
      <c r="G188" s="232"/>
      <c r="H188" s="232" t="s">
        <v>1379</v>
      </c>
      <c r="I188" s="232">
        <v>5</v>
      </c>
      <c r="J188" s="232">
        <v>2</v>
      </c>
      <c r="K188" s="232">
        <v>64</v>
      </c>
      <c r="L188" s="567">
        <v>2264</v>
      </c>
      <c r="M188" s="300"/>
      <c r="N188" s="300"/>
      <c r="O188" s="300"/>
      <c r="P188" s="300"/>
      <c r="Q188" s="300">
        <v>300</v>
      </c>
      <c r="R188" s="300"/>
      <c r="S188" s="232"/>
      <c r="T188" s="232"/>
      <c r="U188" s="232"/>
      <c r="V188" s="232"/>
      <c r="W188" s="300"/>
      <c r="X188" s="232"/>
      <c r="Y188" s="300"/>
      <c r="Z188" s="300"/>
      <c r="AA188" s="232"/>
      <c r="AB188" s="232"/>
    </row>
    <row r="189" spans="1:28" x14ac:dyDescent="0.65">
      <c r="A189" s="304" t="s">
        <v>1433</v>
      </c>
      <c r="B189" s="232"/>
      <c r="C189" s="414">
        <v>119</v>
      </c>
      <c r="D189" s="232" t="s">
        <v>49</v>
      </c>
      <c r="E189" s="232">
        <v>1116</v>
      </c>
      <c r="F189" s="232">
        <v>69</v>
      </c>
      <c r="G189" s="232"/>
      <c r="H189" s="232" t="s">
        <v>1379</v>
      </c>
      <c r="I189" s="232">
        <v>3</v>
      </c>
      <c r="J189" s="232">
        <v>1</v>
      </c>
      <c r="K189" s="232">
        <v>11</v>
      </c>
      <c r="L189" s="567">
        <v>1311</v>
      </c>
      <c r="M189" s="300"/>
      <c r="N189" s="300"/>
      <c r="O189" s="300"/>
      <c r="P189" s="300"/>
      <c r="Q189" s="300">
        <v>100</v>
      </c>
      <c r="R189" s="300"/>
      <c r="S189" s="232"/>
      <c r="T189" s="232"/>
      <c r="U189" s="232"/>
      <c r="V189" s="232"/>
      <c r="W189" s="300"/>
      <c r="X189" s="232"/>
      <c r="Y189" s="300"/>
      <c r="Z189" s="300"/>
      <c r="AA189" s="232"/>
      <c r="AB189" s="232"/>
    </row>
    <row r="190" spans="1:28" s="282" customFormat="1" x14ac:dyDescent="0.65">
      <c r="A190" s="303"/>
      <c r="B190" s="17"/>
      <c r="C190" s="423"/>
      <c r="D190" s="17"/>
      <c r="E190" s="17"/>
      <c r="F190" s="17"/>
      <c r="G190" s="17"/>
      <c r="H190" s="17"/>
      <c r="I190" s="17"/>
      <c r="J190" s="17"/>
      <c r="K190" s="17"/>
      <c r="L190" s="566"/>
      <c r="S190" s="17"/>
      <c r="T190" s="17"/>
      <c r="U190" s="17"/>
      <c r="V190" s="17"/>
      <c r="X190" s="17"/>
      <c r="AA190" s="17"/>
      <c r="AB190" s="17"/>
    </row>
    <row r="191" spans="1:28" x14ac:dyDescent="0.65">
      <c r="A191" s="299" t="s">
        <v>1434</v>
      </c>
      <c r="C191" s="414">
        <v>120</v>
      </c>
      <c r="D191" s="5" t="s">
        <v>34</v>
      </c>
      <c r="E191" s="5">
        <v>88883</v>
      </c>
      <c r="F191" s="5">
        <v>122</v>
      </c>
      <c r="G191" s="5">
        <v>7265</v>
      </c>
      <c r="H191" s="5" t="s">
        <v>1379</v>
      </c>
      <c r="I191" s="5">
        <v>2</v>
      </c>
      <c r="K191" s="5">
        <v>90</v>
      </c>
      <c r="L191" s="224">
        <v>890</v>
      </c>
      <c r="Q191" s="2">
        <v>250</v>
      </c>
    </row>
    <row r="192" spans="1:28" s="300" customFormat="1" x14ac:dyDescent="0.65">
      <c r="A192" s="305" t="s">
        <v>1434</v>
      </c>
      <c r="B192" s="233">
        <v>37</v>
      </c>
      <c r="C192" s="564">
        <v>121</v>
      </c>
      <c r="D192" s="233" t="s">
        <v>34</v>
      </c>
      <c r="E192" s="233">
        <v>37336</v>
      </c>
      <c r="F192" s="233">
        <v>9</v>
      </c>
      <c r="G192" s="233">
        <v>1171</v>
      </c>
      <c r="H192" s="233" t="s">
        <v>1379</v>
      </c>
      <c r="I192" s="233"/>
      <c r="J192" s="233"/>
      <c r="K192" s="233">
        <v>54</v>
      </c>
      <c r="L192" s="568"/>
      <c r="M192" s="302">
        <v>54</v>
      </c>
      <c r="N192" s="302"/>
      <c r="O192" s="302"/>
      <c r="P192" s="302"/>
      <c r="Q192" s="302">
        <v>300</v>
      </c>
      <c r="R192" s="302">
        <v>27</v>
      </c>
      <c r="S192" s="233">
        <v>37</v>
      </c>
      <c r="T192" s="233" t="s">
        <v>36</v>
      </c>
      <c r="U192" s="233" t="s">
        <v>45</v>
      </c>
      <c r="V192" s="233">
        <v>108</v>
      </c>
      <c r="W192" s="302"/>
      <c r="X192" s="233">
        <v>4028</v>
      </c>
      <c r="Y192" s="302">
        <v>31.96</v>
      </c>
      <c r="Z192" s="302"/>
      <c r="AA192" s="233">
        <v>20</v>
      </c>
      <c r="AB192" s="233" t="s">
        <v>1435</v>
      </c>
    </row>
    <row r="193" spans="1:28" s="282" customFormat="1" x14ac:dyDescent="0.65">
      <c r="A193" s="303"/>
      <c r="B193" s="17"/>
      <c r="C193" s="423"/>
      <c r="D193" s="17"/>
      <c r="E193" s="17"/>
      <c r="F193" s="17"/>
      <c r="G193" s="17"/>
      <c r="H193" s="17"/>
      <c r="I193" s="17"/>
      <c r="J193" s="17"/>
      <c r="K193" s="17"/>
      <c r="L193" s="566"/>
      <c r="S193" s="17"/>
      <c r="T193" s="17"/>
      <c r="U193" s="17"/>
      <c r="V193" s="17"/>
      <c r="X193" s="17"/>
      <c r="AA193" s="17"/>
      <c r="AB193" s="17"/>
    </row>
    <row r="194" spans="1:28" x14ac:dyDescent="0.65">
      <c r="A194" s="304" t="s">
        <v>1436</v>
      </c>
      <c r="B194" s="232"/>
      <c r="C194" s="563">
        <v>122</v>
      </c>
      <c r="D194" s="232" t="s">
        <v>49</v>
      </c>
      <c r="E194" s="232">
        <v>1084</v>
      </c>
      <c r="F194" s="232">
        <v>18</v>
      </c>
      <c r="G194" s="232"/>
      <c r="H194" s="232" t="s">
        <v>1379</v>
      </c>
      <c r="I194" s="232">
        <v>8</v>
      </c>
      <c r="J194" s="232"/>
      <c r="K194" s="232">
        <v>1</v>
      </c>
      <c r="L194" s="567">
        <v>3201</v>
      </c>
      <c r="M194" s="300"/>
      <c r="N194" s="300"/>
      <c r="O194" s="300"/>
      <c r="P194" s="300"/>
      <c r="Q194" s="300">
        <v>100</v>
      </c>
      <c r="R194" s="300"/>
      <c r="S194" s="232"/>
      <c r="T194" s="232"/>
      <c r="U194" s="232"/>
      <c r="V194" s="232"/>
      <c r="W194" s="300"/>
      <c r="X194" s="232"/>
      <c r="Y194" s="300"/>
      <c r="Z194" s="300"/>
      <c r="AA194" s="232"/>
      <c r="AB194" s="232"/>
    </row>
    <row r="195" spans="1:28" x14ac:dyDescent="0.65">
      <c r="A195" s="304" t="s">
        <v>1436</v>
      </c>
      <c r="B195" s="232"/>
      <c r="C195" s="563">
        <v>123</v>
      </c>
      <c r="D195" s="232" t="s">
        <v>49</v>
      </c>
      <c r="E195" s="232">
        <v>1090</v>
      </c>
      <c r="F195" s="232">
        <v>28</v>
      </c>
      <c r="G195" s="232"/>
      <c r="H195" s="232" t="s">
        <v>1379</v>
      </c>
      <c r="I195" s="232">
        <v>4</v>
      </c>
      <c r="J195" s="232">
        <v>3</v>
      </c>
      <c r="K195" s="232">
        <v>86</v>
      </c>
      <c r="L195" s="567">
        <v>1986</v>
      </c>
      <c r="M195" s="300"/>
      <c r="N195" s="300"/>
      <c r="O195" s="300"/>
      <c r="P195" s="300"/>
      <c r="Q195" s="300">
        <v>250</v>
      </c>
      <c r="R195" s="300"/>
      <c r="S195" s="232"/>
      <c r="T195" s="232"/>
      <c r="U195" s="232"/>
      <c r="V195" s="232"/>
      <c r="W195" s="300"/>
      <c r="X195" s="232"/>
      <c r="Y195" s="300"/>
      <c r="Z195" s="300"/>
      <c r="AA195" s="232"/>
      <c r="AB195" s="232"/>
    </row>
    <row r="196" spans="1:28" s="282" customFormat="1" x14ac:dyDescent="0.65">
      <c r="A196" s="303"/>
      <c r="B196" s="17"/>
      <c r="C196" s="423"/>
      <c r="D196" s="17"/>
      <c r="E196" s="17"/>
      <c r="F196" s="17"/>
      <c r="G196" s="17"/>
      <c r="H196" s="17"/>
      <c r="I196" s="17"/>
      <c r="J196" s="17"/>
      <c r="K196" s="17"/>
      <c r="L196" s="566"/>
      <c r="S196" s="17"/>
      <c r="T196" s="17"/>
      <c r="U196" s="17"/>
      <c r="V196" s="17"/>
      <c r="X196" s="17"/>
      <c r="AA196" s="17"/>
      <c r="AB196" s="17"/>
    </row>
    <row r="197" spans="1:28" x14ac:dyDescent="0.65">
      <c r="A197" s="304" t="s">
        <v>1437</v>
      </c>
      <c r="B197" s="232">
        <v>127</v>
      </c>
      <c r="C197" s="563">
        <v>124</v>
      </c>
      <c r="D197" s="232" t="s">
        <v>47</v>
      </c>
      <c r="E197" s="232">
        <v>2026</v>
      </c>
      <c r="F197" s="232">
        <v>50</v>
      </c>
      <c r="G197" s="232"/>
      <c r="H197" s="232" t="s">
        <v>1379</v>
      </c>
      <c r="I197" s="232">
        <v>1</v>
      </c>
      <c r="J197" s="232">
        <v>1</v>
      </c>
      <c r="K197" s="232">
        <v>6</v>
      </c>
      <c r="L197" s="567"/>
      <c r="M197" s="300">
        <v>506</v>
      </c>
      <c r="N197" s="300"/>
      <c r="O197" s="300"/>
      <c r="P197" s="300"/>
      <c r="Q197" s="300">
        <v>250</v>
      </c>
      <c r="R197" s="300">
        <v>28</v>
      </c>
      <c r="S197" s="232">
        <v>127</v>
      </c>
      <c r="T197" s="232" t="s">
        <v>36</v>
      </c>
      <c r="U197" s="232" t="s">
        <v>45</v>
      </c>
      <c r="V197" s="232">
        <v>144</v>
      </c>
      <c r="W197" s="300"/>
      <c r="X197" s="232">
        <v>144</v>
      </c>
      <c r="Y197" s="300"/>
      <c r="Z197" s="300"/>
      <c r="AA197" s="232">
        <v>30</v>
      </c>
      <c r="AB197" s="232"/>
    </row>
    <row r="198" spans="1:28" s="282" customFormat="1" x14ac:dyDescent="0.65">
      <c r="A198" s="303"/>
      <c r="B198" s="17"/>
      <c r="C198" s="423"/>
      <c r="D198" s="17"/>
      <c r="E198" s="17"/>
      <c r="F198" s="17"/>
      <c r="G198" s="17"/>
      <c r="H198" s="17"/>
      <c r="I198" s="17"/>
      <c r="J198" s="17"/>
      <c r="K198" s="17"/>
      <c r="L198" s="566"/>
      <c r="S198" s="17"/>
      <c r="T198" s="17"/>
      <c r="U198" s="17"/>
      <c r="V198" s="17"/>
      <c r="X198" s="17"/>
      <c r="AA198" s="17"/>
      <c r="AB198" s="17"/>
    </row>
    <row r="199" spans="1:28" s="300" customFormat="1" x14ac:dyDescent="0.65">
      <c r="A199" s="299" t="s">
        <v>1438</v>
      </c>
      <c r="B199" s="5"/>
      <c r="C199" s="414">
        <v>125</v>
      </c>
      <c r="D199" s="5" t="s">
        <v>34</v>
      </c>
      <c r="E199" s="5">
        <v>75067</v>
      </c>
      <c r="F199" s="5">
        <v>36</v>
      </c>
      <c r="G199" s="5">
        <v>6678</v>
      </c>
      <c r="H199" s="5" t="s">
        <v>1379</v>
      </c>
      <c r="I199" s="5">
        <v>6</v>
      </c>
      <c r="J199" s="5">
        <v>2</v>
      </c>
      <c r="K199" s="5">
        <v>28</v>
      </c>
      <c r="L199" s="224">
        <v>2628</v>
      </c>
      <c r="M199" s="2"/>
      <c r="N199" s="2"/>
      <c r="O199" s="2"/>
      <c r="P199" s="2"/>
      <c r="Q199" s="2">
        <v>100</v>
      </c>
      <c r="R199" s="2"/>
      <c r="S199" s="5"/>
      <c r="T199" s="5"/>
      <c r="U199" s="5"/>
      <c r="V199" s="5"/>
      <c r="W199" s="2"/>
      <c r="X199" s="5"/>
      <c r="Y199" s="2"/>
      <c r="Z199" s="2"/>
      <c r="AA199" s="5"/>
      <c r="AB199" s="5"/>
    </row>
    <row r="200" spans="1:28" x14ac:dyDescent="0.65">
      <c r="A200" s="299" t="s">
        <v>1438</v>
      </c>
      <c r="B200" s="5">
        <v>95</v>
      </c>
      <c r="C200" s="414">
        <v>126</v>
      </c>
      <c r="D200" s="5" t="s">
        <v>34</v>
      </c>
      <c r="E200" s="5">
        <v>52500</v>
      </c>
      <c r="F200" s="5">
        <v>39</v>
      </c>
      <c r="G200" s="5">
        <v>5264</v>
      </c>
      <c r="H200" s="5" t="s">
        <v>1379</v>
      </c>
      <c r="J200" s="5">
        <v>1</v>
      </c>
      <c r="K200" s="5">
        <v>19</v>
      </c>
      <c r="M200" s="2">
        <v>119</v>
      </c>
      <c r="Q200" s="2">
        <v>200</v>
      </c>
      <c r="R200" s="2">
        <v>29</v>
      </c>
      <c r="S200" s="5">
        <v>95</v>
      </c>
      <c r="T200" s="5" t="s">
        <v>36</v>
      </c>
      <c r="U200" s="5" t="s">
        <v>64</v>
      </c>
      <c r="V200" s="5">
        <v>72</v>
      </c>
      <c r="X200" s="5">
        <v>72</v>
      </c>
      <c r="AA200" s="5">
        <v>5</v>
      </c>
    </row>
    <row r="201" spans="1:28" x14ac:dyDescent="0.65">
      <c r="A201" s="299" t="s">
        <v>1438</v>
      </c>
      <c r="C201" s="414">
        <v>127</v>
      </c>
      <c r="D201" s="5" t="s">
        <v>34</v>
      </c>
      <c r="E201" s="5">
        <v>97350</v>
      </c>
      <c r="F201" s="5">
        <v>314</v>
      </c>
      <c r="G201" s="5">
        <v>7772</v>
      </c>
      <c r="H201" s="5" t="s">
        <v>1379</v>
      </c>
      <c r="I201" s="5">
        <v>3</v>
      </c>
      <c r="J201" s="5">
        <v>3</v>
      </c>
      <c r="L201" s="224">
        <v>1500</v>
      </c>
      <c r="Q201" s="2">
        <v>150</v>
      </c>
    </row>
    <row r="202" spans="1:28" x14ac:dyDescent="0.65">
      <c r="A202" s="299"/>
    </row>
    <row r="203" spans="1:28" x14ac:dyDescent="0.65">
      <c r="A203" s="299" t="s">
        <v>1439</v>
      </c>
      <c r="C203" s="414">
        <v>128</v>
      </c>
      <c r="D203" s="5" t="s">
        <v>34</v>
      </c>
      <c r="E203" s="5">
        <v>88842</v>
      </c>
      <c r="F203" s="5">
        <v>154</v>
      </c>
      <c r="G203" s="5">
        <v>7224</v>
      </c>
      <c r="H203" s="5" t="s">
        <v>1379</v>
      </c>
      <c r="I203" s="5">
        <v>2</v>
      </c>
      <c r="J203" s="5">
        <v>2</v>
      </c>
      <c r="K203" s="5">
        <v>46</v>
      </c>
      <c r="L203" s="224">
        <v>1046</v>
      </c>
      <c r="Q203" s="2">
        <v>100</v>
      </c>
    </row>
    <row r="204" spans="1:28" x14ac:dyDescent="0.65">
      <c r="A204" s="299" t="s">
        <v>1439</v>
      </c>
      <c r="C204" s="414">
        <v>129</v>
      </c>
      <c r="D204" s="5" t="s">
        <v>34</v>
      </c>
      <c r="E204" s="5">
        <v>74932</v>
      </c>
      <c r="F204" s="5">
        <v>33</v>
      </c>
      <c r="G204" s="5">
        <v>6580</v>
      </c>
      <c r="H204" s="5" t="s">
        <v>1379</v>
      </c>
      <c r="I204" s="5">
        <v>2</v>
      </c>
      <c r="K204" s="5">
        <v>20</v>
      </c>
      <c r="L204" s="224">
        <v>820</v>
      </c>
      <c r="Q204" s="2">
        <v>100</v>
      </c>
    </row>
    <row r="205" spans="1:28" x14ac:dyDescent="0.65">
      <c r="A205" s="299" t="s">
        <v>1439</v>
      </c>
      <c r="B205" s="5">
        <v>85</v>
      </c>
      <c r="C205" s="414">
        <v>130</v>
      </c>
      <c r="D205" s="5" t="s">
        <v>34</v>
      </c>
      <c r="E205" s="5">
        <v>75066</v>
      </c>
      <c r="F205" s="5">
        <v>47</v>
      </c>
      <c r="G205" s="5">
        <v>6677</v>
      </c>
      <c r="H205" s="5" t="s">
        <v>1379</v>
      </c>
      <c r="J205" s="5">
        <v>3</v>
      </c>
      <c r="K205" s="5">
        <v>24</v>
      </c>
      <c r="M205" s="2">
        <v>324</v>
      </c>
      <c r="Q205" s="2">
        <v>250</v>
      </c>
      <c r="R205" s="2">
        <v>30</v>
      </c>
      <c r="S205" s="5">
        <v>85</v>
      </c>
      <c r="T205" s="5" t="s">
        <v>36</v>
      </c>
      <c r="U205" s="5" t="s">
        <v>64</v>
      </c>
      <c r="V205" s="5">
        <v>59</v>
      </c>
      <c r="X205" s="5">
        <v>59</v>
      </c>
      <c r="AA205" s="5">
        <v>21</v>
      </c>
    </row>
    <row r="206" spans="1:28" s="300" customFormat="1" x14ac:dyDescent="0.65">
      <c r="A206" s="304" t="s">
        <v>1440</v>
      </c>
      <c r="B206" s="232"/>
      <c r="C206" s="414">
        <v>131</v>
      </c>
      <c r="D206" s="232" t="s">
        <v>49</v>
      </c>
      <c r="E206" s="232">
        <v>1114</v>
      </c>
      <c r="F206" s="232">
        <v>66</v>
      </c>
      <c r="G206" s="232"/>
      <c r="H206" s="232" t="s">
        <v>1379</v>
      </c>
      <c r="I206" s="232">
        <v>3</v>
      </c>
      <c r="J206" s="232">
        <v>1</v>
      </c>
      <c r="K206" s="232">
        <v>7</v>
      </c>
      <c r="L206" s="567">
        <v>1307</v>
      </c>
      <c r="Q206" s="300">
        <v>100</v>
      </c>
      <c r="S206" s="232"/>
      <c r="T206" s="232"/>
      <c r="U206" s="232"/>
      <c r="V206" s="232"/>
      <c r="X206" s="232"/>
      <c r="AA206" s="232"/>
      <c r="AB206" s="232"/>
    </row>
    <row r="207" spans="1:28" x14ac:dyDescent="0.65">
      <c r="A207" s="299" t="s">
        <v>1440</v>
      </c>
      <c r="B207" s="5">
        <v>110</v>
      </c>
      <c r="C207" s="414">
        <v>132</v>
      </c>
      <c r="D207" s="5" t="s">
        <v>34</v>
      </c>
      <c r="E207" s="5">
        <v>75073</v>
      </c>
      <c r="F207" s="5">
        <v>82</v>
      </c>
      <c r="G207" s="5">
        <v>6684</v>
      </c>
      <c r="H207" s="5" t="s">
        <v>1379</v>
      </c>
      <c r="J207" s="5">
        <v>2</v>
      </c>
      <c r="K207" s="5">
        <v>80</v>
      </c>
      <c r="M207" s="2">
        <v>280</v>
      </c>
      <c r="Q207" s="2">
        <v>200</v>
      </c>
      <c r="R207" s="2">
        <v>31</v>
      </c>
      <c r="S207" s="5">
        <v>110</v>
      </c>
      <c r="T207" s="5" t="s">
        <v>36</v>
      </c>
      <c r="U207" s="5" t="s">
        <v>64</v>
      </c>
      <c r="V207" s="5">
        <v>72</v>
      </c>
      <c r="X207" s="5">
        <v>72</v>
      </c>
      <c r="AA207" s="5">
        <v>9</v>
      </c>
    </row>
    <row r="208" spans="1:28" x14ac:dyDescent="0.65">
      <c r="A208" s="299" t="s">
        <v>1440</v>
      </c>
      <c r="C208" s="414">
        <v>133</v>
      </c>
      <c r="D208" s="5" t="s">
        <v>34</v>
      </c>
      <c r="E208" s="5">
        <v>96027</v>
      </c>
      <c r="F208" s="5">
        <v>321</v>
      </c>
      <c r="G208" s="5">
        <v>7686</v>
      </c>
      <c r="H208" s="5" t="s">
        <v>1379</v>
      </c>
      <c r="I208" s="5">
        <v>10</v>
      </c>
      <c r="K208" s="5">
        <v>34</v>
      </c>
      <c r="L208" s="224">
        <v>4034</v>
      </c>
      <c r="Q208" s="2">
        <v>100</v>
      </c>
    </row>
    <row r="209" spans="1:28" x14ac:dyDescent="0.65">
      <c r="A209" s="304" t="s">
        <v>1440</v>
      </c>
      <c r="B209" s="232"/>
      <c r="C209" s="414">
        <v>134</v>
      </c>
      <c r="D209" s="232" t="s">
        <v>49</v>
      </c>
      <c r="E209" s="232">
        <v>1449</v>
      </c>
      <c r="F209" s="232">
        <v>155</v>
      </c>
      <c r="G209" s="232"/>
      <c r="H209" s="232" t="s">
        <v>1379</v>
      </c>
      <c r="I209" s="232">
        <v>4</v>
      </c>
      <c r="J209" s="232">
        <v>2</v>
      </c>
      <c r="K209" s="232">
        <v>69</v>
      </c>
      <c r="L209" s="567">
        <v>1869</v>
      </c>
      <c r="M209" s="300"/>
      <c r="N209" s="300"/>
      <c r="O209" s="300"/>
      <c r="P209" s="300"/>
      <c r="Q209" s="300">
        <v>150</v>
      </c>
      <c r="R209" s="300"/>
      <c r="S209" s="232"/>
      <c r="T209" s="232"/>
      <c r="U209" s="232"/>
      <c r="V209" s="232"/>
      <c r="W209" s="300"/>
      <c r="X209" s="232"/>
      <c r="Y209" s="300"/>
      <c r="Z209" s="300"/>
      <c r="AA209" s="232"/>
      <c r="AB209" s="232"/>
    </row>
    <row r="210" spans="1:28" s="282" customFormat="1" x14ac:dyDescent="0.65">
      <c r="A210" s="303"/>
      <c r="B210" s="17"/>
      <c r="C210" s="423"/>
      <c r="D210" s="17"/>
      <c r="E210" s="17"/>
      <c r="F210" s="17"/>
      <c r="G210" s="17"/>
      <c r="H210" s="17"/>
      <c r="I210" s="17"/>
      <c r="J210" s="17"/>
      <c r="K210" s="17"/>
      <c r="L210" s="566"/>
      <c r="S210" s="17"/>
      <c r="T210" s="17"/>
      <c r="U210" s="17"/>
      <c r="V210" s="17"/>
      <c r="X210" s="17"/>
      <c r="AA210" s="17"/>
      <c r="AB210" s="17"/>
    </row>
    <row r="211" spans="1:28" x14ac:dyDescent="0.65">
      <c r="A211" s="299" t="s">
        <v>1441</v>
      </c>
      <c r="C211" s="414">
        <v>135</v>
      </c>
      <c r="D211" s="5" t="s">
        <v>34</v>
      </c>
      <c r="E211" s="5">
        <v>88861</v>
      </c>
      <c r="F211" s="5">
        <v>131</v>
      </c>
      <c r="G211" s="5">
        <v>7243</v>
      </c>
      <c r="H211" s="5" t="s">
        <v>1379</v>
      </c>
      <c r="I211" s="5">
        <v>6</v>
      </c>
      <c r="K211" s="5">
        <v>44</v>
      </c>
      <c r="L211" s="224">
        <v>2444</v>
      </c>
      <c r="Q211" s="2">
        <v>150</v>
      </c>
    </row>
    <row r="212" spans="1:28" x14ac:dyDescent="0.65">
      <c r="A212" s="299" t="s">
        <v>1441</v>
      </c>
      <c r="C212" s="414">
        <v>136</v>
      </c>
      <c r="D212" s="5" t="s">
        <v>34</v>
      </c>
      <c r="E212" s="5">
        <v>87829</v>
      </c>
      <c r="F212" s="5">
        <v>282</v>
      </c>
      <c r="G212" s="5">
        <v>7089</v>
      </c>
      <c r="H212" s="5" t="s">
        <v>1379</v>
      </c>
      <c r="I212" s="5">
        <v>8</v>
      </c>
      <c r="K212" s="5">
        <v>10</v>
      </c>
      <c r="L212" s="224">
        <v>3210</v>
      </c>
      <c r="Q212" s="2">
        <v>150</v>
      </c>
    </row>
    <row r="213" spans="1:28" s="300" customFormat="1" x14ac:dyDescent="0.65">
      <c r="A213" s="299" t="s">
        <v>1441</v>
      </c>
      <c r="B213" s="5"/>
      <c r="C213" s="414">
        <v>137</v>
      </c>
      <c r="D213" s="5" t="s">
        <v>34</v>
      </c>
      <c r="E213" s="5">
        <v>88887</v>
      </c>
      <c r="F213" s="5">
        <v>298</v>
      </c>
      <c r="G213" s="5">
        <v>7269</v>
      </c>
      <c r="H213" s="5" t="s">
        <v>1379</v>
      </c>
      <c r="I213" s="5">
        <v>4</v>
      </c>
      <c r="J213" s="5">
        <v>1</v>
      </c>
      <c r="K213" s="5">
        <v>72</v>
      </c>
      <c r="L213" s="224">
        <v>1772</v>
      </c>
      <c r="M213" s="2"/>
      <c r="N213" s="2"/>
      <c r="O213" s="2"/>
      <c r="P213" s="2"/>
      <c r="Q213" s="2">
        <v>200</v>
      </c>
      <c r="R213" s="2"/>
      <c r="S213" s="5"/>
      <c r="T213" s="5"/>
      <c r="U213" s="5"/>
      <c r="V213" s="5"/>
      <c r="W213" s="2"/>
      <c r="X213" s="5"/>
      <c r="Y213" s="2"/>
      <c r="Z213" s="2"/>
      <c r="AA213" s="5"/>
      <c r="AB213" s="5"/>
    </row>
    <row r="214" spans="1:28" s="300" customFormat="1" x14ac:dyDescent="0.65">
      <c r="A214" s="299"/>
      <c r="B214" s="5"/>
      <c r="C214" s="414"/>
      <c r="D214" s="5"/>
      <c r="E214" s="5"/>
      <c r="F214" s="5"/>
      <c r="G214" s="5"/>
      <c r="H214" s="5"/>
      <c r="I214" s="5"/>
      <c r="J214" s="5"/>
      <c r="K214" s="5"/>
      <c r="L214" s="224"/>
      <c r="M214" s="2"/>
      <c r="N214" s="2"/>
      <c r="O214" s="2"/>
      <c r="P214" s="2"/>
      <c r="Q214" s="2"/>
      <c r="R214" s="2"/>
      <c r="S214" s="5"/>
      <c r="T214" s="5"/>
      <c r="U214" s="5"/>
      <c r="V214" s="5"/>
      <c r="W214" s="2"/>
      <c r="X214" s="5"/>
      <c r="Y214" s="2"/>
      <c r="Z214" s="2"/>
      <c r="AA214" s="5"/>
      <c r="AB214" s="5"/>
    </row>
    <row r="215" spans="1:28" s="300" customFormat="1" x14ac:dyDescent="0.65">
      <c r="A215" s="299" t="s">
        <v>1442</v>
      </c>
      <c r="B215" s="5">
        <v>280</v>
      </c>
      <c r="C215" s="414">
        <v>138</v>
      </c>
      <c r="D215" s="5" t="s">
        <v>34</v>
      </c>
      <c r="E215" s="5">
        <v>75078</v>
      </c>
      <c r="F215" s="5">
        <v>87</v>
      </c>
      <c r="G215" s="5">
        <v>6689</v>
      </c>
      <c r="H215" s="5" t="s">
        <v>1379</v>
      </c>
      <c r="I215" s="5"/>
      <c r="J215" s="5">
        <v>1</v>
      </c>
      <c r="K215" s="5">
        <v>54</v>
      </c>
      <c r="L215" s="224"/>
      <c r="M215" s="2">
        <v>154</v>
      </c>
      <c r="N215" s="2"/>
      <c r="O215" s="2"/>
      <c r="P215" s="2"/>
      <c r="Q215" s="2">
        <v>200</v>
      </c>
      <c r="R215" s="2">
        <v>32</v>
      </c>
      <c r="S215" s="5">
        <v>280</v>
      </c>
      <c r="T215" s="5" t="s">
        <v>36</v>
      </c>
      <c r="U215" s="5" t="s">
        <v>37</v>
      </c>
      <c r="V215" s="5">
        <v>72</v>
      </c>
      <c r="W215" s="2"/>
      <c r="X215" s="5">
        <v>72</v>
      </c>
      <c r="Y215" s="2"/>
      <c r="Z215" s="2"/>
      <c r="AA215" s="5">
        <v>5</v>
      </c>
      <c r="AB215" s="5"/>
    </row>
    <row r="216" spans="1:28" s="300" customFormat="1" x14ac:dyDescent="0.65">
      <c r="A216" s="299"/>
      <c r="B216" s="5"/>
      <c r="C216" s="414"/>
      <c r="D216" s="5"/>
      <c r="E216" s="5"/>
      <c r="F216" s="5"/>
      <c r="G216" s="5"/>
      <c r="H216" s="5"/>
      <c r="I216" s="5"/>
      <c r="J216" s="5"/>
      <c r="K216" s="5"/>
      <c r="L216" s="224"/>
      <c r="M216" s="2"/>
      <c r="N216" s="2"/>
      <c r="O216" s="2"/>
      <c r="P216" s="2"/>
      <c r="Q216" s="2"/>
      <c r="R216" s="2"/>
      <c r="S216" s="5"/>
      <c r="T216" s="5"/>
      <c r="U216" s="5"/>
      <c r="V216" s="5"/>
      <c r="W216" s="2"/>
      <c r="X216" s="5"/>
      <c r="Y216" s="2"/>
      <c r="Z216" s="2"/>
      <c r="AA216" s="5"/>
      <c r="AB216" s="5"/>
    </row>
    <row r="217" spans="1:28" s="300" customFormat="1" x14ac:dyDescent="0.65">
      <c r="A217" s="304" t="s">
        <v>1443</v>
      </c>
      <c r="B217" s="232"/>
      <c r="C217" s="563">
        <v>139</v>
      </c>
      <c r="D217" s="232" t="s">
        <v>49</v>
      </c>
      <c r="E217" s="232">
        <v>1061</v>
      </c>
      <c r="F217" s="232">
        <v>14</v>
      </c>
      <c r="G217" s="232"/>
      <c r="H217" s="232" t="s">
        <v>1379</v>
      </c>
      <c r="I217" s="232">
        <v>26</v>
      </c>
      <c r="J217" s="232">
        <v>3</v>
      </c>
      <c r="K217" s="232">
        <v>23</v>
      </c>
      <c r="L217" s="567">
        <v>10723</v>
      </c>
      <c r="Q217" s="300">
        <v>100</v>
      </c>
      <c r="S217" s="232"/>
      <c r="T217" s="232"/>
      <c r="U217" s="232"/>
      <c r="V217" s="232"/>
      <c r="X217" s="232"/>
      <c r="AA217" s="232"/>
      <c r="AB217" s="232"/>
    </row>
    <row r="218" spans="1:28" s="300" customFormat="1" x14ac:dyDescent="0.65">
      <c r="A218" s="304" t="s">
        <v>1443</v>
      </c>
      <c r="B218" s="232"/>
      <c r="C218" s="563">
        <v>140</v>
      </c>
      <c r="D218" s="232" t="s">
        <v>49</v>
      </c>
      <c r="E218" s="232">
        <v>1118</v>
      </c>
      <c r="F218" s="232">
        <v>71</v>
      </c>
      <c r="G218" s="232"/>
      <c r="H218" s="232" t="s">
        <v>1379</v>
      </c>
      <c r="I218" s="232">
        <v>8</v>
      </c>
      <c r="J218" s="232"/>
      <c r="K218" s="232">
        <v>1</v>
      </c>
      <c r="L218" s="567">
        <v>3201</v>
      </c>
      <c r="Q218" s="300">
        <v>100</v>
      </c>
      <c r="S218" s="232"/>
      <c r="T218" s="232"/>
      <c r="U218" s="232"/>
      <c r="V218" s="232"/>
      <c r="X218" s="232"/>
      <c r="AA218" s="232"/>
      <c r="AB218" s="232"/>
    </row>
    <row r="219" spans="1:28" s="282" customFormat="1" x14ac:dyDescent="0.65">
      <c r="A219" s="303"/>
      <c r="B219" s="17"/>
      <c r="C219" s="423"/>
      <c r="D219" s="17"/>
      <c r="E219" s="17"/>
      <c r="F219" s="17"/>
      <c r="G219" s="17"/>
      <c r="H219" s="17"/>
      <c r="I219" s="17"/>
      <c r="J219" s="17"/>
      <c r="K219" s="17"/>
      <c r="L219" s="566"/>
      <c r="S219" s="17"/>
      <c r="T219" s="17"/>
      <c r="U219" s="17"/>
      <c r="V219" s="17"/>
      <c r="X219" s="17"/>
      <c r="AA219" s="17"/>
      <c r="AB219" s="17"/>
    </row>
    <row r="220" spans="1:28" s="300" customFormat="1" x14ac:dyDescent="0.65">
      <c r="A220" s="299" t="s">
        <v>1444</v>
      </c>
      <c r="B220" s="5"/>
      <c r="C220" s="414">
        <v>141</v>
      </c>
      <c r="D220" s="5" t="s">
        <v>34</v>
      </c>
      <c r="E220" s="5">
        <v>43137</v>
      </c>
      <c r="F220" s="5">
        <v>3</v>
      </c>
      <c r="G220" s="5">
        <v>3026</v>
      </c>
      <c r="H220" s="5" t="s">
        <v>1379</v>
      </c>
      <c r="I220" s="5">
        <v>17</v>
      </c>
      <c r="J220" s="5"/>
      <c r="K220" s="5">
        <v>50</v>
      </c>
      <c r="L220" s="224">
        <v>6850</v>
      </c>
      <c r="M220" s="2"/>
      <c r="N220" s="2"/>
      <c r="O220" s="2"/>
      <c r="P220" s="2"/>
      <c r="Q220" s="2">
        <v>200</v>
      </c>
      <c r="R220" s="2"/>
      <c r="S220" s="5"/>
      <c r="T220" s="5"/>
      <c r="U220" s="5"/>
      <c r="V220" s="5"/>
      <c r="W220" s="2"/>
      <c r="X220" s="5"/>
      <c r="Y220" s="2"/>
      <c r="Z220" s="2"/>
      <c r="AA220" s="5"/>
      <c r="AB220" s="5"/>
    </row>
    <row r="221" spans="1:28" x14ac:dyDescent="0.65">
      <c r="A221" s="299" t="s">
        <v>1444</v>
      </c>
      <c r="B221" s="5">
        <v>128</v>
      </c>
      <c r="C221" s="414">
        <v>142</v>
      </c>
      <c r="D221" s="5" t="s">
        <v>34</v>
      </c>
      <c r="E221" s="5">
        <v>65039</v>
      </c>
      <c r="F221" s="5">
        <v>38</v>
      </c>
      <c r="G221" s="5">
        <v>1620</v>
      </c>
      <c r="H221" s="5" t="s">
        <v>1379</v>
      </c>
      <c r="K221" s="5">
        <v>44</v>
      </c>
      <c r="M221" s="2">
        <v>44</v>
      </c>
      <c r="Q221" s="2">
        <v>300</v>
      </c>
      <c r="R221" s="2">
        <v>33</v>
      </c>
      <c r="S221" s="5">
        <v>128</v>
      </c>
      <c r="T221" s="5" t="s">
        <v>36</v>
      </c>
      <c r="U221" s="5" t="s">
        <v>64</v>
      </c>
      <c r="V221" s="5">
        <v>59</v>
      </c>
      <c r="X221" s="5">
        <v>59</v>
      </c>
      <c r="AA221" s="5">
        <v>10</v>
      </c>
    </row>
    <row r="222" spans="1:28" x14ac:dyDescent="0.65">
      <c r="A222" s="299"/>
    </row>
    <row r="223" spans="1:28" x14ac:dyDescent="0.65">
      <c r="A223" s="299" t="s">
        <v>1445</v>
      </c>
      <c r="B223" s="5">
        <v>290</v>
      </c>
      <c r="C223" s="414">
        <v>143</v>
      </c>
      <c r="D223" s="5" t="s">
        <v>34</v>
      </c>
      <c r="E223" s="5">
        <v>94081</v>
      </c>
      <c r="F223" s="5">
        <v>49</v>
      </c>
      <c r="G223" s="5">
        <v>7542</v>
      </c>
      <c r="H223" s="5" t="s">
        <v>1379</v>
      </c>
      <c r="J223" s="5">
        <v>2</v>
      </c>
      <c r="K223" s="5">
        <v>66</v>
      </c>
      <c r="M223" s="2">
        <v>266</v>
      </c>
      <c r="Q223" s="2">
        <v>300</v>
      </c>
      <c r="R223" s="2">
        <v>34</v>
      </c>
      <c r="S223" s="5">
        <v>290</v>
      </c>
      <c r="T223" s="5" t="s">
        <v>36</v>
      </c>
      <c r="U223" s="5" t="s">
        <v>37</v>
      </c>
      <c r="V223" s="5">
        <v>108</v>
      </c>
      <c r="X223" s="5">
        <v>108</v>
      </c>
      <c r="AA223" s="5">
        <v>5</v>
      </c>
    </row>
    <row r="224" spans="1:28" x14ac:dyDescent="0.65">
      <c r="A224" s="299"/>
    </row>
    <row r="225" spans="1:28" x14ac:dyDescent="0.65">
      <c r="A225" s="299" t="s">
        <v>1446</v>
      </c>
      <c r="C225" s="414">
        <v>144</v>
      </c>
      <c r="D225" s="5" t="s">
        <v>34</v>
      </c>
      <c r="E225" s="5">
        <v>74915</v>
      </c>
      <c r="F225" s="5">
        <v>279</v>
      </c>
      <c r="G225" s="5">
        <v>6563</v>
      </c>
      <c r="H225" s="5" t="s">
        <v>1379</v>
      </c>
      <c r="I225" s="5">
        <v>12</v>
      </c>
      <c r="J225" s="5">
        <v>2</v>
      </c>
      <c r="K225" s="5">
        <v>10</v>
      </c>
      <c r="L225" s="224">
        <v>5010</v>
      </c>
      <c r="Q225" s="2">
        <v>175</v>
      </c>
    </row>
    <row r="226" spans="1:28" x14ac:dyDescent="0.65">
      <c r="A226" s="299"/>
    </row>
    <row r="227" spans="1:28" x14ac:dyDescent="0.65">
      <c r="A227" s="299" t="s">
        <v>1447</v>
      </c>
      <c r="C227" s="414">
        <v>145</v>
      </c>
      <c r="D227" s="5" t="s">
        <v>34</v>
      </c>
      <c r="E227" s="5">
        <v>43233</v>
      </c>
      <c r="F227" s="5">
        <v>151</v>
      </c>
      <c r="G227" s="5">
        <v>2971</v>
      </c>
      <c r="H227" s="5" t="s">
        <v>1379</v>
      </c>
      <c r="I227" s="5">
        <v>8</v>
      </c>
      <c r="K227" s="5">
        <v>72</v>
      </c>
      <c r="L227" s="224">
        <v>3272</v>
      </c>
      <c r="Q227" s="2">
        <v>100</v>
      </c>
    </row>
    <row r="228" spans="1:28" x14ac:dyDescent="0.65">
      <c r="A228" s="304" t="s">
        <v>1447</v>
      </c>
      <c r="B228" s="232"/>
      <c r="C228" s="414">
        <v>146</v>
      </c>
      <c r="D228" s="232" t="s">
        <v>49</v>
      </c>
      <c r="E228" s="232">
        <v>1062</v>
      </c>
      <c r="F228" s="232">
        <v>15</v>
      </c>
      <c r="G228" s="232"/>
      <c r="H228" s="232" t="s">
        <v>1379</v>
      </c>
      <c r="I228" s="232">
        <v>9</v>
      </c>
      <c r="J228" s="232"/>
      <c r="K228" s="232">
        <v>2</v>
      </c>
      <c r="L228" s="567">
        <v>3602</v>
      </c>
      <c r="M228" s="300"/>
      <c r="N228" s="300"/>
      <c r="O228" s="300"/>
      <c r="P228" s="300"/>
      <c r="Q228" s="300">
        <v>100</v>
      </c>
      <c r="R228" s="300"/>
      <c r="S228" s="232"/>
      <c r="T228" s="232"/>
      <c r="U228" s="232"/>
      <c r="V228" s="232"/>
      <c r="W228" s="300"/>
      <c r="X228" s="232"/>
      <c r="Y228" s="300"/>
      <c r="Z228" s="300"/>
      <c r="AA228" s="232"/>
      <c r="AB228" s="232"/>
    </row>
    <row r="229" spans="1:28" s="282" customFormat="1" x14ac:dyDescent="0.65">
      <c r="A229" s="303"/>
      <c r="B229" s="17"/>
      <c r="C229" s="423"/>
      <c r="D229" s="17"/>
      <c r="E229" s="17"/>
      <c r="F229" s="17"/>
      <c r="G229" s="17"/>
      <c r="H229" s="17"/>
      <c r="I229" s="17"/>
      <c r="J229" s="17"/>
      <c r="K229" s="17"/>
      <c r="L229" s="566"/>
      <c r="S229" s="17"/>
      <c r="T229" s="17"/>
      <c r="U229" s="17"/>
      <c r="V229" s="17"/>
      <c r="X229" s="17"/>
      <c r="AA229" s="17"/>
      <c r="AB229" s="17"/>
    </row>
    <row r="230" spans="1:28" x14ac:dyDescent="0.65">
      <c r="A230" s="299" t="s">
        <v>1448</v>
      </c>
      <c r="C230" s="414">
        <v>147</v>
      </c>
      <c r="D230" s="5" t="s">
        <v>34</v>
      </c>
      <c r="E230" s="5">
        <v>43245</v>
      </c>
      <c r="F230" s="5">
        <v>88</v>
      </c>
      <c r="G230" s="5">
        <v>2483</v>
      </c>
      <c r="H230" s="5" t="s">
        <v>1379</v>
      </c>
      <c r="I230" s="5">
        <v>7</v>
      </c>
      <c r="K230" s="5">
        <v>84</v>
      </c>
      <c r="L230" s="224">
        <v>2884</v>
      </c>
      <c r="Q230" s="2">
        <v>100</v>
      </c>
    </row>
    <row r="231" spans="1:28" x14ac:dyDescent="0.65">
      <c r="A231" s="299"/>
    </row>
    <row r="232" spans="1:28" x14ac:dyDescent="0.65">
      <c r="A232" s="299" t="s">
        <v>1449</v>
      </c>
      <c r="C232" s="414">
        <v>148</v>
      </c>
      <c r="D232" s="5" t="s">
        <v>34</v>
      </c>
      <c r="E232" s="5">
        <v>43244</v>
      </c>
      <c r="F232" s="5">
        <v>87</v>
      </c>
      <c r="G232" s="5">
        <v>2982</v>
      </c>
      <c r="H232" s="5" t="s">
        <v>1379</v>
      </c>
      <c r="I232" s="5">
        <v>7</v>
      </c>
      <c r="J232" s="5">
        <v>3</v>
      </c>
      <c r="K232" s="5">
        <v>60</v>
      </c>
      <c r="L232" s="224">
        <v>3160</v>
      </c>
      <c r="Q232" s="2">
        <v>100</v>
      </c>
    </row>
    <row r="233" spans="1:28" x14ac:dyDescent="0.65">
      <c r="A233" s="299"/>
    </row>
    <row r="234" spans="1:28" x14ac:dyDescent="0.65">
      <c r="A234" s="299" t="s">
        <v>1450</v>
      </c>
      <c r="C234" s="414">
        <v>149</v>
      </c>
      <c r="D234" s="5" t="s">
        <v>34</v>
      </c>
      <c r="E234" s="5">
        <v>86646</v>
      </c>
      <c r="F234" s="5">
        <v>294</v>
      </c>
      <c r="G234" s="5">
        <v>7015</v>
      </c>
      <c r="H234" s="5" t="s">
        <v>1379</v>
      </c>
      <c r="I234" s="5">
        <v>22</v>
      </c>
      <c r="J234" s="5">
        <v>3</v>
      </c>
      <c r="K234" s="5">
        <v>48</v>
      </c>
      <c r="L234" s="224">
        <v>9148</v>
      </c>
      <c r="Q234" s="2">
        <v>150</v>
      </c>
    </row>
    <row r="235" spans="1:28" x14ac:dyDescent="0.65">
      <c r="A235" s="299"/>
    </row>
    <row r="236" spans="1:28" x14ac:dyDescent="0.65">
      <c r="A236" s="299" t="s">
        <v>1451</v>
      </c>
      <c r="C236" s="414">
        <v>150</v>
      </c>
      <c r="D236" s="5" t="s">
        <v>34</v>
      </c>
      <c r="E236" s="5">
        <v>88854</v>
      </c>
      <c r="F236" s="5">
        <v>153</v>
      </c>
      <c r="G236" s="5">
        <v>7236</v>
      </c>
      <c r="H236" s="5" t="s">
        <v>1379</v>
      </c>
      <c r="I236" s="5">
        <v>4</v>
      </c>
      <c r="J236" s="5">
        <v>2</v>
      </c>
      <c r="K236" s="5">
        <v>49</v>
      </c>
      <c r="L236" s="224">
        <v>1849</v>
      </c>
      <c r="Q236" s="2">
        <v>100</v>
      </c>
    </row>
    <row r="237" spans="1:28" s="300" customFormat="1" x14ac:dyDescent="0.65">
      <c r="A237" s="304" t="s">
        <v>1451</v>
      </c>
      <c r="B237" s="232"/>
      <c r="C237" s="563">
        <v>151</v>
      </c>
      <c r="D237" s="232" t="s">
        <v>49</v>
      </c>
      <c r="E237" s="232">
        <v>2952</v>
      </c>
      <c r="F237" s="232">
        <v>54</v>
      </c>
      <c r="G237" s="232"/>
      <c r="H237" s="232" t="s">
        <v>1379</v>
      </c>
      <c r="I237" s="232">
        <v>6</v>
      </c>
      <c r="J237" s="232">
        <v>2</v>
      </c>
      <c r="K237" s="232">
        <v>3</v>
      </c>
      <c r="L237" s="567">
        <v>2423</v>
      </c>
      <c r="Q237" s="300">
        <v>200</v>
      </c>
      <c r="S237" s="232"/>
      <c r="T237" s="232"/>
      <c r="U237" s="232"/>
      <c r="V237" s="232"/>
      <c r="X237" s="232"/>
      <c r="AA237" s="232"/>
      <c r="AB237" s="232"/>
    </row>
    <row r="238" spans="1:28" x14ac:dyDescent="0.65">
      <c r="A238" s="299"/>
    </row>
    <row r="239" spans="1:28" s="300" customFormat="1" x14ac:dyDescent="0.65">
      <c r="A239" s="299" t="s">
        <v>1452</v>
      </c>
      <c r="B239" s="5"/>
      <c r="C239" s="414">
        <v>152</v>
      </c>
      <c r="D239" s="5" t="s">
        <v>34</v>
      </c>
      <c r="E239" s="5">
        <v>75068</v>
      </c>
      <c r="F239" s="5">
        <v>37</v>
      </c>
      <c r="G239" s="5">
        <v>6679</v>
      </c>
      <c r="H239" s="5" t="s">
        <v>1379</v>
      </c>
      <c r="I239" s="5">
        <v>10</v>
      </c>
      <c r="J239" s="5"/>
      <c r="K239" s="5">
        <v>2</v>
      </c>
      <c r="L239" s="224">
        <v>4002</v>
      </c>
      <c r="M239" s="2"/>
      <c r="N239" s="2"/>
      <c r="O239" s="2"/>
      <c r="P239" s="2"/>
      <c r="Q239" s="2">
        <v>100</v>
      </c>
      <c r="R239" s="2"/>
      <c r="S239" s="5"/>
      <c r="T239" s="5"/>
      <c r="U239" s="5"/>
      <c r="V239" s="5"/>
      <c r="W239" s="2"/>
      <c r="X239" s="5"/>
      <c r="Y239" s="2"/>
      <c r="Z239" s="2"/>
      <c r="AA239" s="5"/>
      <c r="AB239" s="5"/>
    </row>
    <row r="240" spans="1:28" x14ac:dyDescent="0.65">
      <c r="A240" s="299" t="s">
        <v>1452</v>
      </c>
      <c r="B240" s="5">
        <v>67</v>
      </c>
      <c r="C240" s="414">
        <v>153</v>
      </c>
      <c r="D240" s="5" t="s">
        <v>34</v>
      </c>
      <c r="E240" s="5">
        <v>75085</v>
      </c>
      <c r="F240" s="5">
        <v>90</v>
      </c>
      <c r="G240" s="5">
        <v>6696</v>
      </c>
      <c r="H240" s="5" t="s">
        <v>1379</v>
      </c>
      <c r="J240" s="5">
        <v>1</v>
      </c>
      <c r="K240" s="5">
        <v>6</v>
      </c>
      <c r="M240" s="2">
        <v>106</v>
      </c>
      <c r="Q240" s="2">
        <v>250</v>
      </c>
      <c r="R240" s="2">
        <v>35</v>
      </c>
      <c r="S240" s="5">
        <v>67</v>
      </c>
      <c r="T240" s="5" t="s">
        <v>36</v>
      </c>
      <c r="U240" s="5" t="s">
        <v>64</v>
      </c>
      <c r="V240" s="5">
        <v>108</v>
      </c>
      <c r="X240" s="5">
        <v>108</v>
      </c>
      <c r="AA240" s="5">
        <v>12</v>
      </c>
    </row>
    <row r="241" spans="1:28" x14ac:dyDescent="0.65">
      <c r="A241" s="299"/>
    </row>
    <row r="242" spans="1:28" s="300" customFormat="1" x14ac:dyDescent="0.65">
      <c r="A242" s="299" t="s">
        <v>1453</v>
      </c>
      <c r="B242" s="5"/>
      <c r="C242" s="414">
        <v>154</v>
      </c>
      <c r="D242" s="5" t="s">
        <v>34</v>
      </c>
      <c r="E242" s="5">
        <v>73621</v>
      </c>
      <c r="F242" s="5">
        <v>12</v>
      </c>
      <c r="G242" s="5">
        <v>5874</v>
      </c>
      <c r="H242" s="5" t="s">
        <v>1379</v>
      </c>
      <c r="I242" s="5">
        <v>6</v>
      </c>
      <c r="J242" s="5">
        <v>3</v>
      </c>
      <c r="K242" s="5">
        <v>87</v>
      </c>
      <c r="L242" s="224">
        <v>2787</v>
      </c>
      <c r="M242" s="2"/>
      <c r="N242" s="2"/>
      <c r="O242" s="2"/>
      <c r="P242" s="2"/>
      <c r="Q242" s="2">
        <v>100</v>
      </c>
      <c r="R242" s="2"/>
      <c r="S242" s="5"/>
      <c r="T242" s="5"/>
      <c r="U242" s="5"/>
      <c r="V242" s="5"/>
      <c r="W242" s="2"/>
      <c r="X242" s="5"/>
      <c r="Y242" s="2"/>
      <c r="Z242" s="2"/>
      <c r="AA242" s="5"/>
      <c r="AB242" s="5"/>
    </row>
    <row r="243" spans="1:28" x14ac:dyDescent="0.65">
      <c r="A243" s="299" t="s">
        <v>1453</v>
      </c>
      <c r="B243" s="5">
        <v>278</v>
      </c>
      <c r="C243" s="414">
        <v>155</v>
      </c>
      <c r="D243" s="5" t="s">
        <v>34</v>
      </c>
      <c r="E243" s="5">
        <v>74541</v>
      </c>
      <c r="F243" s="5">
        <v>70</v>
      </c>
      <c r="G243" s="5">
        <v>6589</v>
      </c>
      <c r="H243" s="5" t="s">
        <v>1379</v>
      </c>
      <c r="J243" s="5">
        <v>1</v>
      </c>
      <c r="K243" s="5">
        <v>37</v>
      </c>
      <c r="M243" s="2">
        <v>137</v>
      </c>
      <c r="Q243" s="2">
        <v>250</v>
      </c>
      <c r="R243" s="2">
        <v>36</v>
      </c>
      <c r="S243" s="5">
        <v>278</v>
      </c>
      <c r="T243" s="5" t="s">
        <v>36</v>
      </c>
      <c r="U243" s="5" t="s">
        <v>37</v>
      </c>
      <c r="V243" s="5">
        <v>72</v>
      </c>
      <c r="X243" s="5">
        <v>72</v>
      </c>
      <c r="AA243" s="5">
        <v>4</v>
      </c>
    </row>
    <row r="244" spans="1:28" x14ac:dyDescent="0.65">
      <c r="A244" s="299"/>
    </row>
    <row r="245" spans="1:28" s="300" customFormat="1" x14ac:dyDescent="0.65">
      <c r="A245" s="299" t="s">
        <v>1454</v>
      </c>
      <c r="B245" s="5"/>
      <c r="C245" s="414">
        <v>156</v>
      </c>
      <c r="D245" s="5" t="s">
        <v>34</v>
      </c>
      <c r="E245" s="5">
        <v>37354</v>
      </c>
      <c r="F245" s="5">
        <v>27</v>
      </c>
      <c r="G245" s="5">
        <v>1189</v>
      </c>
      <c r="H245" s="5" t="s">
        <v>1379</v>
      </c>
      <c r="I245" s="5"/>
      <c r="J245" s="5"/>
      <c r="K245" s="5">
        <v>48</v>
      </c>
      <c r="L245" s="224">
        <v>48</v>
      </c>
      <c r="M245" s="2"/>
      <c r="N245" s="2"/>
      <c r="O245" s="2"/>
      <c r="P245" s="2"/>
      <c r="Q245" s="2">
        <v>250</v>
      </c>
      <c r="R245" s="2"/>
      <c r="S245" s="5"/>
      <c r="T245" s="5"/>
      <c r="U245" s="5"/>
      <c r="V245" s="5"/>
      <c r="W245" s="2"/>
      <c r="X245" s="5"/>
      <c r="Y245" s="2"/>
      <c r="Z245" s="2"/>
      <c r="AA245" s="5"/>
      <c r="AB245" s="5"/>
    </row>
    <row r="246" spans="1:28" x14ac:dyDescent="0.65">
      <c r="A246" s="304" t="s">
        <v>1454</v>
      </c>
      <c r="B246" s="232"/>
      <c r="C246" s="563">
        <v>157</v>
      </c>
      <c r="D246" s="232" t="s">
        <v>49</v>
      </c>
      <c r="E246" s="232">
        <v>4099</v>
      </c>
      <c r="F246" s="232">
        <v>166</v>
      </c>
      <c r="G246" s="232"/>
      <c r="H246" s="232" t="s">
        <v>1379</v>
      </c>
      <c r="I246" s="232">
        <v>41</v>
      </c>
      <c r="J246" s="232"/>
      <c r="K246" s="232">
        <v>71</v>
      </c>
      <c r="L246" s="567">
        <v>16471</v>
      </c>
      <c r="M246" s="300"/>
      <c r="N246" s="300"/>
      <c r="O246" s="300"/>
      <c r="P246" s="300"/>
      <c r="Q246" s="300">
        <v>150</v>
      </c>
      <c r="R246" s="300"/>
      <c r="S246" s="232"/>
      <c r="T246" s="232"/>
      <c r="U246" s="232"/>
      <c r="V246" s="232"/>
      <c r="W246" s="300"/>
      <c r="X246" s="232"/>
      <c r="Y246" s="300"/>
      <c r="Z246" s="300"/>
      <c r="AA246" s="232"/>
      <c r="AB246" s="232"/>
    </row>
    <row r="247" spans="1:28" s="300" customFormat="1" x14ac:dyDescent="0.65">
      <c r="A247" s="299"/>
      <c r="B247" s="5"/>
      <c r="C247" s="414"/>
      <c r="D247" s="5"/>
      <c r="E247" s="5"/>
      <c r="F247" s="5"/>
      <c r="G247" s="5"/>
      <c r="H247" s="5"/>
      <c r="I247" s="5"/>
      <c r="J247" s="5"/>
      <c r="K247" s="5"/>
      <c r="L247" s="224"/>
      <c r="M247" s="2"/>
      <c r="N247" s="2"/>
      <c r="O247" s="2"/>
      <c r="P247" s="2"/>
      <c r="Q247" s="2"/>
      <c r="R247" s="2"/>
      <c r="S247" s="5"/>
      <c r="T247" s="5"/>
      <c r="U247" s="5"/>
      <c r="V247" s="5"/>
      <c r="W247" s="2"/>
      <c r="X247" s="5"/>
      <c r="Y247" s="2"/>
      <c r="Z247" s="2"/>
      <c r="AA247" s="5"/>
      <c r="AB247" s="5"/>
    </row>
    <row r="248" spans="1:28" x14ac:dyDescent="0.65">
      <c r="A248" s="299" t="s">
        <v>1455</v>
      </c>
      <c r="B248" s="5">
        <v>112</v>
      </c>
      <c r="C248" s="414">
        <v>158</v>
      </c>
      <c r="D248" s="5" t="s">
        <v>34</v>
      </c>
      <c r="E248" s="5">
        <v>74958</v>
      </c>
      <c r="F248" s="5">
        <v>52</v>
      </c>
      <c r="G248" s="5">
        <v>6606</v>
      </c>
      <c r="H248" s="5" t="s">
        <v>1379</v>
      </c>
      <c r="K248" s="5">
        <v>78</v>
      </c>
      <c r="M248" s="2">
        <v>78</v>
      </c>
      <c r="Q248" s="2">
        <v>300</v>
      </c>
      <c r="R248" s="2">
        <v>37</v>
      </c>
      <c r="S248" s="5">
        <v>112</v>
      </c>
      <c r="T248" s="5" t="s">
        <v>36</v>
      </c>
      <c r="U248" s="5" t="s">
        <v>64</v>
      </c>
      <c r="V248" s="5">
        <v>72</v>
      </c>
      <c r="X248" s="5">
        <v>72</v>
      </c>
      <c r="AA248" s="5">
        <v>20</v>
      </c>
    </row>
    <row r="249" spans="1:28" s="300" customFormat="1" x14ac:dyDescent="0.65">
      <c r="A249" s="299" t="s">
        <v>1455</v>
      </c>
      <c r="B249" s="5">
        <v>112</v>
      </c>
      <c r="C249" s="414">
        <v>159</v>
      </c>
      <c r="D249" s="5" t="s">
        <v>34</v>
      </c>
      <c r="E249" s="5">
        <v>74934</v>
      </c>
      <c r="F249" s="5">
        <v>103</v>
      </c>
      <c r="G249" s="5">
        <v>6582</v>
      </c>
      <c r="H249" s="5" t="s">
        <v>1379</v>
      </c>
      <c r="I249" s="5"/>
      <c r="J249" s="5"/>
      <c r="K249" s="5">
        <v>24</v>
      </c>
      <c r="L249" s="224"/>
      <c r="M249" s="2">
        <v>24</v>
      </c>
      <c r="N249" s="2"/>
      <c r="O249" s="2"/>
      <c r="P249" s="2"/>
      <c r="Q249" s="2">
        <v>250</v>
      </c>
      <c r="R249" s="2">
        <v>38</v>
      </c>
      <c r="S249" s="5">
        <v>112</v>
      </c>
      <c r="T249" s="5" t="s">
        <v>36</v>
      </c>
      <c r="U249" s="5" t="s">
        <v>64</v>
      </c>
      <c r="V249" s="5">
        <v>59</v>
      </c>
      <c r="W249" s="2"/>
      <c r="X249" s="5">
        <v>59</v>
      </c>
      <c r="Y249" s="2"/>
      <c r="Z249" s="2"/>
      <c r="AA249" s="5">
        <v>10</v>
      </c>
      <c r="AB249" s="5"/>
    </row>
    <row r="250" spans="1:28" s="300" customFormat="1" x14ac:dyDescent="0.65">
      <c r="A250" s="299"/>
      <c r="B250" s="5"/>
      <c r="C250" s="414"/>
      <c r="D250" s="5"/>
      <c r="E250" s="5"/>
      <c r="F250" s="5"/>
      <c r="G250" s="5"/>
      <c r="H250" s="5"/>
      <c r="I250" s="5"/>
      <c r="J250" s="5"/>
      <c r="K250" s="5"/>
      <c r="L250" s="224"/>
      <c r="M250" s="2"/>
      <c r="N250" s="2"/>
      <c r="O250" s="2"/>
      <c r="P250" s="2"/>
      <c r="Q250" s="2"/>
      <c r="R250" s="2"/>
      <c r="S250" s="5"/>
      <c r="T250" s="5"/>
      <c r="U250" s="5"/>
      <c r="V250" s="5"/>
      <c r="W250" s="2"/>
      <c r="X250" s="5"/>
      <c r="Y250" s="2"/>
      <c r="Z250" s="2"/>
      <c r="AA250" s="5"/>
      <c r="AB250" s="5"/>
    </row>
    <row r="251" spans="1:28" s="300" customFormat="1" x14ac:dyDescent="0.65">
      <c r="A251" s="299" t="s">
        <v>1456</v>
      </c>
      <c r="B251" s="5">
        <v>179</v>
      </c>
      <c r="C251" s="414">
        <v>160</v>
      </c>
      <c r="D251" s="5" t="s">
        <v>34</v>
      </c>
      <c r="E251" s="5">
        <v>52483</v>
      </c>
      <c r="F251" s="5">
        <v>28</v>
      </c>
      <c r="G251" s="5">
        <v>5247</v>
      </c>
      <c r="H251" s="5"/>
      <c r="I251" s="5"/>
      <c r="J251" s="5"/>
      <c r="K251" s="5">
        <v>81</v>
      </c>
      <c r="L251" s="224"/>
      <c r="M251" s="2">
        <v>81</v>
      </c>
      <c r="N251" s="2"/>
      <c r="O251" s="2"/>
      <c r="P251" s="2"/>
      <c r="Q251" s="2">
        <v>250</v>
      </c>
      <c r="R251" s="2">
        <v>39</v>
      </c>
      <c r="S251" s="5">
        <v>179</v>
      </c>
      <c r="T251" s="5" t="s">
        <v>36</v>
      </c>
      <c r="U251" s="5" t="s">
        <v>45</v>
      </c>
      <c r="V251" s="5">
        <v>288</v>
      </c>
      <c r="W251" s="2"/>
      <c r="X251" s="5">
        <v>288</v>
      </c>
      <c r="Y251" s="2"/>
      <c r="Z251" s="2"/>
      <c r="AA251" s="5">
        <v>24</v>
      </c>
      <c r="AB251" s="5"/>
    </row>
    <row r="252" spans="1:28" x14ac:dyDescent="0.65">
      <c r="A252" s="299" t="s">
        <v>1456</v>
      </c>
      <c r="B252" s="5">
        <v>179</v>
      </c>
      <c r="C252" s="414">
        <v>161</v>
      </c>
      <c r="D252" s="5" t="s">
        <v>34</v>
      </c>
      <c r="E252" s="5">
        <v>62922</v>
      </c>
      <c r="F252" s="5">
        <v>43</v>
      </c>
      <c r="G252" s="5">
        <v>3947</v>
      </c>
      <c r="H252" s="5" t="s">
        <v>1379</v>
      </c>
      <c r="I252" s="5">
        <v>4</v>
      </c>
      <c r="J252" s="5">
        <v>1</v>
      </c>
      <c r="K252" s="5">
        <v>85</v>
      </c>
      <c r="L252" s="224">
        <v>1785</v>
      </c>
      <c r="Q252" s="2">
        <v>300</v>
      </c>
      <c r="S252" s="5">
        <v>179</v>
      </c>
    </row>
    <row r="253" spans="1:28" x14ac:dyDescent="0.65">
      <c r="A253" s="299" t="s">
        <v>1456</v>
      </c>
      <c r="B253" s="5">
        <v>179</v>
      </c>
      <c r="C253" s="414">
        <v>162</v>
      </c>
      <c r="D253" s="5" t="s">
        <v>34</v>
      </c>
      <c r="E253" s="5">
        <v>62907</v>
      </c>
      <c r="F253" s="5">
        <v>28</v>
      </c>
      <c r="G253" s="5">
        <v>3932</v>
      </c>
      <c r="H253" s="5" t="s">
        <v>1379</v>
      </c>
      <c r="I253" s="5">
        <v>4</v>
      </c>
      <c r="J253" s="5">
        <v>1</v>
      </c>
      <c r="K253" s="5">
        <v>44</v>
      </c>
      <c r="L253" s="224">
        <v>1744</v>
      </c>
      <c r="Q253" s="2">
        <v>100</v>
      </c>
      <c r="S253" s="5">
        <v>179</v>
      </c>
    </row>
    <row r="254" spans="1:28" x14ac:dyDescent="0.65">
      <c r="A254" s="304" t="s">
        <v>1456</v>
      </c>
      <c r="B254" s="232"/>
      <c r="C254" s="414">
        <v>163</v>
      </c>
      <c r="D254" s="232" t="s">
        <v>49</v>
      </c>
      <c r="E254" s="232">
        <v>7109</v>
      </c>
      <c r="F254" s="232">
        <v>148</v>
      </c>
      <c r="G254" s="232"/>
      <c r="H254" s="232" t="s">
        <v>1379</v>
      </c>
      <c r="I254" s="232">
        <v>3</v>
      </c>
      <c r="J254" s="232">
        <v>1</v>
      </c>
      <c r="K254" s="232">
        <v>61</v>
      </c>
      <c r="L254" s="567">
        <v>1361</v>
      </c>
      <c r="M254" s="300"/>
      <c r="N254" s="300"/>
      <c r="O254" s="300"/>
      <c r="P254" s="300"/>
      <c r="Q254" s="300">
        <v>150</v>
      </c>
      <c r="R254" s="300"/>
      <c r="S254" s="232"/>
      <c r="T254" s="232"/>
      <c r="U254" s="232"/>
      <c r="V254" s="232"/>
      <c r="W254" s="300"/>
      <c r="X254" s="232"/>
      <c r="Y254" s="300"/>
      <c r="Z254" s="300"/>
      <c r="AA254" s="232"/>
      <c r="AB254" s="232"/>
    </row>
    <row r="255" spans="1:28" s="282" customFormat="1" x14ac:dyDescent="0.65">
      <c r="A255" s="303"/>
      <c r="B255" s="17"/>
      <c r="C255" s="423"/>
      <c r="D255" s="17"/>
      <c r="E255" s="17"/>
      <c r="F255" s="17"/>
      <c r="G255" s="17"/>
      <c r="H255" s="17"/>
      <c r="I255" s="17"/>
      <c r="J255" s="17"/>
      <c r="K255" s="17"/>
      <c r="L255" s="566"/>
      <c r="S255" s="17"/>
      <c r="T255" s="17"/>
      <c r="U255" s="17"/>
      <c r="V255" s="17"/>
      <c r="X255" s="17"/>
      <c r="AA255" s="17"/>
      <c r="AB255" s="17"/>
    </row>
    <row r="256" spans="1:28" s="300" customFormat="1" x14ac:dyDescent="0.65">
      <c r="A256" s="299" t="s">
        <v>1457</v>
      </c>
      <c r="B256" s="5">
        <v>119</v>
      </c>
      <c r="C256" s="414">
        <v>164</v>
      </c>
      <c r="D256" s="5" t="s">
        <v>34</v>
      </c>
      <c r="E256" s="5">
        <v>52484</v>
      </c>
      <c r="F256" s="5">
        <v>27</v>
      </c>
      <c r="G256" s="5">
        <v>5248</v>
      </c>
      <c r="H256" s="5" t="s">
        <v>1379</v>
      </c>
      <c r="I256" s="5"/>
      <c r="J256" s="5">
        <v>1</v>
      </c>
      <c r="K256" s="5">
        <v>52</v>
      </c>
      <c r="L256" s="224"/>
      <c r="M256" s="2">
        <v>152</v>
      </c>
      <c r="N256" s="2"/>
      <c r="O256" s="2"/>
      <c r="P256" s="2"/>
      <c r="Q256" s="2">
        <v>250</v>
      </c>
      <c r="R256" s="2">
        <v>39</v>
      </c>
      <c r="S256" s="5">
        <v>119</v>
      </c>
      <c r="T256" s="5" t="s">
        <v>36</v>
      </c>
      <c r="U256" s="5" t="s">
        <v>45</v>
      </c>
      <c r="V256" s="5">
        <v>144</v>
      </c>
      <c r="W256" s="2"/>
      <c r="X256" s="5">
        <v>144</v>
      </c>
      <c r="Y256" s="2"/>
      <c r="Z256" s="2"/>
      <c r="AA256" s="5">
        <v>33</v>
      </c>
      <c r="AB256" s="5"/>
    </row>
    <row r="257" spans="1:28" s="300" customFormat="1" x14ac:dyDescent="0.65">
      <c r="A257" s="304" t="s">
        <v>1457</v>
      </c>
      <c r="B257" s="232"/>
      <c r="C257" s="414">
        <v>165</v>
      </c>
      <c r="D257" s="232" t="s">
        <v>49</v>
      </c>
      <c r="E257" s="232">
        <v>3529</v>
      </c>
      <c r="F257" s="232">
        <v>27</v>
      </c>
      <c r="G257" s="232"/>
      <c r="H257" s="232" t="s">
        <v>1379</v>
      </c>
      <c r="I257" s="232">
        <v>12</v>
      </c>
      <c r="J257" s="232"/>
      <c r="K257" s="232">
        <v>60</v>
      </c>
      <c r="L257" s="567">
        <v>4860</v>
      </c>
      <c r="Q257" s="300">
        <v>100</v>
      </c>
      <c r="S257" s="232"/>
      <c r="T257" s="232"/>
      <c r="U257" s="232"/>
      <c r="V257" s="232"/>
      <c r="X257" s="232"/>
      <c r="AA257" s="232"/>
      <c r="AB257" s="232"/>
    </row>
    <row r="258" spans="1:28" s="300" customFormat="1" x14ac:dyDescent="0.65">
      <c r="A258" s="304" t="s">
        <v>1457</v>
      </c>
      <c r="B258" s="232"/>
      <c r="C258" s="414">
        <v>166</v>
      </c>
      <c r="D258" s="232" t="s">
        <v>49</v>
      </c>
      <c r="E258" s="232">
        <v>1058</v>
      </c>
      <c r="F258" s="232">
        <v>9</v>
      </c>
      <c r="G258" s="232"/>
      <c r="H258" s="232" t="s">
        <v>1379</v>
      </c>
      <c r="I258" s="232">
        <v>9</v>
      </c>
      <c r="J258" s="232"/>
      <c r="K258" s="232">
        <v>4</v>
      </c>
      <c r="L258" s="567">
        <v>3604</v>
      </c>
      <c r="Q258" s="300">
        <v>100</v>
      </c>
      <c r="S258" s="232"/>
      <c r="T258" s="232"/>
      <c r="U258" s="232"/>
      <c r="V258" s="232"/>
      <c r="X258" s="232"/>
      <c r="AA258" s="232"/>
      <c r="AB258" s="232"/>
    </row>
    <row r="259" spans="1:28" s="300" customFormat="1" x14ac:dyDescent="0.65">
      <c r="A259" s="304" t="s">
        <v>1457</v>
      </c>
      <c r="B259" s="232"/>
      <c r="C259" s="414">
        <v>167</v>
      </c>
      <c r="D259" s="232" t="s">
        <v>49</v>
      </c>
      <c r="E259" s="232">
        <v>7107</v>
      </c>
      <c r="F259" s="232">
        <v>147</v>
      </c>
      <c r="G259" s="232"/>
      <c r="H259" s="232" t="s">
        <v>1379</v>
      </c>
      <c r="I259" s="232">
        <v>3</v>
      </c>
      <c r="J259" s="232">
        <v>1</v>
      </c>
      <c r="K259" s="232">
        <v>36</v>
      </c>
      <c r="L259" s="567">
        <v>1436</v>
      </c>
      <c r="Q259" s="300">
        <v>150</v>
      </c>
      <c r="S259" s="232"/>
      <c r="T259" s="232"/>
      <c r="U259" s="232"/>
      <c r="V259" s="232"/>
      <c r="X259" s="232"/>
      <c r="AA259" s="232"/>
      <c r="AB259" s="232"/>
    </row>
    <row r="260" spans="1:28" s="300" customFormat="1" x14ac:dyDescent="0.65">
      <c r="A260" s="304" t="s">
        <v>1457</v>
      </c>
      <c r="B260" s="232"/>
      <c r="C260" s="414">
        <v>168</v>
      </c>
      <c r="D260" s="232" t="s">
        <v>49</v>
      </c>
      <c r="E260" s="232">
        <v>7106</v>
      </c>
      <c r="F260" s="232">
        <v>146</v>
      </c>
      <c r="G260" s="232"/>
      <c r="H260" s="232" t="s">
        <v>1379</v>
      </c>
      <c r="I260" s="232">
        <v>2</v>
      </c>
      <c r="J260" s="232">
        <v>3</v>
      </c>
      <c r="K260" s="232">
        <v>83</v>
      </c>
      <c r="L260" s="567">
        <v>1183</v>
      </c>
      <c r="Q260" s="300">
        <v>150</v>
      </c>
      <c r="S260" s="232"/>
      <c r="T260" s="232"/>
      <c r="U260" s="232"/>
      <c r="V260" s="232"/>
      <c r="X260" s="232"/>
      <c r="AA260" s="232"/>
      <c r="AB260" s="232"/>
    </row>
    <row r="261" spans="1:28" s="300" customFormat="1" x14ac:dyDescent="0.65">
      <c r="A261" s="299"/>
      <c r="B261" s="5"/>
      <c r="C261" s="414"/>
      <c r="D261" s="5"/>
      <c r="E261" s="5"/>
      <c r="F261" s="5"/>
      <c r="G261" s="5"/>
      <c r="H261" s="5"/>
      <c r="I261" s="5"/>
      <c r="J261" s="5"/>
      <c r="K261" s="5"/>
      <c r="L261" s="224"/>
      <c r="M261" s="2"/>
      <c r="N261" s="2"/>
      <c r="O261" s="2"/>
      <c r="P261" s="2"/>
      <c r="Q261" s="2"/>
      <c r="R261" s="2"/>
      <c r="S261" s="5"/>
      <c r="T261" s="5"/>
      <c r="U261" s="5"/>
      <c r="V261" s="5"/>
      <c r="W261" s="2"/>
      <c r="X261" s="5"/>
      <c r="Y261" s="2"/>
      <c r="Z261" s="2"/>
      <c r="AA261" s="5"/>
      <c r="AB261" s="5"/>
    </row>
    <row r="262" spans="1:28" x14ac:dyDescent="0.65">
      <c r="A262" s="299" t="s">
        <v>1458</v>
      </c>
      <c r="C262" s="414">
        <v>169</v>
      </c>
      <c r="D262" s="5" t="s">
        <v>34</v>
      </c>
      <c r="E262" s="5">
        <v>42237</v>
      </c>
      <c r="F262" s="5">
        <v>190</v>
      </c>
      <c r="G262" s="5">
        <v>3862</v>
      </c>
      <c r="H262" s="5" t="s">
        <v>1379</v>
      </c>
      <c r="J262" s="5">
        <v>3</v>
      </c>
      <c r="K262" s="5">
        <v>13</v>
      </c>
      <c r="L262" s="224">
        <v>313</v>
      </c>
      <c r="Q262" s="2">
        <v>250</v>
      </c>
    </row>
    <row r="263" spans="1:28" s="300" customFormat="1" x14ac:dyDescent="0.65">
      <c r="A263" s="299" t="s">
        <v>1458</v>
      </c>
      <c r="B263" s="5"/>
      <c r="C263" s="414">
        <v>170</v>
      </c>
      <c r="D263" s="5" t="s">
        <v>34</v>
      </c>
      <c r="E263" s="5">
        <v>42221</v>
      </c>
      <c r="F263" s="5">
        <v>186</v>
      </c>
      <c r="G263" s="5">
        <v>3846</v>
      </c>
      <c r="H263" s="5" t="s">
        <v>1379</v>
      </c>
      <c r="I263" s="5">
        <v>6</v>
      </c>
      <c r="J263" s="5">
        <v>3</v>
      </c>
      <c r="K263" s="5">
        <v>74</v>
      </c>
      <c r="L263" s="224">
        <v>2774</v>
      </c>
      <c r="M263" s="2"/>
      <c r="N263" s="2"/>
      <c r="O263" s="2"/>
      <c r="P263" s="2"/>
      <c r="Q263" s="2">
        <v>150</v>
      </c>
      <c r="R263" s="2"/>
      <c r="S263" s="5"/>
      <c r="T263" s="5"/>
      <c r="U263" s="5"/>
      <c r="V263" s="5"/>
      <c r="W263" s="2"/>
      <c r="X263" s="5"/>
      <c r="Y263" s="2"/>
      <c r="Z263" s="2"/>
      <c r="AA263" s="5"/>
      <c r="AB263" s="5"/>
    </row>
    <row r="264" spans="1:28" s="300" customFormat="1" x14ac:dyDescent="0.65">
      <c r="A264" s="299" t="s">
        <v>1458</v>
      </c>
      <c r="B264" s="5">
        <v>156</v>
      </c>
      <c r="C264" s="414">
        <v>171</v>
      </c>
      <c r="D264" s="5" t="s">
        <v>34</v>
      </c>
      <c r="E264" s="5">
        <v>75080</v>
      </c>
      <c r="F264" s="5">
        <v>77</v>
      </c>
      <c r="G264" s="5">
        <v>6691</v>
      </c>
      <c r="H264" s="5" t="s">
        <v>1379</v>
      </c>
      <c r="I264" s="5"/>
      <c r="J264" s="5"/>
      <c r="K264" s="5">
        <v>68</v>
      </c>
      <c r="L264" s="224"/>
      <c r="M264" s="2">
        <v>68</v>
      </c>
      <c r="N264" s="2"/>
      <c r="O264" s="2"/>
      <c r="P264" s="2"/>
      <c r="Q264" s="2">
        <v>250</v>
      </c>
      <c r="R264" s="2">
        <v>40</v>
      </c>
      <c r="S264" s="5">
        <v>156</v>
      </c>
      <c r="T264" s="5" t="s">
        <v>36</v>
      </c>
      <c r="U264" s="5" t="s">
        <v>64</v>
      </c>
      <c r="V264" s="5">
        <v>59</v>
      </c>
      <c r="W264" s="2"/>
      <c r="X264" s="5">
        <v>59</v>
      </c>
      <c r="Y264" s="2"/>
      <c r="Z264" s="2"/>
      <c r="AA264" s="5">
        <v>30</v>
      </c>
      <c r="AB264" s="5"/>
    </row>
    <row r="265" spans="1:28" s="300" customFormat="1" x14ac:dyDescent="0.65">
      <c r="A265" s="299"/>
      <c r="B265" s="5"/>
      <c r="C265" s="414"/>
      <c r="D265" s="5"/>
      <c r="E265" s="5"/>
      <c r="F265" s="5"/>
      <c r="G265" s="5"/>
      <c r="H265" s="5"/>
      <c r="I265" s="5"/>
      <c r="J265" s="5"/>
      <c r="K265" s="5"/>
      <c r="L265" s="224"/>
      <c r="M265" s="2"/>
      <c r="N265" s="2"/>
      <c r="O265" s="2"/>
      <c r="P265" s="2"/>
      <c r="Q265" s="2"/>
      <c r="R265" s="2"/>
      <c r="S265" s="5"/>
      <c r="T265" s="5"/>
      <c r="U265" s="5"/>
      <c r="V265" s="5"/>
      <c r="W265" s="2"/>
      <c r="X265" s="5"/>
      <c r="Y265" s="2"/>
      <c r="Z265" s="2"/>
      <c r="AA265" s="5"/>
      <c r="AB265" s="5"/>
    </row>
    <row r="266" spans="1:28" s="300" customFormat="1" x14ac:dyDescent="0.65">
      <c r="A266" s="299" t="s">
        <v>1459</v>
      </c>
      <c r="B266" s="5"/>
      <c r="C266" s="414">
        <v>172</v>
      </c>
      <c r="D266" s="5" t="s">
        <v>34</v>
      </c>
      <c r="E266" s="5">
        <v>88897</v>
      </c>
      <c r="F266" s="5">
        <v>150</v>
      </c>
      <c r="G266" s="5">
        <v>7279</v>
      </c>
      <c r="H266" s="5" t="s">
        <v>1379</v>
      </c>
      <c r="I266" s="5">
        <v>21</v>
      </c>
      <c r="J266" s="5">
        <v>3</v>
      </c>
      <c r="K266" s="5">
        <v>39</v>
      </c>
      <c r="L266" s="224">
        <v>8739</v>
      </c>
      <c r="M266" s="2"/>
      <c r="N266" s="2"/>
      <c r="O266" s="2"/>
      <c r="P266" s="2"/>
      <c r="Q266" s="2">
        <v>150</v>
      </c>
      <c r="R266" s="2"/>
      <c r="S266" s="5"/>
      <c r="T266" s="5"/>
      <c r="U266" s="5"/>
      <c r="V266" s="5"/>
      <c r="W266" s="2"/>
      <c r="X266" s="5"/>
      <c r="Y266" s="2"/>
      <c r="Z266" s="2"/>
      <c r="AA266" s="5"/>
      <c r="AB266" s="5"/>
    </row>
    <row r="267" spans="1:28" x14ac:dyDescent="0.65">
      <c r="A267" s="299" t="s">
        <v>1459</v>
      </c>
      <c r="B267" s="5">
        <v>151</v>
      </c>
      <c r="C267" s="414">
        <v>173</v>
      </c>
      <c r="D267" s="5" t="s">
        <v>34</v>
      </c>
      <c r="E267" s="5">
        <v>52493</v>
      </c>
      <c r="F267" s="5">
        <v>24</v>
      </c>
      <c r="G267" s="5">
        <v>5257</v>
      </c>
      <c r="H267" s="5" t="s">
        <v>1379</v>
      </c>
      <c r="K267" s="5">
        <v>91</v>
      </c>
      <c r="M267" s="2">
        <v>91</v>
      </c>
      <c r="Q267" s="2">
        <v>300</v>
      </c>
      <c r="R267" s="2">
        <v>41</v>
      </c>
      <c r="S267" s="5">
        <v>151</v>
      </c>
      <c r="T267" s="5" t="s">
        <v>36</v>
      </c>
      <c r="U267" s="5" t="s">
        <v>37</v>
      </c>
      <c r="V267" s="5">
        <v>72</v>
      </c>
      <c r="X267" s="5">
        <v>72</v>
      </c>
      <c r="AA267" s="5">
        <v>20</v>
      </c>
    </row>
    <row r="268" spans="1:28" x14ac:dyDescent="0.65">
      <c r="A268" s="299"/>
    </row>
    <row r="269" spans="1:28" x14ac:dyDescent="0.65">
      <c r="A269" s="299" t="s">
        <v>1460</v>
      </c>
      <c r="C269" s="414">
        <v>174</v>
      </c>
      <c r="D269" s="5" t="s">
        <v>34</v>
      </c>
      <c r="E269" s="5">
        <v>96026</v>
      </c>
      <c r="F269" s="5">
        <v>320</v>
      </c>
      <c r="G269" s="5">
        <v>7685</v>
      </c>
      <c r="H269" s="5" t="s">
        <v>1379</v>
      </c>
      <c r="I269" s="5">
        <v>15</v>
      </c>
      <c r="J269" s="5">
        <v>3</v>
      </c>
      <c r="K269" s="5">
        <v>38</v>
      </c>
      <c r="L269" s="224">
        <v>6338</v>
      </c>
      <c r="Q269" s="2">
        <v>200</v>
      </c>
    </row>
    <row r="270" spans="1:28" x14ac:dyDescent="0.65">
      <c r="A270" s="299" t="s">
        <v>1460</v>
      </c>
      <c r="C270" s="414">
        <v>175</v>
      </c>
      <c r="D270" s="5" t="s">
        <v>34</v>
      </c>
      <c r="E270" s="5">
        <v>94383</v>
      </c>
      <c r="F270" s="5">
        <v>50</v>
      </c>
      <c r="G270" s="5">
        <v>7543</v>
      </c>
      <c r="H270" s="5" t="s">
        <v>1379</v>
      </c>
      <c r="K270" s="5">
        <v>49</v>
      </c>
      <c r="L270" s="224">
        <v>49</v>
      </c>
      <c r="Q270" s="2">
        <v>300</v>
      </c>
    </row>
    <row r="271" spans="1:28" x14ac:dyDescent="0.65">
      <c r="A271" s="304" t="s">
        <v>1460</v>
      </c>
      <c r="B271" s="232"/>
      <c r="C271" s="414">
        <v>176</v>
      </c>
      <c r="D271" s="232" t="s">
        <v>49</v>
      </c>
      <c r="E271" s="232">
        <v>4883</v>
      </c>
      <c r="F271" s="232">
        <v>68</v>
      </c>
      <c r="G271" s="232"/>
      <c r="H271" s="232" t="s">
        <v>1379</v>
      </c>
      <c r="I271" s="232">
        <v>4</v>
      </c>
      <c r="J271" s="232">
        <v>3</v>
      </c>
      <c r="K271" s="232">
        <v>6</v>
      </c>
      <c r="L271" s="567">
        <v>1906</v>
      </c>
      <c r="M271" s="300"/>
      <c r="N271" s="300"/>
      <c r="O271" s="300"/>
      <c r="P271" s="300"/>
      <c r="Q271" s="300">
        <v>100</v>
      </c>
      <c r="R271" s="300"/>
      <c r="S271" s="232"/>
      <c r="T271" s="232"/>
      <c r="U271" s="232"/>
      <c r="V271" s="232"/>
      <c r="W271" s="300"/>
      <c r="X271" s="232"/>
      <c r="Y271" s="300"/>
      <c r="Z271" s="300"/>
      <c r="AA271" s="232"/>
      <c r="AB271" s="232"/>
    </row>
    <row r="272" spans="1:28" s="282" customFormat="1" x14ac:dyDescent="0.65">
      <c r="A272" s="303"/>
      <c r="B272" s="17"/>
      <c r="C272" s="423"/>
      <c r="D272" s="17"/>
      <c r="E272" s="17"/>
      <c r="F272" s="17"/>
      <c r="G272" s="17"/>
      <c r="H272" s="17"/>
      <c r="I272" s="17"/>
      <c r="J272" s="17"/>
      <c r="K272" s="17"/>
      <c r="L272" s="566"/>
      <c r="S272" s="17"/>
      <c r="T272" s="17"/>
      <c r="U272" s="17"/>
      <c r="V272" s="17"/>
      <c r="X272" s="17"/>
      <c r="AA272" s="17"/>
      <c r="AB272" s="17"/>
    </row>
    <row r="273" spans="1:28" s="300" customFormat="1" x14ac:dyDescent="0.65">
      <c r="A273" s="304" t="s">
        <v>1462</v>
      </c>
      <c r="B273" s="232">
        <v>36</v>
      </c>
      <c r="C273" s="563">
        <v>177</v>
      </c>
      <c r="D273" s="232" t="s">
        <v>1461</v>
      </c>
      <c r="E273" s="232">
        <v>204</v>
      </c>
      <c r="F273" s="232"/>
      <c r="G273" s="232"/>
      <c r="H273" s="232"/>
      <c r="I273" s="232">
        <v>40</v>
      </c>
      <c r="J273" s="232"/>
      <c r="K273" s="232"/>
      <c r="L273" s="567">
        <v>16000</v>
      </c>
      <c r="Q273" s="300">
        <v>100</v>
      </c>
      <c r="S273" s="232">
        <v>36</v>
      </c>
      <c r="T273" s="232"/>
      <c r="U273" s="232"/>
      <c r="V273" s="232"/>
      <c r="X273" s="232"/>
      <c r="AA273" s="232"/>
      <c r="AB273" s="232"/>
    </row>
    <row r="274" spans="1:28" s="282" customFormat="1" x14ac:dyDescent="0.65">
      <c r="A274" s="303"/>
      <c r="B274" s="17"/>
      <c r="C274" s="423"/>
      <c r="D274" s="17"/>
      <c r="E274" s="17"/>
      <c r="F274" s="17"/>
      <c r="G274" s="17"/>
      <c r="H274" s="17"/>
      <c r="I274" s="17"/>
      <c r="J274" s="17"/>
      <c r="K274" s="17"/>
      <c r="L274" s="566"/>
      <c r="S274" s="17"/>
      <c r="T274" s="17"/>
      <c r="U274" s="17"/>
      <c r="V274" s="17"/>
      <c r="X274" s="17"/>
      <c r="AA274" s="17"/>
      <c r="AB274" s="17"/>
    </row>
    <row r="275" spans="1:28" s="300" customFormat="1" x14ac:dyDescent="0.65">
      <c r="A275" s="299" t="s">
        <v>1463</v>
      </c>
      <c r="B275" s="5">
        <v>89</v>
      </c>
      <c r="C275" s="414">
        <v>178</v>
      </c>
      <c r="D275" s="5" t="s">
        <v>34</v>
      </c>
      <c r="E275" s="5">
        <v>84285</v>
      </c>
      <c r="F275" s="5">
        <v>170</v>
      </c>
      <c r="G275" s="5">
        <v>6893</v>
      </c>
      <c r="H275" s="5" t="s">
        <v>1379</v>
      </c>
      <c r="I275" s="5">
        <v>13</v>
      </c>
      <c r="J275" s="5">
        <v>1</v>
      </c>
      <c r="K275" s="5">
        <v>15</v>
      </c>
      <c r="L275" s="224">
        <v>5315</v>
      </c>
      <c r="M275" s="2"/>
      <c r="N275" s="2"/>
      <c r="O275" s="2"/>
      <c r="P275" s="2"/>
      <c r="Q275" s="2">
        <v>150</v>
      </c>
      <c r="R275" s="2"/>
      <c r="S275" s="5">
        <v>89</v>
      </c>
      <c r="T275" s="5"/>
      <c r="U275" s="5"/>
      <c r="V275" s="5"/>
      <c r="W275" s="2"/>
      <c r="X275" s="5"/>
      <c r="Y275" s="2"/>
      <c r="Z275" s="2"/>
      <c r="AA275" s="5"/>
      <c r="AB275" s="5"/>
    </row>
    <row r="276" spans="1:28" s="300" customFormat="1" x14ac:dyDescent="0.65">
      <c r="A276" s="304" t="s">
        <v>1463</v>
      </c>
      <c r="B276" s="232"/>
      <c r="C276" s="563">
        <v>179</v>
      </c>
      <c r="D276" s="232" t="s">
        <v>49</v>
      </c>
      <c r="E276" s="232">
        <v>19604</v>
      </c>
      <c r="F276" s="232">
        <v>189</v>
      </c>
      <c r="G276" s="232"/>
      <c r="H276" s="232" t="s">
        <v>1379</v>
      </c>
      <c r="I276" s="232">
        <v>9</v>
      </c>
      <c r="J276" s="232">
        <v>1</v>
      </c>
      <c r="K276" s="232">
        <v>3</v>
      </c>
      <c r="L276" s="567">
        <v>3703</v>
      </c>
      <c r="Q276" s="300">
        <v>150</v>
      </c>
      <c r="S276" s="232"/>
      <c r="T276" s="232"/>
      <c r="U276" s="232"/>
      <c r="V276" s="232"/>
      <c r="X276" s="232"/>
      <c r="AA276" s="232"/>
      <c r="AB276" s="232"/>
    </row>
    <row r="277" spans="1:28" s="300" customFormat="1" x14ac:dyDescent="0.65">
      <c r="A277" s="299"/>
      <c r="B277" s="5"/>
      <c r="C277" s="414"/>
      <c r="D277" s="5"/>
      <c r="E277" s="5"/>
      <c r="F277" s="5"/>
      <c r="G277" s="5"/>
      <c r="H277" s="5"/>
      <c r="I277" s="5"/>
      <c r="J277" s="5"/>
      <c r="K277" s="5"/>
      <c r="L277" s="224"/>
      <c r="M277" s="2"/>
      <c r="N277" s="2"/>
      <c r="O277" s="2"/>
      <c r="P277" s="2"/>
      <c r="Q277" s="2"/>
      <c r="R277" s="2"/>
      <c r="S277" s="5"/>
      <c r="T277" s="5"/>
      <c r="U277" s="5"/>
      <c r="V277" s="5"/>
      <c r="W277" s="2"/>
      <c r="X277" s="5"/>
      <c r="Y277" s="2"/>
      <c r="Z277" s="2"/>
      <c r="AA277" s="5"/>
      <c r="AB277" s="5"/>
    </row>
    <row r="278" spans="1:28" x14ac:dyDescent="0.65">
      <c r="A278" s="299" t="s">
        <v>1464</v>
      </c>
      <c r="B278" s="5">
        <v>276</v>
      </c>
      <c r="C278" s="414">
        <v>180</v>
      </c>
      <c r="D278" s="5" t="s">
        <v>34</v>
      </c>
      <c r="E278" s="5">
        <v>52472</v>
      </c>
      <c r="F278" s="5">
        <v>80</v>
      </c>
      <c r="G278" s="5">
        <v>5236</v>
      </c>
      <c r="H278" s="5" t="s">
        <v>1379</v>
      </c>
      <c r="J278" s="5">
        <v>1</v>
      </c>
      <c r="K278" s="5">
        <v>43</v>
      </c>
      <c r="M278" s="2">
        <v>143</v>
      </c>
      <c r="Q278" s="2">
        <v>250</v>
      </c>
      <c r="R278" s="2">
        <v>42</v>
      </c>
      <c r="S278" s="5">
        <v>276</v>
      </c>
      <c r="T278" s="5" t="s">
        <v>36</v>
      </c>
      <c r="U278" s="5" t="s">
        <v>37</v>
      </c>
      <c r="V278" s="5">
        <v>72</v>
      </c>
      <c r="X278" s="5">
        <v>72</v>
      </c>
      <c r="AA278" s="5">
        <v>9</v>
      </c>
    </row>
    <row r="279" spans="1:28" s="300" customFormat="1" x14ac:dyDescent="0.65">
      <c r="A279" s="304" t="s">
        <v>1465</v>
      </c>
      <c r="B279" s="232"/>
      <c r="C279" s="563">
        <v>181</v>
      </c>
      <c r="D279" s="232" t="s">
        <v>49</v>
      </c>
      <c r="E279" s="232">
        <v>2933</v>
      </c>
      <c r="F279" s="232">
        <v>62</v>
      </c>
      <c r="G279" s="232"/>
      <c r="H279" s="232" t="s">
        <v>1379</v>
      </c>
      <c r="I279" s="232">
        <v>6</v>
      </c>
      <c r="J279" s="232">
        <v>3</v>
      </c>
      <c r="K279" s="232">
        <v>25</v>
      </c>
      <c r="L279" s="567">
        <v>2725</v>
      </c>
      <c r="Q279" s="300">
        <v>150</v>
      </c>
      <c r="S279" s="232"/>
      <c r="T279" s="232"/>
      <c r="U279" s="232"/>
      <c r="V279" s="232"/>
      <c r="X279" s="232"/>
      <c r="AA279" s="232"/>
      <c r="AB279" s="232"/>
    </row>
    <row r="280" spans="1:28" s="282" customFormat="1" x14ac:dyDescent="0.65">
      <c r="A280" s="303"/>
      <c r="B280" s="17"/>
      <c r="C280" s="423"/>
      <c r="D280" s="17"/>
      <c r="E280" s="17"/>
      <c r="F280" s="17"/>
      <c r="G280" s="17"/>
      <c r="H280" s="17"/>
      <c r="I280" s="17"/>
      <c r="J280" s="17"/>
      <c r="K280" s="17"/>
      <c r="L280" s="566"/>
      <c r="S280" s="17"/>
      <c r="T280" s="17"/>
      <c r="U280" s="17"/>
      <c r="V280" s="17"/>
      <c r="X280" s="17"/>
      <c r="AA280" s="17"/>
      <c r="AB280" s="17"/>
    </row>
    <row r="281" spans="1:28" x14ac:dyDescent="0.65">
      <c r="A281" s="299" t="s">
        <v>1466</v>
      </c>
      <c r="B281" s="5">
        <v>69</v>
      </c>
      <c r="C281" s="414">
        <v>182</v>
      </c>
      <c r="D281" s="5" t="s">
        <v>34</v>
      </c>
      <c r="E281" s="5">
        <v>49985</v>
      </c>
      <c r="F281" s="5">
        <v>220</v>
      </c>
      <c r="G281" s="5">
        <v>4719</v>
      </c>
      <c r="H281" s="5" t="s">
        <v>1379</v>
      </c>
      <c r="I281" s="5">
        <v>10</v>
      </c>
      <c r="J281" s="5">
        <v>1</v>
      </c>
      <c r="K281" s="5">
        <v>64</v>
      </c>
      <c r="L281" s="224">
        <v>4164</v>
      </c>
      <c r="Q281" s="2">
        <v>150</v>
      </c>
      <c r="S281" s="5">
        <v>69</v>
      </c>
    </row>
    <row r="282" spans="1:28" x14ac:dyDescent="0.65">
      <c r="A282" s="304" t="s">
        <v>1466</v>
      </c>
      <c r="B282" s="232">
        <v>69</v>
      </c>
      <c r="C282" s="563">
        <v>183</v>
      </c>
      <c r="D282" s="232" t="s">
        <v>49</v>
      </c>
      <c r="E282" s="232">
        <v>1324</v>
      </c>
      <c r="F282" s="232">
        <v>107</v>
      </c>
      <c r="G282" s="232"/>
      <c r="H282" s="232" t="s">
        <v>1379</v>
      </c>
      <c r="I282" s="232">
        <v>41</v>
      </c>
      <c r="J282" s="232">
        <v>2</v>
      </c>
      <c r="K282" s="232">
        <v>83</v>
      </c>
      <c r="L282" s="567">
        <v>16683</v>
      </c>
      <c r="M282" s="300"/>
      <c r="N282" s="300"/>
      <c r="O282" s="300"/>
      <c r="P282" s="300"/>
      <c r="Q282" s="300">
        <v>150</v>
      </c>
      <c r="R282" s="300"/>
      <c r="S282" s="232">
        <v>69</v>
      </c>
      <c r="T282" s="232"/>
      <c r="U282" s="232"/>
      <c r="V282" s="232"/>
      <c r="W282" s="300"/>
      <c r="X282" s="232"/>
      <c r="Y282" s="300"/>
      <c r="Z282" s="300"/>
      <c r="AA282" s="232"/>
      <c r="AB282" s="232"/>
    </row>
    <row r="283" spans="1:28" s="282" customFormat="1" x14ac:dyDescent="0.65">
      <c r="A283" s="303"/>
      <c r="B283" s="17"/>
      <c r="C283" s="423"/>
      <c r="D283" s="17"/>
      <c r="E283" s="17"/>
      <c r="F283" s="17"/>
      <c r="G283" s="17"/>
      <c r="H283" s="17"/>
      <c r="I283" s="17"/>
      <c r="J283" s="17"/>
      <c r="K283" s="17"/>
      <c r="L283" s="566"/>
      <c r="S283" s="17"/>
      <c r="T283" s="17"/>
      <c r="U283" s="17"/>
      <c r="V283" s="17"/>
      <c r="X283" s="17"/>
      <c r="AA283" s="17"/>
      <c r="AB283" s="17"/>
    </row>
    <row r="284" spans="1:28" x14ac:dyDescent="0.65">
      <c r="A284" s="299" t="s">
        <v>1467</v>
      </c>
      <c r="B284" s="5">
        <v>139</v>
      </c>
      <c r="C284" s="414">
        <v>184</v>
      </c>
      <c r="D284" s="5" t="s">
        <v>34</v>
      </c>
      <c r="E284" s="5">
        <v>99246</v>
      </c>
      <c r="F284" s="5">
        <v>336</v>
      </c>
      <c r="G284" s="5">
        <v>7994</v>
      </c>
      <c r="H284" s="5" t="s">
        <v>1379</v>
      </c>
      <c r="I284" s="5">
        <v>2</v>
      </c>
      <c r="J284" s="5">
        <v>2</v>
      </c>
      <c r="K284" s="5">
        <v>98</v>
      </c>
      <c r="L284" s="224">
        <v>1098</v>
      </c>
      <c r="Q284" s="2">
        <v>150</v>
      </c>
      <c r="S284" s="5">
        <v>139</v>
      </c>
    </row>
    <row r="285" spans="1:28" x14ac:dyDescent="0.65">
      <c r="A285" s="299"/>
      <c r="B285" s="5">
        <v>139</v>
      </c>
      <c r="C285" s="414">
        <v>185</v>
      </c>
      <c r="D285" s="5" t="s">
        <v>34</v>
      </c>
      <c r="E285" s="5">
        <v>66230</v>
      </c>
      <c r="F285" s="5">
        <v>120</v>
      </c>
      <c r="G285" s="5">
        <v>5498</v>
      </c>
      <c r="H285" s="5" t="s">
        <v>1379</v>
      </c>
      <c r="Q285" s="2">
        <v>100</v>
      </c>
      <c r="S285" s="5">
        <v>139</v>
      </c>
    </row>
    <row r="286" spans="1:28" x14ac:dyDescent="0.65">
      <c r="A286" s="299"/>
    </row>
    <row r="287" spans="1:28" s="300" customFormat="1" x14ac:dyDescent="0.65">
      <c r="A287" s="299" t="s">
        <v>1468</v>
      </c>
      <c r="B287" s="5">
        <v>139</v>
      </c>
      <c r="C287" s="414">
        <v>186</v>
      </c>
      <c r="D287" s="5" t="s">
        <v>34</v>
      </c>
      <c r="E287" s="5">
        <v>52505</v>
      </c>
      <c r="F287" s="5">
        <v>41</v>
      </c>
      <c r="G287" s="5">
        <v>4269</v>
      </c>
      <c r="H287" s="5" t="s">
        <v>1379</v>
      </c>
      <c r="I287" s="5"/>
      <c r="J287" s="5">
        <v>1</v>
      </c>
      <c r="K287" s="5">
        <v>39</v>
      </c>
      <c r="L287" s="224"/>
      <c r="M287" s="2">
        <v>139</v>
      </c>
      <c r="N287" s="2"/>
      <c r="O287" s="2"/>
      <c r="P287" s="2"/>
      <c r="Q287" s="2">
        <v>150</v>
      </c>
      <c r="R287" s="2">
        <v>43</v>
      </c>
      <c r="S287" s="5">
        <v>139</v>
      </c>
      <c r="T287" s="5" t="s">
        <v>36</v>
      </c>
      <c r="U287" s="5" t="s">
        <v>64</v>
      </c>
      <c r="V287" s="5">
        <v>72</v>
      </c>
      <c r="W287" s="2"/>
      <c r="X287" s="5">
        <v>72</v>
      </c>
      <c r="Y287" s="2"/>
      <c r="Z287" s="2"/>
      <c r="AA287" s="5">
        <v>20</v>
      </c>
      <c r="AB287" s="5"/>
    </row>
    <row r="288" spans="1:28" x14ac:dyDescent="0.65">
      <c r="A288" s="304" t="s">
        <v>1468</v>
      </c>
      <c r="B288" s="232"/>
      <c r="C288" s="414">
        <v>187</v>
      </c>
      <c r="D288" s="232" t="s">
        <v>49</v>
      </c>
      <c r="E288" s="232">
        <v>1097</v>
      </c>
      <c r="F288" s="232">
        <v>38</v>
      </c>
      <c r="G288" s="232"/>
      <c r="H288" s="232" t="s">
        <v>1379</v>
      </c>
      <c r="I288" s="232">
        <v>4</v>
      </c>
      <c r="J288" s="232">
        <v>1</v>
      </c>
      <c r="K288" s="232">
        <v>82</v>
      </c>
      <c r="L288" s="567">
        <v>1782</v>
      </c>
      <c r="M288" s="300"/>
      <c r="N288" s="300"/>
      <c r="O288" s="300"/>
      <c r="P288" s="300"/>
      <c r="Q288" s="300">
        <v>250</v>
      </c>
      <c r="R288" s="300"/>
      <c r="S288" s="232"/>
      <c r="T288" s="232"/>
      <c r="U288" s="232"/>
      <c r="V288" s="232"/>
      <c r="W288" s="300"/>
      <c r="X288" s="232"/>
      <c r="Y288" s="300"/>
      <c r="Z288" s="300"/>
      <c r="AA288" s="232"/>
      <c r="AB288" s="232"/>
    </row>
    <row r="289" spans="1:28" s="300" customFormat="1" x14ac:dyDescent="0.65">
      <c r="A289" s="299"/>
      <c r="B289" s="5"/>
      <c r="C289" s="414"/>
      <c r="D289" s="5"/>
      <c r="E289" s="5"/>
      <c r="F289" s="5"/>
      <c r="G289" s="5"/>
      <c r="H289" s="5"/>
      <c r="I289" s="5"/>
      <c r="J289" s="5"/>
      <c r="K289" s="5"/>
      <c r="L289" s="224"/>
      <c r="M289" s="2"/>
      <c r="N289" s="2"/>
      <c r="O289" s="2"/>
      <c r="P289" s="2"/>
      <c r="Q289" s="2"/>
      <c r="R289" s="2"/>
      <c r="S289" s="5"/>
      <c r="T289" s="5"/>
      <c r="U289" s="5"/>
      <c r="V289" s="5"/>
      <c r="W289" s="2"/>
      <c r="X289" s="5"/>
      <c r="Y289" s="2"/>
      <c r="Z289" s="2"/>
      <c r="AA289" s="5"/>
      <c r="AB289" s="5"/>
    </row>
    <row r="290" spans="1:28" s="300" customFormat="1" x14ac:dyDescent="0.65">
      <c r="A290" s="299" t="s">
        <v>1469</v>
      </c>
      <c r="B290" s="5">
        <v>41</v>
      </c>
      <c r="C290" s="414">
        <v>188</v>
      </c>
      <c r="D290" s="5" t="s">
        <v>34</v>
      </c>
      <c r="E290" s="5">
        <v>74957</v>
      </c>
      <c r="F290" s="5">
        <v>51</v>
      </c>
      <c r="G290" s="5">
        <v>6605</v>
      </c>
      <c r="H290" s="5" t="s">
        <v>1379</v>
      </c>
      <c r="I290" s="5"/>
      <c r="J290" s="5">
        <v>2</v>
      </c>
      <c r="K290" s="5">
        <v>59</v>
      </c>
      <c r="L290" s="224"/>
      <c r="M290" s="2">
        <v>259</v>
      </c>
      <c r="N290" s="2"/>
      <c r="O290" s="2"/>
      <c r="P290" s="2"/>
      <c r="Q290" s="2">
        <v>250</v>
      </c>
      <c r="R290" s="2">
        <v>44</v>
      </c>
      <c r="S290" s="5">
        <v>41</v>
      </c>
      <c r="T290" s="5" t="s">
        <v>36</v>
      </c>
      <c r="U290" s="5" t="s">
        <v>45</v>
      </c>
      <c r="V290" s="5">
        <v>144</v>
      </c>
      <c r="W290" s="2"/>
      <c r="X290" s="5">
        <v>144</v>
      </c>
      <c r="Y290" s="2"/>
      <c r="Z290" s="2"/>
      <c r="AA290" s="5">
        <v>15</v>
      </c>
      <c r="AB290" s="5"/>
    </row>
    <row r="291" spans="1:28" x14ac:dyDescent="0.65">
      <c r="A291" s="299" t="s">
        <v>1469</v>
      </c>
      <c r="C291" s="414">
        <v>189</v>
      </c>
      <c r="D291" s="5" t="s">
        <v>34</v>
      </c>
      <c r="E291" s="5">
        <v>99482</v>
      </c>
      <c r="F291" s="5">
        <v>326</v>
      </c>
      <c r="G291" s="5">
        <v>8034</v>
      </c>
      <c r="H291" s="5" t="s">
        <v>1379</v>
      </c>
      <c r="I291" s="5">
        <v>15</v>
      </c>
      <c r="K291" s="5">
        <v>18</v>
      </c>
      <c r="L291" s="224">
        <v>6018</v>
      </c>
      <c r="Q291" s="2">
        <v>100</v>
      </c>
    </row>
    <row r="292" spans="1:28" s="300" customFormat="1" x14ac:dyDescent="0.65">
      <c r="A292" s="304" t="s">
        <v>1469</v>
      </c>
      <c r="B292" s="232"/>
      <c r="C292" s="414">
        <v>190</v>
      </c>
      <c r="D292" s="232" t="s">
        <v>49</v>
      </c>
      <c r="E292" s="232">
        <v>5639</v>
      </c>
      <c r="F292" s="232">
        <v>22</v>
      </c>
      <c r="G292" s="232"/>
      <c r="H292" s="232" t="s">
        <v>1379</v>
      </c>
      <c r="I292" s="232">
        <v>5</v>
      </c>
      <c r="J292" s="232">
        <v>2</v>
      </c>
      <c r="K292" s="232">
        <v>43</v>
      </c>
      <c r="L292" s="567">
        <v>2243</v>
      </c>
      <c r="Q292" s="300">
        <v>100</v>
      </c>
      <c r="S292" s="232"/>
      <c r="T292" s="232"/>
      <c r="U292" s="232"/>
      <c r="V292" s="232"/>
      <c r="X292" s="232"/>
      <c r="AA292" s="232"/>
      <c r="AB292" s="232"/>
    </row>
    <row r="293" spans="1:28" s="282" customFormat="1" x14ac:dyDescent="0.65">
      <c r="A293" s="303"/>
      <c r="B293" s="17"/>
      <c r="C293" s="423"/>
      <c r="D293" s="17"/>
      <c r="E293" s="17"/>
      <c r="F293" s="17"/>
      <c r="G293" s="17"/>
      <c r="H293" s="17"/>
      <c r="I293" s="17"/>
      <c r="J293" s="17"/>
      <c r="K293" s="17"/>
      <c r="L293" s="566"/>
      <c r="S293" s="17"/>
      <c r="T293" s="17"/>
      <c r="U293" s="17"/>
      <c r="V293" s="17"/>
      <c r="X293" s="17"/>
      <c r="AA293" s="17"/>
      <c r="AB293" s="17"/>
    </row>
    <row r="294" spans="1:28" s="300" customFormat="1" x14ac:dyDescent="0.65">
      <c r="A294" s="304" t="s">
        <v>1470</v>
      </c>
      <c r="B294" s="232"/>
      <c r="C294" s="563">
        <v>191</v>
      </c>
      <c r="D294" s="232" t="s">
        <v>49</v>
      </c>
      <c r="E294" s="232">
        <v>21661</v>
      </c>
      <c r="F294" s="232">
        <v>125</v>
      </c>
      <c r="G294" s="232"/>
      <c r="H294" s="232" t="s">
        <v>1379</v>
      </c>
      <c r="I294" s="232">
        <v>4</v>
      </c>
      <c r="J294" s="232">
        <v>2</v>
      </c>
      <c r="K294" s="232">
        <v>39</v>
      </c>
      <c r="L294" s="567">
        <v>1839</v>
      </c>
      <c r="Q294" s="300">
        <v>200</v>
      </c>
      <c r="S294" s="232"/>
      <c r="T294" s="232"/>
      <c r="U294" s="232"/>
      <c r="V294" s="232"/>
      <c r="X294" s="232"/>
      <c r="AA294" s="232"/>
      <c r="AB294" s="232"/>
    </row>
    <row r="295" spans="1:28" x14ac:dyDescent="0.65">
      <c r="A295" s="304" t="s">
        <v>1470</v>
      </c>
      <c r="B295" s="232"/>
      <c r="C295" s="563">
        <v>192</v>
      </c>
      <c r="D295" s="232" t="s">
        <v>49</v>
      </c>
      <c r="E295" s="232">
        <v>4885</v>
      </c>
      <c r="F295" s="232">
        <v>1</v>
      </c>
      <c r="G295" s="232"/>
      <c r="H295" s="232" t="s">
        <v>1379</v>
      </c>
      <c r="I295" s="232">
        <v>9</v>
      </c>
      <c r="J295" s="232"/>
      <c r="K295" s="232">
        <v>28</v>
      </c>
      <c r="L295" s="567">
        <v>3628</v>
      </c>
      <c r="M295" s="300"/>
      <c r="N295" s="300"/>
      <c r="O295" s="300"/>
      <c r="P295" s="300"/>
      <c r="Q295" s="300">
        <v>100</v>
      </c>
      <c r="R295" s="300"/>
      <c r="S295" s="232"/>
      <c r="T295" s="232"/>
      <c r="U295" s="232"/>
      <c r="V295" s="232"/>
      <c r="W295" s="300"/>
      <c r="X295" s="232"/>
      <c r="Y295" s="300"/>
      <c r="Z295" s="300"/>
      <c r="AA295" s="232"/>
      <c r="AB295" s="232"/>
    </row>
    <row r="296" spans="1:28" x14ac:dyDescent="0.65">
      <c r="A296" s="304" t="s">
        <v>1470</v>
      </c>
      <c r="B296" s="232"/>
      <c r="C296" s="563">
        <v>193</v>
      </c>
      <c r="D296" s="232" t="s">
        <v>49</v>
      </c>
      <c r="E296" s="232">
        <v>5644</v>
      </c>
      <c r="F296" s="232">
        <v>1</v>
      </c>
      <c r="G296" s="232"/>
      <c r="H296" s="232" t="s">
        <v>1379</v>
      </c>
      <c r="I296" s="232">
        <v>28</v>
      </c>
      <c r="J296" s="232">
        <v>1</v>
      </c>
      <c r="K296" s="232">
        <v>67</v>
      </c>
      <c r="L296" s="567">
        <v>11367</v>
      </c>
      <c r="M296" s="300"/>
      <c r="N296" s="300"/>
      <c r="O296" s="300"/>
      <c r="P296" s="300"/>
      <c r="Q296" s="300">
        <v>150</v>
      </c>
      <c r="R296" s="300"/>
      <c r="S296" s="232"/>
      <c r="T296" s="232"/>
      <c r="U296" s="232"/>
      <c r="V296" s="232"/>
      <c r="W296" s="300"/>
      <c r="X296" s="232"/>
      <c r="Y296" s="300"/>
      <c r="Z296" s="300"/>
      <c r="AA296" s="232"/>
      <c r="AB296" s="232"/>
    </row>
    <row r="297" spans="1:28" s="282" customFormat="1" x14ac:dyDescent="0.65">
      <c r="A297" s="303"/>
      <c r="B297" s="17"/>
      <c r="C297" s="423"/>
      <c r="D297" s="17"/>
      <c r="E297" s="17"/>
      <c r="F297" s="17"/>
      <c r="G297" s="17"/>
      <c r="H297" s="17"/>
      <c r="I297" s="17"/>
      <c r="J297" s="17"/>
      <c r="K297" s="17"/>
      <c r="L297" s="566"/>
      <c r="S297" s="17"/>
      <c r="T297" s="17"/>
      <c r="U297" s="17"/>
      <c r="V297" s="17"/>
      <c r="X297" s="17"/>
      <c r="AA297" s="17"/>
      <c r="AB297" s="17"/>
    </row>
    <row r="298" spans="1:28" x14ac:dyDescent="0.65">
      <c r="A298" s="304" t="s">
        <v>1471</v>
      </c>
      <c r="B298" s="232">
        <v>266</v>
      </c>
      <c r="C298" s="563">
        <v>194</v>
      </c>
      <c r="D298" s="232" t="s">
        <v>49</v>
      </c>
      <c r="E298" s="232">
        <v>2167</v>
      </c>
      <c r="F298" s="232">
        <v>191</v>
      </c>
      <c r="G298" s="232"/>
      <c r="H298" s="232" t="s">
        <v>1379</v>
      </c>
      <c r="I298" s="232">
        <v>1</v>
      </c>
      <c r="J298" s="232">
        <v>3</v>
      </c>
      <c r="K298" s="232">
        <v>59</v>
      </c>
      <c r="L298" s="567">
        <v>759</v>
      </c>
      <c r="M298" s="300"/>
      <c r="N298" s="300"/>
      <c r="O298" s="300"/>
      <c r="P298" s="300"/>
      <c r="Q298" s="300">
        <v>150</v>
      </c>
      <c r="R298" s="300"/>
      <c r="S298" s="232">
        <v>266</v>
      </c>
      <c r="T298" s="232"/>
      <c r="U298" s="232"/>
      <c r="V298" s="232"/>
      <c r="W298" s="300"/>
      <c r="X298" s="232"/>
      <c r="Y298" s="300"/>
      <c r="Z298" s="300"/>
      <c r="AA298" s="232"/>
      <c r="AB298" s="232"/>
    </row>
    <row r="299" spans="1:28" s="282" customFormat="1" x14ac:dyDescent="0.65">
      <c r="A299" s="303"/>
      <c r="B299" s="17"/>
      <c r="C299" s="423"/>
      <c r="D299" s="17"/>
      <c r="E299" s="17"/>
      <c r="F299" s="17"/>
      <c r="G299" s="17"/>
      <c r="H299" s="17"/>
      <c r="I299" s="17"/>
      <c r="J299" s="17"/>
      <c r="K299" s="17"/>
      <c r="L299" s="566"/>
      <c r="S299" s="17"/>
      <c r="T299" s="17"/>
      <c r="U299" s="17"/>
      <c r="V299" s="17"/>
      <c r="X299" s="17"/>
      <c r="AA299" s="17"/>
      <c r="AB299" s="17"/>
    </row>
    <row r="300" spans="1:28" s="300" customFormat="1" x14ac:dyDescent="0.65">
      <c r="A300" s="299" t="s">
        <v>1472</v>
      </c>
      <c r="B300" s="5">
        <v>282</v>
      </c>
      <c r="C300" s="414">
        <v>195</v>
      </c>
      <c r="D300" s="5" t="s">
        <v>34</v>
      </c>
      <c r="E300" s="5">
        <v>90985</v>
      </c>
      <c r="F300" s="5">
        <v>287</v>
      </c>
      <c r="G300" s="5">
        <v>5520</v>
      </c>
      <c r="H300" s="5" t="s">
        <v>1379</v>
      </c>
      <c r="I300" s="5">
        <v>6</v>
      </c>
      <c r="J300" s="5"/>
      <c r="K300" s="5"/>
      <c r="L300" s="224">
        <v>2400</v>
      </c>
      <c r="M300" s="2"/>
      <c r="N300" s="2"/>
      <c r="O300" s="2"/>
      <c r="P300" s="2"/>
      <c r="Q300" s="2">
        <v>250</v>
      </c>
      <c r="R300" s="2"/>
      <c r="S300" s="5">
        <v>282</v>
      </c>
      <c r="T300" s="5"/>
      <c r="U300" s="5"/>
      <c r="V300" s="5"/>
      <c r="W300" s="2"/>
      <c r="X300" s="5"/>
      <c r="Y300" s="2"/>
      <c r="Z300" s="2"/>
      <c r="AA300" s="5"/>
      <c r="AB300" s="5"/>
    </row>
    <row r="301" spans="1:28" s="300" customFormat="1" x14ac:dyDescent="0.65">
      <c r="A301" s="299"/>
      <c r="B301" s="5"/>
      <c r="C301" s="414"/>
      <c r="D301" s="5"/>
      <c r="E301" s="5"/>
      <c r="F301" s="5"/>
      <c r="G301" s="5"/>
      <c r="H301" s="5"/>
      <c r="I301" s="5"/>
      <c r="J301" s="5"/>
      <c r="K301" s="5"/>
      <c r="L301" s="224"/>
      <c r="M301" s="2"/>
      <c r="N301" s="2"/>
      <c r="O301" s="2"/>
      <c r="P301" s="2"/>
      <c r="Q301" s="2"/>
      <c r="R301" s="2"/>
      <c r="S301" s="5"/>
      <c r="T301" s="5"/>
      <c r="U301" s="5"/>
      <c r="V301" s="5"/>
      <c r="W301" s="2"/>
      <c r="X301" s="5"/>
      <c r="Y301" s="2"/>
      <c r="Z301" s="2"/>
      <c r="AA301" s="5"/>
      <c r="AB301" s="5"/>
    </row>
    <row r="302" spans="1:28" s="300" customFormat="1" x14ac:dyDescent="0.65">
      <c r="A302" s="304" t="s">
        <v>1473</v>
      </c>
      <c r="B302" s="232">
        <v>267</v>
      </c>
      <c r="C302" s="563">
        <v>196</v>
      </c>
      <c r="D302" s="232" t="s">
        <v>49</v>
      </c>
      <c r="E302" s="232">
        <v>3422</v>
      </c>
      <c r="F302" s="232">
        <v>30</v>
      </c>
      <c r="G302" s="232"/>
      <c r="H302" s="232" t="s">
        <v>1379</v>
      </c>
      <c r="I302" s="232">
        <v>19</v>
      </c>
      <c r="J302" s="232"/>
      <c r="K302" s="232">
        <v>32</v>
      </c>
      <c r="L302" s="567">
        <v>7632</v>
      </c>
      <c r="Q302" s="300">
        <v>175</v>
      </c>
      <c r="S302" s="232">
        <v>267</v>
      </c>
      <c r="T302" s="232"/>
      <c r="U302" s="232"/>
      <c r="V302" s="232"/>
      <c r="X302" s="232"/>
      <c r="AA302" s="232"/>
      <c r="AB302" s="232"/>
    </row>
    <row r="303" spans="1:28" s="282" customFormat="1" x14ac:dyDescent="0.65">
      <c r="A303" s="303"/>
      <c r="B303" s="17"/>
      <c r="C303" s="423"/>
      <c r="D303" s="17"/>
      <c r="E303" s="17"/>
      <c r="F303" s="17"/>
      <c r="G303" s="17"/>
      <c r="H303" s="17"/>
      <c r="I303" s="17"/>
      <c r="J303" s="17"/>
      <c r="K303" s="17"/>
      <c r="L303" s="566"/>
      <c r="S303" s="17"/>
      <c r="T303" s="17"/>
      <c r="U303" s="17"/>
      <c r="V303" s="17"/>
      <c r="X303" s="17"/>
      <c r="AA303" s="17"/>
      <c r="AB303" s="17"/>
    </row>
    <row r="304" spans="1:28" s="300" customFormat="1" x14ac:dyDescent="0.65">
      <c r="A304" s="304" t="s">
        <v>1474</v>
      </c>
      <c r="B304" s="232"/>
      <c r="C304" s="563">
        <v>197</v>
      </c>
      <c r="D304" s="232" t="s">
        <v>47</v>
      </c>
      <c r="E304" s="232">
        <v>1633</v>
      </c>
      <c r="F304" s="232">
        <v>16</v>
      </c>
      <c r="G304" s="232"/>
      <c r="H304" s="232" t="s">
        <v>1379</v>
      </c>
      <c r="I304" s="232">
        <v>50</v>
      </c>
      <c r="J304" s="232"/>
      <c r="K304" s="232"/>
      <c r="L304" s="567">
        <v>20000</v>
      </c>
      <c r="Q304" s="300">
        <v>300</v>
      </c>
      <c r="S304" s="232"/>
      <c r="T304" s="232"/>
      <c r="U304" s="232"/>
      <c r="V304" s="232"/>
      <c r="X304" s="232"/>
      <c r="AA304" s="232"/>
      <c r="AB304" s="232"/>
    </row>
    <row r="305" spans="1:28" s="282" customFormat="1" x14ac:dyDescent="0.65">
      <c r="A305" s="303"/>
      <c r="B305" s="17"/>
      <c r="C305" s="423"/>
      <c r="D305" s="17"/>
      <c r="E305" s="17"/>
      <c r="F305" s="17"/>
      <c r="G305" s="17"/>
      <c r="H305" s="17"/>
      <c r="I305" s="17"/>
      <c r="J305" s="17"/>
      <c r="K305" s="17"/>
      <c r="L305" s="566"/>
      <c r="S305" s="17"/>
      <c r="T305" s="17"/>
      <c r="U305" s="17"/>
      <c r="V305" s="17"/>
      <c r="X305" s="17"/>
      <c r="AA305" s="17"/>
      <c r="AB305" s="17"/>
    </row>
    <row r="306" spans="1:28" s="300" customFormat="1" x14ac:dyDescent="0.65">
      <c r="A306" s="299" t="s">
        <v>1475</v>
      </c>
      <c r="B306" s="5"/>
      <c r="C306" s="414">
        <v>199</v>
      </c>
      <c r="D306" s="5" t="s">
        <v>34</v>
      </c>
      <c r="E306" s="5">
        <v>42315</v>
      </c>
      <c r="F306" s="5">
        <v>50</v>
      </c>
      <c r="G306" s="5">
        <v>3940</v>
      </c>
      <c r="H306" s="5" t="s">
        <v>1379</v>
      </c>
      <c r="I306" s="5">
        <v>1</v>
      </c>
      <c r="J306" s="5"/>
      <c r="K306" s="5">
        <v>49</v>
      </c>
      <c r="L306" s="224">
        <v>449</v>
      </c>
      <c r="M306" s="2"/>
      <c r="N306" s="2"/>
      <c r="O306" s="2"/>
      <c r="P306" s="2"/>
      <c r="Q306" s="2">
        <v>150</v>
      </c>
      <c r="R306" s="2"/>
      <c r="S306" s="5"/>
      <c r="T306" s="5"/>
      <c r="U306" s="5"/>
      <c r="V306" s="5"/>
      <c r="W306" s="2"/>
      <c r="X306" s="5"/>
      <c r="Y306" s="2"/>
      <c r="Z306" s="2"/>
      <c r="AA306" s="5"/>
      <c r="AB306" s="5"/>
    </row>
    <row r="307" spans="1:28" s="300" customFormat="1" x14ac:dyDescent="0.65">
      <c r="A307" s="304" t="s">
        <v>1475</v>
      </c>
      <c r="B307" s="232"/>
      <c r="C307" s="563">
        <v>200</v>
      </c>
      <c r="D307" s="232" t="s">
        <v>49</v>
      </c>
      <c r="E307" s="232">
        <v>1069</v>
      </c>
      <c r="F307" s="232">
        <v>33</v>
      </c>
      <c r="G307" s="232"/>
      <c r="H307" s="232" t="s">
        <v>1379</v>
      </c>
      <c r="I307" s="232">
        <v>6</v>
      </c>
      <c r="J307" s="232"/>
      <c r="K307" s="232">
        <v>52</v>
      </c>
      <c r="L307" s="567">
        <v>2452</v>
      </c>
      <c r="Q307" s="300">
        <v>100</v>
      </c>
      <c r="S307" s="232"/>
      <c r="T307" s="232"/>
      <c r="U307" s="232"/>
      <c r="V307" s="232"/>
      <c r="X307" s="232"/>
      <c r="AA307" s="232"/>
      <c r="AB307" s="232"/>
    </row>
    <row r="308" spans="1:28" s="282" customFormat="1" x14ac:dyDescent="0.65">
      <c r="A308" s="303"/>
      <c r="B308" s="17"/>
      <c r="C308" s="423"/>
      <c r="D308" s="17"/>
      <c r="E308" s="17"/>
      <c r="F308" s="17"/>
      <c r="G308" s="17"/>
      <c r="H308" s="17"/>
      <c r="I308" s="17"/>
      <c r="J308" s="17"/>
      <c r="K308" s="17"/>
      <c r="L308" s="566"/>
      <c r="S308" s="17"/>
      <c r="T308" s="17"/>
      <c r="U308" s="17"/>
      <c r="V308" s="17"/>
      <c r="X308" s="17"/>
      <c r="AA308" s="17"/>
      <c r="AB308" s="17"/>
    </row>
    <row r="309" spans="1:28" s="229" customFormat="1" x14ac:dyDescent="0.65">
      <c r="A309" s="299" t="s">
        <v>1476</v>
      </c>
      <c r="B309" s="5"/>
      <c r="C309" s="414">
        <v>201</v>
      </c>
      <c r="D309" s="5" t="s">
        <v>34</v>
      </c>
      <c r="E309" s="5">
        <v>42301</v>
      </c>
      <c r="F309" s="5">
        <v>34</v>
      </c>
      <c r="G309" s="5">
        <v>3926</v>
      </c>
      <c r="H309" s="5" t="s">
        <v>1379</v>
      </c>
      <c r="I309" s="5">
        <v>2</v>
      </c>
      <c r="J309" s="5">
        <v>1</v>
      </c>
      <c r="K309" s="5">
        <v>87</v>
      </c>
      <c r="L309" s="224">
        <v>987</v>
      </c>
      <c r="M309" s="2"/>
      <c r="N309" s="2"/>
      <c r="O309" s="2"/>
      <c r="P309" s="2"/>
      <c r="Q309" s="2">
        <v>100</v>
      </c>
      <c r="R309" s="2"/>
      <c r="S309" s="5"/>
      <c r="T309" s="5"/>
      <c r="U309" s="5"/>
      <c r="V309" s="5"/>
      <c r="W309" s="2"/>
      <c r="X309" s="5"/>
      <c r="Y309" s="2"/>
      <c r="Z309" s="2"/>
      <c r="AA309" s="5"/>
      <c r="AB309" s="5"/>
    </row>
    <row r="310" spans="1:28" s="229" customFormat="1" x14ac:dyDescent="0.65">
      <c r="A310" s="299" t="s">
        <v>1476</v>
      </c>
      <c r="B310" s="5"/>
      <c r="C310" s="414">
        <v>202</v>
      </c>
      <c r="D310" s="5" t="s">
        <v>34</v>
      </c>
      <c r="E310" s="5">
        <v>42316</v>
      </c>
      <c r="F310" s="5">
        <v>49</v>
      </c>
      <c r="G310" s="5">
        <v>3941</v>
      </c>
      <c r="H310" s="5" t="s">
        <v>1379</v>
      </c>
      <c r="I310" s="5">
        <v>1</v>
      </c>
      <c r="J310" s="5">
        <v>1</v>
      </c>
      <c r="K310" s="5">
        <v>47</v>
      </c>
      <c r="L310" s="224">
        <v>547</v>
      </c>
      <c r="M310" s="2"/>
      <c r="N310" s="2"/>
      <c r="O310" s="2"/>
      <c r="P310" s="2"/>
      <c r="Q310" s="2">
        <v>150</v>
      </c>
      <c r="R310" s="2"/>
      <c r="S310" s="5"/>
      <c r="T310" s="5"/>
      <c r="U310" s="5"/>
      <c r="V310" s="5"/>
      <c r="W310" s="2"/>
      <c r="X310" s="5"/>
      <c r="Y310" s="2"/>
      <c r="Z310" s="2"/>
      <c r="AA310" s="5"/>
      <c r="AB310" s="5"/>
    </row>
    <row r="311" spans="1:28" s="229" customFormat="1" x14ac:dyDescent="0.65">
      <c r="A311" s="299"/>
      <c r="B311" s="5"/>
      <c r="C311" s="414"/>
      <c r="D311" s="5"/>
      <c r="E311" s="5"/>
      <c r="F311" s="5"/>
      <c r="G311" s="5"/>
      <c r="H311" s="5"/>
      <c r="I311" s="5"/>
      <c r="J311" s="5"/>
      <c r="K311" s="5"/>
      <c r="L311" s="224"/>
      <c r="M311" s="2"/>
      <c r="N311" s="2"/>
      <c r="O311" s="2"/>
      <c r="P311" s="2"/>
      <c r="Q311" s="2"/>
      <c r="R311" s="2"/>
      <c r="S311" s="5"/>
      <c r="T311" s="5"/>
      <c r="U311" s="5"/>
      <c r="V311" s="5"/>
      <c r="W311" s="2"/>
      <c r="X311" s="5"/>
      <c r="Y311" s="2"/>
      <c r="Z311" s="2"/>
      <c r="AA311" s="5"/>
      <c r="AB311" s="5"/>
    </row>
    <row r="312" spans="1:28" x14ac:dyDescent="0.65">
      <c r="A312" s="299" t="s">
        <v>1477</v>
      </c>
      <c r="C312" s="414">
        <v>203</v>
      </c>
      <c r="D312" s="5" t="s">
        <v>34</v>
      </c>
      <c r="E312" s="5">
        <v>75016</v>
      </c>
      <c r="F312" s="5">
        <v>34</v>
      </c>
      <c r="G312" s="5">
        <v>6664</v>
      </c>
      <c r="H312" s="5" t="s">
        <v>1379</v>
      </c>
      <c r="I312" s="5">
        <v>8</v>
      </c>
      <c r="J312" s="5">
        <v>3</v>
      </c>
      <c r="K312" s="5">
        <v>48</v>
      </c>
      <c r="L312" s="224">
        <v>3548</v>
      </c>
      <c r="Q312" s="2">
        <v>300</v>
      </c>
    </row>
    <row r="313" spans="1:28" s="300" customFormat="1" x14ac:dyDescent="0.65">
      <c r="A313" s="304" t="s">
        <v>1477</v>
      </c>
      <c r="B313" s="232"/>
      <c r="C313" s="563">
        <v>204</v>
      </c>
      <c r="D313" s="232" t="s">
        <v>49</v>
      </c>
      <c r="E313" s="232">
        <v>21664</v>
      </c>
      <c r="F313" s="232">
        <v>88</v>
      </c>
      <c r="G313" s="232"/>
      <c r="H313" s="232" t="s">
        <v>1379</v>
      </c>
      <c r="I313" s="232">
        <v>14</v>
      </c>
      <c r="J313" s="232">
        <v>1</v>
      </c>
      <c r="K313" s="232">
        <v>12</v>
      </c>
      <c r="L313" s="567">
        <v>5712</v>
      </c>
      <c r="Q313" s="300">
        <v>150</v>
      </c>
      <c r="S313" s="232"/>
      <c r="T313" s="232"/>
      <c r="U313" s="232"/>
      <c r="V313" s="232"/>
      <c r="X313" s="232"/>
      <c r="AA313" s="232"/>
      <c r="AB313" s="232"/>
    </row>
    <row r="314" spans="1:28" s="282" customFormat="1" x14ac:dyDescent="0.65">
      <c r="A314" s="303"/>
      <c r="B314" s="17"/>
      <c r="C314" s="423"/>
      <c r="D314" s="17"/>
      <c r="E314" s="17"/>
      <c r="F314" s="17"/>
      <c r="G314" s="17"/>
      <c r="H314" s="17"/>
      <c r="I314" s="17"/>
      <c r="J314" s="17"/>
      <c r="K314" s="17"/>
      <c r="L314" s="566"/>
      <c r="S314" s="17"/>
      <c r="T314" s="17"/>
      <c r="U314" s="17"/>
      <c r="V314" s="17"/>
      <c r="X314" s="17"/>
      <c r="AA314" s="17"/>
      <c r="AB314" s="17"/>
    </row>
    <row r="315" spans="1:28" x14ac:dyDescent="0.65">
      <c r="A315" s="304" t="s">
        <v>1478</v>
      </c>
      <c r="B315" s="232"/>
      <c r="C315" s="563">
        <v>205</v>
      </c>
      <c r="D315" s="232" t="s">
        <v>49</v>
      </c>
      <c r="E315" s="232">
        <v>1078</v>
      </c>
      <c r="F315" s="232">
        <v>10</v>
      </c>
      <c r="G315" s="232"/>
      <c r="H315" s="232" t="s">
        <v>1379</v>
      </c>
      <c r="I315" s="232">
        <v>6</v>
      </c>
      <c r="J315" s="232"/>
      <c r="K315" s="232">
        <v>27</v>
      </c>
      <c r="L315" s="567">
        <v>2427</v>
      </c>
      <c r="M315" s="300"/>
      <c r="N315" s="300"/>
      <c r="O315" s="300"/>
      <c r="P315" s="300"/>
      <c r="Q315" s="300">
        <v>100</v>
      </c>
      <c r="R315" s="300"/>
      <c r="S315" s="232"/>
      <c r="T315" s="232"/>
      <c r="U315" s="232"/>
      <c r="V315" s="232"/>
      <c r="W315" s="300"/>
      <c r="X315" s="232"/>
      <c r="Y315" s="300"/>
      <c r="Z315" s="300"/>
      <c r="AA315" s="232"/>
      <c r="AB315" s="232"/>
    </row>
    <row r="316" spans="1:28" s="282" customFormat="1" x14ac:dyDescent="0.65">
      <c r="A316" s="303"/>
      <c r="B316" s="17"/>
      <c r="C316" s="423"/>
      <c r="D316" s="17"/>
      <c r="E316" s="17"/>
      <c r="F316" s="17"/>
      <c r="G316" s="17"/>
      <c r="H316" s="17"/>
      <c r="I316" s="17"/>
      <c r="J316" s="17"/>
      <c r="K316" s="17"/>
      <c r="L316" s="566"/>
      <c r="S316" s="17"/>
      <c r="T316" s="17"/>
      <c r="U316" s="17"/>
      <c r="V316" s="17"/>
      <c r="X316" s="17"/>
      <c r="AA316" s="17"/>
      <c r="AB316" s="17"/>
    </row>
    <row r="317" spans="1:28" s="300" customFormat="1" x14ac:dyDescent="0.65">
      <c r="A317" s="304" t="s">
        <v>1479</v>
      </c>
      <c r="B317" s="232">
        <v>63</v>
      </c>
      <c r="C317" s="563">
        <v>206</v>
      </c>
      <c r="D317" s="232" t="s">
        <v>47</v>
      </c>
      <c r="E317" s="232">
        <v>1627</v>
      </c>
      <c r="F317" s="232">
        <v>11</v>
      </c>
      <c r="G317" s="232"/>
      <c r="H317" s="232" t="s">
        <v>1379</v>
      </c>
      <c r="I317" s="232"/>
      <c r="J317" s="232"/>
      <c r="K317" s="232">
        <v>96</v>
      </c>
      <c r="L317" s="567">
        <v>9</v>
      </c>
      <c r="M317" s="300">
        <v>96</v>
      </c>
      <c r="Q317" s="300">
        <v>250</v>
      </c>
      <c r="R317" s="300">
        <v>45</v>
      </c>
      <c r="S317" s="232">
        <v>63</v>
      </c>
      <c r="T317" s="232" t="s">
        <v>36</v>
      </c>
      <c r="U317" s="232" t="s">
        <v>64</v>
      </c>
      <c r="V317" s="232">
        <v>72</v>
      </c>
      <c r="X317" s="232">
        <v>72</v>
      </c>
      <c r="AA317" s="232">
        <v>5</v>
      </c>
      <c r="AB317" s="232"/>
    </row>
    <row r="318" spans="1:28" x14ac:dyDescent="0.65">
      <c r="A318" s="304" t="s">
        <v>1479</v>
      </c>
      <c r="B318" s="232"/>
      <c r="C318" s="563">
        <v>207</v>
      </c>
      <c r="D318" s="232" t="s">
        <v>49</v>
      </c>
      <c r="E318" s="232">
        <v>3815</v>
      </c>
      <c r="F318" s="232">
        <v>90</v>
      </c>
      <c r="G318" s="232"/>
      <c r="H318" s="232" t="s">
        <v>1379</v>
      </c>
      <c r="I318" s="232">
        <v>7</v>
      </c>
      <c r="J318" s="232"/>
      <c r="K318" s="232">
        <v>92</v>
      </c>
      <c r="L318" s="567">
        <v>2892</v>
      </c>
      <c r="M318" s="300"/>
      <c r="N318" s="300">
        <v>15</v>
      </c>
      <c r="O318" s="300"/>
      <c r="P318" s="300"/>
      <c r="Q318" s="300">
        <v>100</v>
      </c>
      <c r="R318" s="300"/>
      <c r="S318" s="232"/>
      <c r="T318" s="232"/>
      <c r="U318" s="232"/>
      <c r="V318" s="232"/>
      <c r="W318" s="300"/>
      <c r="X318" s="232"/>
      <c r="Y318" s="300"/>
      <c r="Z318" s="300"/>
      <c r="AA318" s="232"/>
      <c r="AB318" s="232" t="s">
        <v>1480</v>
      </c>
    </row>
    <row r="319" spans="1:28" s="282" customFormat="1" x14ac:dyDescent="0.65">
      <c r="A319" s="303"/>
      <c r="B319" s="17"/>
      <c r="C319" s="423"/>
      <c r="D319" s="17"/>
      <c r="E319" s="17"/>
      <c r="F319" s="17"/>
      <c r="G319" s="17"/>
      <c r="H319" s="17"/>
      <c r="I319" s="17"/>
      <c r="J319" s="17"/>
      <c r="K319" s="17"/>
      <c r="L319" s="566"/>
      <c r="S319" s="17"/>
      <c r="T319" s="17"/>
      <c r="U319" s="17"/>
      <c r="V319" s="17"/>
      <c r="X319" s="17"/>
      <c r="AA319" s="17"/>
      <c r="AB319" s="17"/>
    </row>
    <row r="320" spans="1:28" s="300" customFormat="1" x14ac:dyDescent="0.65">
      <c r="A320" s="299" t="s">
        <v>1481</v>
      </c>
      <c r="B320" s="5">
        <v>24</v>
      </c>
      <c r="C320" s="414">
        <v>208</v>
      </c>
      <c r="D320" s="5" t="s">
        <v>34</v>
      </c>
      <c r="E320" s="5">
        <v>42222</v>
      </c>
      <c r="F320" s="5">
        <v>187</v>
      </c>
      <c r="G320" s="5">
        <v>1847</v>
      </c>
      <c r="H320" s="5" t="s">
        <v>1379</v>
      </c>
      <c r="I320" s="5">
        <v>7</v>
      </c>
      <c r="J320" s="5"/>
      <c r="K320" s="5">
        <v>38</v>
      </c>
      <c r="L320" s="224">
        <v>2838</v>
      </c>
      <c r="M320" s="2"/>
      <c r="N320" s="2"/>
      <c r="O320" s="2"/>
      <c r="P320" s="2"/>
      <c r="Q320" s="2">
        <v>150</v>
      </c>
      <c r="R320" s="2"/>
      <c r="S320" s="5">
        <v>24</v>
      </c>
      <c r="T320" s="5"/>
      <c r="U320" s="5"/>
      <c r="V320" s="5"/>
      <c r="W320" s="2"/>
      <c r="X320" s="5"/>
      <c r="Y320" s="2"/>
      <c r="Z320" s="2"/>
      <c r="AA320" s="5"/>
      <c r="AB320" s="5"/>
    </row>
    <row r="321" spans="1:28" s="300" customFormat="1" x14ac:dyDescent="0.65">
      <c r="A321" s="299" t="s">
        <v>1481</v>
      </c>
      <c r="B321" s="5">
        <v>24</v>
      </c>
      <c r="C321" s="414">
        <v>209</v>
      </c>
      <c r="D321" s="5" t="s">
        <v>34</v>
      </c>
      <c r="E321" s="5">
        <v>42238</v>
      </c>
      <c r="F321" s="5">
        <v>189</v>
      </c>
      <c r="G321" s="5">
        <v>3863</v>
      </c>
      <c r="H321" s="5" t="s">
        <v>1379</v>
      </c>
      <c r="I321" s="5"/>
      <c r="J321" s="5">
        <v>3</v>
      </c>
      <c r="K321" s="5">
        <v>83</v>
      </c>
      <c r="L321" s="224">
        <v>383</v>
      </c>
      <c r="M321" s="2"/>
      <c r="N321" s="2"/>
      <c r="O321" s="2"/>
      <c r="P321" s="2"/>
      <c r="Q321" s="2">
        <v>250</v>
      </c>
      <c r="R321" s="2"/>
      <c r="S321" s="5">
        <v>24</v>
      </c>
      <c r="T321" s="5"/>
      <c r="U321" s="5"/>
      <c r="V321" s="5"/>
      <c r="W321" s="2"/>
      <c r="X321" s="5"/>
      <c r="Y321" s="2"/>
      <c r="Z321" s="2"/>
      <c r="AA321" s="5"/>
      <c r="AB321" s="5"/>
    </row>
    <row r="322" spans="1:28" s="300" customFormat="1" x14ac:dyDescent="0.65">
      <c r="A322" s="299"/>
      <c r="B322" s="5"/>
      <c r="C322" s="414"/>
      <c r="D322" s="5"/>
      <c r="E322" s="5"/>
      <c r="F322" s="5"/>
      <c r="G322" s="5"/>
      <c r="H322" s="5"/>
      <c r="I322" s="5"/>
      <c r="J322" s="5"/>
      <c r="K322" s="5"/>
      <c r="L322" s="224"/>
      <c r="M322" s="2"/>
      <c r="N322" s="2"/>
      <c r="O322" s="2"/>
      <c r="P322" s="2"/>
      <c r="Q322" s="2"/>
      <c r="R322" s="2"/>
      <c r="S322" s="5"/>
      <c r="T322" s="5"/>
      <c r="U322" s="5"/>
      <c r="V322" s="5"/>
      <c r="W322" s="2"/>
      <c r="X322" s="5"/>
      <c r="Y322" s="2"/>
      <c r="Z322" s="2"/>
      <c r="AA322" s="5"/>
      <c r="AB322" s="5"/>
    </row>
    <row r="323" spans="1:28" s="300" customFormat="1" x14ac:dyDescent="0.65">
      <c r="A323" s="299" t="s">
        <v>1482</v>
      </c>
      <c r="B323" s="5">
        <v>185</v>
      </c>
      <c r="C323" s="414">
        <v>210</v>
      </c>
      <c r="D323" s="5" t="s">
        <v>34</v>
      </c>
      <c r="E323" s="5">
        <v>88851</v>
      </c>
      <c r="F323" s="5">
        <v>147</v>
      </c>
      <c r="G323" s="5">
        <v>7233</v>
      </c>
      <c r="H323" s="5" t="s">
        <v>1379</v>
      </c>
      <c r="I323" s="5">
        <v>4</v>
      </c>
      <c r="J323" s="5">
        <v>3</v>
      </c>
      <c r="K323" s="5">
        <v>91</v>
      </c>
      <c r="L323" s="224">
        <v>1991</v>
      </c>
      <c r="M323" s="2"/>
      <c r="N323" s="2"/>
      <c r="O323" s="2"/>
      <c r="P323" s="2"/>
      <c r="Q323" s="2">
        <v>150</v>
      </c>
      <c r="R323" s="2"/>
      <c r="S323" s="5">
        <v>185</v>
      </c>
      <c r="T323" s="5"/>
      <c r="U323" s="5"/>
      <c r="V323" s="5"/>
      <c r="W323" s="2"/>
      <c r="X323" s="5"/>
      <c r="Y323" s="2"/>
      <c r="Z323" s="2"/>
      <c r="AA323" s="5"/>
      <c r="AB323" s="5"/>
    </row>
    <row r="324" spans="1:28" s="300" customFormat="1" x14ac:dyDescent="0.65">
      <c r="A324" s="299"/>
      <c r="B324" s="5"/>
      <c r="C324" s="414"/>
      <c r="D324" s="5"/>
      <c r="E324" s="5"/>
      <c r="F324" s="5"/>
      <c r="G324" s="5"/>
      <c r="H324" s="5"/>
      <c r="I324" s="5"/>
      <c r="J324" s="5"/>
      <c r="K324" s="5"/>
      <c r="L324" s="224"/>
      <c r="M324" s="2"/>
      <c r="N324" s="2"/>
      <c r="O324" s="2"/>
      <c r="P324" s="2"/>
      <c r="Q324" s="2"/>
      <c r="R324" s="2"/>
      <c r="S324" s="5"/>
      <c r="T324" s="5"/>
      <c r="U324" s="5"/>
      <c r="V324" s="5"/>
      <c r="W324" s="2"/>
      <c r="X324" s="5"/>
      <c r="Y324" s="2"/>
      <c r="Z324" s="2"/>
      <c r="AA324" s="5"/>
      <c r="AB324" s="5"/>
    </row>
    <row r="325" spans="1:28" x14ac:dyDescent="0.65">
      <c r="A325" s="299" t="s">
        <v>1483</v>
      </c>
      <c r="B325" s="5">
        <v>105</v>
      </c>
      <c r="C325" s="414">
        <v>211</v>
      </c>
      <c r="D325" s="5" t="s">
        <v>34</v>
      </c>
      <c r="E325" s="5">
        <v>52506</v>
      </c>
      <c r="F325" s="5">
        <v>42</v>
      </c>
      <c r="G325" s="5">
        <v>5270</v>
      </c>
      <c r="H325" s="5" t="s">
        <v>1379</v>
      </c>
      <c r="J325" s="5">
        <v>2</v>
      </c>
      <c r="K325" s="5">
        <v>27</v>
      </c>
      <c r="L325" s="224">
        <v>227</v>
      </c>
      <c r="Q325" s="2">
        <v>250</v>
      </c>
      <c r="S325" s="5">
        <v>105</v>
      </c>
    </row>
    <row r="326" spans="1:28" x14ac:dyDescent="0.65">
      <c r="A326" s="299" t="s">
        <v>1483</v>
      </c>
      <c r="B326" s="5">
        <v>105</v>
      </c>
      <c r="C326" s="414">
        <v>212</v>
      </c>
      <c r="D326" s="5" t="s">
        <v>34</v>
      </c>
      <c r="E326" s="5">
        <v>52501</v>
      </c>
      <c r="F326" s="5">
        <v>38</v>
      </c>
      <c r="G326" s="5">
        <v>5265</v>
      </c>
      <c r="H326" s="5" t="s">
        <v>1379</v>
      </c>
      <c r="J326" s="5">
        <v>1</v>
      </c>
      <c r="K326" s="5">
        <v>18</v>
      </c>
      <c r="L326" s="224">
        <v>118</v>
      </c>
      <c r="Q326" s="2">
        <v>250</v>
      </c>
      <c r="S326" s="5">
        <v>105</v>
      </c>
    </row>
    <row r="327" spans="1:28" s="300" customFormat="1" x14ac:dyDescent="0.65">
      <c r="A327" s="304" t="s">
        <v>1483</v>
      </c>
      <c r="B327" s="5">
        <v>105</v>
      </c>
      <c r="C327" s="414">
        <v>213</v>
      </c>
      <c r="D327" s="232" t="s">
        <v>47</v>
      </c>
      <c r="E327" s="232">
        <v>1734</v>
      </c>
      <c r="F327" s="232">
        <v>43</v>
      </c>
      <c r="G327" s="232"/>
      <c r="H327" s="232" t="s">
        <v>1379</v>
      </c>
      <c r="I327" s="232">
        <v>14</v>
      </c>
      <c r="J327" s="232">
        <v>1</v>
      </c>
      <c r="K327" s="232">
        <v>70</v>
      </c>
      <c r="L327" s="567">
        <v>5770</v>
      </c>
      <c r="Q327" s="300">
        <v>150</v>
      </c>
      <c r="S327" s="5">
        <v>105</v>
      </c>
      <c r="T327" s="232"/>
      <c r="U327" s="232"/>
      <c r="V327" s="232"/>
      <c r="X327" s="232"/>
      <c r="AA327" s="232"/>
      <c r="AB327" s="232"/>
    </row>
    <row r="328" spans="1:28" s="300" customFormat="1" x14ac:dyDescent="0.65">
      <c r="A328" s="304" t="s">
        <v>1483</v>
      </c>
      <c r="B328" s="5">
        <v>105</v>
      </c>
      <c r="C328" s="414">
        <v>214</v>
      </c>
      <c r="D328" s="232" t="s">
        <v>49</v>
      </c>
      <c r="E328" s="232">
        <v>1107</v>
      </c>
      <c r="F328" s="232">
        <v>55</v>
      </c>
      <c r="G328" s="232"/>
      <c r="H328" s="232" t="s">
        <v>1379</v>
      </c>
      <c r="I328" s="232">
        <v>5</v>
      </c>
      <c r="J328" s="232"/>
      <c r="K328" s="232">
        <v>90</v>
      </c>
      <c r="L328" s="567">
        <v>2090</v>
      </c>
      <c r="Q328" s="300">
        <v>150</v>
      </c>
      <c r="S328" s="5">
        <v>105</v>
      </c>
      <c r="T328" s="232"/>
      <c r="U328" s="232"/>
      <c r="V328" s="232"/>
      <c r="X328" s="232"/>
      <c r="AA328" s="232"/>
      <c r="AB328" s="232"/>
    </row>
    <row r="329" spans="1:28" s="282" customFormat="1" x14ac:dyDescent="0.65">
      <c r="A329" s="303"/>
      <c r="B329" s="17"/>
      <c r="C329" s="423"/>
      <c r="D329" s="17"/>
      <c r="E329" s="17"/>
      <c r="F329" s="17"/>
      <c r="G329" s="17"/>
      <c r="H329" s="17"/>
      <c r="I329" s="17"/>
      <c r="J329" s="17"/>
      <c r="K329" s="17"/>
      <c r="L329" s="566"/>
      <c r="S329" s="17"/>
      <c r="T329" s="17"/>
      <c r="U329" s="17"/>
      <c r="V329" s="17"/>
      <c r="X329" s="17"/>
      <c r="AA329" s="17"/>
      <c r="AB329" s="17"/>
    </row>
    <row r="330" spans="1:28" x14ac:dyDescent="0.65">
      <c r="A330" s="299" t="s">
        <v>1484</v>
      </c>
      <c r="B330" s="5">
        <v>105</v>
      </c>
      <c r="C330" s="414">
        <v>215</v>
      </c>
      <c r="D330" s="5" t="s">
        <v>34</v>
      </c>
      <c r="E330" s="5">
        <v>75070</v>
      </c>
      <c r="F330" s="5">
        <v>32</v>
      </c>
      <c r="G330" s="5">
        <v>6681</v>
      </c>
      <c r="H330" s="5" t="s">
        <v>1379</v>
      </c>
      <c r="I330" s="5">
        <v>19</v>
      </c>
      <c r="J330" s="5">
        <v>2</v>
      </c>
      <c r="K330" s="5">
        <v>26</v>
      </c>
      <c r="L330" s="224">
        <v>7826</v>
      </c>
      <c r="Q330" s="2">
        <v>175</v>
      </c>
      <c r="S330" s="5">
        <v>105</v>
      </c>
    </row>
    <row r="331" spans="1:28" x14ac:dyDescent="0.65">
      <c r="A331" s="299"/>
    </row>
    <row r="332" spans="1:28" x14ac:dyDescent="0.65">
      <c r="A332" s="304" t="s">
        <v>1485</v>
      </c>
      <c r="B332" s="232">
        <v>105</v>
      </c>
      <c r="C332" s="563">
        <v>216</v>
      </c>
      <c r="D332" s="232" t="s">
        <v>49</v>
      </c>
      <c r="E332" s="232">
        <v>1101</v>
      </c>
      <c r="F332" s="232">
        <v>47</v>
      </c>
      <c r="G332" s="232"/>
      <c r="H332" s="232" t="s">
        <v>1379</v>
      </c>
      <c r="I332" s="232">
        <v>3</v>
      </c>
      <c r="J332" s="232">
        <v>1</v>
      </c>
      <c r="K332" s="232">
        <v>92</v>
      </c>
      <c r="L332" s="567">
        <v>1392</v>
      </c>
      <c r="M332" s="300"/>
      <c r="N332" s="300"/>
      <c r="O332" s="300"/>
      <c r="P332" s="300"/>
      <c r="Q332" s="300">
        <v>100</v>
      </c>
      <c r="R332" s="300"/>
      <c r="S332" s="232">
        <v>105</v>
      </c>
      <c r="T332" s="232"/>
      <c r="U332" s="232"/>
      <c r="V332" s="232"/>
      <c r="W332" s="300"/>
      <c r="X332" s="232"/>
      <c r="Y332" s="300"/>
      <c r="Z332" s="300"/>
      <c r="AA332" s="232"/>
      <c r="AB332" s="232"/>
    </row>
    <row r="333" spans="1:28" x14ac:dyDescent="0.65">
      <c r="A333" s="304" t="s">
        <v>1485</v>
      </c>
      <c r="B333" s="232">
        <v>105</v>
      </c>
      <c r="C333" s="563">
        <v>217</v>
      </c>
      <c r="D333" s="232" t="s">
        <v>49</v>
      </c>
      <c r="E333" s="232">
        <v>1115</v>
      </c>
      <c r="F333" s="232">
        <v>67</v>
      </c>
      <c r="G333" s="232"/>
      <c r="H333" s="232" t="s">
        <v>1379</v>
      </c>
      <c r="I333" s="232">
        <v>3</v>
      </c>
      <c r="J333" s="232">
        <v>2</v>
      </c>
      <c r="K333" s="232">
        <v>20</v>
      </c>
      <c r="L333" s="567">
        <v>1420</v>
      </c>
      <c r="M333" s="300"/>
      <c r="N333" s="300"/>
      <c r="O333" s="300"/>
      <c r="P333" s="300"/>
      <c r="Q333" s="300">
        <v>200</v>
      </c>
      <c r="R333" s="300"/>
      <c r="S333" s="232">
        <v>105</v>
      </c>
      <c r="T333" s="232"/>
      <c r="U333" s="232"/>
      <c r="V333" s="232"/>
      <c r="W333" s="300"/>
      <c r="X333" s="232"/>
      <c r="Y333" s="300"/>
      <c r="Z333" s="300"/>
      <c r="AA333" s="232"/>
      <c r="AB333" s="232"/>
    </row>
    <row r="334" spans="1:28" s="282" customFormat="1" x14ac:dyDescent="0.65">
      <c r="A334" s="303"/>
      <c r="B334" s="17"/>
      <c r="C334" s="423"/>
      <c r="D334" s="17"/>
      <c r="E334" s="17"/>
      <c r="F334" s="17"/>
      <c r="G334" s="17"/>
      <c r="H334" s="17"/>
      <c r="I334" s="17"/>
      <c r="J334" s="17"/>
      <c r="K334" s="17"/>
      <c r="L334" s="566"/>
      <c r="S334" s="17"/>
      <c r="T334" s="17"/>
      <c r="U334" s="17"/>
      <c r="V334" s="17"/>
      <c r="X334" s="17"/>
      <c r="AA334" s="17"/>
      <c r="AB334" s="17"/>
    </row>
    <row r="335" spans="1:28" x14ac:dyDescent="0.65">
      <c r="A335" s="299" t="s">
        <v>1486</v>
      </c>
      <c r="B335" s="5">
        <v>130</v>
      </c>
      <c r="C335" s="414">
        <v>218</v>
      </c>
      <c r="D335" s="5" t="s">
        <v>34</v>
      </c>
      <c r="E335" s="5">
        <v>37182</v>
      </c>
      <c r="F335" s="5">
        <v>46</v>
      </c>
      <c r="G335" s="5">
        <v>1224</v>
      </c>
      <c r="H335" s="5" t="s">
        <v>1379</v>
      </c>
      <c r="K335" s="5">
        <v>42</v>
      </c>
      <c r="L335" s="224">
        <v>42</v>
      </c>
      <c r="Q335" s="2">
        <v>100</v>
      </c>
      <c r="S335" s="5">
        <v>130</v>
      </c>
    </row>
    <row r="336" spans="1:28" x14ac:dyDescent="0.65">
      <c r="A336" s="299" t="s">
        <v>1486</v>
      </c>
      <c r="C336" s="414">
        <v>219</v>
      </c>
      <c r="D336" s="5" t="s">
        <v>34</v>
      </c>
      <c r="E336" s="5">
        <v>37176</v>
      </c>
      <c r="F336" s="5">
        <v>43</v>
      </c>
      <c r="G336" s="5">
        <v>1217</v>
      </c>
      <c r="H336" s="5" t="s">
        <v>1379</v>
      </c>
      <c r="K336" s="5">
        <v>39</v>
      </c>
      <c r="L336" s="224">
        <v>39</v>
      </c>
      <c r="Q336" s="2">
        <v>100</v>
      </c>
    </row>
    <row r="337" spans="1:28" x14ac:dyDescent="0.65">
      <c r="A337" s="299"/>
    </row>
    <row r="338" spans="1:28" x14ac:dyDescent="0.65">
      <c r="A338" s="299" t="s">
        <v>1487</v>
      </c>
      <c r="B338" s="5">
        <v>149</v>
      </c>
      <c r="C338" s="414">
        <v>220</v>
      </c>
      <c r="D338" s="5" t="s">
        <v>34</v>
      </c>
      <c r="E338" s="5">
        <v>74936</v>
      </c>
      <c r="F338" s="5">
        <v>105</v>
      </c>
      <c r="G338" s="5">
        <v>6584</v>
      </c>
      <c r="H338" s="5" t="s">
        <v>1379</v>
      </c>
      <c r="K338" s="5">
        <v>21</v>
      </c>
      <c r="M338" s="2">
        <v>21</v>
      </c>
      <c r="Q338" s="2">
        <v>100</v>
      </c>
      <c r="R338" s="2">
        <v>46</v>
      </c>
      <c r="S338" s="5">
        <v>149</v>
      </c>
      <c r="T338" s="5" t="s">
        <v>36</v>
      </c>
      <c r="U338" s="5" t="s">
        <v>45</v>
      </c>
      <c r="V338" s="5">
        <v>108</v>
      </c>
      <c r="X338" s="5">
        <v>108</v>
      </c>
      <c r="AA338" s="5">
        <v>20</v>
      </c>
    </row>
    <row r="339" spans="1:28" x14ac:dyDescent="0.65">
      <c r="A339" s="299"/>
    </row>
    <row r="340" spans="1:28" x14ac:dyDescent="0.65">
      <c r="A340" s="304" t="s">
        <v>1489</v>
      </c>
      <c r="B340" s="307" t="s">
        <v>1488</v>
      </c>
      <c r="C340" s="563">
        <v>221</v>
      </c>
      <c r="D340" s="232" t="s">
        <v>49</v>
      </c>
      <c r="E340" s="232">
        <v>21660</v>
      </c>
      <c r="F340" s="232">
        <v>124</v>
      </c>
      <c r="G340" s="232"/>
      <c r="H340" s="232" t="s">
        <v>1379</v>
      </c>
      <c r="I340" s="232">
        <v>7</v>
      </c>
      <c r="J340" s="232">
        <v>1</v>
      </c>
      <c r="K340" s="232">
        <v>7</v>
      </c>
      <c r="L340" s="567">
        <v>2907</v>
      </c>
      <c r="M340" s="300"/>
      <c r="N340" s="300"/>
      <c r="O340" s="300"/>
      <c r="P340" s="300"/>
      <c r="Q340" s="300">
        <v>150</v>
      </c>
      <c r="R340" s="300"/>
      <c r="S340" s="307" t="s">
        <v>1488</v>
      </c>
      <c r="T340" s="232"/>
      <c r="U340" s="232"/>
      <c r="V340" s="232"/>
      <c r="W340" s="300"/>
      <c r="X340" s="232"/>
      <c r="Y340" s="300"/>
      <c r="Z340" s="300"/>
      <c r="AA340" s="232"/>
      <c r="AB340" s="232"/>
    </row>
    <row r="341" spans="1:28" x14ac:dyDescent="0.65">
      <c r="A341" s="304" t="s">
        <v>1489</v>
      </c>
      <c r="B341" s="232">
        <v>126</v>
      </c>
      <c r="C341" s="563">
        <v>222</v>
      </c>
      <c r="D341" s="232" t="s">
        <v>49</v>
      </c>
      <c r="E341" s="232">
        <v>4886</v>
      </c>
      <c r="F341" s="232">
        <v>111</v>
      </c>
      <c r="G341" s="232"/>
      <c r="H341" s="232" t="s">
        <v>1379</v>
      </c>
      <c r="I341" s="232">
        <v>9</v>
      </c>
      <c r="J341" s="232"/>
      <c r="K341" s="232">
        <v>29</v>
      </c>
      <c r="L341" s="567">
        <v>3629</v>
      </c>
      <c r="M341" s="300"/>
      <c r="N341" s="300"/>
      <c r="O341" s="300"/>
      <c r="P341" s="300"/>
      <c r="Q341" s="300">
        <v>100</v>
      </c>
      <c r="R341" s="300"/>
      <c r="S341" s="232">
        <v>126</v>
      </c>
      <c r="T341" s="232"/>
      <c r="U341" s="232"/>
      <c r="V341" s="232"/>
      <c r="W341" s="300"/>
      <c r="X341" s="232"/>
      <c r="Y341" s="300"/>
      <c r="Z341" s="300"/>
      <c r="AA341" s="232"/>
      <c r="AB341" s="232"/>
    </row>
    <row r="342" spans="1:28" s="282" customFormat="1" x14ac:dyDescent="0.65">
      <c r="A342" s="303"/>
      <c r="B342" s="17"/>
      <c r="C342" s="423"/>
      <c r="D342" s="17"/>
      <c r="E342" s="17"/>
      <c r="F342" s="17"/>
      <c r="G342" s="17"/>
      <c r="H342" s="17"/>
      <c r="I342" s="17"/>
      <c r="J342" s="17"/>
      <c r="K342" s="17"/>
      <c r="L342" s="566"/>
      <c r="S342" s="17"/>
      <c r="T342" s="17"/>
      <c r="U342" s="17"/>
      <c r="V342" s="17"/>
      <c r="X342" s="17"/>
      <c r="AA342" s="17"/>
      <c r="AB342" s="17"/>
    </row>
    <row r="343" spans="1:28" s="282" customFormat="1" x14ac:dyDescent="0.65">
      <c r="A343" s="304" t="s">
        <v>1490</v>
      </c>
      <c r="B343" s="17"/>
      <c r="C343" s="423">
        <v>223</v>
      </c>
      <c r="D343" s="5" t="s">
        <v>34</v>
      </c>
      <c r="E343" s="17">
        <v>74930</v>
      </c>
      <c r="F343" s="17">
        <v>31</v>
      </c>
      <c r="G343" s="17">
        <v>6578</v>
      </c>
      <c r="H343" s="5" t="s">
        <v>1379</v>
      </c>
      <c r="I343" s="17">
        <v>4</v>
      </c>
      <c r="J343" s="17">
        <v>2</v>
      </c>
      <c r="K343" s="17">
        <v>94</v>
      </c>
      <c r="L343" s="566">
        <v>2694</v>
      </c>
      <c r="Q343" s="282">
        <v>100</v>
      </c>
      <c r="S343" s="17"/>
      <c r="T343" s="17"/>
      <c r="U343" s="17"/>
      <c r="V343" s="17"/>
      <c r="X343" s="17"/>
      <c r="AA343" s="17"/>
      <c r="AB343" s="17"/>
    </row>
    <row r="344" spans="1:28" s="282" customFormat="1" x14ac:dyDescent="0.65">
      <c r="A344" s="304" t="s">
        <v>1490</v>
      </c>
      <c r="B344" s="17">
        <v>126</v>
      </c>
      <c r="C344" s="423">
        <v>224</v>
      </c>
      <c r="D344" s="5" t="s">
        <v>34</v>
      </c>
      <c r="E344" s="17">
        <v>74919</v>
      </c>
      <c r="F344" s="17">
        <v>19</v>
      </c>
      <c r="G344" s="17">
        <v>6567</v>
      </c>
      <c r="H344" s="5" t="s">
        <v>1379</v>
      </c>
      <c r="I344" s="17">
        <v>2</v>
      </c>
      <c r="J344" s="17"/>
      <c r="K344" s="17">
        <v>60</v>
      </c>
      <c r="L344" s="566">
        <v>860</v>
      </c>
      <c r="Q344" s="282">
        <v>150</v>
      </c>
      <c r="S344" s="17">
        <v>126</v>
      </c>
      <c r="T344" s="17"/>
      <c r="U344" s="17"/>
      <c r="V344" s="17"/>
      <c r="X344" s="17"/>
      <c r="AA344" s="17"/>
      <c r="AB344" s="17"/>
    </row>
    <row r="345" spans="1:28" x14ac:dyDescent="0.65">
      <c r="A345" s="304" t="s">
        <v>1490</v>
      </c>
      <c r="B345" s="232">
        <v>226</v>
      </c>
      <c r="C345" s="563">
        <v>225</v>
      </c>
      <c r="D345" s="232" t="s">
        <v>49</v>
      </c>
      <c r="E345" s="232">
        <v>4888</v>
      </c>
      <c r="F345" s="232">
        <v>112</v>
      </c>
      <c r="G345" s="232"/>
      <c r="H345" s="232" t="s">
        <v>1379</v>
      </c>
      <c r="I345" s="232">
        <v>9</v>
      </c>
      <c r="J345" s="232"/>
      <c r="K345" s="232">
        <v>28</v>
      </c>
      <c r="L345" s="567">
        <v>3628</v>
      </c>
      <c r="M345" s="300"/>
      <c r="N345" s="300"/>
      <c r="O345" s="300"/>
      <c r="P345" s="300"/>
      <c r="Q345" s="300">
        <v>100</v>
      </c>
      <c r="R345" s="300"/>
      <c r="S345" s="232">
        <v>226</v>
      </c>
      <c r="T345" s="232"/>
      <c r="U345" s="232"/>
      <c r="V345" s="232"/>
      <c r="W345" s="300"/>
      <c r="X345" s="232"/>
      <c r="Y345" s="300"/>
      <c r="Z345" s="300"/>
      <c r="AA345" s="232"/>
      <c r="AB345" s="232"/>
    </row>
    <row r="346" spans="1:28" x14ac:dyDescent="0.65">
      <c r="A346" s="304" t="s">
        <v>1490</v>
      </c>
      <c r="B346" s="307" t="s">
        <v>768</v>
      </c>
      <c r="C346" s="563">
        <v>226</v>
      </c>
      <c r="D346" s="232" t="s">
        <v>49</v>
      </c>
      <c r="E346" s="232">
        <v>21662</v>
      </c>
      <c r="F346" s="232">
        <v>126</v>
      </c>
      <c r="G346" s="232"/>
      <c r="H346" s="232" t="s">
        <v>1379</v>
      </c>
      <c r="I346" s="232">
        <v>4</v>
      </c>
      <c r="J346" s="232"/>
      <c r="K346" s="232">
        <v>63</v>
      </c>
      <c r="L346" s="567"/>
      <c r="M346" s="300">
        <v>1663</v>
      </c>
      <c r="N346" s="300"/>
      <c r="O346" s="300"/>
      <c r="P346" s="300"/>
      <c r="Q346" s="300">
        <v>200</v>
      </c>
      <c r="R346" s="300">
        <v>47</v>
      </c>
      <c r="S346" s="307" t="s">
        <v>768</v>
      </c>
      <c r="T346" s="232" t="s">
        <v>36</v>
      </c>
      <c r="U346" s="232" t="s">
        <v>64</v>
      </c>
      <c r="V346" s="232">
        <v>72</v>
      </c>
      <c r="W346" s="300"/>
      <c r="X346" s="232">
        <v>72</v>
      </c>
      <c r="Y346" s="300"/>
      <c r="Z346" s="300"/>
      <c r="AA346" s="232">
        <v>10</v>
      </c>
      <c r="AB346" s="232"/>
    </row>
    <row r="347" spans="1:28" x14ac:dyDescent="0.65">
      <c r="A347" s="304" t="s">
        <v>1490</v>
      </c>
      <c r="B347" s="232"/>
      <c r="C347" s="563">
        <v>227</v>
      </c>
      <c r="D347" s="232" t="s">
        <v>49</v>
      </c>
      <c r="E347" s="232">
        <v>21655</v>
      </c>
      <c r="F347" s="232">
        <v>5</v>
      </c>
      <c r="G347" s="232"/>
      <c r="H347" s="232" t="s">
        <v>1379</v>
      </c>
      <c r="I347" s="232">
        <v>16</v>
      </c>
      <c r="J347" s="232"/>
      <c r="K347" s="232">
        <v>99</v>
      </c>
      <c r="L347" s="567">
        <v>6499</v>
      </c>
      <c r="M347" s="300"/>
      <c r="N347" s="300"/>
      <c r="O347" s="300"/>
      <c r="P347" s="300"/>
      <c r="Q347" s="300">
        <v>150</v>
      </c>
      <c r="R347" s="300"/>
      <c r="S347" s="232"/>
      <c r="T347" s="232"/>
      <c r="U347" s="232"/>
      <c r="V347" s="232"/>
      <c r="W347" s="300"/>
      <c r="X347" s="232"/>
      <c r="Y347" s="300"/>
      <c r="Z347" s="300"/>
      <c r="AA347" s="232"/>
      <c r="AB347" s="232"/>
    </row>
    <row r="348" spans="1:28" s="282" customFormat="1" x14ac:dyDescent="0.65">
      <c r="A348" s="303"/>
      <c r="B348" s="17"/>
      <c r="C348" s="423"/>
      <c r="D348" s="17"/>
      <c r="E348" s="17"/>
      <c r="F348" s="17"/>
      <c r="G348" s="17"/>
      <c r="H348" s="17"/>
      <c r="I348" s="17"/>
      <c r="J348" s="17"/>
      <c r="K348" s="17"/>
      <c r="L348" s="566"/>
      <c r="S348" s="17"/>
      <c r="T348" s="17"/>
      <c r="U348" s="17"/>
      <c r="V348" s="17"/>
      <c r="X348" s="17"/>
      <c r="AA348" s="17"/>
      <c r="AB348" s="17"/>
    </row>
    <row r="349" spans="1:28" x14ac:dyDescent="0.65">
      <c r="A349" s="301" t="s">
        <v>1491</v>
      </c>
      <c r="B349" s="551"/>
      <c r="C349" s="553">
        <v>228</v>
      </c>
      <c r="D349" s="142" t="s">
        <v>49</v>
      </c>
      <c r="E349" s="142">
        <v>21663</v>
      </c>
      <c r="F349" s="142">
        <v>127</v>
      </c>
      <c r="G349" s="142"/>
      <c r="H349" s="142" t="s">
        <v>1379</v>
      </c>
      <c r="I349" s="142">
        <v>9</v>
      </c>
      <c r="J349" s="142"/>
      <c r="K349" s="142">
        <v>88</v>
      </c>
      <c r="L349" s="565">
        <v>3688</v>
      </c>
      <c r="M349" s="229"/>
      <c r="N349" s="229">
        <v>44</v>
      </c>
      <c r="O349" s="229"/>
      <c r="P349" s="229"/>
      <c r="Q349" s="229">
        <v>200</v>
      </c>
      <c r="R349" s="229"/>
      <c r="S349" s="142"/>
      <c r="T349" s="142"/>
      <c r="U349" s="142"/>
      <c r="V349" s="142"/>
      <c r="W349" s="229"/>
      <c r="X349" s="142"/>
      <c r="Y349" s="229"/>
      <c r="Z349" s="229"/>
      <c r="AA349" s="142"/>
      <c r="AB349" s="142" t="s">
        <v>1480</v>
      </c>
    </row>
    <row r="350" spans="1:28" x14ac:dyDescent="0.65">
      <c r="A350" s="301" t="s">
        <v>1491</v>
      </c>
      <c r="B350" s="551"/>
      <c r="C350" s="553">
        <v>229</v>
      </c>
      <c r="D350" s="142" t="s">
        <v>49</v>
      </c>
      <c r="E350" s="142">
        <v>3527</v>
      </c>
      <c r="F350" s="142">
        <v>4</v>
      </c>
      <c r="G350" s="142"/>
      <c r="H350" s="142" t="s">
        <v>1379</v>
      </c>
      <c r="I350" s="142">
        <v>17</v>
      </c>
      <c r="J350" s="142">
        <v>3</v>
      </c>
      <c r="K350" s="142">
        <v>97</v>
      </c>
      <c r="L350" s="565">
        <v>7197</v>
      </c>
      <c r="M350" s="229"/>
      <c r="N350" s="229"/>
      <c r="O350" s="229"/>
      <c r="P350" s="229"/>
      <c r="Q350" s="229">
        <v>100</v>
      </c>
      <c r="R350" s="229"/>
      <c r="S350" s="142"/>
      <c r="T350" s="142"/>
      <c r="U350" s="142"/>
      <c r="V350" s="142"/>
      <c r="W350" s="229"/>
      <c r="X350" s="142"/>
      <c r="Y350" s="229"/>
      <c r="Z350" s="229"/>
      <c r="AA350" s="142"/>
      <c r="AB350" s="142"/>
    </row>
    <row r="351" spans="1:28" s="282" customFormat="1" x14ac:dyDescent="0.65">
      <c r="A351" s="303"/>
      <c r="B351" s="17"/>
      <c r="C351" s="423"/>
      <c r="D351" s="17"/>
      <c r="E351" s="17"/>
      <c r="F351" s="17"/>
      <c r="G351" s="17"/>
      <c r="H351" s="17"/>
      <c r="I351" s="17"/>
      <c r="J351" s="17"/>
      <c r="K351" s="17"/>
      <c r="L351" s="566"/>
      <c r="S351" s="17"/>
      <c r="T351" s="17"/>
      <c r="U351" s="17"/>
      <c r="V351" s="17"/>
      <c r="X351" s="17"/>
      <c r="AA351" s="17"/>
      <c r="AB351" s="17"/>
    </row>
    <row r="352" spans="1:28" s="300" customFormat="1" x14ac:dyDescent="0.65">
      <c r="A352" s="299" t="s">
        <v>1492</v>
      </c>
      <c r="B352" s="5"/>
      <c r="C352" s="414">
        <v>230</v>
      </c>
      <c r="D352" s="5" t="s">
        <v>34</v>
      </c>
      <c r="E352" s="5">
        <v>43140</v>
      </c>
      <c r="F352" s="5">
        <v>6</v>
      </c>
      <c r="G352" s="5">
        <v>3029</v>
      </c>
      <c r="H352" s="5" t="s">
        <v>1379</v>
      </c>
      <c r="I352" s="5">
        <v>4</v>
      </c>
      <c r="J352" s="5">
        <v>1</v>
      </c>
      <c r="K352" s="5">
        <v>60</v>
      </c>
      <c r="L352" s="224">
        <v>1760</v>
      </c>
      <c r="M352" s="2"/>
      <c r="N352" s="2"/>
      <c r="O352" s="2"/>
      <c r="P352" s="2"/>
      <c r="Q352" s="2">
        <v>150</v>
      </c>
      <c r="R352" s="2"/>
      <c r="S352" s="5"/>
      <c r="T352" s="5"/>
      <c r="U352" s="5"/>
      <c r="V352" s="5"/>
      <c r="W352" s="2"/>
      <c r="X352" s="5"/>
      <c r="Y352" s="2"/>
      <c r="Z352" s="2"/>
      <c r="AA352" s="5"/>
      <c r="AB352" s="5"/>
    </row>
    <row r="353" spans="1:28" s="300" customFormat="1" x14ac:dyDescent="0.65">
      <c r="A353" s="299"/>
      <c r="B353" s="5"/>
      <c r="C353" s="414"/>
      <c r="D353" s="5"/>
      <c r="E353" s="5"/>
      <c r="F353" s="5"/>
      <c r="G353" s="5"/>
      <c r="H353" s="5"/>
      <c r="I353" s="5"/>
      <c r="J353" s="5"/>
      <c r="K353" s="5"/>
      <c r="L353" s="224"/>
      <c r="M353" s="2"/>
      <c r="N353" s="2"/>
      <c r="O353" s="2"/>
      <c r="P353" s="2"/>
      <c r="Q353" s="2"/>
      <c r="R353" s="2"/>
      <c r="S353" s="5"/>
      <c r="T353" s="5"/>
      <c r="U353" s="5"/>
      <c r="V353" s="5"/>
      <c r="W353" s="2"/>
      <c r="X353" s="5"/>
      <c r="Y353" s="2"/>
      <c r="Z353" s="2"/>
      <c r="AA353" s="5"/>
      <c r="AB353" s="5"/>
    </row>
    <row r="354" spans="1:28" x14ac:dyDescent="0.65">
      <c r="A354" s="299" t="s">
        <v>1493</v>
      </c>
      <c r="B354" s="5">
        <v>169</v>
      </c>
      <c r="C354" s="414">
        <v>231</v>
      </c>
      <c r="D354" s="5" t="s">
        <v>34</v>
      </c>
      <c r="E354" s="5">
        <v>37364</v>
      </c>
      <c r="F354" s="5">
        <v>37</v>
      </c>
      <c r="G354" s="5">
        <v>1199</v>
      </c>
      <c r="H354" s="5" t="s">
        <v>1379</v>
      </c>
      <c r="J354" s="5">
        <v>1</v>
      </c>
      <c r="K354" s="5">
        <v>3</v>
      </c>
      <c r="M354" s="2">
        <v>103</v>
      </c>
      <c r="Q354" s="2">
        <v>300</v>
      </c>
      <c r="R354" s="2">
        <v>48</v>
      </c>
      <c r="S354" s="5">
        <v>169</v>
      </c>
      <c r="T354" s="5" t="s">
        <v>36</v>
      </c>
      <c r="U354" s="5" t="s">
        <v>45</v>
      </c>
      <c r="V354" s="5">
        <v>108</v>
      </c>
      <c r="X354" s="5">
        <v>108</v>
      </c>
      <c r="AA354" s="5">
        <v>20</v>
      </c>
    </row>
    <row r="355" spans="1:28" x14ac:dyDescent="0.65">
      <c r="A355" s="304" t="s">
        <v>1493</v>
      </c>
      <c r="B355" s="232"/>
      <c r="C355" s="563">
        <v>232</v>
      </c>
      <c r="D355" s="232" t="s">
        <v>49</v>
      </c>
      <c r="E355" s="232">
        <v>739</v>
      </c>
      <c r="F355" s="232">
        <v>31</v>
      </c>
      <c r="G355" s="232"/>
      <c r="H355" s="232" t="s">
        <v>1379</v>
      </c>
      <c r="I355" s="232">
        <v>17</v>
      </c>
      <c r="J355" s="232">
        <v>1</v>
      </c>
      <c r="K355" s="232">
        <v>61</v>
      </c>
      <c r="L355" s="567">
        <v>6961</v>
      </c>
      <c r="M355" s="300"/>
      <c r="N355" s="300"/>
      <c r="O355" s="300"/>
      <c r="P355" s="300"/>
      <c r="Q355" s="300">
        <v>200</v>
      </c>
      <c r="R355" s="300"/>
      <c r="S355" s="232"/>
      <c r="T355" s="232"/>
      <c r="U355" s="232"/>
      <c r="V355" s="232"/>
      <c r="W355" s="300"/>
      <c r="X355" s="232"/>
      <c r="Y355" s="300"/>
      <c r="Z355" s="300"/>
      <c r="AA355" s="232"/>
      <c r="AB355" s="232"/>
    </row>
    <row r="356" spans="1:28" x14ac:dyDescent="0.65">
      <c r="A356" s="299"/>
    </row>
    <row r="357" spans="1:28" x14ac:dyDescent="0.65">
      <c r="A357" s="304" t="s">
        <v>1494</v>
      </c>
      <c r="B357" s="232">
        <v>318</v>
      </c>
      <c r="C357" s="563">
        <v>233</v>
      </c>
      <c r="D357" s="232" t="s">
        <v>49</v>
      </c>
      <c r="E357" s="232">
        <v>19568</v>
      </c>
      <c r="F357" s="232">
        <v>120</v>
      </c>
      <c r="G357" s="232"/>
      <c r="H357" s="232" t="s">
        <v>1379</v>
      </c>
      <c r="I357" s="232">
        <v>3</v>
      </c>
      <c r="J357" s="232">
        <v>2</v>
      </c>
      <c r="K357" s="232">
        <v>16</v>
      </c>
      <c r="L357" s="567">
        <v>1416</v>
      </c>
      <c r="M357" s="300"/>
      <c r="N357" s="300"/>
      <c r="O357" s="300"/>
      <c r="P357" s="300"/>
      <c r="Q357" s="300">
        <v>150</v>
      </c>
      <c r="R357" s="300"/>
      <c r="S357" s="232">
        <v>318</v>
      </c>
      <c r="T357" s="232"/>
      <c r="U357" s="232"/>
      <c r="V357" s="232"/>
      <c r="W357" s="300"/>
      <c r="X357" s="232"/>
      <c r="Y357" s="300"/>
      <c r="Z357" s="300"/>
      <c r="AA357" s="232"/>
      <c r="AB357" s="232"/>
    </row>
    <row r="358" spans="1:28" s="282" customFormat="1" x14ac:dyDescent="0.65">
      <c r="A358" s="303"/>
      <c r="B358" s="17"/>
      <c r="C358" s="423"/>
      <c r="D358" s="17"/>
      <c r="E358" s="17"/>
      <c r="F358" s="17"/>
      <c r="G358" s="17"/>
      <c r="H358" s="17"/>
      <c r="I358" s="17"/>
      <c r="J358" s="17"/>
      <c r="K358" s="17"/>
      <c r="L358" s="566"/>
      <c r="S358" s="17"/>
      <c r="T358" s="17"/>
      <c r="U358" s="17"/>
      <c r="V358" s="17"/>
      <c r="X358" s="17"/>
      <c r="AA358" s="17"/>
      <c r="AB358" s="17"/>
    </row>
    <row r="359" spans="1:28" x14ac:dyDescent="0.65">
      <c r="A359" s="299" t="s">
        <v>1495</v>
      </c>
      <c r="B359" s="5">
        <v>32</v>
      </c>
      <c r="C359" s="414">
        <v>234</v>
      </c>
      <c r="D359" s="5" t="s">
        <v>34</v>
      </c>
      <c r="E359" s="5">
        <v>45086</v>
      </c>
      <c r="F359" s="5">
        <v>91</v>
      </c>
      <c r="G359" s="5">
        <v>6697</v>
      </c>
      <c r="H359" s="5" t="s">
        <v>1379</v>
      </c>
      <c r="I359" s="5">
        <v>2</v>
      </c>
      <c r="J359" s="5">
        <v>3</v>
      </c>
      <c r="K359" s="5">
        <v>32</v>
      </c>
      <c r="L359" s="224">
        <v>1132</v>
      </c>
      <c r="Q359" s="2">
        <v>150</v>
      </c>
      <c r="S359" s="5">
        <v>32</v>
      </c>
    </row>
    <row r="360" spans="1:28" x14ac:dyDescent="0.65">
      <c r="A360" s="304" t="s">
        <v>1495</v>
      </c>
      <c r="B360" s="232"/>
      <c r="C360" s="563">
        <v>235</v>
      </c>
      <c r="D360" s="232" t="s">
        <v>49</v>
      </c>
      <c r="E360" s="232">
        <v>3534</v>
      </c>
      <c r="F360" s="232">
        <v>45</v>
      </c>
      <c r="G360" s="232"/>
      <c r="H360" s="232" t="s">
        <v>1379</v>
      </c>
      <c r="I360" s="232">
        <v>13</v>
      </c>
      <c r="J360" s="232">
        <v>1</v>
      </c>
      <c r="K360" s="232">
        <v>59</v>
      </c>
      <c r="L360" s="567">
        <v>5359</v>
      </c>
      <c r="M360" s="300"/>
      <c r="N360" s="300"/>
      <c r="O360" s="300"/>
      <c r="P360" s="300"/>
      <c r="Q360" s="300">
        <v>150</v>
      </c>
      <c r="R360" s="300"/>
      <c r="S360" s="232"/>
      <c r="T360" s="232"/>
      <c r="U360" s="232"/>
      <c r="V360" s="232"/>
      <c r="W360" s="300"/>
      <c r="X360" s="232"/>
      <c r="Y360" s="300"/>
      <c r="Z360" s="300"/>
      <c r="AA360" s="232"/>
      <c r="AB360" s="232"/>
    </row>
    <row r="361" spans="1:28" s="282" customFormat="1" x14ac:dyDescent="0.65">
      <c r="A361" s="303"/>
      <c r="B361" s="17"/>
      <c r="C361" s="423"/>
      <c r="D361" s="17"/>
      <c r="E361" s="17"/>
      <c r="F361" s="17"/>
      <c r="G361" s="17"/>
      <c r="H361" s="17"/>
      <c r="I361" s="17"/>
      <c r="J361" s="17"/>
      <c r="K361" s="17"/>
      <c r="L361" s="566"/>
      <c r="S361" s="17"/>
      <c r="T361" s="17"/>
      <c r="U361" s="17"/>
      <c r="V361" s="17"/>
      <c r="X361" s="17"/>
      <c r="AA361" s="17"/>
      <c r="AB361" s="17"/>
    </row>
    <row r="362" spans="1:28" x14ac:dyDescent="0.65">
      <c r="A362" s="304" t="s">
        <v>1496</v>
      </c>
      <c r="B362" s="232">
        <v>92</v>
      </c>
      <c r="C362" s="563">
        <v>236</v>
      </c>
      <c r="D362" s="232" t="s">
        <v>49</v>
      </c>
      <c r="E362" s="232">
        <v>19569</v>
      </c>
      <c r="F362" s="232">
        <v>121</v>
      </c>
      <c r="G362" s="232"/>
      <c r="H362" s="232" t="s">
        <v>1379</v>
      </c>
      <c r="I362" s="232">
        <v>3</v>
      </c>
      <c r="J362" s="232">
        <v>2</v>
      </c>
      <c r="K362" s="232">
        <v>32</v>
      </c>
      <c r="L362" s="567">
        <v>1432</v>
      </c>
      <c r="M362" s="300"/>
      <c r="N362" s="300"/>
      <c r="O362" s="300"/>
      <c r="P362" s="300"/>
      <c r="Q362" s="300">
        <v>150</v>
      </c>
      <c r="R362" s="300"/>
      <c r="S362" s="232">
        <v>92</v>
      </c>
      <c r="T362" s="232"/>
      <c r="U362" s="232"/>
      <c r="V362" s="232"/>
      <c r="W362" s="300"/>
      <c r="X362" s="232"/>
      <c r="Y362" s="300"/>
      <c r="Z362" s="300"/>
      <c r="AA362" s="232"/>
      <c r="AB362" s="232"/>
    </row>
    <row r="363" spans="1:28" s="282" customFormat="1" x14ac:dyDescent="0.65">
      <c r="A363" s="303"/>
      <c r="B363" s="17"/>
      <c r="C363" s="423"/>
      <c r="D363" s="17"/>
      <c r="E363" s="17"/>
      <c r="F363" s="17"/>
      <c r="G363" s="17"/>
      <c r="H363" s="17"/>
      <c r="I363" s="17"/>
      <c r="J363" s="17"/>
      <c r="K363" s="17"/>
      <c r="L363" s="566"/>
      <c r="S363" s="17"/>
      <c r="T363" s="17"/>
      <c r="U363" s="17"/>
      <c r="V363" s="17"/>
      <c r="X363" s="17"/>
      <c r="AA363" s="17"/>
      <c r="AB363" s="17"/>
    </row>
    <row r="364" spans="1:28" x14ac:dyDescent="0.65">
      <c r="A364" s="304" t="s">
        <v>1497</v>
      </c>
      <c r="B364" s="232"/>
      <c r="C364" s="563">
        <v>237</v>
      </c>
      <c r="D364" s="232" t="s">
        <v>49</v>
      </c>
      <c r="E364" s="232">
        <v>19570</v>
      </c>
      <c r="F364" s="232">
        <v>122</v>
      </c>
      <c r="G364" s="232"/>
      <c r="H364" s="232" t="s">
        <v>1379</v>
      </c>
      <c r="I364" s="232">
        <v>3</v>
      </c>
      <c r="J364" s="232">
        <v>2</v>
      </c>
      <c r="K364" s="232">
        <v>49</v>
      </c>
      <c r="L364" s="567">
        <v>1449</v>
      </c>
      <c r="M364" s="300"/>
      <c r="N364" s="300"/>
      <c r="O364" s="300"/>
      <c r="P364" s="300"/>
      <c r="Q364" s="300">
        <v>150</v>
      </c>
      <c r="R364" s="300"/>
      <c r="S364" s="232"/>
      <c r="T364" s="232"/>
      <c r="U364" s="232"/>
      <c r="V364" s="232"/>
      <c r="W364" s="300"/>
      <c r="X364" s="232"/>
      <c r="Y364" s="300"/>
      <c r="Z364" s="300"/>
      <c r="AA364" s="232"/>
      <c r="AB364" s="232"/>
    </row>
    <row r="365" spans="1:28" s="282" customFormat="1" x14ac:dyDescent="0.65">
      <c r="A365" s="303"/>
      <c r="B365" s="17"/>
      <c r="C365" s="423"/>
      <c r="D365" s="17"/>
      <c r="E365" s="17"/>
      <c r="F365" s="17"/>
      <c r="G365" s="17"/>
      <c r="H365" s="17"/>
      <c r="I365" s="17"/>
      <c r="J365" s="17"/>
      <c r="K365" s="17"/>
      <c r="L365" s="566"/>
      <c r="S365" s="17"/>
      <c r="T365" s="17"/>
      <c r="U365" s="17"/>
      <c r="V365" s="17"/>
      <c r="X365" s="17"/>
      <c r="AA365" s="17"/>
      <c r="AB365" s="17"/>
    </row>
    <row r="366" spans="1:28" x14ac:dyDescent="0.65">
      <c r="A366" s="299" t="s">
        <v>1498</v>
      </c>
      <c r="B366" s="5">
        <v>51</v>
      </c>
      <c r="C366" s="414">
        <v>238</v>
      </c>
      <c r="D366" s="5" t="s">
        <v>34</v>
      </c>
      <c r="E366" s="5">
        <v>52482</v>
      </c>
      <c r="F366" s="5">
        <v>29</v>
      </c>
      <c r="G366" s="5">
        <v>5246</v>
      </c>
      <c r="H366" s="5" t="s">
        <v>1379</v>
      </c>
      <c r="J366" s="5">
        <v>1</v>
      </c>
      <c r="K366" s="5">
        <v>57</v>
      </c>
      <c r="L366" s="224">
        <v>157</v>
      </c>
      <c r="Q366" s="2">
        <v>250</v>
      </c>
      <c r="S366" s="5">
        <v>51</v>
      </c>
    </row>
    <row r="367" spans="1:28" x14ac:dyDescent="0.65">
      <c r="A367" s="299" t="s">
        <v>1498</v>
      </c>
      <c r="B367" s="5">
        <v>51</v>
      </c>
      <c r="C367" s="414">
        <v>239</v>
      </c>
      <c r="D367" s="5" t="s">
        <v>34</v>
      </c>
      <c r="E367" s="5">
        <v>62900</v>
      </c>
      <c r="F367" s="5">
        <v>35</v>
      </c>
      <c r="G367" s="5">
        <v>3925</v>
      </c>
      <c r="H367" s="5" t="s">
        <v>1379</v>
      </c>
      <c r="I367" s="5">
        <v>2</v>
      </c>
      <c r="J367" s="5">
        <v>1</v>
      </c>
      <c r="K367" s="5">
        <v>60</v>
      </c>
      <c r="L367" s="224">
        <v>960</v>
      </c>
      <c r="Q367" s="2">
        <v>150</v>
      </c>
      <c r="S367" s="5">
        <v>51</v>
      </c>
    </row>
    <row r="368" spans="1:28" s="229" customFormat="1" x14ac:dyDescent="0.65">
      <c r="A368" s="301" t="s">
        <v>1498</v>
      </c>
      <c r="B368" s="551">
        <v>51</v>
      </c>
      <c r="C368" s="553">
        <v>240</v>
      </c>
      <c r="D368" s="142" t="s">
        <v>49</v>
      </c>
      <c r="E368" s="142">
        <v>3412</v>
      </c>
      <c r="F368" s="142">
        <v>45</v>
      </c>
      <c r="G368" s="142"/>
      <c r="H368" s="142" t="s">
        <v>1379</v>
      </c>
      <c r="I368" s="142">
        <v>3</v>
      </c>
      <c r="J368" s="142">
        <v>3</v>
      </c>
      <c r="K368" s="142">
        <v>7</v>
      </c>
      <c r="L368" s="565">
        <v>1507</v>
      </c>
      <c r="Q368" s="229">
        <v>300</v>
      </c>
      <c r="S368" s="142">
        <v>51</v>
      </c>
      <c r="T368" s="142"/>
      <c r="U368" s="142"/>
      <c r="V368" s="142"/>
      <c r="X368" s="142"/>
      <c r="AA368" s="142"/>
      <c r="AB368" s="142"/>
    </row>
    <row r="369" spans="1:28" s="282" customFormat="1" x14ac:dyDescent="0.65">
      <c r="A369" s="303"/>
      <c r="B369" s="17"/>
      <c r="C369" s="423"/>
      <c r="D369" s="17"/>
      <c r="E369" s="17"/>
      <c r="F369" s="17"/>
      <c r="G369" s="17"/>
      <c r="H369" s="17"/>
      <c r="I369" s="17"/>
      <c r="J369" s="17"/>
      <c r="K369" s="17"/>
      <c r="L369" s="566"/>
      <c r="S369" s="17"/>
      <c r="T369" s="17"/>
      <c r="U369" s="17"/>
      <c r="V369" s="17"/>
      <c r="X369" s="17"/>
      <c r="AA369" s="17"/>
      <c r="AB369" s="17"/>
    </row>
    <row r="370" spans="1:28" s="229" customFormat="1" x14ac:dyDescent="0.65">
      <c r="A370" s="301" t="s">
        <v>1499</v>
      </c>
      <c r="B370" s="551">
        <v>51</v>
      </c>
      <c r="C370" s="553">
        <v>241</v>
      </c>
      <c r="D370" s="142" t="s">
        <v>49</v>
      </c>
      <c r="E370" s="142">
        <v>3530</v>
      </c>
      <c r="F370" s="142">
        <v>29</v>
      </c>
      <c r="G370" s="142"/>
      <c r="H370" s="142" t="s">
        <v>1379</v>
      </c>
      <c r="I370" s="142">
        <v>4</v>
      </c>
      <c r="J370" s="142"/>
      <c r="K370" s="142">
        <v>44</v>
      </c>
      <c r="L370" s="565">
        <v>1644</v>
      </c>
      <c r="Q370" s="229">
        <v>100</v>
      </c>
      <c r="S370" s="142">
        <v>51</v>
      </c>
      <c r="T370" s="142"/>
      <c r="U370" s="142"/>
      <c r="V370" s="142"/>
      <c r="X370" s="142"/>
      <c r="AA370" s="142"/>
      <c r="AB370" s="142"/>
    </row>
    <row r="371" spans="1:28" s="282" customFormat="1" x14ac:dyDescent="0.65">
      <c r="A371" s="303"/>
      <c r="B371" s="17"/>
      <c r="C371" s="423"/>
      <c r="D371" s="17"/>
      <c r="E371" s="17"/>
      <c r="F371" s="17"/>
      <c r="G371" s="17"/>
      <c r="H371" s="17"/>
      <c r="I371" s="17"/>
      <c r="J371" s="17"/>
      <c r="K371" s="17"/>
      <c r="L371" s="566"/>
      <c r="S371" s="17"/>
      <c r="T371" s="17"/>
      <c r="U371" s="17"/>
      <c r="V371" s="17"/>
      <c r="X371" s="17"/>
      <c r="AA371" s="17"/>
      <c r="AB371" s="17"/>
    </row>
    <row r="372" spans="1:28" x14ac:dyDescent="0.65">
      <c r="A372" s="299" t="s">
        <v>1500</v>
      </c>
      <c r="C372" s="414">
        <v>242</v>
      </c>
      <c r="D372" s="5" t="s">
        <v>34</v>
      </c>
      <c r="E372" s="5">
        <v>62903</v>
      </c>
      <c r="F372" s="5">
        <v>32</v>
      </c>
      <c r="G372" s="5">
        <v>3928</v>
      </c>
      <c r="H372" s="5" t="s">
        <v>1379</v>
      </c>
      <c r="I372" s="5">
        <v>2</v>
      </c>
      <c r="K372" s="5">
        <v>73</v>
      </c>
      <c r="L372" s="224">
        <v>873</v>
      </c>
      <c r="Q372" s="2">
        <v>100</v>
      </c>
    </row>
    <row r="373" spans="1:28" x14ac:dyDescent="0.65">
      <c r="A373" s="299" t="s">
        <v>1500</v>
      </c>
      <c r="C373" s="414">
        <v>243</v>
      </c>
      <c r="D373" s="5" t="s">
        <v>34</v>
      </c>
      <c r="E373" s="5">
        <v>62918</v>
      </c>
      <c r="F373" s="5">
        <v>47</v>
      </c>
      <c r="G373" s="5">
        <v>3943</v>
      </c>
      <c r="H373" s="5" t="s">
        <v>1379</v>
      </c>
      <c r="I373" s="5">
        <v>1</v>
      </c>
      <c r="J373" s="5">
        <v>2</v>
      </c>
      <c r="K373" s="5">
        <v>36</v>
      </c>
      <c r="L373" s="224">
        <v>636</v>
      </c>
      <c r="Q373" s="2">
        <v>150</v>
      </c>
    </row>
    <row r="374" spans="1:28" x14ac:dyDescent="0.65">
      <c r="A374" s="299"/>
    </row>
    <row r="375" spans="1:28" x14ac:dyDescent="0.65">
      <c r="A375" s="299" t="s">
        <v>1501</v>
      </c>
      <c r="B375" s="5">
        <v>207</v>
      </c>
      <c r="C375" s="414">
        <v>244</v>
      </c>
      <c r="D375" s="5" t="s">
        <v>34</v>
      </c>
      <c r="E375" s="5">
        <v>62902</v>
      </c>
      <c r="F375" s="5">
        <v>33</v>
      </c>
      <c r="G375" s="5">
        <v>3927</v>
      </c>
      <c r="H375" s="5" t="s">
        <v>1379</v>
      </c>
      <c r="I375" s="5">
        <v>2</v>
      </c>
      <c r="K375" s="5">
        <v>90</v>
      </c>
      <c r="L375" s="224">
        <v>890</v>
      </c>
      <c r="Q375" s="2">
        <v>100</v>
      </c>
      <c r="S375" s="5">
        <v>207</v>
      </c>
    </row>
    <row r="376" spans="1:28" x14ac:dyDescent="0.65">
      <c r="A376" s="299" t="s">
        <v>1501</v>
      </c>
      <c r="B376" s="5">
        <v>207</v>
      </c>
      <c r="C376" s="414">
        <v>245</v>
      </c>
      <c r="D376" s="5" t="s">
        <v>34</v>
      </c>
      <c r="E376" s="5">
        <v>62917</v>
      </c>
      <c r="F376" s="5">
        <v>48</v>
      </c>
      <c r="G376" s="5">
        <v>3942</v>
      </c>
      <c r="H376" s="5" t="s">
        <v>1379</v>
      </c>
      <c r="I376" s="5">
        <v>1</v>
      </c>
      <c r="J376" s="5">
        <v>2</v>
      </c>
      <c r="K376" s="5">
        <v>2</v>
      </c>
      <c r="L376" s="224">
        <v>602</v>
      </c>
      <c r="Q376" s="2">
        <v>150</v>
      </c>
      <c r="S376" s="5">
        <v>207</v>
      </c>
    </row>
    <row r="377" spans="1:28" x14ac:dyDescent="0.65">
      <c r="A377" s="299" t="s">
        <v>1501</v>
      </c>
      <c r="B377" s="5">
        <v>207</v>
      </c>
      <c r="C377" s="414">
        <v>246</v>
      </c>
      <c r="D377" s="5" t="s">
        <v>34</v>
      </c>
      <c r="E377" s="5">
        <v>62904</v>
      </c>
      <c r="F377" s="5">
        <v>31</v>
      </c>
      <c r="G377" s="5">
        <v>3929</v>
      </c>
      <c r="H377" s="5" t="s">
        <v>1379</v>
      </c>
      <c r="I377" s="5">
        <v>2</v>
      </c>
      <c r="J377" s="5">
        <v>2</v>
      </c>
      <c r="K377" s="5">
        <v>2</v>
      </c>
      <c r="L377" s="224">
        <v>1002</v>
      </c>
      <c r="Q377" s="2">
        <v>100</v>
      </c>
      <c r="S377" s="5">
        <v>207</v>
      </c>
    </row>
    <row r="378" spans="1:28" x14ac:dyDescent="0.65">
      <c r="A378" s="299" t="s">
        <v>1501</v>
      </c>
      <c r="B378" s="5">
        <v>207</v>
      </c>
      <c r="C378" s="414">
        <v>247</v>
      </c>
      <c r="D378" s="5" t="s">
        <v>34</v>
      </c>
      <c r="E378" s="5">
        <v>62917</v>
      </c>
      <c r="F378" s="5">
        <v>48</v>
      </c>
      <c r="G378" s="5">
        <v>3942</v>
      </c>
      <c r="H378" s="5" t="s">
        <v>1379</v>
      </c>
      <c r="I378" s="5">
        <v>1</v>
      </c>
      <c r="J378" s="5">
        <v>2</v>
      </c>
      <c r="K378" s="5">
        <v>2</v>
      </c>
      <c r="L378" s="224">
        <v>602</v>
      </c>
      <c r="Q378" s="2">
        <v>150</v>
      </c>
      <c r="S378" s="5">
        <v>207</v>
      </c>
    </row>
    <row r="379" spans="1:28" x14ac:dyDescent="0.65">
      <c r="A379" s="299" t="s">
        <v>1501</v>
      </c>
      <c r="B379" s="5">
        <v>207</v>
      </c>
      <c r="C379" s="414">
        <v>248</v>
      </c>
      <c r="D379" s="5" t="s">
        <v>34</v>
      </c>
      <c r="E379" s="5">
        <v>62919</v>
      </c>
      <c r="F379" s="5">
        <v>46</v>
      </c>
      <c r="G379" s="5">
        <v>3944</v>
      </c>
      <c r="H379" s="5" t="s">
        <v>1379</v>
      </c>
      <c r="I379" s="5">
        <v>2</v>
      </c>
      <c r="K379" s="5">
        <v>6</v>
      </c>
      <c r="L379" s="224">
        <v>806</v>
      </c>
      <c r="Q379" s="2">
        <v>150</v>
      </c>
      <c r="S379" s="5">
        <v>207</v>
      </c>
    </row>
    <row r="380" spans="1:28" x14ac:dyDescent="0.65">
      <c r="A380" s="299"/>
    </row>
    <row r="381" spans="1:28" x14ac:dyDescent="0.65">
      <c r="A381" s="299" t="s">
        <v>1502</v>
      </c>
      <c r="B381" s="5">
        <v>180</v>
      </c>
      <c r="C381" s="414">
        <v>249</v>
      </c>
      <c r="D381" s="5" t="s">
        <v>34</v>
      </c>
      <c r="E381" s="5">
        <v>74955</v>
      </c>
      <c r="F381" s="5">
        <v>49</v>
      </c>
      <c r="G381" s="5">
        <v>6603</v>
      </c>
      <c r="H381" s="5" t="s">
        <v>1379</v>
      </c>
      <c r="K381" s="5">
        <v>41</v>
      </c>
      <c r="M381" s="2">
        <v>41</v>
      </c>
      <c r="Q381" s="2">
        <v>250</v>
      </c>
      <c r="R381" s="2">
        <v>49</v>
      </c>
      <c r="S381" s="5">
        <v>180</v>
      </c>
      <c r="T381" s="5" t="s">
        <v>36</v>
      </c>
      <c r="U381" s="5" t="s">
        <v>45</v>
      </c>
      <c r="V381" s="5">
        <v>108</v>
      </c>
      <c r="X381" s="5">
        <v>108</v>
      </c>
      <c r="AA381" s="5">
        <v>25</v>
      </c>
    </row>
    <row r="382" spans="1:28" x14ac:dyDescent="0.65">
      <c r="A382" s="299" t="s">
        <v>1502</v>
      </c>
      <c r="B382" s="308" t="s">
        <v>1503</v>
      </c>
      <c r="C382" s="414">
        <v>250</v>
      </c>
      <c r="D382" s="5" t="s">
        <v>34</v>
      </c>
      <c r="E382" s="5">
        <v>74956</v>
      </c>
      <c r="F382" s="5">
        <v>50</v>
      </c>
      <c r="G382" s="5">
        <v>6604</v>
      </c>
      <c r="H382" s="5" t="s">
        <v>1379</v>
      </c>
      <c r="K382" s="5">
        <v>39</v>
      </c>
      <c r="M382" s="2">
        <v>39</v>
      </c>
      <c r="Q382" s="2">
        <v>250</v>
      </c>
      <c r="R382" s="2">
        <v>50</v>
      </c>
      <c r="S382" s="308" t="s">
        <v>1503</v>
      </c>
      <c r="T382" s="5" t="s">
        <v>36</v>
      </c>
      <c r="U382" s="5" t="s">
        <v>45</v>
      </c>
      <c r="V382" s="5">
        <v>108</v>
      </c>
      <c r="X382" s="5">
        <v>108</v>
      </c>
      <c r="AA382" s="5">
        <v>25</v>
      </c>
    </row>
    <row r="383" spans="1:28" x14ac:dyDescent="0.65">
      <c r="A383" s="299"/>
      <c r="B383" s="308"/>
      <c r="S383" s="308"/>
    </row>
    <row r="384" spans="1:28" x14ac:dyDescent="0.65">
      <c r="A384" s="299" t="s">
        <v>1504</v>
      </c>
      <c r="B384" s="5">
        <v>160</v>
      </c>
      <c r="C384" s="414">
        <v>251</v>
      </c>
      <c r="D384" s="5" t="s">
        <v>34</v>
      </c>
      <c r="E384" s="5">
        <v>96023</v>
      </c>
      <c r="F384" s="5">
        <v>317</v>
      </c>
      <c r="G384" s="5">
        <v>7682</v>
      </c>
      <c r="H384" s="5" t="s">
        <v>1379</v>
      </c>
      <c r="I384" s="5">
        <v>4</v>
      </c>
      <c r="J384" s="5">
        <v>1</v>
      </c>
      <c r="K384" s="5">
        <v>59</v>
      </c>
      <c r="L384" s="224">
        <v>1759</v>
      </c>
      <c r="Q384" s="2">
        <v>200</v>
      </c>
      <c r="S384" s="5">
        <v>160</v>
      </c>
    </row>
    <row r="385" spans="1:28" x14ac:dyDescent="0.65">
      <c r="A385" s="299" t="s">
        <v>1504</v>
      </c>
      <c r="B385" s="5">
        <v>160</v>
      </c>
      <c r="C385" s="414">
        <v>252</v>
      </c>
      <c r="D385" s="5" t="s">
        <v>34</v>
      </c>
      <c r="E385" s="5">
        <v>95456</v>
      </c>
      <c r="F385" s="5">
        <v>135</v>
      </c>
      <c r="G385" s="5">
        <v>7676</v>
      </c>
      <c r="H385" s="5" t="s">
        <v>1379</v>
      </c>
      <c r="I385" s="5">
        <v>4</v>
      </c>
      <c r="J385" s="5">
        <v>1</v>
      </c>
      <c r="K385" s="5">
        <v>77</v>
      </c>
      <c r="L385" s="224">
        <v>1777</v>
      </c>
      <c r="Q385" s="2">
        <v>100</v>
      </c>
      <c r="S385" s="5">
        <v>160</v>
      </c>
    </row>
    <row r="386" spans="1:28" x14ac:dyDescent="0.65">
      <c r="A386" s="299"/>
    </row>
    <row r="387" spans="1:28" x14ac:dyDescent="0.65">
      <c r="A387" s="299" t="s">
        <v>1505</v>
      </c>
      <c r="B387" s="5">
        <v>145</v>
      </c>
      <c r="C387" s="414">
        <v>253</v>
      </c>
      <c r="D387" s="5" t="s">
        <v>34</v>
      </c>
      <c r="E387" s="5">
        <v>49641</v>
      </c>
      <c r="F387" s="5">
        <v>255</v>
      </c>
      <c r="G387" s="5">
        <v>4618</v>
      </c>
      <c r="H387" s="5" t="s">
        <v>1379</v>
      </c>
      <c r="I387" s="5">
        <v>12</v>
      </c>
      <c r="J387" s="5">
        <v>3</v>
      </c>
      <c r="K387" s="5">
        <v>15</v>
      </c>
      <c r="L387" s="224">
        <v>5115</v>
      </c>
      <c r="Q387" s="2">
        <v>100</v>
      </c>
      <c r="S387" s="5">
        <v>145</v>
      </c>
    </row>
    <row r="388" spans="1:28" x14ac:dyDescent="0.65">
      <c r="A388" s="299" t="s">
        <v>1505</v>
      </c>
      <c r="B388" s="5">
        <v>145</v>
      </c>
      <c r="C388" s="414">
        <v>254</v>
      </c>
      <c r="D388" s="5" t="s">
        <v>34</v>
      </c>
      <c r="E388" s="5">
        <v>52502</v>
      </c>
      <c r="F388" s="5">
        <v>99</v>
      </c>
      <c r="G388" s="5">
        <v>5266</v>
      </c>
      <c r="H388" s="5" t="s">
        <v>1379</v>
      </c>
      <c r="K388" s="5">
        <v>91</v>
      </c>
      <c r="M388" s="2">
        <v>91</v>
      </c>
      <c r="Q388" s="2">
        <v>250</v>
      </c>
      <c r="R388" s="2">
        <v>51</v>
      </c>
      <c r="S388" s="5">
        <v>145</v>
      </c>
      <c r="T388" s="5" t="s">
        <v>36</v>
      </c>
      <c r="U388" s="5" t="s">
        <v>64</v>
      </c>
      <c r="V388" s="5">
        <v>72</v>
      </c>
      <c r="X388" s="5">
        <v>72</v>
      </c>
      <c r="AA388" s="5">
        <v>20</v>
      </c>
    </row>
    <row r="389" spans="1:28" x14ac:dyDescent="0.65">
      <c r="A389" s="299"/>
    </row>
    <row r="390" spans="1:28" s="229" customFormat="1" x14ac:dyDescent="0.65">
      <c r="A390" s="301" t="s">
        <v>1506</v>
      </c>
      <c r="B390" s="551">
        <v>22</v>
      </c>
      <c r="C390" s="553">
        <v>255</v>
      </c>
      <c r="D390" s="142" t="s">
        <v>49</v>
      </c>
      <c r="E390" s="142">
        <v>19571</v>
      </c>
      <c r="F390" s="142">
        <v>123</v>
      </c>
      <c r="G390" s="142"/>
      <c r="H390" s="142" t="s">
        <v>1379</v>
      </c>
      <c r="I390" s="142">
        <v>3</v>
      </c>
      <c r="J390" s="142">
        <v>2</v>
      </c>
      <c r="K390" s="142">
        <v>66</v>
      </c>
      <c r="L390" s="565">
        <v>1466</v>
      </c>
      <c r="Q390" s="229">
        <v>200</v>
      </c>
      <c r="S390" s="142">
        <v>22</v>
      </c>
      <c r="T390" s="142"/>
      <c r="U390" s="142"/>
      <c r="V390" s="142"/>
      <c r="X390" s="142"/>
      <c r="AA390" s="142"/>
      <c r="AB390" s="142"/>
    </row>
    <row r="391" spans="1:28" s="282" customFormat="1" x14ac:dyDescent="0.65">
      <c r="A391" s="303"/>
      <c r="B391" s="17"/>
      <c r="C391" s="423"/>
      <c r="D391" s="17"/>
      <c r="E391" s="17"/>
      <c r="F391" s="17"/>
      <c r="G391" s="17"/>
      <c r="H391" s="17"/>
      <c r="I391" s="17"/>
      <c r="J391" s="17"/>
      <c r="K391" s="17"/>
      <c r="L391" s="566"/>
      <c r="S391" s="17"/>
      <c r="T391" s="17"/>
      <c r="U391" s="17"/>
      <c r="V391" s="17"/>
      <c r="X391" s="17"/>
      <c r="AA391" s="17"/>
      <c r="AB391" s="17"/>
    </row>
    <row r="392" spans="1:28" x14ac:dyDescent="0.65">
      <c r="A392" s="299" t="s">
        <v>1507</v>
      </c>
      <c r="B392" s="5">
        <v>87</v>
      </c>
      <c r="C392" s="414">
        <v>256</v>
      </c>
      <c r="D392" s="5" t="s">
        <v>34</v>
      </c>
      <c r="E392" s="5">
        <v>99965</v>
      </c>
      <c r="F392" s="5">
        <v>338</v>
      </c>
      <c r="G392" s="5">
        <v>8041</v>
      </c>
      <c r="H392" s="5" t="s">
        <v>1379</v>
      </c>
      <c r="I392" s="5">
        <v>4</v>
      </c>
      <c r="L392" s="224">
        <v>400</v>
      </c>
      <c r="Q392" s="2">
        <v>100</v>
      </c>
      <c r="S392" s="5">
        <v>87</v>
      </c>
    </row>
    <row r="393" spans="1:28" x14ac:dyDescent="0.65">
      <c r="A393" s="299" t="s">
        <v>1507</v>
      </c>
      <c r="B393" s="5">
        <v>87</v>
      </c>
      <c r="C393" s="414">
        <v>257</v>
      </c>
      <c r="D393" s="5" t="s">
        <v>34</v>
      </c>
      <c r="E393" s="5">
        <v>37370</v>
      </c>
      <c r="F393" s="5">
        <v>63</v>
      </c>
      <c r="G393" s="5">
        <v>1205</v>
      </c>
      <c r="H393" s="5" t="s">
        <v>1379</v>
      </c>
      <c r="J393" s="5">
        <v>2</v>
      </c>
      <c r="K393" s="5">
        <v>3</v>
      </c>
      <c r="M393" s="2">
        <v>203</v>
      </c>
      <c r="Q393" s="2">
        <v>250</v>
      </c>
      <c r="R393" s="2">
        <v>52</v>
      </c>
      <c r="S393" s="5">
        <v>87</v>
      </c>
      <c r="T393" s="5" t="s">
        <v>36</v>
      </c>
      <c r="U393" s="5" t="s">
        <v>45</v>
      </c>
      <c r="V393" s="5">
        <v>144</v>
      </c>
      <c r="X393" s="5">
        <v>144</v>
      </c>
      <c r="AA393" s="5">
        <v>20</v>
      </c>
    </row>
    <row r="394" spans="1:28" x14ac:dyDescent="0.65">
      <c r="A394" s="299"/>
    </row>
    <row r="395" spans="1:28" s="229" customFormat="1" x14ac:dyDescent="0.65">
      <c r="A395" s="301" t="s">
        <v>1508</v>
      </c>
      <c r="B395" s="551">
        <v>77</v>
      </c>
      <c r="C395" s="553">
        <v>258</v>
      </c>
      <c r="D395" s="142" t="s">
        <v>49</v>
      </c>
      <c r="E395" s="142">
        <v>1081</v>
      </c>
      <c r="F395" s="142">
        <v>13</v>
      </c>
      <c r="G395" s="142"/>
      <c r="H395" s="142" t="s">
        <v>1379</v>
      </c>
      <c r="I395" s="142">
        <v>10</v>
      </c>
      <c r="J395" s="142">
        <v>3</v>
      </c>
      <c r="K395" s="142">
        <v>60</v>
      </c>
      <c r="L395" s="565">
        <v>4360</v>
      </c>
      <c r="Q395" s="229">
        <v>100</v>
      </c>
      <c r="S395" s="142">
        <v>77</v>
      </c>
      <c r="T395" s="142"/>
      <c r="U395" s="142"/>
      <c r="V395" s="142"/>
      <c r="X395" s="142"/>
      <c r="AA395" s="142"/>
      <c r="AB395" s="142"/>
    </row>
    <row r="396" spans="1:28" s="229" customFormat="1" x14ac:dyDescent="0.65">
      <c r="A396" s="301" t="s">
        <v>1508</v>
      </c>
      <c r="B396" s="551"/>
      <c r="C396" s="553">
        <v>259</v>
      </c>
      <c r="D396" s="142" t="s">
        <v>49</v>
      </c>
      <c r="E396" s="142">
        <v>1083</v>
      </c>
      <c r="F396" s="142">
        <v>17</v>
      </c>
      <c r="G396" s="142"/>
      <c r="H396" s="142" t="s">
        <v>1379</v>
      </c>
      <c r="I396" s="142">
        <v>6</v>
      </c>
      <c r="J396" s="142">
        <v>2</v>
      </c>
      <c r="K396" s="142">
        <v>34</v>
      </c>
      <c r="L396" s="565">
        <v>2634</v>
      </c>
      <c r="Q396" s="229">
        <v>100</v>
      </c>
      <c r="S396" s="142"/>
      <c r="T396" s="142"/>
      <c r="U396" s="142"/>
      <c r="V396" s="142"/>
      <c r="X396" s="142"/>
      <c r="AA396" s="142"/>
      <c r="AB396" s="142"/>
    </row>
    <row r="397" spans="1:28" s="229" customFormat="1" x14ac:dyDescent="0.65">
      <c r="A397" s="301" t="s">
        <v>1508</v>
      </c>
      <c r="B397" s="551"/>
      <c r="C397" s="553">
        <v>260</v>
      </c>
      <c r="D397" s="142" t="s">
        <v>49</v>
      </c>
      <c r="E397" s="142">
        <v>1077</v>
      </c>
      <c r="F397" s="142">
        <v>9</v>
      </c>
      <c r="G397" s="142"/>
      <c r="H397" s="142" t="s">
        <v>1379</v>
      </c>
      <c r="I397" s="142">
        <v>2</v>
      </c>
      <c r="J397" s="142">
        <v>2</v>
      </c>
      <c r="K397" s="142">
        <v>45</v>
      </c>
      <c r="L397" s="565">
        <v>1045</v>
      </c>
      <c r="Q397" s="229">
        <v>100</v>
      </c>
      <c r="S397" s="142"/>
      <c r="T397" s="142"/>
      <c r="U397" s="142"/>
      <c r="V397" s="142"/>
      <c r="X397" s="142"/>
      <c r="AA397" s="142"/>
      <c r="AB397" s="142"/>
    </row>
    <row r="398" spans="1:28" x14ac:dyDescent="0.65">
      <c r="A398" s="299"/>
    </row>
    <row r="399" spans="1:28" x14ac:dyDescent="0.65">
      <c r="A399" s="299" t="s">
        <v>1509</v>
      </c>
      <c r="B399" s="5">
        <v>135</v>
      </c>
      <c r="C399" s="414">
        <v>261</v>
      </c>
      <c r="D399" s="5" t="s">
        <v>34</v>
      </c>
      <c r="E399" s="5">
        <v>65229</v>
      </c>
      <c r="F399" s="5">
        <v>269</v>
      </c>
      <c r="G399" s="5">
        <v>5497</v>
      </c>
      <c r="H399" s="5" t="s">
        <v>1379</v>
      </c>
      <c r="I399" s="5">
        <v>14</v>
      </c>
      <c r="K399" s="5">
        <v>3</v>
      </c>
      <c r="L399" s="224">
        <v>88</v>
      </c>
      <c r="M399" s="2">
        <v>5988</v>
      </c>
      <c r="Q399" s="2">
        <v>100</v>
      </c>
      <c r="S399" s="5">
        <v>135</v>
      </c>
    </row>
    <row r="400" spans="1:28" x14ac:dyDescent="0.65">
      <c r="A400" s="299" t="s">
        <v>1509</v>
      </c>
      <c r="B400" s="5">
        <v>135</v>
      </c>
      <c r="C400" s="414">
        <v>262</v>
      </c>
      <c r="D400" s="5" t="s">
        <v>34</v>
      </c>
      <c r="E400" s="5">
        <v>37375</v>
      </c>
      <c r="F400" s="5">
        <v>1</v>
      </c>
      <c r="G400" s="5">
        <v>1210</v>
      </c>
      <c r="H400" s="5" t="s">
        <v>1379</v>
      </c>
      <c r="K400" s="5">
        <v>69</v>
      </c>
      <c r="L400" s="224">
        <v>69</v>
      </c>
      <c r="Q400" s="2">
        <v>250</v>
      </c>
      <c r="S400" s="5">
        <v>135</v>
      </c>
    </row>
    <row r="401" spans="1:28" x14ac:dyDescent="0.65">
      <c r="A401" s="299" t="s">
        <v>1509</v>
      </c>
      <c r="B401" s="5">
        <v>135</v>
      </c>
      <c r="C401" s="414">
        <v>263</v>
      </c>
      <c r="D401" s="5" t="s">
        <v>34</v>
      </c>
      <c r="E401" s="5">
        <v>37376</v>
      </c>
      <c r="F401" s="5">
        <v>2</v>
      </c>
      <c r="G401" s="5">
        <v>1211</v>
      </c>
      <c r="H401" s="5" t="s">
        <v>1379</v>
      </c>
      <c r="K401" s="5">
        <v>99</v>
      </c>
      <c r="M401" s="2">
        <v>99</v>
      </c>
      <c r="Q401" s="2">
        <v>250</v>
      </c>
      <c r="R401" s="2">
        <v>53</v>
      </c>
      <c r="S401" s="5">
        <v>135</v>
      </c>
      <c r="T401" s="5" t="s">
        <v>36</v>
      </c>
      <c r="U401" s="5" t="s">
        <v>64</v>
      </c>
      <c r="V401" s="5">
        <v>72</v>
      </c>
      <c r="X401" s="5">
        <v>72</v>
      </c>
      <c r="AA401" s="5">
        <v>30</v>
      </c>
    </row>
    <row r="402" spans="1:28" x14ac:dyDescent="0.65">
      <c r="A402" s="299"/>
    </row>
    <row r="403" spans="1:28" x14ac:dyDescent="0.65">
      <c r="A403" s="299" t="s">
        <v>1510</v>
      </c>
      <c r="C403" s="414">
        <v>264</v>
      </c>
      <c r="D403" s="5" t="s">
        <v>34</v>
      </c>
      <c r="E403" s="5">
        <v>88844</v>
      </c>
      <c r="F403" s="5">
        <v>156</v>
      </c>
      <c r="G403" s="5">
        <v>7226</v>
      </c>
      <c r="H403" s="5" t="s">
        <v>1379</v>
      </c>
      <c r="I403" s="5">
        <v>4</v>
      </c>
      <c r="J403" s="5">
        <v>3</v>
      </c>
      <c r="K403" s="5">
        <v>14</v>
      </c>
      <c r="L403" s="224">
        <v>1914</v>
      </c>
      <c r="Q403" s="2">
        <v>100</v>
      </c>
    </row>
    <row r="404" spans="1:28" x14ac:dyDescent="0.65">
      <c r="A404" s="299" t="s">
        <v>1510</v>
      </c>
      <c r="C404" s="414">
        <v>265</v>
      </c>
      <c r="D404" s="5" t="s">
        <v>34</v>
      </c>
      <c r="E404" s="5">
        <v>88847</v>
      </c>
      <c r="F404" s="5">
        <v>159</v>
      </c>
      <c r="G404" s="5">
        <v>7229</v>
      </c>
      <c r="H404" s="5" t="s">
        <v>1379</v>
      </c>
      <c r="J404" s="5">
        <v>1</v>
      </c>
      <c r="K404" s="5">
        <v>39</v>
      </c>
      <c r="L404" s="224">
        <v>139</v>
      </c>
      <c r="Q404" s="2">
        <v>100</v>
      </c>
    </row>
    <row r="405" spans="1:28" s="229" customFormat="1" x14ac:dyDescent="0.65">
      <c r="A405" s="301" t="s">
        <v>1510</v>
      </c>
      <c r="B405" s="551"/>
      <c r="C405" s="553">
        <v>266</v>
      </c>
      <c r="D405" s="142" t="s">
        <v>49</v>
      </c>
      <c r="E405" s="142">
        <v>1258</v>
      </c>
      <c r="F405" s="142">
        <v>3</v>
      </c>
      <c r="G405" s="142"/>
      <c r="H405" s="142" t="s">
        <v>1379</v>
      </c>
      <c r="I405" s="142">
        <v>19</v>
      </c>
      <c r="J405" s="142">
        <v>1</v>
      </c>
      <c r="K405" s="142">
        <v>77</v>
      </c>
      <c r="L405" s="565">
        <v>7777</v>
      </c>
      <c r="Q405" s="229">
        <v>200</v>
      </c>
      <c r="S405" s="142"/>
      <c r="T405" s="142"/>
      <c r="U405" s="142"/>
      <c r="V405" s="142"/>
      <c r="X405" s="142"/>
      <c r="AA405" s="142"/>
      <c r="AB405" s="142"/>
    </row>
    <row r="406" spans="1:28" s="229" customFormat="1" x14ac:dyDescent="0.65">
      <c r="A406" s="301"/>
      <c r="B406" s="551"/>
      <c r="C406" s="553">
        <v>267</v>
      </c>
      <c r="D406" s="142" t="s">
        <v>1511</v>
      </c>
      <c r="E406" s="142">
        <v>9</v>
      </c>
      <c r="F406" s="142"/>
      <c r="G406" s="142"/>
      <c r="H406" s="142"/>
      <c r="I406" s="142">
        <v>3</v>
      </c>
      <c r="J406" s="142"/>
      <c r="K406" s="142"/>
      <c r="L406" s="565"/>
      <c r="Q406" s="229">
        <v>100</v>
      </c>
      <c r="S406" s="142"/>
      <c r="T406" s="142"/>
      <c r="U406" s="142"/>
      <c r="V406" s="142"/>
      <c r="X406" s="142"/>
      <c r="AA406" s="142"/>
      <c r="AB406" s="142"/>
    </row>
    <row r="407" spans="1:28" x14ac:dyDescent="0.65">
      <c r="A407" s="299"/>
    </row>
    <row r="408" spans="1:28" x14ac:dyDescent="0.65">
      <c r="A408" s="299" t="s">
        <v>1512</v>
      </c>
      <c r="B408" s="5">
        <v>291</v>
      </c>
      <c r="C408" s="414">
        <v>268</v>
      </c>
      <c r="D408" s="5" t="s">
        <v>34</v>
      </c>
      <c r="E408" s="5">
        <v>52446</v>
      </c>
      <c r="F408" s="5">
        <v>36</v>
      </c>
      <c r="G408" s="5">
        <v>5260</v>
      </c>
      <c r="H408" s="5" t="s">
        <v>1379</v>
      </c>
      <c r="J408" s="5">
        <v>1</v>
      </c>
      <c r="K408" s="5">
        <v>17</v>
      </c>
      <c r="M408" s="2">
        <v>117</v>
      </c>
      <c r="Q408" s="2">
        <v>250</v>
      </c>
      <c r="R408" s="2">
        <v>54</v>
      </c>
      <c r="S408" s="5">
        <v>291</v>
      </c>
      <c r="T408" s="5" t="s">
        <v>36</v>
      </c>
      <c r="U408" s="5" t="s">
        <v>37</v>
      </c>
      <c r="V408" s="5">
        <v>72</v>
      </c>
      <c r="X408" s="5">
        <v>72</v>
      </c>
      <c r="AA408" s="5">
        <v>3</v>
      </c>
    </row>
    <row r="409" spans="1:28" x14ac:dyDescent="0.65">
      <c r="A409" s="299" t="s">
        <v>1512</v>
      </c>
      <c r="C409" s="414">
        <v>269</v>
      </c>
      <c r="D409" s="5" t="s">
        <v>34</v>
      </c>
      <c r="E409" s="5">
        <v>88843</v>
      </c>
      <c r="F409" s="5">
        <v>155</v>
      </c>
      <c r="G409" s="5">
        <v>7225</v>
      </c>
      <c r="H409" s="5" t="s">
        <v>1379</v>
      </c>
      <c r="I409" s="5">
        <v>8</v>
      </c>
      <c r="J409" s="5">
        <v>3</v>
      </c>
      <c r="K409" s="5">
        <v>88</v>
      </c>
      <c r="L409" s="224">
        <v>3588</v>
      </c>
      <c r="Q409" s="2">
        <v>150</v>
      </c>
    </row>
    <row r="410" spans="1:28" x14ac:dyDescent="0.65">
      <c r="A410" s="299" t="s">
        <v>1512</v>
      </c>
      <c r="C410" s="414">
        <v>270</v>
      </c>
      <c r="D410" s="5" t="s">
        <v>34</v>
      </c>
      <c r="E410" s="5">
        <v>88846</v>
      </c>
      <c r="F410" s="5">
        <v>158</v>
      </c>
      <c r="G410" s="5">
        <v>7228</v>
      </c>
      <c r="H410" s="5" t="s">
        <v>1379</v>
      </c>
      <c r="I410" s="5">
        <v>1</v>
      </c>
      <c r="K410" s="5">
        <v>24</v>
      </c>
      <c r="L410" s="224">
        <v>424</v>
      </c>
      <c r="Q410" s="2">
        <v>150</v>
      </c>
    </row>
    <row r="411" spans="1:28" x14ac:dyDescent="0.65">
      <c r="A411" s="299" t="s">
        <v>1512</v>
      </c>
      <c r="C411" s="414">
        <v>271</v>
      </c>
      <c r="D411" s="5" t="s">
        <v>34</v>
      </c>
      <c r="E411" s="5">
        <v>88848</v>
      </c>
      <c r="F411" s="5">
        <v>160</v>
      </c>
      <c r="G411" s="5">
        <v>7230</v>
      </c>
      <c r="H411" s="5" t="s">
        <v>1379</v>
      </c>
      <c r="J411" s="5">
        <v>1</v>
      </c>
      <c r="K411" s="5">
        <v>81</v>
      </c>
      <c r="L411" s="224">
        <v>181</v>
      </c>
      <c r="Q411" s="2">
        <v>150</v>
      </c>
    </row>
    <row r="412" spans="1:28" x14ac:dyDescent="0.65">
      <c r="A412" s="299"/>
    </row>
    <row r="413" spans="1:28" x14ac:dyDescent="0.65">
      <c r="A413" s="299" t="s">
        <v>1513</v>
      </c>
      <c r="B413" s="5">
        <v>22</v>
      </c>
      <c r="C413" s="414">
        <v>272</v>
      </c>
      <c r="D413" s="5" t="s">
        <v>34</v>
      </c>
      <c r="E413" s="5">
        <v>43141</v>
      </c>
      <c r="F413" s="5">
        <v>7</v>
      </c>
      <c r="G413" s="5">
        <v>3030</v>
      </c>
      <c r="H413" s="5" t="s">
        <v>1379</v>
      </c>
      <c r="I413" s="5">
        <v>11</v>
      </c>
      <c r="K413" s="5">
        <v>10</v>
      </c>
      <c r="L413" s="224">
        <v>4410</v>
      </c>
      <c r="Q413" s="2">
        <v>300</v>
      </c>
      <c r="S413" s="5">
        <v>22</v>
      </c>
    </row>
    <row r="414" spans="1:28" x14ac:dyDescent="0.65">
      <c r="A414" s="299"/>
    </row>
    <row r="415" spans="1:28" s="229" customFormat="1" x14ac:dyDescent="0.65">
      <c r="A415" s="301" t="s">
        <v>1514</v>
      </c>
      <c r="B415" s="551">
        <v>217</v>
      </c>
      <c r="C415" s="553">
        <v>273</v>
      </c>
      <c r="D415" s="142" t="s">
        <v>49</v>
      </c>
      <c r="E415" s="142">
        <v>3817</v>
      </c>
      <c r="F415" s="142">
        <v>150</v>
      </c>
      <c r="G415" s="142"/>
      <c r="H415" s="142" t="s">
        <v>1379</v>
      </c>
      <c r="I415" s="142">
        <v>5</v>
      </c>
      <c r="J415" s="142">
        <v>2</v>
      </c>
      <c r="K415" s="142">
        <v>66</v>
      </c>
      <c r="L415" s="565">
        <v>2266</v>
      </c>
      <c r="Q415" s="229">
        <v>150</v>
      </c>
      <c r="S415" s="142">
        <v>217</v>
      </c>
      <c r="T415" s="142"/>
      <c r="U415" s="142"/>
      <c r="V415" s="142"/>
      <c r="X415" s="142"/>
      <c r="AA415" s="142"/>
      <c r="AB415" s="142"/>
    </row>
    <row r="416" spans="1:28" s="229" customFormat="1" x14ac:dyDescent="0.65">
      <c r="A416" s="301" t="s">
        <v>1514</v>
      </c>
      <c r="B416" s="551"/>
      <c r="C416" s="553">
        <v>274</v>
      </c>
      <c r="D416" s="142" t="s">
        <v>49</v>
      </c>
      <c r="E416" s="142">
        <v>1321</v>
      </c>
      <c r="F416" s="142">
        <v>101</v>
      </c>
      <c r="G416" s="142"/>
      <c r="H416" s="142" t="s">
        <v>1379</v>
      </c>
      <c r="I416" s="142">
        <v>8</v>
      </c>
      <c r="J416" s="142"/>
      <c r="K416" s="142">
        <v>72</v>
      </c>
      <c r="L416" s="565">
        <v>3272</v>
      </c>
      <c r="Q416" s="229">
        <v>150</v>
      </c>
      <c r="S416" s="142"/>
      <c r="T416" s="142"/>
      <c r="U416" s="142"/>
      <c r="V416" s="142"/>
      <c r="X416" s="142"/>
      <c r="AA416" s="142"/>
      <c r="AB416" s="142"/>
    </row>
    <row r="417" spans="1:28" x14ac:dyDescent="0.65">
      <c r="A417" s="299"/>
    </row>
    <row r="418" spans="1:28" x14ac:dyDescent="0.65">
      <c r="A418" s="299" t="s">
        <v>1515</v>
      </c>
      <c r="B418" s="5">
        <v>160</v>
      </c>
      <c r="C418" s="414">
        <v>275</v>
      </c>
      <c r="D418" s="5" t="s">
        <v>34</v>
      </c>
      <c r="E418" s="5">
        <v>75084</v>
      </c>
      <c r="F418" s="5">
        <v>89</v>
      </c>
      <c r="G418" s="5">
        <v>6695</v>
      </c>
      <c r="H418" s="5" t="s">
        <v>1379</v>
      </c>
      <c r="K418" s="5">
        <v>92</v>
      </c>
      <c r="M418" s="2">
        <v>92</v>
      </c>
      <c r="Q418" s="2">
        <v>250</v>
      </c>
      <c r="R418" s="2">
        <v>55</v>
      </c>
      <c r="S418" s="5">
        <v>160</v>
      </c>
      <c r="T418" s="5" t="s">
        <v>36</v>
      </c>
      <c r="U418" s="5" t="s">
        <v>45</v>
      </c>
      <c r="V418" s="5">
        <v>108</v>
      </c>
      <c r="X418" s="5">
        <v>108</v>
      </c>
      <c r="AA418" s="5">
        <v>10</v>
      </c>
    </row>
    <row r="419" spans="1:28" s="229" customFormat="1" x14ac:dyDescent="0.65">
      <c r="A419" s="301" t="s">
        <v>1515</v>
      </c>
      <c r="B419" s="551"/>
      <c r="C419" s="553">
        <v>276</v>
      </c>
      <c r="D419" s="142" t="s">
        <v>47</v>
      </c>
      <c r="E419" s="142">
        <v>1567</v>
      </c>
      <c r="F419" s="142">
        <v>35</v>
      </c>
      <c r="G419" s="142"/>
      <c r="H419" s="142" t="s">
        <v>1379</v>
      </c>
      <c r="I419" s="142">
        <v>8</v>
      </c>
      <c r="J419" s="142">
        <v>1</v>
      </c>
      <c r="K419" s="142">
        <v>40</v>
      </c>
      <c r="L419" s="565">
        <v>3340</v>
      </c>
      <c r="Q419" s="229">
        <v>100</v>
      </c>
      <c r="S419" s="142"/>
      <c r="T419" s="142"/>
      <c r="U419" s="142"/>
      <c r="V419" s="142"/>
      <c r="X419" s="142"/>
      <c r="AA419" s="142"/>
      <c r="AB419" s="142"/>
    </row>
    <row r="420" spans="1:28" x14ac:dyDescent="0.65">
      <c r="A420" s="299"/>
    </row>
    <row r="421" spans="1:28" x14ac:dyDescent="0.65">
      <c r="A421" s="299" t="s">
        <v>1516</v>
      </c>
      <c r="B421" s="5">
        <v>77</v>
      </c>
      <c r="C421" s="414">
        <v>277</v>
      </c>
      <c r="D421" s="5" t="s">
        <v>34</v>
      </c>
      <c r="E421" s="5">
        <v>74928</v>
      </c>
      <c r="F421" s="5">
        <v>29</v>
      </c>
      <c r="G421" s="5">
        <v>6576</v>
      </c>
      <c r="H421" s="5" t="s">
        <v>1379</v>
      </c>
      <c r="I421" s="5">
        <v>6</v>
      </c>
      <c r="J421" s="5">
        <v>3</v>
      </c>
      <c r="K421" s="5">
        <v>64</v>
      </c>
      <c r="L421" s="224">
        <v>2764</v>
      </c>
      <c r="Q421" s="2">
        <v>150</v>
      </c>
      <c r="S421" s="5">
        <v>77</v>
      </c>
    </row>
    <row r="422" spans="1:28" x14ac:dyDescent="0.65">
      <c r="A422" s="299"/>
    </row>
    <row r="423" spans="1:28" x14ac:dyDescent="0.65">
      <c r="A423" s="299" t="s">
        <v>1517</v>
      </c>
      <c r="B423" s="5">
        <v>77</v>
      </c>
      <c r="C423" s="414">
        <v>278</v>
      </c>
      <c r="D423" s="5" t="s">
        <v>34</v>
      </c>
      <c r="E423" s="5">
        <v>75056</v>
      </c>
      <c r="F423" s="5">
        <v>28</v>
      </c>
      <c r="G423" s="5">
        <v>6667</v>
      </c>
      <c r="H423" s="5" t="s">
        <v>1379</v>
      </c>
      <c r="I423" s="5">
        <v>3</v>
      </c>
      <c r="J423" s="5">
        <v>3</v>
      </c>
      <c r="K423" s="5">
        <v>35</v>
      </c>
      <c r="L423" s="224">
        <v>1535</v>
      </c>
      <c r="Q423" s="2">
        <v>150</v>
      </c>
      <c r="S423" s="5">
        <v>77</v>
      </c>
      <c r="AB423" s="5" t="s">
        <v>1516</v>
      </c>
    </row>
    <row r="424" spans="1:28" x14ac:dyDescent="0.65">
      <c r="A424" s="299" t="s">
        <v>1517</v>
      </c>
      <c r="C424" s="414">
        <v>279</v>
      </c>
      <c r="D424" s="5" t="s">
        <v>34</v>
      </c>
      <c r="E424" s="5">
        <v>37187</v>
      </c>
      <c r="F424" s="5">
        <v>52</v>
      </c>
      <c r="G424" s="5">
        <v>1229</v>
      </c>
      <c r="H424" s="5" t="s">
        <v>1379</v>
      </c>
      <c r="K424" s="5">
        <v>29</v>
      </c>
      <c r="L424" s="224">
        <v>29</v>
      </c>
      <c r="Q424" s="2">
        <v>150</v>
      </c>
      <c r="AB424" s="5" t="s">
        <v>1516</v>
      </c>
    </row>
    <row r="425" spans="1:28" x14ac:dyDescent="0.65">
      <c r="A425" s="299"/>
    </row>
    <row r="426" spans="1:28" x14ac:dyDescent="0.65">
      <c r="A426" s="299" t="s">
        <v>1518</v>
      </c>
      <c r="C426" s="414">
        <v>280</v>
      </c>
      <c r="D426" s="5" t="s">
        <v>34</v>
      </c>
      <c r="E426" s="5">
        <v>49724</v>
      </c>
      <c r="F426" s="5">
        <v>73</v>
      </c>
      <c r="G426" s="5">
        <v>4701</v>
      </c>
      <c r="H426" s="5" t="s">
        <v>1379</v>
      </c>
      <c r="I426" s="5">
        <v>14</v>
      </c>
      <c r="J426" s="5">
        <v>2</v>
      </c>
      <c r="K426" s="5">
        <v>75</v>
      </c>
      <c r="L426" s="224">
        <v>5875</v>
      </c>
      <c r="Q426" s="2">
        <v>100</v>
      </c>
    </row>
    <row r="427" spans="1:28" x14ac:dyDescent="0.65">
      <c r="A427" s="299" t="s">
        <v>1518</v>
      </c>
      <c r="B427" s="5">
        <v>77</v>
      </c>
      <c r="C427" s="414">
        <v>281</v>
      </c>
      <c r="D427" s="5" t="s">
        <v>34</v>
      </c>
      <c r="E427" s="5">
        <v>52498</v>
      </c>
      <c r="F427" s="5">
        <v>45</v>
      </c>
      <c r="G427" s="5">
        <v>5262</v>
      </c>
      <c r="H427" s="5" t="s">
        <v>1379</v>
      </c>
      <c r="J427" s="5">
        <v>1</v>
      </c>
      <c r="K427" s="5">
        <v>61</v>
      </c>
      <c r="M427" s="2">
        <v>161</v>
      </c>
      <c r="Q427" s="2">
        <v>250</v>
      </c>
      <c r="R427" s="2">
        <v>56</v>
      </c>
      <c r="S427" s="5">
        <v>77</v>
      </c>
      <c r="T427" s="5" t="s">
        <v>36</v>
      </c>
      <c r="U427" s="5" t="s">
        <v>64</v>
      </c>
      <c r="V427" s="5">
        <v>72</v>
      </c>
      <c r="X427" s="5">
        <v>72</v>
      </c>
      <c r="AA427" s="5">
        <v>46</v>
      </c>
    </row>
    <row r="428" spans="1:28" s="229" customFormat="1" x14ac:dyDescent="0.65">
      <c r="A428" s="301" t="s">
        <v>1518</v>
      </c>
      <c r="B428" s="551"/>
      <c r="C428" s="553">
        <v>282</v>
      </c>
      <c r="D428" s="142" t="s">
        <v>49</v>
      </c>
      <c r="E428" s="142">
        <v>4064</v>
      </c>
      <c r="F428" s="142">
        <v>6</v>
      </c>
      <c r="G428" s="142"/>
      <c r="H428" s="142" t="s">
        <v>1379</v>
      </c>
      <c r="I428" s="142">
        <v>5</v>
      </c>
      <c r="J428" s="142">
        <v>3</v>
      </c>
      <c r="K428" s="142">
        <v>53</v>
      </c>
      <c r="L428" s="565">
        <v>2353</v>
      </c>
      <c r="Q428" s="229">
        <v>100</v>
      </c>
      <c r="S428" s="142"/>
      <c r="T428" s="142"/>
      <c r="U428" s="142"/>
      <c r="V428" s="142"/>
      <c r="X428" s="142"/>
      <c r="AA428" s="142"/>
      <c r="AB428" s="142"/>
    </row>
    <row r="429" spans="1:28" s="229" customFormat="1" x14ac:dyDescent="0.65">
      <c r="A429" s="301" t="s">
        <v>1518</v>
      </c>
      <c r="B429" s="551"/>
      <c r="C429" s="553">
        <v>283</v>
      </c>
      <c r="D429" s="142" t="s">
        <v>49</v>
      </c>
      <c r="E429" s="142">
        <v>4079</v>
      </c>
      <c r="F429" s="142">
        <v>14</v>
      </c>
      <c r="G429" s="142"/>
      <c r="H429" s="142" t="s">
        <v>1379</v>
      </c>
      <c r="I429" s="142">
        <v>2</v>
      </c>
      <c r="J429" s="142">
        <v>1</v>
      </c>
      <c r="K429" s="142">
        <v>93</v>
      </c>
      <c r="L429" s="565">
        <v>993</v>
      </c>
      <c r="M429" s="142"/>
      <c r="Q429" s="229">
        <v>100</v>
      </c>
      <c r="S429" s="142"/>
      <c r="T429" s="142"/>
      <c r="U429" s="142"/>
      <c r="V429" s="142"/>
      <c r="X429" s="142"/>
      <c r="AA429" s="142"/>
      <c r="AB429" s="142"/>
    </row>
    <row r="430" spans="1:28" s="229" customFormat="1" x14ac:dyDescent="0.65">
      <c r="A430" s="301" t="s">
        <v>1518</v>
      </c>
      <c r="B430" s="551"/>
      <c r="C430" s="553">
        <v>284</v>
      </c>
      <c r="D430" s="142" t="s">
        <v>49</v>
      </c>
      <c r="E430" s="142">
        <v>1106</v>
      </c>
      <c r="F430" s="142">
        <v>53</v>
      </c>
      <c r="G430" s="142"/>
      <c r="H430" s="142" t="s">
        <v>1379</v>
      </c>
      <c r="I430" s="142">
        <v>16</v>
      </c>
      <c r="J430" s="142"/>
      <c r="K430" s="142">
        <v>32</v>
      </c>
      <c r="L430" s="565">
        <v>6432</v>
      </c>
      <c r="M430" s="142"/>
      <c r="Q430" s="229">
        <v>150</v>
      </c>
      <c r="S430" s="142"/>
      <c r="T430" s="142"/>
      <c r="U430" s="142"/>
      <c r="V430" s="142"/>
      <c r="X430" s="142"/>
      <c r="AA430" s="142"/>
      <c r="AB430" s="142"/>
    </row>
    <row r="431" spans="1:28" x14ac:dyDescent="0.65">
      <c r="A431" s="299"/>
      <c r="M431" s="5"/>
    </row>
    <row r="432" spans="1:28" s="229" customFormat="1" x14ac:dyDescent="0.65">
      <c r="A432" s="301" t="s">
        <v>1519</v>
      </c>
      <c r="B432" s="551"/>
      <c r="C432" s="553">
        <v>285</v>
      </c>
      <c r="D432" s="142" t="s">
        <v>49</v>
      </c>
      <c r="E432" s="142">
        <v>1319</v>
      </c>
      <c r="F432" s="142">
        <v>99</v>
      </c>
      <c r="G432" s="142"/>
      <c r="H432" s="142" t="s">
        <v>1379</v>
      </c>
      <c r="I432" s="142">
        <v>9</v>
      </c>
      <c r="J432" s="142"/>
      <c r="K432" s="142">
        <v>45</v>
      </c>
      <c r="L432" s="565">
        <v>3645</v>
      </c>
      <c r="M432" s="142"/>
      <c r="Q432" s="229">
        <v>150</v>
      </c>
      <c r="S432" s="142"/>
      <c r="T432" s="142"/>
      <c r="U432" s="142"/>
      <c r="V432" s="142"/>
      <c r="X432" s="142"/>
      <c r="AA432" s="142"/>
      <c r="AB432" s="142"/>
    </row>
    <row r="433" spans="1:28" s="229" customFormat="1" x14ac:dyDescent="0.65">
      <c r="A433" s="301" t="s">
        <v>1520</v>
      </c>
      <c r="B433" s="551"/>
      <c r="C433" s="553">
        <v>286</v>
      </c>
      <c r="D433" s="142" t="s">
        <v>49</v>
      </c>
      <c r="E433" s="142">
        <v>3038</v>
      </c>
      <c r="F433" s="142">
        <v>97</v>
      </c>
      <c r="G433" s="142"/>
      <c r="H433" s="142" t="s">
        <v>1379</v>
      </c>
      <c r="I433" s="142">
        <v>25</v>
      </c>
      <c r="J433" s="142"/>
      <c r="K433" s="142">
        <v>34</v>
      </c>
      <c r="L433" s="565">
        <v>10034</v>
      </c>
      <c r="M433" s="142"/>
      <c r="Q433" s="229">
        <v>200</v>
      </c>
      <c r="S433" s="142"/>
      <c r="T433" s="142"/>
      <c r="U433" s="142"/>
      <c r="V433" s="142"/>
      <c r="X433" s="142"/>
      <c r="AA433" s="142"/>
      <c r="AB433" s="142"/>
    </row>
    <row r="434" spans="1:28" x14ac:dyDescent="0.65">
      <c r="A434" s="299" t="s">
        <v>1520</v>
      </c>
      <c r="C434" s="414">
        <v>287</v>
      </c>
      <c r="D434" s="5" t="s">
        <v>34</v>
      </c>
      <c r="E434" s="5">
        <v>52497</v>
      </c>
      <c r="F434" s="5">
        <v>37</v>
      </c>
      <c r="G434" s="5">
        <v>5261</v>
      </c>
      <c r="H434" s="5" t="s">
        <v>1379</v>
      </c>
      <c r="J434" s="5">
        <v>1</v>
      </c>
      <c r="K434" s="5">
        <v>19</v>
      </c>
      <c r="L434" s="224">
        <v>119</v>
      </c>
      <c r="Q434" s="2">
        <v>200</v>
      </c>
    </row>
    <row r="435" spans="1:28" x14ac:dyDescent="0.65">
      <c r="A435" s="299"/>
    </row>
    <row r="436" spans="1:28" x14ac:dyDescent="0.65">
      <c r="A436" s="299" t="s">
        <v>1521</v>
      </c>
      <c r="B436" s="5">
        <v>173</v>
      </c>
      <c r="C436" s="414">
        <v>288</v>
      </c>
      <c r="D436" s="5" t="s">
        <v>34</v>
      </c>
      <c r="E436" s="5">
        <v>75065</v>
      </c>
      <c r="F436" s="5">
        <v>46</v>
      </c>
      <c r="G436" s="5">
        <v>6676</v>
      </c>
      <c r="H436" s="5" t="s">
        <v>1379</v>
      </c>
      <c r="J436" s="5">
        <v>1</v>
      </c>
      <c r="K436" s="5">
        <v>43</v>
      </c>
      <c r="M436" s="2">
        <v>143</v>
      </c>
      <c r="Q436" s="2">
        <v>250</v>
      </c>
      <c r="S436" s="5">
        <v>173</v>
      </c>
      <c r="T436" s="5" t="s">
        <v>36</v>
      </c>
      <c r="U436" s="5" t="s">
        <v>64</v>
      </c>
      <c r="V436" s="5">
        <v>90</v>
      </c>
      <c r="X436" s="5">
        <v>90</v>
      </c>
      <c r="AA436" s="5">
        <v>20</v>
      </c>
    </row>
    <row r="437" spans="1:28" x14ac:dyDescent="0.65">
      <c r="A437" s="299" t="s">
        <v>1522</v>
      </c>
      <c r="B437" s="5">
        <v>217</v>
      </c>
      <c r="S437" s="5">
        <v>217</v>
      </c>
      <c r="T437" s="5" t="s">
        <v>36</v>
      </c>
      <c r="U437" s="5" t="s">
        <v>45</v>
      </c>
      <c r="V437" s="5">
        <v>180</v>
      </c>
      <c r="X437" s="5">
        <v>180</v>
      </c>
      <c r="AA437" s="5">
        <v>10</v>
      </c>
    </row>
    <row r="438" spans="1:28" x14ac:dyDescent="0.65">
      <c r="A438" s="299" t="s">
        <v>1521</v>
      </c>
      <c r="B438" s="5">
        <v>173</v>
      </c>
      <c r="C438" s="414">
        <v>289</v>
      </c>
      <c r="D438" s="5" t="s">
        <v>34</v>
      </c>
      <c r="E438" s="5">
        <v>75060</v>
      </c>
      <c r="F438" s="5">
        <v>41</v>
      </c>
      <c r="G438" s="5">
        <v>6671</v>
      </c>
      <c r="H438" s="5" t="s">
        <v>1379</v>
      </c>
      <c r="I438" s="5">
        <v>7</v>
      </c>
      <c r="K438" s="5">
        <v>24</v>
      </c>
      <c r="L438" s="224">
        <v>2824</v>
      </c>
      <c r="Q438" s="2">
        <v>150</v>
      </c>
      <c r="S438" s="5">
        <v>173</v>
      </c>
    </row>
    <row r="439" spans="1:28" s="229" customFormat="1" x14ac:dyDescent="0.65">
      <c r="A439" s="301" t="s">
        <v>1521</v>
      </c>
      <c r="B439" s="5">
        <v>173</v>
      </c>
      <c r="C439" s="553">
        <v>290</v>
      </c>
      <c r="D439" s="142" t="s">
        <v>49</v>
      </c>
      <c r="E439" s="142">
        <v>4663</v>
      </c>
      <c r="F439" s="142">
        <v>41</v>
      </c>
      <c r="G439" s="142"/>
      <c r="H439" s="142" t="s">
        <v>1379</v>
      </c>
      <c r="I439" s="142">
        <v>22</v>
      </c>
      <c r="J439" s="142">
        <v>2</v>
      </c>
      <c r="K439" s="142">
        <v>37</v>
      </c>
      <c r="L439" s="565">
        <v>9037</v>
      </c>
      <c r="Q439" s="229">
        <v>150</v>
      </c>
      <c r="S439" s="5">
        <v>173</v>
      </c>
      <c r="T439" s="142"/>
      <c r="U439" s="142"/>
      <c r="V439" s="142"/>
      <c r="X439" s="142"/>
      <c r="AA439" s="142"/>
      <c r="AB439" s="142"/>
    </row>
    <row r="440" spans="1:28" s="229" customFormat="1" x14ac:dyDescent="0.65">
      <c r="A440" s="301" t="s">
        <v>1521</v>
      </c>
      <c r="B440" s="5">
        <v>173</v>
      </c>
      <c r="C440" s="553">
        <v>291</v>
      </c>
      <c r="D440" s="142" t="s">
        <v>49</v>
      </c>
      <c r="E440" s="142">
        <v>3816</v>
      </c>
      <c r="F440" s="142">
        <v>86</v>
      </c>
      <c r="G440" s="142"/>
      <c r="H440" s="142" t="s">
        <v>1379</v>
      </c>
      <c r="I440" s="142">
        <v>6</v>
      </c>
      <c r="J440" s="142">
        <v>2</v>
      </c>
      <c r="K440" s="142">
        <v>21</v>
      </c>
      <c r="L440" s="565">
        <v>2621</v>
      </c>
      <c r="Q440" s="229">
        <v>150</v>
      </c>
      <c r="S440" s="5">
        <v>173</v>
      </c>
      <c r="T440" s="142"/>
      <c r="U440" s="142"/>
      <c r="V440" s="142"/>
      <c r="X440" s="142"/>
      <c r="AA440" s="142"/>
      <c r="AB440" s="142"/>
    </row>
    <row r="441" spans="1:28" x14ac:dyDescent="0.65">
      <c r="A441" s="299"/>
    </row>
    <row r="442" spans="1:28" x14ac:dyDescent="0.65">
      <c r="A442" s="299" t="s">
        <v>1523</v>
      </c>
      <c r="B442" s="5">
        <v>81</v>
      </c>
      <c r="C442" s="414">
        <v>292</v>
      </c>
      <c r="D442" s="5" t="s">
        <v>34</v>
      </c>
      <c r="E442" s="5">
        <v>75064</v>
      </c>
      <c r="F442" s="5">
        <v>45</v>
      </c>
      <c r="G442" s="5">
        <v>6675</v>
      </c>
      <c r="H442" s="5" t="s">
        <v>1379</v>
      </c>
      <c r="J442" s="5">
        <v>1</v>
      </c>
      <c r="L442" s="224">
        <v>100</v>
      </c>
      <c r="Q442" s="2">
        <v>250</v>
      </c>
      <c r="S442" s="5">
        <v>81</v>
      </c>
    </row>
    <row r="443" spans="1:28" x14ac:dyDescent="0.65">
      <c r="A443" s="299" t="s">
        <v>1523</v>
      </c>
      <c r="C443" s="414">
        <v>293</v>
      </c>
      <c r="D443" s="5" t="s">
        <v>34</v>
      </c>
      <c r="E443" s="5">
        <v>92750</v>
      </c>
      <c r="F443" s="5">
        <v>170</v>
      </c>
      <c r="G443" s="5">
        <v>7374</v>
      </c>
      <c r="H443" s="5" t="s">
        <v>1379</v>
      </c>
      <c r="I443" s="5">
        <v>3</v>
      </c>
      <c r="J443" s="5">
        <v>3</v>
      </c>
      <c r="K443" s="5">
        <v>31</v>
      </c>
      <c r="L443" s="224">
        <v>1531</v>
      </c>
      <c r="Q443" s="2">
        <v>100</v>
      </c>
    </row>
    <row r="444" spans="1:28" s="229" customFormat="1" x14ac:dyDescent="0.65">
      <c r="A444" s="301" t="s">
        <v>1523</v>
      </c>
      <c r="B444" s="551"/>
      <c r="C444" s="414">
        <v>294</v>
      </c>
      <c r="D444" s="142" t="s">
        <v>47</v>
      </c>
      <c r="E444" s="142">
        <v>1732</v>
      </c>
      <c r="F444" s="142">
        <v>41</v>
      </c>
      <c r="G444" s="142"/>
      <c r="H444" s="142" t="s">
        <v>1379</v>
      </c>
      <c r="I444" s="142">
        <v>13</v>
      </c>
      <c r="J444" s="142">
        <v>3</v>
      </c>
      <c r="K444" s="142">
        <v>92</v>
      </c>
      <c r="L444" s="565">
        <v>5592</v>
      </c>
      <c r="Q444" s="229">
        <v>150</v>
      </c>
      <c r="S444" s="142"/>
      <c r="T444" s="142"/>
      <c r="U444" s="142"/>
      <c r="V444" s="142"/>
      <c r="X444" s="142"/>
      <c r="AA444" s="142"/>
      <c r="AB444" s="142"/>
    </row>
    <row r="445" spans="1:28" s="229" customFormat="1" x14ac:dyDescent="0.65">
      <c r="A445" s="301" t="s">
        <v>1523</v>
      </c>
      <c r="B445" s="551"/>
      <c r="C445" s="414">
        <v>295</v>
      </c>
      <c r="D445" s="142" t="s">
        <v>49</v>
      </c>
      <c r="E445" s="142">
        <v>1320</v>
      </c>
      <c r="F445" s="142">
        <v>100</v>
      </c>
      <c r="G445" s="142"/>
      <c r="H445" s="142" t="s">
        <v>1379</v>
      </c>
      <c r="I445" s="142">
        <v>10</v>
      </c>
      <c r="J445" s="142">
        <v>3</v>
      </c>
      <c r="K445" s="142">
        <v>28</v>
      </c>
      <c r="L445" s="565">
        <v>4328</v>
      </c>
      <c r="Q445" s="229">
        <v>150</v>
      </c>
      <c r="S445" s="142"/>
      <c r="T445" s="142"/>
      <c r="U445" s="142"/>
      <c r="V445" s="142"/>
      <c r="X445" s="142"/>
      <c r="AA445" s="142"/>
      <c r="AB445" s="142"/>
    </row>
    <row r="446" spans="1:28" x14ac:dyDescent="0.65">
      <c r="A446" s="299"/>
    </row>
    <row r="447" spans="1:28" x14ac:dyDescent="0.65">
      <c r="A447" s="299" t="s">
        <v>1524</v>
      </c>
      <c r="C447" s="414">
        <v>296</v>
      </c>
      <c r="D447" s="5" t="s">
        <v>34</v>
      </c>
      <c r="E447" s="5">
        <v>70261</v>
      </c>
      <c r="F447" s="5">
        <v>11</v>
      </c>
      <c r="G447" s="5">
        <v>5932</v>
      </c>
      <c r="H447" s="5" t="s">
        <v>1379</v>
      </c>
      <c r="J447" s="5">
        <v>1</v>
      </c>
      <c r="K447" s="5">
        <v>29</v>
      </c>
      <c r="L447" s="224">
        <v>129</v>
      </c>
    </row>
    <row r="448" spans="1:28" x14ac:dyDescent="0.65">
      <c r="A448" s="299" t="s">
        <v>1524</v>
      </c>
      <c r="C448" s="414">
        <v>297</v>
      </c>
      <c r="D448" s="5" t="s">
        <v>34</v>
      </c>
      <c r="E448" s="5">
        <v>75017</v>
      </c>
      <c r="F448" s="5">
        <v>35</v>
      </c>
      <c r="G448" s="5">
        <v>6665</v>
      </c>
      <c r="H448" s="5" t="s">
        <v>1379</v>
      </c>
      <c r="I448" s="5">
        <v>8</v>
      </c>
      <c r="K448" s="5">
        <v>78</v>
      </c>
      <c r="L448" s="224">
        <v>3278</v>
      </c>
      <c r="Q448" s="2">
        <v>150</v>
      </c>
    </row>
    <row r="449" spans="1:28" s="229" customFormat="1" x14ac:dyDescent="0.65">
      <c r="A449" s="301" t="s">
        <v>1524</v>
      </c>
      <c r="B449" s="551"/>
      <c r="C449" s="414">
        <v>298</v>
      </c>
      <c r="D449" s="142" t="s">
        <v>49</v>
      </c>
      <c r="E449" s="142">
        <v>3814</v>
      </c>
      <c r="F449" s="142">
        <v>89</v>
      </c>
      <c r="G449" s="142"/>
      <c r="H449" s="142" t="s">
        <v>1379</v>
      </c>
      <c r="I449" s="142">
        <v>8</v>
      </c>
      <c r="J449" s="142"/>
      <c r="K449" s="142">
        <v>43</v>
      </c>
      <c r="L449" s="565">
        <v>3243</v>
      </c>
      <c r="S449" s="142"/>
      <c r="T449" s="142"/>
      <c r="U449" s="142"/>
      <c r="V449" s="142"/>
      <c r="X449" s="142"/>
      <c r="AA449" s="142"/>
      <c r="AB449" s="142"/>
    </row>
    <row r="450" spans="1:28" x14ac:dyDescent="0.65">
      <c r="A450" s="299"/>
    </row>
    <row r="451" spans="1:28" s="229" customFormat="1" x14ac:dyDescent="0.65">
      <c r="A451" s="301" t="s">
        <v>1525</v>
      </c>
      <c r="B451" s="5">
        <v>288</v>
      </c>
      <c r="C451" s="553">
        <v>299</v>
      </c>
      <c r="D451" s="142" t="s">
        <v>49</v>
      </c>
      <c r="E451" s="142">
        <v>1094</v>
      </c>
      <c r="F451" s="142">
        <v>35</v>
      </c>
      <c r="G451" s="142"/>
      <c r="H451" s="142" t="s">
        <v>1379</v>
      </c>
      <c r="I451" s="142">
        <v>21</v>
      </c>
      <c r="J451" s="142">
        <v>1</v>
      </c>
      <c r="K451" s="142">
        <v>68</v>
      </c>
      <c r="L451" s="565">
        <v>8568</v>
      </c>
      <c r="Q451" s="229">
        <v>150</v>
      </c>
      <c r="S451" s="5">
        <v>288</v>
      </c>
      <c r="T451" s="5" t="s">
        <v>36</v>
      </c>
      <c r="U451" s="5" t="s">
        <v>45</v>
      </c>
      <c r="V451" s="5">
        <v>108</v>
      </c>
      <c r="W451" s="2"/>
      <c r="X451" s="5">
        <v>108</v>
      </c>
      <c r="Y451" s="2"/>
      <c r="Z451" s="2"/>
      <c r="AA451" s="5">
        <v>10</v>
      </c>
      <c r="AB451" s="142"/>
    </row>
    <row r="452" spans="1:28" x14ac:dyDescent="0.65">
      <c r="A452" s="299"/>
    </row>
    <row r="453" spans="1:28" x14ac:dyDescent="0.65">
      <c r="A453" s="299" t="s">
        <v>1526</v>
      </c>
      <c r="B453" s="5">
        <v>58</v>
      </c>
      <c r="C453" s="414">
        <v>300</v>
      </c>
      <c r="D453" s="5" t="s">
        <v>47</v>
      </c>
      <c r="E453" s="5">
        <v>894</v>
      </c>
      <c r="F453" s="5">
        <v>4</v>
      </c>
      <c r="G453" s="5">
        <v>44</v>
      </c>
      <c r="H453" s="5" t="s">
        <v>1379</v>
      </c>
      <c r="I453" s="5">
        <v>36</v>
      </c>
      <c r="J453" s="5">
        <v>2</v>
      </c>
      <c r="K453" s="5">
        <v>80</v>
      </c>
      <c r="L453" s="224">
        <v>14680</v>
      </c>
      <c r="Q453" s="2">
        <v>200</v>
      </c>
      <c r="S453" s="5">
        <v>58</v>
      </c>
    </row>
    <row r="454" spans="1:28" x14ac:dyDescent="0.65">
      <c r="A454" s="299"/>
    </row>
    <row r="455" spans="1:28" x14ac:dyDescent="0.65">
      <c r="A455" s="299" t="s">
        <v>1527</v>
      </c>
      <c r="B455" s="5">
        <v>268</v>
      </c>
      <c r="C455" s="414">
        <v>301</v>
      </c>
      <c r="D455" s="5" t="s">
        <v>34</v>
      </c>
      <c r="E455" s="5">
        <v>33164</v>
      </c>
      <c r="F455" s="5">
        <v>23</v>
      </c>
      <c r="G455" s="5">
        <v>2582</v>
      </c>
      <c r="H455" s="5" t="s">
        <v>1379</v>
      </c>
      <c r="I455" s="5">
        <v>8</v>
      </c>
      <c r="J455" s="5">
        <v>1</v>
      </c>
      <c r="K455" s="5">
        <v>4</v>
      </c>
      <c r="L455" s="224">
        <v>3304</v>
      </c>
      <c r="Q455" s="2">
        <v>100</v>
      </c>
      <c r="S455" s="5">
        <v>268</v>
      </c>
    </row>
    <row r="456" spans="1:28" x14ac:dyDescent="0.65">
      <c r="A456" s="299"/>
    </row>
    <row r="457" spans="1:28" x14ac:dyDescent="0.65">
      <c r="A457" s="299" t="s">
        <v>1528</v>
      </c>
      <c r="B457" s="5">
        <v>120</v>
      </c>
      <c r="C457" s="414">
        <v>302</v>
      </c>
      <c r="D457" s="5" t="s">
        <v>34</v>
      </c>
      <c r="E457" s="5">
        <v>37330</v>
      </c>
      <c r="F457" s="5">
        <v>3</v>
      </c>
      <c r="G457" s="5">
        <v>1165</v>
      </c>
      <c r="H457" s="5" t="s">
        <v>1379</v>
      </c>
      <c r="J457" s="5">
        <v>1</v>
      </c>
      <c r="K457" s="5">
        <v>12</v>
      </c>
      <c r="M457" s="2">
        <v>112</v>
      </c>
      <c r="Q457" s="2">
        <v>300</v>
      </c>
      <c r="R457" s="2">
        <v>57</v>
      </c>
      <c r="S457" s="5">
        <v>120</v>
      </c>
      <c r="T457" s="5" t="s">
        <v>36</v>
      </c>
      <c r="U457" s="5" t="s">
        <v>64</v>
      </c>
      <c r="V457" s="5">
        <v>72</v>
      </c>
      <c r="X457" s="5">
        <v>72</v>
      </c>
      <c r="AA457" s="5">
        <v>20</v>
      </c>
    </row>
    <row r="458" spans="1:28" x14ac:dyDescent="0.65">
      <c r="A458" s="299"/>
    </row>
    <row r="459" spans="1:28" x14ac:dyDescent="0.65">
      <c r="A459" s="299" t="s">
        <v>1529</v>
      </c>
      <c r="C459" s="414">
        <v>303</v>
      </c>
      <c r="D459" s="5" t="s">
        <v>34</v>
      </c>
      <c r="E459" s="5">
        <v>74914</v>
      </c>
      <c r="F459" s="5">
        <v>278</v>
      </c>
      <c r="G459" s="5">
        <v>6562</v>
      </c>
      <c r="H459" s="5" t="s">
        <v>1379</v>
      </c>
      <c r="I459" s="5">
        <v>12</v>
      </c>
      <c r="J459" s="5">
        <v>2</v>
      </c>
      <c r="K459" s="5">
        <v>34</v>
      </c>
      <c r="L459" s="224">
        <v>5034</v>
      </c>
      <c r="Q459" s="2">
        <v>250</v>
      </c>
    </row>
    <row r="460" spans="1:28" x14ac:dyDescent="0.65">
      <c r="A460" s="299" t="s">
        <v>1529</v>
      </c>
      <c r="B460" s="5">
        <v>9</v>
      </c>
      <c r="C460" s="414">
        <v>304</v>
      </c>
      <c r="D460" s="5" t="s">
        <v>34</v>
      </c>
      <c r="E460" s="5">
        <v>52475</v>
      </c>
      <c r="F460" s="5">
        <v>93</v>
      </c>
      <c r="G460" s="5">
        <v>5239</v>
      </c>
      <c r="H460" s="5" t="s">
        <v>1379</v>
      </c>
      <c r="J460" s="5">
        <v>2</v>
      </c>
      <c r="K460" s="5">
        <v>17</v>
      </c>
      <c r="M460" s="2">
        <v>217</v>
      </c>
      <c r="Q460" s="2">
        <v>250</v>
      </c>
      <c r="R460" s="2">
        <v>58</v>
      </c>
      <c r="S460" s="5">
        <v>9</v>
      </c>
      <c r="T460" s="5" t="s">
        <v>36</v>
      </c>
      <c r="U460" s="5" t="s">
        <v>45</v>
      </c>
      <c r="V460" s="5">
        <v>144</v>
      </c>
      <c r="X460" s="5">
        <v>144</v>
      </c>
      <c r="AA460" s="5">
        <v>20</v>
      </c>
    </row>
    <row r="461" spans="1:28" x14ac:dyDescent="0.65">
      <c r="A461" s="299"/>
    </row>
    <row r="462" spans="1:28" x14ac:dyDescent="0.65">
      <c r="A462" s="299" t="s">
        <v>1530</v>
      </c>
      <c r="B462" s="5">
        <v>30</v>
      </c>
      <c r="C462" s="414">
        <v>305</v>
      </c>
      <c r="D462" s="5" t="s">
        <v>34</v>
      </c>
      <c r="E462" s="5">
        <v>95458</v>
      </c>
      <c r="F462" s="5">
        <v>317</v>
      </c>
      <c r="G462" s="5">
        <v>7678</v>
      </c>
      <c r="H462" s="5" t="s">
        <v>1379</v>
      </c>
      <c r="I462" s="5">
        <v>8</v>
      </c>
      <c r="J462" s="5">
        <v>1</v>
      </c>
      <c r="K462" s="5">
        <v>61</v>
      </c>
      <c r="L462" s="224">
        <v>3361</v>
      </c>
      <c r="Q462" s="2">
        <v>100</v>
      </c>
      <c r="S462" s="5">
        <v>30</v>
      </c>
    </row>
    <row r="463" spans="1:28" x14ac:dyDescent="0.65">
      <c r="A463" s="299"/>
    </row>
    <row r="464" spans="1:28" x14ac:dyDescent="0.65">
      <c r="A464" s="299" t="s">
        <v>1531</v>
      </c>
      <c r="C464" s="414">
        <v>306</v>
      </c>
      <c r="D464" s="5" t="s">
        <v>34</v>
      </c>
      <c r="E464" s="5">
        <v>47247</v>
      </c>
      <c r="F464" s="5">
        <v>155</v>
      </c>
      <c r="G464" s="5">
        <v>4408</v>
      </c>
      <c r="H464" s="5" t="s">
        <v>1379</v>
      </c>
      <c r="I464" s="5">
        <v>8</v>
      </c>
      <c r="J464" s="5">
        <v>2</v>
      </c>
      <c r="K464" s="5">
        <v>99</v>
      </c>
      <c r="L464" s="224">
        <v>3499</v>
      </c>
      <c r="Q464" s="2">
        <v>150</v>
      </c>
    </row>
    <row r="465" spans="1:27" x14ac:dyDescent="0.65">
      <c r="A465" s="299"/>
    </row>
    <row r="466" spans="1:27" x14ac:dyDescent="0.65">
      <c r="A466" s="299" t="s">
        <v>1532</v>
      </c>
      <c r="B466" s="5">
        <v>57</v>
      </c>
      <c r="C466" s="414">
        <v>307</v>
      </c>
      <c r="D466" s="5" t="s">
        <v>34</v>
      </c>
      <c r="E466" s="5">
        <v>74935</v>
      </c>
      <c r="F466" s="5">
        <v>104</v>
      </c>
      <c r="G466" s="5">
        <v>6583</v>
      </c>
      <c r="H466" s="5" t="s">
        <v>1379</v>
      </c>
      <c r="K466" s="5">
        <v>24</v>
      </c>
      <c r="M466" s="2">
        <v>24</v>
      </c>
      <c r="Q466" s="2">
        <v>250</v>
      </c>
      <c r="R466" s="2">
        <v>59</v>
      </c>
      <c r="S466" s="5">
        <v>57</v>
      </c>
      <c r="T466" s="5" t="s">
        <v>36</v>
      </c>
      <c r="U466" s="5" t="s">
        <v>37</v>
      </c>
      <c r="V466" s="5">
        <v>59</v>
      </c>
      <c r="X466" s="5">
        <v>59</v>
      </c>
      <c r="AA466" s="5">
        <v>10</v>
      </c>
    </row>
    <row r="467" spans="1:27" x14ac:dyDescent="0.65">
      <c r="A467" s="299" t="s">
        <v>1533</v>
      </c>
      <c r="C467" s="414">
        <v>308</v>
      </c>
      <c r="D467" s="5" t="s">
        <v>49</v>
      </c>
      <c r="E467" s="5">
        <v>2934</v>
      </c>
      <c r="F467" s="5">
        <v>70</v>
      </c>
      <c r="H467" s="5" t="s">
        <v>1379</v>
      </c>
      <c r="I467" s="5">
        <v>20</v>
      </c>
      <c r="L467" s="224">
        <v>8000</v>
      </c>
      <c r="Q467" s="2">
        <v>150</v>
      </c>
    </row>
    <row r="468" spans="1:27" x14ac:dyDescent="0.65">
      <c r="A468" s="299" t="s">
        <v>1534</v>
      </c>
      <c r="C468" s="414">
        <v>309</v>
      </c>
      <c r="D468" s="5" t="s">
        <v>34</v>
      </c>
      <c r="E468" s="5">
        <v>49725</v>
      </c>
      <c r="F468" s="5">
        <v>79</v>
      </c>
      <c r="G468" s="5">
        <v>4702</v>
      </c>
      <c r="H468" s="5" t="s">
        <v>1379</v>
      </c>
      <c r="I468" s="5">
        <v>6</v>
      </c>
      <c r="K468" s="5">
        <v>24</v>
      </c>
      <c r="L468" s="224">
        <v>2424</v>
      </c>
      <c r="Q468" s="2">
        <v>100</v>
      </c>
    </row>
    <row r="469" spans="1:27" x14ac:dyDescent="0.65">
      <c r="A469" s="299" t="s">
        <v>1534</v>
      </c>
      <c r="C469" s="414">
        <v>310</v>
      </c>
      <c r="D469" s="5" t="s">
        <v>49</v>
      </c>
      <c r="E469" s="5">
        <v>3528</v>
      </c>
      <c r="F469" s="5">
        <v>26</v>
      </c>
      <c r="H469" s="5" t="s">
        <v>1379</v>
      </c>
      <c r="I469" s="5">
        <v>11</v>
      </c>
      <c r="J469" s="5">
        <v>2</v>
      </c>
      <c r="K469" s="5">
        <v>57</v>
      </c>
      <c r="L469" s="224">
        <v>4657</v>
      </c>
      <c r="Q469" s="2">
        <v>100</v>
      </c>
    </row>
    <row r="470" spans="1:27" x14ac:dyDescent="0.65">
      <c r="A470" s="299" t="s">
        <v>1534</v>
      </c>
      <c r="C470" s="414">
        <v>311</v>
      </c>
      <c r="D470" s="5" t="s">
        <v>49</v>
      </c>
      <c r="E470" s="5">
        <v>7108</v>
      </c>
      <c r="F470" s="5">
        <v>145</v>
      </c>
      <c r="H470" s="5" t="s">
        <v>1379</v>
      </c>
      <c r="I470" s="5">
        <v>5</v>
      </c>
      <c r="J470" s="5">
        <v>3</v>
      </c>
      <c r="K470" s="5">
        <v>18</v>
      </c>
      <c r="L470" s="224">
        <v>2318</v>
      </c>
      <c r="Q470" s="2">
        <v>200</v>
      </c>
    </row>
    <row r="471" spans="1:27" x14ac:dyDescent="0.65">
      <c r="A471" s="299" t="s">
        <v>1534</v>
      </c>
      <c r="C471" s="414">
        <v>312</v>
      </c>
      <c r="D471" s="5" t="s">
        <v>49</v>
      </c>
      <c r="E471" s="5">
        <v>3413</v>
      </c>
      <c r="F471" s="5">
        <v>46</v>
      </c>
      <c r="H471" s="5" t="s">
        <v>1379</v>
      </c>
      <c r="I471" s="5">
        <v>1</v>
      </c>
      <c r="J471" s="5">
        <v>2</v>
      </c>
      <c r="K471" s="5">
        <v>92</v>
      </c>
      <c r="L471" s="224">
        <v>692</v>
      </c>
      <c r="Q471" s="2">
        <v>300</v>
      </c>
    </row>
    <row r="472" spans="1:27" x14ac:dyDescent="0.65">
      <c r="A472" s="299"/>
    </row>
    <row r="473" spans="1:27" x14ac:dyDescent="0.65">
      <c r="A473" s="299" t="s">
        <v>1535</v>
      </c>
      <c r="B473" s="5">
        <v>10</v>
      </c>
      <c r="C473" s="414">
        <v>313</v>
      </c>
      <c r="D473" s="5" t="s">
        <v>34</v>
      </c>
      <c r="E473" s="5">
        <v>60763</v>
      </c>
      <c r="F473" s="5">
        <v>263</v>
      </c>
      <c r="G473" s="5">
        <v>5568</v>
      </c>
      <c r="H473" s="5" t="s">
        <v>1379</v>
      </c>
      <c r="I473" s="5">
        <v>6</v>
      </c>
      <c r="L473" s="224">
        <v>2400</v>
      </c>
      <c r="Q473" s="2">
        <v>100</v>
      </c>
      <c r="S473" s="5">
        <v>10</v>
      </c>
    </row>
    <row r="474" spans="1:27" x14ac:dyDescent="0.65">
      <c r="A474" s="299"/>
    </row>
    <row r="475" spans="1:27" x14ac:dyDescent="0.65">
      <c r="A475" s="299" t="s">
        <v>1536</v>
      </c>
      <c r="B475" s="5">
        <v>104</v>
      </c>
      <c r="C475" s="414">
        <v>314</v>
      </c>
      <c r="D475" s="5" t="s">
        <v>34</v>
      </c>
      <c r="E475" s="5">
        <v>52499</v>
      </c>
      <c r="F475" s="5">
        <v>46</v>
      </c>
      <c r="G475" s="5">
        <v>5263</v>
      </c>
      <c r="H475" s="5" t="s">
        <v>1379</v>
      </c>
      <c r="I475" s="5">
        <v>1</v>
      </c>
      <c r="J475" s="5">
        <v>1</v>
      </c>
      <c r="K475" s="5">
        <v>62</v>
      </c>
      <c r="L475" s="224">
        <v>562</v>
      </c>
      <c r="Q475" s="2">
        <v>200</v>
      </c>
      <c r="S475" s="5">
        <v>104</v>
      </c>
    </row>
    <row r="476" spans="1:27" x14ac:dyDescent="0.65">
      <c r="A476" s="299"/>
    </row>
    <row r="477" spans="1:27" x14ac:dyDescent="0.65">
      <c r="A477" s="299" t="s">
        <v>1537</v>
      </c>
      <c r="C477" s="414">
        <v>315</v>
      </c>
      <c r="D477" s="5" t="s">
        <v>34</v>
      </c>
      <c r="E477" s="5">
        <v>33165</v>
      </c>
      <c r="F477" s="5">
        <v>24</v>
      </c>
      <c r="G477" s="5">
        <v>2583</v>
      </c>
      <c r="H477" s="5" t="s">
        <v>1379</v>
      </c>
      <c r="I477" s="5">
        <v>22</v>
      </c>
      <c r="J477" s="5">
        <v>1</v>
      </c>
      <c r="K477" s="5">
        <v>19</v>
      </c>
      <c r="L477" s="224">
        <v>8919</v>
      </c>
      <c r="Q477" s="2">
        <v>100</v>
      </c>
    </row>
    <row r="478" spans="1:27" x14ac:dyDescent="0.65">
      <c r="A478" s="299" t="s">
        <v>1537</v>
      </c>
      <c r="B478" s="5">
        <v>141</v>
      </c>
      <c r="C478" s="414">
        <v>316</v>
      </c>
      <c r="D478" s="5" t="s">
        <v>34</v>
      </c>
      <c r="E478" s="5">
        <v>74950</v>
      </c>
      <c r="F478" s="5">
        <v>61</v>
      </c>
      <c r="G478" s="5">
        <v>6598</v>
      </c>
      <c r="H478" s="5" t="s">
        <v>1379</v>
      </c>
      <c r="K478" s="5">
        <v>62</v>
      </c>
      <c r="M478" s="2">
        <v>62</v>
      </c>
      <c r="Q478" s="2">
        <v>300</v>
      </c>
      <c r="R478" s="2">
        <v>60</v>
      </c>
      <c r="S478" s="5">
        <v>141</v>
      </c>
      <c r="T478" s="5" t="s">
        <v>36</v>
      </c>
      <c r="U478" s="5" t="s">
        <v>64</v>
      </c>
      <c r="V478" s="5">
        <v>72</v>
      </c>
      <c r="X478" s="5">
        <v>72</v>
      </c>
      <c r="AA478" s="5">
        <v>59</v>
      </c>
    </row>
    <row r="479" spans="1:27" x14ac:dyDescent="0.65">
      <c r="A479" s="299"/>
    </row>
    <row r="480" spans="1:27" x14ac:dyDescent="0.65">
      <c r="A480" s="299" t="s">
        <v>1538</v>
      </c>
      <c r="B480" s="5">
        <v>70</v>
      </c>
      <c r="C480" s="414">
        <v>317</v>
      </c>
      <c r="D480" s="5" t="s">
        <v>47</v>
      </c>
      <c r="E480" s="5">
        <v>1735</v>
      </c>
      <c r="F480" s="5">
        <v>44</v>
      </c>
      <c r="H480" s="5" t="s">
        <v>1379</v>
      </c>
      <c r="I480" s="5">
        <v>13</v>
      </c>
      <c r="J480" s="5">
        <v>2</v>
      </c>
      <c r="K480" s="5">
        <v>75</v>
      </c>
      <c r="L480" s="224">
        <v>5475</v>
      </c>
      <c r="Q480" s="2">
        <v>200</v>
      </c>
      <c r="S480" s="5">
        <v>70</v>
      </c>
    </row>
    <row r="481" spans="1:27" x14ac:dyDescent="0.65">
      <c r="A481" s="299" t="s">
        <v>1538</v>
      </c>
      <c r="C481" s="414">
        <v>318</v>
      </c>
      <c r="D481" s="5" t="s">
        <v>49</v>
      </c>
      <c r="E481" s="5">
        <v>1108</v>
      </c>
      <c r="F481" s="5">
        <v>56</v>
      </c>
      <c r="H481" s="5" t="s">
        <v>1379</v>
      </c>
      <c r="I481" s="5">
        <v>6</v>
      </c>
      <c r="J481" s="5">
        <v>2</v>
      </c>
      <c r="K481" s="5">
        <v>1</v>
      </c>
      <c r="L481" s="224">
        <v>260</v>
      </c>
      <c r="Q481" s="2">
        <v>150</v>
      </c>
    </row>
    <row r="482" spans="1:27" x14ac:dyDescent="0.65">
      <c r="A482" s="299"/>
    </row>
    <row r="483" spans="1:27" x14ac:dyDescent="0.65">
      <c r="A483" s="299" t="s">
        <v>1539</v>
      </c>
      <c r="B483" s="5">
        <v>87</v>
      </c>
      <c r="C483" s="414">
        <v>319</v>
      </c>
      <c r="D483" s="5" t="s">
        <v>34</v>
      </c>
      <c r="E483" s="5">
        <v>100004</v>
      </c>
      <c r="F483" s="5">
        <v>998</v>
      </c>
      <c r="G483" s="5">
        <v>8042</v>
      </c>
      <c r="H483" s="5" t="s">
        <v>1379</v>
      </c>
      <c r="I483" s="5">
        <v>14</v>
      </c>
      <c r="J483" s="5">
        <v>1</v>
      </c>
      <c r="K483" s="5">
        <v>62</v>
      </c>
      <c r="L483" s="224">
        <v>5762</v>
      </c>
      <c r="Q483" s="2">
        <v>100</v>
      </c>
      <c r="S483" s="5">
        <v>87</v>
      </c>
    </row>
    <row r="484" spans="1:27" x14ac:dyDescent="0.65">
      <c r="A484" s="299" t="s">
        <v>1539</v>
      </c>
      <c r="C484" s="414">
        <v>320</v>
      </c>
      <c r="D484" s="5" t="s">
        <v>34</v>
      </c>
      <c r="E484" s="5">
        <v>70441</v>
      </c>
      <c r="F484" s="5">
        <v>168</v>
      </c>
      <c r="G484" s="5">
        <v>5878</v>
      </c>
      <c r="H484" s="5" t="s">
        <v>1379</v>
      </c>
      <c r="I484" s="5">
        <v>6</v>
      </c>
      <c r="J484" s="5">
        <v>2</v>
      </c>
      <c r="K484" s="5">
        <v>57</v>
      </c>
      <c r="L484" s="224">
        <v>2657</v>
      </c>
      <c r="Q484" s="2">
        <v>100</v>
      </c>
    </row>
    <row r="485" spans="1:27" x14ac:dyDescent="0.65">
      <c r="A485" s="299" t="s">
        <v>1539</v>
      </c>
      <c r="C485" s="414">
        <v>321</v>
      </c>
      <c r="D485" s="5" t="s">
        <v>34</v>
      </c>
      <c r="E485" s="5">
        <v>88896</v>
      </c>
      <c r="F485" s="5">
        <v>152</v>
      </c>
      <c r="G485" s="5">
        <v>7278</v>
      </c>
      <c r="H485" s="5" t="s">
        <v>1379</v>
      </c>
      <c r="I485" s="5">
        <v>22</v>
      </c>
      <c r="J485" s="5">
        <v>1</v>
      </c>
      <c r="K485" s="5">
        <v>58</v>
      </c>
      <c r="L485" s="224">
        <v>8958</v>
      </c>
      <c r="N485" s="2" t="s">
        <v>836</v>
      </c>
      <c r="Q485" s="2">
        <v>150</v>
      </c>
    </row>
    <row r="486" spans="1:27" x14ac:dyDescent="0.65">
      <c r="A486" s="299" t="s">
        <v>1539</v>
      </c>
      <c r="C486" s="414">
        <v>322</v>
      </c>
      <c r="D486" s="5" t="s">
        <v>49</v>
      </c>
      <c r="E486" s="5">
        <v>2954</v>
      </c>
      <c r="F486" s="5">
        <v>72</v>
      </c>
      <c r="H486" s="5" t="s">
        <v>1379</v>
      </c>
      <c r="I486" s="5">
        <v>3</v>
      </c>
      <c r="J486" s="5">
        <v>3</v>
      </c>
      <c r="K486" s="5">
        <v>12</v>
      </c>
      <c r="L486" s="224">
        <v>1512</v>
      </c>
      <c r="Q486" s="2">
        <v>200</v>
      </c>
    </row>
    <row r="487" spans="1:27" x14ac:dyDescent="0.65">
      <c r="A487" s="299"/>
    </row>
    <row r="488" spans="1:27" x14ac:dyDescent="0.65">
      <c r="A488" s="299" t="s">
        <v>1540</v>
      </c>
      <c r="B488" s="5">
        <v>157</v>
      </c>
      <c r="C488" s="414">
        <v>323</v>
      </c>
      <c r="D488" s="5" t="s">
        <v>34</v>
      </c>
      <c r="E488" s="5">
        <v>88891</v>
      </c>
      <c r="F488" s="5">
        <v>302</v>
      </c>
      <c r="G488" s="5">
        <v>7273</v>
      </c>
      <c r="H488" s="5" t="s">
        <v>1379</v>
      </c>
      <c r="I488" s="5">
        <v>5</v>
      </c>
      <c r="J488" s="5">
        <v>1</v>
      </c>
      <c r="K488" s="5">
        <v>34</v>
      </c>
      <c r="L488" s="224">
        <v>2134</v>
      </c>
      <c r="Q488" s="2">
        <v>150</v>
      </c>
      <c r="S488" s="5">
        <v>157</v>
      </c>
    </row>
    <row r="489" spans="1:27" x14ac:dyDescent="0.65">
      <c r="A489" s="299" t="s">
        <v>1540</v>
      </c>
      <c r="B489" s="5">
        <v>157</v>
      </c>
      <c r="C489" s="414">
        <v>324</v>
      </c>
      <c r="D489" s="5" t="s">
        <v>34</v>
      </c>
      <c r="E489" s="5">
        <v>88895</v>
      </c>
      <c r="F489" s="5">
        <v>306</v>
      </c>
      <c r="G489" s="5">
        <v>7277</v>
      </c>
      <c r="H489" s="5" t="s">
        <v>1379</v>
      </c>
      <c r="I489" s="5">
        <v>4</v>
      </c>
      <c r="J489" s="5">
        <v>3</v>
      </c>
      <c r="K489" s="5">
        <v>78</v>
      </c>
      <c r="L489" s="224">
        <v>1978</v>
      </c>
      <c r="Q489" s="2">
        <v>150</v>
      </c>
      <c r="S489" s="5">
        <v>157</v>
      </c>
    </row>
    <row r="490" spans="1:27" x14ac:dyDescent="0.65">
      <c r="A490" s="299" t="s">
        <v>1540</v>
      </c>
      <c r="B490" s="5">
        <v>157</v>
      </c>
      <c r="C490" s="414">
        <v>325</v>
      </c>
      <c r="D490" s="5" t="s">
        <v>34</v>
      </c>
      <c r="E490" s="5">
        <v>88868</v>
      </c>
      <c r="F490" s="5">
        <v>138</v>
      </c>
      <c r="G490" s="5">
        <v>7250</v>
      </c>
      <c r="H490" s="5" t="s">
        <v>1379</v>
      </c>
      <c r="I490" s="5">
        <v>2</v>
      </c>
      <c r="J490" s="5">
        <v>1</v>
      </c>
      <c r="K490" s="5">
        <v>34</v>
      </c>
      <c r="L490" s="224">
        <v>934</v>
      </c>
      <c r="Q490" s="2">
        <v>150</v>
      </c>
      <c r="S490" s="5">
        <v>157</v>
      </c>
    </row>
    <row r="491" spans="1:27" x14ac:dyDescent="0.65">
      <c r="A491" s="299" t="s">
        <v>1540</v>
      </c>
      <c r="B491" s="5">
        <v>157</v>
      </c>
      <c r="C491" s="414">
        <v>326</v>
      </c>
      <c r="D491" s="5" t="s">
        <v>34</v>
      </c>
      <c r="E491" s="5">
        <v>88858</v>
      </c>
      <c r="F491" s="5">
        <v>143</v>
      </c>
      <c r="G491" s="5">
        <v>7240</v>
      </c>
      <c r="I491" s="5">
        <v>2</v>
      </c>
      <c r="J491" s="5">
        <v>3</v>
      </c>
      <c r="K491" s="5">
        <v>46</v>
      </c>
      <c r="L491" s="224">
        <v>1146</v>
      </c>
      <c r="Q491" s="2">
        <v>150</v>
      </c>
      <c r="S491" s="5">
        <v>157</v>
      </c>
    </row>
    <row r="492" spans="1:27" x14ac:dyDescent="0.65">
      <c r="A492" s="299" t="s">
        <v>1540</v>
      </c>
      <c r="B492" s="5">
        <v>157</v>
      </c>
      <c r="C492" s="414">
        <v>327</v>
      </c>
      <c r="D492" s="5" t="s">
        <v>34</v>
      </c>
      <c r="E492" s="5">
        <v>87833</v>
      </c>
      <c r="F492" s="5">
        <v>286</v>
      </c>
      <c r="G492" s="5">
        <v>7093</v>
      </c>
      <c r="I492" s="5">
        <v>9</v>
      </c>
      <c r="J492" s="5">
        <v>2</v>
      </c>
      <c r="K492" s="5">
        <v>54</v>
      </c>
      <c r="L492" s="224">
        <v>3454</v>
      </c>
      <c r="Q492" s="2">
        <v>150</v>
      </c>
      <c r="S492" s="5">
        <v>157</v>
      </c>
    </row>
    <row r="493" spans="1:27" x14ac:dyDescent="0.65">
      <c r="A493" s="299" t="s">
        <v>1540</v>
      </c>
      <c r="B493" s="5">
        <v>157</v>
      </c>
      <c r="C493" s="414">
        <v>328</v>
      </c>
      <c r="D493" s="5" t="s">
        <v>34</v>
      </c>
      <c r="E493" s="5">
        <v>37347</v>
      </c>
      <c r="F493" s="5">
        <v>20</v>
      </c>
      <c r="G493" s="5">
        <v>1182</v>
      </c>
      <c r="J493" s="5">
        <v>1</v>
      </c>
      <c r="K493" s="5">
        <v>46</v>
      </c>
      <c r="M493" s="2">
        <v>146</v>
      </c>
      <c r="Q493" s="2">
        <v>250</v>
      </c>
      <c r="S493" s="5">
        <v>157</v>
      </c>
      <c r="T493" s="5" t="s">
        <v>36</v>
      </c>
      <c r="U493" s="5" t="s">
        <v>45</v>
      </c>
      <c r="V493" s="5">
        <v>144</v>
      </c>
      <c r="X493" s="5">
        <v>144</v>
      </c>
      <c r="AA493" s="5">
        <v>25</v>
      </c>
    </row>
    <row r="494" spans="1:27" x14ac:dyDescent="0.65">
      <c r="A494" s="299"/>
    </row>
    <row r="495" spans="1:27" x14ac:dyDescent="0.65">
      <c r="A495" s="299" t="s">
        <v>1541</v>
      </c>
      <c r="C495" s="414">
        <v>329</v>
      </c>
      <c r="D495" s="5" t="s">
        <v>34</v>
      </c>
      <c r="E495" s="5">
        <v>42299</v>
      </c>
      <c r="F495" s="5">
        <v>36</v>
      </c>
      <c r="G495" s="5">
        <v>3924</v>
      </c>
      <c r="H495" s="5" t="s">
        <v>1379</v>
      </c>
      <c r="I495" s="5">
        <v>3</v>
      </c>
      <c r="K495" s="5">
        <v>9</v>
      </c>
      <c r="L495" s="224">
        <v>1209</v>
      </c>
      <c r="Q495" s="2">
        <v>150</v>
      </c>
    </row>
    <row r="496" spans="1:27" x14ac:dyDescent="0.65">
      <c r="A496" s="299" t="s">
        <v>1541</v>
      </c>
      <c r="C496" s="414">
        <v>330</v>
      </c>
      <c r="D496" s="5" t="s">
        <v>34</v>
      </c>
      <c r="E496" s="5">
        <v>42314</v>
      </c>
      <c r="F496" s="5">
        <v>51</v>
      </c>
      <c r="G496" s="5">
        <v>3939</v>
      </c>
      <c r="H496" s="5" t="s">
        <v>1379</v>
      </c>
      <c r="I496" s="5">
        <v>1</v>
      </c>
      <c r="K496" s="5">
        <v>86</v>
      </c>
      <c r="L496" s="224">
        <v>486</v>
      </c>
      <c r="Q496" s="2">
        <v>200</v>
      </c>
    </row>
    <row r="497" spans="1:27" x14ac:dyDescent="0.65">
      <c r="A497" s="299" t="s">
        <v>1541</v>
      </c>
      <c r="C497" s="414">
        <v>331</v>
      </c>
      <c r="D497" s="5" t="s">
        <v>34</v>
      </c>
      <c r="E497" s="5">
        <v>42298</v>
      </c>
      <c r="F497" s="5">
        <v>37</v>
      </c>
      <c r="G497" s="5">
        <v>3923</v>
      </c>
      <c r="H497" s="5" t="s">
        <v>1379</v>
      </c>
      <c r="I497" s="5">
        <v>2</v>
      </c>
      <c r="J497" s="5">
        <v>3</v>
      </c>
      <c r="K497" s="5">
        <v>34</v>
      </c>
      <c r="L497" s="224">
        <v>1134</v>
      </c>
      <c r="Q497" s="2">
        <v>150</v>
      </c>
    </row>
    <row r="498" spans="1:27" x14ac:dyDescent="0.65">
      <c r="A498" s="299" t="s">
        <v>1541</v>
      </c>
      <c r="C498" s="414">
        <v>332</v>
      </c>
      <c r="D498" s="5" t="s">
        <v>34</v>
      </c>
      <c r="E498" s="5">
        <v>52313</v>
      </c>
      <c r="F498" s="5">
        <v>52</v>
      </c>
      <c r="G498" s="5">
        <v>3938</v>
      </c>
      <c r="H498" s="5" t="s">
        <v>1379</v>
      </c>
      <c r="I498" s="5">
        <v>1</v>
      </c>
      <c r="J498" s="5">
        <v>1</v>
      </c>
      <c r="K498" s="5">
        <v>90</v>
      </c>
      <c r="L498" s="224">
        <v>590</v>
      </c>
      <c r="Q498" s="2">
        <v>250</v>
      </c>
    </row>
    <row r="499" spans="1:27" x14ac:dyDescent="0.65">
      <c r="A499" s="299" t="s">
        <v>1541</v>
      </c>
      <c r="B499" s="5">
        <v>192</v>
      </c>
      <c r="C499" s="414">
        <v>333</v>
      </c>
      <c r="D499" s="5" t="s">
        <v>34</v>
      </c>
      <c r="E499" s="5">
        <v>52485</v>
      </c>
      <c r="F499" s="5">
        <v>26</v>
      </c>
      <c r="G499" s="5">
        <v>5249</v>
      </c>
      <c r="H499" s="5" t="s">
        <v>1379</v>
      </c>
      <c r="J499" s="5">
        <v>1</v>
      </c>
      <c r="K499" s="5">
        <v>35</v>
      </c>
      <c r="M499" s="2">
        <v>135</v>
      </c>
      <c r="Q499" s="2">
        <v>100</v>
      </c>
      <c r="R499" s="2">
        <v>61</v>
      </c>
      <c r="S499" s="5">
        <v>192</v>
      </c>
      <c r="T499" s="5" t="s">
        <v>36</v>
      </c>
      <c r="U499" s="5" t="s">
        <v>45</v>
      </c>
      <c r="V499" s="5">
        <v>144</v>
      </c>
      <c r="X499" s="5">
        <v>144</v>
      </c>
      <c r="AA499" s="5">
        <v>31</v>
      </c>
    </row>
    <row r="500" spans="1:27" x14ac:dyDescent="0.65">
      <c r="A500" s="299"/>
    </row>
    <row r="501" spans="1:27" x14ac:dyDescent="0.65">
      <c r="A501" s="299" t="s">
        <v>1542</v>
      </c>
      <c r="B501" s="5">
        <v>50</v>
      </c>
      <c r="C501" s="414">
        <v>334</v>
      </c>
      <c r="D501" s="5" t="s">
        <v>34</v>
      </c>
      <c r="E501" s="5">
        <v>52466</v>
      </c>
      <c r="F501" s="5">
        <v>87</v>
      </c>
      <c r="G501" s="5">
        <v>5230</v>
      </c>
      <c r="H501" s="5" t="s">
        <v>1379</v>
      </c>
      <c r="J501" s="5">
        <v>1</v>
      </c>
      <c r="K501" s="5">
        <v>95</v>
      </c>
      <c r="M501" s="2">
        <v>195</v>
      </c>
      <c r="Q501" s="2">
        <v>250</v>
      </c>
      <c r="R501" s="2">
        <v>62</v>
      </c>
      <c r="S501" s="5">
        <v>50</v>
      </c>
      <c r="T501" s="5" t="s">
        <v>36</v>
      </c>
      <c r="U501" s="5" t="s">
        <v>64</v>
      </c>
      <c r="V501" s="5">
        <v>72</v>
      </c>
      <c r="X501" s="5">
        <v>72</v>
      </c>
    </row>
    <row r="502" spans="1:27" x14ac:dyDescent="0.65">
      <c r="A502" s="299"/>
    </row>
    <row r="503" spans="1:27" x14ac:dyDescent="0.65">
      <c r="A503" s="299" t="s">
        <v>1543</v>
      </c>
      <c r="B503" s="5">
        <v>43</v>
      </c>
      <c r="C503" s="414">
        <v>335</v>
      </c>
      <c r="D503" s="5" t="s">
        <v>49</v>
      </c>
      <c r="E503" s="5">
        <v>4662</v>
      </c>
      <c r="F503" s="5">
        <v>40</v>
      </c>
      <c r="H503" s="5" t="s">
        <v>1379</v>
      </c>
      <c r="I503" s="5">
        <v>20</v>
      </c>
      <c r="L503" s="224">
        <v>8000</v>
      </c>
      <c r="Q503" s="2">
        <v>200</v>
      </c>
      <c r="S503" s="5">
        <v>43</v>
      </c>
    </row>
    <row r="504" spans="1:27" x14ac:dyDescent="0.65">
      <c r="A504" s="299"/>
    </row>
    <row r="505" spans="1:27" x14ac:dyDescent="0.65">
      <c r="A505" s="299" t="s">
        <v>1544</v>
      </c>
      <c r="C505" s="414">
        <v>336</v>
      </c>
      <c r="D505" s="5" t="s">
        <v>49</v>
      </c>
      <c r="E505" s="5">
        <v>2925</v>
      </c>
      <c r="F505" s="5">
        <v>12</v>
      </c>
      <c r="H505" s="5" t="s">
        <v>1379</v>
      </c>
      <c r="I505" s="5">
        <v>17</v>
      </c>
      <c r="J505" s="5">
        <v>3</v>
      </c>
      <c r="K505" s="5">
        <v>8</v>
      </c>
      <c r="L505" s="224">
        <v>7108</v>
      </c>
      <c r="Q505" s="2">
        <v>100</v>
      </c>
    </row>
    <row r="506" spans="1:27" x14ac:dyDescent="0.65">
      <c r="A506" s="299" t="s">
        <v>1545</v>
      </c>
      <c r="B506" s="5">
        <v>174</v>
      </c>
      <c r="C506" s="414">
        <v>337</v>
      </c>
      <c r="D506" s="5" t="s">
        <v>34</v>
      </c>
      <c r="E506" s="5">
        <v>52490</v>
      </c>
      <c r="F506" s="5">
        <v>21</v>
      </c>
      <c r="G506" s="5">
        <v>5254</v>
      </c>
      <c r="H506" s="5" t="s">
        <v>1379</v>
      </c>
      <c r="K506" s="5">
        <v>85</v>
      </c>
      <c r="M506" s="2">
        <v>85</v>
      </c>
      <c r="Q506" s="2">
        <v>300</v>
      </c>
      <c r="R506" s="2">
        <v>63</v>
      </c>
      <c r="S506" s="5">
        <v>174</v>
      </c>
      <c r="T506" s="5" t="s">
        <v>36</v>
      </c>
      <c r="U506" s="5" t="s">
        <v>45</v>
      </c>
      <c r="V506" s="5">
        <v>144</v>
      </c>
      <c r="X506" s="5">
        <v>144</v>
      </c>
      <c r="AA506" s="5">
        <v>10</v>
      </c>
    </row>
    <row r="507" spans="1:27" x14ac:dyDescent="0.65">
      <c r="A507" s="299" t="s">
        <v>1544</v>
      </c>
      <c r="B507" s="5">
        <v>23</v>
      </c>
      <c r="C507" s="414">
        <v>338</v>
      </c>
      <c r="D507" s="5" t="s">
        <v>34</v>
      </c>
      <c r="E507" s="5">
        <v>52509</v>
      </c>
      <c r="F507" s="5">
        <v>47</v>
      </c>
      <c r="G507" s="5">
        <v>5273</v>
      </c>
      <c r="H507" s="5" t="s">
        <v>1379</v>
      </c>
      <c r="I507" s="5">
        <v>2</v>
      </c>
      <c r="J507" s="5">
        <v>3</v>
      </c>
      <c r="K507" s="5">
        <v>8</v>
      </c>
      <c r="M507" s="2">
        <v>708</v>
      </c>
      <c r="Q507" s="2">
        <v>300</v>
      </c>
      <c r="R507" s="2">
        <v>64</v>
      </c>
      <c r="S507" s="5">
        <v>23</v>
      </c>
      <c r="T507" s="5" t="s">
        <v>36</v>
      </c>
      <c r="U507" s="5" t="s">
        <v>45</v>
      </c>
      <c r="V507" s="5">
        <v>108</v>
      </c>
      <c r="X507" s="5">
        <v>108</v>
      </c>
      <c r="AA507" s="5">
        <v>20</v>
      </c>
    </row>
    <row r="508" spans="1:27" x14ac:dyDescent="0.65">
      <c r="A508" s="299" t="s">
        <v>1545</v>
      </c>
      <c r="C508" s="414">
        <v>339</v>
      </c>
      <c r="D508" s="5" t="s">
        <v>49</v>
      </c>
      <c r="E508" s="5">
        <v>1059</v>
      </c>
      <c r="F508" s="5">
        <v>11</v>
      </c>
      <c r="H508" s="5" t="s">
        <v>1379</v>
      </c>
      <c r="I508" s="5">
        <v>3</v>
      </c>
      <c r="J508" s="5">
        <v>3</v>
      </c>
      <c r="K508" s="5">
        <v>73</v>
      </c>
      <c r="L508" s="224">
        <v>1573</v>
      </c>
      <c r="Q508" s="2">
        <v>100</v>
      </c>
    </row>
    <row r="509" spans="1:27" x14ac:dyDescent="0.65">
      <c r="A509" s="299" t="s">
        <v>1546</v>
      </c>
      <c r="B509" s="5">
        <v>23</v>
      </c>
      <c r="C509" s="414">
        <v>340</v>
      </c>
      <c r="D509" s="5" t="s">
        <v>34</v>
      </c>
      <c r="E509" s="5">
        <v>52491</v>
      </c>
      <c r="F509" s="5">
        <v>22</v>
      </c>
      <c r="G509" s="5">
        <v>5288</v>
      </c>
      <c r="H509" s="5" t="s">
        <v>1379</v>
      </c>
      <c r="K509" s="5">
        <v>73</v>
      </c>
      <c r="M509" s="2">
        <v>73</v>
      </c>
      <c r="Q509" s="2">
        <v>300</v>
      </c>
      <c r="R509" s="2">
        <v>65</v>
      </c>
      <c r="S509" s="5">
        <v>23</v>
      </c>
      <c r="T509" s="5" t="s">
        <v>36</v>
      </c>
      <c r="U509" s="5" t="s">
        <v>45</v>
      </c>
      <c r="V509" s="5">
        <v>144</v>
      </c>
      <c r="X509" s="5">
        <v>144</v>
      </c>
    </row>
    <row r="510" spans="1:27" x14ac:dyDescent="0.65">
      <c r="A510" s="299" t="s">
        <v>1545</v>
      </c>
      <c r="C510" s="414">
        <v>341</v>
      </c>
      <c r="D510" s="5" t="s">
        <v>34</v>
      </c>
      <c r="E510" s="5">
        <v>42323</v>
      </c>
      <c r="F510" s="5">
        <v>27</v>
      </c>
      <c r="G510" s="5">
        <v>3948</v>
      </c>
      <c r="H510" s="5" t="s">
        <v>1379</v>
      </c>
      <c r="I510" s="5">
        <v>32</v>
      </c>
      <c r="K510" s="5">
        <v>42</v>
      </c>
      <c r="L510" s="224">
        <v>12842</v>
      </c>
      <c r="Q510" s="2">
        <v>200</v>
      </c>
    </row>
    <row r="511" spans="1:27" x14ac:dyDescent="0.65">
      <c r="A511" s="299"/>
    </row>
    <row r="512" spans="1:27" x14ac:dyDescent="0.65">
      <c r="A512" s="299" t="s">
        <v>1547</v>
      </c>
      <c r="B512" s="5">
        <v>124</v>
      </c>
      <c r="C512" s="414">
        <v>342</v>
      </c>
      <c r="D512" s="5" t="s">
        <v>34</v>
      </c>
      <c r="E512" s="5">
        <v>74931</v>
      </c>
      <c r="F512" s="5">
        <v>32</v>
      </c>
      <c r="G512" s="5">
        <v>6579</v>
      </c>
      <c r="H512" s="5" t="s">
        <v>1379</v>
      </c>
      <c r="I512" s="5">
        <v>9</v>
      </c>
      <c r="J512" s="5">
        <v>1</v>
      </c>
      <c r="K512" s="5">
        <v>39</v>
      </c>
      <c r="L512" s="224">
        <v>3739</v>
      </c>
      <c r="Q512" s="2">
        <v>100</v>
      </c>
      <c r="S512" s="5">
        <v>124</v>
      </c>
    </row>
    <row r="513" spans="1:27" x14ac:dyDescent="0.65">
      <c r="A513" s="299" t="s">
        <v>1547</v>
      </c>
      <c r="B513" s="5">
        <v>124</v>
      </c>
      <c r="C513" s="414">
        <v>343</v>
      </c>
      <c r="D513" s="5" t="s">
        <v>49</v>
      </c>
      <c r="E513" s="5">
        <v>1098</v>
      </c>
      <c r="F513" s="5">
        <v>39</v>
      </c>
      <c r="H513" s="5" t="s">
        <v>1379</v>
      </c>
      <c r="I513" s="5">
        <v>9</v>
      </c>
      <c r="J513" s="5">
        <v>1</v>
      </c>
      <c r="K513" s="5">
        <v>84</v>
      </c>
      <c r="L513" s="224">
        <v>3784</v>
      </c>
      <c r="Q513" s="2">
        <v>200</v>
      </c>
      <c r="S513" s="5">
        <v>124</v>
      </c>
    </row>
    <row r="514" spans="1:27" x14ac:dyDescent="0.65">
      <c r="A514" s="299"/>
    </row>
    <row r="515" spans="1:27" x14ac:dyDescent="0.65">
      <c r="A515" s="299" t="s">
        <v>1548</v>
      </c>
      <c r="B515" s="5">
        <v>293</v>
      </c>
      <c r="C515" s="414">
        <v>344</v>
      </c>
      <c r="D515" s="5" t="s">
        <v>34</v>
      </c>
      <c r="E515" s="5">
        <v>96934</v>
      </c>
      <c r="F515" s="5">
        <v>329</v>
      </c>
      <c r="G515" s="5">
        <v>7776</v>
      </c>
      <c r="H515" s="5" t="s">
        <v>1379</v>
      </c>
      <c r="I515" s="5">
        <v>27</v>
      </c>
      <c r="J515" s="5">
        <v>1</v>
      </c>
      <c r="K515" s="5">
        <v>43</v>
      </c>
      <c r="L515" s="224">
        <v>10943</v>
      </c>
      <c r="Q515" s="2">
        <v>300</v>
      </c>
      <c r="S515" s="5">
        <v>293</v>
      </c>
    </row>
    <row r="516" spans="1:27" x14ac:dyDescent="0.65">
      <c r="A516" s="299" t="s">
        <v>1548</v>
      </c>
      <c r="C516" s="414">
        <v>345</v>
      </c>
      <c r="D516" s="5" t="s">
        <v>34</v>
      </c>
      <c r="E516" s="5">
        <v>76238</v>
      </c>
      <c r="F516" s="5">
        <v>25</v>
      </c>
      <c r="G516" s="5">
        <v>6751</v>
      </c>
      <c r="H516" s="5" t="s">
        <v>1379</v>
      </c>
      <c r="I516" s="5">
        <v>7</v>
      </c>
      <c r="L516" s="224">
        <v>2800</v>
      </c>
      <c r="Q516" s="2">
        <v>200</v>
      </c>
    </row>
    <row r="517" spans="1:27" x14ac:dyDescent="0.65">
      <c r="A517" s="299"/>
    </row>
    <row r="518" spans="1:27" x14ac:dyDescent="0.65">
      <c r="A518" s="299" t="s">
        <v>1549</v>
      </c>
      <c r="B518" s="5">
        <v>40</v>
      </c>
      <c r="C518" s="414">
        <v>346</v>
      </c>
      <c r="D518" s="5" t="s">
        <v>47</v>
      </c>
      <c r="E518" s="5">
        <v>898</v>
      </c>
      <c r="F518" s="5">
        <v>3</v>
      </c>
      <c r="H518" s="5" t="s">
        <v>1379</v>
      </c>
      <c r="I518" s="5">
        <v>15</v>
      </c>
      <c r="J518" s="5">
        <v>2</v>
      </c>
      <c r="L518" s="224">
        <v>6200</v>
      </c>
      <c r="Q518" s="2">
        <v>150</v>
      </c>
      <c r="S518" s="5">
        <v>40</v>
      </c>
    </row>
    <row r="519" spans="1:27" x14ac:dyDescent="0.65">
      <c r="A519" s="299"/>
    </row>
    <row r="520" spans="1:27" x14ac:dyDescent="0.65">
      <c r="A520" s="299" t="s">
        <v>1550</v>
      </c>
      <c r="B520" s="5">
        <v>37</v>
      </c>
      <c r="C520" s="414">
        <v>347</v>
      </c>
      <c r="D520" s="5" t="s">
        <v>34</v>
      </c>
      <c r="E520" s="5">
        <v>37335</v>
      </c>
      <c r="F520" s="5">
        <v>8</v>
      </c>
      <c r="G520" s="5">
        <v>1170</v>
      </c>
      <c r="H520" s="5" t="s">
        <v>1379</v>
      </c>
      <c r="K520" s="5">
        <v>55</v>
      </c>
      <c r="L520" s="224">
        <v>55</v>
      </c>
      <c r="Q520" s="2">
        <v>300</v>
      </c>
      <c r="S520" s="5">
        <v>37</v>
      </c>
    </row>
    <row r="521" spans="1:27" x14ac:dyDescent="0.65">
      <c r="A521" s="299"/>
    </row>
    <row r="522" spans="1:27" x14ac:dyDescent="0.65">
      <c r="A522" s="299" t="s">
        <v>1551</v>
      </c>
      <c r="B522" s="5">
        <v>37</v>
      </c>
      <c r="C522" s="414">
        <v>348</v>
      </c>
      <c r="D522" s="5" t="s">
        <v>34</v>
      </c>
      <c r="E522" s="5">
        <v>88881</v>
      </c>
      <c r="F522" s="5">
        <v>120</v>
      </c>
      <c r="G522" s="5">
        <v>7263</v>
      </c>
      <c r="H522" s="5" t="s">
        <v>1379</v>
      </c>
      <c r="I522" s="5">
        <v>10</v>
      </c>
      <c r="J522" s="5">
        <v>1</v>
      </c>
      <c r="K522" s="5">
        <v>1</v>
      </c>
      <c r="L522" s="224">
        <v>4101</v>
      </c>
      <c r="Q522" s="2">
        <v>300</v>
      </c>
      <c r="S522" s="5">
        <v>37</v>
      </c>
    </row>
    <row r="523" spans="1:27" x14ac:dyDescent="0.65">
      <c r="A523" s="299" t="s">
        <v>1551</v>
      </c>
      <c r="C523" s="414">
        <v>349</v>
      </c>
      <c r="D523" s="5" t="s">
        <v>47</v>
      </c>
      <c r="E523" s="5">
        <v>1457</v>
      </c>
      <c r="F523" s="5">
        <v>18</v>
      </c>
      <c r="H523" s="5" t="s">
        <v>1379</v>
      </c>
      <c r="I523" s="5">
        <v>16</v>
      </c>
      <c r="J523" s="5">
        <v>2</v>
      </c>
      <c r="K523" s="5">
        <v>30</v>
      </c>
      <c r="L523" s="224">
        <v>6630</v>
      </c>
      <c r="Q523" s="2">
        <v>100</v>
      </c>
    </row>
    <row r="524" spans="1:27" x14ac:dyDescent="0.65">
      <c r="A524" s="299"/>
    </row>
    <row r="525" spans="1:27" x14ac:dyDescent="0.65">
      <c r="A525" s="299" t="s">
        <v>1552</v>
      </c>
      <c r="B525" s="5">
        <v>5</v>
      </c>
      <c r="C525" s="414">
        <v>350</v>
      </c>
      <c r="D525" s="5" t="s">
        <v>34</v>
      </c>
      <c r="E525" s="5">
        <v>42328</v>
      </c>
      <c r="F525" s="5">
        <v>64</v>
      </c>
      <c r="G525" s="5">
        <v>3953</v>
      </c>
      <c r="H525" s="5" t="s">
        <v>1379</v>
      </c>
      <c r="I525" s="5">
        <v>9</v>
      </c>
      <c r="J525" s="5">
        <v>1</v>
      </c>
      <c r="K525" s="5">
        <v>48</v>
      </c>
      <c r="L525" s="224">
        <v>3748</v>
      </c>
      <c r="Q525" s="2">
        <v>200</v>
      </c>
      <c r="S525" s="5">
        <v>5</v>
      </c>
    </row>
    <row r="526" spans="1:27" x14ac:dyDescent="0.65">
      <c r="A526" s="299" t="s">
        <v>1552</v>
      </c>
      <c r="B526" s="5">
        <v>5</v>
      </c>
      <c r="C526" s="414">
        <v>351</v>
      </c>
      <c r="D526" s="5" t="s">
        <v>34</v>
      </c>
      <c r="E526" s="5">
        <v>52481</v>
      </c>
      <c r="F526" s="5">
        <v>30</v>
      </c>
      <c r="G526" s="5">
        <v>5245</v>
      </c>
      <c r="H526" s="5" t="s">
        <v>1379</v>
      </c>
      <c r="K526" s="5">
        <v>81</v>
      </c>
      <c r="M526" s="2">
        <v>81</v>
      </c>
      <c r="Q526" s="2">
        <v>100</v>
      </c>
      <c r="R526" s="2">
        <v>66</v>
      </c>
      <c r="S526" s="5">
        <v>5</v>
      </c>
      <c r="T526" s="5" t="s">
        <v>36</v>
      </c>
      <c r="U526" s="5" t="s">
        <v>64</v>
      </c>
      <c r="V526" s="5">
        <v>59</v>
      </c>
      <c r="X526" s="5">
        <v>59</v>
      </c>
      <c r="AA526" s="5">
        <v>20</v>
      </c>
    </row>
    <row r="527" spans="1:27" x14ac:dyDescent="0.65">
      <c r="A527" s="299"/>
      <c r="B527" s="5">
        <v>273</v>
      </c>
      <c r="C527" s="414">
        <v>352</v>
      </c>
      <c r="D527" s="5" t="s">
        <v>34</v>
      </c>
      <c r="E527" s="5">
        <v>74927</v>
      </c>
      <c r="F527" s="5">
        <v>23</v>
      </c>
      <c r="G527" s="5">
        <v>6575</v>
      </c>
      <c r="H527" s="5" t="s">
        <v>1379</v>
      </c>
      <c r="J527" s="5">
        <v>1</v>
      </c>
      <c r="K527" s="5">
        <v>36</v>
      </c>
      <c r="M527" s="2">
        <v>136</v>
      </c>
      <c r="Q527" s="2">
        <v>250</v>
      </c>
      <c r="R527" s="2">
        <v>67</v>
      </c>
      <c r="S527" s="5">
        <v>273</v>
      </c>
      <c r="T527" s="5" t="s">
        <v>36</v>
      </c>
      <c r="U527" s="5" t="s">
        <v>45</v>
      </c>
      <c r="V527" s="5">
        <v>144</v>
      </c>
      <c r="X527" s="5">
        <v>144</v>
      </c>
      <c r="AA527" s="5">
        <v>11</v>
      </c>
    </row>
    <row r="528" spans="1:27" x14ac:dyDescent="0.65">
      <c r="A528" s="299" t="s">
        <v>1553</v>
      </c>
      <c r="C528" s="414">
        <v>353</v>
      </c>
      <c r="D528" s="5" t="s">
        <v>49</v>
      </c>
      <c r="E528" s="5">
        <v>1308</v>
      </c>
      <c r="F528" s="5">
        <v>83</v>
      </c>
      <c r="H528" s="5" t="s">
        <v>1379</v>
      </c>
      <c r="I528" s="5">
        <v>26</v>
      </c>
      <c r="J528" s="5">
        <v>3</v>
      </c>
      <c r="K528" s="5">
        <v>49</v>
      </c>
      <c r="L528" s="224">
        <v>10749</v>
      </c>
      <c r="Q528" s="2">
        <v>200</v>
      </c>
    </row>
    <row r="529" spans="1:27" x14ac:dyDescent="0.65">
      <c r="A529" s="299"/>
    </row>
    <row r="530" spans="1:27" x14ac:dyDescent="0.65">
      <c r="A530" s="299" t="s">
        <v>1554</v>
      </c>
      <c r="B530" s="5">
        <v>92</v>
      </c>
      <c r="C530" s="414">
        <v>354</v>
      </c>
      <c r="D530" s="5" t="s">
        <v>34</v>
      </c>
      <c r="E530" s="5">
        <v>74929</v>
      </c>
      <c r="F530" s="5">
        <v>30</v>
      </c>
      <c r="G530" s="5">
        <v>6577</v>
      </c>
      <c r="H530" s="5" t="s">
        <v>1379</v>
      </c>
      <c r="I530" s="5">
        <v>8</v>
      </c>
      <c r="J530" s="5">
        <v>2</v>
      </c>
      <c r="K530" s="5">
        <v>19</v>
      </c>
      <c r="L530" s="224">
        <v>3200</v>
      </c>
      <c r="M530" s="2">
        <v>219</v>
      </c>
      <c r="Q530" s="2">
        <v>300</v>
      </c>
      <c r="R530" s="2">
        <v>68</v>
      </c>
      <c r="S530" s="5">
        <v>92</v>
      </c>
      <c r="T530" s="5" t="s">
        <v>36</v>
      </c>
      <c r="U530" s="5" t="s">
        <v>37</v>
      </c>
      <c r="V530" s="5">
        <v>72</v>
      </c>
      <c r="X530" s="5">
        <v>72</v>
      </c>
      <c r="AA530" s="5">
        <v>20</v>
      </c>
    </row>
    <row r="531" spans="1:27" x14ac:dyDescent="0.65">
      <c r="A531" s="299" t="s">
        <v>1554</v>
      </c>
      <c r="C531" s="414">
        <v>355</v>
      </c>
      <c r="D531" s="5" t="s">
        <v>34</v>
      </c>
      <c r="E531" s="5">
        <v>37390</v>
      </c>
      <c r="F531" s="5">
        <v>17</v>
      </c>
      <c r="G531" s="5">
        <v>1251</v>
      </c>
      <c r="H531" s="5" t="s">
        <v>1379</v>
      </c>
      <c r="K531" s="5">
        <v>60</v>
      </c>
      <c r="L531" s="224">
        <v>60</v>
      </c>
      <c r="Q531" s="2">
        <v>100</v>
      </c>
    </row>
    <row r="532" spans="1:27" x14ac:dyDescent="0.65">
      <c r="A532" s="299" t="s">
        <v>1555</v>
      </c>
      <c r="C532" s="414">
        <v>356</v>
      </c>
      <c r="D532" s="5" t="s">
        <v>49</v>
      </c>
      <c r="E532" s="5">
        <v>4887</v>
      </c>
      <c r="F532" s="5">
        <v>101</v>
      </c>
      <c r="H532" s="5" t="s">
        <v>1379</v>
      </c>
      <c r="I532" s="5">
        <v>11</v>
      </c>
      <c r="J532" s="5">
        <v>3</v>
      </c>
      <c r="K532" s="5">
        <v>9</v>
      </c>
      <c r="L532" s="224">
        <v>4709</v>
      </c>
      <c r="Q532" s="2">
        <v>200</v>
      </c>
    </row>
    <row r="533" spans="1:27" x14ac:dyDescent="0.65">
      <c r="A533" s="299"/>
    </row>
    <row r="534" spans="1:27" x14ac:dyDescent="0.65">
      <c r="A534" s="299" t="s">
        <v>1556</v>
      </c>
      <c r="B534" s="5">
        <v>155</v>
      </c>
      <c r="C534" s="414">
        <v>357</v>
      </c>
      <c r="D534" s="5" t="s">
        <v>34</v>
      </c>
      <c r="E534" s="5">
        <v>37340</v>
      </c>
      <c r="F534" s="5">
        <v>13</v>
      </c>
      <c r="G534" s="5">
        <v>1175</v>
      </c>
      <c r="H534" s="5" t="s">
        <v>1379</v>
      </c>
      <c r="J534" s="5">
        <v>3</v>
      </c>
      <c r="K534" s="5">
        <v>81</v>
      </c>
      <c r="M534" s="2">
        <v>381</v>
      </c>
      <c r="Q534" s="2">
        <v>250</v>
      </c>
      <c r="R534" s="2">
        <v>69</v>
      </c>
      <c r="S534" s="5">
        <v>155</v>
      </c>
      <c r="T534" s="5" t="s">
        <v>36</v>
      </c>
      <c r="U534" s="5" t="s">
        <v>45</v>
      </c>
      <c r="V534" s="5">
        <v>108</v>
      </c>
      <c r="X534" s="5">
        <v>108</v>
      </c>
      <c r="AA534" s="5">
        <v>30</v>
      </c>
    </row>
    <row r="535" spans="1:27" x14ac:dyDescent="0.65">
      <c r="A535" s="299" t="s">
        <v>1556</v>
      </c>
      <c r="B535" s="5">
        <v>155</v>
      </c>
      <c r="C535" s="414">
        <v>358</v>
      </c>
      <c r="D535" s="5" t="s">
        <v>49</v>
      </c>
      <c r="E535" s="5">
        <v>1065</v>
      </c>
      <c r="F535" s="5">
        <v>21</v>
      </c>
      <c r="H535" s="5" t="s">
        <v>1379</v>
      </c>
      <c r="I535" s="5">
        <v>16</v>
      </c>
      <c r="J535" s="5">
        <v>1</v>
      </c>
      <c r="K535" s="5">
        <v>37</v>
      </c>
      <c r="L535" s="224">
        <v>6537</v>
      </c>
      <c r="Q535" s="2">
        <v>150</v>
      </c>
      <c r="S535" s="5">
        <v>155</v>
      </c>
    </row>
    <row r="536" spans="1:27" x14ac:dyDescent="0.65">
      <c r="A536" s="299" t="s">
        <v>1556</v>
      </c>
      <c r="C536" s="414">
        <v>359</v>
      </c>
      <c r="D536" s="5" t="s">
        <v>49</v>
      </c>
      <c r="E536" s="5">
        <v>1257</v>
      </c>
      <c r="F536" s="5">
        <v>2</v>
      </c>
      <c r="H536" s="5" t="s">
        <v>1379</v>
      </c>
      <c r="I536" s="5">
        <v>4</v>
      </c>
      <c r="J536" s="5">
        <v>3</v>
      </c>
      <c r="L536" s="224">
        <v>1900</v>
      </c>
      <c r="Q536" s="2">
        <v>150</v>
      </c>
    </row>
    <row r="537" spans="1:27" x14ac:dyDescent="0.65">
      <c r="A537" s="299"/>
    </row>
    <row r="538" spans="1:27" x14ac:dyDescent="0.65">
      <c r="A538" s="299" t="s">
        <v>1557</v>
      </c>
      <c r="B538" s="5">
        <v>155</v>
      </c>
      <c r="C538" s="414">
        <v>360</v>
      </c>
      <c r="D538" s="5" t="s">
        <v>34</v>
      </c>
      <c r="E538" s="5">
        <v>88852</v>
      </c>
      <c r="F538" s="5">
        <v>148</v>
      </c>
      <c r="G538" s="5">
        <v>7234</v>
      </c>
      <c r="H538" s="5" t="s">
        <v>1379</v>
      </c>
      <c r="I538" s="5">
        <v>10</v>
      </c>
      <c r="J538" s="5">
        <v>3</v>
      </c>
      <c r="K538" s="5">
        <v>93</v>
      </c>
      <c r="L538" s="224">
        <v>4393</v>
      </c>
      <c r="Q538" s="2">
        <v>150</v>
      </c>
      <c r="S538" s="5">
        <v>155</v>
      </c>
    </row>
    <row r="539" spans="1:27" x14ac:dyDescent="0.65">
      <c r="A539" s="299" t="s">
        <v>1557</v>
      </c>
      <c r="C539" s="414">
        <v>361</v>
      </c>
      <c r="D539" s="5" t="s">
        <v>34</v>
      </c>
      <c r="E539" s="5">
        <v>74920</v>
      </c>
      <c r="F539" s="5">
        <v>20</v>
      </c>
      <c r="G539" s="5">
        <v>6568</v>
      </c>
      <c r="H539" s="5" t="s">
        <v>1379</v>
      </c>
      <c r="I539" s="5">
        <v>3</v>
      </c>
      <c r="J539" s="5">
        <v>3</v>
      </c>
      <c r="K539" s="5">
        <v>43</v>
      </c>
      <c r="L539" s="224">
        <v>1543</v>
      </c>
      <c r="Q539" s="2">
        <v>150</v>
      </c>
    </row>
    <row r="540" spans="1:27" x14ac:dyDescent="0.65">
      <c r="A540" s="299" t="s">
        <v>1558</v>
      </c>
      <c r="B540" s="5">
        <v>43</v>
      </c>
      <c r="C540" s="414">
        <v>362</v>
      </c>
      <c r="D540" s="5" t="s">
        <v>49</v>
      </c>
      <c r="E540" s="5">
        <v>5306</v>
      </c>
      <c r="F540" s="5">
        <v>100</v>
      </c>
      <c r="H540" s="5" t="s">
        <v>1379</v>
      </c>
      <c r="I540" s="5">
        <v>11</v>
      </c>
      <c r="J540" s="5">
        <v>3</v>
      </c>
      <c r="K540" s="5">
        <v>9</v>
      </c>
      <c r="L540" s="224">
        <v>4709</v>
      </c>
      <c r="Q540" s="2">
        <v>100</v>
      </c>
      <c r="S540" s="5">
        <v>43</v>
      </c>
    </row>
    <row r="541" spans="1:27" x14ac:dyDescent="0.65">
      <c r="A541" s="299" t="s">
        <v>1558</v>
      </c>
      <c r="B541" s="5">
        <v>43</v>
      </c>
      <c r="C541" s="414">
        <v>363</v>
      </c>
      <c r="D541" s="5" t="s">
        <v>49</v>
      </c>
      <c r="E541" s="5">
        <v>21812</v>
      </c>
      <c r="F541" s="5">
        <v>57</v>
      </c>
      <c r="H541" s="5" t="s">
        <v>1379</v>
      </c>
      <c r="I541" s="5">
        <v>36</v>
      </c>
      <c r="J541" s="5">
        <v>1</v>
      </c>
      <c r="K541" s="5">
        <v>37</v>
      </c>
      <c r="L541" s="224">
        <v>14537</v>
      </c>
      <c r="Q541" s="2">
        <v>150</v>
      </c>
      <c r="S541" s="5">
        <v>43</v>
      </c>
    </row>
    <row r="542" spans="1:27" x14ac:dyDescent="0.65">
      <c r="A542" s="299" t="s">
        <v>1559</v>
      </c>
      <c r="C542" s="414">
        <v>364</v>
      </c>
      <c r="D542" s="5" t="s">
        <v>34</v>
      </c>
      <c r="E542" s="5">
        <v>42329</v>
      </c>
      <c r="F542" s="5">
        <v>65</v>
      </c>
      <c r="G542" s="5">
        <v>3954</v>
      </c>
      <c r="H542" s="5" t="s">
        <v>1379</v>
      </c>
      <c r="I542" s="5">
        <v>12</v>
      </c>
      <c r="K542" s="5">
        <v>51</v>
      </c>
      <c r="L542" s="224">
        <v>4851</v>
      </c>
      <c r="Q542" s="2">
        <v>150</v>
      </c>
    </row>
    <row r="543" spans="1:27" x14ac:dyDescent="0.65">
      <c r="A543" s="299" t="s">
        <v>1559</v>
      </c>
      <c r="B543" s="5">
        <v>5</v>
      </c>
      <c r="C543" s="414">
        <v>365</v>
      </c>
      <c r="D543" s="5" t="s">
        <v>34</v>
      </c>
      <c r="E543" s="5">
        <v>52479</v>
      </c>
      <c r="F543" s="5">
        <v>98</v>
      </c>
      <c r="G543" s="5">
        <v>5243</v>
      </c>
      <c r="H543" s="5" t="s">
        <v>1379</v>
      </c>
      <c r="K543" s="5">
        <v>63</v>
      </c>
      <c r="M543" s="2">
        <v>63</v>
      </c>
      <c r="Q543" s="2">
        <v>250</v>
      </c>
      <c r="R543" s="2">
        <v>70</v>
      </c>
      <c r="S543" s="5">
        <v>5</v>
      </c>
      <c r="T543" s="5" t="s">
        <v>36</v>
      </c>
      <c r="U543" s="5" t="s">
        <v>45</v>
      </c>
      <c r="V543" s="5">
        <v>108</v>
      </c>
      <c r="X543" s="5">
        <v>108</v>
      </c>
      <c r="AA543" s="5">
        <v>6</v>
      </c>
    </row>
    <row r="544" spans="1:27" x14ac:dyDescent="0.65">
      <c r="A544" s="299" t="s">
        <v>1559</v>
      </c>
      <c r="C544" s="414">
        <v>366</v>
      </c>
      <c r="D544" s="5" t="s">
        <v>49</v>
      </c>
      <c r="E544" s="5">
        <v>2925</v>
      </c>
      <c r="F544" s="5">
        <v>10</v>
      </c>
      <c r="H544" s="5" t="s">
        <v>1379</v>
      </c>
      <c r="I544" s="5">
        <v>14</v>
      </c>
      <c r="J544" s="5">
        <v>2</v>
      </c>
      <c r="K544" s="5">
        <v>68</v>
      </c>
      <c r="L544" s="224">
        <v>5668</v>
      </c>
      <c r="Q544" s="2">
        <v>100</v>
      </c>
    </row>
    <row r="545" spans="1:28" x14ac:dyDescent="0.65">
      <c r="A545" s="299" t="s">
        <v>1560</v>
      </c>
      <c r="B545" s="5">
        <v>5</v>
      </c>
      <c r="C545" s="414">
        <v>367</v>
      </c>
      <c r="D545" s="5" t="s">
        <v>49</v>
      </c>
      <c r="E545" s="5">
        <v>5311</v>
      </c>
      <c r="F545" s="5">
        <v>107</v>
      </c>
      <c r="I545" s="5">
        <v>4</v>
      </c>
      <c r="J545" s="5">
        <v>3</v>
      </c>
      <c r="K545" s="5">
        <v>42</v>
      </c>
      <c r="L545" s="224">
        <v>1942</v>
      </c>
      <c r="Q545" s="2">
        <v>100</v>
      </c>
      <c r="S545" s="5">
        <v>5</v>
      </c>
    </row>
    <row r="546" spans="1:28" x14ac:dyDescent="0.65">
      <c r="A546" s="299" t="s">
        <v>1561</v>
      </c>
      <c r="C546" s="414">
        <v>368</v>
      </c>
      <c r="D546" s="5" t="s">
        <v>34</v>
      </c>
      <c r="E546" s="5">
        <v>37173</v>
      </c>
      <c r="F546" s="5">
        <v>4</v>
      </c>
      <c r="G546" s="5">
        <v>1214</v>
      </c>
      <c r="H546" s="5" t="s">
        <v>1379</v>
      </c>
      <c r="J546" s="5">
        <v>1</v>
      </c>
      <c r="K546" s="5">
        <v>12</v>
      </c>
      <c r="L546" s="224">
        <v>112</v>
      </c>
      <c r="Q546" s="2">
        <v>250</v>
      </c>
    </row>
    <row r="547" spans="1:28" x14ac:dyDescent="0.65">
      <c r="A547" s="299" t="s">
        <v>1561</v>
      </c>
      <c r="C547" s="414">
        <v>369</v>
      </c>
      <c r="D547" s="5" t="s">
        <v>34</v>
      </c>
      <c r="E547" s="5">
        <v>97851</v>
      </c>
      <c r="F547" s="5">
        <v>179</v>
      </c>
      <c r="G547" s="5">
        <v>7801</v>
      </c>
      <c r="H547" s="5" t="s">
        <v>1379</v>
      </c>
      <c r="J547" s="5">
        <v>2</v>
      </c>
      <c r="K547" s="5">
        <v>56</v>
      </c>
      <c r="L547" s="224">
        <v>256</v>
      </c>
      <c r="Q547" s="2">
        <v>250</v>
      </c>
    </row>
    <row r="548" spans="1:28" x14ac:dyDescent="0.65">
      <c r="A548" s="299" t="s">
        <v>1562</v>
      </c>
      <c r="B548" s="5">
        <v>143</v>
      </c>
      <c r="C548" s="414">
        <v>370</v>
      </c>
      <c r="D548" s="5" t="s">
        <v>34</v>
      </c>
      <c r="E548" s="5">
        <v>37350</v>
      </c>
      <c r="F548" s="5">
        <v>23</v>
      </c>
      <c r="G548" s="5">
        <v>1185</v>
      </c>
      <c r="H548" s="5" t="s">
        <v>1379</v>
      </c>
      <c r="M548" s="2">
        <v>30</v>
      </c>
      <c r="Q548" s="2">
        <v>250</v>
      </c>
      <c r="R548" s="2">
        <v>71</v>
      </c>
      <c r="S548" s="5">
        <v>143</v>
      </c>
      <c r="T548" s="5" t="s">
        <v>36</v>
      </c>
      <c r="U548" s="5" t="s">
        <v>45</v>
      </c>
      <c r="V548" s="5">
        <v>144</v>
      </c>
      <c r="X548" s="5">
        <v>144</v>
      </c>
      <c r="AA548" s="5">
        <v>20</v>
      </c>
    </row>
    <row r="549" spans="1:28" x14ac:dyDescent="0.65">
      <c r="A549" s="299" t="s">
        <v>1563</v>
      </c>
      <c r="C549" s="414">
        <v>371</v>
      </c>
      <c r="D549" s="5" t="s">
        <v>34</v>
      </c>
      <c r="E549" s="5">
        <v>76692</v>
      </c>
      <c r="F549" s="5">
        <v>101</v>
      </c>
      <c r="G549" s="5">
        <v>6717</v>
      </c>
      <c r="H549" s="5" t="s">
        <v>1379</v>
      </c>
      <c r="I549" s="5">
        <v>5</v>
      </c>
      <c r="J549" s="5">
        <v>2</v>
      </c>
      <c r="K549" s="5">
        <v>68</v>
      </c>
      <c r="L549" s="224">
        <v>2268</v>
      </c>
      <c r="Q549" s="2">
        <v>200</v>
      </c>
    </row>
    <row r="550" spans="1:28" x14ac:dyDescent="0.65">
      <c r="A550" s="299" t="s">
        <v>1563</v>
      </c>
      <c r="B550" s="5">
        <v>69</v>
      </c>
      <c r="C550" s="414">
        <v>372</v>
      </c>
      <c r="D550" s="5" t="s">
        <v>34</v>
      </c>
      <c r="E550" s="5">
        <v>37171</v>
      </c>
      <c r="F550" s="5">
        <v>3</v>
      </c>
      <c r="G550" s="5">
        <v>1212</v>
      </c>
      <c r="H550" s="5" t="s">
        <v>1379</v>
      </c>
      <c r="J550" s="5">
        <v>1</v>
      </c>
      <c r="K550" s="5">
        <v>23</v>
      </c>
      <c r="M550" s="2">
        <v>123</v>
      </c>
      <c r="Q550" s="2">
        <v>250</v>
      </c>
      <c r="R550" s="2">
        <v>72</v>
      </c>
      <c r="S550" s="5">
        <v>69</v>
      </c>
      <c r="T550" s="5" t="s">
        <v>36</v>
      </c>
      <c r="U550" s="5" t="s">
        <v>45</v>
      </c>
      <c r="V550" s="5">
        <v>144</v>
      </c>
      <c r="X550" s="5">
        <v>144</v>
      </c>
      <c r="AA550" s="5">
        <v>25</v>
      </c>
    </row>
    <row r="551" spans="1:28" x14ac:dyDescent="0.65">
      <c r="A551" s="299" t="s">
        <v>1564</v>
      </c>
      <c r="B551" s="5">
        <v>21</v>
      </c>
      <c r="C551" s="414">
        <v>373</v>
      </c>
      <c r="D551" s="5" t="s">
        <v>34</v>
      </c>
      <c r="E551" s="5">
        <v>74933</v>
      </c>
      <c r="F551" s="5">
        <v>102</v>
      </c>
      <c r="G551" s="5">
        <v>6581</v>
      </c>
      <c r="H551" s="5" t="s">
        <v>1379</v>
      </c>
      <c r="K551" s="5">
        <v>39</v>
      </c>
      <c r="M551" s="2">
        <v>39</v>
      </c>
      <c r="Q551" s="2">
        <v>250</v>
      </c>
      <c r="R551" s="2">
        <v>73</v>
      </c>
      <c r="S551" s="5">
        <v>21</v>
      </c>
      <c r="T551" s="5" t="s">
        <v>36</v>
      </c>
      <c r="U551" s="5" t="s">
        <v>37</v>
      </c>
      <c r="V551" s="5">
        <v>72</v>
      </c>
      <c r="X551" s="5">
        <v>72</v>
      </c>
      <c r="AA551" s="5">
        <v>20</v>
      </c>
    </row>
    <row r="552" spans="1:28" x14ac:dyDescent="0.65">
      <c r="A552" s="299" t="s">
        <v>1565</v>
      </c>
      <c r="B552" s="5">
        <v>148</v>
      </c>
      <c r="C552" s="414">
        <v>374</v>
      </c>
      <c r="D552" s="5" t="s">
        <v>34</v>
      </c>
      <c r="E552" s="5">
        <v>83604</v>
      </c>
      <c r="F552" s="5">
        <v>104</v>
      </c>
      <c r="G552" s="5">
        <v>6878</v>
      </c>
      <c r="H552" s="5" t="s">
        <v>1379</v>
      </c>
      <c r="I552" s="5">
        <v>3</v>
      </c>
      <c r="K552" s="5">
        <v>65</v>
      </c>
      <c r="L552" s="224">
        <v>1265</v>
      </c>
      <c r="Q552" s="2">
        <v>200</v>
      </c>
      <c r="S552" s="5">
        <v>148</v>
      </c>
    </row>
    <row r="553" spans="1:28" x14ac:dyDescent="0.65">
      <c r="A553" s="299"/>
    </row>
    <row r="554" spans="1:28" x14ac:dyDescent="0.65">
      <c r="A554" s="299" t="s">
        <v>1566</v>
      </c>
      <c r="B554" s="5">
        <v>38</v>
      </c>
      <c r="C554" s="414">
        <v>375</v>
      </c>
      <c r="D554" s="5" t="s">
        <v>34</v>
      </c>
      <c r="E554" s="5">
        <v>60767</v>
      </c>
      <c r="F554" s="5">
        <v>267</v>
      </c>
      <c r="G554" s="5">
        <v>5572</v>
      </c>
      <c r="H554" s="5" t="s">
        <v>1379</v>
      </c>
      <c r="I554" s="5">
        <v>6</v>
      </c>
      <c r="L554" s="224">
        <v>2400</v>
      </c>
      <c r="Q554" s="2">
        <v>150</v>
      </c>
      <c r="S554" s="5">
        <v>38</v>
      </c>
    </row>
    <row r="555" spans="1:28" x14ac:dyDescent="0.65">
      <c r="A555" s="299" t="s">
        <v>1568</v>
      </c>
      <c r="C555" s="414">
        <v>376</v>
      </c>
      <c r="D555" s="5" t="s">
        <v>34</v>
      </c>
      <c r="E555" s="5">
        <v>28736</v>
      </c>
      <c r="F555" s="5">
        <v>7</v>
      </c>
      <c r="G555" s="5">
        <v>2414</v>
      </c>
      <c r="H555" s="5" t="s">
        <v>1379</v>
      </c>
      <c r="I555" s="5">
        <v>7</v>
      </c>
      <c r="L555" s="224">
        <v>2800</v>
      </c>
      <c r="Q555" s="2">
        <v>100</v>
      </c>
      <c r="AB555" s="5" t="s">
        <v>1567</v>
      </c>
    </row>
    <row r="556" spans="1:28" x14ac:dyDescent="0.65">
      <c r="A556" s="299"/>
    </row>
    <row r="557" spans="1:28" x14ac:dyDescent="0.65">
      <c r="A557" s="299" t="s">
        <v>1569</v>
      </c>
      <c r="B557" s="5">
        <v>186</v>
      </c>
      <c r="C557" s="414">
        <v>377</v>
      </c>
      <c r="D557" s="5" t="s">
        <v>34</v>
      </c>
      <c r="E557" s="5">
        <v>48972</v>
      </c>
      <c r="F557" s="5">
        <v>2</v>
      </c>
      <c r="G557" s="5">
        <v>4360</v>
      </c>
      <c r="H557" s="5" t="s">
        <v>1379</v>
      </c>
      <c r="J557" s="5">
        <v>2</v>
      </c>
      <c r="K557" s="5">
        <v>62</v>
      </c>
      <c r="M557" s="2">
        <v>262</v>
      </c>
      <c r="Q557" s="2">
        <v>300</v>
      </c>
      <c r="R557" s="2">
        <v>74</v>
      </c>
      <c r="S557" s="5">
        <v>186</v>
      </c>
      <c r="T557" s="5" t="s">
        <v>36</v>
      </c>
      <c r="U557" s="5" t="s">
        <v>45</v>
      </c>
      <c r="V557" s="5">
        <v>108</v>
      </c>
      <c r="X557" s="5">
        <v>108</v>
      </c>
      <c r="AA557" s="5">
        <v>40</v>
      </c>
    </row>
    <row r="558" spans="1:28" x14ac:dyDescent="0.65">
      <c r="A558" s="299" t="s">
        <v>1569</v>
      </c>
      <c r="C558" s="414">
        <v>378</v>
      </c>
      <c r="D558" s="5" t="s">
        <v>34</v>
      </c>
      <c r="E558" s="5">
        <v>60765</v>
      </c>
      <c r="F558" s="5">
        <v>265</v>
      </c>
      <c r="G558" s="5">
        <v>5570</v>
      </c>
      <c r="H558" s="5" t="s">
        <v>1379</v>
      </c>
      <c r="I558" s="5">
        <v>6</v>
      </c>
      <c r="L558" s="224">
        <v>2400</v>
      </c>
      <c r="Q558" s="2">
        <v>100</v>
      </c>
    </row>
    <row r="559" spans="1:28" x14ac:dyDescent="0.65">
      <c r="A559" s="299"/>
    </row>
    <row r="560" spans="1:28" x14ac:dyDescent="0.65">
      <c r="A560" s="299" t="s">
        <v>1570</v>
      </c>
      <c r="B560" s="5">
        <v>10</v>
      </c>
      <c r="C560" s="414">
        <v>379</v>
      </c>
      <c r="D560" s="5" t="s">
        <v>34</v>
      </c>
      <c r="E560" s="5">
        <v>60764</v>
      </c>
      <c r="F560" s="5">
        <v>264</v>
      </c>
      <c r="G560" s="5">
        <v>5569</v>
      </c>
      <c r="H560" s="5" t="s">
        <v>1379</v>
      </c>
      <c r="I560" s="5">
        <v>6</v>
      </c>
      <c r="L560" s="224">
        <v>2400</v>
      </c>
      <c r="Q560" s="2">
        <v>100</v>
      </c>
      <c r="S560" s="5">
        <v>10</v>
      </c>
    </row>
    <row r="561" spans="1:27" x14ac:dyDescent="0.65">
      <c r="A561" s="299"/>
    </row>
    <row r="562" spans="1:27" x14ac:dyDescent="0.65">
      <c r="A562" s="299" t="s">
        <v>1571</v>
      </c>
      <c r="B562" s="5">
        <v>188</v>
      </c>
      <c r="C562" s="414">
        <v>380</v>
      </c>
      <c r="D562" s="5" t="s">
        <v>49</v>
      </c>
      <c r="E562" s="5">
        <v>6738</v>
      </c>
      <c r="F562" s="5">
        <v>169</v>
      </c>
      <c r="H562" s="5" t="s">
        <v>1379</v>
      </c>
      <c r="I562" s="5">
        <v>37</v>
      </c>
      <c r="J562" s="5">
        <v>1</v>
      </c>
      <c r="K562" s="5">
        <v>31</v>
      </c>
      <c r="L562" s="224">
        <v>14931</v>
      </c>
      <c r="Q562" s="2">
        <v>150</v>
      </c>
      <c r="S562" s="5">
        <v>188</v>
      </c>
    </row>
    <row r="563" spans="1:27" x14ac:dyDescent="0.65">
      <c r="A563" s="299"/>
    </row>
    <row r="564" spans="1:27" x14ac:dyDescent="0.65">
      <c r="A564" s="299" t="s">
        <v>1572</v>
      </c>
      <c r="C564" s="414">
        <v>381</v>
      </c>
      <c r="D564" s="5" t="s">
        <v>49</v>
      </c>
      <c r="E564" s="5">
        <v>7461</v>
      </c>
      <c r="F564" s="5">
        <v>152</v>
      </c>
      <c r="H564" s="5" t="s">
        <v>1379</v>
      </c>
      <c r="I564" s="5">
        <v>2</v>
      </c>
      <c r="J564" s="5">
        <v>1</v>
      </c>
      <c r="K564" s="5">
        <v>25</v>
      </c>
      <c r="L564" s="224">
        <v>925</v>
      </c>
      <c r="Q564" s="2">
        <v>200</v>
      </c>
    </row>
    <row r="565" spans="1:27" x14ac:dyDescent="0.65">
      <c r="A565" s="299" t="s">
        <v>1572</v>
      </c>
      <c r="C565" s="414">
        <v>382</v>
      </c>
      <c r="D565" s="5" t="s">
        <v>49</v>
      </c>
      <c r="E565" s="5">
        <v>4890</v>
      </c>
      <c r="F565" s="5">
        <v>82</v>
      </c>
      <c r="H565" s="5" t="s">
        <v>1379</v>
      </c>
      <c r="I565" s="5">
        <v>6</v>
      </c>
      <c r="J565" s="5">
        <v>2</v>
      </c>
      <c r="K565" s="5">
        <v>7</v>
      </c>
      <c r="L565" s="224">
        <v>2607</v>
      </c>
    </row>
    <row r="566" spans="1:27" x14ac:dyDescent="0.65">
      <c r="A566" s="299"/>
      <c r="B566" s="5">
        <v>188</v>
      </c>
      <c r="C566" s="414">
        <v>383</v>
      </c>
      <c r="D566" s="5" t="s">
        <v>34</v>
      </c>
      <c r="E566" s="5">
        <v>37381</v>
      </c>
      <c r="F566" s="5">
        <v>70</v>
      </c>
      <c r="G566" s="5">
        <v>1241</v>
      </c>
      <c r="H566" s="5" t="s">
        <v>1379</v>
      </c>
      <c r="J566" s="5">
        <v>1</v>
      </c>
      <c r="K566" s="5">
        <v>40</v>
      </c>
      <c r="M566" s="2">
        <v>140</v>
      </c>
      <c r="R566" s="2">
        <v>75</v>
      </c>
      <c r="S566" s="5">
        <v>188</v>
      </c>
      <c r="T566" s="5" t="s">
        <v>36</v>
      </c>
      <c r="U566" s="5" t="s">
        <v>45</v>
      </c>
      <c r="V566" s="5">
        <v>144</v>
      </c>
      <c r="X566" s="5">
        <v>144</v>
      </c>
      <c r="AA566" s="5">
        <v>20</v>
      </c>
    </row>
    <row r="567" spans="1:27" x14ac:dyDescent="0.65">
      <c r="A567" s="299"/>
    </row>
    <row r="568" spans="1:27" x14ac:dyDescent="0.65">
      <c r="A568" s="299" t="s">
        <v>1573</v>
      </c>
      <c r="B568" s="5">
        <v>35</v>
      </c>
      <c r="C568" s="414">
        <v>384</v>
      </c>
      <c r="D568" s="5" t="s">
        <v>34</v>
      </c>
      <c r="E568" s="5">
        <v>74954</v>
      </c>
      <c r="F568" s="5">
        <v>48</v>
      </c>
      <c r="G568" s="5">
        <v>6602</v>
      </c>
      <c r="H568" s="5" t="s">
        <v>1379</v>
      </c>
      <c r="J568" s="5">
        <v>1</v>
      </c>
      <c r="K568" s="5">
        <v>93</v>
      </c>
      <c r="M568" s="2">
        <v>193</v>
      </c>
      <c r="Q568" s="2">
        <v>150</v>
      </c>
      <c r="R568" s="2">
        <v>76</v>
      </c>
      <c r="S568" s="5">
        <v>35</v>
      </c>
      <c r="T568" s="5" t="s">
        <v>36</v>
      </c>
      <c r="U568" s="5" t="s">
        <v>37</v>
      </c>
      <c r="V568" s="5">
        <v>72</v>
      </c>
      <c r="X568" s="5">
        <v>72</v>
      </c>
      <c r="AA568" s="5">
        <v>11</v>
      </c>
    </row>
    <row r="569" spans="1:27" x14ac:dyDescent="0.65">
      <c r="A569" s="299" t="s">
        <v>1573</v>
      </c>
      <c r="C569" s="414">
        <v>385</v>
      </c>
      <c r="D569" s="5" t="s">
        <v>49</v>
      </c>
      <c r="E569" s="5">
        <v>4685</v>
      </c>
      <c r="F569" s="5">
        <v>101</v>
      </c>
      <c r="H569" s="5" t="s">
        <v>1379</v>
      </c>
      <c r="I569" s="5">
        <v>19</v>
      </c>
      <c r="J569" s="5">
        <v>3</v>
      </c>
      <c r="K569" s="5">
        <v>57</v>
      </c>
      <c r="L569" s="224">
        <v>7957</v>
      </c>
      <c r="Q569" s="2">
        <v>150</v>
      </c>
    </row>
    <row r="570" spans="1:27" x14ac:dyDescent="0.65">
      <c r="A570" s="299"/>
    </row>
    <row r="571" spans="1:27" x14ac:dyDescent="0.65">
      <c r="A571" s="299" t="s">
        <v>1574</v>
      </c>
      <c r="C571" s="414">
        <v>386</v>
      </c>
      <c r="D571" s="5" t="s">
        <v>49</v>
      </c>
      <c r="E571" s="5">
        <v>6230</v>
      </c>
      <c r="F571" s="5">
        <v>109</v>
      </c>
      <c r="H571" s="5" t="s">
        <v>1379</v>
      </c>
      <c r="I571" s="5">
        <v>25</v>
      </c>
      <c r="L571" s="224">
        <v>10000</v>
      </c>
      <c r="Q571" s="2">
        <v>150</v>
      </c>
    </row>
    <row r="572" spans="1:27" x14ac:dyDescent="0.65">
      <c r="A572" s="299" t="s">
        <v>1574</v>
      </c>
      <c r="C572" s="414">
        <v>387</v>
      </c>
      <c r="D572" s="5" t="s">
        <v>49</v>
      </c>
      <c r="E572" s="5">
        <v>21665</v>
      </c>
      <c r="F572" s="5">
        <v>103</v>
      </c>
      <c r="H572" s="5" t="s">
        <v>1379</v>
      </c>
      <c r="I572" s="5">
        <v>10</v>
      </c>
      <c r="L572" s="224">
        <v>4000</v>
      </c>
      <c r="Q572" s="2">
        <v>150</v>
      </c>
    </row>
    <row r="573" spans="1:27" x14ac:dyDescent="0.65">
      <c r="A573" s="299" t="s">
        <v>1575</v>
      </c>
      <c r="C573" s="414">
        <v>388</v>
      </c>
      <c r="D573" s="5" t="s">
        <v>34</v>
      </c>
      <c r="E573" s="5">
        <v>33167</v>
      </c>
      <c r="F573" s="5">
        <v>26</v>
      </c>
      <c r="H573" s="5" t="s">
        <v>1379</v>
      </c>
      <c r="I573" s="5">
        <v>21</v>
      </c>
      <c r="J573" s="5">
        <v>1</v>
      </c>
      <c r="K573" s="5">
        <v>70</v>
      </c>
      <c r="L573" s="224">
        <v>8570</v>
      </c>
      <c r="Q573" s="2">
        <v>100</v>
      </c>
    </row>
    <row r="574" spans="1:27" x14ac:dyDescent="0.65">
      <c r="A574" s="299" t="s">
        <v>1576</v>
      </c>
      <c r="B574" s="5">
        <v>142</v>
      </c>
      <c r="C574" s="414">
        <v>389</v>
      </c>
      <c r="D574" s="5" t="s">
        <v>34</v>
      </c>
      <c r="E574" s="5">
        <v>52445</v>
      </c>
      <c r="F574" s="5">
        <v>35</v>
      </c>
      <c r="G574" s="5">
        <v>5259</v>
      </c>
      <c r="H574" s="5" t="s">
        <v>1379</v>
      </c>
      <c r="K574" s="5">
        <v>93</v>
      </c>
      <c r="M574" s="2">
        <v>93</v>
      </c>
      <c r="Q574" s="2">
        <v>150</v>
      </c>
      <c r="R574" s="2">
        <v>77</v>
      </c>
      <c r="S574" s="5">
        <v>142</v>
      </c>
      <c r="T574" s="5" t="s">
        <v>36</v>
      </c>
      <c r="U574" s="5" t="s">
        <v>37</v>
      </c>
      <c r="V574" s="5">
        <v>72</v>
      </c>
      <c r="X574" s="5">
        <v>72</v>
      </c>
      <c r="AA574" s="5">
        <v>25</v>
      </c>
    </row>
    <row r="575" spans="1:27" x14ac:dyDescent="0.65">
      <c r="A575" s="299" t="s">
        <v>1576</v>
      </c>
      <c r="C575" s="414">
        <v>390</v>
      </c>
      <c r="D575" s="5" t="s">
        <v>34</v>
      </c>
      <c r="E575" s="5">
        <v>49723</v>
      </c>
      <c r="F575" s="5">
        <v>71</v>
      </c>
      <c r="G575" s="5">
        <v>4700</v>
      </c>
      <c r="H575" s="5" t="s">
        <v>1379</v>
      </c>
      <c r="I575" s="5">
        <v>24</v>
      </c>
      <c r="J575" s="5">
        <v>1</v>
      </c>
      <c r="K575" s="5">
        <v>6</v>
      </c>
      <c r="L575" s="224">
        <v>9706</v>
      </c>
      <c r="Q575" s="2">
        <v>100</v>
      </c>
    </row>
    <row r="576" spans="1:27" x14ac:dyDescent="0.65">
      <c r="A576" s="299" t="s">
        <v>1576</v>
      </c>
      <c r="C576" s="414">
        <v>391</v>
      </c>
      <c r="D576" s="5" t="s">
        <v>49</v>
      </c>
      <c r="E576" s="5">
        <v>1318</v>
      </c>
      <c r="F576" s="5">
        <v>98</v>
      </c>
      <c r="H576" s="5" t="s">
        <v>1379</v>
      </c>
      <c r="I576" s="5">
        <v>7</v>
      </c>
      <c r="J576" s="5">
        <v>3</v>
      </c>
      <c r="K576" s="5">
        <v>51</v>
      </c>
      <c r="L576" s="224">
        <v>3151</v>
      </c>
      <c r="Q576" s="2">
        <v>150</v>
      </c>
    </row>
    <row r="577" spans="1:28" x14ac:dyDescent="0.65">
      <c r="A577" s="299" t="s">
        <v>1577</v>
      </c>
      <c r="B577" s="5">
        <v>187</v>
      </c>
      <c r="C577" s="414">
        <v>392</v>
      </c>
      <c r="D577" s="5" t="s">
        <v>34</v>
      </c>
      <c r="E577" s="5">
        <v>37172</v>
      </c>
      <c r="F577" s="5">
        <v>5</v>
      </c>
      <c r="G577" s="5">
        <v>1213</v>
      </c>
      <c r="H577" s="5" t="s">
        <v>1379</v>
      </c>
      <c r="K577" s="5">
        <v>81</v>
      </c>
      <c r="M577" s="2">
        <v>81</v>
      </c>
      <c r="Q577" s="2">
        <v>200</v>
      </c>
      <c r="R577" s="2">
        <v>78</v>
      </c>
      <c r="S577" s="5">
        <v>187</v>
      </c>
      <c r="T577" s="5" t="s">
        <v>36</v>
      </c>
      <c r="U577" s="5" t="s">
        <v>45</v>
      </c>
      <c r="V577" s="5">
        <v>144</v>
      </c>
      <c r="X577" s="5">
        <v>144</v>
      </c>
      <c r="AA577" s="5">
        <v>15</v>
      </c>
    </row>
    <row r="578" spans="1:28" x14ac:dyDescent="0.65">
      <c r="A578" s="299" t="s">
        <v>1577</v>
      </c>
      <c r="C578" s="414">
        <v>393</v>
      </c>
      <c r="D578" s="5" t="s">
        <v>49</v>
      </c>
      <c r="E578" s="5">
        <v>6229</v>
      </c>
      <c r="F578" s="5">
        <v>199</v>
      </c>
      <c r="H578" s="5" t="s">
        <v>1379</v>
      </c>
      <c r="I578" s="5">
        <v>25</v>
      </c>
      <c r="L578" s="224">
        <v>10000</v>
      </c>
      <c r="Q578" s="2">
        <v>200</v>
      </c>
    </row>
    <row r="579" spans="1:28" x14ac:dyDescent="0.65">
      <c r="A579" s="299" t="s">
        <v>1578</v>
      </c>
      <c r="B579" s="5">
        <v>187</v>
      </c>
      <c r="C579" s="414">
        <v>394</v>
      </c>
      <c r="D579" s="5" t="s">
        <v>49</v>
      </c>
      <c r="E579" s="5">
        <v>1102</v>
      </c>
      <c r="F579" s="5">
        <v>48</v>
      </c>
      <c r="H579" s="5" t="s">
        <v>1379</v>
      </c>
      <c r="I579" s="5">
        <v>17</v>
      </c>
      <c r="J579" s="5">
        <v>1</v>
      </c>
      <c r="K579" s="5">
        <v>52</v>
      </c>
      <c r="L579" s="224">
        <v>6952</v>
      </c>
      <c r="Q579" s="2">
        <v>150</v>
      </c>
      <c r="S579" s="5">
        <v>187</v>
      </c>
    </row>
    <row r="580" spans="1:28" x14ac:dyDescent="0.65">
      <c r="A580" s="299" t="s">
        <v>1579</v>
      </c>
      <c r="B580" s="5">
        <v>94</v>
      </c>
      <c r="C580" s="414">
        <v>395</v>
      </c>
      <c r="D580" s="5" t="s">
        <v>34</v>
      </c>
      <c r="E580" s="5">
        <v>42731</v>
      </c>
      <c r="F580" s="5">
        <v>201</v>
      </c>
      <c r="G580" s="5">
        <v>2747</v>
      </c>
      <c r="H580" s="5" t="s">
        <v>1379</v>
      </c>
      <c r="I580" s="5">
        <v>4</v>
      </c>
      <c r="K580" s="5">
        <v>80</v>
      </c>
      <c r="L580" s="224">
        <v>1680</v>
      </c>
      <c r="Q580" s="2">
        <v>100</v>
      </c>
      <c r="S580" s="5">
        <v>94</v>
      </c>
    </row>
    <row r="581" spans="1:28" x14ac:dyDescent="0.65">
      <c r="A581" s="299" t="s">
        <v>1410</v>
      </c>
      <c r="B581" s="5">
        <v>73</v>
      </c>
      <c r="C581" s="414">
        <v>396</v>
      </c>
      <c r="D581" s="5" t="s">
        <v>34</v>
      </c>
      <c r="E581" s="5">
        <v>74937</v>
      </c>
      <c r="F581" s="5">
        <v>66</v>
      </c>
      <c r="G581" s="5">
        <v>6585</v>
      </c>
      <c r="H581" s="5" t="s">
        <v>1379</v>
      </c>
      <c r="K581" s="5">
        <v>91</v>
      </c>
      <c r="M581" s="2">
        <v>91</v>
      </c>
      <c r="Q581" s="2">
        <v>250</v>
      </c>
      <c r="R581" s="2">
        <v>79</v>
      </c>
      <c r="S581" s="5">
        <v>73</v>
      </c>
      <c r="T581" s="5" t="s">
        <v>36</v>
      </c>
      <c r="U581" s="5" t="s">
        <v>37</v>
      </c>
      <c r="V581" s="5">
        <v>72</v>
      </c>
      <c r="X581" s="5">
        <v>72</v>
      </c>
      <c r="AA581" s="5">
        <v>30</v>
      </c>
    </row>
    <row r="582" spans="1:28" x14ac:dyDescent="0.65">
      <c r="A582" s="299" t="s">
        <v>1410</v>
      </c>
      <c r="C582" s="414">
        <v>397</v>
      </c>
      <c r="D582" s="5" t="s">
        <v>49</v>
      </c>
      <c r="E582" s="5">
        <v>1105</v>
      </c>
      <c r="F582" s="5">
        <v>52</v>
      </c>
      <c r="H582" s="5" t="s">
        <v>1379</v>
      </c>
      <c r="I582" s="5">
        <v>11</v>
      </c>
      <c r="J582" s="5">
        <v>3</v>
      </c>
      <c r="K582" s="5">
        <v>11</v>
      </c>
      <c r="L582" s="224">
        <v>4711</v>
      </c>
      <c r="Q582" s="2">
        <v>100</v>
      </c>
    </row>
    <row r="583" spans="1:28" s="229" customFormat="1" x14ac:dyDescent="0.65">
      <c r="A583" s="301" t="s">
        <v>1580</v>
      </c>
      <c r="B583" s="551">
        <v>16</v>
      </c>
      <c r="C583" s="553">
        <v>398</v>
      </c>
      <c r="D583" s="142" t="s">
        <v>47</v>
      </c>
      <c r="E583" s="142">
        <v>1720</v>
      </c>
      <c r="F583" s="142">
        <v>31</v>
      </c>
      <c r="G583" s="142"/>
      <c r="H583" s="142" t="s">
        <v>1379</v>
      </c>
      <c r="I583" s="142"/>
      <c r="J583" s="142">
        <v>1</v>
      </c>
      <c r="K583" s="142">
        <v>20</v>
      </c>
      <c r="L583" s="565"/>
      <c r="M583" s="229">
        <v>120</v>
      </c>
      <c r="Q583" s="229">
        <v>250</v>
      </c>
      <c r="R583" s="229">
        <v>80</v>
      </c>
      <c r="S583" s="142">
        <v>16</v>
      </c>
      <c r="T583" s="142" t="s">
        <v>36</v>
      </c>
      <c r="U583" s="142" t="s">
        <v>64</v>
      </c>
      <c r="V583" s="142">
        <v>59</v>
      </c>
      <c r="X583" s="142">
        <v>59</v>
      </c>
      <c r="AA583" s="142">
        <v>25</v>
      </c>
      <c r="AB583" s="142"/>
    </row>
    <row r="584" spans="1:28" s="229" customFormat="1" x14ac:dyDescent="0.65">
      <c r="A584" s="301" t="s">
        <v>1580</v>
      </c>
      <c r="B584" s="551"/>
      <c r="C584" s="553">
        <v>399</v>
      </c>
      <c r="D584" s="142" t="s">
        <v>49</v>
      </c>
      <c r="E584" s="142">
        <v>1260</v>
      </c>
      <c r="F584" s="142">
        <v>7</v>
      </c>
      <c r="G584" s="142"/>
      <c r="H584" s="142" t="s">
        <v>1379</v>
      </c>
      <c r="I584" s="142">
        <v>40</v>
      </c>
      <c r="J584" s="142">
        <v>2</v>
      </c>
      <c r="K584" s="142">
        <v>5</v>
      </c>
      <c r="L584" s="565">
        <v>16205</v>
      </c>
      <c r="Q584" s="229">
        <v>100</v>
      </c>
      <c r="S584" s="142"/>
      <c r="T584" s="142"/>
      <c r="U584" s="142"/>
      <c r="V584" s="142"/>
      <c r="X584" s="142"/>
      <c r="AA584" s="142"/>
      <c r="AB584" s="142"/>
    </row>
    <row r="585" spans="1:28" x14ac:dyDescent="0.65">
      <c r="A585" s="299" t="s">
        <v>1581</v>
      </c>
      <c r="B585" s="5">
        <v>15</v>
      </c>
      <c r="C585" s="414">
        <v>400</v>
      </c>
      <c r="D585" s="5" t="s">
        <v>34</v>
      </c>
      <c r="E585" s="5">
        <v>37389</v>
      </c>
      <c r="F585" s="5">
        <v>19</v>
      </c>
      <c r="G585" s="5">
        <v>1249</v>
      </c>
      <c r="H585" s="5" t="s">
        <v>1379</v>
      </c>
      <c r="K585" s="5">
        <v>55</v>
      </c>
      <c r="M585" s="2">
        <v>55</v>
      </c>
      <c r="Q585" s="2">
        <v>100</v>
      </c>
      <c r="R585" s="2">
        <v>81</v>
      </c>
      <c r="S585" s="5">
        <v>15</v>
      </c>
      <c r="T585" s="5" t="s">
        <v>36</v>
      </c>
      <c r="U585" s="5" t="s">
        <v>45</v>
      </c>
      <c r="V585" s="5">
        <v>144</v>
      </c>
      <c r="X585" s="5">
        <v>144</v>
      </c>
      <c r="AA585" s="5">
        <v>20</v>
      </c>
    </row>
    <row r="586" spans="1:28" x14ac:dyDescent="0.65">
      <c r="A586" s="299" t="s">
        <v>1581</v>
      </c>
      <c r="C586" s="414">
        <v>401</v>
      </c>
      <c r="D586" s="5" t="s">
        <v>34</v>
      </c>
      <c r="E586" s="5">
        <v>78922</v>
      </c>
      <c r="F586" s="5">
        <v>22</v>
      </c>
      <c r="G586" s="5">
        <v>6570</v>
      </c>
      <c r="H586" s="5" t="s">
        <v>1379</v>
      </c>
      <c r="I586" s="5">
        <v>3</v>
      </c>
      <c r="J586" s="5">
        <v>1</v>
      </c>
      <c r="K586" s="5">
        <v>74</v>
      </c>
      <c r="L586" s="224">
        <v>1374</v>
      </c>
      <c r="Q586" s="2">
        <v>150</v>
      </c>
    </row>
    <row r="587" spans="1:28" x14ac:dyDescent="0.65">
      <c r="A587" s="299" t="s">
        <v>1581</v>
      </c>
      <c r="B587" s="5">
        <v>15</v>
      </c>
      <c r="C587" s="414">
        <v>402</v>
      </c>
      <c r="D587" s="5" t="s">
        <v>34</v>
      </c>
      <c r="E587" s="5">
        <v>74926</v>
      </c>
      <c r="F587" s="5">
        <v>26</v>
      </c>
      <c r="G587" s="5">
        <v>6574</v>
      </c>
      <c r="H587" s="5" t="s">
        <v>1379</v>
      </c>
      <c r="I587" s="5">
        <v>3</v>
      </c>
      <c r="J587" s="5">
        <v>1</v>
      </c>
      <c r="K587" s="5">
        <v>6</v>
      </c>
      <c r="L587" s="224">
        <v>1306</v>
      </c>
      <c r="Q587" s="2">
        <v>100</v>
      </c>
      <c r="S587" s="5">
        <v>15</v>
      </c>
    </row>
    <row r="588" spans="1:28" x14ac:dyDescent="0.65">
      <c r="A588" s="299" t="s">
        <v>1582</v>
      </c>
      <c r="B588" s="5">
        <v>96</v>
      </c>
      <c r="C588" s="414">
        <v>403</v>
      </c>
      <c r="D588" s="5" t="s">
        <v>49</v>
      </c>
      <c r="E588" s="5">
        <v>1169</v>
      </c>
      <c r="F588" s="5">
        <v>51</v>
      </c>
      <c r="H588" s="5" t="s">
        <v>1379</v>
      </c>
      <c r="I588" s="5">
        <v>27</v>
      </c>
      <c r="J588" s="5">
        <v>1</v>
      </c>
      <c r="K588" s="5">
        <v>72</v>
      </c>
      <c r="L588" s="224">
        <v>10972</v>
      </c>
      <c r="Q588" s="2">
        <v>150</v>
      </c>
      <c r="S588" s="5">
        <v>96</v>
      </c>
    </row>
    <row r="589" spans="1:28" x14ac:dyDescent="0.65">
      <c r="A589" s="299" t="s">
        <v>1582</v>
      </c>
      <c r="B589" s="5">
        <v>96</v>
      </c>
      <c r="C589" s="414">
        <v>404</v>
      </c>
      <c r="D589" s="5" t="s">
        <v>49</v>
      </c>
      <c r="E589" s="5">
        <v>5638</v>
      </c>
      <c r="F589" s="5">
        <v>96</v>
      </c>
      <c r="H589" s="5" t="s">
        <v>1379</v>
      </c>
      <c r="I589" s="5">
        <v>5</v>
      </c>
      <c r="J589" s="5">
        <v>3</v>
      </c>
      <c r="K589" s="5">
        <v>57</v>
      </c>
      <c r="L589" s="224">
        <v>2357</v>
      </c>
      <c r="Q589" s="2">
        <v>100</v>
      </c>
      <c r="S589" s="5">
        <v>96</v>
      </c>
    </row>
    <row r="590" spans="1:28" x14ac:dyDescent="0.65">
      <c r="A590" s="299" t="s">
        <v>1582</v>
      </c>
      <c r="B590" s="5">
        <v>96</v>
      </c>
      <c r="C590" s="414">
        <v>405</v>
      </c>
      <c r="D590" s="5" t="s">
        <v>34</v>
      </c>
      <c r="E590" s="5">
        <v>99266</v>
      </c>
      <c r="F590" s="5">
        <v>183</v>
      </c>
      <c r="G590" s="5">
        <v>7840</v>
      </c>
      <c r="H590" s="5" t="s">
        <v>1379</v>
      </c>
      <c r="I590" s="5">
        <v>10</v>
      </c>
      <c r="K590" s="5">
        <v>58</v>
      </c>
      <c r="L590" s="224">
        <v>4058</v>
      </c>
      <c r="Q590" s="2">
        <v>200</v>
      </c>
      <c r="S590" s="5">
        <v>96</v>
      </c>
    </row>
    <row r="591" spans="1:28" x14ac:dyDescent="0.65">
      <c r="A591" s="299" t="s">
        <v>1582</v>
      </c>
      <c r="B591" s="5">
        <v>96</v>
      </c>
      <c r="C591" s="414">
        <v>406</v>
      </c>
      <c r="D591" s="5" t="s">
        <v>34</v>
      </c>
      <c r="E591" s="5">
        <v>99263</v>
      </c>
      <c r="F591" s="5">
        <v>186</v>
      </c>
      <c r="G591" s="5">
        <v>7843</v>
      </c>
      <c r="H591" s="5" t="s">
        <v>1379</v>
      </c>
      <c r="I591" s="5">
        <v>5</v>
      </c>
      <c r="J591" s="5">
        <v>1</v>
      </c>
      <c r="K591" s="5">
        <v>10</v>
      </c>
      <c r="L591" s="224">
        <v>2110</v>
      </c>
      <c r="Q591" s="2">
        <v>200</v>
      </c>
      <c r="S591" s="5">
        <v>96</v>
      </c>
    </row>
    <row r="592" spans="1:28" x14ac:dyDescent="0.65">
      <c r="A592" s="299" t="s">
        <v>1582</v>
      </c>
      <c r="B592" s="5">
        <v>96</v>
      </c>
      <c r="C592" s="414">
        <v>407</v>
      </c>
      <c r="D592" s="5" t="s">
        <v>34</v>
      </c>
      <c r="E592" s="5">
        <v>99264</v>
      </c>
      <c r="F592" s="5">
        <v>187</v>
      </c>
      <c r="G592" s="5">
        <v>7844</v>
      </c>
      <c r="H592" s="5" t="s">
        <v>1379</v>
      </c>
      <c r="I592" s="5">
        <v>4</v>
      </c>
      <c r="J592" s="5">
        <v>1</v>
      </c>
      <c r="K592" s="5">
        <v>9</v>
      </c>
      <c r="L592" s="224">
        <v>1709</v>
      </c>
      <c r="Q592" s="2">
        <v>150</v>
      </c>
      <c r="S592" s="5">
        <v>96</v>
      </c>
    </row>
    <row r="593" spans="1:28" s="229" customFormat="1" x14ac:dyDescent="0.65">
      <c r="A593" s="301" t="s">
        <v>1583</v>
      </c>
      <c r="B593" s="551">
        <v>53</v>
      </c>
      <c r="C593" s="553">
        <v>408</v>
      </c>
      <c r="D593" s="142" t="s">
        <v>49</v>
      </c>
      <c r="E593" s="142">
        <v>4062</v>
      </c>
      <c r="F593" s="142">
        <v>3</v>
      </c>
      <c r="G593" s="142"/>
      <c r="H593" s="142" t="s">
        <v>1379</v>
      </c>
      <c r="I593" s="142">
        <v>13</v>
      </c>
      <c r="J593" s="142"/>
      <c r="K593" s="142">
        <v>91</v>
      </c>
      <c r="L593" s="565">
        <v>5291</v>
      </c>
      <c r="Q593" s="229">
        <v>200</v>
      </c>
      <c r="S593" s="142">
        <v>53</v>
      </c>
      <c r="T593" s="142"/>
      <c r="U593" s="142"/>
      <c r="V593" s="142"/>
      <c r="X593" s="142"/>
      <c r="AA593" s="142"/>
      <c r="AB593" s="142"/>
    </row>
    <row r="594" spans="1:28" s="229" customFormat="1" x14ac:dyDescent="0.65">
      <c r="A594" s="301" t="s">
        <v>1583</v>
      </c>
      <c r="B594" s="551">
        <v>53</v>
      </c>
      <c r="C594" s="553">
        <v>409</v>
      </c>
      <c r="D594" s="142" t="s">
        <v>49</v>
      </c>
      <c r="E594" s="142">
        <v>3531</v>
      </c>
      <c r="F594" s="142">
        <v>30</v>
      </c>
      <c r="G594" s="142"/>
      <c r="H594" s="142" t="s">
        <v>1379</v>
      </c>
      <c r="I594" s="142">
        <v>6</v>
      </c>
      <c r="J594" s="142">
        <v>2</v>
      </c>
      <c r="K594" s="142">
        <v>95</v>
      </c>
      <c r="L594" s="565">
        <v>2695</v>
      </c>
      <c r="Q594" s="229">
        <v>100</v>
      </c>
      <c r="S594" s="142">
        <v>53</v>
      </c>
      <c r="T594" s="142"/>
      <c r="U594" s="142"/>
      <c r="V594" s="142"/>
      <c r="X594" s="142"/>
      <c r="AA594" s="142"/>
      <c r="AB594" s="142"/>
    </row>
    <row r="595" spans="1:28" s="229" customFormat="1" x14ac:dyDescent="0.65">
      <c r="A595" s="301" t="s">
        <v>1583</v>
      </c>
      <c r="B595" s="551">
        <v>53</v>
      </c>
      <c r="C595" s="553">
        <v>410</v>
      </c>
      <c r="D595" s="142" t="s">
        <v>49</v>
      </c>
      <c r="E595" s="142">
        <v>11667</v>
      </c>
      <c r="F595" s="142">
        <v>47</v>
      </c>
      <c r="G595" s="142"/>
      <c r="H595" s="142" t="s">
        <v>1379</v>
      </c>
      <c r="I595" s="142">
        <v>2</v>
      </c>
      <c r="J595" s="142">
        <v>1</v>
      </c>
      <c r="K595" s="142">
        <v>34</v>
      </c>
      <c r="L595" s="565">
        <v>934</v>
      </c>
      <c r="Q595" s="229">
        <v>300</v>
      </c>
      <c r="S595" s="142">
        <v>53</v>
      </c>
      <c r="T595" s="142"/>
      <c r="U595" s="142"/>
      <c r="V595" s="142"/>
      <c r="X595" s="142"/>
      <c r="AA595" s="142"/>
      <c r="AB595" s="142"/>
    </row>
    <row r="596" spans="1:28" x14ac:dyDescent="0.65">
      <c r="A596" s="299" t="s">
        <v>1583</v>
      </c>
      <c r="C596" s="414">
        <v>411</v>
      </c>
      <c r="D596" s="5" t="s">
        <v>34</v>
      </c>
      <c r="E596" s="5">
        <v>42321</v>
      </c>
      <c r="F596" s="5">
        <v>44</v>
      </c>
      <c r="G596" s="5">
        <v>3946</v>
      </c>
      <c r="H596" s="5" t="s">
        <v>1379</v>
      </c>
      <c r="I596" s="5">
        <v>7</v>
      </c>
      <c r="K596" s="5">
        <v>74</v>
      </c>
      <c r="L596" s="224">
        <v>2874</v>
      </c>
      <c r="Q596" s="2">
        <v>250</v>
      </c>
    </row>
    <row r="597" spans="1:28" s="282" customFormat="1" x14ac:dyDescent="0.65">
      <c r="A597" s="303" t="s">
        <v>1583</v>
      </c>
      <c r="B597" s="17"/>
      <c r="C597" s="414">
        <v>412</v>
      </c>
      <c r="D597" s="17" t="s">
        <v>34</v>
      </c>
      <c r="E597" s="17">
        <v>42306</v>
      </c>
      <c r="F597" s="17">
        <v>29</v>
      </c>
      <c r="G597" s="17">
        <v>3931</v>
      </c>
      <c r="H597" s="17" t="s">
        <v>1379</v>
      </c>
      <c r="I597" s="17">
        <v>7</v>
      </c>
      <c r="J597" s="17">
        <v>1</v>
      </c>
      <c r="K597" s="17">
        <v>93</v>
      </c>
      <c r="L597" s="566">
        <v>2993</v>
      </c>
      <c r="Q597" s="282">
        <v>100</v>
      </c>
      <c r="S597" s="17"/>
      <c r="T597" s="17"/>
      <c r="U597" s="17"/>
      <c r="V597" s="17"/>
      <c r="X597" s="17"/>
      <c r="AA597" s="17"/>
      <c r="AB597" s="17"/>
    </row>
    <row r="598" spans="1:28" x14ac:dyDescent="0.65">
      <c r="A598" s="299" t="s">
        <v>1583</v>
      </c>
      <c r="C598" s="414">
        <v>413</v>
      </c>
      <c r="D598" s="5" t="s">
        <v>34</v>
      </c>
      <c r="E598" s="5">
        <v>42488</v>
      </c>
      <c r="F598" s="5">
        <v>33</v>
      </c>
      <c r="G598" s="5">
        <v>5252</v>
      </c>
      <c r="H598" s="5" t="s">
        <v>1379</v>
      </c>
      <c r="K598" s="5">
        <v>88</v>
      </c>
      <c r="L598" s="224">
        <v>88</v>
      </c>
      <c r="Q598" s="2">
        <v>250</v>
      </c>
    </row>
    <row r="599" spans="1:28" x14ac:dyDescent="0.65">
      <c r="A599" s="299" t="s">
        <v>1584</v>
      </c>
      <c r="B599" s="5">
        <v>109</v>
      </c>
      <c r="C599" s="414">
        <v>414</v>
      </c>
      <c r="D599" s="5" t="s">
        <v>34</v>
      </c>
      <c r="E599" s="5">
        <v>56409</v>
      </c>
      <c r="F599" s="5">
        <v>102</v>
      </c>
      <c r="G599" s="5">
        <v>5447</v>
      </c>
      <c r="H599" s="5" t="s">
        <v>1379</v>
      </c>
      <c r="J599" s="5">
        <v>1</v>
      </c>
      <c r="K599" s="5">
        <v>64</v>
      </c>
      <c r="M599" s="2">
        <v>164</v>
      </c>
      <c r="Q599" s="2">
        <v>250</v>
      </c>
      <c r="R599" s="2">
        <v>82</v>
      </c>
      <c r="S599" s="5">
        <v>109</v>
      </c>
      <c r="T599" s="5" t="s">
        <v>36</v>
      </c>
      <c r="U599" s="5" t="s">
        <v>45</v>
      </c>
      <c r="V599" s="5">
        <v>144</v>
      </c>
      <c r="X599" s="5">
        <v>144</v>
      </c>
      <c r="AA599" s="5">
        <v>35</v>
      </c>
    </row>
    <row r="600" spans="1:28" s="229" customFormat="1" x14ac:dyDescent="0.65">
      <c r="A600" s="301" t="s">
        <v>1585</v>
      </c>
      <c r="B600" s="551"/>
      <c r="C600" s="414">
        <v>415</v>
      </c>
      <c r="D600" s="142" t="s">
        <v>47</v>
      </c>
      <c r="E600" s="142">
        <v>1156</v>
      </c>
      <c r="F600" s="142">
        <v>5</v>
      </c>
      <c r="G600" s="142"/>
      <c r="H600" s="142" t="s">
        <v>1379</v>
      </c>
      <c r="I600" s="142">
        <v>12</v>
      </c>
      <c r="J600" s="142">
        <v>2</v>
      </c>
      <c r="K600" s="142">
        <v>80</v>
      </c>
      <c r="L600" s="565">
        <v>5080</v>
      </c>
      <c r="Q600" s="229">
        <v>150</v>
      </c>
      <c r="S600" s="142"/>
      <c r="T600" s="142"/>
      <c r="U600" s="142"/>
      <c r="V600" s="142"/>
      <c r="X600" s="142"/>
      <c r="AA600" s="142"/>
      <c r="AB600" s="142"/>
    </row>
    <row r="601" spans="1:28" s="229" customFormat="1" x14ac:dyDescent="0.65">
      <c r="A601" s="301" t="s">
        <v>1586</v>
      </c>
      <c r="B601" s="551"/>
      <c r="C601" s="414">
        <v>416</v>
      </c>
      <c r="D601" s="142" t="s">
        <v>49</v>
      </c>
      <c r="E601" s="142">
        <v>4658</v>
      </c>
      <c r="F601" s="142">
        <v>15</v>
      </c>
      <c r="G601" s="142"/>
      <c r="H601" s="142" t="s">
        <v>1379</v>
      </c>
      <c r="I601" s="142">
        <v>11</v>
      </c>
      <c r="J601" s="142">
        <v>1</v>
      </c>
      <c r="K601" s="142">
        <v>2</v>
      </c>
      <c r="L601" s="565">
        <v>4502</v>
      </c>
      <c r="Q601" s="229">
        <v>100</v>
      </c>
      <c r="S601" s="142"/>
      <c r="T601" s="142"/>
      <c r="U601" s="142"/>
      <c r="V601" s="142"/>
      <c r="X601" s="142"/>
      <c r="AA601" s="142"/>
      <c r="AB601" s="142"/>
    </row>
    <row r="602" spans="1:28" x14ac:dyDescent="0.65">
      <c r="A602" s="299" t="s">
        <v>1421</v>
      </c>
      <c r="C602" s="414">
        <v>417</v>
      </c>
      <c r="D602" s="5" t="s">
        <v>34</v>
      </c>
      <c r="E602" s="5">
        <v>88577</v>
      </c>
      <c r="F602" s="5">
        <v>114</v>
      </c>
      <c r="G602" s="5">
        <v>7168</v>
      </c>
      <c r="H602" s="5" t="s">
        <v>1379</v>
      </c>
      <c r="I602" s="5">
        <v>7</v>
      </c>
      <c r="K602" s="5">
        <v>37</v>
      </c>
      <c r="L602" s="224">
        <v>2837</v>
      </c>
      <c r="Q602" s="2">
        <v>100</v>
      </c>
    </row>
    <row r="603" spans="1:28" x14ac:dyDescent="0.65">
      <c r="A603" s="299" t="s">
        <v>1421</v>
      </c>
      <c r="C603" s="414">
        <v>418</v>
      </c>
      <c r="D603" s="5" t="s">
        <v>34</v>
      </c>
      <c r="E603" s="5">
        <v>88893</v>
      </c>
      <c r="F603" s="5">
        <v>304</v>
      </c>
      <c r="G603" s="5">
        <v>7275</v>
      </c>
      <c r="H603" s="5" t="s">
        <v>1379</v>
      </c>
      <c r="I603" s="5">
        <v>4</v>
      </c>
      <c r="J603" s="5">
        <v>1</v>
      </c>
      <c r="K603" s="5">
        <v>25</v>
      </c>
      <c r="L603" s="224">
        <v>1725</v>
      </c>
      <c r="Q603" s="2">
        <v>150</v>
      </c>
    </row>
    <row r="604" spans="1:28" x14ac:dyDescent="0.65">
      <c r="A604" s="299" t="s">
        <v>1421</v>
      </c>
      <c r="C604" s="414">
        <v>419</v>
      </c>
      <c r="D604" s="5" t="s">
        <v>34</v>
      </c>
      <c r="E604" s="5">
        <v>88886</v>
      </c>
      <c r="F604" s="5">
        <v>163</v>
      </c>
      <c r="G604" s="5">
        <v>7268</v>
      </c>
      <c r="H604" s="5" t="s">
        <v>1379</v>
      </c>
      <c r="I604" s="5">
        <v>1</v>
      </c>
      <c r="J604" s="5">
        <v>3</v>
      </c>
      <c r="K604" s="5">
        <v>13</v>
      </c>
      <c r="L604" s="224">
        <v>713</v>
      </c>
      <c r="Q604" s="2">
        <v>150</v>
      </c>
    </row>
    <row r="605" spans="1:28" x14ac:dyDescent="0.65">
      <c r="A605" s="299" t="s">
        <v>1587</v>
      </c>
      <c r="C605" s="414">
        <v>420</v>
      </c>
      <c r="D605" s="5" t="s">
        <v>34</v>
      </c>
      <c r="E605" s="5">
        <v>88860</v>
      </c>
      <c r="F605" s="5">
        <v>130</v>
      </c>
      <c r="G605" s="5">
        <v>7242</v>
      </c>
      <c r="H605" s="5" t="s">
        <v>1379</v>
      </c>
      <c r="I605" s="5">
        <v>3</v>
      </c>
      <c r="K605" s="5">
        <v>52</v>
      </c>
      <c r="L605" s="224">
        <v>1252</v>
      </c>
      <c r="Q605" s="2">
        <v>250</v>
      </c>
    </row>
    <row r="606" spans="1:28" x14ac:dyDescent="0.65">
      <c r="A606" s="301" t="s">
        <v>1421</v>
      </c>
      <c r="B606" s="5">
        <v>177</v>
      </c>
      <c r="C606" s="414">
        <v>421</v>
      </c>
      <c r="D606" s="5" t="s">
        <v>34</v>
      </c>
      <c r="E606" s="5">
        <v>37355</v>
      </c>
      <c r="F606" s="5">
        <v>28</v>
      </c>
      <c r="G606" s="5">
        <v>1190</v>
      </c>
      <c r="H606" s="5" t="s">
        <v>1379</v>
      </c>
      <c r="J606" s="5">
        <v>3</v>
      </c>
      <c r="K606" s="5">
        <v>70</v>
      </c>
      <c r="M606" s="2">
        <v>370</v>
      </c>
      <c r="Q606" s="2">
        <v>250</v>
      </c>
      <c r="R606" s="2">
        <v>83</v>
      </c>
      <c r="S606" s="5">
        <v>177</v>
      </c>
      <c r="T606" s="5" t="s">
        <v>36</v>
      </c>
      <c r="U606" s="5" t="s">
        <v>45</v>
      </c>
      <c r="V606" s="5">
        <v>108</v>
      </c>
      <c r="X606" s="5">
        <v>108</v>
      </c>
      <c r="AA606" s="5">
        <v>25</v>
      </c>
      <c r="AB606" s="301" t="s">
        <v>1421</v>
      </c>
    </row>
    <row r="607" spans="1:28" s="229" customFormat="1" x14ac:dyDescent="0.65">
      <c r="A607" s="301" t="s">
        <v>1588</v>
      </c>
      <c r="B607" s="551">
        <v>182</v>
      </c>
      <c r="C607" s="414">
        <v>422</v>
      </c>
      <c r="D607" s="142" t="s">
        <v>49</v>
      </c>
      <c r="E607" s="142">
        <v>7282</v>
      </c>
      <c r="F607" s="142">
        <v>110</v>
      </c>
      <c r="G607" s="142"/>
      <c r="H607" s="142" t="s">
        <v>1379</v>
      </c>
      <c r="I607" s="142">
        <v>6</v>
      </c>
      <c r="J607" s="142">
        <v>1</v>
      </c>
      <c r="K607" s="142">
        <v>91</v>
      </c>
      <c r="L607" s="565">
        <v>2591</v>
      </c>
      <c r="Q607" s="229">
        <v>100</v>
      </c>
      <c r="S607" s="142">
        <v>182</v>
      </c>
      <c r="T607" s="142"/>
      <c r="U607" s="142"/>
      <c r="V607" s="142"/>
      <c r="X607" s="142"/>
      <c r="AA607" s="142"/>
      <c r="AB607" s="142"/>
    </row>
    <row r="608" spans="1:28" s="229" customFormat="1" x14ac:dyDescent="0.65">
      <c r="A608" s="301" t="s">
        <v>1589</v>
      </c>
      <c r="B608" s="551">
        <v>46</v>
      </c>
      <c r="C608" s="414">
        <v>423</v>
      </c>
      <c r="D608" s="142" t="s">
        <v>49</v>
      </c>
      <c r="E608" s="142">
        <v>1063</v>
      </c>
      <c r="F608" s="142">
        <v>17</v>
      </c>
      <c r="G608" s="142"/>
      <c r="H608" s="142" t="s">
        <v>1379</v>
      </c>
      <c r="I608" s="142">
        <v>28</v>
      </c>
      <c r="J608" s="142">
        <v>2</v>
      </c>
      <c r="K608" s="142">
        <v>5</v>
      </c>
      <c r="L608" s="565">
        <v>11405</v>
      </c>
      <c r="Q608" s="229">
        <v>250</v>
      </c>
      <c r="S608" s="142">
        <v>46</v>
      </c>
      <c r="T608" s="142"/>
      <c r="U608" s="142"/>
      <c r="V608" s="142"/>
      <c r="X608" s="142"/>
      <c r="AA608" s="142"/>
      <c r="AB608" s="142"/>
    </row>
    <row r="609" spans="1:28" s="229" customFormat="1" x14ac:dyDescent="0.65">
      <c r="A609" s="299" t="s">
        <v>1590</v>
      </c>
      <c r="B609" s="551">
        <v>176</v>
      </c>
      <c r="C609" s="414">
        <v>424</v>
      </c>
      <c r="D609" s="142" t="s">
        <v>49</v>
      </c>
      <c r="E609" s="142">
        <v>21807</v>
      </c>
      <c r="F609" s="142">
        <v>15</v>
      </c>
      <c r="G609" s="142"/>
      <c r="H609" s="142" t="s">
        <v>1379</v>
      </c>
      <c r="I609" s="142">
        <v>11</v>
      </c>
      <c r="J609" s="142">
        <v>2</v>
      </c>
      <c r="K609" s="142">
        <v>69</v>
      </c>
      <c r="L609" s="565">
        <v>4669</v>
      </c>
      <c r="Q609" s="229">
        <v>100</v>
      </c>
      <c r="S609" s="142">
        <v>176</v>
      </c>
      <c r="T609" s="142"/>
      <c r="U609" s="142"/>
      <c r="V609" s="142"/>
      <c r="X609" s="142"/>
      <c r="AA609" s="142"/>
      <c r="AB609" s="142"/>
    </row>
    <row r="610" spans="1:28" x14ac:dyDescent="0.65">
      <c r="A610" s="299" t="s">
        <v>1591</v>
      </c>
      <c r="B610" s="5">
        <v>184</v>
      </c>
      <c r="C610" s="414">
        <v>425</v>
      </c>
      <c r="D610" s="5" t="s">
        <v>34</v>
      </c>
      <c r="E610" s="5">
        <v>88853</v>
      </c>
      <c r="F610" s="5">
        <v>149</v>
      </c>
      <c r="G610" s="5">
        <v>7235</v>
      </c>
      <c r="H610" s="5" t="s">
        <v>1379</v>
      </c>
      <c r="I610" s="5">
        <v>8</v>
      </c>
      <c r="J610" s="5">
        <v>1</v>
      </c>
      <c r="K610" s="5">
        <v>9</v>
      </c>
      <c r="L610" s="224">
        <v>3309</v>
      </c>
      <c r="Q610" s="2">
        <v>150</v>
      </c>
      <c r="S610" s="5">
        <v>184</v>
      </c>
    </row>
    <row r="611" spans="1:28" s="229" customFormat="1" x14ac:dyDescent="0.65">
      <c r="A611" s="301" t="s">
        <v>1592</v>
      </c>
      <c r="B611" s="551">
        <v>132</v>
      </c>
      <c r="C611" s="553">
        <v>426</v>
      </c>
      <c r="D611" s="142" t="s">
        <v>49</v>
      </c>
      <c r="E611" s="142">
        <v>2935</v>
      </c>
      <c r="F611" s="142">
        <v>84</v>
      </c>
      <c r="G611" s="142"/>
      <c r="H611" s="142" t="s">
        <v>1379</v>
      </c>
      <c r="I611" s="142">
        <v>17</v>
      </c>
      <c r="J611" s="142">
        <v>3</v>
      </c>
      <c r="K611" s="142">
        <v>77</v>
      </c>
      <c r="L611" s="565">
        <v>7177</v>
      </c>
      <c r="Q611" s="229">
        <v>200</v>
      </c>
      <c r="S611" s="142">
        <v>132</v>
      </c>
      <c r="T611" s="142"/>
      <c r="U611" s="142"/>
      <c r="V611" s="142"/>
      <c r="X611" s="142"/>
      <c r="AA611" s="142"/>
      <c r="AB611" s="142"/>
    </row>
    <row r="612" spans="1:28" s="229" customFormat="1" x14ac:dyDescent="0.65">
      <c r="A612" s="301" t="s">
        <v>1593</v>
      </c>
      <c r="B612" s="551">
        <v>100</v>
      </c>
      <c r="C612" s="553">
        <v>427</v>
      </c>
      <c r="D612" s="142" t="s">
        <v>49</v>
      </c>
      <c r="E612" s="142">
        <v>1100</v>
      </c>
      <c r="F612" s="142">
        <v>44</v>
      </c>
      <c r="G612" s="142"/>
      <c r="H612" s="142" t="s">
        <v>1379</v>
      </c>
      <c r="I612" s="142">
        <v>12</v>
      </c>
      <c r="J612" s="142">
        <v>1</v>
      </c>
      <c r="K612" s="142">
        <v>59</v>
      </c>
      <c r="L612" s="565">
        <v>4959</v>
      </c>
      <c r="Q612" s="229">
        <v>100</v>
      </c>
      <c r="S612" s="142">
        <v>100</v>
      </c>
      <c r="T612" s="142"/>
      <c r="U612" s="142"/>
      <c r="V612" s="142"/>
      <c r="X612" s="142"/>
      <c r="AA612" s="142"/>
      <c r="AB612" s="142"/>
    </row>
    <row r="613" spans="1:28" s="229" customFormat="1" x14ac:dyDescent="0.65">
      <c r="A613" s="301" t="s">
        <v>1593</v>
      </c>
      <c r="B613" s="551">
        <v>100</v>
      </c>
      <c r="C613" s="553">
        <v>428</v>
      </c>
      <c r="D613" s="142" t="s">
        <v>49</v>
      </c>
      <c r="E613" s="142">
        <v>1120</v>
      </c>
      <c r="F613" s="142">
        <v>74</v>
      </c>
      <c r="G613" s="142"/>
      <c r="H613" s="142" t="s">
        <v>1379</v>
      </c>
      <c r="I613" s="142">
        <v>4</v>
      </c>
      <c r="J613" s="142">
        <v>1</v>
      </c>
      <c r="K613" s="142">
        <v>67</v>
      </c>
      <c r="L613" s="565">
        <v>1767</v>
      </c>
      <c r="Q613" s="229">
        <v>150</v>
      </c>
      <c r="S613" s="142">
        <v>100</v>
      </c>
      <c r="T613" s="142"/>
      <c r="U613" s="142"/>
      <c r="V613" s="142"/>
      <c r="X613" s="142"/>
      <c r="AA613" s="142"/>
      <c r="AB613" s="142"/>
    </row>
    <row r="614" spans="1:28" s="229" customFormat="1" x14ac:dyDescent="0.65">
      <c r="A614" s="301" t="s">
        <v>1593</v>
      </c>
      <c r="B614" s="551">
        <v>100</v>
      </c>
      <c r="C614" s="553">
        <v>429</v>
      </c>
      <c r="D614" s="142" t="s">
        <v>49</v>
      </c>
      <c r="E614" s="142">
        <v>2936</v>
      </c>
      <c r="F614" s="142">
        <v>162</v>
      </c>
      <c r="G614" s="142"/>
      <c r="H614" s="142" t="s">
        <v>1379</v>
      </c>
      <c r="I614" s="142">
        <v>14</v>
      </c>
      <c r="J614" s="142">
        <v>1</v>
      </c>
      <c r="K614" s="142">
        <v>95</v>
      </c>
      <c r="L614" s="565">
        <v>5795</v>
      </c>
      <c r="Q614" s="229">
        <v>150</v>
      </c>
      <c r="S614" s="142">
        <v>100</v>
      </c>
      <c r="T614" s="142"/>
      <c r="U614" s="142"/>
      <c r="V614" s="142"/>
      <c r="X614" s="142"/>
      <c r="AA614" s="142"/>
      <c r="AB614" s="142"/>
    </row>
    <row r="615" spans="1:28" s="229" customFormat="1" x14ac:dyDescent="0.65">
      <c r="A615" s="301" t="s">
        <v>1594</v>
      </c>
      <c r="B615" s="551">
        <v>148</v>
      </c>
      <c r="C615" s="553">
        <v>430</v>
      </c>
      <c r="D615" s="142" t="s">
        <v>49</v>
      </c>
      <c r="E615" s="142">
        <v>4681</v>
      </c>
      <c r="F615" s="142">
        <v>94</v>
      </c>
      <c r="G615" s="142"/>
      <c r="H615" s="142" t="s">
        <v>1379</v>
      </c>
      <c r="I615" s="142">
        <v>7</v>
      </c>
      <c r="J615" s="142"/>
      <c r="K615" s="142">
        <v>21</v>
      </c>
      <c r="L615" s="565">
        <v>2821</v>
      </c>
      <c r="Q615" s="229">
        <v>150</v>
      </c>
      <c r="S615" s="142">
        <v>148</v>
      </c>
      <c r="T615" s="142"/>
      <c r="U615" s="142"/>
      <c r="V615" s="142"/>
      <c r="X615" s="142"/>
      <c r="AA615" s="142"/>
      <c r="AB615" s="142"/>
    </row>
    <row r="616" spans="1:28" x14ac:dyDescent="0.65">
      <c r="A616" s="299" t="s">
        <v>1595</v>
      </c>
      <c r="B616" s="5">
        <v>19</v>
      </c>
      <c r="C616" s="414">
        <v>431</v>
      </c>
      <c r="D616" s="5" t="s">
        <v>34</v>
      </c>
      <c r="E616" s="5">
        <v>97853</v>
      </c>
      <c r="F616" s="5">
        <v>181</v>
      </c>
      <c r="G616" s="5">
        <v>7803</v>
      </c>
      <c r="H616" s="5" t="s">
        <v>1379</v>
      </c>
      <c r="J616" s="5">
        <v>2</v>
      </c>
      <c r="K616" s="5">
        <v>4</v>
      </c>
      <c r="L616" s="224">
        <v>204</v>
      </c>
      <c r="Q616" s="2">
        <v>100</v>
      </c>
      <c r="S616" s="5">
        <v>19</v>
      </c>
    </row>
    <row r="617" spans="1:28" s="229" customFormat="1" x14ac:dyDescent="0.65">
      <c r="A617" s="301" t="s">
        <v>1596</v>
      </c>
      <c r="B617" s="551">
        <v>19</v>
      </c>
      <c r="C617" s="553">
        <v>432</v>
      </c>
      <c r="D617" s="142" t="s">
        <v>47</v>
      </c>
      <c r="E617" s="142">
        <v>1475</v>
      </c>
      <c r="F617" s="142">
        <v>33</v>
      </c>
      <c r="G617" s="142"/>
      <c r="H617" s="142" t="s">
        <v>1379</v>
      </c>
      <c r="I617" s="142">
        <v>15</v>
      </c>
      <c r="J617" s="142">
        <v>1</v>
      </c>
      <c r="K617" s="142">
        <v>10</v>
      </c>
      <c r="L617" s="565">
        <v>6110</v>
      </c>
      <c r="Q617" s="229">
        <v>100</v>
      </c>
      <c r="S617" s="142">
        <v>19</v>
      </c>
      <c r="T617" s="142"/>
      <c r="U617" s="142"/>
      <c r="V617" s="142"/>
      <c r="X617" s="142"/>
      <c r="AA617" s="142"/>
      <c r="AB617" s="142"/>
    </row>
    <row r="618" spans="1:28" x14ac:dyDescent="0.65">
      <c r="A618" s="299" t="s">
        <v>1596</v>
      </c>
      <c r="B618" s="5">
        <v>19</v>
      </c>
      <c r="C618" s="414">
        <v>433</v>
      </c>
      <c r="D618" s="5" t="s">
        <v>34</v>
      </c>
      <c r="E618" s="5">
        <v>37191</v>
      </c>
      <c r="F618" s="5">
        <v>48</v>
      </c>
      <c r="G618" s="5">
        <v>1233</v>
      </c>
      <c r="H618" s="5" t="s">
        <v>1379</v>
      </c>
      <c r="K618" s="5">
        <v>32</v>
      </c>
      <c r="M618" s="2">
        <v>32</v>
      </c>
      <c r="Q618" s="2">
        <v>250</v>
      </c>
      <c r="R618" s="2">
        <v>84</v>
      </c>
      <c r="S618" s="5">
        <v>19</v>
      </c>
      <c r="T618" s="5" t="s">
        <v>36</v>
      </c>
      <c r="U618" s="5" t="s">
        <v>45</v>
      </c>
      <c r="V618" s="5">
        <v>144</v>
      </c>
      <c r="X618" s="5">
        <v>144</v>
      </c>
      <c r="AA618" s="5">
        <v>40</v>
      </c>
    </row>
    <row r="619" spans="1:28" x14ac:dyDescent="0.65">
      <c r="A619" s="299" t="s">
        <v>1597</v>
      </c>
      <c r="B619" s="5">
        <v>132</v>
      </c>
      <c r="C619" s="414">
        <v>434</v>
      </c>
      <c r="D619" s="5" t="s">
        <v>34</v>
      </c>
      <c r="E619" s="5">
        <v>37179</v>
      </c>
      <c r="F619" s="5">
        <v>39</v>
      </c>
      <c r="G619" s="5">
        <v>1221</v>
      </c>
      <c r="H619" s="5" t="s">
        <v>1379</v>
      </c>
      <c r="K619" s="5">
        <v>38</v>
      </c>
      <c r="M619" s="2">
        <v>38</v>
      </c>
      <c r="Q619" s="2">
        <v>300</v>
      </c>
      <c r="R619" s="2">
        <v>85</v>
      </c>
      <c r="S619" s="5">
        <v>132</v>
      </c>
      <c r="T619" s="5" t="s">
        <v>36</v>
      </c>
      <c r="U619" s="5" t="s">
        <v>45</v>
      </c>
      <c r="V619" s="5">
        <v>108</v>
      </c>
      <c r="X619" s="5">
        <v>108</v>
      </c>
      <c r="AA619" s="5">
        <v>30</v>
      </c>
    </row>
    <row r="620" spans="1:28" x14ac:dyDescent="0.65">
      <c r="A620" s="299" t="s">
        <v>1597</v>
      </c>
      <c r="C620" s="414">
        <v>435</v>
      </c>
      <c r="D620" s="5" t="s">
        <v>34</v>
      </c>
      <c r="E620" s="5">
        <v>43240</v>
      </c>
      <c r="F620" s="5">
        <v>89</v>
      </c>
      <c r="G620" s="5">
        <v>2978</v>
      </c>
      <c r="H620" s="5" t="s">
        <v>1379</v>
      </c>
      <c r="I620" s="5">
        <v>11</v>
      </c>
      <c r="J620" s="5">
        <v>2</v>
      </c>
      <c r="K620" s="5">
        <v>63</v>
      </c>
      <c r="L620" s="224">
        <v>4663</v>
      </c>
      <c r="Q620" s="2">
        <v>100</v>
      </c>
    </row>
    <row r="621" spans="1:28" s="229" customFormat="1" x14ac:dyDescent="0.65">
      <c r="A621" s="301" t="s">
        <v>1598</v>
      </c>
      <c r="B621" s="551"/>
      <c r="C621" s="553">
        <v>436</v>
      </c>
      <c r="D621" s="142" t="s">
        <v>47</v>
      </c>
      <c r="E621" s="142">
        <v>1471</v>
      </c>
      <c r="F621" s="142">
        <v>29</v>
      </c>
      <c r="G621" s="142">
        <v>21</v>
      </c>
      <c r="H621" s="142" t="s">
        <v>1379</v>
      </c>
      <c r="I621" s="142">
        <v>12</v>
      </c>
      <c r="J621" s="142">
        <v>1</v>
      </c>
      <c r="K621" s="142">
        <v>20</v>
      </c>
      <c r="L621" s="565">
        <v>4920</v>
      </c>
      <c r="Q621" s="229">
        <v>150</v>
      </c>
      <c r="S621" s="142"/>
      <c r="T621" s="142"/>
      <c r="U621" s="142"/>
      <c r="V621" s="142"/>
      <c r="X621" s="142"/>
      <c r="AA621" s="142"/>
      <c r="AB621" s="142"/>
    </row>
    <row r="622" spans="1:28" x14ac:dyDescent="0.65">
      <c r="A622" s="299"/>
    </row>
    <row r="623" spans="1:28" x14ac:dyDescent="0.65">
      <c r="A623" s="299" t="s">
        <v>1599</v>
      </c>
      <c r="B623" s="5">
        <v>100</v>
      </c>
      <c r="C623" s="414">
        <v>437</v>
      </c>
      <c r="D623" s="5" t="s">
        <v>34</v>
      </c>
      <c r="E623" s="5">
        <v>62924</v>
      </c>
      <c r="F623" s="5">
        <v>26</v>
      </c>
      <c r="G623" s="5">
        <v>3949</v>
      </c>
      <c r="H623" s="5" t="s">
        <v>1379</v>
      </c>
      <c r="I623" s="5">
        <v>5</v>
      </c>
      <c r="J623" s="5">
        <v>3</v>
      </c>
      <c r="K623" s="5">
        <v>50</v>
      </c>
      <c r="L623" s="224">
        <v>13056</v>
      </c>
      <c r="Q623" s="2">
        <v>250</v>
      </c>
      <c r="S623" s="5">
        <v>100</v>
      </c>
    </row>
    <row r="624" spans="1:28" x14ac:dyDescent="0.65">
      <c r="A624" s="299" t="s">
        <v>1599</v>
      </c>
      <c r="B624" s="5">
        <v>100</v>
      </c>
      <c r="C624" s="414">
        <v>438</v>
      </c>
      <c r="D624" s="5" t="s">
        <v>34</v>
      </c>
      <c r="E624" s="5">
        <v>75072</v>
      </c>
      <c r="F624" s="5">
        <v>81</v>
      </c>
      <c r="G624" s="5">
        <v>6683</v>
      </c>
      <c r="H624" s="5" t="s">
        <v>1379</v>
      </c>
      <c r="I624" s="5">
        <v>25</v>
      </c>
      <c r="J624" s="5">
        <v>2</v>
      </c>
      <c r="L624" s="224">
        <v>10200</v>
      </c>
      <c r="Q624" s="2">
        <v>250</v>
      </c>
      <c r="S624" s="5">
        <v>100</v>
      </c>
    </row>
    <row r="625" spans="1:28" x14ac:dyDescent="0.65">
      <c r="A625" s="299"/>
    </row>
    <row r="626" spans="1:28" s="229" customFormat="1" x14ac:dyDescent="0.65">
      <c r="A626" s="301" t="s">
        <v>1600</v>
      </c>
      <c r="B626" s="551">
        <v>100</v>
      </c>
      <c r="C626" s="553">
        <v>439</v>
      </c>
      <c r="D626" s="142" t="s">
        <v>49</v>
      </c>
      <c r="E626" s="142">
        <v>11713</v>
      </c>
      <c r="F626" s="142">
        <v>161</v>
      </c>
      <c r="G626" s="142"/>
      <c r="H626" s="142" t="s">
        <v>1379</v>
      </c>
      <c r="I626" s="142">
        <v>13</v>
      </c>
      <c r="J626" s="142">
        <v>1</v>
      </c>
      <c r="K626" s="142">
        <v>18</v>
      </c>
      <c r="L626" s="565">
        <v>5318</v>
      </c>
      <c r="Q626" s="229">
        <v>150</v>
      </c>
      <c r="S626" s="142">
        <v>100</v>
      </c>
      <c r="T626" s="142"/>
      <c r="U626" s="142"/>
      <c r="V626" s="142"/>
      <c r="X626" s="142"/>
      <c r="AA626" s="142"/>
      <c r="AB626" s="142"/>
    </row>
    <row r="627" spans="1:28" s="229" customFormat="1" x14ac:dyDescent="0.65">
      <c r="A627" s="301" t="s">
        <v>1600</v>
      </c>
      <c r="B627" s="551">
        <v>100</v>
      </c>
      <c r="C627" s="553">
        <v>440</v>
      </c>
      <c r="D627" s="142" t="s">
        <v>49</v>
      </c>
      <c r="E627" s="142">
        <v>2937</v>
      </c>
      <c r="F627" s="142">
        <v>175</v>
      </c>
      <c r="G627" s="142"/>
      <c r="H627" s="142" t="s">
        <v>1379</v>
      </c>
      <c r="I627" s="142">
        <v>1</v>
      </c>
      <c r="J627" s="142">
        <v>2</v>
      </c>
      <c r="K627" s="142">
        <v>82</v>
      </c>
      <c r="L627" s="565">
        <v>682</v>
      </c>
      <c r="Q627" s="229">
        <v>100</v>
      </c>
      <c r="S627" s="142">
        <v>100</v>
      </c>
      <c r="T627" s="142"/>
      <c r="U627" s="142"/>
      <c r="V627" s="142"/>
      <c r="X627" s="142"/>
      <c r="AA627" s="142"/>
      <c r="AB627" s="142"/>
    </row>
    <row r="628" spans="1:28" x14ac:dyDescent="0.65">
      <c r="A628" s="299" t="s">
        <v>1601</v>
      </c>
      <c r="B628" s="5">
        <v>184</v>
      </c>
      <c r="C628" s="414">
        <v>441</v>
      </c>
      <c r="D628" s="5" t="s">
        <v>34</v>
      </c>
      <c r="E628" s="5">
        <v>88873</v>
      </c>
      <c r="F628" s="5">
        <v>125</v>
      </c>
      <c r="G628" s="5">
        <v>7255</v>
      </c>
      <c r="H628" s="5" t="s">
        <v>1379</v>
      </c>
      <c r="I628" s="5">
        <v>2</v>
      </c>
      <c r="J628" s="5">
        <v>2</v>
      </c>
      <c r="K628" s="5">
        <v>86</v>
      </c>
      <c r="L628" s="224">
        <v>1086</v>
      </c>
      <c r="Q628" s="2">
        <v>200</v>
      </c>
      <c r="S628" s="5">
        <v>184</v>
      </c>
    </row>
    <row r="629" spans="1:28" x14ac:dyDescent="0.65">
      <c r="A629" s="299" t="s">
        <v>1601</v>
      </c>
      <c r="B629" s="5">
        <v>184</v>
      </c>
      <c r="C629" s="414">
        <v>442</v>
      </c>
      <c r="D629" s="5" t="s">
        <v>47</v>
      </c>
      <c r="E629" s="5">
        <v>1472</v>
      </c>
      <c r="F629" s="5">
        <v>30</v>
      </c>
      <c r="H629" s="5" t="s">
        <v>1379</v>
      </c>
      <c r="I629" s="5">
        <v>9</v>
      </c>
      <c r="J629" s="5">
        <v>2</v>
      </c>
      <c r="K629" s="5">
        <v>10</v>
      </c>
      <c r="L629" s="224">
        <v>3810</v>
      </c>
      <c r="Q629" s="2">
        <v>150</v>
      </c>
      <c r="S629" s="5">
        <v>184</v>
      </c>
    </row>
    <row r="630" spans="1:28" x14ac:dyDescent="0.65">
      <c r="A630" s="299"/>
    </row>
    <row r="631" spans="1:28" x14ac:dyDescent="0.65">
      <c r="A631" s="299" t="s">
        <v>1602</v>
      </c>
      <c r="B631" s="5">
        <v>73</v>
      </c>
      <c r="C631" s="414">
        <v>443</v>
      </c>
      <c r="D631" s="5" t="s">
        <v>49</v>
      </c>
      <c r="E631" s="5">
        <v>1099</v>
      </c>
      <c r="F631" s="5">
        <v>42</v>
      </c>
      <c r="H631" s="5" t="s">
        <v>1379</v>
      </c>
      <c r="I631" s="5">
        <v>6</v>
      </c>
      <c r="J631" s="5">
        <v>1</v>
      </c>
      <c r="K631" s="5">
        <v>46</v>
      </c>
      <c r="L631" s="224">
        <v>2546</v>
      </c>
      <c r="Q631" s="2">
        <v>100</v>
      </c>
      <c r="S631" s="5">
        <v>73</v>
      </c>
    </row>
    <row r="632" spans="1:28" x14ac:dyDescent="0.65">
      <c r="A632" s="299"/>
    </row>
    <row r="633" spans="1:28" x14ac:dyDescent="0.65">
      <c r="A633" s="299" t="s">
        <v>1603</v>
      </c>
      <c r="B633" s="5">
        <v>82</v>
      </c>
      <c r="C633" s="414">
        <v>444</v>
      </c>
      <c r="D633" s="5" t="s">
        <v>34</v>
      </c>
      <c r="E633" s="5">
        <v>59995</v>
      </c>
      <c r="F633" s="5">
        <v>225</v>
      </c>
      <c r="G633" s="5">
        <v>4758</v>
      </c>
      <c r="H633" s="5" t="s">
        <v>1379</v>
      </c>
      <c r="I633" s="5">
        <v>14</v>
      </c>
      <c r="J633" s="5">
        <v>3</v>
      </c>
      <c r="K633" s="5">
        <v>65</v>
      </c>
      <c r="L633" s="224">
        <v>5965</v>
      </c>
      <c r="Q633" s="2">
        <v>150</v>
      </c>
      <c r="S633" s="5">
        <v>82</v>
      </c>
    </row>
    <row r="634" spans="1:28" x14ac:dyDescent="0.65">
      <c r="A634" s="299"/>
    </row>
    <row r="635" spans="1:28" x14ac:dyDescent="0.65">
      <c r="A635" s="299" t="s">
        <v>1604</v>
      </c>
      <c r="B635" s="5">
        <v>148</v>
      </c>
      <c r="C635" s="414">
        <v>445</v>
      </c>
      <c r="D635" s="5" t="s">
        <v>34</v>
      </c>
      <c r="E635" s="5">
        <v>83603</v>
      </c>
      <c r="F635" s="5">
        <v>103</v>
      </c>
      <c r="G635" s="5">
        <v>6877</v>
      </c>
      <c r="H635" s="5" t="s">
        <v>1379</v>
      </c>
      <c r="I635" s="5">
        <v>2</v>
      </c>
      <c r="K635" s="5">
        <v>36</v>
      </c>
      <c r="L635" s="224">
        <v>836</v>
      </c>
      <c r="Q635" s="2">
        <v>200</v>
      </c>
      <c r="S635" s="5">
        <v>148</v>
      </c>
    </row>
    <row r="636" spans="1:28" x14ac:dyDescent="0.65">
      <c r="A636" s="299"/>
    </row>
    <row r="637" spans="1:28" x14ac:dyDescent="0.65">
      <c r="A637" s="299" t="s">
        <v>1605</v>
      </c>
      <c r="B637" s="5">
        <v>158</v>
      </c>
      <c r="C637" s="414">
        <v>446</v>
      </c>
      <c r="D637" s="5" t="s">
        <v>49</v>
      </c>
      <c r="E637" s="5">
        <v>1109</v>
      </c>
      <c r="F637" s="5">
        <v>57</v>
      </c>
      <c r="H637" s="5" t="s">
        <v>1379</v>
      </c>
      <c r="I637" s="5">
        <v>5</v>
      </c>
      <c r="J637" s="5">
        <v>2</v>
      </c>
      <c r="K637" s="5">
        <v>64</v>
      </c>
      <c r="L637" s="224">
        <v>2264</v>
      </c>
      <c r="M637" s="2">
        <v>100</v>
      </c>
      <c r="Q637" s="2">
        <v>200</v>
      </c>
      <c r="S637" s="5">
        <v>158</v>
      </c>
      <c r="T637" s="5" t="s">
        <v>36</v>
      </c>
      <c r="U637" s="5" t="s">
        <v>45</v>
      </c>
      <c r="V637" s="5">
        <v>84</v>
      </c>
      <c r="X637" s="5">
        <v>84</v>
      </c>
      <c r="AA637" s="5">
        <v>30</v>
      </c>
    </row>
    <row r="638" spans="1:28" x14ac:dyDescent="0.65">
      <c r="A638" s="299"/>
    </row>
    <row r="639" spans="1:28" x14ac:dyDescent="0.65">
      <c r="A639" s="299" t="s">
        <v>1606</v>
      </c>
      <c r="C639" s="414">
        <v>447</v>
      </c>
      <c r="D639" s="5" t="s">
        <v>34</v>
      </c>
      <c r="E639" s="5">
        <v>97206</v>
      </c>
      <c r="F639" s="5">
        <v>327</v>
      </c>
      <c r="G639" s="5">
        <v>7771</v>
      </c>
      <c r="H639" s="5" t="s">
        <v>1379</v>
      </c>
      <c r="I639" s="5">
        <v>37</v>
      </c>
      <c r="K639" s="5">
        <v>72</v>
      </c>
      <c r="L639" s="224">
        <v>14872</v>
      </c>
      <c r="Q639" s="2">
        <v>200</v>
      </c>
    </row>
    <row r="640" spans="1:28" x14ac:dyDescent="0.65">
      <c r="A640" s="299" t="s">
        <v>1606</v>
      </c>
      <c r="B640" s="5">
        <v>94</v>
      </c>
      <c r="C640" s="414">
        <v>448</v>
      </c>
      <c r="D640" s="5" t="s">
        <v>34</v>
      </c>
      <c r="E640" s="5">
        <v>37178</v>
      </c>
      <c r="F640" s="5">
        <v>41</v>
      </c>
      <c r="G640" s="5">
        <v>1219</v>
      </c>
      <c r="H640" s="5" t="s">
        <v>1379</v>
      </c>
      <c r="K640" s="5">
        <v>80</v>
      </c>
      <c r="M640" s="2">
        <v>80</v>
      </c>
      <c r="Q640" s="2">
        <v>250</v>
      </c>
      <c r="R640" s="2">
        <v>86</v>
      </c>
      <c r="S640" s="5">
        <v>94</v>
      </c>
      <c r="T640" s="5" t="s">
        <v>36</v>
      </c>
      <c r="U640" s="5" t="s">
        <v>45</v>
      </c>
      <c r="V640" s="5">
        <v>144</v>
      </c>
      <c r="X640" s="5">
        <v>144</v>
      </c>
      <c r="AA640" s="5">
        <v>35</v>
      </c>
    </row>
    <row r="641" spans="1:28" x14ac:dyDescent="0.65">
      <c r="A641" s="299" t="s">
        <v>1607</v>
      </c>
      <c r="B641" s="5">
        <v>42</v>
      </c>
      <c r="C641" s="414">
        <v>449</v>
      </c>
      <c r="D641" s="5" t="s">
        <v>34</v>
      </c>
      <c r="E641" s="5">
        <v>42325</v>
      </c>
      <c r="F641" s="5">
        <v>25</v>
      </c>
      <c r="G641" s="5">
        <v>3950</v>
      </c>
      <c r="H641" s="5" t="s">
        <v>1379</v>
      </c>
      <c r="I641" s="5">
        <v>7</v>
      </c>
      <c r="K641" s="5">
        <v>94</v>
      </c>
      <c r="L641" s="224">
        <v>4940</v>
      </c>
      <c r="Q641" s="2">
        <v>100</v>
      </c>
      <c r="S641" s="5">
        <v>42</v>
      </c>
    </row>
    <row r="642" spans="1:28" x14ac:dyDescent="0.65">
      <c r="A642" s="299"/>
    </row>
    <row r="643" spans="1:28" x14ac:dyDescent="0.65">
      <c r="A643" s="299" t="s">
        <v>1608</v>
      </c>
      <c r="B643" s="5">
        <v>42</v>
      </c>
      <c r="C643" s="414">
        <v>450</v>
      </c>
      <c r="D643" s="5" t="s">
        <v>34</v>
      </c>
      <c r="E643" s="5">
        <v>75081</v>
      </c>
      <c r="F643" s="5">
        <v>80</v>
      </c>
      <c r="G643" s="5">
        <v>6692</v>
      </c>
      <c r="H643" s="5" t="s">
        <v>1379</v>
      </c>
      <c r="K643" s="5">
        <v>85</v>
      </c>
      <c r="M643" s="2">
        <v>85</v>
      </c>
      <c r="Q643" s="2">
        <v>250</v>
      </c>
      <c r="R643" s="2">
        <v>87</v>
      </c>
      <c r="S643" s="5">
        <v>42</v>
      </c>
      <c r="T643" s="5" t="s">
        <v>36</v>
      </c>
      <c r="U643" s="5" t="s">
        <v>45</v>
      </c>
      <c r="V643" s="5">
        <v>108</v>
      </c>
      <c r="X643" s="5">
        <v>108</v>
      </c>
      <c r="AA643" s="5">
        <v>20</v>
      </c>
    </row>
    <row r="644" spans="1:28" x14ac:dyDescent="0.65">
      <c r="A644" s="299"/>
    </row>
    <row r="645" spans="1:28" x14ac:dyDescent="0.65">
      <c r="A645" s="299" t="s">
        <v>1609</v>
      </c>
      <c r="B645" s="5">
        <v>42</v>
      </c>
      <c r="C645" s="414">
        <v>451</v>
      </c>
      <c r="D645" s="5" t="s">
        <v>34</v>
      </c>
      <c r="E645" s="5">
        <v>42326</v>
      </c>
      <c r="F645" s="5">
        <v>24</v>
      </c>
      <c r="G645" s="5">
        <v>3951</v>
      </c>
      <c r="H645" s="5" t="s">
        <v>1379</v>
      </c>
      <c r="I645" s="5">
        <v>6</v>
      </c>
      <c r="K645" s="5">
        <v>42</v>
      </c>
      <c r="L645" s="224">
        <v>2442</v>
      </c>
      <c r="Q645" s="2">
        <v>250</v>
      </c>
      <c r="S645" s="5">
        <v>42</v>
      </c>
    </row>
    <row r="646" spans="1:28" x14ac:dyDescent="0.65">
      <c r="A646" s="299"/>
    </row>
    <row r="647" spans="1:28" x14ac:dyDescent="0.65">
      <c r="A647" s="299" t="s">
        <v>1610</v>
      </c>
      <c r="C647" s="414">
        <v>452</v>
      </c>
      <c r="D647" s="5" t="s">
        <v>49</v>
      </c>
      <c r="E647" s="5">
        <v>3812</v>
      </c>
      <c r="F647" s="5">
        <v>77</v>
      </c>
      <c r="H647" s="5" t="s">
        <v>1379</v>
      </c>
      <c r="I647" s="5">
        <v>10</v>
      </c>
      <c r="K647" s="5">
        <v>29</v>
      </c>
      <c r="L647" s="224">
        <v>4029</v>
      </c>
      <c r="Q647" s="2">
        <v>100</v>
      </c>
    </row>
    <row r="648" spans="1:28" x14ac:dyDescent="0.65">
      <c r="A648" s="299" t="s">
        <v>1610</v>
      </c>
      <c r="C648" s="414">
        <v>453</v>
      </c>
      <c r="D648" s="5" t="s">
        <v>34</v>
      </c>
      <c r="E648" s="5">
        <v>99261</v>
      </c>
      <c r="F648" s="5">
        <v>184</v>
      </c>
      <c r="G648" s="5">
        <v>7841</v>
      </c>
      <c r="H648" s="5" t="s">
        <v>1379</v>
      </c>
      <c r="I648" s="5">
        <v>5</v>
      </c>
      <c r="K648" s="5">
        <v>36</v>
      </c>
      <c r="L648" s="224">
        <v>2036</v>
      </c>
      <c r="Q648" s="2">
        <v>175</v>
      </c>
    </row>
    <row r="649" spans="1:28" x14ac:dyDescent="0.65">
      <c r="A649" s="299"/>
    </row>
    <row r="650" spans="1:28" x14ac:dyDescent="0.65">
      <c r="A650" s="299" t="s">
        <v>1611</v>
      </c>
      <c r="B650" s="5">
        <v>96</v>
      </c>
      <c r="C650" s="414">
        <v>454</v>
      </c>
      <c r="D650" s="5" t="s">
        <v>34</v>
      </c>
      <c r="E650" s="5">
        <v>37181</v>
      </c>
      <c r="F650" s="5">
        <v>57</v>
      </c>
      <c r="G650" s="5">
        <v>1223</v>
      </c>
      <c r="H650" s="5" t="s">
        <v>1379</v>
      </c>
      <c r="J650" s="5">
        <v>1</v>
      </c>
      <c r="K650" s="5">
        <v>27</v>
      </c>
      <c r="M650" s="2">
        <v>127</v>
      </c>
      <c r="Q650" s="2">
        <v>250</v>
      </c>
      <c r="R650" s="2">
        <v>88</v>
      </c>
      <c r="S650" s="5">
        <v>96</v>
      </c>
      <c r="T650" s="5" t="s">
        <v>36</v>
      </c>
      <c r="U650" s="5" t="s">
        <v>45</v>
      </c>
      <c r="V650" s="5">
        <v>144</v>
      </c>
      <c r="X650" s="5">
        <v>144</v>
      </c>
      <c r="AA650" s="5">
        <v>30</v>
      </c>
    </row>
    <row r="651" spans="1:28" x14ac:dyDescent="0.65">
      <c r="A651" s="299" t="s">
        <v>1612</v>
      </c>
      <c r="C651" s="414">
        <v>455</v>
      </c>
      <c r="D651" s="5" t="s">
        <v>34</v>
      </c>
      <c r="E651" s="5">
        <v>74944</v>
      </c>
      <c r="F651" s="5">
        <v>74</v>
      </c>
      <c r="G651" s="5">
        <v>6562</v>
      </c>
      <c r="H651" s="5" t="s">
        <v>1379</v>
      </c>
      <c r="K651" s="5">
        <v>54</v>
      </c>
      <c r="L651" s="224">
        <v>54</v>
      </c>
      <c r="Q651" s="2">
        <v>150</v>
      </c>
    </row>
    <row r="652" spans="1:28" x14ac:dyDescent="0.65">
      <c r="A652" s="299"/>
    </row>
    <row r="653" spans="1:28" s="229" customFormat="1" x14ac:dyDescent="0.65">
      <c r="A653" s="301" t="s">
        <v>1613</v>
      </c>
      <c r="B653" s="551"/>
      <c r="C653" s="553">
        <v>456</v>
      </c>
      <c r="D653" s="142" t="s">
        <v>49</v>
      </c>
      <c r="E653" s="142">
        <v>18754</v>
      </c>
      <c r="F653" s="142">
        <v>98</v>
      </c>
      <c r="G653" s="142"/>
      <c r="H653" s="142" t="s">
        <v>1379</v>
      </c>
      <c r="I653" s="142">
        <v>5</v>
      </c>
      <c r="J653" s="142">
        <v>1</v>
      </c>
      <c r="K653" s="142">
        <v>89</v>
      </c>
      <c r="L653" s="565">
        <v>2189</v>
      </c>
      <c r="Q653" s="229">
        <v>100</v>
      </c>
      <c r="S653" s="142"/>
      <c r="T653" s="142"/>
      <c r="U653" s="142"/>
      <c r="V653" s="142"/>
      <c r="X653" s="142"/>
      <c r="AA653" s="142"/>
      <c r="AB653" s="142"/>
    </row>
    <row r="654" spans="1:28" s="229" customFormat="1" x14ac:dyDescent="0.65">
      <c r="A654" s="301" t="s">
        <v>1613</v>
      </c>
      <c r="B654" s="551"/>
      <c r="C654" s="553">
        <v>457</v>
      </c>
      <c r="D654" s="142" t="s">
        <v>49</v>
      </c>
      <c r="E654" s="142">
        <v>5301</v>
      </c>
      <c r="F654" s="142">
        <v>99</v>
      </c>
      <c r="G654" s="142"/>
      <c r="H654" s="142" t="s">
        <v>1379</v>
      </c>
      <c r="I654" s="142">
        <v>6</v>
      </c>
      <c r="J654" s="142"/>
      <c r="K654" s="142">
        <v>12</v>
      </c>
      <c r="L654" s="565">
        <v>2412</v>
      </c>
      <c r="Q654" s="229">
        <v>100</v>
      </c>
      <c r="S654" s="142"/>
      <c r="T654" s="142"/>
      <c r="U654" s="142"/>
      <c r="V654" s="142"/>
      <c r="X654" s="142"/>
      <c r="AA654" s="142"/>
      <c r="AB654" s="142"/>
    </row>
    <row r="655" spans="1:28" x14ac:dyDescent="0.65">
      <c r="A655" s="299" t="s">
        <v>1613</v>
      </c>
      <c r="B655" s="5">
        <v>289</v>
      </c>
      <c r="C655" s="414">
        <v>458</v>
      </c>
      <c r="D655" s="5" t="s">
        <v>34</v>
      </c>
      <c r="E655" s="5">
        <v>99265</v>
      </c>
      <c r="F655" s="5">
        <v>188</v>
      </c>
      <c r="G655" s="5">
        <v>7845</v>
      </c>
      <c r="H655" s="5" t="s">
        <v>1379</v>
      </c>
      <c r="I655" s="5">
        <v>8</v>
      </c>
      <c r="J655" s="5">
        <v>2</v>
      </c>
      <c r="K655" s="5">
        <v>69</v>
      </c>
      <c r="L655" s="224">
        <v>3469</v>
      </c>
      <c r="Q655" s="2">
        <v>250</v>
      </c>
      <c r="S655" s="5">
        <v>289</v>
      </c>
      <c r="T655" s="5" t="s">
        <v>36</v>
      </c>
      <c r="U655" s="5" t="s">
        <v>37</v>
      </c>
      <c r="V655" s="5">
        <v>54</v>
      </c>
      <c r="X655" s="5">
        <v>54</v>
      </c>
      <c r="AA655" s="5">
        <v>53</v>
      </c>
    </row>
    <row r="656" spans="1:28" x14ac:dyDescent="0.65">
      <c r="A656" s="299"/>
    </row>
    <row r="657" spans="1:27" x14ac:dyDescent="0.65">
      <c r="A657" s="299" t="s">
        <v>1614</v>
      </c>
      <c r="B657" s="5">
        <v>33</v>
      </c>
      <c r="C657" s="414">
        <v>459</v>
      </c>
      <c r="D657" s="5" t="s">
        <v>34</v>
      </c>
      <c r="E657" s="5">
        <v>43239</v>
      </c>
      <c r="F657" s="5">
        <v>90</v>
      </c>
      <c r="G657" s="5">
        <v>2977</v>
      </c>
      <c r="H657" s="5" t="s">
        <v>1379</v>
      </c>
      <c r="I657" s="5">
        <v>36</v>
      </c>
      <c r="J657" s="5">
        <v>1</v>
      </c>
      <c r="K657" s="5">
        <v>83</v>
      </c>
      <c r="L657" s="224">
        <v>14583</v>
      </c>
      <c r="Q657" s="2">
        <v>100</v>
      </c>
      <c r="S657" s="5">
        <v>33</v>
      </c>
    </row>
    <row r="658" spans="1:27" x14ac:dyDescent="0.65">
      <c r="A658" s="299"/>
    </row>
    <row r="659" spans="1:27" x14ac:dyDescent="0.65">
      <c r="A659" s="299" t="s">
        <v>1615</v>
      </c>
      <c r="C659" s="414">
        <v>460</v>
      </c>
      <c r="D659" s="5" t="s">
        <v>34</v>
      </c>
      <c r="E659" s="5">
        <v>70444</v>
      </c>
      <c r="F659" s="5">
        <v>171</v>
      </c>
      <c r="G659" s="5">
        <v>5881</v>
      </c>
      <c r="H659" s="5" t="s">
        <v>1379</v>
      </c>
      <c r="I659" s="5">
        <v>6</v>
      </c>
      <c r="J659" s="5">
        <v>3</v>
      </c>
      <c r="K659" s="5">
        <v>61</v>
      </c>
      <c r="L659" s="224">
        <v>2761</v>
      </c>
      <c r="Q659" s="2">
        <v>100</v>
      </c>
    </row>
    <row r="660" spans="1:27" x14ac:dyDescent="0.65">
      <c r="A660" s="299" t="s">
        <v>1615</v>
      </c>
      <c r="B660" s="5">
        <v>260</v>
      </c>
      <c r="C660" s="414">
        <v>461</v>
      </c>
      <c r="D660" s="5" t="s">
        <v>34</v>
      </c>
      <c r="E660" s="5">
        <v>52459</v>
      </c>
      <c r="F660" s="5">
        <v>77</v>
      </c>
      <c r="G660" s="5">
        <v>5223</v>
      </c>
      <c r="H660" s="5" t="s">
        <v>1379</v>
      </c>
      <c r="K660" s="5">
        <v>62</v>
      </c>
      <c r="M660" s="2">
        <v>62</v>
      </c>
      <c r="Q660" s="2">
        <v>250</v>
      </c>
      <c r="R660" s="2">
        <v>89</v>
      </c>
      <c r="S660" s="5">
        <v>260</v>
      </c>
      <c r="T660" s="5" t="s">
        <v>36</v>
      </c>
      <c r="U660" s="5" t="s">
        <v>37</v>
      </c>
      <c r="V660" s="5">
        <v>72</v>
      </c>
      <c r="X660" s="5">
        <v>72</v>
      </c>
      <c r="AA660" s="5">
        <v>3</v>
      </c>
    </row>
    <row r="661" spans="1:27" x14ac:dyDescent="0.65">
      <c r="A661" s="299"/>
    </row>
    <row r="662" spans="1:27" x14ac:dyDescent="0.65">
      <c r="A662" s="299" t="s">
        <v>1616</v>
      </c>
      <c r="C662" s="414">
        <v>462</v>
      </c>
      <c r="D662" s="5" t="s">
        <v>34</v>
      </c>
      <c r="E662" s="5">
        <v>75065</v>
      </c>
      <c r="F662" s="5">
        <v>284</v>
      </c>
      <c r="G662" s="5">
        <v>6680</v>
      </c>
      <c r="H662" s="5" t="s">
        <v>1379</v>
      </c>
      <c r="I662" s="5">
        <v>21</v>
      </c>
      <c r="J662" s="5">
        <v>3</v>
      </c>
      <c r="K662" s="5">
        <v>76</v>
      </c>
      <c r="L662" s="224">
        <v>8776</v>
      </c>
      <c r="Q662" s="2">
        <v>200</v>
      </c>
    </row>
    <row r="663" spans="1:27" x14ac:dyDescent="0.65">
      <c r="A663" s="299" t="s">
        <v>1616</v>
      </c>
      <c r="B663" s="5">
        <v>98</v>
      </c>
      <c r="C663" s="414">
        <v>463</v>
      </c>
      <c r="D663" s="5" t="s">
        <v>34</v>
      </c>
      <c r="E663" s="5">
        <v>74953</v>
      </c>
      <c r="F663" s="5">
        <v>106</v>
      </c>
      <c r="G663" s="5">
        <v>6601</v>
      </c>
      <c r="H663" s="5" t="s">
        <v>1379</v>
      </c>
      <c r="K663" s="5">
        <v>81</v>
      </c>
      <c r="M663" s="2">
        <v>81</v>
      </c>
      <c r="Q663" s="2">
        <v>250</v>
      </c>
      <c r="R663" s="2">
        <v>90</v>
      </c>
      <c r="S663" s="5">
        <v>98</v>
      </c>
      <c r="T663" s="5" t="s">
        <v>36</v>
      </c>
      <c r="U663" s="5" t="s">
        <v>45</v>
      </c>
      <c r="V663" s="5">
        <v>108</v>
      </c>
      <c r="X663" s="5">
        <v>108</v>
      </c>
      <c r="AA663" s="5">
        <v>17</v>
      </c>
    </row>
    <row r="664" spans="1:27" x14ac:dyDescent="0.65">
      <c r="A664" s="299" t="s">
        <v>1616</v>
      </c>
      <c r="C664" s="414">
        <v>464</v>
      </c>
      <c r="D664" s="5" t="s">
        <v>49</v>
      </c>
      <c r="E664" s="5">
        <v>5307</v>
      </c>
      <c r="F664" s="5">
        <v>29</v>
      </c>
      <c r="H664" s="5" t="s">
        <v>1379</v>
      </c>
      <c r="I664" s="5">
        <v>11</v>
      </c>
      <c r="J664" s="5">
        <v>1</v>
      </c>
      <c r="K664" s="5">
        <v>34</v>
      </c>
      <c r="L664" s="224">
        <v>4534</v>
      </c>
      <c r="Q664" s="2">
        <v>100</v>
      </c>
    </row>
    <row r="665" spans="1:27" x14ac:dyDescent="0.65">
      <c r="A665" s="299"/>
    </row>
    <row r="666" spans="1:27" x14ac:dyDescent="0.65">
      <c r="A666" s="299" t="s">
        <v>1617</v>
      </c>
      <c r="B666" s="5">
        <v>98</v>
      </c>
      <c r="C666" s="414">
        <v>465</v>
      </c>
      <c r="D666" s="5" t="s">
        <v>34</v>
      </c>
      <c r="E666" s="5">
        <v>43333</v>
      </c>
      <c r="F666" s="5">
        <v>79</v>
      </c>
      <c r="G666" s="5">
        <v>3114</v>
      </c>
      <c r="H666" s="5" t="s">
        <v>1379</v>
      </c>
      <c r="I666" s="5">
        <v>9</v>
      </c>
      <c r="J666" s="5">
        <v>2</v>
      </c>
      <c r="K666" s="5">
        <v>79</v>
      </c>
      <c r="L666" s="224">
        <v>3879</v>
      </c>
      <c r="Q666" s="2">
        <v>100</v>
      </c>
      <c r="S666" s="5">
        <v>98</v>
      </c>
    </row>
    <row r="667" spans="1:27" x14ac:dyDescent="0.65">
      <c r="A667" s="299" t="s">
        <v>1618</v>
      </c>
      <c r="B667" s="5">
        <v>115</v>
      </c>
      <c r="C667" s="414">
        <v>466</v>
      </c>
      <c r="D667" s="5" t="s">
        <v>34</v>
      </c>
      <c r="E667" s="5">
        <v>88875</v>
      </c>
      <c r="F667" s="5">
        <v>127</v>
      </c>
      <c r="G667" s="5">
        <v>7257</v>
      </c>
      <c r="H667" s="5" t="s">
        <v>1379</v>
      </c>
      <c r="I667" s="5">
        <v>2</v>
      </c>
      <c r="K667" s="5">
        <v>23</v>
      </c>
      <c r="L667" s="224">
        <v>823</v>
      </c>
      <c r="Q667" s="2">
        <v>150</v>
      </c>
      <c r="S667" s="5">
        <v>115</v>
      </c>
    </row>
    <row r="668" spans="1:27" x14ac:dyDescent="0.65">
      <c r="A668" s="299"/>
    </row>
    <row r="669" spans="1:27" x14ac:dyDescent="0.65">
      <c r="A669" s="299" t="s">
        <v>1619</v>
      </c>
      <c r="B669" s="5">
        <v>115</v>
      </c>
      <c r="C669" s="414">
        <v>467</v>
      </c>
      <c r="D669" s="5" t="s">
        <v>34</v>
      </c>
      <c r="E669" s="5">
        <v>88876</v>
      </c>
      <c r="F669" s="5">
        <v>128</v>
      </c>
      <c r="G669" s="5">
        <v>7258</v>
      </c>
      <c r="H669" s="5" t="s">
        <v>1379</v>
      </c>
      <c r="I669" s="5">
        <v>2</v>
      </c>
      <c r="J669" s="5">
        <v>1</v>
      </c>
      <c r="K669" s="5">
        <v>13</v>
      </c>
      <c r="L669" s="224">
        <v>913</v>
      </c>
      <c r="Q669" s="2">
        <v>150</v>
      </c>
      <c r="S669" s="5">
        <v>115</v>
      </c>
    </row>
    <row r="670" spans="1:27" x14ac:dyDescent="0.65">
      <c r="A670" s="299" t="s">
        <v>1619</v>
      </c>
      <c r="B670" s="5">
        <v>115</v>
      </c>
      <c r="C670" s="414">
        <v>468</v>
      </c>
      <c r="D670" s="5" t="s">
        <v>47</v>
      </c>
      <c r="E670" s="5">
        <v>878</v>
      </c>
      <c r="F670" s="5">
        <v>10</v>
      </c>
      <c r="H670" s="5" t="s">
        <v>1379</v>
      </c>
      <c r="I670" s="5">
        <v>17</v>
      </c>
      <c r="J670" s="5">
        <v>2</v>
      </c>
      <c r="K670" s="5">
        <v>7000</v>
      </c>
      <c r="Q670" s="2">
        <v>100</v>
      </c>
      <c r="S670" s="5">
        <v>115</v>
      </c>
    </row>
    <row r="671" spans="1:27" x14ac:dyDescent="0.65">
      <c r="A671" s="299"/>
    </row>
    <row r="672" spans="1:27" x14ac:dyDescent="0.65">
      <c r="A672" s="299" t="s">
        <v>1620</v>
      </c>
      <c r="B672" s="5">
        <v>124</v>
      </c>
      <c r="C672" s="414">
        <v>469</v>
      </c>
      <c r="D672" s="5" t="s">
        <v>47</v>
      </c>
      <c r="E672" s="5">
        <v>1455</v>
      </c>
      <c r="F672" s="5">
        <v>16</v>
      </c>
      <c r="H672" s="5" t="s">
        <v>1379</v>
      </c>
      <c r="I672" s="5">
        <v>12</v>
      </c>
      <c r="K672" s="5">
        <v>70</v>
      </c>
      <c r="L672" s="224">
        <v>4870</v>
      </c>
      <c r="Q672" s="2">
        <v>300</v>
      </c>
      <c r="S672" s="5">
        <v>124</v>
      </c>
    </row>
    <row r="673" spans="1:28" x14ac:dyDescent="0.65">
      <c r="A673" s="299"/>
    </row>
    <row r="674" spans="1:28" s="229" customFormat="1" x14ac:dyDescent="0.65">
      <c r="A674" s="299" t="s">
        <v>1621</v>
      </c>
      <c r="B674" s="5">
        <v>39</v>
      </c>
      <c r="C674" s="414">
        <v>470</v>
      </c>
      <c r="D674" s="5" t="s">
        <v>34</v>
      </c>
      <c r="E674" s="5">
        <v>43241</v>
      </c>
      <c r="F674" s="5">
        <v>84</v>
      </c>
      <c r="G674" s="5">
        <v>2979</v>
      </c>
      <c r="H674" s="5" t="s">
        <v>1379</v>
      </c>
      <c r="I674" s="5">
        <v>12</v>
      </c>
      <c r="J674" s="5">
        <v>2</v>
      </c>
      <c r="K674" s="5">
        <v>42</v>
      </c>
      <c r="L674" s="224">
        <v>5042</v>
      </c>
      <c r="M674" s="2"/>
      <c r="N674" s="2"/>
      <c r="O674" s="2"/>
      <c r="P674" s="2"/>
      <c r="Q674" s="2">
        <v>100</v>
      </c>
      <c r="R674" s="2"/>
      <c r="S674" s="5">
        <v>39</v>
      </c>
      <c r="T674" s="5"/>
      <c r="U674" s="5"/>
      <c r="V674" s="5"/>
      <c r="W674" s="2"/>
      <c r="X674" s="5"/>
      <c r="Y674" s="2"/>
      <c r="Z674" s="2"/>
      <c r="AA674" s="5"/>
      <c r="AB674" s="5"/>
    </row>
    <row r="675" spans="1:28" s="229" customFormat="1" x14ac:dyDescent="0.65">
      <c r="A675" s="299" t="s">
        <v>1621</v>
      </c>
      <c r="B675" s="5">
        <v>39</v>
      </c>
      <c r="C675" s="414">
        <v>471</v>
      </c>
      <c r="D675" s="5" t="s">
        <v>34</v>
      </c>
      <c r="E675" s="5">
        <v>33168</v>
      </c>
      <c r="F675" s="5">
        <v>27</v>
      </c>
      <c r="G675" s="5">
        <v>2586</v>
      </c>
      <c r="H675" s="5" t="s">
        <v>1379</v>
      </c>
      <c r="I675" s="5">
        <v>16</v>
      </c>
      <c r="J675" s="5">
        <v>1</v>
      </c>
      <c r="K675" s="5">
        <v>50</v>
      </c>
      <c r="L675" s="224">
        <v>6550</v>
      </c>
      <c r="M675" s="2"/>
      <c r="N675" s="2"/>
      <c r="O675" s="2"/>
      <c r="P675" s="2"/>
      <c r="Q675" s="2">
        <v>100</v>
      </c>
      <c r="R675" s="2"/>
      <c r="S675" s="5">
        <v>39</v>
      </c>
      <c r="T675" s="5"/>
      <c r="U675" s="5"/>
      <c r="V675" s="5"/>
      <c r="W675" s="2"/>
      <c r="X675" s="5"/>
      <c r="Y675" s="2"/>
      <c r="Z675" s="2"/>
      <c r="AA675" s="5"/>
      <c r="AB675" s="5"/>
    </row>
    <row r="676" spans="1:28" s="229" customFormat="1" x14ac:dyDescent="0.65">
      <c r="A676" s="299"/>
      <c r="B676" s="5"/>
      <c r="C676" s="414"/>
      <c r="D676" s="5"/>
      <c r="E676" s="5"/>
      <c r="F676" s="5"/>
      <c r="G676" s="5"/>
      <c r="H676" s="5"/>
      <c r="I676" s="5"/>
      <c r="J676" s="5"/>
      <c r="K676" s="5"/>
      <c r="L676" s="224"/>
      <c r="M676" s="2"/>
      <c r="N676" s="2"/>
      <c r="O676" s="2"/>
      <c r="P676" s="2"/>
      <c r="Q676" s="2"/>
      <c r="R676" s="2"/>
      <c r="S676" s="5"/>
      <c r="T676" s="5"/>
      <c r="U676" s="5"/>
      <c r="V676" s="5"/>
      <c r="W676" s="2"/>
      <c r="X676" s="5"/>
      <c r="Y676" s="2"/>
      <c r="Z676" s="2"/>
      <c r="AA676" s="5"/>
      <c r="AB676" s="5"/>
    </row>
    <row r="677" spans="1:28" s="229" customFormat="1" x14ac:dyDescent="0.65">
      <c r="A677" s="299" t="s">
        <v>1622</v>
      </c>
      <c r="B677" s="5">
        <v>55</v>
      </c>
      <c r="C677" s="414">
        <v>472</v>
      </c>
      <c r="D677" s="5" t="s">
        <v>47</v>
      </c>
      <c r="E677" s="5">
        <v>1727</v>
      </c>
      <c r="F677" s="5">
        <v>6</v>
      </c>
      <c r="G677" s="5"/>
      <c r="H677" s="5" t="s">
        <v>1379</v>
      </c>
      <c r="I677" s="5">
        <v>13</v>
      </c>
      <c r="J677" s="5">
        <v>3</v>
      </c>
      <c r="K677" s="5">
        <v>7</v>
      </c>
      <c r="L677" s="224">
        <v>5507</v>
      </c>
      <c r="M677" s="2"/>
      <c r="N677" s="2"/>
      <c r="O677" s="2"/>
      <c r="P677" s="2"/>
      <c r="Q677" s="2">
        <v>150</v>
      </c>
      <c r="R677" s="2"/>
      <c r="S677" s="5">
        <v>55</v>
      </c>
      <c r="T677" s="5"/>
      <c r="U677" s="5"/>
      <c r="V677" s="5"/>
      <c r="W677" s="2"/>
      <c r="X677" s="5"/>
      <c r="Y677" s="2"/>
      <c r="Z677" s="2"/>
      <c r="AA677" s="5"/>
      <c r="AB677" s="5"/>
    </row>
    <row r="678" spans="1:28" x14ac:dyDescent="0.65">
      <c r="A678" s="299" t="s">
        <v>1622</v>
      </c>
      <c r="B678" s="5">
        <v>55</v>
      </c>
      <c r="C678" s="414">
        <v>473</v>
      </c>
      <c r="D678" s="5" t="s">
        <v>47</v>
      </c>
      <c r="E678" s="5">
        <v>1702</v>
      </c>
      <c r="F678" s="5">
        <v>39</v>
      </c>
      <c r="H678" s="5" t="s">
        <v>1379</v>
      </c>
      <c r="J678" s="5">
        <v>1</v>
      </c>
      <c r="K678" s="5">
        <v>62</v>
      </c>
      <c r="M678" s="2">
        <v>162</v>
      </c>
      <c r="Q678" s="2">
        <v>250</v>
      </c>
      <c r="R678" s="2">
        <v>91</v>
      </c>
      <c r="S678" s="5">
        <v>55</v>
      </c>
      <c r="T678" s="5" t="s">
        <v>36</v>
      </c>
      <c r="U678" s="5" t="s">
        <v>64</v>
      </c>
      <c r="V678" s="5">
        <v>59</v>
      </c>
      <c r="X678" s="5">
        <v>59</v>
      </c>
      <c r="AA678" s="5">
        <v>10</v>
      </c>
    </row>
    <row r="679" spans="1:28" x14ac:dyDescent="0.65">
      <c r="A679" s="299"/>
    </row>
    <row r="680" spans="1:28" x14ac:dyDescent="0.65">
      <c r="A680" s="299" t="s">
        <v>1623</v>
      </c>
      <c r="B680" s="5">
        <v>55</v>
      </c>
      <c r="C680" s="414">
        <v>474</v>
      </c>
      <c r="D680" s="5" t="s">
        <v>49</v>
      </c>
      <c r="E680" s="5">
        <v>3416</v>
      </c>
      <c r="F680" s="5">
        <v>51</v>
      </c>
      <c r="H680" s="5" t="s">
        <v>1379</v>
      </c>
      <c r="I680" s="5">
        <v>19</v>
      </c>
      <c r="J680" s="5">
        <v>2</v>
      </c>
      <c r="K680" s="5">
        <v>9</v>
      </c>
      <c r="L680" s="224">
        <v>7809</v>
      </c>
      <c r="Q680" s="2">
        <v>100</v>
      </c>
      <c r="S680" s="5">
        <v>55</v>
      </c>
    </row>
    <row r="681" spans="1:28" x14ac:dyDescent="0.65">
      <c r="A681" s="299"/>
    </row>
    <row r="682" spans="1:28" x14ac:dyDescent="0.65">
      <c r="A682" s="299" t="s">
        <v>1624</v>
      </c>
      <c r="B682" s="5">
        <v>47</v>
      </c>
      <c r="C682" s="414">
        <v>475</v>
      </c>
      <c r="D682" s="5" t="s">
        <v>34</v>
      </c>
      <c r="E682" s="5">
        <v>88872</v>
      </c>
      <c r="F682" s="5">
        <v>124</v>
      </c>
      <c r="G682" s="5">
        <v>7254</v>
      </c>
      <c r="H682" s="5" t="s">
        <v>1379</v>
      </c>
      <c r="I682" s="5">
        <v>2</v>
      </c>
      <c r="J682" s="5">
        <v>3</v>
      </c>
      <c r="K682" s="5">
        <v>50</v>
      </c>
      <c r="L682" s="224">
        <v>1150</v>
      </c>
      <c r="Q682" s="2">
        <v>200</v>
      </c>
      <c r="S682" s="5">
        <v>47</v>
      </c>
    </row>
    <row r="683" spans="1:28" x14ac:dyDescent="0.65">
      <c r="A683" s="299" t="s">
        <v>1624</v>
      </c>
      <c r="B683" s="5">
        <v>4</v>
      </c>
      <c r="C683" s="414">
        <v>476</v>
      </c>
      <c r="D683" s="5" t="s">
        <v>49</v>
      </c>
      <c r="E683" s="5">
        <v>3740</v>
      </c>
      <c r="F683" s="5">
        <v>50</v>
      </c>
      <c r="H683" s="5" t="s">
        <v>1379</v>
      </c>
      <c r="I683" s="5">
        <v>14</v>
      </c>
      <c r="K683" s="5">
        <v>33</v>
      </c>
      <c r="L683" s="224">
        <v>5633</v>
      </c>
      <c r="Q683" s="2">
        <v>150</v>
      </c>
      <c r="S683" s="5">
        <v>4</v>
      </c>
    </row>
    <row r="684" spans="1:28" x14ac:dyDescent="0.65">
      <c r="A684" s="299"/>
    </row>
    <row r="685" spans="1:28" x14ac:dyDescent="0.65">
      <c r="A685" s="299" t="s">
        <v>1625</v>
      </c>
      <c r="B685" s="5">
        <v>4</v>
      </c>
      <c r="C685" s="414">
        <v>477</v>
      </c>
      <c r="D685" s="5" t="s">
        <v>34</v>
      </c>
      <c r="E685" s="5">
        <v>88863</v>
      </c>
      <c r="F685" s="5">
        <v>133</v>
      </c>
      <c r="G685" s="5">
        <v>7245</v>
      </c>
      <c r="H685" s="5" t="s">
        <v>1379</v>
      </c>
      <c r="I685" s="5">
        <v>9</v>
      </c>
      <c r="J685" s="5">
        <v>3</v>
      </c>
      <c r="K685" s="5">
        <v>50</v>
      </c>
      <c r="L685" s="224">
        <v>3950</v>
      </c>
      <c r="Q685" s="2">
        <v>150</v>
      </c>
      <c r="S685" s="5">
        <v>4</v>
      </c>
    </row>
    <row r="686" spans="1:28" x14ac:dyDescent="0.65">
      <c r="A686" s="299" t="s">
        <v>1625</v>
      </c>
      <c r="B686" s="5">
        <v>4</v>
      </c>
      <c r="C686" s="414">
        <v>478</v>
      </c>
      <c r="D686" s="5" t="s">
        <v>34</v>
      </c>
      <c r="E686" s="5">
        <v>87828</v>
      </c>
      <c r="F686" s="5">
        <v>281</v>
      </c>
      <c r="G686" s="5">
        <v>7088</v>
      </c>
      <c r="H686" s="5" t="s">
        <v>1379</v>
      </c>
      <c r="I686" s="5">
        <v>16</v>
      </c>
      <c r="K686" s="5">
        <v>97</v>
      </c>
      <c r="L686" s="224">
        <v>6497</v>
      </c>
      <c r="Q686" s="2">
        <v>150</v>
      </c>
      <c r="S686" s="5">
        <v>4</v>
      </c>
    </row>
    <row r="687" spans="1:28" x14ac:dyDescent="0.65">
      <c r="A687" s="299" t="s">
        <v>1625</v>
      </c>
      <c r="B687" s="5">
        <v>4</v>
      </c>
      <c r="C687" s="414">
        <v>479</v>
      </c>
      <c r="D687" s="5" t="s">
        <v>34</v>
      </c>
      <c r="E687" s="5">
        <v>88894</v>
      </c>
      <c r="F687" s="5">
        <v>305</v>
      </c>
      <c r="G687" s="5">
        <v>7276</v>
      </c>
      <c r="H687" s="5" t="s">
        <v>1379</v>
      </c>
      <c r="I687" s="5">
        <v>6</v>
      </c>
      <c r="J687" s="5">
        <v>1</v>
      </c>
      <c r="K687" s="5">
        <v>20</v>
      </c>
      <c r="L687" s="224">
        <v>2520</v>
      </c>
      <c r="Q687" s="2">
        <v>150</v>
      </c>
      <c r="S687" s="5">
        <v>4</v>
      </c>
    </row>
    <row r="688" spans="1:28" x14ac:dyDescent="0.65">
      <c r="A688" s="299" t="s">
        <v>1625</v>
      </c>
      <c r="B688" s="5">
        <v>4</v>
      </c>
      <c r="C688" s="414">
        <v>480</v>
      </c>
      <c r="D688" s="5" t="s">
        <v>47</v>
      </c>
      <c r="E688" s="5">
        <v>1478</v>
      </c>
      <c r="F688" s="5">
        <v>36</v>
      </c>
      <c r="H688" s="5" t="s">
        <v>1379</v>
      </c>
      <c r="I688" s="5">
        <v>8</v>
      </c>
      <c r="J688" s="5">
        <v>2</v>
      </c>
      <c r="K688" s="5">
        <v>70</v>
      </c>
      <c r="L688" s="224">
        <v>3470</v>
      </c>
      <c r="Q688" s="2">
        <v>100</v>
      </c>
      <c r="S688" s="5">
        <v>4</v>
      </c>
    </row>
    <row r="689" spans="1:28" x14ac:dyDescent="0.65">
      <c r="A689" s="299"/>
    </row>
    <row r="690" spans="1:28" x14ac:dyDescent="0.65">
      <c r="A690" s="299" t="s">
        <v>1626</v>
      </c>
      <c r="B690" s="5">
        <v>91</v>
      </c>
      <c r="C690" s="414">
        <v>481</v>
      </c>
      <c r="D690" s="5" t="s">
        <v>34</v>
      </c>
      <c r="E690" s="5">
        <v>37392</v>
      </c>
      <c r="F690" s="5">
        <v>20</v>
      </c>
      <c r="G690" s="5">
        <v>1252</v>
      </c>
      <c r="H690" s="5" t="s">
        <v>1379</v>
      </c>
      <c r="I690" s="5">
        <v>8</v>
      </c>
      <c r="K690" s="5">
        <v>72</v>
      </c>
      <c r="L690" s="224">
        <v>3272</v>
      </c>
      <c r="Q690" s="2">
        <v>225</v>
      </c>
      <c r="S690" s="5">
        <v>91</v>
      </c>
    </row>
    <row r="691" spans="1:28" x14ac:dyDescent="0.65">
      <c r="A691" s="299" t="s">
        <v>1626</v>
      </c>
      <c r="B691" s="5">
        <v>91</v>
      </c>
      <c r="C691" s="414">
        <v>482</v>
      </c>
      <c r="D691" s="5" t="s">
        <v>34</v>
      </c>
      <c r="E691" s="5">
        <v>97850</v>
      </c>
      <c r="F691" s="5">
        <v>178</v>
      </c>
      <c r="G691" s="5">
        <v>7800</v>
      </c>
      <c r="H691" s="5" t="s">
        <v>1379</v>
      </c>
      <c r="I691" s="5">
        <v>17</v>
      </c>
      <c r="K691" s="5">
        <v>94</v>
      </c>
      <c r="L691" s="224">
        <v>6894</v>
      </c>
      <c r="Q691" s="2">
        <v>150</v>
      </c>
      <c r="S691" s="5">
        <v>91</v>
      </c>
    </row>
    <row r="692" spans="1:28" x14ac:dyDescent="0.65">
      <c r="A692" s="301" t="s">
        <v>1626</v>
      </c>
      <c r="B692" s="5">
        <v>91</v>
      </c>
      <c r="C692" s="414">
        <v>483</v>
      </c>
      <c r="D692" s="142" t="s">
        <v>34</v>
      </c>
      <c r="E692" s="142">
        <v>88899</v>
      </c>
      <c r="F692" s="142">
        <v>145</v>
      </c>
      <c r="G692" s="142">
        <v>7281</v>
      </c>
      <c r="H692" s="142" t="s">
        <v>1379</v>
      </c>
      <c r="I692" s="142">
        <v>22</v>
      </c>
      <c r="J692" s="142">
        <v>3</v>
      </c>
      <c r="K692" s="142">
        <v>39</v>
      </c>
      <c r="L692" s="565">
        <v>9139</v>
      </c>
      <c r="M692" s="229"/>
      <c r="N692" s="229"/>
      <c r="O692" s="229"/>
      <c r="P692" s="229"/>
      <c r="Q692" s="229">
        <v>250</v>
      </c>
      <c r="R692" s="229"/>
      <c r="S692" s="5">
        <v>91</v>
      </c>
      <c r="T692" s="142"/>
      <c r="U692" s="142"/>
      <c r="V692" s="142"/>
      <c r="W692" s="229"/>
      <c r="X692" s="142"/>
      <c r="Y692" s="229">
        <v>13.69</v>
      </c>
      <c r="Z692" s="229"/>
      <c r="AA692" s="142"/>
      <c r="AB692" s="142" t="s">
        <v>1627</v>
      </c>
    </row>
    <row r="693" spans="1:28" x14ac:dyDescent="0.65">
      <c r="A693" s="301"/>
      <c r="D693" s="667"/>
      <c r="E693" s="667"/>
      <c r="F693" s="667"/>
      <c r="G693" s="667"/>
      <c r="H693" s="667"/>
      <c r="I693" s="667"/>
      <c r="J693" s="667"/>
      <c r="K693" s="667"/>
      <c r="L693" s="565"/>
      <c r="M693" s="229"/>
      <c r="N693" s="229"/>
      <c r="O693" s="229"/>
      <c r="P693" s="229"/>
      <c r="Q693" s="229"/>
      <c r="R693" s="229"/>
      <c r="T693" s="667"/>
      <c r="U693" s="667"/>
      <c r="V693" s="667"/>
      <c r="W693" s="229"/>
      <c r="X693" s="667"/>
      <c r="Y693" s="229"/>
      <c r="Z693" s="229"/>
      <c r="AA693" s="667"/>
      <c r="AB693" s="667"/>
    </row>
    <row r="694" spans="1:28" x14ac:dyDescent="0.65">
      <c r="A694" s="299" t="s">
        <v>1628</v>
      </c>
      <c r="B694" s="17">
        <v>91</v>
      </c>
      <c r="C694" s="414">
        <v>484</v>
      </c>
      <c r="D694" s="17" t="s">
        <v>49</v>
      </c>
      <c r="E694" s="17">
        <v>4063</v>
      </c>
      <c r="F694" s="17">
        <v>4</v>
      </c>
      <c r="G694" s="17"/>
      <c r="H694" s="17" t="s">
        <v>1379</v>
      </c>
      <c r="I694" s="17">
        <v>15</v>
      </c>
      <c r="J694" s="17">
        <v>1</v>
      </c>
      <c r="K694" s="17">
        <v>72</v>
      </c>
      <c r="L694" s="566">
        <v>6172</v>
      </c>
      <c r="M694" s="282"/>
      <c r="N694" s="282"/>
      <c r="O694" s="282"/>
      <c r="P694" s="282"/>
      <c r="Q694" s="282">
        <v>150</v>
      </c>
      <c r="R694" s="282"/>
      <c r="S694" s="17">
        <v>91</v>
      </c>
      <c r="T694" s="17"/>
      <c r="U694" s="17"/>
      <c r="V694" s="17"/>
      <c r="W694" s="282"/>
      <c r="X694" s="17"/>
      <c r="Y694" s="282"/>
      <c r="Z694" s="282"/>
      <c r="AA694" s="17"/>
      <c r="AB694" s="17"/>
    </row>
    <row r="695" spans="1:28" x14ac:dyDescent="0.65">
      <c r="A695" s="299"/>
      <c r="B695" s="17"/>
      <c r="D695" s="17"/>
      <c r="E695" s="17"/>
      <c r="F695" s="17"/>
      <c r="G695" s="17"/>
      <c r="H695" s="17"/>
      <c r="I695" s="17"/>
      <c r="J695" s="17"/>
      <c r="K695" s="17"/>
      <c r="L695" s="566"/>
      <c r="M695" s="282"/>
      <c r="N695" s="282"/>
      <c r="O695" s="282"/>
      <c r="P695" s="282"/>
      <c r="Q695" s="282"/>
      <c r="R695" s="282"/>
      <c r="S695" s="17"/>
      <c r="T695" s="17"/>
      <c r="U695" s="17"/>
      <c r="V695" s="17"/>
      <c r="W695" s="282"/>
      <c r="X695" s="17"/>
      <c r="Y695" s="282"/>
      <c r="Z695" s="282"/>
      <c r="AA695" s="17"/>
      <c r="AB695" s="17"/>
    </row>
    <row r="696" spans="1:28" x14ac:dyDescent="0.65">
      <c r="A696" s="299" t="s">
        <v>1629</v>
      </c>
      <c r="B696" s="5">
        <v>65</v>
      </c>
      <c r="C696" s="414">
        <v>485</v>
      </c>
      <c r="D696" s="5" t="s">
        <v>47</v>
      </c>
      <c r="E696" s="5">
        <v>1728</v>
      </c>
      <c r="F696" s="5">
        <v>7</v>
      </c>
      <c r="H696" s="5" t="s">
        <v>1379</v>
      </c>
      <c r="I696" s="5">
        <v>13</v>
      </c>
      <c r="J696" s="5">
        <v>3</v>
      </c>
      <c r="K696" s="5">
        <v>50</v>
      </c>
      <c r="L696" s="224">
        <v>5550</v>
      </c>
      <c r="Q696" s="2">
        <v>175</v>
      </c>
      <c r="S696" s="5">
        <v>65</v>
      </c>
    </row>
    <row r="697" spans="1:28" x14ac:dyDescent="0.65">
      <c r="A697" s="299"/>
    </row>
    <row r="698" spans="1:28" x14ac:dyDescent="0.65">
      <c r="A698" s="299" t="s">
        <v>1630</v>
      </c>
      <c r="B698" s="5">
        <v>34</v>
      </c>
      <c r="C698" s="414">
        <v>486</v>
      </c>
      <c r="D698" s="5" t="s">
        <v>49</v>
      </c>
      <c r="E698" s="5">
        <v>21670</v>
      </c>
      <c r="F698" s="5">
        <v>108</v>
      </c>
      <c r="H698" s="5" t="s">
        <v>1379</v>
      </c>
      <c r="I698" s="5">
        <v>10</v>
      </c>
      <c r="K698" s="5">
        <v>18</v>
      </c>
      <c r="L698" s="224">
        <v>4018</v>
      </c>
      <c r="Q698" s="2">
        <v>100</v>
      </c>
      <c r="S698" s="5">
        <v>34</v>
      </c>
    </row>
    <row r="699" spans="1:28" x14ac:dyDescent="0.65">
      <c r="A699" s="299"/>
    </row>
    <row r="700" spans="1:28" x14ac:dyDescent="0.65">
      <c r="A700" s="299" t="s">
        <v>1631</v>
      </c>
      <c r="B700" s="5">
        <v>140</v>
      </c>
      <c r="C700" s="414">
        <v>487</v>
      </c>
      <c r="D700" s="5" t="s">
        <v>47</v>
      </c>
      <c r="E700" s="5">
        <v>1692</v>
      </c>
      <c r="F700" s="5">
        <v>20</v>
      </c>
      <c r="H700" s="5" t="s">
        <v>1379</v>
      </c>
      <c r="K700" s="5">
        <v>53</v>
      </c>
      <c r="M700" s="2">
        <v>53</v>
      </c>
      <c r="Q700" s="2">
        <v>250</v>
      </c>
      <c r="R700" s="2">
        <v>92</v>
      </c>
      <c r="S700" s="5">
        <v>140</v>
      </c>
      <c r="T700" s="5" t="s">
        <v>36</v>
      </c>
      <c r="U700" s="5" t="s">
        <v>37</v>
      </c>
      <c r="V700" s="5">
        <v>72</v>
      </c>
      <c r="X700" s="5">
        <v>72</v>
      </c>
      <c r="AA700" s="5">
        <v>20</v>
      </c>
    </row>
    <row r="701" spans="1:28" x14ac:dyDescent="0.65">
      <c r="A701" s="299"/>
    </row>
    <row r="702" spans="1:28" x14ac:dyDescent="0.65">
      <c r="A702" s="299" t="s">
        <v>1631</v>
      </c>
      <c r="B702" s="5">
        <v>140</v>
      </c>
      <c r="C702" s="414">
        <v>488</v>
      </c>
      <c r="D702" s="5" t="s">
        <v>49</v>
      </c>
      <c r="E702" s="5">
        <v>4097</v>
      </c>
      <c r="F702" s="5">
        <v>164</v>
      </c>
      <c r="H702" s="5" t="s">
        <v>1379</v>
      </c>
      <c r="I702" s="5">
        <v>37</v>
      </c>
      <c r="K702" s="5">
        <v>47</v>
      </c>
      <c r="L702" s="224">
        <v>14847</v>
      </c>
      <c r="Q702" s="2">
        <v>150</v>
      </c>
      <c r="S702" s="5">
        <v>140</v>
      </c>
    </row>
    <row r="703" spans="1:28" x14ac:dyDescent="0.65">
      <c r="A703" s="299"/>
    </row>
    <row r="704" spans="1:28" x14ac:dyDescent="0.65">
      <c r="A704" s="299" t="s">
        <v>1632</v>
      </c>
      <c r="B704" s="5">
        <v>65</v>
      </c>
      <c r="C704" s="414">
        <v>489</v>
      </c>
      <c r="D704" s="5" t="s">
        <v>34</v>
      </c>
      <c r="E704" s="5">
        <v>37180</v>
      </c>
      <c r="F704" s="5">
        <v>40</v>
      </c>
      <c r="G704" s="5">
        <v>1222</v>
      </c>
      <c r="H704" s="5" t="s">
        <v>1379</v>
      </c>
      <c r="K704" s="5">
        <v>46</v>
      </c>
      <c r="M704" s="2">
        <v>46</v>
      </c>
      <c r="Q704" s="2">
        <v>300</v>
      </c>
      <c r="R704" s="2">
        <v>93</v>
      </c>
      <c r="S704" s="5">
        <v>65</v>
      </c>
      <c r="T704" s="5" t="s">
        <v>36</v>
      </c>
      <c r="U704" s="5" t="s">
        <v>37</v>
      </c>
      <c r="V704" s="5">
        <v>72</v>
      </c>
      <c r="X704" s="5">
        <v>72</v>
      </c>
    </row>
    <row r="705" spans="1:28" x14ac:dyDescent="0.65">
      <c r="A705" s="299" t="s">
        <v>1632</v>
      </c>
      <c r="B705" s="5">
        <v>65</v>
      </c>
      <c r="C705" s="414">
        <v>490</v>
      </c>
      <c r="D705" s="5" t="s">
        <v>49</v>
      </c>
      <c r="E705" s="5">
        <v>2926</v>
      </c>
      <c r="F705" s="5">
        <v>42</v>
      </c>
      <c r="H705" s="5" t="s">
        <v>1379</v>
      </c>
      <c r="I705" s="5">
        <v>33</v>
      </c>
      <c r="K705" s="5">
        <v>31</v>
      </c>
      <c r="L705" s="224">
        <v>13231</v>
      </c>
      <c r="Q705" s="2">
        <v>200</v>
      </c>
      <c r="S705" s="5">
        <v>65</v>
      </c>
    </row>
    <row r="706" spans="1:28" x14ac:dyDescent="0.65">
      <c r="A706" s="299"/>
    </row>
    <row r="707" spans="1:28" x14ac:dyDescent="0.65">
      <c r="A707" s="299" t="s">
        <v>1633</v>
      </c>
      <c r="B707" s="5">
        <v>9</v>
      </c>
      <c r="C707" s="414">
        <v>491</v>
      </c>
      <c r="D707" s="5" t="s">
        <v>34</v>
      </c>
      <c r="E707" s="5">
        <v>74913</v>
      </c>
      <c r="F707" s="5">
        <v>277</v>
      </c>
      <c r="G707" s="5">
        <v>6550</v>
      </c>
      <c r="H707" s="5" t="s">
        <v>1379</v>
      </c>
      <c r="I707" s="5">
        <v>12</v>
      </c>
      <c r="J707" s="5">
        <v>1</v>
      </c>
      <c r="K707" s="5">
        <v>51</v>
      </c>
      <c r="L707" s="224">
        <v>4951</v>
      </c>
      <c r="Q707" s="2">
        <v>175</v>
      </c>
      <c r="S707" s="5">
        <v>9</v>
      </c>
    </row>
    <row r="708" spans="1:28" x14ac:dyDescent="0.65">
      <c r="A708" s="299"/>
    </row>
    <row r="709" spans="1:28" x14ac:dyDescent="0.65">
      <c r="A709" s="299" t="s">
        <v>1634</v>
      </c>
      <c r="B709" s="5">
        <v>34</v>
      </c>
      <c r="C709" s="414">
        <v>492</v>
      </c>
      <c r="D709" s="5" t="s">
        <v>34</v>
      </c>
      <c r="E709" s="5">
        <v>52464</v>
      </c>
      <c r="F709" s="5">
        <v>85</v>
      </c>
      <c r="G709" s="5">
        <v>5228</v>
      </c>
      <c r="H709" s="5" t="s">
        <v>1379</v>
      </c>
      <c r="K709" s="5">
        <v>72</v>
      </c>
      <c r="M709" s="2">
        <v>72</v>
      </c>
      <c r="Q709" s="2">
        <v>250</v>
      </c>
      <c r="R709" s="2">
        <v>94</v>
      </c>
      <c r="S709" s="5">
        <v>34</v>
      </c>
      <c r="T709" s="5" t="s">
        <v>36</v>
      </c>
      <c r="U709" s="5" t="s">
        <v>64</v>
      </c>
      <c r="V709" s="5">
        <v>72</v>
      </c>
      <c r="X709" s="5">
        <v>72</v>
      </c>
    </row>
    <row r="710" spans="1:28" x14ac:dyDescent="0.65">
      <c r="A710" s="299" t="s">
        <v>1634</v>
      </c>
      <c r="B710" s="5">
        <v>34</v>
      </c>
      <c r="C710" s="414">
        <v>493</v>
      </c>
      <c r="D710" s="5" t="s">
        <v>49</v>
      </c>
      <c r="E710" s="5">
        <v>21668</v>
      </c>
      <c r="F710" s="5">
        <v>106</v>
      </c>
      <c r="H710" s="5" t="s">
        <v>1379</v>
      </c>
      <c r="I710" s="5">
        <v>10</v>
      </c>
      <c r="J710" s="5">
        <v>1</v>
      </c>
      <c r="K710" s="5">
        <v>20</v>
      </c>
      <c r="L710" s="224">
        <v>4120</v>
      </c>
      <c r="Q710" s="2">
        <v>100</v>
      </c>
      <c r="S710" s="5">
        <v>34</v>
      </c>
    </row>
    <row r="711" spans="1:28" x14ac:dyDescent="0.65">
      <c r="A711" s="299"/>
    </row>
    <row r="712" spans="1:28" x14ac:dyDescent="0.65">
      <c r="A712" s="299" t="s">
        <v>1635</v>
      </c>
      <c r="B712" s="5">
        <v>29</v>
      </c>
      <c r="C712" s="414">
        <v>494</v>
      </c>
      <c r="D712" s="5" t="s">
        <v>34</v>
      </c>
      <c r="E712" s="5">
        <v>33173</v>
      </c>
      <c r="F712" s="5">
        <v>32</v>
      </c>
      <c r="G712" s="5">
        <v>2591</v>
      </c>
      <c r="H712" s="5" t="s">
        <v>1379</v>
      </c>
      <c r="I712" s="5">
        <v>13</v>
      </c>
      <c r="J712" s="5">
        <v>1</v>
      </c>
      <c r="K712" s="5">
        <v>39</v>
      </c>
      <c r="L712" s="224">
        <v>5339</v>
      </c>
      <c r="Q712" s="2">
        <v>100</v>
      </c>
      <c r="S712" s="5">
        <v>29</v>
      </c>
    </row>
    <row r="713" spans="1:28" x14ac:dyDescent="0.65">
      <c r="A713" s="299"/>
    </row>
    <row r="714" spans="1:28" s="282" customFormat="1" x14ac:dyDescent="0.65">
      <c r="A714" s="299" t="s">
        <v>1636</v>
      </c>
      <c r="B714" s="5">
        <v>34</v>
      </c>
      <c r="C714" s="414">
        <v>495</v>
      </c>
      <c r="D714" s="5" t="s">
        <v>34</v>
      </c>
      <c r="E714" s="5">
        <v>52422</v>
      </c>
      <c r="F714" s="5">
        <v>40</v>
      </c>
      <c r="G714" s="5">
        <v>5226</v>
      </c>
      <c r="H714" s="5" t="s">
        <v>1379</v>
      </c>
      <c r="I714" s="5"/>
      <c r="J714" s="5"/>
      <c r="K714" s="5">
        <v>77</v>
      </c>
      <c r="L714" s="224">
        <v>77</v>
      </c>
      <c r="M714" s="2"/>
      <c r="N714" s="2"/>
      <c r="O714" s="2"/>
      <c r="P714" s="2"/>
      <c r="Q714" s="2">
        <v>100</v>
      </c>
      <c r="R714" s="2"/>
      <c r="S714" s="5">
        <v>34</v>
      </c>
      <c r="T714" s="5"/>
      <c r="U714" s="5"/>
      <c r="V714" s="5"/>
      <c r="W714" s="2"/>
      <c r="X714" s="5"/>
      <c r="Y714" s="2"/>
      <c r="Z714" s="2"/>
      <c r="AA714" s="5"/>
      <c r="AB714" s="5"/>
    </row>
    <row r="715" spans="1:28" x14ac:dyDescent="0.65">
      <c r="A715" s="299" t="s">
        <v>1636</v>
      </c>
      <c r="B715" s="5">
        <v>34</v>
      </c>
      <c r="C715" s="414">
        <v>496</v>
      </c>
      <c r="D715" s="5" t="s">
        <v>49</v>
      </c>
      <c r="E715" s="5">
        <v>21669</v>
      </c>
      <c r="F715" s="5">
        <v>107</v>
      </c>
      <c r="H715" s="5" t="s">
        <v>1379</v>
      </c>
      <c r="I715" s="5">
        <v>10</v>
      </c>
      <c r="K715" s="5">
        <v>46</v>
      </c>
      <c r="L715" s="224">
        <v>4046</v>
      </c>
      <c r="Q715" s="2">
        <v>100</v>
      </c>
      <c r="S715" s="5">
        <v>34</v>
      </c>
    </row>
    <row r="716" spans="1:28" x14ac:dyDescent="0.65">
      <c r="A716" s="299"/>
    </row>
    <row r="717" spans="1:28" s="282" customFormat="1" x14ac:dyDescent="0.65">
      <c r="A717" s="299" t="s">
        <v>1637</v>
      </c>
      <c r="B717" s="5"/>
      <c r="C717" s="414">
        <v>497</v>
      </c>
      <c r="D717" s="5" t="s">
        <v>49</v>
      </c>
      <c r="E717" s="5">
        <v>21667</v>
      </c>
      <c r="F717" s="5">
        <v>105</v>
      </c>
      <c r="G717" s="5"/>
      <c r="H717" s="5" t="s">
        <v>1379</v>
      </c>
      <c r="I717" s="5">
        <v>20</v>
      </c>
      <c r="J717" s="5"/>
      <c r="K717" s="5">
        <v>2</v>
      </c>
      <c r="L717" s="224">
        <v>8002</v>
      </c>
      <c r="M717" s="2"/>
      <c r="N717" s="2"/>
      <c r="O717" s="2"/>
      <c r="P717" s="2"/>
      <c r="Q717" s="2">
        <v>100</v>
      </c>
      <c r="R717" s="2"/>
      <c r="S717" s="5"/>
      <c r="T717" s="5"/>
      <c r="U717" s="5"/>
      <c r="V717" s="5"/>
      <c r="W717" s="2"/>
      <c r="X717" s="5"/>
      <c r="Y717" s="2"/>
      <c r="Z717" s="2"/>
      <c r="AA717" s="5"/>
      <c r="AB717" s="5"/>
    </row>
    <row r="718" spans="1:28" x14ac:dyDescent="0.65">
      <c r="A718" s="299" t="s">
        <v>1637</v>
      </c>
      <c r="B718" s="5">
        <v>34</v>
      </c>
      <c r="C718" s="414">
        <v>498</v>
      </c>
      <c r="D718" s="5" t="s">
        <v>34</v>
      </c>
      <c r="E718" s="5">
        <v>52465</v>
      </c>
      <c r="F718" s="5">
        <v>89</v>
      </c>
      <c r="G718" s="5">
        <v>5229</v>
      </c>
      <c r="H718" s="5" t="s">
        <v>1379</v>
      </c>
      <c r="K718" s="5">
        <v>80</v>
      </c>
      <c r="M718" s="2">
        <v>80</v>
      </c>
      <c r="Q718" s="2">
        <v>250</v>
      </c>
      <c r="R718" s="2">
        <v>95</v>
      </c>
      <c r="S718" s="5">
        <v>34</v>
      </c>
      <c r="T718" s="5" t="s">
        <v>36</v>
      </c>
      <c r="U718" s="5" t="s">
        <v>64</v>
      </c>
      <c r="V718" s="5">
        <v>59</v>
      </c>
      <c r="X718" s="5">
        <v>59</v>
      </c>
      <c r="AA718" s="5">
        <v>10</v>
      </c>
    </row>
    <row r="719" spans="1:28" x14ac:dyDescent="0.65">
      <c r="A719" s="299"/>
    </row>
    <row r="720" spans="1:28" x14ac:dyDescent="0.65">
      <c r="A720" s="299" t="s">
        <v>1638</v>
      </c>
      <c r="B720" s="5">
        <v>168</v>
      </c>
      <c r="C720" s="414">
        <v>499</v>
      </c>
      <c r="D720" s="5" t="s">
        <v>34</v>
      </c>
      <c r="E720" s="5">
        <v>37361</v>
      </c>
      <c r="F720" s="5">
        <v>33</v>
      </c>
      <c r="G720" s="5">
        <v>1196</v>
      </c>
      <c r="H720" s="5" t="s">
        <v>1379</v>
      </c>
      <c r="J720" s="5">
        <v>2</v>
      </c>
      <c r="K720" s="5">
        <v>6</v>
      </c>
      <c r="M720" s="2">
        <v>206</v>
      </c>
      <c r="Q720" s="2">
        <v>250</v>
      </c>
      <c r="R720" s="2">
        <v>96</v>
      </c>
      <c r="S720" s="5">
        <v>168</v>
      </c>
      <c r="T720" s="5" t="s">
        <v>36</v>
      </c>
      <c r="U720" s="5" t="s">
        <v>45</v>
      </c>
      <c r="V720" s="5">
        <v>108</v>
      </c>
      <c r="X720" s="5">
        <v>108</v>
      </c>
      <c r="AA720" s="5">
        <v>18</v>
      </c>
    </row>
    <row r="721" spans="1:27" x14ac:dyDescent="0.65">
      <c r="A721" s="299"/>
    </row>
    <row r="722" spans="1:27" x14ac:dyDescent="0.65">
      <c r="A722" s="299" t="s">
        <v>1639</v>
      </c>
      <c r="B722" s="5">
        <v>66</v>
      </c>
      <c r="C722" s="414">
        <v>500</v>
      </c>
      <c r="D722" s="5" t="s">
        <v>34</v>
      </c>
      <c r="E722" s="5">
        <v>43143</v>
      </c>
      <c r="F722" s="5">
        <v>9</v>
      </c>
      <c r="G722" s="5">
        <v>3132</v>
      </c>
      <c r="H722" s="5" t="s">
        <v>1379</v>
      </c>
      <c r="I722" s="5">
        <v>12</v>
      </c>
      <c r="K722" s="5">
        <v>90</v>
      </c>
      <c r="L722" s="224">
        <v>4890</v>
      </c>
      <c r="Q722" s="2">
        <v>200</v>
      </c>
      <c r="S722" s="5">
        <v>66</v>
      </c>
    </row>
    <row r="723" spans="1:27" x14ac:dyDescent="0.65">
      <c r="A723" s="299"/>
    </row>
    <row r="724" spans="1:27" x14ac:dyDescent="0.65">
      <c r="A724" s="299" t="s">
        <v>1640</v>
      </c>
      <c r="C724" s="414">
        <v>501</v>
      </c>
      <c r="D724" s="5" t="s">
        <v>49</v>
      </c>
      <c r="E724" s="5">
        <v>3031</v>
      </c>
      <c r="F724" s="5">
        <v>5</v>
      </c>
      <c r="H724" s="5" t="s">
        <v>1379</v>
      </c>
      <c r="I724" s="5">
        <v>12</v>
      </c>
      <c r="J724" s="5">
        <v>2</v>
      </c>
      <c r="K724" s="5">
        <v>5</v>
      </c>
      <c r="L724" s="224">
        <v>5005</v>
      </c>
      <c r="Q724" s="2">
        <v>100</v>
      </c>
    </row>
    <row r="725" spans="1:27" x14ac:dyDescent="0.65">
      <c r="A725" s="299" t="s">
        <v>1640</v>
      </c>
      <c r="C725" s="414">
        <v>502</v>
      </c>
      <c r="D725" s="5" t="s">
        <v>34</v>
      </c>
      <c r="E725" s="5">
        <v>88869</v>
      </c>
      <c r="F725" s="5">
        <v>139</v>
      </c>
      <c r="G725" s="5">
        <v>7251</v>
      </c>
      <c r="H725" s="5" t="s">
        <v>1379</v>
      </c>
      <c r="I725" s="5">
        <v>1</v>
      </c>
      <c r="J725" s="5">
        <v>3</v>
      </c>
      <c r="K725" s="5">
        <v>6</v>
      </c>
      <c r="L725" s="224">
        <v>706</v>
      </c>
      <c r="Q725" s="2">
        <v>150</v>
      </c>
    </row>
    <row r="726" spans="1:27" x14ac:dyDescent="0.65">
      <c r="A726" s="299" t="s">
        <v>1640</v>
      </c>
      <c r="C726" s="414">
        <v>503</v>
      </c>
      <c r="D726" s="5" t="s">
        <v>34</v>
      </c>
      <c r="E726" s="5">
        <v>88859</v>
      </c>
      <c r="F726" s="5">
        <v>144</v>
      </c>
      <c r="G726" s="5">
        <v>7241</v>
      </c>
      <c r="H726" s="5" t="s">
        <v>1379</v>
      </c>
      <c r="I726" s="5">
        <v>3</v>
      </c>
      <c r="J726" s="5">
        <v>2</v>
      </c>
      <c r="K726" s="5">
        <v>7</v>
      </c>
      <c r="L726" s="224">
        <v>1407</v>
      </c>
      <c r="Q726" s="2">
        <v>150</v>
      </c>
    </row>
    <row r="727" spans="1:27" x14ac:dyDescent="0.65">
      <c r="A727" s="299" t="s">
        <v>1640</v>
      </c>
      <c r="C727" s="414">
        <v>504</v>
      </c>
      <c r="D727" s="5" t="s">
        <v>34</v>
      </c>
      <c r="E727" s="5">
        <v>88602</v>
      </c>
      <c r="F727" s="5">
        <v>113</v>
      </c>
      <c r="G727" s="5">
        <v>7167</v>
      </c>
      <c r="H727" s="5" t="s">
        <v>1379</v>
      </c>
      <c r="I727" s="5">
        <v>6</v>
      </c>
      <c r="J727" s="5">
        <v>1</v>
      </c>
      <c r="K727" s="5">
        <v>98</v>
      </c>
      <c r="L727" s="224">
        <v>2598</v>
      </c>
      <c r="Q727" s="2">
        <v>100</v>
      </c>
    </row>
    <row r="728" spans="1:27" x14ac:dyDescent="0.65">
      <c r="A728" s="299" t="s">
        <v>1640</v>
      </c>
      <c r="C728" s="414">
        <v>505</v>
      </c>
      <c r="D728" s="5" t="s">
        <v>34</v>
      </c>
      <c r="E728" s="5">
        <v>88885</v>
      </c>
      <c r="F728" s="5">
        <v>164</v>
      </c>
      <c r="G728" s="5">
        <v>7267</v>
      </c>
      <c r="H728" s="5" t="s">
        <v>1379</v>
      </c>
      <c r="I728" s="5">
        <v>2</v>
      </c>
      <c r="J728" s="5">
        <v>2</v>
      </c>
      <c r="K728" s="5">
        <v>46</v>
      </c>
      <c r="L728" s="224">
        <v>1046</v>
      </c>
      <c r="Q728" s="2">
        <v>150</v>
      </c>
    </row>
    <row r="729" spans="1:27" x14ac:dyDescent="0.65">
      <c r="A729" s="299" t="s">
        <v>1640</v>
      </c>
      <c r="B729" s="5">
        <v>259</v>
      </c>
      <c r="C729" s="414">
        <v>506</v>
      </c>
      <c r="D729" s="5" t="s">
        <v>34</v>
      </c>
      <c r="E729" s="5">
        <v>37346</v>
      </c>
      <c r="F729" s="5">
        <v>19</v>
      </c>
      <c r="G729" s="5">
        <v>1181</v>
      </c>
      <c r="H729" s="5" t="s">
        <v>1379</v>
      </c>
      <c r="J729" s="5">
        <v>1</v>
      </c>
      <c r="K729" s="5">
        <v>32</v>
      </c>
      <c r="M729" s="2">
        <v>132</v>
      </c>
      <c r="Q729" s="2">
        <v>200</v>
      </c>
      <c r="R729" s="2">
        <v>97</v>
      </c>
      <c r="S729" s="5">
        <v>259</v>
      </c>
      <c r="T729" s="5" t="s">
        <v>36</v>
      </c>
      <c r="U729" s="5" t="s">
        <v>45</v>
      </c>
      <c r="V729" s="5">
        <v>108</v>
      </c>
      <c r="X729" s="5">
        <v>108</v>
      </c>
      <c r="AA729" s="5">
        <v>46</v>
      </c>
    </row>
    <row r="730" spans="1:27" x14ac:dyDescent="0.65">
      <c r="A730" s="299"/>
    </row>
    <row r="731" spans="1:27" x14ac:dyDescent="0.65">
      <c r="A731" s="299" t="s">
        <v>1641</v>
      </c>
      <c r="B731" s="5">
        <v>75</v>
      </c>
      <c r="C731" s="414">
        <v>507</v>
      </c>
      <c r="D731" s="5" t="s">
        <v>34</v>
      </c>
      <c r="E731" s="5">
        <v>42294</v>
      </c>
      <c r="F731" s="5">
        <v>41</v>
      </c>
      <c r="G731" s="5">
        <v>3919</v>
      </c>
      <c r="H731" s="5" t="s">
        <v>1379</v>
      </c>
      <c r="I731" s="5">
        <v>3</v>
      </c>
      <c r="J731" s="5">
        <v>3</v>
      </c>
      <c r="K731" s="5">
        <v>30</v>
      </c>
      <c r="L731" s="224">
        <v>1530</v>
      </c>
      <c r="Q731" s="2">
        <v>100</v>
      </c>
      <c r="S731" s="5">
        <v>75</v>
      </c>
    </row>
    <row r="732" spans="1:27" x14ac:dyDescent="0.65">
      <c r="A732" s="299" t="s">
        <v>1641</v>
      </c>
      <c r="B732" s="5">
        <v>75</v>
      </c>
      <c r="C732" s="414">
        <v>508</v>
      </c>
      <c r="D732" s="5" t="s">
        <v>34</v>
      </c>
      <c r="E732" s="5">
        <v>42309</v>
      </c>
      <c r="F732" s="5">
        <v>56</v>
      </c>
      <c r="G732" s="5">
        <v>3934</v>
      </c>
      <c r="H732" s="5" t="s">
        <v>1379</v>
      </c>
      <c r="J732" s="5">
        <v>2</v>
      </c>
      <c r="K732" s="5">
        <v>96</v>
      </c>
      <c r="L732" s="224">
        <v>296</v>
      </c>
      <c r="Q732" s="2">
        <v>250</v>
      </c>
      <c r="S732" s="5">
        <v>75</v>
      </c>
    </row>
    <row r="733" spans="1:27" x14ac:dyDescent="0.65">
      <c r="A733" s="299"/>
    </row>
    <row r="734" spans="1:27" x14ac:dyDescent="0.65">
      <c r="A734" s="299" t="s">
        <v>1642</v>
      </c>
      <c r="B734" s="5">
        <v>356</v>
      </c>
      <c r="C734" s="414">
        <v>509</v>
      </c>
      <c r="D734" s="5" t="s">
        <v>34</v>
      </c>
      <c r="E734" s="5">
        <v>42295</v>
      </c>
      <c r="F734" s="5">
        <v>40</v>
      </c>
      <c r="G734" s="5">
        <v>3920</v>
      </c>
      <c r="H734" s="5" t="s">
        <v>1379</v>
      </c>
      <c r="I734" s="5">
        <v>3</v>
      </c>
      <c r="J734" s="5">
        <v>2</v>
      </c>
      <c r="K734" s="5">
        <v>19</v>
      </c>
      <c r="L734" s="224">
        <v>1419</v>
      </c>
      <c r="Q734" s="2">
        <v>100</v>
      </c>
      <c r="S734" s="5">
        <v>356</v>
      </c>
    </row>
    <row r="735" spans="1:27" x14ac:dyDescent="0.65">
      <c r="A735" s="299" t="s">
        <v>1642</v>
      </c>
      <c r="B735" s="5">
        <v>356</v>
      </c>
      <c r="C735" s="414">
        <v>510</v>
      </c>
      <c r="D735" s="5" t="s">
        <v>34</v>
      </c>
      <c r="E735" s="5">
        <v>42310</v>
      </c>
      <c r="F735" s="5">
        <v>55</v>
      </c>
      <c r="G735" s="5">
        <v>3935</v>
      </c>
      <c r="H735" s="5" t="s">
        <v>1379</v>
      </c>
      <c r="J735" s="5">
        <v>3</v>
      </c>
      <c r="K735" s="5">
        <v>32</v>
      </c>
      <c r="L735" s="224">
        <v>332</v>
      </c>
      <c r="Q735" s="2">
        <v>250</v>
      </c>
      <c r="S735" s="5">
        <v>356</v>
      </c>
    </row>
    <row r="736" spans="1:27" x14ac:dyDescent="0.65">
      <c r="A736" s="299"/>
    </row>
    <row r="737" spans="1:27" x14ac:dyDescent="0.65">
      <c r="A737" s="299" t="s">
        <v>1643</v>
      </c>
      <c r="B737" s="5">
        <v>246</v>
      </c>
      <c r="C737" s="414">
        <v>511</v>
      </c>
      <c r="D737" s="5" t="s">
        <v>34</v>
      </c>
      <c r="E737" s="5">
        <v>42296</v>
      </c>
      <c r="F737" s="5">
        <v>39</v>
      </c>
      <c r="G737" s="5">
        <v>3921</v>
      </c>
      <c r="H737" s="5" t="s">
        <v>1379</v>
      </c>
      <c r="I737" s="5">
        <v>3</v>
      </c>
      <c r="J737" s="5">
        <v>3</v>
      </c>
      <c r="K737" s="5">
        <v>3</v>
      </c>
      <c r="L737" s="224">
        <v>1503</v>
      </c>
      <c r="Q737" s="2">
        <v>100</v>
      </c>
      <c r="S737" s="5">
        <v>246</v>
      </c>
    </row>
    <row r="738" spans="1:27" x14ac:dyDescent="0.65">
      <c r="A738" s="299" t="s">
        <v>1643</v>
      </c>
      <c r="B738" s="5">
        <v>246</v>
      </c>
      <c r="C738" s="414">
        <v>512</v>
      </c>
      <c r="D738" s="5" t="s">
        <v>34</v>
      </c>
      <c r="E738" s="5">
        <v>42311</v>
      </c>
      <c r="F738" s="5">
        <v>54</v>
      </c>
      <c r="G738" s="5">
        <v>3936</v>
      </c>
      <c r="H738" s="5" t="s">
        <v>1379</v>
      </c>
      <c r="I738" s="5">
        <v>1</v>
      </c>
      <c r="K738" s="5">
        <v>24</v>
      </c>
      <c r="L738" s="224">
        <v>424</v>
      </c>
      <c r="Q738" s="2">
        <v>200</v>
      </c>
      <c r="S738" s="5">
        <v>246</v>
      </c>
    </row>
    <row r="739" spans="1:27" x14ac:dyDescent="0.65">
      <c r="A739" s="299"/>
    </row>
    <row r="740" spans="1:27" x14ac:dyDescent="0.65">
      <c r="A740" s="299" t="s">
        <v>1644</v>
      </c>
      <c r="B740" s="5">
        <v>30</v>
      </c>
      <c r="C740" s="414">
        <v>513</v>
      </c>
      <c r="D740" s="5" t="s">
        <v>34</v>
      </c>
      <c r="E740" s="5">
        <v>96022</v>
      </c>
      <c r="F740" s="5">
        <v>316</v>
      </c>
      <c r="G740" s="5">
        <v>7681</v>
      </c>
      <c r="H740" s="5" t="s">
        <v>1379</v>
      </c>
      <c r="I740" s="5">
        <v>1</v>
      </c>
      <c r="J740" s="5">
        <v>2</v>
      </c>
      <c r="K740" s="5">
        <v>83</v>
      </c>
      <c r="L740" s="224">
        <v>683</v>
      </c>
      <c r="Q740" s="2">
        <v>150</v>
      </c>
      <c r="S740" s="5">
        <v>30</v>
      </c>
    </row>
    <row r="741" spans="1:27" x14ac:dyDescent="0.65">
      <c r="A741" s="299" t="s">
        <v>1644</v>
      </c>
      <c r="B741" s="5">
        <v>30</v>
      </c>
      <c r="C741" s="414">
        <v>514</v>
      </c>
      <c r="D741" s="5" t="s">
        <v>34</v>
      </c>
      <c r="E741" s="5">
        <v>95455</v>
      </c>
      <c r="F741" s="5">
        <v>134</v>
      </c>
      <c r="G741" s="5">
        <v>7675</v>
      </c>
      <c r="H741" s="5" t="s">
        <v>1379</v>
      </c>
      <c r="I741" s="5">
        <v>1</v>
      </c>
      <c r="J741" s="5">
        <v>2</v>
      </c>
      <c r="K741" s="5">
        <v>36</v>
      </c>
      <c r="L741" s="224">
        <v>636</v>
      </c>
      <c r="Q741" s="2">
        <v>100</v>
      </c>
      <c r="S741" s="5">
        <v>30</v>
      </c>
    </row>
    <row r="742" spans="1:27" x14ac:dyDescent="0.65">
      <c r="A742" s="299" t="s">
        <v>1644</v>
      </c>
      <c r="B742" s="5">
        <v>30</v>
      </c>
      <c r="C742" s="414">
        <v>515</v>
      </c>
      <c r="D742" s="5" t="s">
        <v>34</v>
      </c>
      <c r="E742" s="5">
        <v>95459</v>
      </c>
      <c r="F742" s="5">
        <v>318</v>
      </c>
      <c r="G742" s="5">
        <v>7679</v>
      </c>
      <c r="H742" s="5" t="s">
        <v>1379</v>
      </c>
      <c r="I742" s="5">
        <v>18</v>
      </c>
      <c r="J742" s="5">
        <v>3</v>
      </c>
      <c r="K742" s="5">
        <v>63</v>
      </c>
      <c r="L742" s="224">
        <v>7563</v>
      </c>
      <c r="Q742" s="2">
        <v>100</v>
      </c>
      <c r="S742" s="5">
        <v>30</v>
      </c>
    </row>
    <row r="743" spans="1:27" x14ac:dyDescent="0.65">
      <c r="A743" s="299" t="s">
        <v>1644</v>
      </c>
      <c r="B743" s="5">
        <v>30</v>
      </c>
      <c r="C743" s="414">
        <v>516</v>
      </c>
      <c r="D743" s="5" t="s">
        <v>34</v>
      </c>
      <c r="E743" s="5">
        <v>52461</v>
      </c>
      <c r="F743" s="5">
        <v>91</v>
      </c>
      <c r="G743" s="5">
        <v>5225</v>
      </c>
      <c r="H743" s="5" t="s">
        <v>1379</v>
      </c>
      <c r="J743" s="5">
        <v>1</v>
      </c>
      <c r="K743" s="5">
        <v>8</v>
      </c>
      <c r="M743" s="2">
        <v>108</v>
      </c>
      <c r="Q743" s="2">
        <v>250</v>
      </c>
      <c r="R743" s="2">
        <v>98</v>
      </c>
      <c r="S743" s="5">
        <v>30</v>
      </c>
      <c r="T743" s="5" t="s">
        <v>36</v>
      </c>
      <c r="U743" s="5" t="s">
        <v>45</v>
      </c>
      <c r="V743" s="5">
        <v>108</v>
      </c>
      <c r="X743" s="5">
        <v>108</v>
      </c>
      <c r="AA743" s="5">
        <v>7</v>
      </c>
    </row>
    <row r="744" spans="1:27" x14ac:dyDescent="0.65">
      <c r="A744" s="299" t="s">
        <v>1644</v>
      </c>
      <c r="B744" s="5">
        <v>30</v>
      </c>
      <c r="C744" s="414">
        <v>517</v>
      </c>
      <c r="D744" s="5" t="s">
        <v>34</v>
      </c>
      <c r="E744" s="5">
        <v>73743</v>
      </c>
      <c r="F744" s="5">
        <v>16</v>
      </c>
      <c r="G744" s="5">
        <v>1178</v>
      </c>
      <c r="H744" s="5" t="s">
        <v>1379</v>
      </c>
      <c r="J744" s="5">
        <v>1</v>
      </c>
      <c r="K744" s="5">
        <v>15</v>
      </c>
      <c r="L744" s="224">
        <v>115</v>
      </c>
      <c r="Q744" s="2">
        <v>250</v>
      </c>
      <c r="S744" s="5">
        <v>30</v>
      </c>
    </row>
    <row r="745" spans="1:27" x14ac:dyDescent="0.65">
      <c r="A745" s="299"/>
    </row>
    <row r="746" spans="1:27" x14ac:dyDescent="0.65">
      <c r="A746" s="299" t="s">
        <v>1645</v>
      </c>
      <c r="B746" s="5">
        <v>9</v>
      </c>
      <c r="C746" s="414">
        <v>518</v>
      </c>
      <c r="D746" s="5" t="s">
        <v>49</v>
      </c>
      <c r="E746" s="5">
        <v>6795</v>
      </c>
      <c r="F746" s="5">
        <v>111</v>
      </c>
      <c r="H746" s="5" t="s">
        <v>1379</v>
      </c>
      <c r="I746" s="5">
        <v>15</v>
      </c>
      <c r="J746" s="5">
        <v>1</v>
      </c>
      <c r="K746" s="5">
        <v>73</v>
      </c>
      <c r="L746" s="224">
        <v>6173</v>
      </c>
      <c r="Q746" s="2">
        <v>150</v>
      </c>
      <c r="S746" s="5">
        <v>9</v>
      </c>
    </row>
    <row r="747" spans="1:27" x14ac:dyDescent="0.65">
      <c r="A747" s="299"/>
    </row>
    <row r="748" spans="1:27" x14ac:dyDescent="0.65">
      <c r="A748" s="299" t="s">
        <v>1646</v>
      </c>
      <c r="B748" s="5">
        <v>58</v>
      </c>
      <c r="C748" s="414">
        <v>519</v>
      </c>
      <c r="D748" s="5" t="s">
        <v>49</v>
      </c>
      <c r="E748" s="5">
        <v>1119</v>
      </c>
      <c r="F748" s="5">
        <v>73</v>
      </c>
      <c r="H748" s="5" t="s">
        <v>1379</v>
      </c>
      <c r="I748" s="5">
        <v>7</v>
      </c>
      <c r="J748" s="5">
        <v>1</v>
      </c>
      <c r="K748" s="5">
        <v>16</v>
      </c>
      <c r="L748" s="224">
        <v>2916</v>
      </c>
      <c r="Q748" s="2">
        <v>200</v>
      </c>
      <c r="S748" s="5">
        <v>58</v>
      </c>
    </row>
    <row r="749" spans="1:27" x14ac:dyDescent="0.65">
      <c r="A749" s="299" t="s">
        <v>1646</v>
      </c>
      <c r="B749" s="5">
        <v>58</v>
      </c>
      <c r="C749" s="414">
        <v>520</v>
      </c>
      <c r="D749" s="5" t="s">
        <v>34</v>
      </c>
      <c r="E749" s="5">
        <v>43339</v>
      </c>
      <c r="F749" s="5">
        <v>91</v>
      </c>
      <c r="G749" s="5">
        <v>3120</v>
      </c>
      <c r="H749" s="5" t="s">
        <v>1379</v>
      </c>
      <c r="I749" s="5">
        <v>4</v>
      </c>
      <c r="J749" s="5">
        <v>2</v>
      </c>
      <c r="K749" s="5">
        <v>73</v>
      </c>
      <c r="L749" s="224">
        <v>1873</v>
      </c>
      <c r="Q749" s="2">
        <v>100</v>
      </c>
      <c r="S749" s="5">
        <v>58</v>
      </c>
    </row>
    <row r="750" spans="1:27" x14ac:dyDescent="0.65">
      <c r="A750" s="299"/>
    </row>
    <row r="751" spans="1:27" x14ac:dyDescent="0.65">
      <c r="A751" s="299" t="s">
        <v>1647</v>
      </c>
      <c r="B751" s="5">
        <v>75</v>
      </c>
      <c r="C751" s="414">
        <v>521</v>
      </c>
      <c r="D751" s="5" t="s">
        <v>49</v>
      </c>
      <c r="E751" s="5">
        <v>3415</v>
      </c>
      <c r="F751" s="5">
        <v>49</v>
      </c>
      <c r="H751" s="5" t="s">
        <v>1379</v>
      </c>
      <c r="I751" s="5">
        <v>2</v>
      </c>
      <c r="J751" s="5">
        <v>2</v>
      </c>
      <c r="K751" s="5">
        <v>13</v>
      </c>
      <c r="L751" s="224">
        <v>1013</v>
      </c>
      <c r="Q751" s="2">
        <v>250</v>
      </c>
      <c r="S751" s="5">
        <v>75</v>
      </c>
    </row>
    <row r="752" spans="1:27" x14ac:dyDescent="0.65">
      <c r="A752" s="299" t="s">
        <v>1647</v>
      </c>
      <c r="B752" s="5">
        <v>75</v>
      </c>
      <c r="C752" s="414">
        <v>522</v>
      </c>
      <c r="D752" s="5" t="s">
        <v>34</v>
      </c>
      <c r="E752" s="5">
        <v>62893</v>
      </c>
      <c r="F752" s="5">
        <v>42</v>
      </c>
      <c r="G752" s="5">
        <v>3918</v>
      </c>
      <c r="H752" s="5" t="s">
        <v>1379</v>
      </c>
      <c r="I752" s="5">
        <v>4</v>
      </c>
      <c r="K752" s="5">
        <v>85</v>
      </c>
      <c r="L752" s="224">
        <v>1685</v>
      </c>
      <c r="Q752" s="2">
        <v>100</v>
      </c>
      <c r="S752" s="5">
        <v>75</v>
      </c>
    </row>
    <row r="753" spans="1:27" x14ac:dyDescent="0.65">
      <c r="A753" s="299" t="s">
        <v>1647</v>
      </c>
      <c r="B753" s="5">
        <v>75</v>
      </c>
      <c r="C753" s="414">
        <v>523</v>
      </c>
      <c r="D753" s="5" t="s">
        <v>49</v>
      </c>
      <c r="E753" s="5">
        <v>1056</v>
      </c>
      <c r="F753" s="5">
        <v>7</v>
      </c>
      <c r="H753" s="5" t="s">
        <v>1379</v>
      </c>
      <c r="I753" s="5">
        <v>14</v>
      </c>
      <c r="J753" s="5">
        <v>3</v>
      </c>
      <c r="K753" s="5">
        <v>24</v>
      </c>
      <c r="L753" s="224">
        <v>5924</v>
      </c>
      <c r="Q753" s="2">
        <v>100</v>
      </c>
      <c r="S753" s="5">
        <v>75</v>
      </c>
    </row>
    <row r="754" spans="1:27" x14ac:dyDescent="0.65">
      <c r="A754" s="299" t="s">
        <v>1647</v>
      </c>
      <c r="B754" s="5">
        <v>75</v>
      </c>
      <c r="C754" s="414">
        <v>524</v>
      </c>
      <c r="D754" s="5" t="s">
        <v>34</v>
      </c>
      <c r="E754" s="5">
        <v>62908</v>
      </c>
      <c r="F754" s="5">
        <v>57</v>
      </c>
      <c r="G754" s="5">
        <v>3933</v>
      </c>
      <c r="H754" s="5" t="s">
        <v>1379</v>
      </c>
      <c r="J754" s="5">
        <v>2</v>
      </c>
      <c r="K754" s="5">
        <v>82</v>
      </c>
      <c r="M754" s="2">
        <v>282</v>
      </c>
      <c r="Q754" s="2">
        <v>250</v>
      </c>
      <c r="R754" s="2">
        <v>99</v>
      </c>
      <c r="S754" s="5">
        <v>75</v>
      </c>
      <c r="T754" s="5" t="s">
        <v>36</v>
      </c>
      <c r="U754" s="5" t="s">
        <v>37</v>
      </c>
      <c r="V754" s="5">
        <v>59</v>
      </c>
      <c r="X754" s="5">
        <v>59</v>
      </c>
      <c r="AA754" s="5">
        <v>1</v>
      </c>
    </row>
    <row r="755" spans="1:27" x14ac:dyDescent="0.65">
      <c r="A755" s="299" t="s">
        <v>1647</v>
      </c>
      <c r="B755" s="5">
        <v>75</v>
      </c>
      <c r="C755" s="414">
        <v>525</v>
      </c>
      <c r="D755" s="5" t="s">
        <v>34</v>
      </c>
      <c r="E755" s="5">
        <v>52489</v>
      </c>
      <c r="F755" s="5">
        <v>34</v>
      </c>
      <c r="G755" s="5">
        <v>5253</v>
      </c>
      <c r="H755" s="5" t="s">
        <v>1379</v>
      </c>
      <c r="J755" s="5">
        <v>1</v>
      </c>
      <c r="K755" s="5">
        <v>66</v>
      </c>
      <c r="L755" s="224">
        <v>166</v>
      </c>
      <c r="Q755" s="2">
        <v>150</v>
      </c>
      <c r="S755" s="5">
        <v>75</v>
      </c>
    </row>
    <row r="756" spans="1:27" x14ac:dyDescent="0.65">
      <c r="A756" s="299"/>
    </row>
    <row r="757" spans="1:27" x14ac:dyDescent="0.65">
      <c r="A757" s="299" t="s">
        <v>1648</v>
      </c>
      <c r="B757" s="5">
        <v>269</v>
      </c>
      <c r="C757" s="414">
        <v>526</v>
      </c>
      <c r="D757" s="5" t="s">
        <v>34</v>
      </c>
      <c r="E757" s="5">
        <v>42297</v>
      </c>
      <c r="F757" s="5">
        <v>38</v>
      </c>
      <c r="G757" s="5">
        <v>3922</v>
      </c>
      <c r="H757" s="5" t="s">
        <v>1379</v>
      </c>
      <c r="I757" s="5">
        <v>6</v>
      </c>
      <c r="J757" s="5">
        <v>3</v>
      </c>
      <c r="K757" s="5">
        <v>7</v>
      </c>
      <c r="L757" s="224">
        <v>2707</v>
      </c>
      <c r="Q757" s="2">
        <v>150</v>
      </c>
      <c r="S757" s="5">
        <v>269</v>
      </c>
    </row>
    <row r="758" spans="1:27" x14ac:dyDescent="0.65">
      <c r="A758" s="299" t="s">
        <v>1648</v>
      </c>
      <c r="B758" s="5">
        <v>269</v>
      </c>
      <c r="C758" s="414">
        <v>527</v>
      </c>
      <c r="D758" s="5" t="s">
        <v>34</v>
      </c>
      <c r="E758" s="5">
        <v>42312</v>
      </c>
      <c r="F758" s="5">
        <v>53</v>
      </c>
      <c r="G758" s="5">
        <v>1937</v>
      </c>
      <c r="H758" s="5" t="s">
        <v>1379</v>
      </c>
      <c r="I758" s="5">
        <v>1</v>
      </c>
      <c r="J758" s="5">
        <v>1</v>
      </c>
      <c r="K758" s="5">
        <v>17</v>
      </c>
      <c r="L758" s="224">
        <v>517</v>
      </c>
      <c r="Q758" s="2">
        <v>250</v>
      </c>
      <c r="S758" s="5">
        <v>269</v>
      </c>
    </row>
    <row r="759" spans="1:27" x14ac:dyDescent="0.65">
      <c r="A759" s="299"/>
    </row>
    <row r="760" spans="1:27" x14ac:dyDescent="0.65">
      <c r="A760" s="299" t="s">
        <v>1649</v>
      </c>
      <c r="B760" s="5">
        <v>48</v>
      </c>
      <c r="C760" s="414">
        <v>528</v>
      </c>
      <c r="D760" s="5" t="s">
        <v>34</v>
      </c>
      <c r="E760" s="5">
        <v>98606</v>
      </c>
      <c r="F760" s="5">
        <v>330</v>
      </c>
      <c r="G760" s="5">
        <v>7960</v>
      </c>
      <c r="H760" s="5" t="s">
        <v>1379</v>
      </c>
      <c r="I760" s="5">
        <v>9</v>
      </c>
      <c r="L760" s="224">
        <v>3600</v>
      </c>
      <c r="Q760" s="2">
        <v>100</v>
      </c>
      <c r="S760" s="5">
        <v>48</v>
      </c>
    </row>
    <row r="761" spans="1:27" x14ac:dyDescent="0.65">
      <c r="A761" s="299"/>
    </row>
    <row r="762" spans="1:27" x14ac:dyDescent="0.65">
      <c r="A762" s="299" t="s">
        <v>1650</v>
      </c>
      <c r="B762" s="5">
        <v>48</v>
      </c>
      <c r="C762" s="414">
        <v>529</v>
      </c>
      <c r="D762" s="5" t="s">
        <v>49</v>
      </c>
      <c r="E762" s="5">
        <v>4670</v>
      </c>
      <c r="F762" s="5">
        <v>63</v>
      </c>
      <c r="H762" s="5" t="s">
        <v>1379</v>
      </c>
      <c r="I762" s="5">
        <v>3</v>
      </c>
      <c r="J762" s="5">
        <v>1</v>
      </c>
      <c r="K762" s="5">
        <v>25</v>
      </c>
      <c r="L762" s="224">
        <v>1325</v>
      </c>
      <c r="Q762" s="2">
        <v>150</v>
      </c>
      <c r="S762" s="5">
        <v>48</v>
      </c>
    </row>
    <row r="763" spans="1:27" x14ac:dyDescent="0.65">
      <c r="A763" s="299" t="s">
        <v>1650</v>
      </c>
      <c r="B763" s="5">
        <v>48</v>
      </c>
      <c r="C763" s="414">
        <v>530</v>
      </c>
      <c r="D763" s="5" t="s">
        <v>49</v>
      </c>
      <c r="E763" s="5">
        <v>19574</v>
      </c>
      <c r="F763" s="5">
        <v>91</v>
      </c>
      <c r="H763" s="5" t="s">
        <v>1379</v>
      </c>
      <c r="I763" s="5">
        <v>3</v>
      </c>
      <c r="J763" s="5">
        <v>2</v>
      </c>
      <c r="K763" s="5">
        <v>92</v>
      </c>
      <c r="L763" s="224">
        <v>1492</v>
      </c>
      <c r="Q763" s="2">
        <v>150</v>
      </c>
      <c r="S763" s="5">
        <v>48</v>
      </c>
    </row>
    <row r="764" spans="1:27" x14ac:dyDescent="0.65">
      <c r="A764" s="299" t="s">
        <v>1650</v>
      </c>
      <c r="C764" s="414">
        <v>531</v>
      </c>
      <c r="D764" s="5" t="s">
        <v>34</v>
      </c>
      <c r="E764" s="5">
        <v>98607</v>
      </c>
      <c r="F764" s="5">
        <v>331</v>
      </c>
      <c r="G764" s="5">
        <v>7961</v>
      </c>
      <c r="H764" s="5" t="s">
        <v>1379</v>
      </c>
      <c r="I764" s="5">
        <v>9</v>
      </c>
      <c r="L764" s="224">
        <v>3600</v>
      </c>
      <c r="Q764" s="2">
        <v>100</v>
      </c>
    </row>
    <row r="765" spans="1:27" x14ac:dyDescent="0.65">
      <c r="A765" s="299"/>
    </row>
    <row r="766" spans="1:27" x14ac:dyDescent="0.65">
      <c r="A766" s="299" t="s">
        <v>1651</v>
      </c>
      <c r="B766" s="5">
        <v>255</v>
      </c>
      <c r="C766" s="414">
        <v>532</v>
      </c>
      <c r="D766" s="5" t="s">
        <v>34</v>
      </c>
      <c r="E766" s="5">
        <v>98605</v>
      </c>
      <c r="F766" s="5">
        <v>329</v>
      </c>
      <c r="G766" s="5">
        <v>7959</v>
      </c>
      <c r="H766" s="5" t="s">
        <v>1379</v>
      </c>
      <c r="I766" s="5">
        <v>9</v>
      </c>
      <c r="L766" s="224">
        <v>3600</v>
      </c>
      <c r="Q766" s="2">
        <v>100</v>
      </c>
      <c r="S766" s="5">
        <v>255</v>
      </c>
    </row>
    <row r="767" spans="1:27" x14ac:dyDescent="0.65">
      <c r="A767" s="299" t="s">
        <v>1651</v>
      </c>
      <c r="C767" s="414">
        <v>533</v>
      </c>
      <c r="D767" s="5" t="s">
        <v>34</v>
      </c>
      <c r="E767" s="5">
        <v>33171</v>
      </c>
      <c r="F767" s="5">
        <v>31</v>
      </c>
      <c r="G767" s="5">
        <v>2589</v>
      </c>
      <c r="H767" s="5" t="s">
        <v>1379</v>
      </c>
      <c r="I767" s="5">
        <v>6</v>
      </c>
      <c r="J767" s="5">
        <v>3</v>
      </c>
      <c r="K767" s="5">
        <v>60</v>
      </c>
      <c r="L767" s="224">
        <v>2760</v>
      </c>
      <c r="Q767" s="2">
        <v>100</v>
      </c>
    </row>
    <row r="768" spans="1:27" x14ac:dyDescent="0.65">
      <c r="A768" s="299" t="s">
        <v>1651</v>
      </c>
      <c r="C768" s="414">
        <v>534</v>
      </c>
      <c r="D768" s="5" t="s">
        <v>49</v>
      </c>
      <c r="E768" s="5">
        <v>1313</v>
      </c>
      <c r="F768" s="5">
        <v>92</v>
      </c>
      <c r="H768" s="5" t="s">
        <v>1379</v>
      </c>
      <c r="I768" s="5">
        <v>4</v>
      </c>
      <c r="J768" s="5">
        <v>3</v>
      </c>
      <c r="K768" s="5">
        <v>25</v>
      </c>
      <c r="L768" s="224">
        <v>1925</v>
      </c>
      <c r="Q768" s="2">
        <v>150</v>
      </c>
    </row>
    <row r="769" spans="1:28" x14ac:dyDescent="0.65">
      <c r="A769" s="299"/>
    </row>
    <row r="770" spans="1:28" x14ac:dyDescent="0.65">
      <c r="A770" s="299" t="s">
        <v>1652</v>
      </c>
      <c r="B770" s="5">
        <v>255</v>
      </c>
      <c r="C770" s="414">
        <v>535</v>
      </c>
      <c r="D770" s="5" t="s">
        <v>34</v>
      </c>
      <c r="E770" s="5">
        <v>37194</v>
      </c>
      <c r="F770" s="5">
        <v>9</v>
      </c>
      <c r="G770" s="5">
        <v>1236</v>
      </c>
      <c r="H770" s="5" t="s">
        <v>1379</v>
      </c>
      <c r="J770" s="5">
        <v>1</v>
      </c>
      <c r="K770" s="5">
        <v>37</v>
      </c>
      <c r="M770" s="2">
        <v>137</v>
      </c>
      <c r="Q770" s="2">
        <v>100</v>
      </c>
      <c r="R770" s="2">
        <v>100</v>
      </c>
      <c r="S770" s="5">
        <v>255</v>
      </c>
      <c r="T770" s="5" t="s">
        <v>36</v>
      </c>
      <c r="U770" s="5" t="s">
        <v>45</v>
      </c>
      <c r="V770" s="5">
        <v>144</v>
      </c>
      <c r="X770" s="5">
        <v>144</v>
      </c>
      <c r="AA770" s="5">
        <v>8</v>
      </c>
    </row>
    <row r="771" spans="1:28" x14ac:dyDescent="0.65">
      <c r="A771" s="299"/>
    </row>
    <row r="772" spans="1:28" x14ac:dyDescent="0.65">
      <c r="A772" s="299" t="s">
        <v>1654</v>
      </c>
      <c r="B772" s="5" t="s">
        <v>1653</v>
      </c>
      <c r="C772" s="414">
        <v>536</v>
      </c>
      <c r="D772" s="5" t="s">
        <v>49</v>
      </c>
      <c r="E772" s="5">
        <v>2951</v>
      </c>
      <c r="F772" s="5">
        <v>46</v>
      </c>
      <c r="H772" s="5" t="s">
        <v>1379</v>
      </c>
      <c r="I772" s="5">
        <v>11</v>
      </c>
      <c r="K772" s="5">
        <v>89</v>
      </c>
      <c r="L772" s="224">
        <v>4489</v>
      </c>
      <c r="Q772" s="2">
        <v>200</v>
      </c>
      <c r="S772" s="5" t="s">
        <v>1653</v>
      </c>
    </row>
    <row r="773" spans="1:28" x14ac:dyDescent="0.65">
      <c r="A773" s="299"/>
    </row>
    <row r="774" spans="1:28" x14ac:dyDescent="0.65">
      <c r="A774" s="299" t="s">
        <v>1655</v>
      </c>
      <c r="B774" s="5">
        <v>74</v>
      </c>
      <c r="C774" s="414">
        <v>537</v>
      </c>
      <c r="D774" s="5" t="s">
        <v>34</v>
      </c>
      <c r="E774" s="5">
        <v>21563</v>
      </c>
      <c r="F774" s="5">
        <v>38</v>
      </c>
      <c r="G774" s="5">
        <v>1516</v>
      </c>
      <c r="H774" s="5" t="s">
        <v>1379</v>
      </c>
      <c r="I774" s="5">
        <v>7</v>
      </c>
      <c r="J774" s="5">
        <v>3</v>
      </c>
      <c r="K774" s="5">
        <v>38</v>
      </c>
      <c r="L774" s="224">
        <v>3138</v>
      </c>
      <c r="Q774" s="2">
        <v>150</v>
      </c>
      <c r="S774" s="5">
        <v>74</v>
      </c>
    </row>
    <row r="775" spans="1:28" x14ac:dyDescent="0.65">
      <c r="A775" s="299" t="s">
        <v>1656</v>
      </c>
      <c r="B775" s="5">
        <v>144</v>
      </c>
      <c r="C775" s="414">
        <v>538</v>
      </c>
      <c r="D775" s="5" t="s">
        <v>49</v>
      </c>
      <c r="E775" s="5">
        <v>1475</v>
      </c>
      <c r="F775" s="5">
        <v>37</v>
      </c>
      <c r="H775" s="5" t="s">
        <v>1379</v>
      </c>
      <c r="I775" s="5">
        <v>12</v>
      </c>
      <c r="K775" s="5">
        <v>2</v>
      </c>
      <c r="L775" s="224">
        <v>4802</v>
      </c>
      <c r="Q775" s="2">
        <v>150</v>
      </c>
      <c r="S775" s="5">
        <v>144</v>
      </c>
    </row>
    <row r="776" spans="1:28" x14ac:dyDescent="0.65">
      <c r="A776" s="299"/>
    </row>
    <row r="777" spans="1:28" x14ac:dyDescent="0.65">
      <c r="A777" s="299" t="s">
        <v>1382</v>
      </c>
      <c r="C777" s="414">
        <v>539</v>
      </c>
      <c r="D777" s="5" t="s">
        <v>49</v>
      </c>
      <c r="E777" s="5">
        <v>1314</v>
      </c>
      <c r="F777" s="5">
        <v>93</v>
      </c>
      <c r="H777" s="5" t="s">
        <v>1379</v>
      </c>
      <c r="I777" s="5">
        <v>6</v>
      </c>
      <c r="J777" s="5">
        <v>2</v>
      </c>
      <c r="K777" s="5">
        <v>62</v>
      </c>
      <c r="L777" s="224">
        <v>2662</v>
      </c>
      <c r="Q777" s="2">
        <v>150</v>
      </c>
      <c r="AB777" s="5" t="s">
        <v>1657</v>
      </c>
    </row>
    <row r="778" spans="1:28" x14ac:dyDescent="0.65">
      <c r="A778" s="299"/>
    </row>
    <row r="779" spans="1:28" x14ac:dyDescent="0.65">
      <c r="A779" s="299" t="s">
        <v>1658</v>
      </c>
      <c r="C779" s="414">
        <v>540</v>
      </c>
      <c r="D779" s="5" t="s">
        <v>34</v>
      </c>
      <c r="E779" s="5">
        <v>75058</v>
      </c>
      <c r="F779" s="5">
        <v>39</v>
      </c>
      <c r="G779" s="5">
        <v>6669</v>
      </c>
      <c r="H779" s="5" t="s">
        <v>1379</v>
      </c>
      <c r="I779" s="5">
        <v>2</v>
      </c>
      <c r="J779" s="5">
        <v>2</v>
      </c>
      <c r="K779" s="5">
        <v>62</v>
      </c>
      <c r="L779" s="224">
        <v>1062</v>
      </c>
      <c r="Q779" s="2">
        <v>150</v>
      </c>
    </row>
    <row r="780" spans="1:28" x14ac:dyDescent="0.65">
      <c r="A780" s="299" t="s">
        <v>1658</v>
      </c>
      <c r="B780" s="5">
        <v>166</v>
      </c>
      <c r="C780" s="414">
        <v>541</v>
      </c>
      <c r="D780" s="5" t="s">
        <v>34</v>
      </c>
      <c r="E780" s="5">
        <v>75062</v>
      </c>
      <c r="F780" s="5">
        <v>43</v>
      </c>
      <c r="G780" s="5">
        <v>6673</v>
      </c>
      <c r="J780" s="5">
        <v>1</v>
      </c>
      <c r="K780" s="5">
        <v>62</v>
      </c>
      <c r="M780" s="2">
        <v>162</v>
      </c>
      <c r="Q780" s="2">
        <v>250</v>
      </c>
      <c r="S780" s="5">
        <v>166</v>
      </c>
      <c r="T780" s="5" t="s">
        <v>36</v>
      </c>
      <c r="U780" s="5" t="s">
        <v>37</v>
      </c>
      <c r="V780" s="5">
        <v>54</v>
      </c>
      <c r="X780" s="5">
        <v>54</v>
      </c>
      <c r="AA780" s="5">
        <v>20</v>
      </c>
    </row>
    <row r="781" spans="1:28" x14ac:dyDescent="0.65">
      <c r="A781" s="299" t="s">
        <v>1658</v>
      </c>
      <c r="C781" s="414">
        <v>542</v>
      </c>
      <c r="D781" s="5" t="s">
        <v>49</v>
      </c>
      <c r="E781" s="5">
        <v>7710</v>
      </c>
      <c r="F781" s="5">
        <v>112</v>
      </c>
      <c r="H781" s="5" t="s">
        <v>1379</v>
      </c>
      <c r="I781" s="5">
        <v>6</v>
      </c>
      <c r="K781" s="5">
        <v>3</v>
      </c>
      <c r="L781" s="224">
        <v>2403</v>
      </c>
      <c r="Q781" s="2">
        <v>150</v>
      </c>
    </row>
    <row r="782" spans="1:28" x14ac:dyDescent="0.65">
      <c r="A782" s="299" t="s">
        <v>1658</v>
      </c>
      <c r="C782" s="414">
        <v>543</v>
      </c>
      <c r="D782" s="5" t="s">
        <v>49</v>
      </c>
      <c r="E782" s="5">
        <v>7709</v>
      </c>
      <c r="F782" s="5">
        <v>111</v>
      </c>
      <c r="H782" s="5" t="s">
        <v>1379</v>
      </c>
      <c r="I782" s="5">
        <v>7</v>
      </c>
      <c r="K782" s="5">
        <v>83</v>
      </c>
      <c r="L782" s="224">
        <v>2883</v>
      </c>
      <c r="Q782" s="2">
        <v>150</v>
      </c>
    </row>
    <row r="783" spans="1:28" x14ac:dyDescent="0.65">
      <c r="A783" s="299"/>
    </row>
    <row r="784" spans="1:28" x14ac:dyDescent="0.65">
      <c r="A784" s="299" t="s">
        <v>1659</v>
      </c>
      <c r="B784" s="5">
        <v>144</v>
      </c>
      <c r="C784" s="414">
        <v>544</v>
      </c>
      <c r="D784" s="5" t="s">
        <v>49</v>
      </c>
      <c r="E784" s="5">
        <v>19853</v>
      </c>
      <c r="F784" s="5">
        <v>10</v>
      </c>
      <c r="H784" s="5" t="s">
        <v>1379</v>
      </c>
      <c r="I784" s="5">
        <v>8</v>
      </c>
      <c r="J784" s="5">
        <v>2</v>
      </c>
      <c r="K784" s="5">
        <v>19</v>
      </c>
      <c r="L784" s="224">
        <v>3419</v>
      </c>
      <c r="Q784" s="2">
        <v>100</v>
      </c>
      <c r="S784" s="5">
        <v>144</v>
      </c>
    </row>
    <row r="785" spans="1:27" x14ac:dyDescent="0.65">
      <c r="A785" s="299"/>
    </row>
    <row r="786" spans="1:27" x14ac:dyDescent="0.65">
      <c r="A786" s="299" t="s">
        <v>1652</v>
      </c>
      <c r="C786" s="414">
        <v>545</v>
      </c>
      <c r="D786" s="5" t="s">
        <v>34</v>
      </c>
      <c r="E786" s="5">
        <v>33169</v>
      </c>
      <c r="F786" s="5">
        <v>28</v>
      </c>
      <c r="G786" s="5">
        <v>2587</v>
      </c>
      <c r="H786" s="5" t="s">
        <v>1379</v>
      </c>
      <c r="I786" s="5">
        <v>5</v>
      </c>
      <c r="J786" s="5">
        <v>3</v>
      </c>
      <c r="K786" s="5">
        <v>18</v>
      </c>
      <c r="L786" s="224">
        <v>2318</v>
      </c>
      <c r="Q786" s="2">
        <v>150</v>
      </c>
    </row>
    <row r="787" spans="1:27" x14ac:dyDescent="0.65">
      <c r="A787" s="299" t="s">
        <v>1652</v>
      </c>
      <c r="B787" s="5">
        <v>48</v>
      </c>
      <c r="C787" s="414">
        <v>546</v>
      </c>
      <c r="D787" s="5" t="s">
        <v>34</v>
      </c>
      <c r="E787" s="5">
        <v>37378</v>
      </c>
      <c r="F787" s="5">
        <v>9</v>
      </c>
      <c r="G787" s="5">
        <v>1238</v>
      </c>
      <c r="H787" s="5" t="s">
        <v>1379</v>
      </c>
      <c r="J787" s="5">
        <v>3</v>
      </c>
      <c r="K787" s="5">
        <v>89</v>
      </c>
      <c r="M787" s="2">
        <v>389</v>
      </c>
      <c r="Q787" s="2">
        <v>100</v>
      </c>
      <c r="R787" s="2">
        <v>101</v>
      </c>
      <c r="S787" s="5">
        <v>48</v>
      </c>
      <c r="T787" s="5" t="s">
        <v>36</v>
      </c>
      <c r="U787" s="5" t="s">
        <v>45</v>
      </c>
      <c r="V787" s="5">
        <v>144</v>
      </c>
      <c r="X787" s="5">
        <v>144</v>
      </c>
      <c r="AA787" s="5">
        <v>10</v>
      </c>
    </row>
    <row r="788" spans="1:27" x14ac:dyDescent="0.65">
      <c r="A788" s="299" t="s">
        <v>1652</v>
      </c>
      <c r="C788" s="414">
        <v>547</v>
      </c>
      <c r="D788" s="5" t="s">
        <v>34</v>
      </c>
      <c r="E788" s="5">
        <v>37194</v>
      </c>
      <c r="F788" s="5">
        <v>7</v>
      </c>
      <c r="G788" s="5">
        <v>1236</v>
      </c>
      <c r="J788" s="5">
        <v>1</v>
      </c>
      <c r="K788" s="5">
        <v>37</v>
      </c>
      <c r="M788" s="2">
        <v>137</v>
      </c>
      <c r="Q788" s="2">
        <v>150</v>
      </c>
    </row>
    <row r="789" spans="1:27" x14ac:dyDescent="0.65">
      <c r="A789" s="299"/>
    </row>
    <row r="790" spans="1:27" x14ac:dyDescent="0.65">
      <c r="A790" s="299" t="s">
        <v>1660</v>
      </c>
      <c r="C790" s="414">
        <v>548</v>
      </c>
      <c r="D790" s="5" t="s">
        <v>34</v>
      </c>
      <c r="E790" s="5">
        <v>43340</v>
      </c>
      <c r="F790" s="5">
        <v>83</v>
      </c>
      <c r="G790" s="5">
        <v>3121</v>
      </c>
      <c r="H790" s="5" t="s">
        <v>1379</v>
      </c>
      <c r="I790" s="5">
        <v>5</v>
      </c>
      <c r="J790" s="5">
        <v>3</v>
      </c>
      <c r="K790" s="5">
        <v>88</v>
      </c>
      <c r="L790" s="224">
        <v>2388</v>
      </c>
      <c r="Q790" s="2">
        <v>200</v>
      </c>
    </row>
    <row r="791" spans="1:27" x14ac:dyDescent="0.65">
      <c r="A791" s="299" t="s">
        <v>1660</v>
      </c>
      <c r="C791" s="414">
        <v>549</v>
      </c>
      <c r="D791" s="5" t="s">
        <v>34</v>
      </c>
      <c r="E791" s="5">
        <v>70443</v>
      </c>
      <c r="F791" s="5">
        <v>170</v>
      </c>
      <c r="G791" s="5">
        <v>5880</v>
      </c>
      <c r="H791" s="5" t="s">
        <v>1379</v>
      </c>
      <c r="I791" s="5">
        <v>6</v>
      </c>
      <c r="J791" s="5">
        <v>1</v>
      </c>
      <c r="K791" s="5">
        <v>84</v>
      </c>
      <c r="L791" s="224">
        <v>2584</v>
      </c>
      <c r="Q791" s="2">
        <v>100</v>
      </c>
    </row>
    <row r="792" spans="1:27" x14ac:dyDescent="0.65">
      <c r="A792" s="299" t="s">
        <v>1660</v>
      </c>
      <c r="B792" s="5">
        <v>108</v>
      </c>
      <c r="C792" s="414">
        <v>550</v>
      </c>
      <c r="D792" s="5" t="s">
        <v>34</v>
      </c>
      <c r="E792" s="5">
        <v>52456</v>
      </c>
      <c r="F792" s="5">
        <v>76</v>
      </c>
      <c r="G792" s="5">
        <v>5220</v>
      </c>
      <c r="H792" s="5" t="s">
        <v>1379</v>
      </c>
      <c r="J792" s="5">
        <v>1</v>
      </c>
      <c r="K792" s="5">
        <v>24</v>
      </c>
      <c r="M792" s="2">
        <v>124</v>
      </c>
      <c r="Q792" s="2">
        <v>300</v>
      </c>
      <c r="R792" s="2">
        <v>102</v>
      </c>
      <c r="S792" s="5">
        <v>108</v>
      </c>
      <c r="T792" s="5" t="s">
        <v>36</v>
      </c>
      <c r="U792" s="5" t="s">
        <v>45</v>
      </c>
      <c r="V792" s="5">
        <v>108</v>
      </c>
      <c r="X792" s="5">
        <v>108</v>
      </c>
      <c r="AA792" s="5">
        <v>14</v>
      </c>
    </row>
    <row r="793" spans="1:27" x14ac:dyDescent="0.65">
      <c r="A793" s="299" t="s">
        <v>1660</v>
      </c>
      <c r="C793" s="414">
        <v>551</v>
      </c>
      <c r="D793" s="5" t="s">
        <v>49</v>
      </c>
      <c r="E793" s="5">
        <v>4066</v>
      </c>
      <c r="F793" s="5">
        <v>8</v>
      </c>
      <c r="H793" s="5" t="s">
        <v>1379</v>
      </c>
      <c r="I793" s="5">
        <v>7</v>
      </c>
      <c r="J793" s="5">
        <v>3</v>
      </c>
      <c r="K793" s="5">
        <v>61</v>
      </c>
      <c r="L793" s="224">
        <v>3161</v>
      </c>
      <c r="Q793" s="2">
        <v>200</v>
      </c>
    </row>
    <row r="794" spans="1:27" x14ac:dyDescent="0.65">
      <c r="A794" s="299"/>
    </row>
    <row r="795" spans="1:27" x14ac:dyDescent="0.65">
      <c r="A795" s="299" t="s">
        <v>1661</v>
      </c>
      <c r="B795" s="5">
        <v>79</v>
      </c>
      <c r="C795" s="414">
        <v>552</v>
      </c>
      <c r="D795" s="5" t="s">
        <v>34</v>
      </c>
      <c r="E795" s="5">
        <v>37363</v>
      </c>
      <c r="F795" s="5">
        <v>36</v>
      </c>
      <c r="G795" s="5">
        <v>1198</v>
      </c>
      <c r="H795" s="5" t="s">
        <v>1379</v>
      </c>
      <c r="K795" s="5">
        <v>74</v>
      </c>
      <c r="M795" s="2">
        <v>74</v>
      </c>
      <c r="Q795" s="2">
        <v>300</v>
      </c>
      <c r="R795" s="2">
        <v>103</v>
      </c>
      <c r="S795" s="5">
        <v>79</v>
      </c>
      <c r="T795" s="5" t="s">
        <v>36</v>
      </c>
      <c r="U795" s="5" t="s">
        <v>45</v>
      </c>
      <c r="V795" s="5">
        <v>144</v>
      </c>
      <c r="X795" s="5">
        <v>144</v>
      </c>
      <c r="AA795" s="5">
        <v>2</v>
      </c>
    </row>
    <row r="796" spans="1:27" x14ac:dyDescent="0.65">
      <c r="A796" s="299" t="s">
        <v>1661</v>
      </c>
      <c r="C796" s="414">
        <v>553</v>
      </c>
      <c r="D796" s="5" t="s">
        <v>49</v>
      </c>
      <c r="E796" s="5">
        <v>3036</v>
      </c>
      <c r="F796" s="5">
        <v>79</v>
      </c>
      <c r="H796" s="5" t="s">
        <v>1379</v>
      </c>
      <c r="I796" s="5">
        <v>10</v>
      </c>
      <c r="K796" s="5">
        <v>41</v>
      </c>
      <c r="L796" s="224">
        <v>4041</v>
      </c>
      <c r="Q796" s="2">
        <v>100</v>
      </c>
    </row>
    <row r="797" spans="1:27" x14ac:dyDescent="0.65">
      <c r="A797" s="299" t="s">
        <v>1661</v>
      </c>
      <c r="C797" s="414">
        <v>554</v>
      </c>
      <c r="D797" s="5" t="s">
        <v>49</v>
      </c>
      <c r="E797" s="5">
        <v>3738</v>
      </c>
      <c r="F797" s="5">
        <v>8</v>
      </c>
      <c r="H797" s="5" t="s">
        <v>1379</v>
      </c>
      <c r="I797" s="5">
        <v>2</v>
      </c>
      <c r="K797" s="5">
        <v>5</v>
      </c>
      <c r="L797" s="224">
        <v>805</v>
      </c>
      <c r="Q797" s="2">
        <v>100</v>
      </c>
    </row>
    <row r="798" spans="1:27" x14ac:dyDescent="0.65">
      <c r="A798" s="299"/>
    </row>
    <row r="799" spans="1:27" x14ac:dyDescent="0.65">
      <c r="A799" s="299" t="s">
        <v>1662</v>
      </c>
      <c r="B799" s="5">
        <v>258</v>
      </c>
      <c r="C799" s="414">
        <v>555</v>
      </c>
      <c r="D799" s="5" t="s">
        <v>34</v>
      </c>
      <c r="E799" s="5">
        <v>33175</v>
      </c>
      <c r="F799" s="5">
        <v>34</v>
      </c>
      <c r="G799" s="5">
        <v>2593</v>
      </c>
      <c r="H799" s="5" t="s">
        <v>1379</v>
      </c>
      <c r="I799" s="5">
        <v>8</v>
      </c>
      <c r="J799" s="5">
        <v>2</v>
      </c>
      <c r="K799" s="5">
        <v>13</v>
      </c>
      <c r="L799" s="224">
        <v>3413</v>
      </c>
      <c r="Q799" s="2">
        <v>100</v>
      </c>
      <c r="S799" s="5">
        <v>258</v>
      </c>
    </row>
    <row r="800" spans="1:27" x14ac:dyDescent="0.65">
      <c r="A800" s="299" t="s">
        <v>1663</v>
      </c>
      <c r="B800" s="5">
        <v>119</v>
      </c>
      <c r="C800" s="414">
        <v>556</v>
      </c>
      <c r="D800" s="5" t="s">
        <v>34</v>
      </c>
      <c r="E800" s="5">
        <v>86560</v>
      </c>
      <c r="F800" s="5">
        <v>132</v>
      </c>
      <c r="G800" s="5">
        <v>7060</v>
      </c>
      <c r="H800" s="5" t="s">
        <v>1379</v>
      </c>
      <c r="I800" s="5">
        <v>2</v>
      </c>
      <c r="J800" s="5">
        <v>2</v>
      </c>
      <c r="K800" s="5">
        <v>48</v>
      </c>
      <c r="L800" s="224">
        <v>1048</v>
      </c>
      <c r="Q800" s="2">
        <v>100</v>
      </c>
      <c r="S800" s="5">
        <v>119</v>
      </c>
    </row>
    <row r="801" spans="1:27" x14ac:dyDescent="0.65">
      <c r="A801" s="299" t="s">
        <v>1663</v>
      </c>
      <c r="B801" s="5">
        <v>119</v>
      </c>
      <c r="C801" s="414">
        <v>557</v>
      </c>
      <c r="D801" s="5" t="s">
        <v>34</v>
      </c>
      <c r="E801" s="5">
        <v>86577</v>
      </c>
      <c r="F801" s="5">
        <v>134</v>
      </c>
      <c r="G801" s="5">
        <v>7058</v>
      </c>
      <c r="H801" s="5" t="s">
        <v>1379</v>
      </c>
      <c r="I801" s="5">
        <v>2</v>
      </c>
      <c r="J801" s="5">
        <v>1</v>
      </c>
      <c r="K801" s="5">
        <v>43</v>
      </c>
      <c r="L801" s="224">
        <v>943</v>
      </c>
      <c r="Q801" s="2">
        <v>175</v>
      </c>
      <c r="S801" s="5">
        <v>119</v>
      </c>
    </row>
    <row r="802" spans="1:27" x14ac:dyDescent="0.65">
      <c r="A802" s="299" t="s">
        <v>1663</v>
      </c>
      <c r="B802" s="5">
        <v>119</v>
      </c>
      <c r="C802" s="414">
        <v>558</v>
      </c>
      <c r="D802" s="5" t="s">
        <v>49</v>
      </c>
      <c r="E802" s="5">
        <v>7211</v>
      </c>
      <c r="F802" s="5">
        <v>144</v>
      </c>
      <c r="H802" s="5" t="s">
        <v>1379</v>
      </c>
      <c r="I802" s="5">
        <v>3</v>
      </c>
      <c r="K802" s="5">
        <v>71</v>
      </c>
      <c r="L802" s="224">
        <v>1271</v>
      </c>
      <c r="Q802" s="2">
        <v>100</v>
      </c>
      <c r="S802" s="5">
        <v>119</v>
      </c>
    </row>
    <row r="803" spans="1:27" x14ac:dyDescent="0.65">
      <c r="A803" s="299"/>
    </row>
    <row r="804" spans="1:27" x14ac:dyDescent="0.65">
      <c r="A804" s="299" t="s">
        <v>1664</v>
      </c>
      <c r="C804" s="414">
        <v>559</v>
      </c>
      <c r="D804" s="5" t="s">
        <v>34</v>
      </c>
      <c r="E804" s="5">
        <v>74911</v>
      </c>
      <c r="F804" s="5">
        <v>275</v>
      </c>
      <c r="G804" s="5">
        <v>6548</v>
      </c>
      <c r="H804" s="5" t="s">
        <v>1379</v>
      </c>
      <c r="I804" s="5">
        <v>7</v>
      </c>
      <c r="J804" s="5">
        <v>2</v>
      </c>
      <c r="K804" s="5">
        <v>80</v>
      </c>
      <c r="L804" s="224">
        <v>3080</v>
      </c>
      <c r="Q804" s="2">
        <v>175</v>
      </c>
    </row>
    <row r="805" spans="1:27" x14ac:dyDescent="0.65">
      <c r="A805" s="299" t="s">
        <v>1664</v>
      </c>
      <c r="B805" s="5">
        <v>74</v>
      </c>
      <c r="C805" s="414">
        <v>560</v>
      </c>
      <c r="D805" s="5" t="s">
        <v>34</v>
      </c>
      <c r="E805" s="5">
        <v>52480</v>
      </c>
      <c r="F805" s="5">
        <v>97</v>
      </c>
      <c r="G805" s="5">
        <v>5244</v>
      </c>
      <c r="H805" s="5" t="s">
        <v>1379</v>
      </c>
      <c r="K805" s="5">
        <v>62</v>
      </c>
      <c r="M805" s="2">
        <v>62</v>
      </c>
      <c r="Q805" s="2">
        <v>100</v>
      </c>
      <c r="R805" s="2">
        <v>104</v>
      </c>
      <c r="S805" s="5">
        <v>74</v>
      </c>
      <c r="T805" s="5" t="s">
        <v>36</v>
      </c>
      <c r="U805" s="5" t="s">
        <v>45</v>
      </c>
      <c r="V805" s="5">
        <v>108</v>
      </c>
      <c r="X805" s="5">
        <v>108</v>
      </c>
      <c r="AA805" s="5">
        <v>40</v>
      </c>
    </row>
    <row r="806" spans="1:27" x14ac:dyDescent="0.65">
      <c r="A806" s="299" t="s">
        <v>1664</v>
      </c>
      <c r="B806" s="5">
        <v>74</v>
      </c>
      <c r="C806" s="414">
        <v>561</v>
      </c>
      <c r="D806" s="5" t="s">
        <v>49</v>
      </c>
      <c r="E806" s="5">
        <v>1104</v>
      </c>
      <c r="F806" s="5">
        <v>51</v>
      </c>
      <c r="H806" s="5" t="s">
        <v>1379</v>
      </c>
      <c r="I806" s="5">
        <v>10</v>
      </c>
      <c r="K806" s="5">
        <v>38</v>
      </c>
      <c r="L806" s="224">
        <v>4038</v>
      </c>
      <c r="Q806" s="2">
        <v>150</v>
      </c>
      <c r="S806" s="5">
        <v>74</v>
      </c>
    </row>
    <row r="807" spans="1:27" x14ac:dyDescent="0.65">
      <c r="A807" s="299"/>
    </row>
    <row r="808" spans="1:27" x14ac:dyDescent="0.65">
      <c r="A808" s="299" t="s">
        <v>1665</v>
      </c>
      <c r="C808" s="414">
        <v>562</v>
      </c>
      <c r="D808" s="5" t="s">
        <v>49</v>
      </c>
      <c r="E808" s="5">
        <v>3813</v>
      </c>
      <c r="F808" s="5">
        <v>87</v>
      </c>
      <c r="H808" s="5" t="s">
        <v>1379</v>
      </c>
      <c r="I808" s="5">
        <v>10</v>
      </c>
      <c r="J808" s="5">
        <v>2</v>
      </c>
      <c r="K808" s="5">
        <v>19</v>
      </c>
      <c r="L808" s="224">
        <v>4219</v>
      </c>
      <c r="Q808" s="2">
        <v>250</v>
      </c>
    </row>
    <row r="809" spans="1:27" x14ac:dyDescent="0.65">
      <c r="A809" s="299"/>
    </row>
    <row r="810" spans="1:27" x14ac:dyDescent="0.65">
      <c r="A810" s="299" t="s">
        <v>1666</v>
      </c>
      <c r="C810" s="414">
        <v>563</v>
      </c>
      <c r="D810" s="5" t="s">
        <v>49</v>
      </c>
      <c r="E810" s="5">
        <v>1080</v>
      </c>
      <c r="F810" s="5">
        <v>12</v>
      </c>
      <c r="H810" s="5" t="s">
        <v>1379</v>
      </c>
      <c r="I810" s="5">
        <v>9</v>
      </c>
      <c r="J810" s="5">
        <v>3</v>
      </c>
      <c r="K810" s="5">
        <v>47</v>
      </c>
      <c r="L810" s="224">
        <v>3947</v>
      </c>
      <c r="Q810" s="2">
        <v>100</v>
      </c>
    </row>
    <row r="811" spans="1:27" x14ac:dyDescent="0.65">
      <c r="A811" s="299"/>
    </row>
    <row r="812" spans="1:27" x14ac:dyDescent="0.65">
      <c r="A812" s="299" t="s">
        <v>1667</v>
      </c>
      <c r="B812" s="5">
        <v>84</v>
      </c>
      <c r="C812" s="414">
        <v>564</v>
      </c>
      <c r="D812" s="5" t="s">
        <v>49</v>
      </c>
      <c r="E812" s="5">
        <v>1086</v>
      </c>
      <c r="F812" s="5">
        <v>20</v>
      </c>
      <c r="H812" s="5" t="s">
        <v>1379</v>
      </c>
      <c r="I812" s="5">
        <v>9</v>
      </c>
      <c r="J812" s="5">
        <v>3</v>
      </c>
      <c r="K812" s="5">
        <v>9</v>
      </c>
      <c r="L812" s="224">
        <v>3909</v>
      </c>
      <c r="Q812" s="2">
        <v>100</v>
      </c>
      <c r="S812" s="5">
        <v>84</v>
      </c>
    </row>
    <row r="813" spans="1:27" x14ac:dyDescent="0.65">
      <c r="A813" s="299" t="s">
        <v>1667</v>
      </c>
      <c r="C813" s="414">
        <v>565</v>
      </c>
      <c r="D813" s="5" t="s">
        <v>49</v>
      </c>
      <c r="E813" s="5">
        <v>1265</v>
      </c>
      <c r="F813" s="5">
        <v>12</v>
      </c>
      <c r="H813" s="5" t="s">
        <v>1379</v>
      </c>
      <c r="I813" s="5">
        <v>12</v>
      </c>
      <c r="J813" s="5">
        <v>3</v>
      </c>
      <c r="K813" s="5">
        <v>18</v>
      </c>
      <c r="L813" s="224">
        <v>5118</v>
      </c>
      <c r="Q813" s="2">
        <v>100</v>
      </c>
    </row>
    <row r="814" spans="1:27" x14ac:dyDescent="0.65">
      <c r="A814" s="299"/>
    </row>
    <row r="815" spans="1:27" x14ac:dyDescent="0.65">
      <c r="A815" s="299" t="s">
        <v>1419</v>
      </c>
      <c r="B815" s="5">
        <v>93</v>
      </c>
      <c r="C815" s="414">
        <v>566</v>
      </c>
      <c r="D815" s="5" t="s">
        <v>49</v>
      </c>
      <c r="E815" s="5">
        <v>19603</v>
      </c>
      <c r="F815" s="5">
        <v>10</v>
      </c>
      <c r="H815" s="5" t="s">
        <v>1379</v>
      </c>
      <c r="I815" s="5">
        <v>17</v>
      </c>
      <c r="J815" s="5">
        <v>2</v>
      </c>
      <c r="K815" s="5">
        <v>91</v>
      </c>
      <c r="L815" s="224">
        <v>7019</v>
      </c>
      <c r="Q815" s="2">
        <v>150</v>
      </c>
      <c r="S815" s="5">
        <v>93</v>
      </c>
    </row>
    <row r="816" spans="1:27" x14ac:dyDescent="0.65">
      <c r="A816" s="299" t="s">
        <v>1419</v>
      </c>
      <c r="B816" s="5">
        <v>93</v>
      </c>
      <c r="C816" s="414">
        <v>567</v>
      </c>
      <c r="D816" s="5" t="s">
        <v>34</v>
      </c>
      <c r="E816" s="5">
        <v>42286</v>
      </c>
      <c r="F816" s="5">
        <v>69</v>
      </c>
      <c r="G816" s="5">
        <v>3911</v>
      </c>
      <c r="H816" s="5" t="s">
        <v>1379</v>
      </c>
      <c r="I816" s="5">
        <v>4</v>
      </c>
      <c r="J816" s="5">
        <v>1</v>
      </c>
      <c r="K816" s="5">
        <v>18</v>
      </c>
      <c r="L816" s="224">
        <v>1718</v>
      </c>
      <c r="Q816" s="2">
        <v>200</v>
      </c>
      <c r="S816" s="5">
        <v>93</v>
      </c>
    </row>
    <row r="817" spans="1:27" x14ac:dyDescent="0.65">
      <c r="A817" s="299"/>
    </row>
    <row r="818" spans="1:27" x14ac:dyDescent="0.65">
      <c r="A818" s="299" t="s">
        <v>1668</v>
      </c>
      <c r="C818" s="414">
        <v>568</v>
      </c>
      <c r="D818" s="5" t="s">
        <v>49</v>
      </c>
      <c r="E818" s="5">
        <v>4882</v>
      </c>
      <c r="F818" s="5">
        <v>76</v>
      </c>
      <c r="H818" s="5" t="s">
        <v>1379</v>
      </c>
      <c r="I818" s="5">
        <v>33</v>
      </c>
      <c r="J818" s="5">
        <v>2</v>
      </c>
      <c r="K818" s="5">
        <v>41</v>
      </c>
      <c r="L818" s="224">
        <v>13441</v>
      </c>
      <c r="Q818" s="2">
        <v>150</v>
      </c>
    </row>
    <row r="819" spans="1:27" x14ac:dyDescent="0.65">
      <c r="A819" s="299" t="s">
        <v>1668</v>
      </c>
      <c r="C819" s="414">
        <v>569</v>
      </c>
      <c r="D819" s="5" t="s">
        <v>34</v>
      </c>
      <c r="E819" s="5">
        <v>94654</v>
      </c>
      <c r="F819" s="5">
        <v>302</v>
      </c>
      <c r="G819" s="5">
        <v>7560</v>
      </c>
      <c r="H819" s="5" t="s">
        <v>1379</v>
      </c>
      <c r="I819" s="5">
        <v>8</v>
      </c>
      <c r="J819" s="5">
        <v>2</v>
      </c>
      <c r="K819" s="5">
        <v>75</v>
      </c>
      <c r="L819" s="224">
        <v>3475</v>
      </c>
      <c r="Q819" s="2">
        <v>100</v>
      </c>
    </row>
    <row r="820" spans="1:27" x14ac:dyDescent="0.65">
      <c r="A820" s="299"/>
    </row>
    <row r="821" spans="1:27" x14ac:dyDescent="0.65">
      <c r="A821" s="299" t="s">
        <v>1669</v>
      </c>
      <c r="B821" s="5">
        <v>36</v>
      </c>
      <c r="C821" s="414">
        <v>570</v>
      </c>
      <c r="D821" s="5" t="s">
        <v>34</v>
      </c>
      <c r="E821" s="5">
        <v>52460</v>
      </c>
      <c r="F821" s="5">
        <v>83</v>
      </c>
      <c r="G821" s="5">
        <v>5224</v>
      </c>
      <c r="H821" s="5" t="s">
        <v>1379</v>
      </c>
      <c r="J821" s="5">
        <v>2</v>
      </c>
      <c r="K821" s="5">
        <v>9</v>
      </c>
      <c r="M821" s="2">
        <v>209</v>
      </c>
      <c r="Q821" s="2">
        <v>250</v>
      </c>
      <c r="R821" s="2">
        <v>105</v>
      </c>
      <c r="S821" s="5">
        <v>36</v>
      </c>
      <c r="T821" s="5" t="s">
        <v>36</v>
      </c>
      <c r="U821" s="5" t="s">
        <v>64</v>
      </c>
      <c r="V821" s="5">
        <v>59</v>
      </c>
      <c r="X821" s="5">
        <v>59</v>
      </c>
      <c r="AA821" s="5">
        <v>10</v>
      </c>
    </row>
    <row r="822" spans="1:27" x14ac:dyDescent="0.65">
      <c r="A822" s="299"/>
    </row>
    <row r="823" spans="1:27" x14ac:dyDescent="0.65">
      <c r="A823" s="299" t="s">
        <v>1670</v>
      </c>
      <c r="B823" s="5">
        <v>116</v>
      </c>
      <c r="C823" s="414">
        <v>571</v>
      </c>
      <c r="D823" s="5" t="s">
        <v>34</v>
      </c>
      <c r="E823" s="5">
        <v>47425</v>
      </c>
      <c r="F823" s="5">
        <v>1</v>
      </c>
      <c r="G823" s="5">
        <v>4424</v>
      </c>
      <c r="H823" s="5" t="s">
        <v>1379</v>
      </c>
      <c r="I823" s="5">
        <v>11</v>
      </c>
      <c r="J823" s="5">
        <v>2</v>
      </c>
      <c r="K823" s="5">
        <v>58</v>
      </c>
      <c r="L823" s="224">
        <v>4658</v>
      </c>
      <c r="Q823" s="2">
        <v>250</v>
      </c>
      <c r="S823" s="5">
        <v>116</v>
      </c>
    </row>
    <row r="824" spans="1:27" x14ac:dyDescent="0.65">
      <c r="A824" s="299" t="s">
        <v>1670</v>
      </c>
      <c r="B824" s="5">
        <v>116</v>
      </c>
      <c r="C824" s="414">
        <v>572</v>
      </c>
      <c r="D824" s="5" t="s">
        <v>49</v>
      </c>
      <c r="E824" s="5">
        <v>5637</v>
      </c>
      <c r="F824" s="5">
        <v>78</v>
      </c>
      <c r="H824" s="5" t="s">
        <v>1379</v>
      </c>
      <c r="I824" s="5">
        <v>17</v>
      </c>
      <c r="J824" s="5">
        <v>2</v>
      </c>
      <c r="K824" s="5">
        <v>77</v>
      </c>
      <c r="L824" s="224">
        <v>7077</v>
      </c>
      <c r="Q824" s="2">
        <v>100</v>
      </c>
      <c r="S824" s="5">
        <v>116</v>
      </c>
    </row>
    <row r="825" spans="1:27" x14ac:dyDescent="0.65">
      <c r="A825" s="299"/>
    </row>
    <row r="826" spans="1:27" x14ac:dyDescent="0.65">
      <c r="A826" s="299" t="s">
        <v>1671</v>
      </c>
      <c r="B826" s="5">
        <v>103</v>
      </c>
      <c r="C826" s="414">
        <v>573</v>
      </c>
      <c r="D826" s="5" t="s">
        <v>34</v>
      </c>
      <c r="E826" s="5">
        <v>74945</v>
      </c>
      <c r="F826" s="5">
        <v>75</v>
      </c>
      <c r="G826" s="5">
        <v>6593</v>
      </c>
      <c r="H826" s="5" t="s">
        <v>1379</v>
      </c>
      <c r="K826" s="5">
        <v>77</v>
      </c>
      <c r="M826" s="2">
        <v>77</v>
      </c>
      <c r="Q826" s="2">
        <v>250</v>
      </c>
      <c r="R826" s="2">
        <v>106</v>
      </c>
      <c r="S826" s="5">
        <v>103</v>
      </c>
      <c r="T826" s="5" t="s">
        <v>36</v>
      </c>
      <c r="U826" s="5" t="s">
        <v>45</v>
      </c>
      <c r="V826" s="5">
        <v>144</v>
      </c>
      <c r="X826" s="5">
        <v>144</v>
      </c>
      <c r="AA826" s="5">
        <v>40</v>
      </c>
    </row>
    <row r="827" spans="1:27" x14ac:dyDescent="0.65">
      <c r="A827" s="299" t="s">
        <v>1671</v>
      </c>
      <c r="B827" s="5">
        <v>103</v>
      </c>
      <c r="C827" s="414">
        <v>574</v>
      </c>
      <c r="D827" s="5" t="s">
        <v>34</v>
      </c>
      <c r="E827" s="5">
        <v>42289</v>
      </c>
      <c r="F827" s="5">
        <v>61</v>
      </c>
      <c r="G827" s="5">
        <v>3914</v>
      </c>
      <c r="H827" s="5" t="s">
        <v>1379</v>
      </c>
      <c r="I827" s="5">
        <v>3</v>
      </c>
      <c r="J827" s="5">
        <v>2</v>
      </c>
      <c r="K827" s="5">
        <v>53</v>
      </c>
      <c r="L827" s="224">
        <v>1453</v>
      </c>
      <c r="Q827" s="2">
        <v>150</v>
      </c>
      <c r="S827" s="5">
        <v>103</v>
      </c>
    </row>
    <row r="828" spans="1:27" x14ac:dyDescent="0.65">
      <c r="A828" s="299" t="s">
        <v>1671</v>
      </c>
      <c r="B828" s="5">
        <v>103</v>
      </c>
      <c r="C828" s="414">
        <v>575</v>
      </c>
      <c r="D828" s="5" t="s">
        <v>49</v>
      </c>
      <c r="E828" s="5">
        <v>4666</v>
      </c>
      <c r="F828" s="5">
        <v>52</v>
      </c>
      <c r="H828" s="5" t="s">
        <v>1379</v>
      </c>
      <c r="I828" s="5">
        <v>13</v>
      </c>
      <c r="J828" s="5">
        <v>1</v>
      </c>
      <c r="K828" s="5">
        <v>10</v>
      </c>
      <c r="L828" s="224">
        <v>5310</v>
      </c>
      <c r="Q828" s="2">
        <v>300</v>
      </c>
      <c r="S828" s="5">
        <v>103</v>
      </c>
    </row>
    <row r="829" spans="1:27" x14ac:dyDescent="0.65">
      <c r="A829" s="299"/>
    </row>
    <row r="830" spans="1:27" x14ac:dyDescent="0.65">
      <c r="A830" s="299" t="s">
        <v>1672</v>
      </c>
      <c r="B830" s="5">
        <v>172</v>
      </c>
      <c r="C830" s="414">
        <v>576</v>
      </c>
      <c r="D830" s="5" t="s">
        <v>34</v>
      </c>
      <c r="E830" s="5">
        <v>33172</v>
      </c>
      <c r="F830" s="5">
        <v>30</v>
      </c>
      <c r="G830" s="5">
        <v>2590</v>
      </c>
      <c r="H830" s="5" t="s">
        <v>1379</v>
      </c>
      <c r="I830" s="5">
        <v>23</v>
      </c>
      <c r="J830" s="5">
        <v>2</v>
      </c>
      <c r="K830" s="5">
        <v>3</v>
      </c>
      <c r="L830" s="224">
        <v>9403</v>
      </c>
      <c r="Q830" s="2">
        <v>100</v>
      </c>
      <c r="S830" s="5">
        <v>172</v>
      </c>
    </row>
    <row r="831" spans="1:27" x14ac:dyDescent="0.65">
      <c r="A831" s="299"/>
    </row>
    <row r="832" spans="1:27" x14ac:dyDescent="0.65">
      <c r="A832" s="299" t="s">
        <v>1673</v>
      </c>
      <c r="C832" s="414">
        <v>577</v>
      </c>
      <c r="D832" s="5" t="s">
        <v>49</v>
      </c>
      <c r="E832" s="5">
        <v>3535</v>
      </c>
      <c r="F832" s="5">
        <v>76</v>
      </c>
      <c r="H832" s="5" t="s">
        <v>1379</v>
      </c>
      <c r="I832" s="5">
        <v>2</v>
      </c>
      <c r="K832" s="5">
        <v>18</v>
      </c>
      <c r="L832" s="224">
        <v>818</v>
      </c>
      <c r="Q832" s="2">
        <v>250</v>
      </c>
    </row>
    <row r="833" spans="1:27" x14ac:dyDescent="0.65">
      <c r="A833" s="299" t="s">
        <v>1673</v>
      </c>
      <c r="B833" s="5">
        <v>84</v>
      </c>
      <c r="C833" s="414">
        <v>578</v>
      </c>
      <c r="D833" s="5" t="s">
        <v>34</v>
      </c>
      <c r="E833" s="5">
        <v>37362</v>
      </c>
      <c r="F833" s="5">
        <v>35</v>
      </c>
      <c r="G833" s="5">
        <v>1197</v>
      </c>
      <c r="H833" s="5" t="s">
        <v>1379</v>
      </c>
      <c r="J833" s="5">
        <v>1</v>
      </c>
      <c r="M833" s="2">
        <v>100</v>
      </c>
      <c r="Q833" s="2">
        <v>250</v>
      </c>
      <c r="R833" s="2">
        <v>107</v>
      </c>
      <c r="S833" s="5">
        <v>84</v>
      </c>
      <c r="T833" s="5" t="s">
        <v>36</v>
      </c>
      <c r="U833" s="5" t="s">
        <v>45</v>
      </c>
      <c r="V833" s="5">
        <v>108</v>
      </c>
      <c r="X833" s="5">
        <v>108</v>
      </c>
      <c r="AA833" s="5">
        <v>15</v>
      </c>
    </row>
    <row r="834" spans="1:27" x14ac:dyDescent="0.65">
      <c r="A834" s="299"/>
    </row>
    <row r="835" spans="1:27" x14ac:dyDescent="0.65">
      <c r="A835" s="299" t="s">
        <v>1674</v>
      </c>
      <c r="C835" s="414">
        <v>579</v>
      </c>
      <c r="D835" s="5" t="s">
        <v>34</v>
      </c>
      <c r="E835" s="5">
        <v>62824</v>
      </c>
      <c r="F835" s="5">
        <v>16</v>
      </c>
      <c r="G835" s="5">
        <v>3849</v>
      </c>
      <c r="H835" s="5" t="s">
        <v>1379</v>
      </c>
      <c r="I835" s="5">
        <v>7</v>
      </c>
      <c r="J835" s="5">
        <v>3</v>
      </c>
      <c r="K835" s="5">
        <v>5</v>
      </c>
      <c r="L835" s="224">
        <v>3105</v>
      </c>
      <c r="Q835" s="2">
        <v>150</v>
      </c>
    </row>
    <row r="836" spans="1:27" x14ac:dyDescent="0.65">
      <c r="A836" s="299"/>
    </row>
    <row r="837" spans="1:27" x14ac:dyDescent="0.65">
      <c r="A837" s="299" t="s">
        <v>1675</v>
      </c>
      <c r="C837" s="414">
        <v>580</v>
      </c>
      <c r="D837" s="5" t="s">
        <v>34</v>
      </c>
      <c r="E837" s="5">
        <v>42240</v>
      </c>
      <c r="F837" s="5">
        <v>14</v>
      </c>
      <c r="G837" s="5">
        <v>3865</v>
      </c>
      <c r="H837" s="5" t="s">
        <v>1379</v>
      </c>
      <c r="I837" s="5">
        <v>1</v>
      </c>
      <c r="K837" s="5">
        <v>38</v>
      </c>
      <c r="L837" s="224">
        <v>438</v>
      </c>
      <c r="Q837" s="2">
        <v>250</v>
      </c>
    </row>
    <row r="838" spans="1:27" x14ac:dyDescent="0.65">
      <c r="A838" s="299" t="s">
        <v>1675</v>
      </c>
      <c r="B838" s="5">
        <v>181</v>
      </c>
      <c r="C838" s="414">
        <v>581</v>
      </c>
      <c r="D838" s="5" t="s">
        <v>34</v>
      </c>
      <c r="E838" s="5">
        <v>75079</v>
      </c>
      <c r="F838" s="5">
        <v>76</v>
      </c>
      <c r="G838" s="5">
        <v>6690</v>
      </c>
      <c r="H838" s="5" t="s">
        <v>1379</v>
      </c>
      <c r="K838" s="5">
        <v>30</v>
      </c>
      <c r="M838" s="2">
        <v>30</v>
      </c>
      <c r="Q838" s="2">
        <v>250</v>
      </c>
      <c r="R838" s="2">
        <v>108</v>
      </c>
      <c r="S838" s="5">
        <v>181</v>
      </c>
      <c r="T838" s="5" t="s">
        <v>36</v>
      </c>
      <c r="U838" s="5" t="s">
        <v>45</v>
      </c>
      <c r="V838" s="5">
        <v>72</v>
      </c>
      <c r="X838" s="5">
        <v>72</v>
      </c>
      <c r="AA838" s="5">
        <v>20</v>
      </c>
    </row>
    <row r="839" spans="1:27" x14ac:dyDescent="0.65">
      <c r="A839" s="299"/>
    </row>
    <row r="840" spans="1:27" x14ac:dyDescent="0.65">
      <c r="A840" s="299" t="s">
        <v>1676</v>
      </c>
      <c r="C840" s="414">
        <v>582</v>
      </c>
      <c r="D840" s="5" t="s">
        <v>34</v>
      </c>
      <c r="E840" s="5">
        <v>42330</v>
      </c>
      <c r="F840" s="5">
        <v>66</v>
      </c>
      <c r="G840" s="5">
        <v>3955</v>
      </c>
      <c r="H840" s="5" t="s">
        <v>1379</v>
      </c>
      <c r="I840" s="5">
        <v>11</v>
      </c>
      <c r="K840" s="5">
        <v>59</v>
      </c>
      <c r="L840" s="224">
        <v>4459</v>
      </c>
      <c r="Q840" s="2">
        <v>200</v>
      </c>
    </row>
    <row r="841" spans="1:27" x14ac:dyDescent="0.65">
      <c r="A841" s="299" t="s">
        <v>1676</v>
      </c>
      <c r="C841" s="414">
        <v>583</v>
      </c>
      <c r="D841" s="5" t="s">
        <v>49</v>
      </c>
      <c r="E841" s="5">
        <v>1067</v>
      </c>
      <c r="F841" s="5">
        <v>31</v>
      </c>
      <c r="H841" s="5" t="s">
        <v>1379</v>
      </c>
      <c r="I841" s="5">
        <v>8</v>
      </c>
      <c r="J841" s="5">
        <v>3</v>
      </c>
      <c r="K841" s="5">
        <v>28</v>
      </c>
      <c r="L841" s="224">
        <v>3528</v>
      </c>
      <c r="Q841" s="2">
        <v>100</v>
      </c>
    </row>
    <row r="842" spans="1:27" x14ac:dyDescent="0.65">
      <c r="A842" s="299" t="s">
        <v>1676</v>
      </c>
      <c r="C842" s="414">
        <v>584</v>
      </c>
      <c r="D842" s="5" t="s">
        <v>34</v>
      </c>
      <c r="E842" s="5">
        <v>42486</v>
      </c>
      <c r="F842" s="5">
        <v>31</v>
      </c>
      <c r="G842" s="5">
        <v>5250</v>
      </c>
      <c r="H842" s="5" t="s">
        <v>1379</v>
      </c>
      <c r="J842" s="5">
        <v>1</v>
      </c>
      <c r="K842" s="5">
        <v>12</v>
      </c>
      <c r="L842" s="224">
        <v>112</v>
      </c>
      <c r="Q842" s="2">
        <v>100</v>
      </c>
    </row>
    <row r="843" spans="1:27" x14ac:dyDescent="0.65">
      <c r="A843" s="299" t="s">
        <v>1676</v>
      </c>
      <c r="C843" s="414">
        <v>585</v>
      </c>
      <c r="D843" s="5" t="s">
        <v>34</v>
      </c>
      <c r="E843" s="5">
        <v>42332</v>
      </c>
      <c r="F843" s="5">
        <v>68</v>
      </c>
      <c r="G843" s="5">
        <v>3957</v>
      </c>
      <c r="H843" s="5" t="s">
        <v>1379</v>
      </c>
      <c r="K843" s="5">
        <v>89</v>
      </c>
      <c r="L843" s="224">
        <v>89</v>
      </c>
      <c r="Q843" s="2">
        <v>200</v>
      </c>
    </row>
    <row r="844" spans="1:27" x14ac:dyDescent="0.65">
      <c r="A844" s="299"/>
    </row>
    <row r="845" spans="1:27" x14ac:dyDescent="0.65">
      <c r="A845" s="299" t="s">
        <v>1677</v>
      </c>
      <c r="C845" s="414">
        <v>586</v>
      </c>
      <c r="D845" s="5" t="s">
        <v>34</v>
      </c>
      <c r="E845" s="5">
        <v>7337</v>
      </c>
      <c r="F845" s="5">
        <v>167</v>
      </c>
      <c r="H845" s="5" t="s">
        <v>1379</v>
      </c>
      <c r="I845" s="5">
        <v>13</v>
      </c>
      <c r="K845" s="5">
        <v>13</v>
      </c>
      <c r="L845" s="224">
        <v>5213</v>
      </c>
      <c r="Q845" s="2">
        <v>200</v>
      </c>
    </row>
    <row r="846" spans="1:27" x14ac:dyDescent="0.65">
      <c r="A846" s="299"/>
    </row>
    <row r="847" spans="1:27" x14ac:dyDescent="0.65">
      <c r="A847" s="299" t="s">
        <v>1678</v>
      </c>
      <c r="C847" s="414">
        <v>587</v>
      </c>
      <c r="D847" s="5" t="s">
        <v>49</v>
      </c>
      <c r="F847" s="5">
        <v>1</v>
      </c>
      <c r="H847" s="5" t="s">
        <v>1379</v>
      </c>
      <c r="I847" s="5">
        <v>9</v>
      </c>
      <c r="J847" s="5">
        <v>3</v>
      </c>
      <c r="K847" s="5">
        <v>25</v>
      </c>
      <c r="L847" s="224">
        <v>3925</v>
      </c>
      <c r="Q847" s="2">
        <v>150</v>
      </c>
    </row>
    <row r="848" spans="1:27" x14ac:dyDescent="0.65">
      <c r="A848" s="299"/>
    </row>
    <row r="849" spans="1:28" x14ac:dyDescent="0.65">
      <c r="A849" s="299" t="s">
        <v>1679</v>
      </c>
      <c r="B849" s="5">
        <v>62</v>
      </c>
      <c r="C849" s="414">
        <v>588</v>
      </c>
      <c r="D849" s="5" t="s">
        <v>34</v>
      </c>
      <c r="E849" s="5">
        <v>37348</v>
      </c>
      <c r="F849" s="5">
        <v>21</v>
      </c>
      <c r="G849" s="5">
        <v>1183</v>
      </c>
      <c r="H849" s="5" t="s">
        <v>1379</v>
      </c>
      <c r="J849" s="5">
        <v>1</v>
      </c>
      <c r="K849" s="5">
        <v>42</v>
      </c>
      <c r="M849" s="2">
        <v>142</v>
      </c>
      <c r="Q849" s="2">
        <v>250</v>
      </c>
      <c r="R849" s="2">
        <v>109</v>
      </c>
      <c r="S849" s="5">
        <v>62</v>
      </c>
      <c r="T849" s="5" t="s">
        <v>36</v>
      </c>
      <c r="V849" s="5">
        <v>72</v>
      </c>
      <c r="X849" s="5">
        <v>72</v>
      </c>
      <c r="AA849" s="5">
        <v>18</v>
      </c>
    </row>
    <row r="850" spans="1:28" x14ac:dyDescent="0.65">
      <c r="A850" s="299" t="s">
        <v>1679</v>
      </c>
      <c r="C850" s="414">
        <v>589</v>
      </c>
      <c r="D850" s="5" t="s">
        <v>49</v>
      </c>
      <c r="E850" s="5">
        <v>1219</v>
      </c>
      <c r="F850" s="5">
        <v>1</v>
      </c>
      <c r="H850" s="5" t="s">
        <v>1379</v>
      </c>
      <c r="I850" s="5">
        <v>6</v>
      </c>
      <c r="J850" s="5">
        <v>3</v>
      </c>
      <c r="K850" s="5">
        <v>96</v>
      </c>
      <c r="L850" s="224">
        <v>2796</v>
      </c>
      <c r="Q850" s="2">
        <v>150</v>
      </c>
    </row>
    <row r="851" spans="1:28" x14ac:dyDescent="0.65">
      <c r="A851" s="299"/>
      <c r="C851" s="414">
        <v>590</v>
      </c>
      <c r="D851" s="5" t="s">
        <v>49</v>
      </c>
      <c r="E851" s="5">
        <v>1111</v>
      </c>
      <c r="F851" s="5">
        <v>52</v>
      </c>
      <c r="H851" s="5" t="s">
        <v>1379</v>
      </c>
      <c r="I851" s="5">
        <v>6</v>
      </c>
      <c r="K851" s="5">
        <v>31</v>
      </c>
      <c r="L851" s="224">
        <v>2431</v>
      </c>
      <c r="Q851" s="2">
        <v>150</v>
      </c>
    </row>
    <row r="852" spans="1:28" x14ac:dyDescent="0.65">
      <c r="A852" s="299"/>
    </row>
    <row r="853" spans="1:28" x14ac:dyDescent="0.65">
      <c r="A853" s="299" t="s">
        <v>1680</v>
      </c>
      <c r="B853" s="5">
        <v>178</v>
      </c>
      <c r="C853" s="414">
        <v>591</v>
      </c>
      <c r="D853" s="5" t="s">
        <v>34</v>
      </c>
      <c r="E853" s="5">
        <v>48947</v>
      </c>
      <c r="F853" s="5">
        <v>5</v>
      </c>
      <c r="G853" s="5">
        <v>4363</v>
      </c>
      <c r="H853" s="5" t="s">
        <v>1379</v>
      </c>
      <c r="J853" s="5">
        <v>1</v>
      </c>
      <c r="K853" s="5">
        <v>88</v>
      </c>
      <c r="M853" s="2">
        <v>188</v>
      </c>
      <c r="Q853" s="2">
        <v>250</v>
      </c>
      <c r="R853" s="2">
        <v>110</v>
      </c>
      <c r="S853" s="5">
        <v>178</v>
      </c>
      <c r="T853" s="5" t="s">
        <v>36</v>
      </c>
      <c r="U853" s="5" t="s">
        <v>37</v>
      </c>
      <c r="V853" s="5">
        <v>72</v>
      </c>
      <c r="X853" s="5">
        <v>72</v>
      </c>
      <c r="AA853" s="5">
        <v>20</v>
      </c>
    </row>
    <row r="854" spans="1:28" x14ac:dyDescent="0.65">
      <c r="A854" s="299" t="s">
        <v>1680</v>
      </c>
      <c r="B854" s="5">
        <v>178</v>
      </c>
      <c r="C854" s="414">
        <v>592</v>
      </c>
      <c r="D854" s="5" t="s">
        <v>49</v>
      </c>
      <c r="E854" s="5">
        <v>6737</v>
      </c>
      <c r="F854" s="5">
        <v>2</v>
      </c>
      <c r="H854" s="5" t="s">
        <v>1379</v>
      </c>
      <c r="I854" s="5">
        <v>21</v>
      </c>
      <c r="J854" s="5">
        <v>1</v>
      </c>
      <c r="K854" s="5">
        <v>8</v>
      </c>
      <c r="L854" s="224">
        <v>8508</v>
      </c>
      <c r="Q854" s="2">
        <v>100</v>
      </c>
      <c r="S854" s="5">
        <v>178</v>
      </c>
    </row>
    <row r="855" spans="1:28" x14ac:dyDescent="0.65">
      <c r="A855" s="299"/>
    </row>
    <row r="856" spans="1:28" x14ac:dyDescent="0.65">
      <c r="A856" s="299" t="s">
        <v>1681</v>
      </c>
      <c r="B856" s="5">
        <v>36</v>
      </c>
      <c r="C856" s="414">
        <v>593</v>
      </c>
      <c r="D856" s="5" t="s">
        <v>49</v>
      </c>
      <c r="E856" s="5">
        <v>1095</v>
      </c>
      <c r="F856" s="5">
        <v>36</v>
      </c>
      <c r="H856" s="5" t="s">
        <v>1379</v>
      </c>
      <c r="I856" s="5">
        <v>3</v>
      </c>
      <c r="J856" s="5">
        <v>3</v>
      </c>
      <c r="K856" s="5">
        <v>0</v>
      </c>
      <c r="L856" s="224">
        <v>1500</v>
      </c>
      <c r="Q856" s="2">
        <v>100</v>
      </c>
      <c r="S856" s="5">
        <v>36</v>
      </c>
    </row>
    <row r="857" spans="1:28" x14ac:dyDescent="0.65">
      <c r="A857" s="299" t="s">
        <v>1681</v>
      </c>
      <c r="B857" s="5">
        <v>36</v>
      </c>
      <c r="C857" s="414">
        <v>594</v>
      </c>
      <c r="D857" s="5" t="s">
        <v>49</v>
      </c>
      <c r="E857" s="5">
        <v>1096</v>
      </c>
      <c r="F857" s="5">
        <v>37</v>
      </c>
      <c r="H857" s="5" t="s">
        <v>1379</v>
      </c>
      <c r="I857" s="5">
        <v>2</v>
      </c>
      <c r="J857" s="5">
        <v>3</v>
      </c>
      <c r="K857" s="5">
        <v>0</v>
      </c>
      <c r="L857" s="224">
        <v>1100</v>
      </c>
      <c r="Q857" s="2">
        <v>100</v>
      </c>
      <c r="S857" s="5">
        <v>36</v>
      </c>
    </row>
    <row r="858" spans="1:28" x14ac:dyDescent="0.65">
      <c r="A858" s="299"/>
    </row>
    <row r="859" spans="1:28" x14ac:dyDescent="0.65">
      <c r="A859" s="299" t="s">
        <v>1682</v>
      </c>
      <c r="B859" s="5">
        <v>2</v>
      </c>
      <c r="C859" s="414">
        <v>595</v>
      </c>
      <c r="D859" s="5" t="s">
        <v>34</v>
      </c>
      <c r="E859" s="5">
        <v>49986</v>
      </c>
      <c r="F859" s="5">
        <v>80</v>
      </c>
      <c r="G859" s="5">
        <v>4220</v>
      </c>
      <c r="H859" s="5" t="s">
        <v>1379</v>
      </c>
      <c r="I859" s="5">
        <v>12</v>
      </c>
      <c r="J859" s="5">
        <v>1</v>
      </c>
      <c r="K859" s="5">
        <v>83</v>
      </c>
      <c r="L859" s="224">
        <v>4983</v>
      </c>
      <c r="Q859" s="2">
        <v>150</v>
      </c>
      <c r="S859" s="5">
        <v>2</v>
      </c>
    </row>
    <row r="860" spans="1:28" x14ac:dyDescent="0.65">
      <c r="A860" s="299" t="s">
        <v>1682</v>
      </c>
      <c r="B860" s="5">
        <v>2</v>
      </c>
      <c r="C860" s="414">
        <v>596</v>
      </c>
      <c r="D860" s="5" t="s">
        <v>34</v>
      </c>
      <c r="E860" s="5">
        <v>99243</v>
      </c>
      <c r="F860" s="5">
        <v>189</v>
      </c>
      <c r="G860" s="5">
        <v>7991</v>
      </c>
      <c r="H860" s="5" t="s">
        <v>1379</v>
      </c>
      <c r="I860" s="5">
        <v>2</v>
      </c>
      <c r="J860" s="5">
        <v>2</v>
      </c>
      <c r="K860" s="5">
        <v>12</v>
      </c>
      <c r="L860" s="224">
        <v>1012</v>
      </c>
      <c r="Q860" s="2">
        <v>150</v>
      </c>
      <c r="S860" s="5">
        <v>2</v>
      </c>
      <c r="AB860" s="10"/>
    </row>
    <row r="861" spans="1:28" x14ac:dyDescent="0.65">
      <c r="A861" s="299" t="s">
        <v>1682</v>
      </c>
      <c r="B861" s="5">
        <v>2</v>
      </c>
      <c r="C861" s="414">
        <v>597</v>
      </c>
      <c r="D861" s="5" t="s">
        <v>34</v>
      </c>
      <c r="E861" s="5">
        <v>88845</v>
      </c>
      <c r="F861" s="5">
        <v>161</v>
      </c>
      <c r="G861" s="5">
        <v>7231</v>
      </c>
      <c r="H861" s="5" t="s">
        <v>1379</v>
      </c>
      <c r="J861" s="5">
        <v>2</v>
      </c>
      <c r="K861" s="5">
        <v>25</v>
      </c>
      <c r="M861" s="2">
        <v>225</v>
      </c>
      <c r="Q861" s="2">
        <v>250</v>
      </c>
      <c r="R861" s="2">
        <v>111</v>
      </c>
      <c r="S861" s="5">
        <v>2</v>
      </c>
      <c r="T861" s="5" t="s">
        <v>36</v>
      </c>
      <c r="U861" s="5" t="s">
        <v>45</v>
      </c>
      <c r="V861" s="5">
        <v>216</v>
      </c>
      <c r="X861" s="5">
        <v>216</v>
      </c>
      <c r="AB861" s="818"/>
    </row>
    <row r="862" spans="1:28" x14ac:dyDescent="0.65">
      <c r="A862" s="299"/>
      <c r="AB862" s="818"/>
    </row>
    <row r="863" spans="1:28" x14ac:dyDescent="0.65">
      <c r="A863" s="299" t="s">
        <v>1683</v>
      </c>
      <c r="B863" s="5">
        <v>118</v>
      </c>
      <c r="C863" s="414">
        <v>598</v>
      </c>
      <c r="D863" s="5" t="s">
        <v>34</v>
      </c>
      <c r="E863" s="5">
        <v>73619</v>
      </c>
      <c r="F863" s="5">
        <v>10</v>
      </c>
      <c r="G863" s="5">
        <v>5872</v>
      </c>
      <c r="H863" s="5" t="s">
        <v>1379</v>
      </c>
      <c r="I863" s="5">
        <v>7</v>
      </c>
      <c r="K863" s="5">
        <v>94</v>
      </c>
      <c r="L863" s="224">
        <v>2894</v>
      </c>
      <c r="Q863" s="2">
        <v>150</v>
      </c>
      <c r="S863" s="5">
        <v>118</v>
      </c>
      <c r="AB863" s="818"/>
    </row>
    <row r="864" spans="1:28" x14ac:dyDescent="0.65">
      <c r="A864" s="299" t="s">
        <v>1683</v>
      </c>
      <c r="B864" s="5">
        <v>118</v>
      </c>
      <c r="C864" s="414">
        <v>599</v>
      </c>
      <c r="D864" s="5" t="s">
        <v>34</v>
      </c>
      <c r="E864" s="5">
        <v>74939</v>
      </c>
      <c r="F864" s="5">
        <v>68</v>
      </c>
      <c r="G864" s="5">
        <v>6587</v>
      </c>
      <c r="H864" s="5" t="s">
        <v>1379</v>
      </c>
      <c r="K864" s="5">
        <v>61</v>
      </c>
      <c r="P864" s="2">
        <v>61</v>
      </c>
      <c r="Q864" s="2">
        <v>150</v>
      </c>
      <c r="S864" s="5">
        <v>118</v>
      </c>
    </row>
    <row r="865" spans="1:28" x14ac:dyDescent="0.65">
      <c r="A865" s="299" t="s">
        <v>1683</v>
      </c>
      <c r="B865" s="5">
        <v>118</v>
      </c>
      <c r="C865" s="414">
        <v>600</v>
      </c>
      <c r="D865" s="5" t="s">
        <v>34</v>
      </c>
      <c r="E865" s="5">
        <v>37383</v>
      </c>
      <c r="F865" s="5">
        <v>11</v>
      </c>
      <c r="G865" s="5">
        <v>1243</v>
      </c>
      <c r="H865" s="5" t="s">
        <v>1379</v>
      </c>
      <c r="K865" s="5">
        <v>58</v>
      </c>
      <c r="M865" s="2">
        <v>58</v>
      </c>
      <c r="Q865" s="2">
        <v>250</v>
      </c>
      <c r="R865" s="2">
        <v>112</v>
      </c>
      <c r="S865" s="5">
        <v>118</v>
      </c>
      <c r="T865" s="5" t="s">
        <v>36</v>
      </c>
      <c r="U865" s="5" t="s">
        <v>64</v>
      </c>
      <c r="V865" s="5">
        <v>16</v>
      </c>
      <c r="X865" s="5">
        <v>16</v>
      </c>
    </row>
    <row r="866" spans="1:28" x14ac:dyDescent="0.65">
      <c r="A866" s="299" t="s">
        <v>1683</v>
      </c>
      <c r="B866" s="5">
        <v>118</v>
      </c>
      <c r="C866" s="414">
        <v>601</v>
      </c>
      <c r="D866" s="5" t="s">
        <v>49</v>
      </c>
      <c r="E866" s="5">
        <v>4070</v>
      </c>
      <c r="F866" s="5">
        <v>1</v>
      </c>
      <c r="H866" s="5" t="s">
        <v>1379</v>
      </c>
      <c r="I866" s="5">
        <v>9</v>
      </c>
      <c r="J866" s="5">
        <v>3</v>
      </c>
      <c r="K866" s="5">
        <v>25</v>
      </c>
      <c r="L866" s="224">
        <v>3925</v>
      </c>
      <c r="Q866" s="2">
        <v>150</v>
      </c>
      <c r="S866" s="5">
        <v>118</v>
      </c>
    </row>
    <row r="867" spans="1:28" x14ac:dyDescent="0.65">
      <c r="A867" s="299"/>
    </row>
    <row r="868" spans="1:28" s="282" customFormat="1" x14ac:dyDescent="0.65">
      <c r="A868" s="303" t="s">
        <v>1684</v>
      </c>
      <c r="B868" s="17">
        <v>111</v>
      </c>
      <c r="C868" s="423">
        <v>602</v>
      </c>
      <c r="D868" s="17" t="s">
        <v>34</v>
      </c>
      <c r="E868" s="17">
        <v>37379</v>
      </c>
      <c r="F868" s="17">
        <v>10</v>
      </c>
      <c r="G868" s="17">
        <v>1239</v>
      </c>
      <c r="H868" s="17" t="s">
        <v>1379</v>
      </c>
      <c r="I868" s="17"/>
      <c r="J868" s="17">
        <v>2</v>
      </c>
      <c r="K868" s="17">
        <v>16</v>
      </c>
      <c r="L868" s="566"/>
      <c r="N868" s="282">
        <v>216</v>
      </c>
      <c r="Q868" s="282">
        <v>250</v>
      </c>
      <c r="R868" s="282">
        <v>113</v>
      </c>
      <c r="S868" s="17">
        <v>111</v>
      </c>
      <c r="T868" s="17" t="s">
        <v>36</v>
      </c>
      <c r="U868" s="17" t="s">
        <v>45</v>
      </c>
      <c r="V868" s="17">
        <v>108</v>
      </c>
      <c r="X868" s="17">
        <v>108</v>
      </c>
      <c r="AA868" s="17"/>
      <c r="AB868" s="17"/>
    </row>
    <row r="869" spans="1:28" s="282" customFormat="1" x14ac:dyDescent="0.65">
      <c r="A869" s="303" t="s">
        <v>1684</v>
      </c>
      <c r="B869" s="17"/>
      <c r="C869" s="423">
        <v>603</v>
      </c>
      <c r="D869" s="17" t="s">
        <v>34</v>
      </c>
      <c r="E869" s="17">
        <v>37380</v>
      </c>
      <c r="F869" s="17">
        <v>69</v>
      </c>
      <c r="G869" s="17">
        <v>1240</v>
      </c>
      <c r="H869" s="17" t="s">
        <v>1379</v>
      </c>
      <c r="I869" s="17"/>
      <c r="J869" s="17"/>
      <c r="K869" s="17">
        <v>85</v>
      </c>
      <c r="L869" s="566"/>
      <c r="M869" s="282">
        <v>85</v>
      </c>
      <c r="Q869" s="282">
        <v>150</v>
      </c>
      <c r="S869" s="17"/>
      <c r="T869" s="17"/>
      <c r="U869" s="17"/>
      <c r="V869" s="17"/>
      <c r="X869" s="17"/>
      <c r="AA869" s="17"/>
      <c r="AB869" s="17"/>
    </row>
    <row r="870" spans="1:28" s="282" customFormat="1" x14ac:dyDescent="0.65">
      <c r="A870" s="303"/>
      <c r="B870" s="17"/>
      <c r="C870" s="423"/>
      <c r="D870" s="17"/>
      <c r="E870" s="17"/>
      <c r="F870" s="17"/>
      <c r="G870" s="17"/>
      <c r="H870" s="17"/>
      <c r="I870" s="17"/>
      <c r="J870" s="17"/>
      <c r="K870" s="17"/>
      <c r="L870" s="566"/>
      <c r="S870" s="17"/>
      <c r="T870" s="17"/>
      <c r="U870" s="17"/>
      <c r="V870" s="17"/>
      <c r="X870" s="17"/>
      <c r="AA870" s="17"/>
      <c r="AB870" s="17"/>
    </row>
    <row r="871" spans="1:28" s="282" customFormat="1" ht="31.5" customHeight="1" x14ac:dyDescent="0.65">
      <c r="A871" s="303" t="s">
        <v>1685</v>
      </c>
      <c r="B871" s="17"/>
      <c r="C871" s="423">
        <v>604</v>
      </c>
      <c r="D871" s="17" t="s">
        <v>34</v>
      </c>
      <c r="E871" s="17">
        <v>38388</v>
      </c>
      <c r="F871" s="17">
        <v>16</v>
      </c>
      <c r="G871" s="17">
        <v>1288</v>
      </c>
      <c r="H871" s="17" t="s">
        <v>1379</v>
      </c>
      <c r="I871" s="17"/>
      <c r="J871" s="17">
        <v>1</v>
      </c>
      <c r="K871" s="17">
        <v>12</v>
      </c>
      <c r="L871" s="566">
        <v>112</v>
      </c>
      <c r="Q871" s="282">
        <v>150</v>
      </c>
      <c r="S871" s="17"/>
      <c r="T871" s="17"/>
      <c r="U871" s="17"/>
      <c r="V871" s="17"/>
      <c r="X871" s="17"/>
      <c r="AA871" s="17"/>
      <c r="AB871" s="17"/>
    </row>
    <row r="872" spans="1:28" s="282" customFormat="1" ht="31.5" customHeight="1" x14ac:dyDescent="0.65">
      <c r="A872" s="303"/>
      <c r="B872" s="17"/>
      <c r="C872" s="423"/>
      <c r="D872" s="17"/>
      <c r="E872" s="17"/>
      <c r="F872" s="17"/>
      <c r="G872" s="17"/>
      <c r="H872" s="17"/>
      <c r="I872" s="17"/>
      <c r="J872" s="17"/>
      <c r="K872" s="17"/>
      <c r="L872" s="566"/>
      <c r="S872" s="17"/>
      <c r="T872" s="17"/>
      <c r="U872" s="17"/>
      <c r="V872" s="17"/>
      <c r="X872" s="17"/>
      <c r="AA872" s="17"/>
      <c r="AB872" s="17"/>
    </row>
    <row r="873" spans="1:28" s="282" customFormat="1" ht="31.5" customHeight="1" x14ac:dyDescent="0.65">
      <c r="A873" s="303" t="s">
        <v>1686</v>
      </c>
      <c r="B873" s="17"/>
      <c r="C873" s="423">
        <v>605</v>
      </c>
      <c r="D873" s="17" t="s">
        <v>34</v>
      </c>
      <c r="E873" s="17">
        <v>75087</v>
      </c>
      <c r="F873" s="17">
        <v>107</v>
      </c>
      <c r="G873" s="17">
        <v>6698</v>
      </c>
      <c r="H873" s="17" t="s">
        <v>1379</v>
      </c>
      <c r="I873" s="17"/>
      <c r="J873" s="17">
        <v>1</v>
      </c>
      <c r="K873" s="17">
        <v>82</v>
      </c>
      <c r="L873" s="566">
        <v>182</v>
      </c>
      <c r="Q873" s="282">
        <v>150</v>
      </c>
      <c r="S873" s="17"/>
      <c r="T873" s="17"/>
      <c r="U873" s="17"/>
      <c r="V873" s="17"/>
      <c r="X873" s="17"/>
      <c r="AA873" s="17"/>
      <c r="AB873" s="17"/>
    </row>
    <row r="874" spans="1:28" s="282" customFormat="1" ht="30" customHeight="1" x14ac:dyDescent="0.65">
      <c r="A874" s="303" t="s">
        <v>1686</v>
      </c>
      <c r="B874" s="17">
        <v>114</v>
      </c>
      <c r="C874" s="423">
        <v>606</v>
      </c>
      <c r="D874" s="17" t="s">
        <v>34</v>
      </c>
      <c r="E874" s="17">
        <v>37382</v>
      </c>
      <c r="F874" s="17">
        <v>71</v>
      </c>
      <c r="G874" s="17">
        <v>1242</v>
      </c>
      <c r="H874" s="17" t="s">
        <v>1379</v>
      </c>
      <c r="I874" s="17"/>
      <c r="J874" s="17"/>
      <c r="K874" s="17">
        <v>61</v>
      </c>
      <c r="L874" s="566"/>
      <c r="N874" s="282">
        <v>61</v>
      </c>
      <c r="Q874" s="282">
        <v>250</v>
      </c>
      <c r="R874" s="282">
        <v>114</v>
      </c>
      <c r="S874" s="17">
        <v>114</v>
      </c>
      <c r="T874" s="17" t="s">
        <v>36</v>
      </c>
      <c r="U874" s="17" t="s">
        <v>37</v>
      </c>
      <c r="V874" s="17">
        <v>108</v>
      </c>
      <c r="W874" s="282">
        <v>73.599999999999994</v>
      </c>
      <c r="X874" s="17"/>
      <c r="Y874" s="282">
        <v>34.4</v>
      </c>
      <c r="AA874" s="17"/>
      <c r="AB874" s="17"/>
    </row>
    <row r="875" spans="1:28" s="282" customFormat="1" ht="33" customHeight="1" x14ac:dyDescent="0.65">
      <c r="A875" s="303" t="s">
        <v>1686</v>
      </c>
      <c r="B875" s="17">
        <v>157</v>
      </c>
      <c r="C875" s="423">
        <v>607</v>
      </c>
      <c r="D875" s="17" t="s">
        <v>34</v>
      </c>
      <c r="E875" s="17">
        <v>37367</v>
      </c>
      <c r="F875" s="17">
        <v>59</v>
      </c>
      <c r="G875" s="17">
        <v>1202</v>
      </c>
      <c r="H875" s="17" t="s">
        <v>1379</v>
      </c>
      <c r="I875" s="17"/>
      <c r="J875" s="17">
        <v>1</v>
      </c>
      <c r="K875" s="17">
        <v>52</v>
      </c>
      <c r="L875" s="566">
        <v>152</v>
      </c>
      <c r="Q875" s="282">
        <v>250</v>
      </c>
      <c r="R875" s="282">
        <v>115</v>
      </c>
      <c r="S875" s="17">
        <v>157</v>
      </c>
      <c r="T875" s="17" t="s">
        <v>36</v>
      </c>
      <c r="U875" s="17" t="s">
        <v>45</v>
      </c>
      <c r="V875" s="17">
        <v>108</v>
      </c>
      <c r="X875" s="17">
        <v>80.5</v>
      </c>
      <c r="Y875" s="282">
        <v>2705</v>
      </c>
      <c r="AA875" s="17"/>
      <c r="AB875" s="17"/>
    </row>
    <row r="876" spans="1:28" s="282" customFormat="1" ht="33" customHeight="1" x14ac:dyDescent="0.65">
      <c r="A876" s="303"/>
      <c r="B876" s="17"/>
      <c r="C876" s="423"/>
      <c r="D876" s="17"/>
      <c r="E876" s="17"/>
      <c r="F876" s="17"/>
      <c r="G876" s="17"/>
      <c r="H876" s="17"/>
      <c r="I876" s="17"/>
      <c r="J876" s="17"/>
      <c r="K876" s="17"/>
      <c r="L876" s="566"/>
      <c r="S876" s="17"/>
      <c r="T876" s="17"/>
      <c r="U876" s="17"/>
      <c r="V876" s="17"/>
      <c r="X876" s="17"/>
      <c r="AA876" s="17"/>
      <c r="AB876" s="17"/>
    </row>
    <row r="877" spans="1:28" s="282" customFormat="1" ht="31.5" customHeight="1" x14ac:dyDescent="0.65">
      <c r="A877" s="303" t="s">
        <v>1687</v>
      </c>
      <c r="B877" s="17"/>
      <c r="C877" s="423">
        <v>608</v>
      </c>
      <c r="D877" s="17" t="s">
        <v>34</v>
      </c>
      <c r="E877" s="17">
        <v>75055</v>
      </c>
      <c r="F877" s="17">
        <v>88</v>
      </c>
      <c r="G877" s="17">
        <v>6666</v>
      </c>
      <c r="H877" s="17" t="s">
        <v>1379</v>
      </c>
      <c r="I877" s="17">
        <v>6</v>
      </c>
      <c r="J877" s="17">
        <v>1</v>
      </c>
      <c r="K877" s="17">
        <v>35</v>
      </c>
      <c r="L877" s="566">
        <v>2535</v>
      </c>
      <c r="Q877" s="282">
        <v>150</v>
      </c>
      <c r="S877" s="17"/>
      <c r="T877" s="17"/>
      <c r="U877" s="17"/>
      <c r="V877" s="17"/>
      <c r="X877" s="17"/>
      <c r="AA877" s="17"/>
      <c r="AB877" s="17"/>
    </row>
    <row r="878" spans="1:28" s="282" customFormat="1" ht="31.5" customHeight="1" x14ac:dyDescent="0.65">
      <c r="A878" s="303" t="s">
        <v>1687</v>
      </c>
      <c r="B878" s="17"/>
      <c r="C878" s="423">
        <v>609</v>
      </c>
      <c r="D878" s="17" t="s">
        <v>34</v>
      </c>
      <c r="E878" s="17">
        <v>84797</v>
      </c>
      <c r="F878" s="17">
        <v>105</v>
      </c>
      <c r="G878" s="17">
        <v>6921</v>
      </c>
      <c r="H878" s="17" t="s">
        <v>1379</v>
      </c>
      <c r="I878" s="17">
        <v>7</v>
      </c>
      <c r="J878" s="17">
        <v>1</v>
      </c>
      <c r="K878" s="17">
        <v>2</v>
      </c>
      <c r="L878" s="566">
        <v>2902</v>
      </c>
      <c r="Q878" s="282">
        <v>150</v>
      </c>
      <c r="S878" s="17"/>
      <c r="T878" s="17"/>
      <c r="U878" s="17"/>
      <c r="V878" s="17"/>
      <c r="X878" s="17"/>
      <c r="AA878" s="17"/>
      <c r="AB878" s="17"/>
    </row>
    <row r="879" spans="1:28" s="282" customFormat="1" ht="31.5" customHeight="1" x14ac:dyDescent="0.65">
      <c r="A879" s="303"/>
      <c r="B879" s="17"/>
      <c r="C879" s="423"/>
      <c r="D879" s="17"/>
      <c r="E879" s="17"/>
      <c r="F879" s="17"/>
      <c r="G879" s="17"/>
      <c r="H879" s="17"/>
      <c r="I879" s="17"/>
      <c r="J879" s="17"/>
      <c r="K879" s="17"/>
      <c r="L879" s="566"/>
      <c r="S879" s="17"/>
      <c r="T879" s="17"/>
      <c r="U879" s="17"/>
      <c r="V879" s="17"/>
      <c r="X879" s="17"/>
      <c r="AA879" s="17"/>
      <c r="AB879" s="17"/>
    </row>
    <row r="880" spans="1:28" s="282" customFormat="1" ht="30" customHeight="1" x14ac:dyDescent="0.65">
      <c r="A880" s="303" t="s">
        <v>1688</v>
      </c>
      <c r="B880" s="17">
        <v>138</v>
      </c>
      <c r="C880" s="423">
        <v>610</v>
      </c>
      <c r="D880" s="17" t="s">
        <v>34</v>
      </c>
      <c r="E880" s="17">
        <v>75072</v>
      </c>
      <c r="F880" s="17">
        <v>81</v>
      </c>
      <c r="G880" s="17">
        <v>6683</v>
      </c>
      <c r="H880" s="17" t="s">
        <v>1379</v>
      </c>
      <c r="I880" s="17"/>
      <c r="J880" s="17"/>
      <c r="K880" s="17">
        <v>61</v>
      </c>
      <c r="L880" s="566"/>
      <c r="N880" s="282">
        <v>61</v>
      </c>
      <c r="Q880" s="282">
        <v>250</v>
      </c>
      <c r="R880" s="282">
        <v>116</v>
      </c>
      <c r="S880" s="17">
        <v>138</v>
      </c>
      <c r="T880" s="17" t="s">
        <v>36</v>
      </c>
      <c r="U880" s="17" t="s">
        <v>45</v>
      </c>
      <c r="V880" s="17">
        <v>108</v>
      </c>
      <c r="X880" s="17">
        <v>99</v>
      </c>
      <c r="Y880" s="282">
        <v>9</v>
      </c>
      <c r="AA880" s="17"/>
      <c r="AB880" s="17"/>
    </row>
    <row r="881" spans="1:31" s="282" customFormat="1" ht="30" customHeight="1" x14ac:dyDescent="0.65">
      <c r="A881" s="303"/>
      <c r="B881" s="17"/>
      <c r="C881" s="423"/>
      <c r="D881" s="17"/>
      <c r="E881" s="17"/>
      <c r="F881" s="17"/>
      <c r="G881" s="17"/>
      <c r="H881" s="17"/>
      <c r="I881" s="17"/>
      <c r="J881" s="17"/>
      <c r="K881" s="17"/>
      <c r="L881" s="566"/>
      <c r="S881" s="17"/>
      <c r="T881" s="17"/>
      <c r="U881" s="17"/>
      <c r="V881" s="17"/>
      <c r="X881" s="17"/>
      <c r="AA881" s="17"/>
      <c r="AB881" s="17"/>
    </row>
    <row r="882" spans="1:31" s="282" customFormat="1" ht="31.5" customHeight="1" x14ac:dyDescent="0.65">
      <c r="A882" s="303" t="s">
        <v>1689</v>
      </c>
      <c r="B882" s="17"/>
      <c r="C882" s="423">
        <v>611</v>
      </c>
      <c r="D882" s="17" t="s">
        <v>34</v>
      </c>
      <c r="E882" s="17">
        <v>62924</v>
      </c>
      <c r="F882" s="17">
        <v>26</v>
      </c>
      <c r="G882" s="17">
        <v>3949</v>
      </c>
      <c r="H882" s="17" t="s">
        <v>1379</v>
      </c>
      <c r="I882" s="17">
        <v>5</v>
      </c>
      <c r="J882" s="17">
        <v>3</v>
      </c>
      <c r="K882" s="17">
        <v>50</v>
      </c>
      <c r="L882" s="566">
        <v>2350</v>
      </c>
      <c r="Q882" s="282">
        <v>150</v>
      </c>
      <c r="S882" s="17"/>
      <c r="T882" s="17"/>
      <c r="U882" s="17"/>
      <c r="V882" s="17"/>
      <c r="X882" s="17"/>
      <c r="AA882" s="17"/>
      <c r="AB882" s="17"/>
    </row>
    <row r="883" spans="1:31" s="282" customFormat="1" ht="31.5" customHeight="1" x14ac:dyDescent="0.65">
      <c r="A883" s="303"/>
      <c r="B883" s="17">
        <v>144</v>
      </c>
      <c r="C883" s="423">
        <v>612</v>
      </c>
      <c r="D883" s="17" t="s">
        <v>34</v>
      </c>
      <c r="E883" s="17">
        <v>74937</v>
      </c>
      <c r="F883" s="17">
        <v>66</v>
      </c>
      <c r="G883" s="17">
        <v>6585</v>
      </c>
      <c r="H883" s="17" t="s">
        <v>1379</v>
      </c>
      <c r="I883" s="17"/>
      <c r="J883" s="17"/>
      <c r="K883" s="17">
        <v>91</v>
      </c>
      <c r="L883" s="566"/>
      <c r="N883" s="282">
        <v>91</v>
      </c>
      <c r="Q883" s="282">
        <v>250</v>
      </c>
      <c r="R883" s="282">
        <v>117</v>
      </c>
      <c r="S883" s="17">
        <v>144</v>
      </c>
      <c r="T883" s="17" t="s">
        <v>36</v>
      </c>
      <c r="U883" s="17" t="s">
        <v>37</v>
      </c>
      <c r="V883" s="17">
        <v>72</v>
      </c>
      <c r="X883" s="17">
        <v>25.25</v>
      </c>
      <c r="Y883" s="282">
        <v>46.75</v>
      </c>
      <c r="AA883" s="17"/>
      <c r="AB883" s="17"/>
      <c r="AC883" s="599"/>
    </row>
    <row r="884" spans="1:31" s="282" customFormat="1" x14ac:dyDescent="0.65">
      <c r="A884" s="303"/>
      <c r="B884" s="17"/>
      <c r="C884" s="423">
        <v>613</v>
      </c>
      <c r="D884" s="17" t="s">
        <v>34</v>
      </c>
      <c r="E884" s="17" t="s">
        <v>1690</v>
      </c>
      <c r="F884" s="17"/>
      <c r="G884" s="17"/>
      <c r="H884" s="17" t="s">
        <v>1379</v>
      </c>
      <c r="I884" s="17"/>
      <c r="J884" s="17"/>
      <c r="K884" s="17">
        <v>71</v>
      </c>
      <c r="L884" s="566"/>
      <c r="N884" s="282">
        <v>71</v>
      </c>
      <c r="P884" s="282">
        <v>71</v>
      </c>
      <c r="Q884" s="282">
        <v>250</v>
      </c>
      <c r="R884" s="282">
        <v>118</v>
      </c>
      <c r="S884" s="17"/>
      <c r="T884" s="17" t="s">
        <v>36</v>
      </c>
      <c r="U884" s="17" t="s">
        <v>37</v>
      </c>
      <c r="V884" s="17">
        <v>100</v>
      </c>
      <c r="X884" s="17">
        <v>68</v>
      </c>
      <c r="Y884" s="282">
        <v>32</v>
      </c>
      <c r="AA884" s="17"/>
      <c r="AB884" s="17"/>
    </row>
    <row r="885" spans="1:31" s="282" customFormat="1" x14ac:dyDescent="0.65">
      <c r="A885" s="303"/>
      <c r="B885" s="17"/>
      <c r="C885" s="423"/>
      <c r="D885" s="17"/>
      <c r="E885" s="17"/>
      <c r="F885" s="17"/>
      <c r="G885" s="17"/>
      <c r="H885" s="17"/>
      <c r="I885" s="17"/>
      <c r="J885" s="17"/>
      <c r="K885" s="17"/>
      <c r="L885" s="566"/>
      <c r="S885" s="17"/>
      <c r="T885" s="17"/>
      <c r="U885" s="17"/>
      <c r="V885" s="17"/>
      <c r="X885" s="17"/>
      <c r="AA885" s="17"/>
      <c r="AB885" s="17"/>
    </row>
    <row r="886" spans="1:31" s="282" customFormat="1" ht="31.5" customHeight="1" x14ac:dyDescent="0.65">
      <c r="A886" s="303" t="s">
        <v>2096</v>
      </c>
      <c r="B886" s="17">
        <v>278</v>
      </c>
      <c r="C886" s="423">
        <v>614</v>
      </c>
      <c r="D886" s="17" t="s">
        <v>34</v>
      </c>
      <c r="E886" s="17">
        <v>92240</v>
      </c>
      <c r="F886" s="17">
        <v>629</v>
      </c>
      <c r="G886" s="17">
        <v>7496</v>
      </c>
      <c r="H886" s="17"/>
      <c r="I886" s="17">
        <v>5</v>
      </c>
      <c r="J886" s="17">
        <v>3</v>
      </c>
      <c r="K886" s="17">
        <v>20</v>
      </c>
      <c r="L886" s="566">
        <v>2320</v>
      </c>
      <c r="S886" s="17">
        <v>278</v>
      </c>
      <c r="T886" s="17"/>
      <c r="U886" s="17"/>
      <c r="V886" s="17"/>
      <c r="X886" s="17"/>
      <c r="AA886" s="17"/>
      <c r="AB886" s="17"/>
    </row>
    <row r="887" spans="1:31" s="282" customFormat="1" x14ac:dyDescent="0.65">
      <c r="A887" s="303"/>
      <c r="B887" s="17"/>
      <c r="C887" s="423"/>
      <c r="D887" s="17"/>
      <c r="E887" s="17"/>
      <c r="F887" s="17"/>
      <c r="G887" s="17"/>
      <c r="H887" s="17"/>
      <c r="I887" s="17"/>
      <c r="J887" s="17"/>
      <c r="K887" s="17"/>
      <c r="L887" s="566"/>
      <c r="S887" s="17"/>
      <c r="T887" s="17"/>
      <c r="U887" s="17"/>
      <c r="V887" s="17"/>
      <c r="X887" s="17"/>
      <c r="AA887" s="17"/>
      <c r="AB887" s="17"/>
    </row>
    <row r="888" spans="1:31" s="282" customFormat="1" ht="31.5" customHeight="1" x14ac:dyDescent="0.65">
      <c r="A888" s="897" t="s">
        <v>3254</v>
      </c>
      <c r="B888" s="898"/>
      <c r="C888" s="423">
        <v>615</v>
      </c>
      <c r="D888" s="17" t="s">
        <v>34</v>
      </c>
      <c r="E888" s="17">
        <v>74905</v>
      </c>
      <c r="F888" s="17">
        <v>273</v>
      </c>
      <c r="G888" s="17">
        <v>6546</v>
      </c>
      <c r="H888" s="17" t="s">
        <v>1379</v>
      </c>
      <c r="I888" s="17">
        <v>7</v>
      </c>
      <c r="J888" s="17"/>
      <c r="K888" s="17">
        <v>48</v>
      </c>
      <c r="L888" s="566">
        <v>2848</v>
      </c>
      <c r="S888" s="17"/>
      <c r="T888" s="17"/>
      <c r="U888" s="17"/>
      <c r="V888" s="17"/>
      <c r="X888" s="17"/>
      <c r="AA888" s="17"/>
      <c r="AB888" s="17"/>
      <c r="AC888" s="899"/>
      <c r="AD888" s="899"/>
      <c r="AE888" s="900"/>
    </row>
    <row r="889" spans="1:31" s="282" customFormat="1" x14ac:dyDescent="0.65">
      <c r="B889" s="17"/>
      <c r="C889" s="423">
        <v>616</v>
      </c>
      <c r="D889" s="17" t="s">
        <v>49</v>
      </c>
      <c r="E889" s="17">
        <v>4680</v>
      </c>
      <c r="F889" s="17">
        <v>83</v>
      </c>
      <c r="G889" s="17"/>
      <c r="H889" s="17" t="s">
        <v>1379</v>
      </c>
      <c r="I889" s="17">
        <v>13</v>
      </c>
      <c r="J889" s="17">
        <v>1</v>
      </c>
      <c r="K889" s="17">
        <v>80</v>
      </c>
      <c r="L889" s="566">
        <v>5380</v>
      </c>
      <c r="Q889" s="282">
        <v>150</v>
      </c>
      <c r="S889" s="17"/>
      <c r="T889" s="17"/>
      <c r="U889" s="17"/>
      <c r="V889" s="17"/>
      <c r="X889" s="17"/>
      <c r="AA889" s="17"/>
      <c r="AB889" s="17"/>
      <c r="AC889" s="899"/>
      <c r="AD889" s="899"/>
      <c r="AE889" s="900"/>
    </row>
    <row r="890" spans="1:31" s="282" customFormat="1" x14ac:dyDescent="0.65">
      <c r="A890" s="303" t="s">
        <v>3404</v>
      </c>
      <c r="B890" s="17"/>
      <c r="C890" s="423">
        <v>617</v>
      </c>
      <c r="D890" s="648" t="s">
        <v>47</v>
      </c>
      <c r="E890" s="648">
        <v>1633</v>
      </c>
      <c r="F890" s="17"/>
      <c r="G890" s="17"/>
      <c r="H890" s="17" t="s">
        <v>1379</v>
      </c>
      <c r="I890" s="17">
        <v>50</v>
      </c>
      <c r="J890" s="17"/>
      <c r="K890" s="17"/>
      <c r="L890" s="566">
        <v>19800</v>
      </c>
      <c r="M890" s="282">
        <v>100</v>
      </c>
      <c r="N890" s="282">
        <v>100</v>
      </c>
      <c r="S890" s="17"/>
      <c r="T890" s="17"/>
      <c r="U890" s="17"/>
      <c r="V890" s="17"/>
      <c r="X890" s="17"/>
      <c r="AA890" s="17"/>
      <c r="AB890" s="17"/>
    </row>
    <row r="891" spans="1:31" s="282" customFormat="1" x14ac:dyDescent="0.65">
      <c r="A891" s="303"/>
      <c r="B891" s="17"/>
      <c r="C891" s="423"/>
      <c r="D891" s="648"/>
      <c r="E891" s="648"/>
      <c r="F891" s="17"/>
      <c r="G891" s="17"/>
      <c r="H891" s="17"/>
      <c r="I891" s="17"/>
      <c r="J891" s="17"/>
      <c r="K891" s="17"/>
      <c r="L891" s="566"/>
      <c r="S891" s="17"/>
      <c r="T891" s="17"/>
      <c r="U891" s="17"/>
      <c r="V891" s="17"/>
      <c r="X891" s="17"/>
      <c r="AA891" s="17"/>
      <c r="AB891" s="17"/>
    </row>
    <row r="892" spans="1:31" s="282" customFormat="1" ht="26.25" x14ac:dyDescent="0.55000000000000004">
      <c r="A892" s="303" t="s">
        <v>3255</v>
      </c>
      <c r="B892" s="17">
        <v>44</v>
      </c>
      <c r="C892" s="648">
        <v>618</v>
      </c>
      <c r="D892" s="648" t="s">
        <v>2196</v>
      </c>
      <c r="E892" s="648">
        <v>6</v>
      </c>
      <c r="F892" s="17"/>
      <c r="G892" s="17"/>
      <c r="H892" s="17" t="s">
        <v>1379</v>
      </c>
      <c r="I892" s="648">
        <v>10</v>
      </c>
      <c r="J892" s="648">
        <v>3</v>
      </c>
      <c r="K892" s="648">
        <v>6</v>
      </c>
      <c r="L892" s="649">
        <v>4306</v>
      </c>
      <c r="S892" s="17"/>
      <c r="T892" s="17"/>
      <c r="U892" s="17"/>
      <c r="V892" s="17"/>
      <c r="X892" s="17"/>
      <c r="AA892" s="17"/>
      <c r="AB892" s="17"/>
    </row>
    <row r="893" spans="1:31" s="282" customFormat="1" ht="26.25" x14ac:dyDescent="0.55000000000000004">
      <c r="A893" s="303"/>
      <c r="B893" s="17"/>
      <c r="C893" s="648">
        <v>619</v>
      </c>
      <c r="D893" s="648" t="s">
        <v>49</v>
      </c>
      <c r="E893" s="650">
        <v>1053</v>
      </c>
      <c r="F893" s="17"/>
      <c r="G893" s="17"/>
      <c r="H893" s="17" t="s">
        <v>1379</v>
      </c>
      <c r="I893" s="17">
        <v>3</v>
      </c>
      <c r="J893" s="17">
        <v>1</v>
      </c>
      <c r="K893" s="17">
        <v>54</v>
      </c>
      <c r="L893" s="566">
        <v>1354</v>
      </c>
      <c r="S893" s="17"/>
      <c r="T893" s="17"/>
      <c r="U893" s="17"/>
      <c r="V893" s="17"/>
      <c r="X893" s="17"/>
      <c r="AA893" s="17"/>
      <c r="AB893" s="17"/>
    </row>
    <row r="894" spans="1:31" s="229" customFormat="1" x14ac:dyDescent="0.65">
      <c r="A894" s="299"/>
      <c r="B894" s="5"/>
      <c r="C894" s="414"/>
      <c r="D894" s="5"/>
      <c r="E894" s="5"/>
      <c r="F894" s="5"/>
      <c r="G894" s="5"/>
      <c r="H894" s="5"/>
      <c r="I894" s="5"/>
      <c r="J894" s="5"/>
      <c r="K894" s="5"/>
      <c r="L894" s="224"/>
      <c r="M894" s="2"/>
      <c r="N894" s="2"/>
      <c r="O894" s="2"/>
      <c r="P894" s="2"/>
      <c r="Q894" s="2"/>
      <c r="R894" s="2"/>
      <c r="S894" s="5"/>
      <c r="T894" s="5"/>
      <c r="U894" s="5"/>
      <c r="V894" s="5"/>
      <c r="W894" s="2"/>
      <c r="X894" s="5"/>
      <c r="Y894" s="2"/>
      <c r="Z894" s="2"/>
      <c r="AA894" s="5"/>
      <c r="AB894" s="142"/>
    </row>
    <row r="895" spans="1:31" x14ac:dyDescent="0.65">
      <c r="A895" s="299"/>
    </row>
    <row r="896" spans="1:31" s="229" customFormat="1" x14ac:dyDescent="0.65">
      <c r="A896" s="299"/>
      <c r="B896" s="5"/>
      <c r="C896" s="414"/>
      <c r="D896" s="5"/>
      <c r="E896" s="5"/>
      <c r="F896" s="5"/>
      <c r="G896" s="5"/>
      <c r="H896" s="5"/>
      <c r="I896" s="5"/>
      <c r="J896" s="5"/>
      <c r="K896" s="5"/>
      <c r="L896" s="224"/>
      <c r="M896" s="2"/>
      <c r="N896" s="2"/>
      <c r="O896" s="2"/>
      <c r="P896" s="2"/>
      <c r="Q896" s="2"/>
      <c r="R896" s="2"/>
      <c r="S896" s="5"/>
      <c r="T896" s="5"/>
      <c r="U896" s="5"/>
      <c r="V896" s="5"/>
      <c r="W896" s="2"/>
      <c r="X896" s="5"/>
      <c r="Y896" s="2"/>
      <c r="Z896" s="2"/>
      <c r="AA896" s="5"/>
      <c r="AB896" s="5"/>
    </row>
    <row r="897" spans="1:28" x14ac:dyDescent="0.65">
      <c r="A897" s="299"/>
      <c r="AB897" s="142"/>
    </row>
    <row r="898" spans="1:28" x14ac:dyDescent="0.65">
      <c r="A898" s="299"/>
    </row>
    <row r="899" spans="1:28" x14ac:dyDescent="0.65">
      <c r="A899" s="299"/>
      <c r="AB899" s="142"/>
    </row>
    <row r="900" spans="1:28" x14ac:dyDescent="0.65">
      <c r="A900" s="299"/>
    </row>
    <row r="901" spans="1:28" s="229" customFormat="1" x14ac:dyDescent="0.65">
      <c r="A901" s="310"/>
      <c r="B901" s="5"/>
      <c r="C901" s="414"/>
      <c r="D901" s="5"/>
      <c r="E901" s="5"/>
      <c r="F901" s="5"/>
      <c r="G901" s="5"/>
      <c r="H901" s="5"/>
      <c r="I901" s="5"/>
      <c r="J901" s="5"/>
      <c r="K901" s="5"/>
      <c r="L901" s="224"/>
      <c r="M901" s="2"/>
      <c r="N901" s="2"/>
      <c r="O901" s="2"/>
      <c r="P901" s="2"/>
      <c r="Q901" s="2"/>
      <c r="R901" s="2"/>
      <c r="S901" s="5"/>
      <c r="T901" s="5"/>
      <c r="U901" s="5"/>
      <c r="V901" s="5"/>
      <c r="W901" s="2"/>
      <c r="X901" s="5"/>
      <c r="Y901" s="2"/>
      <c r="Z901" s="2"/>
      <c r="AA901" s="5"/>
      <c r="AB901" s="5"/>
    </row>
    <row r="905" spans="1:28" s="229" customFormat="1" x14ac:dyDescent="0.65">
      <c r="A905" s="310"/>
      <c r="B905" s="5"/>
      <c r="C905" s="414"/>
      <c r="D905" s="5"/>
      <c r="E905" s="5"/>
      <c r="F905" s="5"/>
      <c r="G905" s="5"/>
      <c r="H905" s="5"/>
      <c r="I905" s="5"/>
      <c r="J905" s="5"/>
      <c r="K905" s="5"/>
      <c r="L905" s="224"/>
      <c r="M905" s="2"/>
      <c r="N905" s="2"/>
      <c r="O905" s="2"/>
      <c r="P905" s="2"/>
      <c r="Q905" s="2"/>
      <c r="R905" s="2"/>
      <c r="S905" s="5"/>
      <c r="T905" s="5"/>
      <c r="U905" s="5"/>
      <c r="V905" s="5"/>
      <c r="W905" s="2"/>
      <c r="X905" s="5"/>
      <c r="Y905" s="2"/>
      <c r="Z905" s="2"/>
      <c r="AA905" s="5"/>
      <c r="AB905" s="5"/>
    </row>
    <row r="907" spans="1:28" s="229" customFormat="1" x14ac:dyDescent="0.65">
      <c r="A907" s="310"/>
      <c r="B907" s="5"/>
      <c r="C907" s="414"/>
      <c r="D907" s="5"/>
      <c r="E907" s="5"/>
      <c r="F907" s="5"/>
      <c r="G907" s="5"/>
      <c r="H907" s="5"/>
      <c r="I907" s="5"/>
      <c r="J907" s="5"/>
      <c r="K907" s="5"/>
      <c r="L907" s="224"/>
      <c r="M907" s="2"/>
      <c r="N907" s="2"/>
      <c r="O907" s="2"/>
      <c r="P907" s="2"/>
      <c r="Q907" s="2"/>
      <c r="R907" s="2"/>
      <c r="S907" s="5"/>
      <c r="T907" s="5"/>
      <c r="U907" s="5"/>
      <c r="V907" s="5"/>
      <c r="W907" s="2"/>
      <c r="X907" s="5"/>
      <c r="Y907" s="2"/>
      <c r="Z907" s="2"/>
      <c r="AA907" s="5"/>
      <c r="AB907" s="5"/>
    </row>
    <row r="908" spans="1:28" s="229" customFormat="1" x14ac:dyDescent="0.65">
      <c r="A908" s="310"/>
      <c r="B908" s="5"/>
      <c r="C908" s="414"/>
      <c r="D908" s="5"/>
      <c r="E908" s="5"/>
      <c r="F908" s="5"/>
      <c r="G908" s="5"/>
      <c r="H908" s="5"/>
      <c r="I908" s="5"/>
      <c r="J908" s="5"/>
      <c r="K908" s="5"/>
      <c r="L908" s="224"/>
      <c r="M908" s="2"/>
      <c r="N908" s="2"/>
      <c r="O908" s="2"/>
      <c r="P908" s="2"/>
      <c r="Q908" s="2"/>
      <c r="R908" s="2"/>
      <c r="S908" s="5"/>
      <c r="T908" s="5"/>
      <c r="U908" s="5"/>
      <c r="V908" s="5"/>
      <c r="W908" s="2"/>
      <c r="X908" s="5"/>
      <c r="Y908" s="2"/>
      <c r="Z908" s="2"/>
      <c r="AA908" s="5"/>
      <c r="AB908" s="5"/>
    </row>
    <row r="1668" spans="13:26" x14ac:dyDescent="0.65">
      <c r="M1668" s="223"/>
      <c r="N1668" s="223"/>
      <c r="O1668" s="223"/>
      <c r="P1668" s="223"/>
      <c r="Q1668" s="223"/>
      <c r="R1668" s="223"/>
      <c r="W1668" s="223"/>
      <c r="Y1668" s="223"/>
      <c r="Z1668" s="223"/>
    </row>
    <row r="1669" spans="13:26" x14ac:dyDescent="0.65">
      <c r="M1669" s="223"/>
      <c r="N1669" s="223"/>
      <c r="O1669" s="223"/>
      <c r="P1669" s="223"/>
      <c r="Q1669" s="223"/>
      <c r="R1669" s="223"/>
      <c r="W1669" s="223"/>
      <c r="Y1669" s="223"/>
      <c r="Z1669" s="223"/>
    </row>
    <row r="1670" spans="13:26" x14ac:dyDescent="0.65">
      <c r="M1670" s="223"/>
      <c r="N1670" s="223"/>
      <c r="O1670" s="223"/>
      <c r="P1670" s="223"/>
      <c r="Q1670" s="223"/>
      <c r="R1670" s="223"/>
      <c r="W1670" s="223"/>
      <c r="Y1670" s="223"/>
      <c r="Z1670" s="223"/>
    </row>
    <row r="1671" spans="13:26" x14ac:dyDescent="0.65">
      <c r="M1671" s="223"/>
      <c r="N1671" s="223"/>
      <c r="O1671" s="223"/>
      <c r="P1671" s="223"/>
      <c r="Q1671" s="223"/>
      <c r="R1671" s="223"/>
      <c r="W1671" s="223"/>
      <c r="Y1671" s="223"/>
      <c r="Z1671" s="223"/>
    </row>
    <row r="1672" spans="13:26" x14ac:dyDescent="0.65">
      <c r="M1672" s="223"/>
      <c r="N1672" s="223"/>
      <c r="O1672" s="223"/>
      <c r="P1672" s="223"/>
      <c r="Q1672" s="223"/>
      <c r="R1672" s="223"/>
      <c r="W1672" s="223"/>
      <c r="Y1672" s="223"/>
      <c r="Z1672" s="223"/>
    </row>
    <row r="1673" spans="13:26" x14ac:dyDescent="0.65">
      <c r="M1673" s="223"/>
      <c r="N1673" s="223"/>
      <c r="O1673" s="223"/>
      <c r="P1673" s="223"/>
      <c r="Q1673" s="223"/>
      <c r="R1673" s="223"/>
      <c r="W1673" s="223"/>
      <c r="Y1673" s="223"/>
      <c r="Z1673" s="223"/>
    </row>
    <row r="1674" spans="13:26" x14ac:dyDescent="0.65">
      <c r="M1674" s="223"/>
      <c r="N1674" s="223"/>
      <c r="O1674" s="223"/>
      <c r="P1674" s="223"/>
      <c r="Q1674" s="223"/>
      <c r="R1674" s="223"/>
      <c r="W1674" s="223"/>
      <c r="Y1674" s="223"/>
      <c r="Z1674" s="223"/>
    </row>
    <row r="1675" spans="13:26" x14ac:dyDescent="0.65">
      <c r="M1675" s="223"/>
      <c r="N1675" s="223"/>
      <c r="O1675" s="223"/>
      <c r="P1675" s="223"/>
      <c r="Q1675" s="223"/>
      <c r="R1675" s="223"/>
      <c r="W1675" s="223"/>
      <c r="Y1675" s="223"/>
      <c r="Z1675" s="223"/>
    </row>
    <row r="1676" spans="13:26" x14ac:dyDescent="0.65">
      <c r="M1676" s="223"/>
      <c r="N1676" s="223"/>
      <c r="O1676" s="223"/>
      <c r="P1676" s="223"/>
      <c r="Q1676" s="223"/>
      <c r="R1676" s="223"/>
      <c r="W1676" s="223"/>
      <c r="Y1676" s="223"/>
      <c r="Z1676" s="223"/>
    </row>
    <row r="1677" spans="13:26" x14ac:dyDescent="0.65">
      <c r="M1677" s="223"/>
      <c r="N1677" s="223"/>
      <c r="O1677" s="223"/>
      <c r="P1677" s="223"/>
      <c r="Q1677" s="223"/>
      <c r="R1677" s="223"/>
      <c r="W1677" s="223"/>
      <c r="Y1677" s="223"/>
      <c r="Z1677" s="223"/>
    </row>
    <row r="1678" spans="13:26" x14ac:dyDescent="0.65">
      <c r="M1678" s="223"/>
      <c r="N1678" s="223"/>
      <c r="O1678" s="223"/>
      <c r="P1678" s="223"/>
      <c r="Q1678" s="223"/>
      <c r="R1678" s="223"/>
      <c r="W1678" s="223"/>
      <c r="Y1678" s="223"/>
      <c r="Z1678" s="223"/>
    </row>
    <row r="1679" spans="13:26" x14ac:dyDescent="0.65">
      <c r="M1679" s="223"/>
      <c r="N1679" s="223"/>
      <c r="O1679" s="223"/>
      <c r="P1679" s="223"/>
      <c r="Q1679" s="223"/>
      <c r="R1679" s="223"/>
      <c r="W1679" s="223"/>
      <c r="Y1679" s="223"/>
      <c r="Z1679" s="223"/>
    </row>
    <row r="1680" spans="13:26" x14ac:dyDescent="0.65">
      <c r="M1680" s="223"/>
      <c r="N1680" s="223"/>
      <c r="O1680" s="223"/>
      <c r="P1680" s="223"/>
      <c r="Q1680" s="223"/>
      <c r="R1680" s="223"/>
      <c r="W1680" s="223"/>
      <c r="Y1680" s="223"/>
      <c r="Z1680" s="223"/>
    </row>
    <row r="1681" spans="13:26" x14ac:dyDescent="0.65">
      <c r="M1681" s="223"/>
      <c r="N1681" s="223"/>
      <c r="O1681" s="223"/>
      <c r="P1681" s="223"/>
      <c r="Q1681" s="223"/>
      <c r="R1681" s="223"/>
      <c r="W1681" s="223"/>
      <c r="Y1681" s="223"/>
      <c r="Z1681" s="223"/>
    </row>
    <row r="1682" spans="13:26" x14ac:dyDescent="0.65">
      <c r="M1682" s="223"/>
      <c r="N1682" s="223"/>
      <c r="O1682" s="223"/>
      <c r="P1682" s="223"/>
      <c r="Q1682" s="223"/>
      <c r="R1682" s="223"/>
      <c r="W1682" s="223"/>
      <c r="Y1682" s="223"/>
      <c r="Z1682" s="223"/>
    </row>
    <row r="1683" spans="13:26" x14ac:dyDescent="0.65">
      <c r="M1683" s="223"/>
      <c r="N1683" s="223"/>
      <c r="O1683" s="223"/>
      <c r="P1683" s="223"/>
      <c r="Q1683" s="223"/>
      <c r="R1683" s="223"/>
      <c r="W1683" s="223"/>
      <c r="Y1683" s="223"/>
      <c r="Z1683" s="223"/>
    </row>
    <row r="1684" spans="13:26" x14ac:dyDescent="0.65">
      <c r="M1684" s="223"/>
      <c r="N1684" s="223"/>
      <c r="O1684" s="223"/>
      <c r="P1684" s="223"/>
      <c r="Q1684" s="223"/>
      <c r="R1684" s="223"/>
      <c r="W1684" s="223"/>
      <c r="Y1684" s="223"/>
      <c r="Z1684" s="223"/>
    </row>
    <row r="1685" spans="13:26" x14ac:dyDescent="0.65">
      <c r="M1685" s="223"/>
      <c r="N1685" s="223"/>
      <c r="O1685" s="223"/>
      <c r="P1685" s="223"/>
      <c r="Q1685" s="223"/>
      <c r="R1685" s="223"/>
      <c r="W1685" s="223"/>
      <c r="Y1685" s="223"/>
      <c r="Z1685" s="223"/>
    </row>
    <row r="1686" spans="13:26" x14ac:dyDescent="0.65">
      <c r="M1686" s="223"/>
      <c r="N1686" s="223"/>
      <c r="O1686" s="223"/>
      <c r="P1686" s="223"/>
      <c r="Q1686" s="223"/>
      <c r="R1686" s="223"/>
      <c r="W1686" s="223"/>
      <c r="Y1686" s="223"/>
      <c r="Z1686" s="223"/>
    </row>
    <row r="1687" spans="13:26" x14ac:dyDescent="0.65">
      <c r="M1687" s="223"/>
      <c r="N1687" s="223"/>
      <c r="O1687" s="223"/>
      <c r="P1687" s="223"/>
      <c r="Q1687" s="223"/>
      <c r="R1687" s="223"/>
      <c r="W1687" s="223"/>
      <c r="Y1687" s="223"/>
      <c r="Z1687" s="223"/>
    </row>
    <row r="1688" spans="13:26" x14ac:dyDescent="0.65">
      <c r="M1688" s="223"/>
      <c r="N1688" s="223"/>
      <c r="O1688" s="223"/>
      <c r="P1688" s="223"/>
      <c r="Q1688" s="223"/>
      <c r="R1688" s="223"/>
      <c r="W1688" s="223"/>
      <c r="Y1688" s="223"/>
      <c r="Z1688" s="223"/>
    </row>
    <row r="1689" spans="13:26" x14ac:dyDescent="0.65">
      <c r="M1689" s="223"/>
      <c r="N1689" s="223"/>
      <c r="O1689" s="223"/>
      <c r="P1689" s="223"/>
      <c r="Q1689" s="223"/>
      <c r="R1689" s="223"/>
      <c r="W1689" s="223"/>
      <c r="Y1689" s="223"/>
      <c r="Z1689" s="223"/>
    </row>
    <row r="1690" spans="13:26" x14ac:dyDescent="0.65">
      <c r="M1690" s="223"/>
      <c r="N1690" s="223"/>
      <c r="O1690" s="223"/>
      <c r="P1690" s="223"/>
      <c r="Q1690" s="223"/>
      <c r="R1690" s="223"/>
      <c r="W1690" s="223"/>
      <c r="Y1690" s="223"/>
      <c r="Z1690" s="223"/>
    </row>
    <row r="1691" spans="13:26" x14ac:dyDescent="0.65">
      <c r="M1691" s="223"/>
      <c r="N1691" s="223"/>
      <c r="O1691" s="223"/>
      <c r="P1691" s="223"/>
      <c r="Q1691" s="223"/>
      <c r="R1691" s="223"/>
      <c r="W1691" s="223"/>
      <c r="Y1691" s="223"/>
      <c r="Z1691" s="223"/>
    </row>
    <row r="1692" spans="13:26" x14ac:dyDescent="0.65">
      <c r="M1692" s="223"/>
      <c r="N1692" s="223"/>
      <c r="O1692" s="223"/>
      <c r="P1692" s="223"/>
      <c r="Q1692" s="223"/>
      <c r="R1692" s="223"/>
      <c r="W1692" s="223"/>
      <c r="Y1692" s="223"/>
      <c r="Z1692" s="223"/>
    </row>
    <row r="1693" spans="13:26" x14ac:dyDescent="0.65">
      <c r="M1693" s="223"/>
      <c r="N1693" s="223"/>
      <c r="O1693" s="223"/>
      <c r="P1693" s="223"/>
      <c r="Q1693" s="223"/>
      <c r="R1693" s="223"/>
      <c r="W1693" s="223"/>
      <c r="Y1693" s="223"/>
      <c r="Z1693" s="223"/>
    </row>
    <row r="1694" spans="13:26" x14ac:dyDescent="0.65">
      <c r="M1694" s="223"/>
      <c r="N1694" s="223"/>
      <c r="O1694" s="223"/>
      <c r="P1694" s="223"/>
      <c r="Q1694" s="223"/>
      <c r="R1694" s="223"/>
      <c r="W1694" s="223"/>
      <c r="Y1694" s="223"/>
      <c r="Z1694" s="223"/>
    </row>
    <row r="1695" spans="13:26" x14ac:dyDescent="0.65">
      <c r="M1695" s="223"/>
      <c r="N1695" s="223"/>
      <c r="O1695" s="223"/>
      <c r="P1695" s="223"/>
      <c r="Q1695" s="223"/>
      <c r="R1695" s="223"/>
      <c r="W1695" s="223"/>
      <c r="Y1695" s="223"/>
      <c r="Z1695" s="223"/>
    </row>
    <row r="1696" spans="13:26" x14ac:dyDescent="0.65">
      <c r="M1696" s="223"/>
      <c r="N1696" s="223"/>
      <c r="O1696" s="223"/>
      <c r="P1696" s="223"/>
      <c r="Q1696" s="223"/>
      <c r="R1696" s="223"/>
      <c r="W1696" s="223"/>
      <c r="Y1696" s="223"/>
      <c r="Z1696" s="223"/>
    </row>
    <row r="1697" spans="13:26" x14ac:dyDescent="0.65">
      <c r="M1697" s="223"/>
      <c r="N1697" s="223"/>
      <c r="O1697" s="223"/>
      <c r="P1697" s="223"/>
      <c r="Q1697" s="223"/>
      <c r="R1697" s="223"/>
      <c r="W1697" s="223"/>
      <c r="Y1697" s="223"/>
      <c r="Z1697" s="223"/>
    </row>
    <row r="1698" spans="13:26" x14ac:dyDescent="0.65">
      <c r="M1698" s="223"/>
      <c r="N1698" s="223"/>
      <c r="O1698" s="223"/>
      <c r="P1698" s="223"/>
      <c r="Q1698" s="223"/>
      <c r="R1698" s="223"/>
      <c r="W1698" s="223"/>
      <c r="Y1698" s="223"/>
      <c r="Z1698" s="223"/>
    </row>
    <row r="1699" spans="13:26" x14ac:dyDescent="0.65">
      <c r="M1699" s="223"/>
      <c r="N1699" s="223"/>
      <c r="O1699" s="223"/>
      <c r="P1699" s="223"/>
      <c r="Q1699" s="223"/>
      <c r="R1699" s="223"/>
      <c r="W1699" s="223"/>
      <c r="Y1699" s="223"/>
      <c r="Z1699" s="223"/>
    </row>
    <row r="1700" spans="13:26" x14ac:dyDescent="0.65">
      <c r="M1700" s="223"/>
      <c r="N1700" s="223"/>
      <c r="O1700" s="223"/>
      <c r="P1700" s="223"/>
      <c r="Q1700" s="223"/>
      <c r="R1700" s="223"/>
      <c r="W1700" s="223"/>
      <c r="Y1700" s="223"/>
      <c r="Z1700" s="223"/>
    </row>
    <row r="1701" spans="13:26" x14ac:dyDescent="0.65">
      <c r="M1701" s="223"/>
      <c r="N1701" s="223"/>
      <c r="O1701" s="223"/>
      <c r="P1701" s="223"/>
      <c r="Q1701" s="223"/>
      <c r="R1701" s="223"/>
      <c r="W1701" s="223"/>
      <c r="Y1701" s="223"/>
      <c r="Z1701" s="223"/>
    </row>
    <row r="1702" spans="13:26" x14ac:dyDescent="0.65">
      <c r="M1702" s="223"/>
      <c r="N1702" s="223"/>
      <c r="O1702" s="223"/>
      <c r="P1702" s="223"/>
      <c r="Q1702" s="223"/>
      <c r="R1702" s="223"/>
      <c r="W1702" s="223"/>
      <c r="Y1702" s="223"/>
      <c r="Z1702" s="223"/>
    </row>
    <row r="1703" spans="13:26" x14ac:dyDescent="0.65">
      <c r="M1703" s="223"/>
      <c r="N1703" s="223"/>
      <c r="O1703" s="223"/>
      <c r="P1703" s="223"/>
      <c r="Q1703" s="223"/>
      <c r="R1703" s="223"/>
      <c r="W1703" s="223"/>
      <c r="Y1703" s="223"/>
      <c r="Z1703" s="223"/>
    </row>
    <row r="1704" spans="13:26" x14ac:dyDescent="0.65">
      <c r="M1704" s="223"/>
      <c r="N1704" s="223"/>
      <c r="O1704" s="223"/>
      <c r="P1704" s="223"/>
      <c r="Q1704" s="223"/>
      <c r="R1704" s="223"/>
      <c r="W1704" s="223"/>
      <c r="Y1704" s="223"/>
      <c r="Z1704" s="223"/>
    </row>
    <row r="1705" spans="13:26" x14ac:dyDescent="0.65">
      <c r="M1705" s="223"/>
      <c r="N1705" s="223"/>
      <c r="O1705" s="223"/>
      <c r="P1705" s="223"/>
      <c r="Q1705" s="223"/>
      <c r="R1705" s="223"/>
      <c r="W1705" s="223"/>
      <c r="Y1705" s="223"/>
      <c r="Z1705" s="223"/>
    </row>
    <row r="1706" spans="13:26" x14ac:dyDescent="0.65">
      <c r="M1706" s="223"/>
      <c r="N1706" s="223"/>
      <c r="O1706" s="223"/>
      <c r="P1706" s="223"/>
      <c r="Q1706" s="223"/>
      <c r="R1706" s="223"/>
      <c r="W1706" s="223"/>
      <c r="Y1706" s="223"/>
      <c r="Z1706" s="223"/>
    </row>
    <row r="1707" spans="13:26" x14ac:dyDescent="0.65">
      <c r="M1707" s="223"/>
      <c r="N1707" s="223"/>
      <c r="O1707" s="223"/>
      <c r="P1707" s="223"/>
      <c r="Q1707" s="223"/>
      <c r="R1707" s="223"/>
      <c r="W1707" s="223"/>
      <c r="Y1707" s="223"/>
      <c r="Z1707" s="223"/>
    </row>
    <row r="1708" spans="13:26" x14ac:dyDescent="0.65">
      <c r="M1708" s="223"/>
      <c r="N1708" s="223"/>
      <c r="O1708" s="223"/>
      <c r="P1708" s="223"/>
      <c r="Q1708" s="223"/>
      <c r="R1708" s="223"/>
      <c r="W1708" s="223"/>
      <c r="Y1708" s="223"/>
      <c r="Z1708" s="223"/>
    </row>
    <row r="1709" spans="13:26" x14ac:dyDescent="0.65">
      <c r="M1709" s="223"/>
      <c r="N1709" s="223"/>
      <c r="O1709" s="223"/>
      <c r="P1709" s="223"/>
      <c r="Q1709" s="223"/>
      <c r="R1709" s="223"/>
      <c r="W1709" s="223"/>
      <c r="Y1709" s="223"/>
      <c r="Z1709" s="223"/>
    </row>
    <row r="1710" spans="13:26" x14ac:dyDescent="0.65">
      <c r="M1710" s="223"/>
      <c r="N1710" s="223"/>
      <c r="O1710" s="223"/>
      <c r="P1710" s="223"/>
      <c r="Q1710" s="223"/>
      <c r="R1710" s="223"/>
      <c r="W1710" s="223"/>
      <c r="Y1710" s="223"/>
      <c r="Z1710" s="223"/>
    </row>
    <row r="1711" spans="13:26" x14ac:dyDescent="0.65">
      <c r="M1711" s="223"/>
      <c r="N1711" s="223"/>
      <c r="O1711" s="223"/>
      <c r="P1711" s="223"/>
      <c r="Q1711" s="223"/>
      <c r="R1711" s="223"/>
      <c r="W1711" s="223"/>
      <c r="Y1711" s="223"/>
      <c r="Z1711" s="223"/>
    </row>
    <row r="1712" spans="13:26" x14ac:dyDescent="0.65">
      <c r="M1712" s="223"/>
      <c r="N1712" s="223"/>
      <c r="O1712" s="223"/>
      <c r="P1712" s="223"/>
      <c r="Q1712" s="223"/>
      <c r="R1712" s="223"/>
      <c r="W1712" s="223"/>
      <c r="Y1712" s="223"/>
      <c r="Z1712" s="223"/>
    </row>
    <row r="1713" spans="13:26" x14ac:dyDescent="0.65">
      <c r="M1713" s="223"/>
      <c r="N1713" s="223"/>
      <c r="O1713" s="223"/>
      <c r="P1713" s="223"/>
      <c r="Q1713" s="223"/>
      <c r="R1713" s="223"/>
      <c r="W1713" s="223"/>
      <c r="Y1713" s="223"/>
      <c r="Z1713" s="223"/>
    </row>
    <row r="1714" spans="13:26" x14ac:dyDescent="0.65">
      <c r="M1714" s="223"/>
      <c r="N1714" s="223"/>
      <c r="O1714" s="223"/>
      <c r="P1714" s="223"/>
      <c r="Q1714" s="223"/>
      <c r="R1714" s="223"/>
      <c r="W1714" s="223"/>
      <c r="Y1714" s="223"/>
      <c r="Z1714" s="223"/>
    </row>
    <row r="1715" spans="13:26" x14ac:dyDescent="0.65">
      <c r="M1715" s="223"/>
      <c r="N1715" s="223"/>
      <c r="O1715" s="223"/>
      <c r="P1715" s="223"/>
      <c r="Q1715" s="223"/>
      <c r="R1715" s="223"/>
      <c r="W1715" s="223"/>
      <c r="Y1715" s="223"/>
      <c r="Z1715" s="223"/>
    </row>
    <row r="1716" spans="13:26" x14ac:dyDescent="0.65">
      <c r="M1716" s="223"/>
      <c r="N1716" s="223"/>
      <c r="O1716" s="223"/>
      <c r="P1716" s="223"/>
      <c r="Q1716" s="223"/>
      <c r="R1716" s="223"/>
      <c r="W1716" s="223"/>
      <c r="Y1716" s="223"/>
      <c r="Z1716" s="223"/>
    </row>
    <row r="1717" spans="13:26" x14ac:dyDescent="0.65">
      <c r="M1717" s="223"/>
      <c r="N1717" s="223"/>
      <c r="O1717" s="223"/>
      <c r="P1717" s="223"/>
      <c r="Q1717" s="223"/>
      <c r="R1717" s="223"/>
      <c r="W1717" s="223"/>
      <c r="Y1717" s="223"/>
      <c r="Z1717" s="223"/>
    </row>
    <row r="1718" spans="13:26" x14ac:dyDescent="0.65">
      <c r="M1718" s="223"/>
      <c r="N1718" s="223"/>
      <c r="O1718" s="223"/>
      <c r="P1718" s="223"/>
      <c r="Q1718" s="223"/>
      <c r="R1718" s="223"/>
      <c r="W1718" s="223"/>
      <c r="Y1718" s="223"/>
      <c r="Z1718" s="223"/>
    </row>
    <row r="1719" spans="13:26" x14ac:dyDescent="0.65">
      <c r="M1719" s="223"/>
      <c r="N1719" s="223"/>
      <c r="O1719" s="223"/>
      <c r="P1719" s="223"/>
      <c r="Q1719" s="223"/>
      <c r="R1719" s="223"/>
      <c r="W1719" s="223"/>
      <c r="Y1719" s="223"/>
      <c r="Z1719" s="223"/>
    </row>
    <row r="1720" spans="13:26" x14ac:dyDescent="0.65">
      <c r="M1720" s="223"/>
      <c r="N1720" s="223"/>
      <c r="O1720" s="223"/>
      <c r="P1720" s="223"/>
      <c r="Q1720" s="223"/>
      <c r="R1720" s="223"/>
      <c r="W1720" s="223"/>
      <c r="Y1720" s="223"/>
      <c r="Z1720" s="223"/>
    </row>
    <row r="1721" spans="13:26" x14ac:dyDescent="0.65">
      <c r="M1721" s="223"/>
      <c r="N1721" s="223"/>
      <c r="O1721" s="223"/>
      <c r="P1721" s="223"/>
      <c r="Q1721" s="223"/>
      <c r="R1721" s="223"/>
      <c r="W1721" s="223"/>
      <c r="Y1721" s="223"/>
      <c r="Z1721" s="223"/>
    </row>
    <row r="1722" spans="13:26" x14ac:dyDescent="0.65">
      <c r="M1722" s="223"/>
      <c r="N1722" s="223"/>
      <c r="O1722" s="223"/>
      <c r="P1722" s="223"/>
      <c r="Q1722" s="223"/>
      <c r="R1722" s="223"/>
      <c r="W1722" s="223"/>
      <c r="Y1722" s="223"/>
      <c r="Z1722" s="223"/>
    </row>
    <row r="1723" spans="13:26" x14ac:dyDescent="0.65">
      <c r="M1723" s="223"/>
      <c r="N1723" s="223"/>
      <c r="O1723" s="223"/>
      <c r="P1723" s="223"/>
      <c r="Q1723" s="223"/>
      <c r="R1723" s="223"/>
      <c r="W1723" s="223"/>
      <c r="Y1723" s="223"/>
      <c r="Z1723" s="223"/>
    </row>
    <row r="1724" spans="13:26" x14ac:dyDescent="0.65">
      <c r="M1724" s="223"/>
      <c r="N1724" s="223"/>
      <c r="O1724" s="223"/>
      <c r="P1724" s="223"/>
      <c r="Q1724" s="223"/>
      <c r="R1724" s="223"/>
      <c r="W1724" s="223"/>
      <c r="Y1724" s="223"/>
      <c r="Z1724" s="223"/>
    </row>
    <row r="1725" spans="13:26" x14ac:dyDescent="0.65">
      <c r="M1725" s="223"/>
      <c r="N1725" s="223"/>
      <c r="O1725" s="223"/>
      <c r="P1725" s="223"/>
      <c r="Q1725" s="223"/>
      <c r="R1725" s="223"/>
      <c r="W1725" s="223"/>
      <c r="Y1725" s="223"/>
      <c r="Z1725" s="223"/>
    </row>
    <row r="1726" spans="13:26" x14ac:dyDescent="0.65">
      <c r="M1726" s="223"/>
      <c r="N1726" s="223"/>
      <c r="O1726" s="223"/>
      <c r="P1726" s="223"/>
      <c r="Q1726" s="223"/>
      <c r="R1726" s="223"/>
      <c r="W1726" s="223"/>
      <c r="Y1726" s="223"/>
      <c r="Z1726" s="223"/>
    </row>
    <row r="1727" spans="13:26" x14ac:dyDescent="0.65">
      <c r="M1727" s="223"/>
      <c r="N1727" s="223"/>
      <c r="O1727" s="223"/>
      <c r="P1727" s="223"/>
      <c r="Q1727" s="223"/>
      <c r="R1727" s="223"/>
      <c r="W1727" s="223"/>
      <c r="Y1727" s="223"/>
      <c r="Z1727" s="223"/>
    </row>
    <row r="1728" spans="13:26" x14ac:dyDescent="0.65">
      <c r="M1728" s="223"/>
      <c r="N1728" s="223"/>
      <c r="O1728" s="223"/>
      <c r="P1728" s="223"/>
      <c r="Q1728" s="223"/>
      <c r="R1728" s="223"/>
      <c r="W1728" s="223"/>
      <c r="Y1728" s="223"/>
      <c r="Z1728" s="223"/>
    </row>
    <row r="1729" spans="13:26" x14ac:dyDescent="0.65">
      <c r="M1729" s="223"/>
      <c r="N1729" s="223"/>
      <c r="O1729" s="223"/>
      <c r="P1729" s="223"/>
      <c r="Q1729" s="223"/>
      <c r="R1729" s="223"/>
      <c r="W1729" s="223"/>
      <c r="Y1729" s="223"/>
      <c r="Z1729" s="223"/>
    </row>
    <row r="1730" spans="13:26" x14ac:dyDescent="0.65">
      <c r="M1730" s="223"/>
      <c r="N1730" s="223"/>
      <c r="O1730" s="223"/>
      <c r="P1730" s="223"/>
      <c r="Q1730" s="223"/>
      <c r="R1730" s="223"/>
      <c r="W1730" s="223"/>
      <c r="Y1730" s="223"/>
      <c r="Z1730" s="223"/>
    </row>
  </sheetData>
  <mergeCells count="41">
    <mergeCell ref="A5:A9"/>
    <mergeCell ref="B7:B9"/>
    <mergeCell ref="AB861:AB863"/>
    <mergeCell ref="F8:F9"/>
    <mergeCell ref="G8:G9"/>
    <mergeCell ref="I8:I9"/>
    <mergeCell ref="J8:J9"/>
    <mergeCell ref="K8:K9"/>
    <mergeCell ref="L8:L9"/>
    <mergeCell ref="T7:T9"/>
    <mergeCell ref="U7:U9"/>
    <mergeCell ref="V7:V9"/>
    <mergeCell ref="W7:Z7"/>
    <mergeCell ref="AA7:AA9"/>
    <mergeCell ref="AB7:AB9"/>
    <mergeCell ref="W8:W9"/>
    <mergeCell ref="N8:N9"/>
    <mergeCell ref="O8:O9"/>
    <mergeCell ref="P8:P9"/>
    <mergeCell ref="AC888:AE888"/>
    <mergeCell ref="X8:X9"/>
    <mergeCell ref="Y8:Y9"/>
    <mergeCell ref="Q7:Q9"/>
    <mergeCell ref="R7:R9"/>
    <mergeCell ref="S7:S9"/>
    <mergeCell ref="A888:B888"/>
    <mergeCell ref="AC889:AE889"/>
    <mergeCell ref="N1:P1"/>
    <mergeCell ref="C2:AB2"/>
    <mergeCell ref="C3:AB3"/>
    <mergeCell ref="C6:P6"/>
    <mergeCell ref="R6:AB6"/>
    <mergeCell ref="C7:C9"/>
    <mergeCell ref="D7:D9"/>
    <mergeCell ref="E7:E9"/>
    <mergeCell ref="F7:G7"/>
    <mergeCell ref="Z8:Z9"/>
    <mergeCell ref="H7:H9"/>
    <mergeCell ref="I7:K7"/>
    <mergeCell ref="L7:P7"/>
    <mergeCell ref="M8:M9"/>
  </mergeCells>
  <pageMargins left="0.70866141732283472" right="0.70866141732283472" top="0.74803149606299213" bottom="0.74803149606299213" header="0.31496062992125984" footer="0.31496062992125984"/>
  <pageSetup paperSize="5" scale="63"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[3]Sheet2!#REF!</xm:f>
          </x14:formula1>
          <xm:sqref>T849 T853 T861:T862 T865 T868 T880:T881 T883:T885 D888:D889 D849:D886 T874:T876</xm:sqref>
        </x14:dataValidation>
        <x14:dataValidation type="list" allowBlank="1" showInputMessage="1" showErrorMessage="1">
          <x14:formula1>
            <xm:f>[2]list!#REF!</xm:f>
          </x14:formula1>
          <xm:sqref>T850:T852 T866:T867 T869:T873 T877:T879 T882 D1:D272 D275:D405 T1:U805 D408:D848 T806:T848 T854:T860 T863:T864 D887 T886:T1048576 D890:D1048576 U806:U1048576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058"/>
  <sheetViews>
    <sheetView view="pageBreakPreview" topLeftCell="A181" zoomScale="60" zoomScaleNormal="80" workbookViewId="0">
      <selection activeCell="K10" sqref="K10"/>
    </sheetView>
  </sheetViews>
  <sheetFormatPr defaultRowHeight="24" x14ac:dyDescent="0.55000000000000004"/>
  <cols>
    <col min="1" max="1" width="20.125" style="159" customWidth="1"/>
    <col min="2" max="2" width="8.25" style="710" customWidth="1"/>
    <col min="3" max="3" width="10.75" customWidth="1"/>
    <col min="4" max="4" width="10.625" customWidth="1"/>
    <col min="7" max="7" width="10" customWidth="1"/>
    <col min="15" max="15" width="10.125" customWidth="1"/>
    <col min="16" max="16" width="0" hidden="1" customWidth="1"/>
    <col min="19" max="19" width="13.25" customWidth="1"/>
    <col min="27" max="27" width="14.75" customWidth="1"/>
  </cols>
  <sheetData>
    <row r="1" spans="1:27" x14ac:dyDescent="0.55000000000000004">
      <c r="A1" s="575"/>
      <c r="B1" s="705"/>
      <c r="C1" s="144"/>
      <c r="D1" s="144"/>
      <c r="E1" s="144"/>
      <c r="F1" s="144"/>
      <c r="G1" s="144"/>
      <c r="H1" s="144"/>
      <c r="I1" s="144"/>
      <c r="J1" s="286"/>
      <c r="K1" s="144" t="s">
        <v>0</v>
      </c>
      <c r="L1" s="144"/>
      <c r="M1" s="912"/>
      <c r="N1" s="912"/>
      <c r="O1" s="912"/>
      <c r="P1" s="107"/>
      <c r="Q1" s="144"/>
      <c r="R1" s="144"/>
      <c r="S1" s="144"/>
      <c r="T1" s="144"/>
      <c r="U1" s="235"/>
      <c r="V1" s="144"/>
      <c r="W1" s="144"/>
      <c r="X1" s="144"/>
      <c r="Y1" s="144"/>
      <c r="Z1" s="144" t="s">
        <v>1</v>
      </c>
      <c r="AA1" s="1"/>
    </row>
    <row r="2" spans="1:27" ht="27.75" x14ac:dyDescent="0.65">
      <c r="A2" s="575"/>
      <c r="B2" s="814" t="s">
        <v>3482</v>
      </c>
      <c r="C2" s="814"/>
      <c r="D2" s="814"/>
      <c r="E2" s="814"/>
      <c r="F2" s="814"/>
      <c r="G2" s="814"/>
      <c r="H2" s="814"/>
      <c r="I2" s="814"/>
      <c r="J2" s="814"/>
      <c r="K2" s="814"/>
      <c r="L2" s="814"/>
      <c r="M2" s="814"/>
      <c r="N2" s="814"/>
      <c r="O2" s="814"/>
      <c r="P2" s="814"/>
      <c r="Q2" s="814"/>
      <c r="R2" s="814"/>
      <c r="S2" s="814"/>
      <c r="T2" s="814"/>
      <c r="U2" s="814"/>
      <c r="V2" s="814"/>
      <c r="W2" s="814"/>
      <c r="X2" s="814"/>
      <c r="Y2" s="814"/>
      <c r="Z2" s="814"/>
      <c r="AA2" s="814"/>
    </row>
    <row r="3" spans="1:27" s="714" customFormat="1" ht="27.75" x14ac:dyDescent="0.65">
      <c r="A3" s="713"/>
      <c r="B3" s="815" t="s">
        <v>1692</v>
      </c>
      <c r="C3" s="815"/>
      <c r="D3" s="815"/>
      <c r="E3" s="815"/>
      <c r="F3" s="815"/>
      <c r="G3" s="815"/>
      <c r="H3" s="815"/>
      <c r="I3" s="815"/>
      <c r="J3" s="815"/>
      <c r="K3" s="815"/>
      <c r="L3" s="815"/>
      <c r="M3" s="815"/>
      <c r="N3" s="815"/>
      <c r="O3" s="815"/>
      <c r="P3" s="815"/>
      <c r="Q3" s="815"/>
      <c r="R3" s="815"/>
      <c r="S3" s="815"/>
      <c r="T3" s="815"/>
      <c r="U3" s="815"/>
      <c r="V3" s="815"/>
      <c r="W3" s="815"/>
      <c r="X3" s="815"/>
      <c r="Y3" s="815"/>
      <c r="Z3" s="815"/>
      <c r="AA3" s="815"/>
    </row>
    <row r="4" spans="1:27" ht="12.75" customHeight="1" x14ac:dyDescent="0.55000000000000004">
      <c r="A4" s="913" t="s">
        <v>5</v>
      </c>
      <c r="B4" s="706"/>
      <c r="C4" s="144"/>
      <c r="D4" s="144"/>
      <c r="E4" s="144"/>
      <c r="F4" s="144"/>
      <c r="G4" s="144"/>
      <c r="H4" s="144"/>
      <c r="I4" s="144"/>
      <c r="J4" s="286"/>
      <c r="K4" s="144"/>
      <c r="L4" s="144"/>
      <c r="M4" s="144"/>
      <c r="N4" s="144"/>
      <c r="O4" s="144"/>
      <c r="P4" s="110"/>
      <c r="Q4" s="144"/>
      <c r="R4" s="144"/>
      <c r="S4" s="144"/>
      <c r="T4" s="144"/>
      <c r="U4" s="235"/>
      <c r="V4" s="144"/>
      <c r="W4" s="144"/>
      <c r="X4" s="144"/>
      <c r="Y4" s="144"/>
      <c r="Z4" s="144"/>
      <c r="AA4" s="144"/>
    </row>
    <row r="5" spans="1:27" ht="10.5" customHeight="1" x14ac:dyDescent="0.55000000000000004">
      <c r="A5" s="914"/>
      <c r="B5" s="705"/>
      <c r="C5" s="143"/>
      <c r="D5" s="143"/>
      <c r="E5" s="143"/>
      <c r="F5" s="143"/>
      <c r="G5" s="143"/>
      <c r="H5" s="143"/>
      <c r="I5" s="143"/>
      <c r="J5" s="287"/>
      <c r="K5" s="143"/>
      <c r="L5" s="143"/>
      <c r="M5" s="143"/>
      <c r="N5" s="143"/>
      <c r="O5" s="143"/>
      <c r="P5" s="107"/>
      <c r="Q5" s="143"/>
      <c r="R5" s="143"/>
      <c r="S5" s="143"/>
      <c r="T5" s="143"/>
      <c r="U5" s="288"/>
      <c r="V5" s="143"/>
      <c r="W5" s="143"/>
      <c r="X5" s="143"/>
      <c r="Y5" s="143"/>
      <c r="Z5" s="143"/>
      <c r="AA5" s="4"/>
    </row>
    <row r="6" spans="1:27" x14ac:dyDescent="0.55000000000000004">
      <c r="A6" s="914"/>
      <c r="B6" s="881" t="s">
        <v>6</v>
      </c>
      <c r="C6" s="882"/>
      <c r="D6" s="882"/>
      <c r="E6" s="882"/>
      <c r="F6" s="882"/>
      <c r="G6" s="882"/>
      <c r="H6" s="882"/>
      <c r="I6" s="882"/>
      <c r="J6" s="882"/>
      <c r="K6" s="882"/>
      <c r="L6" s="882"/>
      <c r="M6" s="882"/>
      <c r="N6" s="882"/>
      <c r="O6" s="883"/>
      <c r="P6" s="162"/>
      <c r="Q6" s="884" t="s">
        <v>7</v>
      </c>
      <c r="R6" s="885"/>
      <c r="S6" s="885"/>
      <c r="T6" s="885"/>
      <c r="U6" s="885"/>
      <c r="V6" s="885"/>
      <c r="W6" s="885"/>
      <c r="X6" s="885"/>
      <c r="Y6" s="885"/>
      <c r="Z6" s="885"/>
      <c r="AA6" s="886"/>
    </row>
    <row r="7" spans="1:27" ht="24.75" customHeight="1" x14ac:dyDescent="0.55000000000000004">
      <c r="A7" s="914"/>
      <c r="B7" s="819" t="s">
        <v>8</v>
      </c>
      <c r="C7" s="918" t="s">
        <v>9</v>
      </c>
      <c r="D7" s="887" t="s">
        <v>10</v>
      </c>
      <c r="E7" s="819" t="s">
        <v>11</v>
      </c>
      <c r="F7" s="819"/>
      <c r="G7" s="876" t="s">
        <v>12</v>
      </c>
      <c r="H7" s="894" t="s">
        <v>13</v>
      </c>
      <c r="I7" s="895"/>
      <c r="J7" s="896"/>
      <c r="K7" s="871" t="s">
        <v>14</v>
      </c>
      <c r="L7" s="872"/>
      <c r="M7" s="872"/>
      <c r="N7" s="872"/>
      <c r="O7" s="872"/>
      <c r="P7" s="909" t="s">
        <v>443</v>
      </c>
      <c r="Q7" s="864" t="s">
        <v>8</v>
      </c>
      <c r="R7" s="864" t="s">
        <v>15</v>
      </c>
      <c r="S7" s="864" t="s">
        <v>16</v>
      </c>
      <c r="T7" s="864" t="s">
        <v>17</v>
      </c>
      <c r="U7" s="916" t="s">
        <v>18</v>
      </c>
      <c r="V7" s="868" t="s">
        <v>19</v>
      </c>
      <c r="W7" s="869"/>
      <c r="X7" s="869"/>
      <c r="Y7" s="870"/>
      <c r="Z7" s="864" t="s">
        <v>20</v>
      </c>
      <c r="AA7" s="864" t="s">
        <v>21</v>
      </c>
    </row>
    <row r="8" spans="1:27" ht="40.5" customHeight="1" x14ac:dyDescent="0.2">
      <c r="A8" s="914"/>
      <c r="B8" s="819"/>
      <c r="C8" s="919"/>
      <c r="D8" s="888"/>
      <c r="E8" s="877" t="s">
        <v>22</v>
      </c>
      <c r="F8" s="877" t="s">
        <v>23</v>
      </c>
      <c r="G8" s="877"/>
      <c r="H8" s="889" t="s">
        <v>24</v>
      </c>
      <c r="I8" s="889" t="s">
        <v>25</v>
      </c>
      <c r="J8" s="907" t="s">
        <v>26</v>
      </c>
      <c r="K8" s="876" t="s">
        <v>27</v>
      </c>
      <c r="L8" s="876" t="s">
        <v>28</v>
      </c>
      <c r="M8" s="876" t="s">
        <v>29</v>
      </c>
      <c r="N8" s="876" t="s">
        <v>30</v>
      </c>
      <c r="O8" s="887" t="s">
        <v>31</v>
      </c>
      <c r="P8" s="910"/>
      <c r="Q8" s="865"/>
      <c r="R8" s="865"/>
      <c r="S8" s="865"/>
      <c r="T8" s="865"/>
      <c r="U8" s="917"/>
      <c r="V8" s="864" t="s">
        <v>32</v>
      </c>
      <c r="W8" s="866" t="s">
        <v>28</v>
      </c>
      <c r="X8" s="864" t="s">
        <v>29</v>
      </c>
      <c r="Y8" s="864" t="s">
        <v>33</v>
      </c>
      <c r="Z8" s="865"/>
      <c r="AA8" s="865"/>
    </row>
    <row r="9" spans="1:27" ht="22.5" customHeight="1" x14ac:dyDescent="0.2">
      <c r="A9" s="915"/>
      <c r="B9" s="819"/>
      <c r="C9" s="919"/>
      <c r="D9" s="888"/>
      <c r="E9" s="877"/>
      <c r="F9" s="877"/>
      <c r="G9" s="877"/>
      <c r="H9" s="890"/>
      <c r="I9" s="890"/>
      <c r="J9" s="908"/>
      <c r="K9" s="877"/>
      <c r="L9" s="877"/>
      <c r="M9" s="877"/>
      <c r="N9" s="877"/>
      <c r="O9" s="888"/>
      <c r="P9" s="911"/>
      <c r="Q9" s="865"/>
      <c r="R9" s="865"/>
      <c r="S9" s="865"/>
      <c r="T9" s="865"/>
      <c r="U9" s="917"/>
      <c r="V9" s="865"/>
      <c r="W9" s="867"/>
      <c r="X9" s="865"/>
      <c r="Y9" s="865"/>
      <c r="Z9" s="865"/>
      <c r="AA9" s="865"/>
    </row>
    <row r="10" spans="1:27" x14ac:dyDescent="0.55000000000000004">
      <c r="A10" s="583"/>
      <c r="B10" s="38">
        <v>1</v>
      </c>
      <c r="C10" s="29" t="s">
        <v>49</v>
      </c>
      <c r="D10" s="5">
        <v>1138</v>
      </c>
      <c r="E10" s="6">
        <v>4</v>
      </c>
      <c r="F10" s="6"/>
      <c r="G10" s="6" t="s">
        <v>1693</v>
      </c>
      <c r="H10" s="6">
        <v>3</v>
      </c>
      <c r="I10" s="6">
        <v>3</v>
      </c>
      <c r="J10" s="19">
        <v>1</v>
      </c>
      <c r="K10" s="5" t="s">
        <v>836</v>
      </c>
      <c r="L10" s="6"/>
      <c r="M10" s="6"/>
      <c r="N10" s="6"/>
      <c r="O10" s="6"/>
      <c r="P10" s="115">
        <v>150</v>
      </c>
      <c r="Q10" s="6"/>
      <c r="R10" s="6">
        <v>35</v>
      </c>
      <c r="S10" s="6"/>
      <c r="T10" s="5"/>
      <c r="U10" s="289"/>
      <c r="V10" s="6"/>
      <c r="W10" s="6"/>
      <c r="X10" s="6"/>
      <c r="Y10" s="6"/>
      <c r="Z10" s="6"/>
      <c r="AA10" s="3"/>
    </row>
    <row r="11" spans="1:27" x14ac:dyDescent="0.55000000000000004">
      <c r="A11" s="576"/>
      <c r="B11" s="38"/>
      <c r="C11" s="29"/>
      <c r="D11" s="5"/>
      <c r="E11" s="6"/>
      <c r="F11" s="6"/>
      <c r="G11" s="6"/>
      <c r="H11" s="6"/>
      <c r="I11" s="6"/>
      <c r="J11" s="19"/>
      <c r="K11" s="5"/>
      <c r="L11" s="6"/>
      <c r="M11" s="6"/>
      <c r="N11" s="6"/>
      <c r="O11" s="6"/>
      <c r="P11" s="115"/>
      <c r="Q11" s="6"/>
      <c r="R11" s="6"/>
      <c r="S11" s="6"/>
      <c r="T11" s="5"/>
      <c r="U11" s="289"/>
      <c r="V11" s="6"/>
      <c r="W11" s="6"/>
      <c r="X11" s="6"/>
      <c r="Y11" s="6"/>
      <c r="Z11" s="6"/>
      <c r="AA11" s="3"/>
    </row>
    <row r="12" spans="1:27" x14ac:dyDescent="0.55000000000000004">
      <c r="A12" s="18" t="s">
        <v>3262</v>
      </c>
      <c r="B12" s="38">
        <v>2</v>
      </c>
      <c r="C12" s="29" t="s">
        <v>34</v>
      </c>
      <c r="D12" s="5">
        <v>52528</v>
      </c>
      <c r="E12" s="6">
        <v>45</v>
      </c>
      <c r="F12" s="6">
        <v>5292</v>
      </c>
      <c r="G12" s="6" t="s">
        <v>1693</v>
      </c>
      <c r="H12" s="6"/>
      <c r="I12" s="6"/>
      <c r="J12" s="19">
        <v>65</v>
      </c>
      <c r="K12" s="5">
        <f xml:space="preserve"> H12*400+I12*100+J12</f>
        <v>65</v>
      </c>
      <c r="L12" s="6"/>
      <c r="M12" s="6"/>
      <c r="N12" s="6"/>
      <c r="O12" s="6"/>
      <c r="P12" s="115">
        <v>300</v>
      </c>
      <c r="Q12" s="6"/>
      <c r="R12" s="6">
        <v>48</v>
      </c>
      <c r="S12" s="6"/>
      <c r="T12" s="5"/>
      <c r="U12" s="289"/>
      <c r="V12" s="6"/>
      <c r="W12" s="6"/>
      <c r="X12" s="6"/>
      <c r="Y12" s="6"/>
      <c r="Z12" s="6"/>
      <c r="AA12" s="3"/>
    </row>
    <row r="13" spans="1:27" x14ac:dyDescent="0.55000000000000004">
      <c r="A13" s="577"/>
      <c r="B13" s="38">
        <v>3</v>
      </c>
      <c r="C13" s="29" t="s">
        <v>49</v>
      </c>
      <c r="D13" s="6">
        <v>6695</v>
      </c>
      <c r="E13" s="6"/>
      <c r="F13" s="6"/>
      <c r="G13" s="6" t="s">
        <v>1693</v>
      </c>
      <c r="H13" s="6">
        <v>11</v>
      </c>
      <c r="I13" s="6">
        <v>3</v>
      </c>
      <c r="J13" s="19">
        <v>34</v>
      </c>
      <c r="K13" s="5">
        <f xml:space="preserve"> H13*400+I13*100+J13</f>
        <v>4734</v>
      </c>
      <c r="L13" s="6"/>
      <c r="M13" s="6"/>
      <c r="N13" s="6"/>
      <c r="O13" s="6"/>
      <c r="P13" s="115">
        <v>250</v>
      </c>
      <c r="Q13" s="6"/>
      <c r="R13" s="6">
        <v>48</v>
      </c>
      <c r="S13" s="6"/>
      <c r="T13" s="5"/>
      <c r="U13" s="289"/>
      <c r="V13" s="6"/>
      <c r="W13" s="6"/>
      <c r="X13" s="6"/>
      <c r="Y13" s="6"/>
      <c r="Z13" s="6"/>
      <c r="AA13" s="3"/>
    </row>
    <row r="14" spans="1:27" x14ac:dyDescent="0.55000000000000004">
      <c r="A14" s="18"/>
      <c r="B14" s="38"/>
      <c r="C14" s="29"/>
      <c r="D14" s="6"/>
      <c r="E14" s="6"/>
      <c r="F14" s="6"/>
      <c r="G14" s="6"/>
      <c r="H14" s="6"/>
      <c r="I14" s="6"/>
      <c r="J14" s="19"/>
      <c r="K14" s="5"/>
      <c r="L14" s="6"/>
      <c r="M14" s="6"/>
      <c r="N14" s="6"/>
      <c r="O14" s="6"/>
      <c r="P14" s="115"/>
      <c r="Q14" s="6"/>
      <c r="R14" s="6"/>
      <c r="S14" s="6"/>
      <c r="T14" s="5"/>
      <c r="U14" s="289"/>
      <c r="V14" s="6"/>
      <c r="W14" s="6"/>
      <c r="X14" s="6"/>
      <c r="Y14" s="6"/>
      <c r="Z14" s="6"/>
      <c r="AA14" s="3"/>
    </row>
    <row r="15" spans="1:27" x14ac:dyDescent="0.55000000000000004">
      <c r="A15" s="18" t="s">
        <v>3263</v>
      </c>
      <c r="B15" s="38">
        <v>4</v>
      </c>
      <c r="C15" s="29" t="s">
        <v>34</v>
      </c>
      <c r="D15" s="6">
        <v>52517</v>
      </c>
      <c r="E15" s="6">
        <v>9</v>
      </c>
      <c r="F15" s="6">
        <v>5281</v>
      </c>
      <c r="G15" s="6" t="s">
        <v>1693</v>
      </c>
      <c r="H15" s="6"/>
      <c r="I15" s="6">
        <v>1</v>
      </c>
      <c r="J15" s="19" t="s">
        <v>1694</v>
      </c>
      <c r="K15" s="6"/>
      <c r="L15" s="5">
        <f xml:space="preserve"> H15*400+I15*100+J15</f>
        <v>148</v>
      </c>
      <c r="M15" s="6"/>
      <c r="N15" s="6"/>
      <c r="O15" s="6"/>
      <c r="P15" s="115">
        <v>300</v>
      </c>
      <c r="Q15" s="6">
        <v>1</v>
      </c>
      <c r="R15" s="6">
        <v>103</v>
      </c>
      <c r="S15" s="6" t="s">
        <v>36</v>
      </c>
      <c r="T15" s="6" t="s">
        <v>1024</v>
      </c>
      <c r="U15" s="289">
        <v>121</v>
      </c>
      <c r="V15" s="6"/>
      <c r="W15" s="6">
        <v>121</v>
      </c>
      <c r="X15" s="6"/>
      <c r="Y15" s="6"/>
      <c r="Z15" s="6">
        <v>51</v>
      </c>
      <c r="AA15" s="3"/>
    </row>
    <row r="16" spans="1:27" x14ac:dyDescent="0.55000000000000004">
      <c r="A16" s="577"/>
      <c r="B16" s="38">
        <v>5</v>
      </c>
      <c r="C16" s="29" t="s">
        <v>49</v>
      </c>
      <c r="D16" s="6">
        <v>1427</v>
      </c>
      <c r="E16" s="6">
        <v>128</v>
      </c>
      <c r="F16" s="6"/>
      <c r="G16" s="6" t="s">
        <v>1693</v>
      </c>
      <c r="H16" s="6">
        <v>15</v>
      </c>
      <c r="I16" s="6"/>
      <c r="J16" s="19">
        <v>62</v>
      </c>
      <c r="K16" s="5">
        <f xml:space="preserve"> H16*400+I16*100+J16</f>
        <v>6062</v>
      </c>
      <c r="L16" s="6"/>
      <c r="M16" s="6"/>
      <c r="N16" s="6"/>
      <c r="O16" s="6"/>
      <c r="P16" s="115">
        <v>150</v>
      </c>
      <c r="Q16" s="6"/>
      <c r="R16" s="6"/>
      <c r="S16" s="6"/>
      <c r="T16" s="5"/>
      <c r="U16" s="289"/>
      <c r="V16" s="6"/>
      <c r="W16" s="6"/>
      <c r="X16" s="6"/>
      <c r="Y16" s="6"/>
      <c r="Z16" s="6"/>
      <c r="AA16" s="3"/>
    </row>
    <row r="17" spans="1:27" x14ac:dyDescent="0.55000000000000004">
      <c r="A17" s="18"/>
      <c r="B17" s="38"/>
      <c r="C17" s="29"/>
      <c r="D17" s="6"/>
      <c r="E17" s="6"/>
      <c r="F17" s="6"/>
      <c r="G17" s="6"/>
      <c r="H17" s="6"/>
      <c r="I17" s="6"/>
      <c r="J17" s="19"/>
      <c r="K17" s="5"/>
      <c r="L17" s="6"/>
      <c r="M17" s="6"/>
      <c r="N17" s="6"/>
      <c r="O17" s="6"/>
      <c r="P17" s="115"/>
      <c r="Q17" s="6"/>
      <c r="R17" s="6"/>
      <c r="S17" s="6"/>
      <c r="T17" s="5"/>
      <c r="U17" s="289"/>
      <c r="V17" s="6"/>
      <c r="W17" s="6"/>
      <c r="X17" s="6"/>
      <c r="Y17" s="6"/>
      <c r="Z17" s="6"/>
      <c r="AA17" s="3"/>
    </row>
    <row r="18" spans="1:27" x14ac:dyDescent="0.55000000000000004">
      <c r="A18" s="577" t="s">
        <v>3264</v>
      </c>
      <c r="B18" s="38">
        <v>6</v>
      </c>
      <c r="C18" s="29" t="s">
        <v>49</v>
      </c>
      <c r="D18" s="6">
        <v>3021</v>
      </c>
      <c r="E18" s="6">
        <v>153</v>
      </c>
      <c r="F18" s="6"/>
      <c r="G18" s="6" t="s">
        <v>1693</v>
      </c>
      <c r="H18" s="6">
        <v>5</v>
      </c>
      <c r="I18" s="6">
        <v>1</v>
      </c>
      <c r="J18" s="19">
        <v>8</v>
      </c>
      <c r="K18" s="5">
        <f xml:space="preserve"> H18*400+I18*100+J18</f>
        <v>2108</v>
      </c>
      <c r="L18" s="6"/>
      <c r="M18" s="6"/>
      <c r="N18" s="6"/>
      <c r="O18" s="6"/>
      <c r="P18" s="115">
        <v>200</v>
      </c>
      <c r="Q18" s="6"/>
      <c r="R18" s="6">
        <v>67</v>
      </c>
      <c r="S18" s="6"/>
      <c r="T18" s="5"/>
      <c r="U18" s="289"/>
      <c r="V18" s="6"/>
      <c r="W18" s="6"/>
      <c r="X18" s="6"/>
      <c r="Y18" s="6"/>
      <c r="Z18" s="6"/>
      <c r="AA18" s="3"/>
    </row>
    <row r="19" spans="1:27" x14ac:dyDescent="0.55000000000000004">
      <c r="A19" s="18"/>
      <c r="B19" s="38">
        <v>7</v>
      </c>
      <c r="C19" s="29" t="s">
        <v>34</v>
      </c>
      <c r="D19" s="6">
        <v>33158</v>
      </c>
      <c r="E19" s="6">
        <v>17</v>
      </c>
      <c r="F19" s="6">
        <v>2576</v>
      </c>
      <c r="G19" s="6" t="s">
        <v>1693</v>
      </c>
      <c r="H19" s="6">
        <v>17</v>
      </c>
      <c r="I19" s="6">
        <v>2</v>
      </c>
      <c r="J19" s="19"/>
      <c r="K19" s="5">
        <f xml:space="preserve"> H19*400+I19*100+J19</f>
        <v>7000</v>
      </c>
      <c r="L19" s="6"/>
      <c r="M19" s="6"/>
      <c r="N19" s="6"/>
      <c r="O19" s="6"/>
      <c r="P19" s="115">
        <v>100</v>
      </c>
      <c r="Q19" s="6"/>
      <c r="R19" s="6"/>
      <c r="S19" s="6"/>
      <c r="T19" s="5"/>
      <c r="U19" s="289"/>
      <c r="V19" s="6"/>
      <c r="W19" s="6"/>
      <c r="X19" s="6"/>
      <c r="Y19" s="6"/>
      <c r="Z19" s="6"/>
      <c r="AA19" s="3"/>
    </row>
    <row r="20" spans="1:27" x14ac:dyDescent="0.55000000000000004">
      <c r="A20" s="18"/>
      <c r="B20" s="38">
        <v>8</v>
      </c>
      <c r="C20" s="29" t="s">
        <v>34</v>
      </c>
      <c r="D20" s="6">
        <v>49596</v>
      </c>
      <c r="E20" s="6">
        <v>93</v>
      </c>
      <c r="F20" s="6">
        <v>4573</v>
      </c>
      <c r="G20" s="6" t="s">
        <v>1695</v>
      </c>
      <c r="H20" s="6">
        <v>4</v>
      </c>
      <c r="I20" s="6">
        <v>2</v>
      </c>
      <c r="J20" s="19">
        <v>18</v>
      </c>
      <c r="K20" s="5">
        <f xml:space="preserve"> H20*400+I20*100+J20</f>
        <v>1818</v>
      </c>
      <c r="L20" s="6"/>
      <c r="M20" s="6"/>
      <c r="N20" s="6"/>
      <c r="O20" s="6"/>
      <c r="P20" s="115">
        <v>225</v>
      </c>
      <c r="Q20" s="6"/>
      <c r="R20" s="6"/>
      <c r="S20" s="6"/>
      <c r="T20" s="5"/>
      <c r="U20" s="289"/>
      <c r="V20" s="6"/>
      <c r="W20" s="6"/>
      <c r="X20" s="6"/>
      <c r="Y20" s="6"/>
      <c r="Z20" s="6"/>
      <c r="AA20" s="3"/>
    </row>
    <row r="21" spans="1:27" x14ac:dyDescent="0.55000000000000004">
      <c r="A21" s="18"/>
      <c r="B21" s="38"/>
      <c r="C21" s="29"/>
      <c r="D21" s="6"/>
      <c r="E21" s="6"/>
      <c r="F21" s="6"/>
      <c r="G21" s="6"/>
      <c r="H21" s="6"/>
      <c r="I21" s="6"/>
      <c r="J21" s="19"/>
      <c r="K21" s="5"/>
      <c r="L21" s="6"/>
      <c r="M21" s="6"/>
      <c r="N21" s="6"/>
      <c r="O21" s="6"/>
      <c r="P21" s="115"/>
      <c r="Q21" s="6"/>
      <c r="R21" s="6"/>
      <c r="S21" s="6"/>
      <c r="T21" s="5"/>
      <c r="U21" s="289"/>
      <c r="V21" s="6"/>
      <c r="W21" s="6"/>
      <c r="X21" s="6"/>
      <c r="Y21" s="6"/>
      <c r="Z21" s="6"/>
      <c r="AA21" s="3"/>
    </row>
    <row r="22" spans="1:27" x14ac:dyDescent="0.55000000000000004">
      <c r="A22" s="18" t="s">
        <v>3265</v>
      </c>
      <c r="B22" s="38">
        <v>9</v>
      </c>
      <c r="C22" s="29" t="s">
        <v>34</v>
      </c>
      <c r="D22" s="6">
        <v>52415</v>
      </c>
      <c r="E22" s="6">
        <v>39</v>
      </c>
      <c r="F22" s="6">
        <v>5179</v>
      </c>
      <c r="G22" s="6" t="s">
        <v>1695</v>
      </c>
      <c r="H22" s="6"/>
      <c r="I22" s="6">
        <v>1</v>
      </c>
      <c r="J22" s="19">
        <v>41</v>
      </c>
      <c r="K22" s="6"/>
      <c r="L22" s="5">
        <f xml:space="preserve"> H22*400+I22*100+J22</f>
        <v>141</v>
      </c>
      <c r="M22" s="6"/>
      <c r="N22" s="6"/>
      <c r="O22" s="6"/>
      <c r="P22" s="115">
        <v>250</v>
      </c>
      <c r="Q22" s="6">
        <v>2</v>
      </c>
      <c r="R22" s="6">
        <v>33</v>
      </c>
      <c r="S22" s="6" t="s">
        <v>36</v>
      </c>
      <c r="T22" s="6" t="s">
        <v>1024</v>
      </c>
      <c r="U22" s="289">
        <v>96</v>
      </c>
      <c r="V22" s="6"/>
      <c r="W22" s="6">
        <v>96</v>
      </c>
      <c r="X22" s="6"/>
      <c r="Y22" s="6"/>
      <c r="Z22" s="6">
        <v>40</v>
      </c>
      <c r="AA22" s="3"/>
    </row>
    <row r="23" spans="1:27" x14ac:dyDescent="0.55000000000000004">
      <c r="A23" s="577"/>
      <c r="B23" s="38">
        <v>10</v>
      </c>
      <c r="C23" s="29" t="s">
        <v>49</v>
      </c>
      <c r="D23" s="6">
        <v>5371</v>
      </c>
      <c r="E23" s="6">
        <v>96</v>
      </c>
      <c r="F23" s="6"/>
      <c r="G23" s="6" t="s">
        <v>1695</v>
      </c>
      <c r="H23" s="6">
        <v>12</v>
      </c>
      <c r="I23" s="6">
        <v>3</v>
      </c>
      <c r="J23" s="19">
        <v>84</v>
      </c>
      <c r="K23" s="5">
        <f xml:space="preserve"> H23*400+I23*100+J23</f>
        <v>5184</v>
      </c>
      <c r="L23" s="6"/>
      <c r="M23" s="6"/>
      <c r="N23" s="6"/>
      <c r="O23" s="6"/>
      <c r="P23" s="115">
        <v>150</v>
      </c>
      <c r="Q23" s="6"/>
      <c r="R23" s="6"/>
      <c r="S23" s="6"/>
      <c r="T23" s="5"/>
      <c r="U23" s="289"/>
      <c r="V23" s="6"/>
      <c r="W23" s="6"/>
      <c r="X23" s="6"/>
      <c r="Y23" s="6"/>
      <c r="Z23" s="6"/>
      <c r="AA23" s="3"/>
    </row>
    <row r="24" spans="1:27" x14ac:dyDescent="0.55000000000000004">
      <c r="A24" s="577"/>
      <c r="B24" s="38">
        <v>11</v>
      </c>
      <c r="C24" s="29" t="s">
        <v>49</v>
      </c>
      <c r="D24" s="6">
        <v>3831</v>
      </c>
      <c r="E24" s="6">
        <v>144</v>
      </c>
      <c r="F24" s="6"/>
      <c r="G24" s="6" t="s">
        <v>1695</v>
      </c>
      <c r="H24" s="6">
        <v>8</v>
      </c>
      <c r="I24" s="6"/>
      <c r="J24" s="19">
        <v>16</v>
      </c>
      <c r="K24" s="5">
        <f xml:space="preserve"> H24*400+I24*100+J24</f>
        <v>3216</v>
      </c>
      <c r="L24" s="6"/>
      <c r="M24" s="6"/>
      <c r="N24" s="6"/>
      <c r="O24" s="6"/>
      <c r="P24" s="115">
        <v>100</v>
      </c>
      <c r="Q24" s="6"/>
      <c r="R24" s="6"/>
      <c r="S24" s="6"/>
      <c r="T24" s="5"/>
      <c r="U24" s="289"/>
      <c r="V24" s="6"/>
      <c r="W24" s="6"/>
      <c r="X24" s="6"/>
      <c r="Y24" s="6"/>
      <c r="Z24" s="6"/>
      <c r="AA24" s="3"/>
    </row>
    <row r="25" spans="1:27" x14ac:dyDescent="0.55000000000000004">
      <c r="A25" s="577"/>
      <c r="B25" s="38">
        <v>12</v>
      </c>
      <c r="C25" s="29" t="s">
        <v>49</v>
      </c>
      <c r="D25" s="6">
        <v>3832</v>
      </c>
      <c r="E25" s="6">
        <v>145</v>
      </c>
      <c r="F25" s="6"/>
      <c r="G25" s="6" t="s">
        <v>1695</v>
      </c>
      <c r="H25" s="6">
        <v>8</v>
      </c>
      <c r="I25" s="6"/>
      <c r="J25" s="19">
        <v>15</v>
      </c>
      <c r="K25" s="6">
        <f xml:space="preserve"> H25*400+I25*100+J25</f>
        <v>3215</v>
      </c>
      <c r="L25" s="6"/>
      <c r="M25" s="6"/>
      <c r="N25" s="6"/>
      <c r="O25" s="6"/>
      <c r="P25" s="115">
        <v>100</v>
      </c>
      <c r="Q25" s="6"/>
      <c r="R25" s="6"/>
      <c r="S25" s="6"/>
      <c r="T25" s="5"/>
      <c r="U25" s="289"/>
      <c r="V25" s="6"/>
      <c r="W25" s="6"/>
      <c r="X25" s="6"/>
      <c r="Y25" s="6"/>
      <c r="Z25" s="6"/>
      <c r="AA25" s="3"/>
    </row>
    <row r="26" spans="1:27" x14ac:dyDescent="0.55000000000000004">
      <c r="A26" s="18"/>
      <c r="B26" s="38"/>
      <c r="C26" s="29"/>
      <c r="D26" s="6"/>
      <c r="E26" s="6"/>
      <c r="F26" s="6"/>
      <c r="G26" s="6"/>
      <c r="H26" s="6"/>
      <c r="I26" s="6"/>
      <c r="J26" s="19"/>
      <c r="K26" s="6"/>
      <c r="L26" s="6"/>
      <c r="M26" s="6"/>
      <c r="N26" s="6"/>
      <c r="O26" s="6"/>
      <c r="P26" s="115"/>
      <c r="Q26" s="6"/>
      <c r="R26" s="6"/>
      <c r="S26" s="6"/>
      <c r="T26" s="5"/>
      <c r="U26" s="289"/>
      <c r="V26" s="6"/>
      <c r="W26" s="6"/>
      <c r="X26" s="6"/>
      <c r="Y26" s="6"/>
      <c r="Z26" s="6"/>
      <c r="AA26" s="3"/>
    </row>
    <row r="27" spans="1:27" x14ac:dyDescent="0.55000000000000004">
      <c r="A27" s="18" t="s">
        <v>3266</v>
      </c>
      <c r="B27" s="38">
        <v>13</v>
      </c>
      <c r="C27" s="29" t="s">
        <v>34</v>
      </c>
      <c r="D27" s="6">
        <v>53098</v>
      </c>
      <c r="E27" s="6">
        <v>91</v>
      </c>
      <c r="F27" s="6">
        <v>5388</v>
      </c>
      <c r="G27" s="6" t="s">
        <v>1693</v>
      </c>
      <c r="H27" s="6"/>
      <c r="I27" s="6">
        <v>1</v>
      </c>
      <c r="J27" s="19">
        <v>22</v>
      </c>
      <c r="K27" s="6"/>
      <c r="L27" s="6">
        <f xml:space="preserve"> H27*400+I27*100+J27</f>
        <v>122</v>
      </c>
      <c r="M27" s="6"/>
      <c r="N27" s="6"/>
      <c r="O27" s="6"/>
      <c r="P27" s="115">
        <v>300</v>
      </c>
      <c r="Q27" s="6">
        <v>3</v>
      </c>
      <c r="R27" s="6">
        <v>162</v>
      </c>
      <c r="S27" s="6" t="s">
        <v>36</v>
      </c>
      <c r="T27" s="5" t="s">
        <v>45</v>
      </c>
      <c r="U27" s="289">
        <v>88</v>
      </c>
      <c r="V27" s="6"/>
      <c r="W27" s="6">
        <v>88</v>
      </c>
      <c r="X27" s="6"/>
      <c r="Y27" s="6"/>
      <c r="Z27" s="6">
        <v>25</v>
      </c>
      <c r="AA27" s="3"/>
    </row>
    <row r="28" spans="1:27" x14ac:dyDescent="0.55000000000000004">
      <c r="A28" s="18"/>
      <c r="B28" s="38"/>
      <c r="C28" s="29"/>
      <c r="D28" s="6"/>
      <c r="E28" s="6"/>
      <c r="F28" s="6"/>
      <c r="G28" s="6"/>
      <c r="H28" s="6"/>
      <c r="I28" s="6"/>
      <c r="J28" s="19"/>
      <c r="K28" s="6"/>
      <c r="L28" s="6"/>
      <c r="M28" s="6"/>
      <c r="N28" s="6"/>
      <c r="O28" s="6"/>
      <c r="P28" s="115"/>
      <c r="Q28" s="6"/>
      <c r="R28" s="6"/>
      <c r="S28" s="6"/>
      <c r="T28" s="5"/>
      <c r="U28" s="289"/>
      <c r="V28" s="6"/>
      <c r="W28" s="6"/>
      <c r="X28" s="6"/>
      <c r="Y28" s="6"/>
      <c r="Z28" s="6"/>
      <c r="AA28" s="3"/>
    </row>
    <row r="29" spans="1:27" x14ac:dyDescent="0.55000000000000004">
      <c r="A29" s="18" t="s">
        <v>3267</v>
      </c>
      <c r="B29" s="38">
        <v>14</v>
      </c>
      <c r="C29" s="29" t="s">
        <v>34</v>
      </c>
      <c r="D29" s="6">
        <v>52588</v>
      </c>
      <c r="E29" s="6">
        <v>28</v>
      </c>
      <c r="F29" s="6">
        <v>5352</v>
      </c>
      <c r="G29" s="6" t="s">
        <v>1693</v>
      </c>
      <c r="H29" s="6"/>
      <c r="I29" s="6"/>
      <c r="J29" s="19">
        <v>96</v>
      </c>
      <c r="K29" s="3"/>
      <c r="L29" s="6">
        <f xml:space="preserve"> H29*400+I29*100+J29</f>
        <v>96</v>
      </c>
      <c r="M29" s="6"/>
      <c r="N29" s="6"/>
      <c r="O29" s="6"/>
      <c r="P29" s="115">
        <v>250</v>
      </c>
      <c r="Q29" s="6">
        <v>4</v>
      </c>
      <c r="R29" s="6">
        <v>34</v>
      </c>
      <c r="S29" s="6" t="s">
        <v>36</v>
      </c>
      <c r="T29" s="5" t="s">
        <v>45</v>
      </c>
      <c r="U29" s="289">
        <v>72</v>
      </c>
      <c r="V29" s="6"/>
      <c r="W29" s="6">
        <v>72</v>
      </c>
      <c r="X29" s="6"/>
      <c r="Y29" s="6"/>
      <c r="Z29" s="6">
        <v>22</v>
      </c>
      <c r="AA29" s="3"/>
    </row>
    <row r="30" spans="1:27" x14ac:dyDescent="0.55000000000000004">
      <c r="A30" s="577"/>
      <c r="B30" s="38">
        <v>15</v>
      </c>
      <c r="C30" s="29" t="s">
        <v>49</v>
      </c>
      <c r="D30" s="6">
        <v>1145</v>
      </c>
      <c r="E30" s="6">
        <v>12</v>
      </c>
      <c r="F30" s="6"/>
      <c r="G30" s="6" t="s">
        <v>1693</v>
      </c>
      <c r="H30" s="6">
        <v>3</v>
      </c>
      <c r="I30" s="6">
        <v>13</v>
      </c>
      <c r="J30" s="19">
        <v>67</v>
      </c>
      <c r="K30" s="6">
        <f xml:space="preserve"> H30*400+I30*100+J30</f>
        <v>2567</v>
      </c>
      <c r="L30" s="6"/>
      <c r="M30" s="6"/>
      <c r="N30" s="6"/>
      <c r="O30" s="6"/>
      <c r="P30" s="115">
        <v>100</v>
      </c>
      <c r="Q30" s="6"/>
      <c r="R30" s="6">
        <v>34</v>
      </c>
      <c r="S30" s="6"/>
      <c r="T30" s="5"/>
      <c r="U30" s="289"/>
      <c r="V30" s="6"/>
      <c r="W30" s="6"/>
      <c r="X30" s="6"/>
      <c r="Y30" s="6"/>
      <c r="Z30" s="6"/>
      <c r="AA30" s="3"/>
    </row>
    <row r="31" spans="1:27" x14ac:dyDescent="0.55000000000000004">
      <c r="A31" s="18"/>
      <c r="B31" s="38"/>
      <c r="C31" s="29"/>
      <c r="D31" s="6"/>
      <c r="E31" s="6"/>
      <c r="F31" s="6"/>
      <c r="G31" s="6"/>
      <c r="H31" s="6"/>
      <c r="I31" s="6"/>
      <c r="J31" s="19"/>
      <c r="K31" s="6"/>
      <c r="L31" s="6"/>
      <c r="M31" s="6"/>
      <c r="N31" s="6"/>
      <c r="O31" s="6"/>
      <c r="P31" s="115"/>
      <c r="Q31" s="6"/>
      <c r="R31" s="6"/>
      <c r="S31" s="6"/>
      <c r="T31" s="5"/>
      <c r="U31" s="289"/>
      <c r="V31" s="6"/>
      <c r="W31" s="6"/>
      <c r="X31" s="6"/>
      <c r="Y31" s="6"/>
      <c r="Z31" s="6"/>
      <c r="AA31" s="3"/>
    </row>
    <row r="32" spans="1:27" x14ac:dyDescent="0.55000000000000004">
      <c r="A32" s="18" t="s">
        <v>3268</v>
      </c>
      <c r="B32" s="38">
        <v>16</v>
      </c>
      <c r="C32" s="29" t="s">
        <v>34</v>
      </c>
      <c r="D32" s="6">
        <v>52541</v>
      </c>
      <c r="E32" s="6">
        <v>34</v>
      </c>
      <c r="F32" s="6">
        <v>5305</v>
      </c>
      <c r="G32" s="6" t="s">
        <v>1693</v>
      </c>
      <c r="H32" s="6"/>
      <c r="I32" s="6"/>
      <c r="J32" s="19">
        <v>73</v>
      </c>
      <c r="K32" s="3"/>
      <c r="L32" s="6">
        <f xml:space="preserve"> H32*400+I32*100+J32</f>
        <v>73</v>
      </c>
      <c r="M32" s="6"/>
      <c r="N32" s="6"/>
      <c r="O32" s="6"/>
      <c r="P32" s="115">
        <v>250</v>
      </c>
      <c r="Q32" s="6">
        <v>5</v>
      </c>
      <c r="R32" s="6">
        <v>77</v>
      </c>
      <c r="S32" s="6" t="s">
        <v>36</v>
      </c>
      <c r="T32" s="5" t="s">
        <v>37</v>
      </c>
      <c r="U32" s="289">
        <v>108</v>
      </c>
      <c r="V32" s="6"/>
      <c r="W32" s="6">
        <v>108</v>
      </c>
      <c r="X32" s="6"/>
      <c r="Y32" s="6"/>
      <c r="Z32" s="6">
        <v>21</v>
      </c>
      <c r="AA32" s="3"/>
    </row>
    <row r="33" spans="1:27" x14ac:dyDescent="0.55000000000000004">
      <c r="A33" s="18"/>
      <c r="B33" s="38"/>
      <c r="C33" s="29"/>
      <c r="D33" s="6"/>
      <c r="E33" s="6"/>
      <c r="F33" s="6"/>
      <c r="G33" s="6"/>
      <c r="H33" s="6"/>
      <c r="I33" s="6"/>
      <c r="J33" s="19"/>
      <c r="K33" s="3"/>
      <c r="L33" s="6"/>
      <c r="M33" s="6"/>
      <c r="N33" s="6"/>
      <c r="O33" s="6"/>
      <c r="P33" s="115"/>
      <c r="Q33" s="6"/>
      <c r="R33" s="6"/>
      <c r="S33" s="6"/>
      <c r="T33" s="5"/>
      <c r="U33" s="289"/>
      <c r="V33" s="6"/>
      <c r="W33" s="6"/>
      <c r="X33" s="6"/>
      <c r="Y33" s="6"/>
      <c r="Z33" s="6"/>
      <c r="AA33" s="3"/>
    </row>
    <row r="34" spans="1:27" x14ac:dyDescent="0.55000000000000004">
      <c r="A34" s="18" t="s">
        <v>3269</v>
      </c>
      <c r="B34" s="38">
        <v>17</v>
      </c>
      <c r="C34" s="29" t="s">
        <v>34</v>
      </c>
      <c r="D34" s="6">
        <v>72970</v>
      </c>
      <c r="E34" s="6">
        <v>176</v>
      </c>
      <c r="F34" s="6">
        <v>5965</v>
      </c>
      <c r="G34" s="6" t="s">
        <v>1693</v>
      </c>
      <c r="H34" s="6">
        <v>6</v>
      </c>
      <c r="I34" s="6">
        <v>1</v>
      </c>
      <c r="J34" s="19">
        <v>73</v>
      </c>
      <c r="K34" s="6">
        <f xml:space="preserve"> H34*400+I34*100+J34</f>
        <v>2573</v>
      </c>
      <c r="L34" s="6"/>
      <c r="M34" s="6"/>
      <c r="N34" s="6"/>
      <c r="O34" s="6"/>
      <c r="P34" s="115">
        <v>100</v>
      </c>
      <c r="Q34" s="6"/>
      <c r="R34" s="6">
        <v>12</v>
      </c>
      <c r="S34" s="6"/>
      <c r="T34" s="5"/>
      <c r="U34" s="289"/>
      <c r="V34" s="6"/>
      <c r="W34" s="6"/>
      <c r="X34" s="6"/>
      <c r="Y34" s="6"/>
      <c r="Z34" s="6"/>
      <c r="AA34" s="3"/>
    </row>
    <row r="35" spans="1:27" x14ac:dyDescent="0.55000000000000004">
      <c r="A35" s="18"/>
      <c r="B35" s="38"/>
      <c r="C35" s="29"/>
      <c r="D35" s="6"/>
      <c r="E35" s="6"/>
      <c r="F35" s="6"/>
      <c r="G35" s="6"/>
      <c r="H35" s="6"/>
      <c r="I35" s="6"/>
      <c r="J35" s="19"/>
      <c r="K35" s="6"/>
      <c r="L35" s="6"/>
      <c r="M35" s="6"/>
      <c r="N35" s="6"/>
      <c r="O35" s="6"/>
      <c r="P35" s="115"/>
      <c r="Q35" s="6"/>
      <c r="R35" s="6"/>
      <c r="S35" s="6"/>
      <c r="T35" s="5"/>
      <c r="U35" s="289"/>
      <c r="V35" s="6"/>
      <c r="W35" s="6"/>
      <c r="X35" s="6"/>
      <c r="Y35" s="6"/>
      <c r="Z35" s="6"/>
      <c r="AA35" s="3"/>
    </row>
    <row r="36" spans="1:27" x14ac:dyDescent="0.55000000000000004">
      <c r="A36" s="577" t="s">
        <v>3270</v>
      </c>
      <c r="B36" s="38">
        <v>18</v>
      </c>
      <c r="C36" s="29" t="s">
        <v>47</v>
      </c>
      <c r="D36" s="6">
        <v>937</v>
      </c>
      <c r="E36" s="6">
        <v>12</v>
      </c>
      <c r="F36" s="6"/>
      <c r="G36" s="6" t="s">
        <v>1693</v>
      </c>
      <c r="H36" s="6">
        <v>9</v>
      </c>
      <c r="I36" s="6"/>
      <c r="J36" s="19"/>
      <c r="K36" s="6">
        <f xml:space="preserve"> H36*400+I36*100+J36</f>
        <v>3600</v>
      </c>
      <c r="L36" s="6"/>
      <c r="M36" s="6"/>
      <c r="N36" s="6"/>
      <c r="O36" s="6"/>
      <c r="P36" s="115">
        <v>150</v>
      </c>
      <c r="Q36" s="6"/>
      <c r="R36" s="6">
        <v>59</v>
      </c>
      <c r="S36" s="6"/>
      <c r="T36" s="5"/>
      <c r="U36" s="289"/>
      <c r="V36" s="6"/>
      <c r="W36" s="6"/>
      <c r="X36" s="6"/>
      <c r="Y36" s="6"/>
      <c r="Z36" s="6"/>
      <c r="AA36" s="3"/>
    </row>
    <row r="37" spans="1:27" x14ac:dyDescent="0.55000000000000004">
      <c r="A37" s="577"/>
      <c r="B37" s="38">
        <v>19</v>
      </c>
      <c r="C37" s="29" t="s">
        <v>49</v>
      </c>
      <c r="D37" s="6">
        <v>19579</v>
      </c>
      <c r="E37" s="6">
        <v>31</v>
      </c>
      <c r="F37" s="6"/>
      <c r="G37" s="6" t="s">
        <v>1693</v>
      </c>
      <c r="H37" s="6">
        <v>8</v>
      </c>
      <c r="I37" s="6">
        <v>1</v>
      </c>
      <c r="J37" s="19">
        <v>61</v>
      </c>
      <c r="K37" s="6">
        <f xml:space="preserve"> H37*400+I37*100+J37</f>
        <v>3361</v>
      </c>
      <c r="L37" s="6"/>
      <c r="M37" s="6"/>
      <c r="N37" s="6"/>
      <c r="O37" s="6"/>
      <c r="P37" s="115">
        <v>150</v>
      </c>
      <c r="Q37" s="6"/>
      <c r="R37" s="6"/>
      <c r="S37" s="6"/>
      <c r="T37" s="5"/>
      <c r="U37" s="289"/>
      <c r="V37" s="6"/>
      <c r="W37" s="6"/>
      <c r="X37" s="6"/>
      <c r="Y37" s="6"/>
      <c r="Z37" s="6"/>
      <c r="AA37" s="3"/>
    </row>
    <row r="38" spans="1:27" x14ac:dyDescent="0.55000000000000004">
      <c r="A38" s="18"/>
      <c r="B38" s="38"/>
      <c r="C38" s="29"/>
      <c r="D38" s="6"/>
      <c r="E38" s="6"/>
      <c r="F38" s="6"/>
      <c r="G38" s="6"/>
      <c r="H38" s="6"/>
      <c r="I38" s="6"/>
      <c r="J38" s="19"/>
      <c r="K38" s="6"/>
      <c r="L38" s="6"/>
      <c r="M38" s="6"/>
      <c r="N38" s="6"/>
      <c r="O38" s="6"/>
      <c r="P38" s="115"/>
      <c r="Q38" s="6"/>
      <c r="R38" s="6"/>
      <c r="S38" s="6"/>
      <c r="T38" s="5"/>
      <c r="U38" s="289"/>
      <c r="V38" s="6"/>
      <c r="W38" s="6"/>
      <c r="X38" s="6"/>
      <c r="Y38" s="6"/>
      <c r="Z38" s="6"/>
      <c r="AA38" s="3"/>
    </row>
    <row r="39" spans="1:27" x14ac:dyDescent="0.55000000000000004">
      <c r="A39" s="18" t="s">
        <v>3271</v>
      </c>
      <c r="B39" s="38">
        <v>20</v>
      </c>
      <c r="C39" s="29" t="s">
        <v>34</v>
      </c>
      <c r="D39" s="6">
        <v>52520</v>
      </c>
      <c r="E39" s="6">
        <v>6</v>
      </c>
      <c r="F39" s="6">
        <v>5284</v>
      </c>
      <c r="G39" s="6" t="s">
        <v>1693</v>
      </c>
      <c r="H39" s="6"/>
      <c r="I39" s="6">
        <v>1</v>
      </c>
      <c r="J39" s="19">
        <v>46</v>
      </c>
      <c r="K39" s="3"/>
      <c r="L39" s="6">
        <f xml:space="preserve"> H39*400+I39*100+J39</f>
        <v>146</v>
      </c>
      <c r="M39" s="6"/>
      <c r="N39" s="6"/>
      <c r="O39" s="6"/>
      <c r="P39" s="115">
        <v>300</v>
      </c>
      <c r="Q39" s="6">
        <v>6</v>
      </c>
      <c r="R39" s="6">
        <v>101</v>
      </c>
      <c r="S39" s="6" t="s">
        <v>36</v>
      </c>
      <c r="T39" s="5" t="s">
        <v>45</v>
      </c>
      <c r="U39" s="289">
        <v>150</v>
      </c>
      <c r="V39" s="6"/>
      <c r="W39" s="6">
        <v>150</v>
      </c>
      <c r="X39" s="6"/>
      <c r="Y39" s="6"/>
      <c r="Z39" s="6">
        <v>10</v>
      </c>
      <c r="AA39" s="3"/>
    </row>
    <row r="40" spans="1:27" x14ac:dyDescent="0.55000000000000004">
      <c r="A40" s="577"/>
      <c r="B40" s="38">
        <v>21</v>
      </c>
      <c r="C40" s="29" t="s">
        <v>49</v>
      </c>
      <c r="D40" s="6">
        <v>4937</v>
      </c>
      <c r="E40" s="6">
        <v>148</v>
      </c>
      <c r="F40" s="6"/>
      <c r="G40" s="6" t="s">
        <v>1693</v>
      </c>
      <c r="H40" s="6">
        <v>16</v>
      </c>
      <c r="I40" s="6"/>
      <c r="J40" s="19">
        <v>66</v>
      </c>
      <c r="K40" s="6">
        <f xml:space="preserve"> H40*400+I40*100+J40</f>
        <v>6466</v>
      </c>
      <c r="L40" s="6"/>
      <c r="M40" s="6"/>
      <c r="N40" s="6"/>
      <c r="O40" s="6"/>
      <c r="P40" s="115">
        <v>100</v>
      </c>
      <c r="Q40" s="6"/>
      <c r="R40" s="6"/>
      <c r="S40" s="6"/>
      <c r="T40" s="5"/>
      <c r="U40" s="289"/>
      <c r="V40" s="6"/>
      <c r="W40" s="6"/>
      <c r="X40" s="6"/>
      <c r="Y40" s="6"/>
      <c r="Z40" s="6"/>
      <c r="AA40" s="3"/>
    </row>
    <row r="41" spans="1:27" x14ac:dyDescent="0.55000000000000004">
      <c r="A41" s="18"/>
      <c r="B41" s="38"/>
      <c r="C41" s="29"/>
      <c r="D41" s="6"/>
      <c r="E41" s="6"/>
      <c r="F41" s="6"/>
      <c r="G41" s="6"/>
      <c r="H41" s="6"/>
      <c r="I41" s="6"/>
      <c r="J41" s="19"/>
      <c r="K41" s="6"/>
      <c r="L41" s="6"/>
      <c r="M41" s="6"/>
      <c r="N41" s="6"/>
      <c r="O41" s="6"/>
      <c r="P41" s="115"/>
      <c r="Q41" s="6"/>
      <c r="R41" s="6"/>
      <c r="S41" s="6"/>
      <c r="T41" s="5"/>
      <c r="U41" s="289"/>
      <c r="V41" s="6"/>
      <c r="W41" s="6"/>
      <c r="X41" s="6"/>
      <c r="Y41" s="6"/>
      <c r="Z41" s="6"/>
      <c r="AA41" s="3"/>
    </row>
    <row r="42" spans="1:27" x14ac:dyDescent="0.55000000000000004">
      <c r="A42" s="577" t="s">
        <v>3272</v>
      </c>
      <c r="B42" s="38">
        <v>22</v>
      </c>
      <c r="C42" s="29" t="s">
        <v>49</v>
      </c>
      <c r="D42" s="6">
        <v>1019</v>
      </c>
      <c r="E42" s="6">
        <v>22</v>
      </c>
      <c r="F42" s="6"/>
      <c r="G42" s="6" t="s">
        <v>1693</v>
      </c>
      <c r="H42" s="6">
        <v>18</v>
      </c>
      <c r="I42" s="6"/>
      <c r="J42" s="19">
        <v>42</v>
      </c>
      <c r="K42" s="6">
        <f xml:space="preserve"> H42*400+I42*100+J42</f>
        <v>7242</v>
      </c>
      <c r="L42" s="6"/>
      <c r="M42" s="6"/>
      <c r="N42" s="6"/>
      <c r="O42" s="6"/>
      <c r="P42" s="115">
        <v>150</v>
      </c>
      <c r="Q42" s="6"/>
      <c r="R42" s="6">
        <v>65</v>
      </c>
      <c r="S42" s="6"/>
      <c r="T42" s="5"/>
      <c r="U42" s="289"/>
      <c r="V42" s="6"/>
      <c r="W42" s="6"/>
      <c r="X42" s="6"/>
      <c r="Y42" s="6"/>
      <c r="Z42" s="6"/>
      <c r="AA42" s="3"/>
    </row>
    <row r="43" spans="1:27" x14ac:dyDescent="0.55000000000000004">
      <c r="A43" s="18"/>
      <c r="B43" s="38"/>
      <c r="C43" s="29"/>
      <c r="D43" s="6"/>
      <c r="E43" s="6"/>
      <c r="F43" s="6"/>
      <c r="G43" s="6"/>
      <c r="H43" s="6"/>
      <c r="I43" s="6"/>
      <c r="J43" s="19"/>
      <c r="K43" s="6"/>
      <c r="L43" s="6"/>
      <c r="M43" s="6"/>
      <c r="N43" s="6"/>
      <c r="O43" s="6"/>
      <c r="P43" s="115"/>
      <c r="Q43" s="6"/>
      <c r="R43" s="6"/>
      <c r="S43" s="6"/>
      <c r="T43" s="5"/>
      <c r="U43" s="289"/>
      <c r="V43" s="6"/>
      <c r="W43" s="6"/>
      <c r="X43" s="6"/>
      <c r="Y43" s="6"/>
      <c r="Z43" s="6"/>
      <c r="AA43" s="3"/>
    </row>
    <row r="44" spans="1:27" x14ac:dyDescent="0.55000000000000004">
      <c r="A44" s="577" t="s">
        <v>3273</v>
      </c>
      <c r="B44" s="38">
        <v>23</v>
      </c>
      <c r="C44" s="29" t="s">
        <v>49</v>
      </c>
      <c r="D44" s="6">
        <v>3519</v>
      </c>
      <c r="E44" s="6">
        <v>41</v>
      </c>
      <c r="F44" s="6"/>
      <c r="G44" s="6" t="s">
        <v>1693</v>
      </c>
      <c r="H44" s="6">
        <v>18</v>
      </c>
      <c r="I44" s="6"/>
      <c r="J44" s="19">
        <v>95</v>
      </c>
      <c r="K44" s="6">
        <f xml:space="preserve"> H44*400+I44*100+J44</f>
        <v>7295</v>
      </c>
      <c r="L44" s="6"/>
      <c r="M44" s="6"/>
      <c r="N44" s="6"/>
      <c r="O44" s="6"/>
      <c r="P44" s="115">
        <v>200</v>
      </c>
      <c r="Q44" s="6"/>
      <c r="R44" s="6">
        <v>63</v>
      </c>
      <c r="S44" s="6"/>
      <c r="T44" s="5"/>
      <c r="U44" s="289"/>
      <c r="V44" s="6"/>
      <c r="W44" s="6"/>
      <c r="X44" s="6"/>
      <c r="Y44" s="6"/>
      <c r="Z44" s="6"/>
      <c r="AA44" s="3"/>
    </row>
    <row r="45" spans="1:27" x14ac:dyDescent="0.55000000000000004">
      <c r="A45" s="18"/>
      <c r="B45" s="38"/>
      <c r="C45" s="29"/>
      <c r="D45" s="6"/>
      <c r="E45" s="6"/>
      <c r="F45" s="6"/>
      <c r="G45" s="6"/>
      <c r="H45" s="6"/>
      <c r="I45" s="6"/>
      <c r="J45" s="19"/>
      <c r="K45" s="6"/>
      <c r="L45" s="6"/>
      <c r="M45" s="6"/>
      <c r="N45" s="6"/>
      <c r="O45" s="6"/>
      <c r="P45" s="115"/>
      <c r="Q45" s="6"/>
      <c r="R45" s="6"/>
      <c r="S45" s="6"/>
      <c r="T45" s="5"/>
      <c r="U45" s="289"/>
      <c r="V45" s="6"/>
      <c r="W45" s="6"/>
      <c r="X45" s="6"/>
      <c r="Y45" s="6"/>
      <c r="Z45" s="6"/>
      <c r="AA45" s="3"/>
    </row>
    <row r="46" spans="1:27" x14ac:dyDescent="0.55000000000000004">
      <c r="A46" s="18" t="s">
        <v>3274</v>
      </c>
      <c r="B46" s="38">
        <v>24</v>
      </c>
      <c r="C46" s="29" t="s">
        <v>34</v>
      </c>
      <c r="D46" s="6">
        <v>24942</v>
      </c>
      <c r="E46" s="6">
        <v>72</v>
      </c>
      <c r="F46" s="6">
        <v>6590</v>
      </c>
      <c r="G46" s="6" t="s">
        <v>1693</v>
      </c>
      <c r="H46" s="6"/>
      <c r="I46" s="6">
        <v>1</v>
      </c>
      <c r="J46" s="19">
        <v>88</v>
      </c>
      <c r="K46" s="6"/>
      <c r="L46" s="6">
        <f xml:space="preserve"> H46*400+I46*100+J46</f>
        <v>188</v>
      </c>
      <c r="M46" s="6"/>
      <c r="N46" s="6"/>
      <c r="O46" s="6"/>
      <c r="P46" s="115">
        <v>250</v>
      </c>
      <c r="Q46" s="6">
        <v>7</v>
      </c>
      <c r="R46" s="6">
        <v>42</v>
      </c>
      <c r="S46" s="6" t="s">
        <v>36</v>
      </c>
      <c r="T46" s="5" t="s">
        <v>45</v>
      </c>
      <c r="U46" s="289">
        <v>120</v>
      </c>
      <c r="V46" s="6"/>
      <c r="W46" s="6">
        <v>120</v>
      </c>
      <c r="X46" s="6"/>
      <c r="Y46" s="6"/>
      <c r="Z46" s="6">
        <v>25</v>
      </c>
      <c r="AA46" s="3"/>
    </row>
    <row r="47" spans="1:27" x14ac:dyDescent="0.55000000000000004">
      <c r="A47" s="577"/>
      <c r="B47" s="38">
        <v>25</v>
      </c>
      <c r="C47" s="29" t="s">
        <v>49</v>
      </c>
      <c r="D47" s="6">
        <v>5642</v>
      </c>
      <c r="E47" s="6">
        <v>84</v>
      </c>
      <c r="F47" s="6"/>
      <c r="G47" s="6" t="s">
        <v>1693</v>
      </c>
      <c r="H47" s="6">
        <v>19</v>
      </c>
      <c r="I47" s="6"/>
      <c r="J47" s="19">
        <v>88</v>
      </c>
      <c r="K47" s="6">
        <f xml:space="preserve"> H47*400+I47*100+J47</f>
        <v>7688</v>
      </c>
      <c r="L47" s="6"/>
      <c r="M47" s="6"/>
      <c r="N47" s="6"/>
      <c r="O47" s="6"/>
      <c r="P47" s="115">
        <v>200</v>
      </c>
      <c r="Q47" s="6"/>
      <c r="R47" s="6"/>
      <c r="S47" s="6"/>
      <c r="T47" s="5"/>
      <c r="U47" s="289"/>
      <c r="V47" s="6"/>
      <c r="W47" s="6"/>
      <c r="X47" s="6"/>
      <c r="Y47" s="6"/>
      <c r="Z47" s="6"/>
      <c r="AA47" s="3"/>
    </row>
    <row r="48" spans="1:27" x14ac:dyDescent="0.55000000000000004">
      <c r="A48" s="18"/>
      <c r="B48" s="38">
        <v>26</v>
      </c>
      <c r="C48" s="29" t="s">
        <v>34</v>
      </c>
      <c r="D48" s="6">
        <v>75089</v>
      </c>
      <c r="E48" s="6">
        <v>28</v>
      </c>
      <c r="F48" s="6">
        <v>6700</v>
      </c>
      <c r="G48" s="6" t="s">
        <v>1693</v>
      </c>
      <c r="H48" s="6">
        <v>8</v>
      </c>
      <c r="I48" s="6"/>
      <c r="J48" s="19">
        <v>59</v>
      </c>
      <c r="K48" s="6">
        <f xml:space="preserve"> H48*400+I48*100+J48</f>
        <v>3259</v>
      </c>
      <c r="L48" s="6"/>
      <c r="M48" s="6"/>
      <c r="N48" s="6"/>
      <c r="O48" s="6"/>
      <c r="P48" s="115">
        <v>250</v>
      </c>
      <c r="Q48" s="6"/>
      <c r="R48" s="6"/>
      <c r="S48" s="6"/>
      <c r="T48" s="5"/>
      <c r="U48" s="289"/>
      <c r="V48" s="6"/>
      <c r="W48" s="6"/>
      <c r="X48" s="6"/>
      <c r="Y48" s="6"/>
      <c r="Z48" s="6"/>
      <c r="AA48" s="3"/>
    </row>
    <row r="49" spans="1:27" x14ac:dyDescent="0.55000000000000004">
      <c r="A49" s="18"/>
      <c r="B49" s="38">
        <v>27</v>
      </c>
      <c r="C49" s="29" t="s">
        <v>34</v>
      </c>
      <c r="D49" s="6">
        <v>42291</v>
      </c>
      <c r="E49" s="6">
        <v>59</v>
      </c>
      <c r="F49" s="6">
        <v>3916</v>
      </c>
      <c r="G49" s="6" t="s">
        <v>1693</v>
      </c>
      <c r="H49" s="6">
        <v>4</v>
      </c>
      <c r="I49" s="6">
        <v>2</v>
      </c>
      <c r="J49" s="19" t="s">
        <v>1696</v>
      </c>
      <c r="K49" s="6">
        <f xml:space="preserve"> H49*400+I49*100+J49</f>
        <v>1845</v>
      </c>
      <c r="L49" s="6"/>
      <c r="M49" s="6"/>
      <c r="N49" s="6"/>
      <c r="O49" s="6"/>
      <c r="P49" s="115">
        <v>200</v>
      </c>
      <c r="Q49" s="6"/>
      <c r="R49" s="6"/>
      <c r="S49" s="6"/>
      <c r="T49" s="5"/>
      <c r="U49" s="289"/>
      <c r="V49" s="6"/>
      <c r="W49" s="6"/>
      <c r="X49" s="6"/>
      <c r="Y49" s="6"/>
      <c r="Z49" s="6"/>
      <c r="AA49" s="3"/>
    </row>
    <row r="50" spans="1:27" x14ac:dyDescent="0.55000000000000004">
      <c r="A50" s="577"/>
      <c r="B50" s="38">
        <v>28</v>
      </c>
      <c r="C50" s="29" t="s">
        <v>49</v>
      </c>
      <c r="D50" s="6">
        <v>1117</v>
      </c>
      <c r="E50" s="6">
        <v>70</v>
      </c>
      <c r="F50" s="6"/>
      <c r="G50" s="6" t="s">
        <v>1693</v>
      </c>
      <c r="H50" s="6">
        <v>1</v>
      </c>
      <c r="I50" s="6"/>
      <c r="J50" s="19">
        <v>53</v>
      </c>
      <c r="K50" s="6">
        <f xml:space="preserve"> H50*400+I50*100+J50</f>
        <v>453</v>
      </c>
      <c r="L50" s="6"/>
      <c r="M50" s="6"/>
      <c r="N50" s="6"/>
      <c r="O50" s="6"/>
      <c r="P50" s="115">
        <v>100</v>
      </c>
      <c r="Q50" s="6"/>
      <c r="R50" s="6"/>
      <c r="S50" s="6"/>
      <c r="T50" s="5"/>
      <c r="U50" s="289"/>
      <c r="V50" s="6"/>
      <c r="W50" s="6"/>
      <c r="X50" s="6"/>
      <c r="Y50" s="6"/>
      <c r="Z50" s="6"/>
      <c r="AA50" s="3"/>
    </row>
    <row r="51" spans="1:27" x14ac:dyDescent="0.55000000000000004">
      <c r="A51" s="18"/>
      <c r="B51" s="38"/>
      <c r="C51" s="29"/>
      <c r="D51" s="6"/>
      <c r="E51" s="6"/>
      <c r="F51" s="6"/>
      <c r="G51" s="6"/>
      <c r="H51" s="6"/>
      <c r="I51" s="6"/>
      <c r="J51" s="19"/>
      <c r="K51" s="6"/>
      <c r="L51" s="6"/>
      <c r="M51" s="6"/>
      <c r="N51" s="6"/>
      <c r="O51" s="6"/>
      <c r="P51" s="115"/>
      <c r="Q51" s="6"/>
      <c r="R51" s="6"/>
      <c r="S51" s="6"/>
      <c r="T51" s="5"/>
      <c r="U51" s="289"/>
      <c r="V51" s="6"/>
      <c r="W51" s="6"/>
      <c r="X51" s="6"/>
      <c r="Y51" s="6"/>
      <c r="Z51" s="6"/>
      <c r="AA51" s="3"/>
    </row>
    <row r="52" spans="1:27" x14ac:dyDescent="0.55000000000000004">
      <c r="A52" s="18" t="s">
        <v>3275</v>
      </c>
      <c r="B52" s="707">
        <v>29</v>
      </c>
      <c r="C52" s="290" t="s">
        <v>34</v>
      </c>
      <c r="D52" s="9">
        <v>74977</v>
      </c>
      <c r="E52" s="9">
        <v>265</v>
      </c>
      <c r="F52" s="9">
        <v>6625</v>
      </c>
      <c r="G52" s="9" t="s">
        <v>1693</v>
      </c>
      <c r="H52" s="9">
        <v>4</v>
      </c>
      <c r="I52" s="9">
        <v>3</v>
      </c>
      <c r="J52" s="291">
        <v>5</v>
      </c>
      <c r="K52" s="11"/>
      <c r="L52" s="9">
        <f xml:space="preserve"> H52*400+I52*100+J52</f>
        <v>1905</v>
      </c>
      <c r="M52" s="9"/>
      <c r="N52" s="9"/>
      <c r="O52" s="9"/>
      <c r="P52" s="292">
        <v>250</v>
      </c>
      <c r="Q52" s="9">
        <v>8</v>
      </c>
      <c r="R52" s="9">
        <v>1</v>
      </c>
      <c r="S52" s="9" t="s">
        <v>36</v>
      </c>
      <c r="T52" s="9" t="s">
        <v>1024</v>
      </c>
      <c r="U52" s="293">
        <v>112</v>
      </c>
      <c r="V52" s="9"/>
      <c r="W52" s="9">
        <v>93.7</v>
      </c>
      <c r="X52" s="9">
        <v>20.3</v>
      </c>
      <c r="Y52" s="9"/>
      <c r="Z52" s="9">
        <v>40</v>
      </c>
      <c r="AA52" s="11" t="s">
        <v>313</v>
      </c>
    </row>
    <row r="53" spans="1:27" x14ac:dyDescent="0.55000000000000004">
      <c r="A53" s="18"/>
      <c r="B53" s="38">
        <v>30</v>
      </c>
      <c r="C53" s="29" t="s">
        <v>34</v>
      </c>
      <c r="D53" s="6">
        <v>74975</v>
      </c>
      <c r="E53" s="6">
        <v>263</v>
      </c>
      <c r="F53" s="6">
        <v>6623</v>
      </c>
      <c r="G53" s="6" t="s">
        <v>1693</v>
      </c>
      <c r="H53" s="6">
        <v>1</v>
      </c>
      <c r="I53" s="6"/>
      <c r="J53" s="19"/>
      <c r="K53" s="6">
        <f xml:space="preserve"> H53*400+I53*100+J53</f>
        <v>400</v>
      </c>
      <c r="L53" s="6"/>
      <c r="M53" s="6"/>
      <c r="N53" s="6"/>
      <c r="O53" s="6"/>
      <c r="P53" s="294">
        <v>250</v>
      </c>
      <c r="Q53" s="6"/>
      <c r="R53" s="6"/>
      <c r="S53" s="6"/>
      <c r="T53" s="5"/>
      <c r="U53" s="289"/>
      <c r="V53" s="6"/>
      <c r="W53" s="6"/>
      <c r="X53" s="6"/>
      <c r="Y53" s="6"/>
      <c r="Z53" s="6"/>
      <c r="AA53" s="3"/>
    </row>
    <row r="54" spans="1:27" x14ac:dyDescent="0.55000000000000004">
      <c r="A54" s="578" t="s">
        <v>1212</v>
      </c>
      <c r="B54" s="38">
        <v>32</v>
      </c>
      <c r="C54" s="29" t="s">
        <v>34</v>
      </c>
      <c r="D54" s="6">
        <v>45976</v>
      </c>
      <c r="E54" s="6">
        <v>264</v>
      </c>
      <c r="F54" s="6">
        <v>6624</v>
      </c>
      <c r="G54" s="6" t="s">
        <v>1693</v>
      </c>
      <c r="H54" s="6">
        <v>11</v>
      </c>
      <c r="I54" s="6">
        <v>3</v>
      </c>
      <c r="J54" s="19">
        <v>45</v>
      </c>
      <c r="K54" s="6">
        <f xml:space="preserve"> H54*400+I54*100+J54</f>
        <v>4745</v>
      </c>
      <c r="L54" s="6"/>
      <c r="M54" s="6"/>
      <c r="N54" s="6"/>
      <c r="O54" s="6"/>
      <c r="P54" s="115">
        <v>200</v>
      </c>
      <c r="Q54" s="6"/>
      <c r="R54" s="6"/>
      <c r="S54" s="6"/>
      <c r="T54" s="5"/>
      <c r="U54" s="289"/>
      <c r="V54" s="6"/>
      <c r="W54" s="6"/>
      <c r="X54" s="6"/>
      <c r="Y54" s="6"/>
      <c r="Z54" s="6"/>
      <c r="AA54" s="3"/>
    </row>
    <row r="55" spans="1:27" x14ac:dyDescent="0.55000000000000004">
      <c r="A55" s="577"/>
      <c r="B55" s="42">
        <v>33</v>
      </c>
      <c r="C55" s="29" t="s">
        <v>49</v>
      </c>
      <c r="D55" s="6">
        <v>1191</v>
      </c>
      <c r="E55" s="6">
        <v>108</v>
      </c>
      <c r="F55" s="6"/>
      <c r="G55" s="6" t="s">
        <v>1693</v>
      </c>
      <c r="H55" s="6">
        <v>6</v>
      </c>
      <c r="I55" s="6">
        <v>2</v>
      </c>
      <c r="J55" s="19">
        <v>66</v>
      </c>
      <c r="K55" s="6">
        <f xml:space="preserve"> H55*400+I55*100+J55</f>
        <v>2666</v>
      </c>
      <c r="L55" s="6"/>
      <c r="M55" s="6"/>
      <c r="N55" s="6"/>
      <c r="O55" s="6"/>
      <c r="P55" s="115">
        <v>250</v>
      </c>
      <c r="Q55" s="6"/>
      <c r="R55" s="6"/>
      <c r="S55" s="6"/>
      <c r="T55" s="5"/>
      <c r="U55" s="289"/>
      <c r="V55" s="6"/>
      <c r="W55" s="6"/>
      <c r="X55" s="6"/>
      <c r="Y55" s="6"/>
      <c r="Z55" s="6"/>
      <c r="AA55" s="3"/>
    </row>
    <row r="56" spans="1:27" x14ac:dyDescent="0.55000000000000004">
      <c r="A56" s="577"/>
      <c r="B56" s="38">
        <v>34</v>
      </c>
      <c r="C56" s="29" t="s">
        <v>49</v>
      </c>
      <c r="D56" s="6">
        <v>7273</v>
      </c>
      <c r="E56" s="6">
        <v>226</v>
      </c>
      <c r="F56" s="6"/>
      <c r="G56" s="6" t="s">
        <v>1693</v>
      </c>
      <c r="H56" s="6">
        <v>4</v>
      </c>
      <c r="I56" s="6">
        <v>2</v>
      </c>
      <c r="J56" s="19">
        <v>71</v>
      </c>
      <c r="K56" s="6">
        <f xml:space="preserve"> H56*400+I56*100+J56</f>
        <v>1871</v>
      </c>
      <c r="L56" s="6"/>
      <c r="M56" s="6"/>
      <c r="N56" s="6"/>
      <c r="O56" s="6"/>
      <c r="P56" s="115">
        <v>200</v>
      </c>
      <c r="Q56" s="6"/>
      <c r="R56" s="6"/>
      <c r="S56" s="6"/>
      <c r="T56" s="5"/>
      <c r="U56" s="289"/>
      <c r="V56" s="6"/>
      <c r="W56" s="6"/>
      <c r="X56" s="6"/>
      <c r="Y56" s="6"/>
      <c r="Z56" s="6"/>
      <c r="AA56" s="3"/>
    </row>
    <row r="57" spans="1:27" x14ac:dyDescent="0.55000000000000004">
      <c r="A57" s="18"/>
      <c r="B57" s="42">
        <v>35</v>
      </c>
      <c r="C57" s="29" t="s">
        <v>34</v>
      </c>
      <c r="D57" s="6">
        <v>1183</v>
      </c>
      <c r="E57" s="6">
        <v>70</v>
      </c>
      <c r="F57" s="6"/>
      <c r="G57" s="6" t="s">
        <v>1693</v>
      </c>
      <c r="H57" s="6">
        <v>23</v>
      </c>
      <c r="I57" s="6">
        <v>2</v>
      </c>
      <c r="J57" s="19" t="s">
        <v>1697</v>
      </c>
      <c r="K57" s="6">
        <f xml:space="preserve"> H57*400+I57*100+J57</f>
        <v>9412</v>
      </c>
      <c r="L57" s="6"/>
      <c r="M57" s="6"/>
      <c r="N57" s="6"/>
      <c r="O57" s="6"/>
      <c r="P57" s="115">
        <v>200</v>
      </c>
      <c r="Q57" s="6"/>
      <c r="R57" s="6"/>
      <c r="S57" s="6"/>
      <c r="T57" s="5"/>
      <c r="U57" s="289"/>
      <c r="V57" s="6"/>
      <c r="W57" s="6"/>
      <c r="X57" s="6"/>
      <c r="Y57" s="6"/>
      <c r="Z57" s="6"/>
      <c r="AA57" s="3"/>
    </row>
    <row r="58" spans="1:27" x14ac:dyDescent="0.55000000000000004">
      <c r="A58" s="18"/>
      <c r="B58" s="38"/>
      <c r="C58" s="29"/>
      <c r="D58" s="6"/>
      <c r="E58" s="6"/>
      <c r="F58" s="6"/>
      <c r="G58" s="6"/>
      <c r="H58" s="6"/>
      <c r="I58" s="6"/>
      <c r="J58" s="19"/>
      <c r="K58" s="6"/>
      <c r="L58" s="6"/>
      <c r="M58" s="6"/>
      <c r="N58" s="6"/>
      <c r="O58" s="6"/>
      <c r="P58" s="115"/>
      <c r="Q58" s="6"/>
      <c r="R58" s="6"/>
      <c r="S58" s="6"/>
      <c r="T58" s="5"/>
      <c r="U58" s="289"/>
      <c r="V58" s="6"/>
      <c r="W58" s="6"/>
      <c r="X58" s="6"/>
      <c r="Y58" s="6"/>
      <c r="Z58" s="6"/>
      <c r="AA58" s="3"/>
    </row>
    <row r="59" spans="1:27" x14ac:dyDescent="0.55000000000000004">
      <c r="A59" s="577" t="s">
        <v>3276</v>
      </c>
      <c r="B59" s="38">
        <v>36</v>
      </c>
      <c r="C59" s="29" t="s">
        <v>47</v>
      </c>
      <c r="D59" s="6">
        <v>1725</v>
      </c>
      <c r="E59" s="6">
        <v>49</v>
      </c>
      <c r="F59" s="6"/>
      <c r="G59" s="6" t="s">
        <v>1693</v>
      </c>
      <c r="H59" s="6"/>
      <c r="I59" s="6">
        <v>3</v>
      </c>
      <c r="J59" s="19">
        <v>65</v>
      </c>
      <c r="K59" s="6">
        <f xml:space="preserve"> H59*400+I59*100+J59</f>
        <v>365</v>
      </c>
      <c r="L59" s="6"/>
      <c r="M59" s="6"/>
      <c r="N59" s="6"/>
      <c r="O59" s="6"/>
      <c r="P59" s="115">
        <v>200</v>
      </c>
      <c r="Q59" s="6"/>
      <c r="R59" s="6"/>
      <c r="S59" s="6"/>
      <c r="T59" s="5"/>
      <c r="U59" s="289"/>
      <c r="V59" s="6"/>
      <c r="W59" s="6"/>
      <c r="X59" s="6"/>
      <c r="Y59" s="6"/>
      <c r="Z59" s="6"/>
      <c r="AA59" s="3"/>
    </row>
    <row r="60" spans="1:27" x14ac:dyDescent="0.55000000000000004">
      <c r="A60" s="18"/>
      <c r="B60" s="38">
        <v>37</v>
      </c>
      <c r="C60" s="29" t="s">
        <v>34</v>
      </c>
      <c r="D60" s="6">
        <v>57170</v>
      </c>
      <c r="E60" s="6">
        <v>181</v>
      </c>
      <c r="F60" s="6">
        <v>6461</v>
      </c>
      <c r="G60" s="6" t="s">
        <v>1693</v>
      </c>
      <c r="H60" s="6">
        <v>1</v>
      </c>
      <c r="I60" s="6">
        <v>2</v>
      </c>
      <c r="J60" s="19">
        <v>90</v>
      </c>
      <c r="K60" s="3"/>
      <c r="L60" s="6">
        <f xml:space="preserve"> H60*400+I60*100+J60</f>
        <v>690</v>
      </c>
      <c r="M60" s="6"/>
      <c r="N60" s="6"/>
      <c r="O60" s="6"/>
      <c r="P60" s="115">
        <v>200</v>
      </c>
      <c r="Q60" s="6">
        <v>9</v>
      </c>
      <c r="R60" s="6">
        <v>25</v>
      </c>
      <c r="S60" s="6" t="s">
        <v>36</v>
      </c>
      <c r="T60" s="5" t="s">
        <v>45</v>
      </c>
      <c r="U60" s="289">
        <v>112</v>
      </c>
      <c r="V60" s="6"/>
      <c r="W60" s="6">
        <v>112</v>
      </c>
      <c r="X60" s="6"/>
      <c r="Y60" s="6"/>
      <c r="Z60" s="6">
        <v>38</v>
      </c>
      <c r="AA60" s="3"/>
    </row>
    <row r="61" spans="1:27" x14ac:dyDescent="0.55000000000000004">
      <c r="A61" s="18"/>
      <c r="B61" s="38">
        <v>38</v>
      </c>
      <c r="C61" s="29" t="s">
        <v>34</v>
      </c>
      <c r="D61" s="6">
        <v>76689</v>
      </c>
      <c r="E61" s="6">
        <v>288</v>
      </c>
      <c r="F61" s="6">
        <v>6714</v>
      </c>
      <c r="G61" s="6" t="s">
        <v>1693</v>
      </c>
      <c r="H61" s="6">
        <v>7</v>
      </c>
      <c r="I61" s="6">
        <v>2</v>
      </c>
      <c r="J61" s="19">
        <v>42</v>
      </c>
      <c r="K61" s="6">
        <f xml:space="preserve"> H61*400+I61*100+J61</f>
        <v>3042</v>
      </c>
      <c r="L61" s="6"/>
      <c r="M61" s="6"/>
      <c r="N61" s="6"/>
      <c r="O61" s="6"/>
      <c r="P61" s="115">
        <v>150</v>
      </c>
      <c r="Q61" s="6"/>
      <c r="R61" s="6"/>
      <c r="S61" s="6"/>
      <c r="T61" s="5"/>
      <c r="U61" s="289"/>
      <c r="V61" s="6"/>
      <c r="W61" s="6"/>
      <c r="X61" s="6"/>
      <c r="Y61" s="6"/>
      <c r="Z61" s="6"/>
      <c r="AA61" s="3"/>
    </row>
    <row r="62" spans="1:27" x14ac:dyDescent="0.55000000000000004">
      <c r="A62" s="18"/>
      <c r="B62" s="38">
        <v>39</v>
      </c>
      <c r="C62" s="29" t="s">
        <v>34</v>
      </c>
      <c r="D62" s="6">
        <v>76691</v>
      </c>
      <c r="E62" s="6">
        <v>33</v>
      </c>
      <c r="F62" s="6">
        <v>6716</v>
      </c>
      <c r="G62" s="6" t="s">
        <v>1693</v>
      </c>
      <c r="H62" s="6">
        <v>47</v>
      </c>
      <c r="I62" s="6">
        <v>2</v>
      </c>
      <c r="J62" s="19">
        <v>45</v>
      </c>
      <c r="K62" s="6">
        <f xml:space="preserve"> H62*400+I62*100+J62</f>
        <v>19045</v>
      </c>
      <c r="L62" s="6"/>
      <c r="M62" s="6"/>
      <c r="N62" s="6"/>
      <c r="O62" s="6"/>
      <c r="P62" s="115">
        <v>150</v>
      </c>
      <c r="Q62" s="6"/>
      <c r="R62" s="6"/>
      <c r="S62" s="6"/>
      <c r="T62" s="5"/>
      <c r="U62" s="289"/>
      <c r="V62" s="6"/>
      <c r="W62" s="6"/>
      <c r="X62" s="6"/>
      <c r="Y62" s="6"/>
      <c r="Z62" s="6"/>
      <c r="AA62" s="3"/>
    </row>
    <row r="63" spans="1:27" x14ac:dyDescent="0.55000000000000004">
      <c r="A63" s="577"/>
      <c r="B63" s="38">
        <v>40</v>
      </c>
      <c r="C63" s="29" t="s">
        <v>1698</v>
      </c>
      <c r="D63" s="6">
        <v>116</v>
      </c>
      <c r="E63" s="6"/>
      <c r="F63" s="6"/>
      <c r="G63" s="6" t="s">
        <v>1693</v>
      </c>
      <c r="H63" s="6">
        <v>20</v>
      </c>
      <c r="I63" s="6"/>
      <c r="J63" s="19"/>
      <c r="K63" s="6">
        <f xml:space="preserve"> H63*400+I63*100+J63</f>
        <v>8000</v>
      </c>
      <c r="L63" s="6"/>
      <c r="M63" s="6"/>
      <c r="N63" s="6"/>
      <c r="O63" s="6"/>
      <c r="P63" s="115">
        <v>100</v>
      </c>
      <c r="Q63" s="6"/>
      <c r="R63" s="6"/>
      <c r="S63" s="6"/>
      <c r="T63" s="5"/>
      <c r="U63" s="289"/>
      <c r="V63" s="6"/>
      <c r="W63" s="6"/>
      <c r="X63" s="6"/>
      <c r="Y63" s="6"/>
      <c r="Z63" s="6"/>
      <c r="AA63" s="3"/>
    </row>
    <row r="64" spans="1:27" x14ac:dyDescent="0.55000000000000004">
      <c r="A64" s="18"/>
      <c r="B64" s="38"/>
      <c r="C64" s="29"/>
      <c r="D64" s="6"/>
      <c r="E64" s="6"/>
      <c r="F64" s="6"/>
      <c r="G64" s="6"/>
      <c r="H64" s="6"/>
      <c r="I64" s="6"/>
      <c r="J64" s="19"/>
      <c r="K64" s="6"/>
      <c r="L64" s="6"/>
      <c r="M64" s="6"/>
      <c r="N64" s="6"/>
      <c r="O64" s="6"/>
      <c r="P64" s="115"/>
      <c r="Q64" s="6"/>
      <c r="R64" s="6"/>
      <c r="S64" s="6"/>
      <c r="T64" s="5"/>
      <c r="U64" s="289"/>
      <c r="V64" s="6"/>
      <c r="W64" s="6"/>
      <c r="X64" s="6"/>
      <c r="Y64" s="6"/>
      <c r="Z64" s="6"/>
      <c r="AA64" s="3"/>
    </row>
    <row r="65" spans="1:27" x14ac:dyDescent="0.55000000000000004">
      <c r="A65" s="18" t="s">
        <v>3277</v>
      </c>
      <c r="B65" s="38">
        <v>41</v>
      </c>
      <c r="C65" s="29" t="s">
        <v>34</v>
      </c>
      <c r="D65" s="6">
        <v>52560</v>
      </c>
      <c r="E65" s="6">
        <v>23</v>
      </c>
      <c r="F65" s="6">
        <v>5324</v>
      </c>
      <c r="G65" s="6" t="s">
        <v>1693</v>
      </c>
      <c r="H65" s="6"/>
      <c r="I65" s="6"/>
      <c r="J65" s="19">
        <v>70</v>
      </c>
      <c r="K65" s="3"/>
      <c r="L65" s="6">
        <f xml:space="preserve"> H65*400+I65*100+J65</f>
        <v>70</v>
      </c>
      <c r="M65" s="6"/>
      <c r="N65" s="6"/>
      <c r="O65" s="6"/>
      <c r="P65" s="115">
        <v>100</v>
      </c>
      <c r="Q65" s="6">
        <v>10</v>
      </c>
      <c r="R65" s="6">
        <v>66</v>
      </c>
      <c r="S65" s="6" t="s">
        <v>36</v>
      </c>
      <c r="T65" s="5" t="s">
        <v>45</v>
      </c>
      <c r="U65" s="289">
        <v>112</v>
      </c>
      <c r="V65" s="6"/>
      <c r="W65" s="6">
        <v>112</v>
      </c>
      <c r="X65" s="6"/>
      <c r="Y65" s="6"/>
      <c r="Z65" s="6">
        <v>20</v>
      </c>
      <c r="AA65" s="3"/>
    </row>
    <row r="66" spans="1:27" x14ac:dyDescent="0.55000000000000004">
      <c r="A66" s="577"/>
      <c r="B66" s="38">
        <v>42</v>
      </c>
      <c r="C66" s="29" t="s">
        <v>47</v>
      </c>
      <c r="D66" s="6">
        <v>1706</v>
      </c>
      <c r="E66" s="6">
        <v>37</v>
      </c>
      <c r="F66" s="6"/>
      <c r="G66" s="6" t="s">
        <v>1693</v>
      </c>
      <c r="H66" s="6">
        <v>15</v>
      </c>
      <c r="I66" s="6">
        <v>3</v>
      </c>
      <c r="J66" s="19">
        <v>76</v>
      </c>
      <c r="K66" s="6">
        <f xml:space="preserve"> H66*400+I66*100+J66</f>
        <v>6376</v>
      </c>
      <c r="L66" s="6"/>
      <c r="M66" s="6"/>
      <c r="N66" s="6"/>
      <c r="O66" s="6"/>
      <c r="P66" s="115">
        <v>200</v>
      </c>
      <c r="Q66" s="6"/>
      <c r="R66" s="6"/>
      <c r="S66" s="6"/>
      <c r="T66" s="5"/>
      <c r="U66" s="289"/>
      <c r="V66" s="6"/>
      <c r="W66" s="6"/>
      <c r="X66" s="6"/>
      <c r="Y66" s="6"/>
      <c r="Z66" s="6"/>
      <c r="AA66" s="3"/>
    </row>
    <row r="67" spans="1:27" x14ac:dyDescent="0.55000000000000004">
      <c r="A67" s="18"/>
      <c r="B67" s="38"/>
      <c r="C67" s="29"/>
      <c r="D67" s="6"/>
      <c r="E67" s="6"/>
      <c r="F67" s="6"/>
      <c r="G67" s="6"/>
      <c r="H67" s="6"/>
      <c r="I67" s="6"/>
      <c r="J67" s="19"/>
      <c r="K67" s="6"/>
      <c r="L67" s="6"/>
      <c r="M67" s="6"/>
      <c r="N67" s="6"/>
      <c r="O67" s="6"/>
      <c r="P67" s="115"/>
      <c r="Q67" s="6"/>
      <c r="R67" s="6"/>
      <c r="S67" s="6"/>
      <c r="T67" s="5"/>
      <c r="U67" s="289"/>
      <c r="V67" s="6"/>
      <c r="W67" s="6"/>
      <c r="X67" s="6"/>
      <c r="Y67" s="6"/>
      <c r="Z67" s="6"/>
      <c r="AA67" s="3"/>
    </row>
    <row r="68" spans="1:27" x14ac:dyDescent="0.55000000000000004">
      <c r="A68" s="577" t="s">
        <v>3278</v>
      </c>
      <c r="B68" s="38">
        <v>43</v>
      </c>
      <c r="C68" s="29" t="s">
        <v>49</v>
      </c>
      <c r="D68" s="6">
        <v>10025</v>
      </c>
      <c r="E68" s="6">
        <v>116</v>
      </c>
      <c r="F68" s="6"/>
      <c r="G68" s="6" t="s">
        <v>1693</v>
      </c>
      <c r="H68" s="6">
        <v>5</v>
      </c>
      <c r="I68" s="6">
        <v>2</v>
      </c>
      <c r="J68" s="19">
        <v>35</v>
      </c>
      <c r="K68" s="6">
        <f xml:space="preserve"> H68*400+I68*100+J68</f>
        <v>2235</v>
      </c>
      <c r="L68" s="6"/>
      <c r="M68" s="6"/>
      <c r="N68" s="6"/>
      <c r="O68" s="6"/>
      <c r="P68" s="115">
        <v>100</v>
      </c>
      <c r="Q68" s="6"/>
      <c r="R68" s="6">
        <v>69</v>
      </c>
      <c r="S68" s="6"/>
      <c r="T68" s="5"/>
      <c r="U68" s="289"/>
      <c r="V68" s="6"/>
      <c r="W68" s="6"/>
      <c r="X68" s="6"/>
      <c r="Y68" s="6"/>
      <c r="Z68" s="6"/>
      <c r="AA68" s="3"/>
    </row>
    <row r="69" spans="1:27" x14ac:dyDescent="0.55000000000000004">
      <c r="A69" s="18"/>
      <c r="B69" s="38"/>
      <c r="C69" s="29"/>
      <c r="D69" s="6"/>
      <c r="E69" s="6"/>
      <c r="F69" s="6"/>
      <c r="G69" s="6"/>
      <c r="H69" s="6"/>
      <c r="I69" s="6"/>
      <c r="J69" s="19"/>
      <c r="K69" s="6"/>
      <c r="L69" s="6"/>
      <c r="M69" s="6"/>
      <c r="N69" s="6"/>
      <c r="O69" s="6"/>
      <c r="P69" s="115"/>
      <c r="Q69" s="6"/>
      <c r="R69" s="6"/>
      <c r="S69" s="6"/>
      <c r="T69" s="5"/>
      <c r="U69" s="289"/>
      <c r="V69" s="6"/>
      <c r="W69" s="6"/>
      <c r="X69" s="6"/>
      <c r="Y69" s="6"/>
      <c r="Z69" s="6"/>
      <c r="AA69" s="3"/>
    </row>
    <row r="70" spans="1:27" x14ac:dyDescent="0.55000000000000004">
      <c r="A70" s="577" t="s">
        <v>3279</v>
      </c>
      <c r="B70" s="38">
        <v>44</v>
      </c>
      <c r="C70" s="29" t="s">
        <v>49</v>
      </c>
      <c r="D70" s="6">
        <v>5372</v>
      </c>
      <c r="E70" s="6">
        <v>136</v>
      </c>
      <c r="F70" s="6"/>
      <c r="G70" s="6" t="s">
        <v>1693</v>
      </c>
      <c r="H70" s="6">
        <v>4</v>
      </c>
      <c r="I70" s="6">
        <v>3</v>
      </c>
      <c r="J70" s="19">
        <v>12</v>
      </c>
      <c r="K70" s="6">
        <f xml:space="preserve"> H70*400+I70*100+J70</f>
        <v>1912</v>
      </c>
      <c r="L70" s="6"/>
      <c r="M70" s="6"/>
      <c r="N70" s="6"/>
      <c r="O70" s="6"/>
      <c r="P70" s="115">
        <v>150</v>
      </c>
      <c r="Q70" s="6"/>
      <c r="R70" s="6">
        <v>64</v>
      </c>
      <c r="S70" s="6"/>
      <c r="T70" s="5"/>
      <c r="U70" s="289"/>
      <c r="V70" s="6"/>
      <c r="W70" s="6"/>
      <c r="X70" s="6"/>
      <c r="Y70" s="6"/>
      <c r="Z70" s="6"/>
      <c r="AA70" s="3"/>
    </row>
    <row r="71" spans="1:27" x14ac:dyDescent="0.55000000000000004">
      <c r="A71" s="18"/>
      <c r="B71" s="38"/>
      <c r="C71" s="29"/>
      <c r="D71" s="6"/>
      <c r="E71" s="6"/>
      <c r="F71" s="6"/>
      <c r="G71" s="6"/>
      <c r="H71" s="6"/>
      <c r="I71" s="6"/>
      <c r="J71" s="19"/>
      <c r="K71" s="6"/>
      <c r="L71" s="6"/>
      <c r="M71" s="6"/>
      <c r="N71" s="6"/>
      <c r="O71" s="6"/>
      <c r="P71" s="115"/>
      <c r="Q71" s="6"/>
      <c r="R71" s="6"/>
      <c r="S71" s="6"/>
      <c r="T71" s="5"/>
      <c r="U71" s="289"/>
      <c r="V71" s="6"/>
      <c r="W71" s="6"/>
      <c r="X71" s="6"/>
      <c r="Y71" s="6"/>
      <c r="Z71" s="6"/>
      <c r="AA71" s="3"/>
    </row>
    <row r="72" spans="1:27" x14ac:dyDescent="0.55000000000000004">
      <c r="A72" s="577" t="s">
        <v>3280</v>
      </c>
      <c r="B72" s="38">
        <v>45</v>
      </c>
      <c r="C72" s="29" t="s">
        <v>49</v>
      </c>
      <c r="D72" s="6">
        <v>1152</v>
      </c>
      <c r="E72" s="6">
        <v>24</v>
      </c>
      <c r="F72" s="6"/>
      <c r="G72" s="6" t="s">
        <v>1693</v>
      </c>
      <c r="H72" s="6">
        <v>1</v>
      </c>
      <c r="I72" s="6"/>
      <c r="J72" s="19">
        <v>21</v>
      </c>
      <c r="K72" s="6">
        <f xml:space="preserve"> H72*400+I72*100+J72</f>
        <v>421</v>
      </c>
      <c r="L72" s="6"/>
      <c r="M72" s="6"/>
      <c r="N72" s="6"/>
      <c r="O72" s="6"/>
      <c r="P72" s="115">
        <v>100</v>
      </c>
      <c r="Q72" s="6"/>
      <c r="R72" s="6">
        <v>49</v>
      </c>
      <c r="S72" s="6"/>
      <c r="T72" s="5"/>
      <c r="U72" s="289"/>
      <c r="V72" s="6"/>
      <c r="W72" s="6"/>
      <c r="X72" s="6"/>
      <c r="Y72" s="6"/>
      <c r="Z72" s="6"/>
      <c r="AA72" s="3"/>
    </row>
    <row r="73" spans="1:27" x14ac:dyDescent="0.55000000000000004">
      <c r="A73" s="577"/>
      <c r="B73" s="38"/>
      <c r="C73" s="29" t="s">
        <v>34</v>
      </c>
      <c r="D73" s="6">
        <v>52455</v>
      </c>
      <c r="E73" s="6">
        <v>49</v>
      </c>
      <c r="F73" s="6">
        <v>2514</v>
      </c>
      <c r="G73" s="6" t="s">
        <v>1693</v>
      </c>
      <c r="H73" s="6"/>
      <c r="I73" s="6">
        <v>1</v>
      </c>
      <c r="J73" s="19" t="s">
        <v>1759</v>
      </c>
      <c r="K73" s="6"/>
      <c r="L73" s="6">
        <v>135</v>
      </c>
      <c r="M73" s="6"/>
      <c r="N73" s="6"/>
      <c r="O73" s="6"/>
      <c r="P73" s="115">
        <v>250</v>
      </c>
      <c r="Q73" s="6"/>
      <c r="R73" s="6">
        <v>49</v>
      </c>
      <c r="S73" s="6" t="s">
        <v>36</v>
      </c>
      <c r="T73" s="5" t="s">
        <v>45</v>
      </c>
      <c r="U73" s="289">
        <v>112</v>
      </c>
      <c r="V73" s="6"/>
      <c r="W73" s="6">
        <v>112</v>
      </c>
      <c r="X73" s="6"/>
      <c r="Y73" s="6"/>
      <c r="Z73" s="6">
        <v>20</v>
      </c>
      <c r="AA73" s="3"/>
    </row>
    <row r="74" spans="1:27" x14ac:dyDescent="0.55000000000000004">
      <c r="A74" s="18"/>
      <c r="B74" s="38"/>
      <c r="C74" s="29"/>
      <c r="D74" s="6"/>
      <c r="E74" s="6"/>
      <c r="F74" s="6"/>
      <c r="G74" s="6"/>
      <c r="H74" s="6"/>
      <c r="I74" s="6"/>
      <c r="J74" s="19"/>
      <c r="K74" s="6"/>
      <c r="L74" s="6"/>
      <c r="M74" s="6"/>
      <c r="N74" s="6"/>
      <c r="O74" s="6"/>
      <c r="P74" s="115"/>
      <c r="Q74" s="6"/>
      <c r="R74" s="6"/>
      <c r="S74" s="6"/>
      <c r="T74" s="5"/>
      <c r="U74" s="289"/>
      <c r="V74" s="6"/>
      <c r="W74" s="6"/>
      <c r="X74" s="6"/>
      <c r="Y74" s="6"/>
      <c r="Z74" s="6"/>
      <c r="AA74" s="3"/>
    </row>
    <row r="75" spans="1:27" x14ac:dyDescent="0.55000000000000004">
      <c r="A75" s="577" t="s">
        <v>3270</v>
      </c>
      <c r="B75" s="38">
        <v>46</v>
      </c>
      <c r="C75" s="29" t="s">
        <v>49</v>
      </c>
      <c r="D75" s="6">
        <v>1139</v>
      </c>
      <c r="E75" s="6">
        <v>5</v>
      </c>
      <c r="F75" s="6"/>
      <c r="G75" s="6" t="s">
        <v>1693</v>
      </c>
      <c r="H75" s="6">
        <v>4</v>
      </c>
      <c r="I75" s="6">
        <v>1</v>
      </c>
      <c r="J75" s="19">
        <v>94</v>
      </c>
      <c r="K75" s="6">
        <f xml:space="preserve"> H75*400+I75*100+J75</f>
        <v>1794</v>
      </c>
      <c r="L75" s="6"/>
      <c r="M75" s="6"/>
      <c r="N75" s="6"/>
      <c r="O75" s="6"/>
      <c r="P75" s="115">
        <v>100</v>
      </c>
      <c r="Q75" s="6"/>
      <c r="R75" s="6">
        <v>59</v>
      </c>
      <c r="S75" s="6"/>
      <c r="T75" s="5"/>
      <c r="U75" s="289"/>
      <c r="V75" s="6"/>
      <c r="W75" s="6"/>
      <c r="X75" s="6"/>
      <c r="Y75" s="6"/>
      <c r="Z75" s="6"/>
      <c r="AA75" s="3"/>
    </row>
    <row r="76" spans="1:27" x14ac:dyDescent="0.55000000000000004">
      <c r="A76" s="18"/>
      <c r="B76" s="38"/>
      <c r="C76" s="29"/>
      <c r="D76" s="6"/>
      <c r="E76" s="6"/>
      <c r="F76" s="6"/>
      <c r="G76" s="6"/>
      <c r="H76" s="6"/>
      <c r="I76" s="6"/>
      <c r="J76" s="19"/>
      <c r="K76" s="6"/>
      <c r="L76" s="6"/>
      <c r="M76" s="6"/>
      <c r="N76" s="6"/>
      <c r="O76" s="6"/>
      <c r="P76" s="115"/>
      <c r="Q76" s="6"/>
      <c r="R76" s="6"/>
      <c r="S76" s="6"/>
      <c r="T76" s="5"/>
      <c r="U76" s="289"/>
      <c r="V76" s="6"/>
      <c r="W76" s="6"/>
      <c r="X76" s="6"/>
      <c r="Y76" s="6"/>
      <c r="Z76" s="6"/>
      <c r="AA76" s="3"/>
    </row>
    <row r="77" spans="1:27" x14ac:dyDescent="0.55000000000000004">
      <c r="A77" s="577" t="s">
        <v>3281</v>
      </c>
      <c r="B77" s="38">
        <v>47</v>
      </c>
      <c r="C77" s="29" t="s">
        <v>49</v>
      </c>
      <c r="D77" s="6">
        <v>1051</v>
      </c>
      <c r="E77" s="6">
        <v>23</v>
      </c>
      <c r="F77" s="6"/>
      <c r="G77" s="6" t="s">
        <v>1693</v>
      </c>
      <c r="H77" s="6">
        <v>10</v>
      </c>
      <c r="I77" s="6">
        <v>2</v>
      </c>
      <c r="J77" s="19">
        <v>58</v>
      </c>
      <c r="K77" s="6">
        <f xml:space="preserve"> H77*400+I77*100+J77</f>
        <v>4258</v>
      </c>
      <c r="L77" s="6"/>
      <c r="M77" s="6"/>
      <c r="N77" s="6"/>
      <c r="O77" s="6"/>
      <c r="P77" s="115">
        <v>150</v>
      </c>
      <c r="Q77" s="6"/>
      <c r="R77" s="6">
        <v>114</v>
      </c>
      <c r="S77" s="6"/>
      <c r="T77" s="5"/>
      <c r="U77" s="289"/>
      <c r="V77" s="6"/>
      <c r="W77" s="6"/>
      <c r="X77" s="6"/>
      <c r="Y77" s="6"/>
      <c r="Z77" s="6"/>
      <c r="AA77" s="3"/>
    </row>
    <row r="78" spans="1:27" x14ac:dyDescent="0.55000000000000004">
      <c r="A78" s="18"/>
      <c r="B78" s="38"/>
      <c r="C78" s="29"/>
      <c r="D78" s="6"/>
      <c r="E78" s="6"/>
      <c r="F78" s="6"/>
      <c r="G78" s="6"/>
      <c r="H78" s="6"/>
      <c r="I78" s="6"/>
      <c r="J78" s="19"/>
      <c r="K78" s="6"/>
      <c r="L78" s="6"/>
      <c r="M78" s="6"/>
      <c r="N78" s="6"/>
      <c r="O78" s="6"/>
      <c r="P78" s="115"/>
      <c r="Q78" s="6"/>
      <c r="R78" s="6"/>
      <c r="S78" s="6"/>
      <c r="T78" s="5"/>
      <c r="U78" s="289"/>
      <c r="V78" s="6"/>
      <c r="W78" s="6"/>
      <c r="X78" s="6"/>
      <c r="Y78" s="6"/>
      <c r="Z78" s="6"/>
      <c r="AA78" s="3"/>
    </row>
    <row r="79" spans="1:27" x14ac:dyDescent="0.55000000000000004">
      <c r="A79" s="577" t="s">
        <v>3282</v>
      </c>
      <c r="B79" s="38">
        <v>48</v>
      </c>
      <c r="C79" s="29" t="s">
        <v>49</v>
      </c>
      <c r="D79" s="6">
        <v>1040</v>
      </c>
      <c r="E79" s="6">
        <v>56</v>
      </c>
      <c r="F79" s="6"/>
      <c r="G79" s="6" t="s">
        <v>1693</v>
      </c>
      <c r="H79" s="6">
        <v>4</v>
      </c>
      <c r="I79" s="6">
        <v>2</v>
      </c>
      <c r="J79" s="19">
        <v>7</v>
      </c>
      <c r="K79" s="6">
        <f xml:space="preserve"> H79*400+I79*100+J79</f>
        <v>1807</v>
      </c>
      <c r="L79" s="6"/>
      <c r="M79" s="6"/>
      <c r="N79" s="6"/>
      <c r="O79" s="6"/>
      <c r="P79" s="115">
        <v>100</v>
      </c>
      <c r="Q79" s="6"/>
      <c r="R79" s="6">
        <v>24</v>
      </c>
      <c r="S79" s="6"/>
      <c r="T79" s="5"/>
      <c r="U79" s="289"/>
      <c r="V79" s="6"/>
      <c r="W79" s="6"/>
      <c r="X79" s="6"/>
      <c r="Y79" s="6"/>
      <c r="Z79" s="6"/>
      <c r="AA79" s="3"/>
    </row>
    <row r="80" spans="1:27" x14ac:dyDescent="0.55000000000000004">
      <c r="A80" s="18"/>
      <c r="B80" s="38"/>
      <c r="C80" s="29"/>
      <c r="D80" s="6"/>
      <c r="E80" s="6"/>
      <c r="F80" s="6"/>
      <c r="G80" s="6"/>
      <c r="H80" s="6"/>
      <c r="I80" s="6"/>
      <c r="J80" s="19"/>
      <c r="K80" s="6"/>
      <c r="L80" s="6"/>
      <c r="M80" s="6"/>
      <c r="N80" s="6"/>
      <c r="O80" s="6"/>
      <c r="P80" s="115"/>
      <c r="Q80" s="6"/>
      <c r="R80" s="6"/>
      <c r="S80" s="6"/>
      <c r="T80" s="5"/>
      <c r="U80" s="289"/>
      <c r="V80" s="6"/>
      <c r="W80" s="6"/>
      <c r="X80" s="6"/>
      <c r="Y80" s="6"/>
      <c r="Z80" s="6"/>
      <c r="AA80" s="3"/>
    </row>
    <row r="81" spans="1:27" x14ac:dyDescent="0.55000000000000004">
      <c r="A81" s="577" t="s">
        <v>3283</v>
      </c>
      <c r="B81" s="38">
        <v>49</v>
      </c>
      <c r="C81" s="29" t="s">
        <v>49</v>
      </c>
      <c r="D81" s="6">
        <v>1007</v>
      </c>
      <c r="E81" s="6">
        <v>5</v>
      </c>
      <c r="F81" s="6"/>
      <c r="G81" s="6" t="s">
        <v>1693</v>
      </c>
      <c r="H81" s="6">
        <v>7</v>
      </c>
      <c r="I81" s="6">
        <v>1</v>
      </c>
      <c r="J81" s="19">
        <v>6</v>
      </c>
      <c r="K81" s="6">
        <f xml:space="preserve"> H81*400+I81*100+J81</f>
        <v>2906</v>
      </c>
      <c r="L81" s="6"/>
      <c r="M81" s="6"/>
      <c r="N81" s="6"/>
      <c r="O81" s="6"/>
      <c r="P81" s="115">
        <v>100</v>
      </c>
      <c r="Q81" s="6"/>
      <c r="R81" s="6">
        <v>4</v>
      </c>
      <c r="S81" s="6"/>
      <c r="T81" s="5"/>
      <c r="U81" s="289"/>
      <c r="V81" s="6"/>
      <c r="W81" s="6"/>
      <c r="X81" s="6"/>
      <c r="Y81" s="6"/>
      <c r="Z81" s="6"/>
      <c r="AA81" s="3"/>
    </row>
    <row r="82" spans="1:27" x14ac:dyDescent="0.55000000000000004">
      <c r="A82" s="18"/>
      <c r="B82" s="38"/>
      <c r="C82" s="29"/>
      <c r="D82" s="6"/>
      <c r="E82" s="6"/>
      <c r="F82" s="6"/>
      <c r="G82" s="6"/>
      <c r="H82" s="6"/>
      <c r="I82" s="6"/>
      <c r="J82" s="19"/>
      <c r="K82" s="6"/>
      <c r="L82" s="6"/>
      <c r="M82" s="6"/>
      <c r="N82" s="6"/>
      <c r="O82" s="6"/>
      <c r="P82" s="115"/>
      <c r="Q82" s="6"/>
      <c r="R82" s="6"/>
      <c r="S82" s="6"/>
      <c r="T82" s="5"/>
      <c r="U82" s="289"/>
      <c r="V82" s="6"/>
      <c r="W82" s="6"/>
      <c r="X82" s="6"/>
      <c r="Y82" s="6"/>
      <c r="Z82" s="6"/>
      <c r="AA82" s="3"/>
    </row>
    <row r="83" spans="1:27" x14ac:dyDescent="0.55000000000000004">
      <c r="A83" s="577" t="s">
        <v>3284</v>
      </c>
      <c r="B83" s="38">
        <v>50</v>
      </c>
      <c r="C83" s="29" t="s">
        <v>47</v>
      </c>
      <c r="D83" s="6">
        <v>1710</v>
      </c>
      <c r="E83" s="6">
        <v>46</v>
      </c>
      <c r="F83" s="6"/>
      <c r="G83" s="6" t="s">
        <v>1693</v>
      </c>
      <c r="H83" s="6">
        <v>12</v>
      </c>
      <c r="I83" s="6">
        <v>2</v>
      </c>
      <c r="J83" s="19">
        <v>30</v>
      </c>
      <c r="K83" s="6">
        <f xml:space="preserve"> H83*400+I83*100+J83</f>
        <v>5030</v>
      </c>
      <c r="L83" s="6"/>
      <c r="M83" s="6"/>
      <c r="N83" s="6"/>
      <c r="O83" s="6"/>
      <c r="P83" s="115">
        <v>200</v>
      </c>
      <c r="Q83" s="6"/>
      <c r="R83" s="6">
        <v>88</v>
      </c>
      <c r="S83" s="6"/>
      <c r="T83" s="5"/>
      <c r="U83" s="289"/>
      <c r="V83" s="6"/>
      <c r="W83" s="6"/>
      <c r="X83" s="6"/>
      <c r="Y83" s="6"/>
      <c r="Z83" s="6"/>
      <c r="AA83" s="3"/>
    </row>
    <row r="84" spans="1:27" x14ac:dyDescent="0.55000000000000004">
      <c r="A84" s="577" t="s">
        <v>3284</v>
      </c>
      <c r="B84" s="38">
        <v>51</v>
      </c>
      <c r="C84" s="29" t="s">
        <v>49</v>
      </c>
      <c r="D84" s="6">
        <v>1137</v>
      </c>
      <c r="E84" s="6">
        <v>3</v>
      </c>
      <c r="F84" s="6"/>
      <c r="G84" s="6" t="s">
        <v>1693</v>
      </c>
      <c r="H84" s="6">
        <v>3</v>
      </c>
      <c r="I84" s="6">
        <v>1</v>
      </c>
      <c r="J84" s="19">
        <v>72</v>
      </c>
      <c r="K84" s="6">
        <f xml:space="preserve"> H84*400+I84*100+J84</f>
        <v>1372</v>
      </c>
      <c r="L84" s="6"/>
      <c r="M84" s="6"/>
      <c r="N84" s="6"/>
      <c r="O84" s="6"/>
      <c r="P84" s="115">
        <v>250</v>
      </c>
      <c r="Q84" s="6"/>
      <c r="R84" s="6"/>
      <c r="S84" s="6"/>
      <c r="T84" s="5"/>
      <c r="U84" s="289"/>
      <c r="V84" s="6"/>
      <c r="W84" s="6"/>
      <c r="X84" s="6"/>
      <c r="Y84" s="6"/>
      <c r="Z84" s="6"/>
      <c r="AA84" s="3"/>
    </row>
    <row r="85" spans="1:27" x14ac:dyDescent="0.55000000000000004">
      <c r="A85" s="18"/>
      <c r="B85" s="38"/>
      <c r="C85" s="29"/>
      <c r="D85" s="6"/>
      <c r="E85" s="6"/>
      <c r="F85" s="6"/>
      <c r="G85" s="6"/>
      <c r="H85" s="6"/>
      <c r="I85" s="6"/>
      <c r="J85" s="19"/>
      <c r="K85" s="6"/>
      <c r="L85" s="6"/>
      <c r="M85" s="6"/>
      <c r="N85" s="6"/>
      <c r="O85" s="6"/>
      <c r="P85" s="115"/>
      <c r="Q85" s="6"/>
      <c r="R85" s="6"/>
      <c r="S85" s="6"/>
      <c r="T85" s="5"/>
      <c r="U85" s="289"/>
      <c r="V85" s="6"/>
      <c r="W85" s="6"/>
      <c r="X85" s="6"/>
      <c r="Y85" s="6"/>
      <c r="Z85" s="6"/>
      <c r="AA85" s="3"/>
    </row>
    <row r="86" spans="1:27" x14ac:dyDescent="0.55000000000000004">
      <c r="A86" s="18" t="s">
        <v>3285</v>
      </c>
      <c r="B86" s="38">
        <v>52</v>
      </c>
      <c r="C86" s="29" t="s">
        <v>34</v>
      </c>
      <c r="D86" s="6">
        <v>74973</v>
      </c>
      <c r="E86" s="6">
        <v>267</v>
      </c>
      <c r="F86" s="6">
        <v>6621</v>
      </c>
      <c r="G86" s="6" t="s">
        <v>1693</v>
      </c>
      <c r="H86" s="6"/>
      <c r="I86" s="6">
        <v>1</v>
      </c>
      <c r="J86" s="19"/>
      <c r="K86" s="3"/>
      <c r="L86" s="6">
        <f xml:space="preserve"> H86*400+I86*100+J86</f>
        <v>100</v>
      </c>
      <c r="M86" s="6"/>
      <c r="N86" s="6"/>
      <c r="O86" s="6"/>
      <c r="P86" s="115">
        <v>300</v>
      </c>
      <c r="Q86" s="6">
        <v>11</v>
      </c>
      <c r="R86" s="6">
        <v>89</v>
      </c>
      <c r="S86" s="6" t="s">
        <v>36</v>
      </c>
      <c r="T86" s="5" t="s">
        <v>45</v>
      </c>
      <c r="U86" s="289">
        <v>36</v>
      </c>
      <c r="V86" s="6"/>
      <c r="W86" s="6">
        <v>36</v>
      </c>
      <c r="X86" s="6"/>
      <c r="Y86" s="6"/>
      <c r="Z86" s="6">
        <v>10</v>
      </c>
      <c r="AA86" s="3"/>
    </row>
    <row r="87" spans="1:27" x14ac:dyDescent="0.55000000000000004">
      <c r="A87" s="18"/>
      <c r="B87" s="38"/>
      <c r="C87" s="29"/>
      <c r="D87" s="6"/>
      <c r="E87" s="6"/>
      <c r="F87" s="6"/>
      <c r="G87" s="6"/>
      <c r="H87" s="6"/>
      <c r="I87" s="6"/>
      <c r="J87" s="19"/>
      <c r="K87" s="3"/>
      <c r="L87" s="6"/>
      <c r="M87" s="6"/>
      <c r="N87" s="6"/>
      <c r="O87" s="6"/>
      <c r="P87" s="115"/>
      <c r="Q87" s="6"/>
      <c r="R87" s="6"/>
      <c r="S87" s="6"/>
      <c r="T87" s="5"/>
      <c r="U87" s="289"/>
      <c r="V87" s="6"/>
      <c r="W87" s="6"/>
      <c r="X87" s="6"/>
      <c r="Y87" s="6"/>
      <c r="Z87" s="6"/>
      <c r="AA87" s="3"/>
    </row>
    <row r="88" spans="1:27" x14ac:dyDescent="0.55000000000000004">
      <c r="A88" s="18" t="s">
        <v>3286</v>
      </c>
      <c r="B88" s="38">
        <v>53</v>
      </c>
      <c r="C88" s="29" t="s">
        <v>34</v>
      </c>
      <c r="D88" s="6">
        <v>33150</v>
      </c>
      <c r="E88" s="6">
        <v>9</v>
      </c>
      <c r="F88" s="6">
        <v>2568</v>
      </c>
      <c r="G88" s="6" t="s">
        <v>1693</v>
      </c>
      <c r="H88" s="6">
        <v>3</v>
      </c>
      <c r="I88" s="6">
        <v>1</v>
      </c>
      <c r="J88" s="19">
        <v>20</v>
      </c>
      <c r="K88" s="6">
        <f xml:space="preserve"> H88*400+I88*100+J88</f>
        <v>1320</v>
      </c>
      <c r="L88" s="6"/>
      <c r="M88" s="6"/>
      <c r="N88" s="6"/>
      <c r="O88" s="6"/>
      <c r="P88" s="115">
        <v>175</v>
      </c>
      <c r="Q88" s="6"/>
      <c r="R88" s="6">
        <v>87</v>
      </c>
      <c r="S88" s="6"/>
      <c r="T88" s="5"/>
      <c r="U88" s="289"/>
      <c r="V88" s="6"/>
      <c r="W88" s="6"/>
      <c r="X88" s="6"/>
      <c r="Y88" s="6"/>
      <c r="Z88" s="6"/>
      <c r="AA88" s="3"/>
    </row>
    <row r="89" spans="1:27" x14ac:dyDescent="0.55000000000000004">
      <c r="A89" s="18"/>
      <c r="B89" s="38"/>
      <c r="C89" s="29"/>
      <c r="D89" s="6"/>
      <c r="E89" s="6"/>
      <c r="F89" s="6"/>
      <c r="G89" s="6"/>
      <c r="H89" s="6"/>
      <c r="I89" s="6"/>
      <c r="J89" s="19"/>
      <c r="K89" s="6"/>
      <c r="L89" s="6"/>
      <c r="M89" s="6"/>
      <c r="N89" s="6"/>
      <c r="O89" s="6"/>
      <c r="P89" s="115"/>
      <c r="Q89" s="6"/>
      <c r="R89" s="6"/>
      <c r="S89" s="6"/>
      <c r="T89" s="5"/>
      <c r="U89" s="289"/>
      <c r="V89" s="6"/>
      <c r="W89" s="6"/>
      <c r="X89" s="6"/>
      <c r="Y89" s="6"/>
      <c r="Z89" s="6"/>
      <c r="AA89" s="3"/>
    </row>
    <row r="90" spans="1:27" x14ac:dyDescent="0.55000000000000004">
      <c r="A90" s="18" t="s">
        <v>3287</v>
      </c>
      <c r="B90" s="38">
        <v>54</v>
      </c>
      <c r="C90" s="29" t="s">
        <v>34</v>
      </c>
      <c r="D90" s="6">
        <v>32746</v>
      </c>
      <c r="E90" s="6">
        <v>2</v>
      </c>
      <c r="F90" s="6">
        <v>2484</v>
      </c>
      <c r="G90" s="6" t="s">
        <v>1693</v>
      </c>
      <c r="H90" s="6">
        <v>12</v>
      </c>
      <c r="I90" s="6">
        <v>2</v>
      </c>
      <c r="J90" s="19">
        <v>66</v>
      </c>
      <c r="K90" s="6">
        <f xml:space="preserve"> H90*400+I90*100+J90</f>
        <v>5066</v>
      </c>
      <c r="L90" s="6"/>
      <c r="M90" s="6"/>
      <c r="N90" s="6"/>
      <c r="O90" s="6"/>
      <c r="P90" s="115">
        <v>100</v>
      </c>
      <c r="Q90" s="6"/>
      <c r="R90" s="6">
        <v>22</v>
      </c>
      <c r="S90" s="6"/>
      <c r="T90" s="5"/>
      <c r="U90" s="289"/>
      <c r="V90" s="6"/>
      <c r="W90" s="6"/>
      <c r="X90" s="6"/>
      <c r="Y90" s="6"/>
      <c r="Z90" s="6"/>
      <c r="AA90" s="3"/>
    </row>
    <row r="91" spans="1:27" x14ac:dyDescent="0.55000000000000004">
      <c r="A91" s="18"/>
      <c r="B91" s="38"/>
      <c r="C91" s="29"/>
      <c r="D91" s="6"/>
      <c r="E91" s="6"/>
      <c r="F91" s="6"/>
      <c r="G91" s="6"/>
      <c r="H91" s="6"/>
      <c r="I91" s="6"/>
      <c r="J91" s="19"/>
      <c r="K91" s="6"/>
      <c r="L91" s="6"/>
      <c r="M91" s="6"/>
      <c r="N91" s="6"/>
      <c r="O91" s="6"/>
      <c r="P91" s="115"/>
      <c r="Q91" s="6"/>
      <c r="R91" s="6"/>
      <c r="S91" s="6"/>
      <c r="T91" s="5"/>
      <c r="U91" s="289"/>
      <c r="V91" s="6"/>
      <c r="W91" s="6"/>
      <c r="X91" s="6"/>
      <c r="Y91" s="6"/>
      <c r="Z91" s="6"/>
      <c r="AA91" s="3"/>
    </row>
    <row r="92" spans="1:27" x14ac:dyDescent="0.55000000000000004">
      <c r="A92" s="18" t="s">
        <v>3270</v>
      </c>
      <c r="B92" s="38">
        <v>55</v>
      </c>
      <c r="C92" s="29" t="s">
        <v>34</v>
      </c>
      <c r="D92" s="6">
        <v>52567</v>
      </c>
      <c r="E92" s="6">
        <v>17</v>
      </c>
      <c r="F92" s="6">
        <v>5331</v>
      </c>
      <c r="G92" s="6" t="s">
        <v>1693</v>
      </c>
      <c r="H92" s="6"/>
      <c r="I92" s="6"/>
      <c r="J92" s="19">
        <v>60</v>
      </c>
      <c r="K92" s="3"/>
      <c r="L92" s="6">
        <f xml:space="preserve"> H92*400+I92*100+J92</f>
        <v>60</v>
      </c>
      <c r="M92" s="6"/>
      <c r="N92" s="6"/>
      <c r="O92" s="6"/>
      <c r="P92" s="115">
        <v>250</v>
      </c>
      <c r="Q92" s="6">
        <v>12</v>
      </c>
      <c r="R92" s="6">
        <v>59</v>
      </c>
      <c r="S92" s="6" t="s">
        <v>36</v>
      </c>
      <c r="T92" s="5" t="s">
        <v>45</v>
      </c>
      <c r="U92" s="289">
        <v>90</v>
      </c>
      <c r="V92" s="6"/>
      <c r="W92" s="6">
        <v>90</v>
      </c>
      <c r="X92" s="6"/>
      <c r="Y92" s="6"/>
      <c r="Z92" s="6">
        <v>28</v>
      </c>
      <c r="AA92" s="3"/>
    </row>
    <row r="93" spans="1:27" x14ac:dyDescent="0.55000000000000004">
      <c r="A93" s="18" t="s">
        <v>3270</v>
      </c>
      <c r="B93" s="38">
        <v>56</v>
      </c>
      <c r="C93" s="29" t="s">
        <v>34</v>
      </c>
      <c r="D93" s="6">
        <v>52548</v>
      </c>
      <c r="E93" s="6">
        <v>27</v>
      </c>
      <c r="F93" s="6">
        <v>5312</v>
      </c>
      <c r="G93" s="6" t="s">
        <v>1693</v>
      </c>
      <c r="H93" s="6"/>
      <c r="I93" s="6"/>
      <c r="J93" s="19">
        <v>77</v>
      </c>
      <c r="K93" s="3"/>
      <c r="L93" s="6">
        <f xml:space="preserve"> H93*400+I93*100+J93</f>
        <v>77</v>
      </c>
      <c r="M93" s="6"/>
      <c r="N93" s="6"/>
      <c r="O93" s="6"/>
      <c r="P93" s="115">
        <v>250</v>
      </c>
      <c r="Q93" s="6">
        <v>13</v>
      </c>
      <c r="R93" s="6">
        <v>59</v>
      </c>
      <c r="S93" s="6" t="s">
        <v>36</v>
      </c>
      <c r="T93" s="5" t="s">
        <v>1024</v>
      </c>
      <c r="U93" s="289">
        <v>36</v>
      </c>
      <c r="V93" s="6"/>
      <c r="W93" s="6">
        <v>36</v>
      </c>
      <c r="X93" s="6"/>
      <c r="Y93" s="6"/>
      <c r="Z93" s="6"/>
      <c r="AA93" s="3"/>
    </row>
    <row r="94" spans="1:27" x14ac:dyDescent="0.55000000000000004">
      <c r="A94" s="577" t="s">
        <v>3270</v>
      </c>
      <c r="B94" s="38">
        <v>57</v>
      </c>
      <c r="C94" s="29" t="s">
        <v>49</v>
      </c>
      <c r="D94" s="6">
        <v>1023</v>
      </c>
      <c r="E94" s="6">
        <v>27</v>
      </c>
      <c r="F94" s="6"/>
      <c r="G94" s="6" t="s">
        <v>1693</v>
      </c>
      <c r="H94" s="6">
        <v>2</v>
      </c>
      <c r="I94" s="6"/>
      <c r="J94" s="19" t="s">
        <v>1699</v>
      </c>
      <c r="K94" s="6">
        <f xml:space="preserve"> H94*400+I94*100+J94</f>
        <v>809</v>
      </c>
      <c r="L94" s="6"/>
      <c r="M94" s="6"/>
      <c r="N94" s="6"/>
      <c r="O94" s="6"/>
      <c r="P94" s="115">
        <v>100</v>
      </c>
      <c r="Q94" s="6"/>
      <c r="R94" s="6"/>
      <c r="S94" s="6"/>
      <c r="T94" s="5"/>
      <c r="U94" s="289"/>
      <c r="V94" s="6"/>
      <c r="W94" s="6"/>
      <c r="X94" s="6"/>
      <c r="Y94" s="6"/>
      <c r="Z94" s="6"/>
      <c r="AA94" s="3"/>
    </row>
    <row r="95" spans="1:27" x14ac:dyDescent="0.55000000000000004">
      <c r="A95" s="18"/>
      <c r="B95" s="38"/>
      <c r="C95" s="29"/>
      <c r="D95" s="6"/>
      <c r="E95" s="6"/>
      <c r="F95" s="6"/>
      <c r="G95" s="6"/>
      <c r="H95" s="6"/>
      <c r="I95" s="6"/>
      <c r="J95" s="19"/>
      <c r="K95" s="6"/>
      <c r="L95" s="6"/>
      <c r="M95" s="6"/>
      <c r="N95" s="6"/>
      <c r="O95" s="6"/>
      <c r="P95" s="115"/>
      <c r="Q95" s="6"/>
      <c r="R95" s="6"/>
      <c r="S95" s="6"/>
      <c r="T95" s="5"/>
      <c r="U95" s="289"/>
      <c r="V95" s="6"/>
      <c r="W95" s="6"/>
      <c r="X95" s="6"/>
      <c r="Y95" s="6"/>
      <c r="Z95" s="6"/>
      <c r="AA95" s="3"/>
    </row>
    <row r="96" spans="1:27" x14ac:dyDescent="0.55000000000000004">
      <c r="A96" s="18" t="s">
        <v>3288</v>
      </c>
      <c r="B96" s="38">
        <v>58</v>
      </c>
      <c r="C96" s="29" t="s">
        <v>34</v>
      </c>
      <c r="D96" s="6">
        <v>52582</v>
      </c>
      <c r="E96" s="6">
        <v>16</v>
      </c>
      <c r="F96" s="6">
        <v>5346</v>
      </c>
      <c r="G96" s="6" t="s">
        <v>1693</v>
      </c>
      <c r="H96" s="6"/>
      <c r="I96" s="6">
        <v>2</v>
      </c>
      <c r="J96" s="19">
        <v>9</v>
      </c>
      <c r="K96" s="3"/>
      <c r="L96" s="6">
        <f xml:space="preserve"> H96*400+I96*100+J96</f>
        <v>209</v>
      </c>
      <c r="M96" s="6"/>
      <c r="N96" s="6"/>
      <c r="O96" s="6"/>
      <c r="P96" s="115">
        <v>250</v>
      </c>
      <c r="Q96" s="6">
        <v>14</v>
      </c>
      <c r="R96" s="6">
        <v>45</v>
      </c>
      <c r="S96" s="6" t="s">
        <v>36</v>
      </c>
      <c r="T96" s="5" t="s">
        <v>45</v>
      </c>
      <c r="U96" s="289">
        <v>88</v>
      </c>
      <c r="V96" s="6"/>
      <c r="W96" s="6">
        <v>88</v>
      </c>
      <c r="X96" s="6"/>
      <c r="Y96" s="6"/>
      <c r="Z96" s="6"/>
      <c r="AA96" s="3"/>
    </row>
    <row r="97" spans="1:27" x14ac:dyDescent="0.55000000000000004">
      <c r="A97" s="18" t="s">
        <v>3288</v>
      </c>
      <c r="B97" s="38">
        <v>59</v>
      </c>
      <c r="C97" s="29" t="s">
        <v>34</v>
      </c>
      <c r="D97" s="6">
        <v>33144</v>
      </c>
      <c r="E97" s="6">
        <v>5</v>
      </c>
      <c r="F97" s="6">
        <v>2562</v>
      </c>
      <c r="G97" s="6" t="s">
        <v>1693</v>
      </c>
      <c r="H97" s="6">
        <v>6</v>
      </c>
      <c r="I97" s="6">
        <v>1</v>
      </c>
      <c r="J97" s="19" t="s">
        <v>1700</v>
      </c>
      <c r="K97" s="6">
        <f xml:space="preserve"> H97*400+I97*100+J97</f>
        <v>2586</v>
      </c>
      <c r="L97" s="6"/>
      <c r="M97" s="6"/>
      <c r="N97" s="6"/>
      <c r="O97" s="6"/>
      <c r="P97" s="115">
        <v>175</v>
      </c>
      <c r="Q97" s="6"/>
      <c r="R97" s="6"/>
      <c r="S97" s="6"/>
      <c r="T97" s="5"/>
      <c r="U97" s="289"/>
      <c r="V97" s="6"/>
      <c r="W97" s="6"/>
      <c r="X97" s="6"/>
      <c r="Y97" s="6"/>
      <c r="Z97" s="6"/>
      <c r="AA97" s="3"/>
    </row>
    <row r="98" spans="1:27" x14ac:dyDescent="0.55000000000000004">
      <c r="A98" s="18" t="s">
        <v>3288</v>
      </c>
      <c r="B98" s="38">
        <v>60</v>
      </c>
      <c r="C98" s="29" t="s">
        <v>34</v>
      </c>
      <c r="D98" s="6">
        <v>100328</v>
      </c>
      <c r="E98" s="6">
        <v>70</v>
      </c>
      <c r="F98" s="6">
        <v>8039</v>
      </c>
      <c r="G98" s="6" t="s">
        <v>1693</v>
      </c>
      <c r="H98" s="6">
        <v>25</v>
      </c>
      <c r="I98" s="6">
        <v>3</v>
      </c>
      <c r="J98" s="19">
        <v>48</v>
      </c>
      <c r="K98" s="6">
        <f xml:space="preserve"> H98*400+I98*100+J98</f>
        <v>10348</v>
      </c>
      <c r="L98" s="6"/>
      <c r="M98" s="6"/>
      <c r="N98" s="6"/>
      <c r="O98" s="6"/>
      <c r="P98" s="115">
        <v>200</v>
      </c>
      <c r="Q98" s="6"/>
      <c r="R98" s="6"/>
      <c r="S98" s="6"/>
      <c r="T98" s="5"/>
      <c r="U98" s="289"/>
      <c r="V98" s="6"/>
      <c r="W98" s="6"/>
      <c r="X98" s="6"/>
      <c r="Y98" s="6"/>
      <c r="Z98" s="6"/>
      <c r="AA98" s="3"/>
    </row>
    <row r="99" spans="1:27" x14ac:dyDescent="0.55000000000000004">
      <c r="A99" s="18"/>
      <c r="B99" s="38"/>
      <c r="C99" s="29"/>
      <c r="D99" s="6"/>
      <c r="E99" s="6"/>
      <c r="F99" s="6"/>
      <c r="G99" s="6"/>
      <c r="H99" s="6"/>
      <c r="I99" s="6"/>
      <c r="J99" s="19"/>
      <c r="K99" s="6"/>
      <c r="L99" s="6"/>
      <c r="M99" s="6"/>
      <c r="N99" s="6"/>
      <c r="O99" s="6"/>
      <c r="P99" s="115"/>
      <c r="Q99" s="6"/>
      <c r="R99" s="6"/>
      <c r="S99" s="6"/>
      <c r="T99" s="5"/>
      <c r="U99" s="289"/>
      <c r="V99" s="6"/>
      <c r="W99" s="6"/>
      <c r="X99" s="6"/>
      <c r="Y99" s="6"/>
      <c r="Z99" s="6"/>
      <c r="AA99" s="3"/>
    </row>
    <row r="100" spans="1:27" x14ac:dyDescent="0.55000000000000004">
      <c r="A100" s="577" t="s">
        <v>3289</v>
      </c>
      <c r="B100" s="38">
        <v>61</v>
      </c>
      <c r="C100" s="29" t="s">
        <v>49</v>
      </c>
      <c r="D100" s="6">
        <v>3516</v>
      </c>
      <c r="E100" s="6">
        <v>37</v>
      </c>
      <c r="F100" s="6"/>
      <c r="G100" s="6" t="s">
        <v>1693</v>
      </c>
      <c r="H100" s="6">
        <v>20</v>
      </c>
      <c r="I100" s="6">
        <v>2</v>
      </c>
      <c r="J100" s="19" t="s">
        <v>1701</v>
      </c>
      <c r="K100" s="6">
        <f xml:space="preserve"> H100*400+I100*100+J100</f>
        <v>8231</v>
      </c>
      <c r="L100" s="6"/>
      <c r="M100" s="6"/>
      <c r="N100" s="6"/>
      <c r="O100" s="6"/>
      <c r="P100" s="115">
        <v>200</v>
      </c>
      <c r="Q100" s="6"/>
      <c r="R100" s="6">
        <v>34</v>
      </c>
      <c r="S100" s="6"/>
      <c r="T100" s="5"/>
      <c r="U100" s="289"/>
      <c r="V100" s="6"/>
      <c r="W100" s="6"/>
      <c r="X100" s="6"/>
      <c r="Y100" s="6"/>
      <c r="Z100" s="6"/>
      <c r="AA100" s="3"/>
    </row>
    <row r="101" spans="1:27" x14ac:dyDescent="0.55000000000000004">
      <c r="A101" s="18"/>
      <c r="B101" s="38"/>
      <c r="C101" s="29"/>
      <c r="D101" s="6"/>
      <c r="E101" s="6"/>
      <c r="F101" s="6"/>
      <c r="G101" s="6"/>
      <c r="H101" s="6"/>
      <c r="I101" s="6"/>
      <c r="J101" s="19"/>
      <c r="K101" s="6"/>
      <c r="L101" s="6"/>
      <c r="M101" s="6"/>
      <c r="N101" s="6"/>
      <c r="O101" s="6"/>
      <c r="P101" s="115"/>
      <c r="Q101" s="6"/>
      <c r="R101" s="6"/>
      <c r="S101" s="6"/>
      <c r="T101" s="5"/>
      <c r="U101" s="289"/>
      <c r="V101" s="6"/>
      <c r="W101" s="6"/>
      <c r="X101" s="6"/>
      <c r="Y101" s="6"/>
      <c r="Z101" s="6"/>
      <c r="AA101" s="3"/>
    </row>
    <row r="102" spans="1:27" x14ac:dyDescent="0.55000000000000004">
      <c r="A102" s="577" t="s">
        <v>3290</v>
      </c>
      <c r="B102" s="38">
        <v>62</v>
      </c>
      <c r="C102" s="29" t="s">
        <v>1698</v>
      </c>
      <c r="D102" s="6"/>
      <c r="E102" s="6"/>
      <c r="F102" s="6"/>
      <c r="G102" s="6" t="s">
        <v>1693</v>
      </c>
      <c r="H102" s="6">
        <v>9</v>
      </c>
      <c r="I102" s="6"/>
      <c r="J102" s="19"/>
      <c r="K102" s="3"/>
      <c r="L102" s="6">
        <v>3600</v>
      </c>
      <c r="M102" s="6"/>
      <c r="N102" s="6"/>
      <c r="O102" s="6"/>
      <c r="P102" s="115"/>
      <c r="Q102" s="6">
        <v>38</v>
      </c>
      <c r="R102" s="6">
        <v>35</v>
      </c>
      <c r="S102" s="6" t="s">
        <v>36</v>
      </c>
      <c r="T102" s="5" t="s">
        <v>45</v>
      </c>
      <c r="U102" s="289">
        <v>96</v>
      </c>
      <c r="V102" s="6"/>
      <c r="W102" s="6">
        <v>96</v>
      </c>
      <c r="X102" s="6"/>
      <c r="Y102" s="6"/>
      <c r="Z102" s="6">
        <v>40</v>
      </c>
      <c r="AA102" s="3"/>
    </row>
    <row r="103" spans="1:27" x14ac:dyDescent="0.55000000000000004">
      <c r="A103" s="18"/>
      <c r="B103" s="38"/>
      <c r="C103" s="29"/>
      <c r="D103" s="6"/>
      <c r="E103" s="6"/>
      <c r="F103" s="6"/>
      <c r="G103" s="6"/>
      <c r="H103" s="6"/>
      <c r="I103" s="6"/>
      <c r="J103" s="19"/>
      <c r="K103" s="3"/>
      <c r="L103" s="6"/>
      <c r="M103" s="6"/>
      <c r="N103" s="6"/>
      <c r="O103" s="6"/>
      <c r="P103" s="115"/>
      <c r="Q103" s="6"/>
      <c r="R103" s="6"/>
      <c r="S103" s="6"/>
      <c r="T103" s="5"/>
      <c r="U103" s="289"/>
      <c r="V103" s="6"/>
      <c r="W103" s="6"/>
      <c r="X103" s="6"/>
      <c r="Y103" s="6"/>
      <c r="Z103" s="6"/>
      <c r="AA103" s="3"/>
    </row>
    <row r="104" spans="1:27" x14ac:dyDescent="0.55000000000000004">
      <c r="A104" s="577" t="s">
        <v>3291</v>
      </c>
      <c r="B104" s="38">
        <v>63</v>
      </c>
      <c r="C104" s="29" t="s">
        <v>1702</v>
      </c>
      <c r="D104" s="6"/>
      <c r="E104" s="6"/>
      <c r="F104" s="6"/>
      <c r="G104" s="6" t="s">
        <v>1693</v>
      </c>
      <c r="H104" s="6">
        <v>30</v>
      </c>
      <c r="I104" s="6"/>
      <c r="J104" s="19"/>
      <c r="K104" s="6">
        <f xml:space="preserve"> H104*400+I104*100+J104</f>
        <v>12000</v>
      </c>
      <c r="L104" s="6"/>
      <c r="M104" s="6"/>
      <c r="N104" s="6"/>
      <c r="O104" s="6"/>
      <c r="P104" s="115">
        <v>150</v>
      </c>
      <c r="Q104" s="6"/>
      <c r="R104" s="6">
        <v>93</v>
      </c>
      <c r="S104" s="6"/>
      <c r="T104" s="5"/>
      <c r="U104" s="289"/>
      <c r="V104" s="6"/>
      <c r="W104" s="6"/>
      <c r="X104" s="6"/>
      <c r="Y104" s="6"/>
      <c r="Z104" s="6"/>
      <c r="AA104" s="3"/>
    </row>
    <row r="105" spans="1:27" x14ac:dyDescent="0.55000000000000004">
      <c r="A105" s="18"/>
      <c r="B105" s="38"/>
      <c r="C105" s="29"/>
      <c r="D105" s="6"/>
      <c r="E105" s="6"/>
      <c r="F105" s="6"/>
      <c r="G105" s="6"/>
      <c r="H105" s="6"/>
      <c r="I105" s="6"/>
      <c r="J105" s="19"/>
      <c r="K105" s="6"/>
      <c r="L105" s="6"/>
      <c r="M105" s="6"/>
      <c r="N105" s="6"/>
      <c r="O105" s="6"/>
      <c r="P105" s="115"/>
      <c r="Q105" s="6"/>
      <c r="R105" s="6"/>
      <c r="S105" s="6"/>
      <c r="T105" s="5"/>
      <c r="U105" s="289"/>
      <c r="V105" s="6"/>
      <c r="W105" s="6"/>
      <c r="X105" s="6"/>
      <c r="Y105" s="6"/>
      <c r="Z105" s="6"/>
      <c r="AA105" s="3"/>
    </row>
    <row r="106" spans="1:27" x14ac:dyDescent="0.55000000000000004">
      <c r="A106" s="577" t="s">
        <v>3292</v>
      </c>
      <c r="B106" s="38">
        <v>64</v>
      </c>
      <c r="C106" s="29" t="s">
        <v>49</v>
      </c>
      <c r="D106" s="6">
        <v>5562</v>
      </c>
      <c r="E106" s="6">
        <v>11</v>
      </c>
      <c r="F106" s="6"/>
      <c r="G106" s="6" t="s">
        <v>1693</v>
      </c>
      <c r="H106" s="6">
        <v>15</v>
      </c>
      <c r="I106" s="6">
        <v>1</v>
      </c>
      <c r="J106" s="19">
        <v>91</v>
      </c>
      <c r="K106" s="6">
        <f xml:space="preserve"> H106*400+I106*100+J106</f>
        <v>6191</v>
      </c>
      <c r="L106" s="6"/>
      <c r="M106" s="6"/>
      <c r="N106" s="6"/>
      <c r="O106" s="6"/>
      <c r="P106" s="115">
        <v>100</v>
      </c>
      <c r="Q106" s="6"/>
      <c r="R106" s="6">
        <v>69</v>
      </c>
      <c r="S106" s="6"/>
      <c r="T106" s="5"/>
      <c r="U106" s="289"/>
      <c r="V106" s="6"/>
      <c r="W106" s="6"/>
      <c r="X106" s="6"/>
      <c r="Y106" s="6"/>
      <c r="Z106" s="6"/>
      <c r="AA106" s="3"/>
    </row>
    <row r="107" spans="1:27" x14ac:dyDescent="0.55000000000000004">
      <c r="A107" s="18"/>
      <c r="B107" s="38"/>
      <c r="C107" s="29"/>
      <c r="D107" s="6"/>
      <c r="E107" s="6"/>
      <c r="F107" s="6"/>
      <c r="G107" s="6"/>
      <c r="H107" s="6"/>
      <c r="I107" s="6"/>
      <c r="J107" s="19"/>
      <c r="K107" s="6"/>
      <c r="L107" s="6"/>
      <c r="M107" s="6"/>
      <c r="N107" s="6"/>
      <c r="O107" s="6"/>
      <c r="P107" s="115"/>
      <c r="Q107" s="6"/>
      <c r="R107" s="6"/>
      <c r="S107" s="6"/>
      <c r="T107" s="5"/>
      <c r="U107" s="289"/>
      <c r="V107" s="6"/>
      <c r="W107" s="6"/>
      <c r="X107" s="6"/>
      <c r="Y107" s="6"/>
      <c r="Z107" s="6"/>
      <c r="AA107" s="3"/>
    </row>
    <row r="108" spans="1:27" x14ac:dyDescent="0.55000000000000004">
      <c r="A108" s="18" t="s">
        <v>3293</v>
      </c>
      <c r="B108" s="38">
        <v>65</v>
      </c>
      <c r="C108" s="29" t="s">
        <v>34</v>
      </c>
      <c r="D108" s="6">
        <v>52551</v>
      </c>
      <c r="E108" s="6">
        <v>29</v>
      </c>
      <c r="F108" s="6">
        <v>5315</v>
      </c>
      <c r="G108" s="6" t="s">
        <v>1693</v>
      </c>
      <c r="H108" s="6"/>
      <c r="I108" s="6"/>
      <c r="J108" s="19">
        <v>60</v>
      </c>
      <c r="K108" s="3"/>
      <c r="L108" s="6">
        <f xml:space="preserve"> H108*400+I108*100+J108</f>
        <v>60</v>
      </c>
      <c r="M108" s="6"/>
      <c r="N108" s="6"/>
      <c r="O108" s="6"/>
      <c r="P108" s="115">
        <v>250</v>
      </c>
      <c r="Q108" s="6">
        <v>16</v>
      </c>
      <c r="R108" s="6">
        <v>72</v>
      </c>
      <c r="S108" s="6" t="s">
        <v>36</v>
      </c>
      <c r="T108" s="5" t="s">
        <v>1024</v>
      </c>
      <c r="U108" s="289">
        <v>36</v>
      </c>
      <c r="V108" s="6"/>
      <c r="W108" s="6">
        <v>36</v>
      </c>
      <c r="X108" s="6"/>
      <c r="Y108" s="6"/>
      <c r="Z108" s="6">
        <v>40</v>
      </c>
      <c r="AA108" s="3"/>
    </row>
    <row r="109" spans="1:27" x14ac:dyDescent="0.55000000000000004">
      <c r="A109" s="577" t="s">
        <v>3293</v>
      </c>
      <c r="B109" s="38">
        <v>66</v>
      </c>
      <c r="C109" s="29" t="s">
        <v>49</v>
      </c>
      <c r="D109" s="6">
        <v>19588</v>
      </c>
      <c r="E109" s="6">
        <v>184</v>
      </c>
      <c r="F109" s="6"/>
      <c r="G109" s="6" t="s">
        <v>1693</v>
      </c>
      <c r="H109" s="6">
        <v>5</v>
      </c>
      <c r="I109" s="6">
        <v>3</v>
      </c>
      <c r="J109" s="19">
        <v>16</v>
      </c>
      <c r="K109" s="6">
        <f xml:space="preserve"> H109*400+I109*100+J109</f>
        <v>2316</v>
      </c>
      <c r="L109" s="6"/>
      <c r="M109" s="6"/>
      <c r="N109" s="6"/>
      <c r="O109" s="6"/>
      <c r="P109" s="115">
        <v>200</v>
      </c>
      <c r="Q109" s="6"/>
      <c r="R109" s="6"/>
      <c r="S109" s="6"/>
      <c r="T109" s="5"/>
      <c r="U109" s="289"/>
      <c r="V109" s="6"/>
      <c r="W109" s="6"/>
      <c r="X109" s="6"/>
      <c r="Y109" s="6"/>
      <c r="Z109" s="6"/>
      <c r="AA109" s="3"/>
    </row>
    <row r="110" spans="1:27" x14ac:dyDescent="0.55000000000000004">
      <c r="A110" s="18"/>
      <c r="B110" s="38"/>
      <c r="C110" s="29"/>
      <c r="D110" s="6"/>
      <c r="E110" s="6"/>
      <c r="F110" s="6"/>
      <c r="G110" s="6"/>
      <c r="H110" s="6"/>
      <c r="I110" s="6"/>
      <c r="J110" s="19"/>
      <c r="K110" s="6"/>
      <c r="L110" s="6"/>
      <c r="M110" s="6"/>
      <c r="N110" s="6"/>
      <c r="O110" s="6"/>
      <c r="P110" s="115"/>
      <c r="Q110" s="6"/>
      <c r="R110" s="6"/>
      <c r="S110" s="6"/>
      <c r="T110" s="5"/>
      <c r="U110" s="289"/>
      <c r="V110" s="6"/>
      <c r="W110" s="6"/>
      <c r="X110" s="6"/>
      <c r="Y110" s="6"/>
      <c r="Z110" s="6"/>
      <c r="AA110" s="3"/>
    </row>
    <row r="111" spans="1:27" x14ac:dyDescent="0.55000000000000004">
      <c r="A111" s="18" t="s">
        <v>3294</v>
      </c>
      <c r="B111" s="38">
        <v>67</v>
      </c>
      <c r="C111" s="29" t="s">
        <v>34</v>
      </c>
      <c r="D111" s="6">
        <v>52593</v>
      </c>
      <c r="E111" s="6">
        <v>9</v>
      </c>
      <c r="F111" s="6">
        <v>5357</v>
      </c>
      <c r="G111" s="6" t="s">
        <v>1693</v>
      </c>
      <c r="H111" s="6"/>
      <c r="I111" s="6"/>
      <c r="J111" s="19">
        <v>69</v>
      </c>
      <c r="K111" s="3"/>
      <c r="L111" s="6">
        <f xml:space="preserve"> H111*400+I111*100+J111</f>
        <v>69</v>
      </c>
      <c r="M111" s="6"/>
      <c r="N111" s="6"/>
      <c r="O111" s="6"/>
      <c r="P111" s="115">
        <v>250</v>
      </c>
      <c r="Q111" s="6">
        <v>17</v>
      </c>
      <c r="R111" s="6">
        <v>30</v>
      </c>
      <c r="S111" s="6" t="s">
        <v>36</v>
      </c>
      <c r="T111" s="5" t="s">
        <v>45</v>
      </c>
      <c r="U111" s="289">
        <v>135</v>
      </c>
      <c r="V111" s="6"/>
      <c r="W111" s="6">
        <v>135</v>
      </c>
      <c r="X111" s="6"/>
      <c r="Y111" s="6"/>
      <c r="Z111" s="6">
        <v>15</v>
      </c>
      <c r="AA111" s="3"/>
    </row>
    <row r="112" spans="1:27" x14ac:dyDescent="0.55000000000000004">
      <c r="A112" s="577" t="s">
        <v>3294</v>
      </c>
      <c r="B112" s="38">
        <v>68</v>
      </c>
      <c r="C112" s="29" t="s">
        <v>49</v>
      </c>
      <c r="D112" s="6">
        <v>67</v>
      </c>
      <c r="E112" s="6">
        <v>4951</v>
      </c>
      <c r="F112" s="6">
        <v>51</v>
      </c>
      <c r="G112" s="6" t="s">
        <v>1693</v>
      </c>
      <c r="H112" s="6">
        <v>19</v>
      </c>
      <c r="I112" s="6">
        <v>1</v>
      </c>
      <c r="J112" s="19">
        <v>55</v>
      </c>
      <c r="K112" s="6">
        <f xml:space="preserve"> H112*400+I112*100+J112</f>
        <v>7755</v>
      </c>
      <c r="L112" s="6"/>
      <c r="M112" s="6"/>
      <c r="N112" s="6"/>
      <c r="O112" s="6"/>
      <c r="P112" s="115">
        <v>150</v>
      </c>
      <c r="Q112" s="6"/>
      <c r="R112" s="6"/>
      <c r="S112" s="6"/>
      <c r="T112" s="5"/>
      <c r="U112" s="289"/>
      <c r="V112" s="6"/>
      <c r="W112" s="6"/>
      <c r="X112" s="6"/>
      <c r="Y112" s="6"/>
      <c r="Z112" s="6"/>
      <c r="AA112" s="3"/>
    </row>
    <row r="113" spans="1:27" x14ac:dyDescent="0.55000000000000004">
      <c r="A113" s="18"/>
      <c r="B113" s="38"/>
      <c r="C113" s="29"/>
      <c r="D113" s="6"/>
      <c r="E113" s="6"/>
      <c r="F113" s="6"/>
      <c r="G113" s="6"/>
      <c r="H113" s="6"/>
      <c r="I113" s="6"/>
      <c r="J113" s="19"/>
      <c r="K113" s="6"/>
      <c r="L113" s="6"/>
      <c r="M113" s="6"/>
      <c r="N113" s="6"/>
      <c r="O113" s="6"/>
      <c r="P113" s="115"/>
      <c r="Q113" s="6"/>
      <c r="R113" s="6"/>
      <c r="S113" s="6"/>
      <c r="T113" s="5"/>
      <c r="U113" s="289"/>
      <c r="V113" s="6"/>
      <c r="W113" s="6"/>
      <c r="X113" s="6"/>
      <c r="Y113" s="6"/>
      <c r="Z113" s="6"/>
      <c r="AA113" s="3"/>
    </row>
    <row r="114" spans="1:27" x14ac:dyDescent="0.55000000000000004">
      <c r="A114" s="18" t="s">
        <v>3295</v>
      </c>
      <c r="B114" s="38">
        <v>69</v>
      </c>
      <c r="C114" s="29" t="s">
        <v>34</v>
      </c>
      <c r="D114" s="6">
        <v>53095</v>
      </c>
      <c r="E114" s="6">
        <v>88</v>
      </c>
      <c r="F114" s="6">
        <v>5385</v>
      </c>
      <c r="G114" s="6" t="s">
        <v>1693</v>
      </c>
      <c r="H114" s="6">
        <v>1</v>
      </c>
      <c r="I114" s="6"/>
      <c r="J114" s="19">
        <v>21</v>
      </c>
      <c r="K114" s="3"/>
      <c r="L114" s="6">
        <f xml:space="preserve"> H114*400+I114*100+J114</f>
        <v>421</v>
      </c>
      <c r="M114" s="6"/>
      <c r="N114" s="6"/>
      <c r="O114" s="6"/>
      <c r="P114" s="115">
        <v>250</v>
      </c>
      <c r="Q114" s="6">
        <v>18</v>
      </c>
      <c r="R114" s="6">
        <v>123</v>
      </c>
      <c r="S114" s="6" t="s">
        <v>36</v>
      </c>
      <c r="T114" s="5" t="s">
        <v>37</v>
      </c>
      <c r="U114" s="289">
        <v>72</v>
      </c>
      <c r="V114" s="6"/>
      <c r="W114" s="6">
        <v>72</v>
      </c>
      <c r="X114" s="6"/>
      <c r="Y114" s="6"/>
      <c r="Z114" s="6">
        <v>24</v>
      </c>
      <c r="AA114" s="3"/>
    </row>
    <row r="115" spans="1:27" x14ac:dyDescent="0.55000000000000004">
      <c r="A115" s="18"/>
      <c r="B115" s="38"/>
      <c r="C115" s="29"/>
      <c r="D115" s="6"/>
      <c r="E115" s="6"/>
      <c r="F115" s="6"/>
      <c r="G115" s="6"/>
      <c r="H115" s="6"/>
      <c r="I115" s="6"/>
      <c r="J115" s="19"/>
      <c r="K115" s="3"/>
      <c r="L115" s="6"/>
      <c r="M115" s="6"/>
      <c r="N115" s="6"/>
      <c r="O115" s="6"/>
      <c r="P115" s="115"/>
      <c r="Q115" s="6"/>
      <c r="R115" s="6"/>
      <c r="S115" s="6"/>
      <c r="T115" s="5"/>
      <c r="U115" s="289"/>
      <c r="V115" s="6"/>
      <c r="W115" s="6"/>
      <c r="X115" s="6"/>
      <c r="Y115" s="6"/>
      <c r="Z115" s="6"/>
      <c r="AA115" s="3"/>
    </row>
    <row r="116" spans="1:27" x14ac:dyDescent="0.55000000000000004">
      <c r="A116" s="577" t="s">
        <v>3296</v>
      </c>
      <c r="B116" s="38">
        <v>70</v>
      </c>
      <c r="C116" s="29" t="s">
        <v>49</v>
      </c>
      <c r="D116" s="6"/>
      <c r="E116" s="6">
        <v>13</v>
      </c>
      <c r="F116" s="6"/>
      <c r="G116" s="6" t="s">
        <v>1693</v>
      </c>
      <c r="H116" s="6">
        <v>27</v>
      </c>
      <c r="I116" s="6">
        <v>3</v>
      </c>
      <c r="J116" s="19">
        <v>21</v>
      </c>
      <c r="K116" s="6">
        <f t="shared" ref="K116:K213" si="0" xml:space="preserve"> H116*400+I116*100+J116</f>
        <v>11121</v>
      </c>
      <c r="L116" s="6"/>
      <c r="M116" s="6"/>
      <c r="N116" s="6"/>
      <c r="O116" s="6"/>
      <c r="P116" s="115">
        <v>100</v>
      </c>
      <c r="Q116" s="6"/>
      <c r="R116" s="6">
        <v>80</v>
      </c>
      <c r="S116" s="6"/>
      <c r="T116" s="5"/>
      <c r="U116" s="289"/>
      <c r="V116" s="6"/>
      <c r="W116" s="6"/>
      <c r="X116" s="6"/>
      <c r="Y116" s="6"/>
      <c r="Z116" s="6"/>
      <c r="AA116" s="3"/>
    </row>
    <row r="117" spans="1:27" x14ac:dyDescent="0.55000000000000004">
      <c r="A117" s="18"/>
      <c r="B117" s="38"/>
      <c r="C117" s="29"/>
      <c r="D117" s="6"/>
      <c r="E117" s="6"/>
      <c r="F117" s="6"/>
      <c r="G117" s="6"/>
      <c r="H117" s="6"/>
      <c r="I117" s="6"/>
      <c r="J117" s="19"/>
      <c r="K117" s="6"/>
      <c r="L117" s="6"/>
      <c r="M117" s="6"/>
      <c r="N117" s="6"/>
      <c r="O117" s="6"/>
      <c r="P117" s="115"/>
      <c r="Q117" s="6"/>
      <c r="R117" s="6"/>
      <c r="S117" s="6"/>
      <c r="T117" s="5"/>
      <c r="U117" s="289"/>
      <c r="V117" s="6"/>
      <c r="W117" s="6"/>
      <c r="X117" s="6"/>
      <c r="Y117" s="6"/>
      <c r="Z117" s="6"/>
      <c r="AA117" s="3"/>
    </row>
    <row r="118" spans="1:27" x14ac:dyDescent="0.55000000000000004">
      <c r="A118" s="18" t="s">
        <v>3297</v>
      </c>
      <c r="B118" s="38">
        <v>71</v>
      </c>
      <c r="C118" s="29" t="s">
        <v>34</v>
      </c>
      <c r="D118" s="6">
        <v>53086</v>
      </c>
      <c r="E118" s="6">
        <v>53</v>
      </c>
      <c r="F118" s="6">
        <v>5376</v>
      </c>
      <c r="G118" s="6" t="s">
        <v>1693</v>
      </c>
      <c r="H118" s="6"/>
      <c r="I118" s="6">
        <v>2</v>
      </c>
      <c r="J118" s="19">
        <v>27</v>
      </c>
      <c r="K118" s="3"/>
      <c r="L118" s="6">
        <f xml:space="preserve"> H118*400+I118*100+J118</f>
        <v>227</v>
      </c>
      <c r="M118" s="6"/>
      <c r="N118" s="6"/>
      <c r="O118" s="6"/>
      <c r="P118" s="115">
        <v>250</v>
      </c>
      <c r="Q118" s="6">
        <v>19</v>
      </c>
      <c r="R118" s="6">
        <v>14</v>
      </c>
      <c r="S118" s="6" t="s">
        <v>36</v>
      </c>
      <c r="T118" s="5" t="s">
        <v>1024</v>
      </c>
      <c r="U118" s="289">
        <v>112</v>
      </c>
      <c r="V118" s="6"/>
      <c r="W118" s="6">
        <v>112</v>
      </c>
      <c r="X118" s="6"/>
      <c r="Y118" s="6"/>
      <c r="Z118" s="6">
        <v>35</v>
      </c>
      <c r="AA118" s="3"/>
    </row>
    <row r="119" spans="1:27" x14ac:dyDescent="0.55000000000000004">
      <c r="A119" s="577" t="s">
        <v>3297</v>
      </c>
      <c r="B119" s="38">
        <v>72</v>
      </c>
      <c r="C119" s="29" t="s">
        <v>49</v>
      </c>
      <c r="D119" s="6">
        <v>3518</v>
      </c>
      <c r="E119" s="6"/>
      <c r="F119" s="6"/>
      <c r="G119" s="6" t="s">
        <v>1693</v>
      </c>
      <c r="H119" s="6">
        <v>34</v>
      </c>
      <c r="I119" s="6">
        <v>2</v>
      </c>
      <c r="J119" s="19">
        <v>37</v>
      </c>
      <c r="K119" s="6">
        <f t="shared" si="0"/>
        <v>13837</v>
      </c>
      <c r="L119" s="6"/>
      <c r="M119" s="6"/>
      <c r="N119" s="6"/>
      <c r="O119" s="6"/>
      <c r="P119" s="115">
        <v>150</v>
      </c>
      <c r="Q119" s="6"/>
      <c r="R119" s="6"/>
      <c r="S119" s="6"/>
      <c r="T119" s="5"/>
      <c r="U119" s="289"/>
      <c r="V119" s="6"/>
      <c r="W119" s="6"/>
      <c r="X119" s="6"/>
      <c r="Y119" s="6"/>
      <c r="Z119" s="6"/>
      <c r="AA119" s="3"/>
    </row>
    <row r="120" spans="1:27" x14ac:dyDescent="0.55000000000000004">
      <c r="A120" s="18"/>
      <c r="B120" s="38"/>
      <c r="C120" s="29"/>
      <c r="D120" s="6"/>
      <c r="E120" s="6"/>
      <c r="F120" s="6"/>
      <c r="G120" s="6"/>
      <c r="H120" s="6"/>
      <c r="I120" s="6"/>
      <c r="J120" s="19"/>
      <c r="K120" s="6"/>
      <c r="L120" s="6"/>
      <c r="M120" s="6"/>
      <c r="N120" s="6"/>
      <c r="O120" s="6"/>
      <c r="P120" s="115"/>
      <c r="Q120" s="6"/>
      <c r="R120" s="6"/>
      <c r="S120" s="6"/>
      <c r="T120" s="5"/>
      <c r="U120" s="289"/>
      <c r="V120" s="6"/>
      <c r="W120" s="6"/>
      <c r="X120" s="6"/>
      <c r="Y120" s="6"/>
      <c r="Z120" s="6"/>
      <c r="AA120" s="3"/>
    </row>
    <row r="121" spans="1:27" x14ac:dyDescent="0.55000000000000004">
      <c r="A121" s="577" t="s">
        <v>3298</v>
      </c>
      <c r="B121" s="38">
        <v>73</v>
      </c>
      <c r="C121" s="29" t="s">
        <v>49</v>
      </c>
      <c r="D121" s="6">
        <v>1029</v>
      </c>
      <c r="E121" s="6">
        <v>33</v>
      </c>
      <c r="F121" s="6"/>
      <c r="G121" s="6" t="s">
        <v>1693</v>
      </c>
      <c r="H121" s="6">
        <v>2</v>
      </c>
      <c r="I121" s="6">
        <v>1</v>
      </c>
      <c r="J121" s="19">
        <v>44</v>
      </c>
      <c r="K121" s="6">
        <f t="shared" si="0"/>
        <v>944</v>
      </c>
      <c r="L121" s="6"/>
      <c r="M121" s="6"/>
      <c r="N121" s="6"/>
      <c r="O121" s="6"/>
      <c r="P121" s="115">
        <v>100</v>
      </c>
      <c r="Q121" s="6"/>
      <c r="R121" s="6">
        <v>82</v>
      </c>
      <c r="S121" s="6"/>
      <c r="T121" s="5"/>
      <c r="U121" s="289"/>
      <c r="V121" s="6"/>
      <c r="W121" s="6"/>
      <c r="X121" s="6"/>
      <c r="Y121" s="6"/>
      <c r="Z121" s="6"/>
      <c r="AA121" s="3"/>
    </row>
    <row r="122" spans="1:27" x14ac:dyDescent="0.55000000000000004">
      <c r="A122" s="18"/>
      <c r="B122" s="38"/>
      <c r="C122" s="29"/>
      <c r="D122" s="6"/>
      <c r="E122" s="6"/>
      <c r="F122" s="6"/>
      <c r="G122" s="6"/>
      <c r="H122" s="6"/>
      <c r="I122" s="6"/>
      <c r="J122" s="19"/>
      <c r="K122" s="6"/>
      <c r="L122" s="6"/>
      <c r="M122" s="6"/>
      <c r="N122" s="6"/>
      <c r="O122" s="6"/>
      <c r="P122" s="115"/>
      <c r="Q122" s="6"/>
      <c r="R122" s="6"/>
      <c r="S122" s="6"/>
      <c r="T122" s="5"/>
      <c r="U122" s="289"/>
      <c r="V122" s="6"/>
      <c r="W122" s="6"/>
      <c r="X122" s="6"/>
      <c r="Y122" s="6"/>
      <c r="Z122" s="6"/>
      <c r="AA122" s="3"/>
    </row>
    <row r="123" spans="1:27" x14ac:dyDescent="0.55000000000000004">
      <c r="A123" s="18" t="s">
        <v>3299</v>
      </c>
      <c r="B123" s="38">
        <v>74</v>
      </c>
      <c r="C123" s="29" t="s">
        <v>34</v>
      </c>
      <c r="D123" s="6">
        <v>52565</v>
      </c>
      <c r="E123" s="6">
        <v>22</v>
      </c>
      <c r="F123" s="6">
        <v>5329</v>
      </c>
      <c r="G123" s="6" t="s">
        <v>1693</v>
      </c>
      <c r="H123" s="6"/>
      <c r="I123" s="6">
        <v>1</v>
      </c>
      <c r="J123" s="19">
        <v>34</v>
      </c>
      <c r="K123" s="3"/>
      <c r="L123" s="6">
        <f xml:space="preserve"> H123*400+I123*100+J123</f>
        <v>134</v>
      </c>
      <c r="M123" s="6"/>
      <c r="N123" s="6"/>
      <c r="O123" s="6"/>
      <c r="P123" s="115">
        <v>250</v>
      </c>
      <c r="Q123" s="6">
        <v>20</v>
      </c>
      <c r="R123" s="6">
        <v>61</v>
      </c>
      <c r="S123" s="6" t="s">
        <v>36</v>
      </c>
      <c r="T123" s="5" t="s">
        <v>45</v>
      </c>
      <c r="U123" s="289">
        <v>105</v>
      </c>
      <c r="V123" s="6"/>
      <c r="W123" s="6">
        <v>105</v>
      </c>
      <c r="X123" s="6"/>
      <c r="Y123" s="6"/>
      <c r="Z123" s="6">
        <v>32</v>
      </c>
      <c r="AA123" s="3"/>
    </row>
    <row r="124" spans="1:27" x14ac:dyDescent="0.55000000000000004">
      <c r="A124" s="18" t="s">
        <v>3299</v>
      </c>
      <c r="B124" s="38">
        <v>75</v>
      </c>
      <c r="C124" s="29" t="s">
        <v>34</v>
      </c>
      <c r="D124" s="6">
        <v>52547</v>
      </c>
      <c r="E124" s="6">
        <v>40</v>
      </c>
      <c r="F124" s="6">
        <v>5311</v>
      </c>
      <c r="G124" s="6" t="s">
        <v>1693</v>
      </c>
      <c r="H124" s="6"/>
      <c r="I124" s="6"/>
      <c r="J124" s="19">
        <v>87</v>
      </c>
      <c r="K124" s="6">
        <f t="shared" si="0"/>
        <v>87</v>
      </c>
      <c r="L124" s="6"/>
      <c r="M124" s="6"/>
      <c r="N124" s="6"/>
      <c r="O124" s="6"/>
      <c r="P124" s="115">
        <v>250</v>
      </c>
      <c r="Q124" s="6"/>
      <c r="R124" s="6"/>
      <c r="S124" s="6"/>
      <c r="T124" s="5"/>
      <c r="U124" s="289"/>
      <c r="V124" s="6"/>
      <c r="W124" s="6"/>
      <c r="X124" s="6"/>
      <c r="Y124" s="6"/>
      <c r="Z124" s="6"/>
      <c r="AA124" s="3"/>
    </row>
    <row r="125" spans="1:27" x14ac:dyDescent="0.55000000000000004">
      <c r="A125" s="577" t="s">
        <v>3299</v>
      </c>
      <c r="B125" s="38">
        <v>76</v>
      </c>
      <c r="C125" s="29" t="s">
        <v>49</v>
      </c>
      <c r="D125" s="6">
        <v>2956</v>
      </c>
      <c r="E125" s="6">
        <v>29</v>
      </c>
      <c r="F125" s="6"/>
      <c r="G125" s="6" t="s">
        <v>1693</v>
      </c>
      <c r="H125" s="6">
        <v>8</v>
      </c>
      <c r="I125" s="6"/>
      <c r="J125" s="19">
        <v>83</v>
      </c>
      <c r="K125" s="6">
        <f t="shared" si="0"/>
        <v>3283</v>
      </c>
      <c r="L125" s="6"/>
      <c r="M125" s="6"/>
      <c r="N125" s="6"/>
      <c r="O125" s="6"/>
      <c r="P125" s="115">
        <v>100</v>
      </c>
      <c r="Q125" s="6"/>
      <c r="R125" s="6"/>
      <c r="S125" s="6"/>
      <c r="T125" s="5"/>
      <c r="U125" s="289"/>
      <c r="V125" s="6"/>
      <c r="W125" s="6"/>
      <c r="X125" s="6"/>
      <c r="Y125" s="6"/>
      <c r="Z125" s="6"/>
      <c r="AA125" s="3"/>
    </row>
    <row r="126" spans="1:27" x14ac:dyDescent="0.55000000000000004">
      <c r="A126" s="577" t="s">
        <v>3299</v>
      </c>
      <c r="B126" s="38">
        <v>77</v>
      </c>
      <c r="C126" s="29" t="s">
        <v>49</v>
      </c>
      <c r="D126" s="6">
        <v>19600</v>
      </c>
      <c r="E126" s="6">
        <v>140</v>
      </c>
      <c r="F126" s="6"/>
      <c r="G126" s="6" t="s">
        <v>1693</v>
      </c>
      <c r="H126" s="6">
        <v>6</v>
      </c>
      <c r="I126" s="6"/>
      <c r="J126" s="19">
        <v>92</v>
      </c>
      <c r="K126" s="6">
        <f t="shared" si="0"/>
        <v>2492</v>
      </c>
      <c r="L126" s="6"/>
      <c r="M126" s="6"/>
      <c r="N126" s="6"/>
      <c r="O126" s="6"/>
      <c r="P126" s="115">
        <v>150</v>
      </c>
      <c r="Q126" s="6"/>
      <c r="R126" s="6"/>
      <c r="S126" s="6"/>
      <c r="T126" s="5"/>
      <c r="U126" s="289"/>
      <c r="V126" s="6"/>
      <c r="W126" s="6"/>
      <c r="X126" s="6"/>
      <c r="Y126" s="6"/>
      <c r="Z126" s="6"/>
      <c r="AA126" s="3"/>
    </row>
    <row r="127" spans="1:27" x14ac:dyDescent="0.55000000000000004">
      <c r="A127" s="577" t="s">
        <v>3299</v>
      </c>
      <c r="B127" s="38">
        <v>78</v>
      </c>
      <c r="C127" s="29" t="s">
        <v>49</v>
      </c>
      <c r="D127" s="6">
        <v>1027</v>
      </c>
      <c r="E127" s="6">
        <v>31</v>
      </c>
      <c r="F127" s="6"/>
      <c r="G127" s="6" t="s">
        <v>1693</v>
      </c>
      <c r="H127" s="6">
        <v>1</v>
      </c>
      <c r="I127" s="6">
        <v>3</v>
      </c>
      <c r="J127" s="19">
        <v>2</v>
      </c>
      <c r="K127" s="6">
        <f t="shared" si="0"/>
        <v>702</v>
      </c>
      <c r="L127" s="6"/>
      <c r="M127" s="6"/>
      <c r="N127" s="6"/>
      <c r="O127" s="6"/>
      <c r="P127" s="115">
        <v>100</v>
      </c>
      <c r="Q127" s="6"/>
      <c r="R127" s="6"/>
      <c r="S127" s="6"/>
      <c r="T127" s="5"/>
      <c r="U127" s="289"/>
      <c r="V127" s="6"/>
      <c r="W127" s="6"/>
      <c r="X127" s="6"/>
      <c r="Y127" s="6"/>
      <c r="Z127" s="6"/>
      <c r="AA127" s="3"/>
    </row>
    <row r="128" spans="1:27" x14ac:dyDescent="0.55000000000000004">
      <c r="A128" s="577" t="s">
        <v>3299</v>
      </c>
      <c r="B128" s="38">
        <v>79</v>
      </c>
      <c r="C128" s="29" t="s">
        <v>49</v>
      </c>
      <c r="D128" s="6">
        <v>1024</v>
      </c>
      <c r="E128" s="6">
        <v>28</v>
      </c>
      <c r="F128" s="6"/>
      <c r="G128" s="6" t="s">
        <v>1693</v>
      </c>
      <c r="H128" s="6">
        <v>1</v>
      </c>
      <c r="I128" s="6">
        <v>2</v>
      </c>
      <c r="J128" s="19">
        <v>12</v>
      </c>
      <c r="K128" s="6">
        <f t="shared" si="0"/>
        <v>612</v>
      </c>
      <c r="L128" s="6"/>
      <c r="M128" s="6"/>
      <c r="N128" s="6"/>
      <c r="O128" s="6"/>
      <c r="P128" s="115">
        <v>100</v>
      </c>
      <c r="Q128" s="6"/>
      <c r="R128" s="6"/>
      <c r="S128" s="6"/>
      <c r="T128" s="5"/>
      <c r="U128" s="289"/>
      <c r="V128" s="6"/>
      <c r="W128" s="6"/>
      <c r="X128" s="6"/>
      <c r="Y128" s="6"/>
      <c r="Z128" s="6"/>
      <c r="AA128" s="3"/>
    </row>
    <row r="129" spans="1:27" x14ac:dyDescent="0.55000000000000004">
      <c r="A129" s="577" t="s">
        <v>3299</v>
      </c>
      <c r="B129" s="38">
        <v>80</v>
      </c>
      <c r="C129" s="29" t="s">
        <v>49</v>
      </c>
      <c r="D129" s="6">
        <v>19580</v>
      </c>
      <c r="E129" s="6">
        <v>32</v>
      </c>
      <c r="F129" s="6"/>
      <c r="G129" s="6" t="s">
        <v>1693</v>
      </c>
      <c r="H129" s="6">
        <v>5</v>
      </c>
      <c r="I129" s="6"/>
      <c r="J129" s="19">
        <v>81</v>
      </c>
      <c r="K129" s="6">
        <f t="shared" si="0"/>
        <v>2081</v>
      </c>
      <c r="L129" s="6"/>
      <c r="M129" s="6"/>
      <c r="N129" s="6"/>
      <c r="O129" s="6"/>
      <c r="P129" s="115">
        <v>150</v>
      </c>
      <c r="Q129" s="6"/>
      <c r="R129" s="6"/>
      <c r="S129" s="6"/>
      <c r="T129" s="5"/>
      <c r="U129" s="289"/>
      <c r="V129" s="6"/>
      <c r="W129" s="6"/>
      <c r="X129" s="6"/>
      <c r="Y129" s="6"/>
      <c r="Z129" s="6"/>
      <c r="AA129" s="3"/>
    </row>
    <row r="130" spans="1:27" x14ac:dyDescent="0.55000000000000004">
      <c r="A130" s="18"/>
      <c r="B130" s="38"/>
      <c r="C130" s="29"/>
      <c r="D130" s="6"/>
      <c r="E130" s="6"/>
      <c r="F130" s="6"/>
      <c r="G130" s="6"/>
      <c r="H130" s="6"/>
      <c r="I130" s="6"/>
      <c r="J130" s="19"/>
      <c r="K130" s="6"/>
      <c r="L130" s="6"/>
      <c r="M130" s="6"/>
      <c r="N130" s="6"/>
      <c r="O130" s="6"/>
      <c r="P130" s="115"/>
      <c r="Q130" s="6"/>
      <c r="R130" s="6"/>
      <c r="S130" s="6"/>
      <c r="T130" s="5"/>
      <c r="U130" s="289"/>
      <c r="V130" s="6"/>
      <c r="W130" s="6"/>
      <c r="X130" s="6"/>
      <c r="Y130" s="6"/>
      <c r="Z130" s="6"/>
      <c r="AA130" s="3"/>
    </row>
    <row r="131" spans="1:27" x14ac:dyDescent="0.55000000000000004">
      <c r="A131" s="18" t="s">
        <v>3300</v>
      </c>
      <c r="B131" s="38">
        <v>81</v>
      </c>
      <c r="C131" s="29" t="s">
        <v>34</v>
      </c>
      <c r="D131" s="6">
        <v>96962</v>
      </c>
      <c r="E131" s="6">
        <v>325</v>
      </c>
      <c r="F131" s="6">
        <v>7806</v>
      </c>
      <c r="G131" s="6" t="s">
        <v>1693</v>
      </c>
      <c r="H131" s="6">
        <v>2</v>
      </c>
      <c r="I131" s="6">
        <v>3</v>
      </c>
      <c r="J131" s="19">
        <v>64</v>
      </c>
      <c r="K131" s="6">
        <f t="shared" si="0"/>
        <v>1164</v>
      </c>
      <c r="L131" s="6"/>
      <c r="M131" s="6"/>
      <c r="N131" s="6"/>
      <c r="O131" s="6"/>
      <c r="P131" s="115">
        <v>250</v>
      </c>
      <c r="Q131" s="6"/>
      <c r="R131" s="6">
        <v>61</v>
      </c>
      <c r="S131" s="6"/>
      <c r="T131" s="5"/>
      <c r="U131" s="289"/>
      <c r="V131" s="6"/>
      <c r="W131" s="6"/>
      <c r="X131" s="6"/>
      <c r="Y131" s="6"/>
      <c r="Z131" s="6"/>
      <c r="AA131" s="3"/>
    </row>
    <row r="132" spans="1:27" x14ac:dyDescent="0.55000000000000004">
      <c r="A132" s="18" t="s">
        <v>3300</v>
      </c>
      <c r="B132" s="38">
        <v>82</v>
      </c>
      <c r="C132" s="29" t="s">
        <v>34</v>
      </c>
      <c r="D132" s="6">
        <v>96964</v>
      </c>
      <c r="E132" s="6">
        <v>327</v>
      </c>
      <c r="F132" s="6">
        <v>7808</v>
      </c>
      <c r="G132" s="6" t="s">
        <v>1693</v>
      </c>
      <c r="H132" s="6"/>
      <c r="I132" s="6">
        <v>2</v>
      </c>
      <c r="J132" s="19">
        <v>39</v>
      </c>
      <c r="K132" s="6">
        <f t="shared" si="0"/>
        <v>239</v>
      </c>
      <c r="L132" s="6"/>
      <c r="M132" s="6"/>
      <c r="N132" s="6"/>
      <c r="O132" s="6"/>
      <c r="P132" s="115">
        <v>250</v>
      </c>
      <c r="Q132" s="6"/>
      <c r="R132" s="6"/>
      <c r="S132" s="6"/>
      <c r="T132" s="5"/>
      <c r="U132" s="289"/>
      <c r="V132" s="6"/>
      <c r="W132" s="6"/>
      <c r="X132" s="6"/>
      <c r="Y132" s="6"/>
      <c r="Z132" s="6"/>
      <c r="AA132" s="3"/>
    </row>
    <row r="133" spans="1:27" x14ac:dyDescent="0.55000000000000004">
      <c r="A133" s="577" t="s">
        <v>3301</v>
      </c>
      <c r="B133" s="38">
        <v>83</v>
      </c>
      <c r="C133" s="29" t="s">
        <v>49</v>
      </c>
      <c r="D133" s="6">
        <v>2928</v>
      </c>
      <c r="E133" s="6">
        <v>147</v>
      </c>
      <c r="F133" s="6"/>
      <c r="G133" s="6" t="s">
        <v>1693</v>
      </c>
      <c r="H133" s="6">
        <v>7</v>
      </c>
      <c r="I133" s="6"/>
      <c r="J133" s="19">
        <v>35</v>
      </c>
      <c r="K133" s="6">
        <f t="shared" si="0"/>
        <v>2835</v>
      </c>
      <c r="L133" s="6"/>
      <c r="M133" s="6"/>
      <c r="N133" s="6"/>
      <c r="O133" s="6"/>
      <c r="P133" s="115">
        <v>100</v>
      </c>
      <c r="Q133" s="6"/>
      <c r="R133" s="6"/>
      <c r="S133" s="6"/>
      <c r="T133" s="5"/>
      <c r="U133" s="289"/>
      <c r="V133" s="6"/>
      <c r="W133" s="6"/>
      <c r="X133" s="6"/>
      <c r="Y133" s="6"/>
      <c r="Z133" s="6"/>
      <c r="AA133" s="3"/>
    </row>
    <row r="134" spans="1:27" x14ac:dyDescent="0.55000000000000004">
      <c r="A134" s="18" t="s">
        <v>3301</v>
      </c>
      <c r="B134" s="38">
        <v>84</v>
      </c>
      <c r="C134" s="29" t="s">
        <v>34</v>
      </c>
      <c r="D134" s="6">
        <v>53092</v>
      </c>
      <c r="E134" s="6">
        <v>85</v>
      </c>
      <c r="F134" s="6">
        <v>5382</v>
      </c>
      <c r="G134" s="6" t="s">
        <v>1693</v>
      </c>
      <c r="H134" s="6"/>
      <c r="I134" s="6">
        <v>3</v>
      </c>
      <c r="J134" s="19" t="s">
        <v>1703</v>
      </c>
      <c r="K134" s="3"/>
      <c r="L134" s="6">
        <f xml:space="preserve"> H134*400+I134*100+J134</f>
        <v>303</v>
      </c>
      <c r="M134" s="6"/>
      <c r="N134" s="6"/>
      <c r="O134" s="6"/>
      <c r="P134" s="115">
        <v>300</v>
      </c>
      <c r="Q134" s="6">
        <v>22</v>
      </c>
      <c r="R134" s="6">
        <v>112</v>
      </c>
      <c r="S134" s="6" t="s">
        <v>36</v>
      </c>
      <c r="T134" s="5" t="s">
        <v>45</v>
      </c>
      <c r="U134" s="289">
        <v>99</v>
      </c>
      <c r="V134" s="6"/>
      <c r="W134" s="6">
        <v>99</v>
      </c>
      <c r="X134" s="6"/>
      <c r="Y134" s="6"/>
      <c r="Z134" s="6">
        <v>23</v>
      </c>
      <c r="AA134" s="3"/>
    </row>
    <row r="135" spans="1:27" x14ac:dyDescent="0.55000000000000004">
      <c r="A135" s="18"/>
      <c r="B135" s="38">
        <v>85</v>
      </c>
      <c r="C135" s="29" t="s">
        <v>34</v>
      </c>
      <c r="D135" s="6">
        <v>72969</v>
      </c>
      <c r="E135" s="6">
        <v>175</v>
      </c>
      <c r="F135" s="6">
        <v>5964</v>
      </c>
      <c r="G135" s="6" t="s">
        <v>1693</v>
      </c>
      <c r="H135" s="6">
        <v>7</v>
      </c>
      <c r="I135" s="6"/>
      <c r="J135" s="19">
        <v>57</v>
      </c>
      <c r="K135" s="6">
        <f t="shared" si="0"/>
        <v>2857</v>
      </c>
      <c r="L135" s="6"/>
      <c r="M135" s="6"/>
      <c r="N135" s="6"/>
      <c r="O135" s="6"/>
      <c r="P135" s="115">
        <v>100</v>
      </c>
      <c r="Q135" s="6"/>
      <c r="R135" s="6"/>
      <c r="S135" s="6"/>
      <c r="T135" s="5"/>
      <c r="U135" s="289"/>
      <c r="V135" s="6"/>
      <c r="W135" s="6"/>
      <c r="X135" s="6"/>
      <c r="Y135" s="6"/>
      <c r="Z135" s="6"/>
      <c r="AA135" s="3"/>
    </row>
    <row r="136" spans="1:27" x14ac:dyDescent="0.55000000000000004">
      <c r="A136" s="18"/>
      <c r="B136" s="38"/>
      <c r="C136" s="29"/>
      <c r="D136" s="6"/>
      <c r="E136" s="6"/>
      <c r="F136" s="6"/>
      <c r="G136" s="6"/>
      <c r="H136" s="6"/>
      <c r="I136" s="6"/>
      <c r="J136" s="19"/>
      <c r="K136" s="6"/>
      <c r="L136" s="6"/>
      <c r="M136" s="6"/>
      <c r="N136" s="6"/>
      <c r="O136" s="6"/>
      <c r="P136" s="115"/>
      <c r="Q136" s="6"/>
      <c r="R136" s="6"/>
      <c r="S136" s="6"/>
      <c r="T136" s="5"/>
      <c r="U136" s="289"/>
      <c r="V136" s="6"/>
      <c r="W136" s="6"/>
      <c r="X136" s="6"/>
      <c r="Y136" s="6"/>
      <c r="Z136" s="6"/>
      <c r="AA136" s="3"/>
    </row>
    <row r="137" spans="1:27" x14ac:dyDescent="0.55000000000000004">
      <c r="A137" s="577" t="s">
        <v>3292</v>
      </c>
      <c r="B137" s="38">
        <v>86</v>
      </c>
      <c r="C137" s="29" t="s">
        <v>49</v>
      </c>
      <c r="D137" s="6">
        <v>3830</v>
      </c>
      <c r="E137" s="6">
        <v>139</v>
      </c>
      <c r="F137" s="6"/>
      <c r="G137" s="6" t="s">
        <v>1693</v>
      </c>
      <c r="H137" s="6">
        <v>10</v>
      </c>
      <c r="I137" s="6">
        <v>2</v>
      </c>
      <c r="J137" s="19">
        <v>55</v>
      </c>
      <c r="K137" s="6">
        <f t="shared" si="0"/>
        <v>4255</v>
      </c>
      <c r="L137" s="6"/>
      <c r="M137" s="6"/>
      <c r="N137" s="6"/>
      <c r="O137" s="6"/>
      <c r="P137" s="115">
        <v>150</v>
      </c>
      <c r="Q137" s="6"/>
      <c r="R137" s="19" t="s">
        <v>1704</v>
      </c>
      <c r="S137" s="6"/>
      <c r="T137" s="5"/>
      <c r="U137" s="289"/>
      <c r="V137" s="6"/>
      <c r="W137" s="6"/>
      <c r="X137" s="6"/>
      <c r="Y137" s="6"/>
      <c r="Z137" s="6"/>
      <c r="AA137" s="3"/>
    </row>
    <row r="138" spans="1:27" x14ac:dyDescent="0.55000000000000004">
      <c r="A138" s="18"/>
      <c r="B138" s="38"/>
      <c r="C138" s="29"/>
      <c r="D138" s="6"/>
      <c r="E138" s="6"/>
      <c r="F138" s="6"/>
      <c r="G138" s="6"/>
      <c r="H138" s="6"/>
      <c r="I138" s="6"/>
      <c r="J138" s="19"/>
      <c r="K138" s="6"/>
      <c r="L138" s="6"/>
      <c r="M138" s="6"/>
      <c r="N138" s="6"/>
      <c r="O138" s="6"/>
      <c r="P138" s="115"/>
      <c r="Q138" s="6"/>
      <c r="R138" s="19"/>
      <c r="S138" s="6"/>
      <c r="T138" s="5"/>
      <c r="U138" s="289"/>
      <c r="V138" s="6"/>
      <c r="W138" s="6"/>
      <c r="X138" s="6"/>
      <c r="Y138" s="6"/>
      <c r="Z138" s="6"/>
      <c r="AA138" s="3"/>
    </row>
    <row r="139" spans="1:27" x14ac:dyDescent="0.55000000000000004">
      <c r="A139" s="18" t="s">
        <v>3302</v>
      </c>
      <c r="B139" s="38">
        <v>87</v>
      </c>
      <c r="C139" s="29" t="s">
        <v>34</v>
      </c>
      <c r="D139" s="6">
        <v>52581</v>
      </c>
      <c r="E139" s="6">
        <v>72</v>
      </c>
      <c r="F139" s="6">
        <v>5346</v>
      </c>
      <c r="G139" s="6" t="s">
        <v>1693</v>
      </c>
      <c r="H139" s="6">
        <v>1</v>
      </c>
      <c r="I139" s="6"/>
      <c r="J139" s="19" t="s">
        <v>1705</v>
      </c>
      <c r="K139" s="3"/>
      <c r="L139" s="6">
        <f xml:space="preserve"> H139*400+I139*100+J139</f>
        <v>408</v>
      </c>
      <c r="M139" s="6"/>
      <c r="N139" s="6"/>
      <c r="O139" s="6"/>
      <c r="P139" s="115">
        <v>100</v>
      </c>
      <c r="Q139" s="6">
        <v>23</v>
      </c>
      <c r="R139" s="6">
        <v>115</v>
      </c>
      <c r="S139" s="6" t="s">
        <v>36</v>
      </c>
      <c r="T139" s="5" t="s">
        <v>45</v>
      </c>
      <c r="U139" s="289">
        <v>112</v>
      </c>
      <c r="V139" s="6"/>
      <c r="W139" s="6">
        <v>112</v>
      </c>
      <c r="X139" s="6"/>
      <c r="Y139" s="6"/>
      <c r="Z139" s="6">
        <v>20</v>
      </c>
      <c r="AA139" s="3"/>
    </row>
    <row r="140" spans="1:27" x14ac:dyDescent="0.55000000000000004">
      <c r="A140" s="18"/>
      <c r="B140" s="38">
        <v>88</v>
      </c>
      <c r="C140" s="29" t="s">
        <v>34</v>
      </c>
      <c r="D140" s="6">
        <v>43130</v>
      </c>
      <c r="E140" s="6">
        <v>9</v>
      </c>
      <c r="F140" s="6">
        <v>3019</v>
      </c>
      <c r="G140" s="6" t="s">
        <v>1693</v>
      </c>
      <c r="H140" s="6">
        <v>8</v>
      </c>
      <c r="I140" s="6">
        <v>2</v>
      </c>
      <c r="J140" s="19" t="s">
        <v>1706</v>
      </c>
      <c r="K140" s="6">
        <f t="shared" si="0"/>
        <v>3459</v>
      </c>
      <c r="L140" s="6"/>
      <c r="M140" s="6"/>
      <c r="N140" s="6"/>
      <c r="O140" s="6"/>
      <c r="P140" s="115">
        <v>100</v>
      </c>
      <c r="Q140" s="6"/>
      <c r="R140" s="6"/>
      <c r="S140" s="6"/>
      <c r="T140" s="5"/>
      <c r="U140" s="289"/>
      <c r="V140" s="6"/>
      <c r="W140" s="6"/>
      <c r="X140" s="6"/>
      <c r="Y140" s="6"/>
      <c r="Z140" s="6"/>
      <c r="AA140" s="3"/>
    </row>
    <row r="141" spans="1:27" x14ac:dyDescent="0.55000000000000004">
      <c r="A141" s="577"/>
      <c r="B141" s="38">
        <v>89</v>
      </c>
      <c r="C141" s="29" t="s">
        <v>47</v>
      </c>
      <c r="D141" s="6">
        <v>2025</v>
      </c>
      <c r="E141" s="6">
        <v>58</v>
      </c>
      <c r="F141" s="6"/>
      <c r="G141" s="6" t="s">
        <v>1693</v>
      </c>
      <c r="H141" s="6">
        <v>4</v>
      </c>
      <c r="I141" s="6">
        <v>3</v>
      </c>
      <c r="J141" s="19" t="s">
        <v>1707</v>
      </c>
      <c r="K141" s="6">
        <f t="shared" si="0"/>
        <v>1946</v>
      </c>
      <c r="L141" s="6"/>
      <c r="M141" s="6"/>
      <c r="N141" s="6"/>
      <c r="O141" s="6"/>
      <c r="P141" s="115">
        <v>150</v>
      </c>
      <c r="Q141" s="6"/>
      <c r="R141" s="6"/>
      <c r="S141" s="6"/>
      <c r="T141" s="5"/>
      <c r="U141" s="289"/>
      <c r="V141" s="6"/>
      <c r="W141" s="6"/>
      <c r="X141" s="6"/>
      <c r="Y141" s="6"/>
      <c r="Z141" s="6"/>
      <c r="AA141" s="3"/>
    </row>
    <row r="142" spans="1:27" x14ac:dyDescent="0.55000000000000004">
      <c r="A142" s="18"/>
      <c r="B142" s="38"/>
      <c r="C142" s="29"/>
      <c r="D142" s="6"/>
      <c r="E142" s="6"/>
      <c r="F142" s="6"/>
      <c r="G142" s="6"/>
      <c r="H142" s="6"/>
      <c r="I142" s="6"/>
      <c r="J142" s="19"/>
      <c r="K142" s="6"/>
      <c r="L142" s="6"/>
      <c r="M142" s="6"/>
      <c r="N142" s="6"/>
      <c r="O142" s="6"/>
      <c r="P142" s="115"/>
      <c r="Q142" s="6"/>
      <c r="R142" s="6"/>
      <c r="S142" s="6"/>
      <c r="T142" s="5"/>
      <c r="U142" s="289"/>
      <c r="V142" s="6"/>
      <c r="W142" s="6"/>
      <c r="X142" s="6"/>
      <c r="Y142" s="6"/>
      <c r="Z142" s="6"/>
      <c r="AA142" s="3"/>
    </row>
    <row r="143" spans="1:27" x14ac:dyDescent="0.55000000000000004">
      <c r="A143" s="18" t="s">
        <v>3303</v>
      </c>
      <c r="B143" s="38">
        <v>90</v>
      </c>
      <c r="C143" s="29" t="s">
        <v>34</v>
      </c>
      <c r="D143" s="6">
        <v>99979</v>
      </c>
      <c r="E143" s="6">
        <v>339</v>
      </c>
      <c r="F143" s="6">
        <v>8059</v>
      </c>
      <c r="G143" s="6" t="s">
        <v>1693</v>
      </c>
      <c r="H143" s="6">
        <v>4</v>
      </c>
      <c r="I143" s="6">
        <v>1</v>
      </c>
      <c r="J143" s="19" t="s">
        <v>1704</v>
      </c>
      <c r="K143" s="6">
        <f t="shared" si="0"/>
        <v>1769</v>
      </c>
      <c r="L143" s="6"/>
      <c r="M143" s="6"/>
      <c r="N143" s="6"/>
      <c r="O143" s="6"/>
      <c r="P143" s="115">
        <v>100</v>
      </c>
      <c r="Q143" s="6"/>
      <c r="R143" s="6">
        <v>223</v>
      </c>
      <c r="S143" s="6"/>
      <c r="T143" s="5"/>
      <c r="U143" s="289"/>
      <c r="V143" s="6"/>
      <c r="W143" s="6"/>
      <c r="X143" s="6"/>
      <c r="Y143" s="6"/>
      <c r="Z143" s="6"/>
      <c r="AA143" s="3"/>
    </row>
    <row r="144" spans="1:27" x14ac:dyDescent="0.55000000000000004">
      <c r="A144" s="577"/>
      <c r="B144" s="38">
        <v>91</v>
      </c>
      <c r="C144" s="29" t="s">
        <v>49</v>
      </c>
      <c r="D144" s="6">
        <v>1462</v>
      </c>
      <c r="E144" s="6"/>
      <c r="F144" s="6"/>
      <c r="G144" s="6" t="s">
        <v>1693</v>
      </c>
      <c r="H144" s="6">
        <v>15</v>
      </c>
      <c r="I144" s="6">
        <v>2</v>
      </c>
      <c r="J144" s="19" t="s">
        <v>1708</v>
      </c>
      <c r="K144" s="6">
        <f t="shared" si="0"/>
        <v>6297</v>
      </c>
      <c r="L144" s="6"/>
      <c r="M144" s="6"/>
      <c r="N144" s="6"/>
      <c r="O144" s="6"/>
      <c r="P144" s="115">
        <v>100</v>
      </c>
      <c r="Q144" s="6"/>
      <c r="R144" s="6"/>
      <c r="S144" s="6"/>
      <c r="T144" s="5"/>
      <c r="U144" s="289"/>
      <c r="V144" s="6"/>
      <c r="W144" s="6"/>
      <c r="X144" s="6"/>
      <c r="Y144" s="6"/>
      <c r="Z144" s="6"/>
      <c r="AA144" s="3"/>
    </row>
    <row r="145" spans="1:27" x14ac:dyDescent="0.55000000000000004">
      <c r="A145" s="577"/>
      <c r="B145" s="38">
        <v>92</v>
      </c>
      <c r="C145" s="29" t="s">
        <v>49</v>
      </c>
      <c r="D145" s="6">
        <v>1135</v>
      </c>
      <c r="E145" s="6"/>
      <c r="F145" s="6"/>
      <c r="G145" s="6" t="s">
        <v>1693</v>
      </c>
      <c r="H145" s="6">
        <v>5</v>
      </c>
      <c r="I145" s="6">
        <v>2</v>
      </c>
      <c r="J145" s="19" t="s">
        <v>1709</v>
      </c>
      <c r="K145" s="6">
        <f t="shared" si="0"/>
        <v>2227</v>
      </c>
      <c r="L145" s="6"/>
      <c r="M145" s="6"/>
      <c r="N145" s="6"/>
      <c r="O145" s="6"/>
      <c r="P145" s="115">
        <v>250</v>
      </c>
      <c r="Q145" s="6"/>
      <c r="R145" s="6"/>
      <c r="S145" s="6"/>
      <c r="T145" s="5"/>
      <c r="U145" s="289"/>
      <c r="V145" s="6"/>
      <c r="W145" s="6"/>
      <c r="X145" s="6"/>
      <c r="Y145" s="6"/>
      <c r="Z145" s="6"/>
      <c r="AA145" s="3"/>
    </row>
    <row r="146" spans="1:27" x14ac:dyDescent="0.55000000000000004">
      <c r="A146" s="18"/>
      <c r="B146" s="38"/>
      <c r="C146" s="29"/>
      <c r="D146" s="6"/>
      <c r="E146" s="6"/>
      <c r="F146" s="6"/>
      <c r="G146" s="6"/>
      <c r="H146" s="6"/>
      <c r="I146" s="6"/>
      <c r="J146" s="19"/>
      <c r="K146" s="6"/>
      <c r="L146" s="6"/>
      <c r="M146" s="6"/>
      <c r="N146" s="6"/>
      <c r="O146" s="6"/>
      <c r="P146" s="115"/>
      <c r="Q146" s="6"/>
      <c r="R146" s="6"/>
      <c r="S146" s="6"/>
      <c r="T146" s="5"/>
      <c r="U146" s="289"/>
      <c r="V146" s="6"/>
      <c r="W146" s="6"/>
      <c r="X146" s="6"/>
      <c r="Y146" s="6"/>
      <c r="Z146" s="6"/>
      <c r="AA146" s="3"/>
    </row>
    <row r="147" spans="1:27" x14ac:dyDescent="0.55000000000000004">
      <c r="A147" s="18" t="s">
        <v>3304</v>
      </c>
      <c r="B147" s="38">
        <v>93</v>
      </c>
      <c r="C147" s="29" t="s">
        <v>34</v>
      </c>
      <c r="D147" s="6">
        <v>51466</v>
      </c>
      <c r="E147" s="6">
        <v>246</v>
      </c>
      <c r="F147" s="6">
        <v>4877</v>
      </c>
      <c r="G147" s="6" t="s">
        <v>1693</v>
      </c>
      <c r="H147" s="6">
        <v>7</v>
      </c>
      <c r="I147" s="6">
        <v>2</v>
      </c>
      <c r="J147" s="19" t="s">
        <v>1710</v>
      </c>
      <c r="K147" s="6">
        <f t="shared" si="0"/>
        <v>3091</v>
      </c>
      <c r="L147" s="6"/>
      <c r="M147" s="6"/>
      <c r="N147" s="6"/>
      <c r="O147" s="6"/>
      <c r="P147" s="115">
        <v>100</v>
      </c>
      <c r="Q147" s="6"/>
      <c r="R147" s="6">
        <v>20</v>
      </c>
      <c r="S147" s="6"/>
      <c r="T147" s="5"/>
      <c r="U147" s="289"/>
      <c r="V147" s="6"/>
      <c r="W147" s="6"/>
      <c r="X147" s="6"/>
      <c r="Y147" s="6"/>
      <c r="Z147" s="6"/>
      <c r="AA147" s="3"/>
    </row>
    <row r="148" spans="1:27" x14ac:dyDescent="0.55000000000000004">
      <c r="A148" s="18"/>
      <c r="B148" s="38"/>
      <c r="C148" s="29"/>
      <c r="D148" s="6"/>
      <c r="E148" s="6"/>
      <c r="F148" s="6"/>
      <c r="G148" s="6"/>
      <c r="H148" s="6"/>
      <c r="I148" s="6"/>
      <c r="J148" s="19"/>
      <c r="K148" s="6"/>
      <c r="L148" s="6"/>
      <c r="M148" s="6"/>
      <c r="N148" s="6"/>
      <c r="O148" s="6"/>
      <c r="P148" s="115"/>
      <c r="Q148" s="6"/>
      <c r="R148" s="6"/>
      <c r="S148" s="6"/>
      <c r="T148" s="5"/>
      <c r="U148" s="289"/>
      <c r="V148" s="6"/>
      <c r="W148" s="6"/>
      <c r="X148" s="6"/>
      <c r="Y148" s="6"/>
      <c r="Z148" s="6"/>
      <c r="AA148" s="3"/>
    </row>
    <row r="149" spans="1:27" x14ac:dyDescent="0.55000000000000004">
      <c r="A149" s="577" t="s">
        <v>3305</v>
      </c>
      <c r="B149" s="38">
        <v>94</v>
      </c>
      <c r="C149" s="29" t="s">
        <v>49</v>
      </c>
      <c r="D149" s="6">
        <v>1150</v>
      </c>
      <c r="E149" s="6">
        <v>20</v>
      </c>
      <c r="F149" s="6"/>
      <c r="G149" s="6" t="s">
        <v>1693</v>
      </c>
      <c r="H149" s="6">
        <v>10</v>
      </c>
      <c r="I149" s="6">
        <v>2</v>
      </c>
      <c r="J149" s="19" t="s">
        <v>1711</v>
      </c>
      <c r="K149" s="6">
        <f t="shared" si="0"/>
        <v>4295</v>
      </c>
      <c r="L149" s="6"/>
      <c r="M149" s="6"/>
      <c r="N149" s="6"/>
      <c r="O149" s="6"/>
      <c r="P149" s="115">
        <v>150</v>
      </c>
      <c r="Q149" s="6"/>
      <c r="R149" s="6">
        <v>26</v>
      </c>
      <c r="S149" s="6"/>
      <c r="T149" s="5"/>
      <c r="U149" s="289"/>
      <c r="V149" s="6"/>
      <c r="W149" s="6"/>
      <c r="X149" s="6"/>
      <c r="Y149" s="6"/>
      <c r="Z149" s="6"/>
      <c r="AA149" s="3"/>
    </row>
    <row r="150" spans="1:27" x14ac:dyDescent="0.55000000000000004">
      <c r="A150" s="18"/>
      <c r="B150" s="38"/>
      <c r="C150" s="29"/>
      <c r="D150" s="6"/>
      <c r="E150" s="6"/>
      <c r="F150" s="6"/>
      <c r="G150" s="6"/>
      <c r="H150" s="6"/>
      <c r="I150" s="6"/>
      <c r="J150" s="19"/>
      <c r="K150" s="6"/>
      <c r="L150" s="6"/>
      <c r="M150" s="6"/>
      <c r="N150" s="6"/>
      <c r="O150" s="6"/>
      <c r="P150" s="115"/>
      <c r="Q150" s="6"/>
      <c r="R150" s="6"/>
      <c r="S150" s="6"/>
      <c r="T150" s="5"/>
      <c r="U150" s="289"/>
      <c r="V150" s="6"/>
      <c r="W150" s="6"/>
      <c r="X150" s="6"/>
      <c r="Y150" s="6"/>
      <c r="Z150" s="6"/>
      <c r="AA150" s="3"/>
    </row>
    <row r="151" spans="1:27" x14ac:dyDescent="0.55000000000000004">
      <c r="A151" s="18" t="s">
        <v>3306</v>
      </c>
      <c r="B151" s="38">
        <v>95</v>
      </c>
      <c r="C151" s="29" t="s">
        <v>34</v>
      </c>
      <c r="D151" s="6">
        <v>94635</v>
      </c>
      <c r="E151" s="6">
        <v>308</v>
      </c>
      <c r="F151" s="6">
        <v>7574</v>
      </c>
      <c r="G151" s="6" t="s">
        <v>1693</v>
      </c>
      <c r="H151" s="6">
        <v>6</v>
      </c>
      <c r="I151" s="6">
        <v>2</v>
      </c>
      <c r="J151" s="19" t="s">
        <v>1706</v>
      </c>
      <c r="K151" s="6">
        <f t="shared" si="0"/>
        <v>2659</v>
      </c>
      <c r="L151" s="6"/>
      <c r="M151" s="6"/>
      <c r="N151" s="6"/>
      <c r="O151" s="6"/>
      <c r="P151" s="115">
        <v>150</v>
      </c>
      <c r="Q151" s="6"/>
      <c r="R151" s="19" t="s">
        <v>1712</v>
      </c>
      <c r="S151" s="6"/>
      <c r="T151" s="5"/>
      <c r="U151" s="289"/>
      <c r="V151" s="6"/>
      <c r="W151" s="6"/>
      <c r="X151" s="6"/>
      <c r="Y151" s="6"/>
      <c r="Z151" s="6"/>
      <c r="AA151" s="3"/>
    </row>
    <row r="152" spans="1:27" x14ac:dyDescent="0.55000000000000004">
      <c r="A152" s="18"/>
      <c r="B152" s="38"/>
      <c r="C152" s="29"/>
      <c r="D152" s="6"/>
      <c r="E152" s="6"/>
      <c r="F152" s="6"/>
      <c r="G152" s="6"/>
      <c r="H152" s="6"/>
      <c r="I152" s="6"/>
      <c r="J152" s="19"/>
      <c r="K152" s="6"/>
      <c r="L152" s="6"/>
      <c r="M152" s="6"/>
      <c r="N152" s="6"/>
      <c r="O152" s="6"/>
      <c r="P152" s="115"/>
      <c r="Q152" s="6"/>
      <c r="R152" s="19"/>
      <c r="S152" s="6"/>
      <c r="T152" s="5"/>
      <c r="U152" s="289"/>
      <c r="V152" s="6"/>
      <c r="W152" s="6"/>
      <c r="X152" s="6"/>
      <c r="Y152" s="6"/>
      <c r="Z152" s="6"/>
      <c r="AA152" s="3"/>
    </row>
    <row r="153" spans="1:27" x14ac:dyDescent="0.55000000000000004">
      <c r="A153" s="18" t="s">
        <v>3307</v>
      </c>
      <c r="B153" s="38">
        <v>96</v>
      </c>
      <c r="C153" s="29" t="s">
        <v>34</v>
      </c>
      <c r="D153" s="6">
        <v>94856</v>
      </c>
      <c r="E153" s="6">
        <v>310</v>
      </c>
      <c r="F153" s="6">
        <v>7597</v>
      </c>
      <c r="G153" s="6" t="s">
        <v>1693</v>
      </c>
      <c r="H153" s="6">
        <v>7</v>
      </c>
      <c r="I153" s="6">
        <v>2</v>
      </c>
      <c r="J153" s="19" t="s">
        <v>1713</v>
      </c>
      <c r="K153" s="6">
        <f t="shared" si="0"/>
        <v>3074</v>
      </c>
      <c r="L153" s="6"/>
      <c r="M153" s="6"/>
      <c r="N153" s="6"/>
      <c r="O153" s="6"/>
      <c r="P153" s="115">
        <v>150</v>
      </c>
      <c r="Q153" s="6"/>
      <c r="R153" s="6">
        <v>26</v>
      </c>
      <c r="S153" s="6"/>
      <c r="T153" s="5"/>
      <c r="U153" s="289"/>
      <c r="V153" s="6"/>
      <c r="W153" s="6"/>
      <c r="X153" s="6"/>
      <c r="Y153" s="6"/>
      <c r="Z153" s="6"/>
      <c r="AA153" s="3"/>
    </row>
    <row r="154" spans="1:27" x14ac:dyDescent="0.55000000000000004">
      <c r="A154" s="18"/>
      <c r="B154" s="38"/>
      <c r="C154" s="29"/>
      <c r="D154" s="6"/>
      <c r="E154" s="6"/>
      <c r="F154" s="6"/>
      <c r="G154" s="6"/>
      <c r="H154" s="6"/>
      <c r="I154" s="6"/>
      <c r="J154" s="19"/>
      <c r="K154" s="6"/>
      <c r="L154" s="6"/>
      <c r="M154" s="6"/>
      <c r="N154" s="6"/>
      <c r="O154" s="6"/>
      <c r="P154" s="115"/>
      <c r="Q154" s="6"/>
      <c r="R154" s="6"/>
      <c r="S154" s="6"/>
      <c r="T154" s="5"/>
      <c r="U154" s="289"/>
      <c r="V154" s="6"/>
      <c r="W154" s="6"/>
      <c r="X154" s="6"/>
      <c r="Y154" s="6"/>
      <c r="Z154" s="6"/>
      <c r="AA154" s="3"/>
    </row>
    <row r="155" spans="1:27" x14ac:dyDescent="0.55000000000000004">
      <c r="A155" s="18" t="s">
        <v>3308</v>
      </c>
      <c r="B155" s="38">
        <v>97</v>
      </c>
      <c r="C155" s="29" t="s">
        <v>34</v>
      </c>
      <c r="D155" s="6">
        <v>96713</v>
      </c>
      <c r="E155" s="6">
        <v>66</v>
      </c>
      <c r="F155" s="6">
        <v>7590</v>
      </c>
      <c r="G155" s="6" t="s">
        <v>1693</v>
      </c>
      <c r="H155" s="6">
        <v>2</v>
      </c>
      <c r="I155" s="6">
        <v>3</v>
      </c>
      <c r="J155" s="19" t="s">
        <v>1714</v>
      </c>
      <c r="K155" s="6">
        <f t="shared" si="0"/>
        <v>1122</v>
      </c>
      <c r="L155" s="6"/>
      <c r="M155" s="6"/>
      <c r="N155" s="6"/>
      <c r="O155" s="6"/>
      <c r="P155" s="115">
        <v>150</v>
      </c>
      <c r="Q155" s="6"/>
      <c r="R155" s="6">
        <v>35</v>
      </c>
      <c r="S155" s="6"/>
      <c r="T155" s="5"/>
      <c r="U155" s="289"/>
      <c r="V155" s="6"/>
      <c r="W155" s="6"/>
      <c r="X155" s="6"/>
      <c r="Y155" s="6"/>
      <c r="Z155" s="6"/>
      <c r="AA155" s="3"/>
    </row>
    <row r="156" spans="1:27" x14ac:dyDescent="0.55000000000000004">
      <c r="A156" s="18"/>
      <c r="B156" s="38"/>
      <c r="C156" s="29"/>
      <c r="D156" s="6"/>
      <c r="E156" s="6"/>
      <c r="F156" s="6"/>
      <c r="G156" s="6"/>
      <c r="H156" s="6"/>
      <c r="I156" s="6"/>
      <c r="J156" s="19"/>
      <c r="K156" s="6"/>
      <c r="L156" s="6"/>
      <c r="M156" s="6"/>
      <c r="N156" s="6"/>
      <c r="O156" s="6"/>
      <c r="P156" s="115"/>
      <c r="Q156" s="6"/>
      <c r="R156" s="6"/>
      <c r="S156" s="6"/>
      <c r="T156" s="5"/>
      <c r="U156" s="289"/>
      <c r="V156" s="6"/>
      <c r="W156" s="6"/>
      <c r="X156" s="6"/>
      <c r="Y156" s="6"/>
      <c r="Z156" s="6"/>
      <c r="AA156" s="3"/>
    </row>
    <row r="157" spans="1:27" x14ac:dyDescent="0.55000000000000004">
      <c r="A157" s="577" t="s">
        <v>3309</v>
      </c>
      <c r="B157" s="38">
        <v>98</v>
      </c>
      <c r="C157" s="29" t="s">
        <v>47</v>
      </c>
      <c r="D157" s="6">
        <v>1731</v>
      </c>
      <c r="E157" s="6">
        <v>51</v>
      </c>
      <c r="F157" s="6"/>
      <c r="G157" s="6" t="s">
        <v>1693</v>
      </c>
      <c r="H157" s="6">
        <v>25</v>
      </c>
      <c r="I157" s="6">
        <v>1</v>
      </c>
      <c r="J157" s="19" t="s">
        <v>1715</v>
      </c>
      <c r="K157" s="6">
        <f t="shared" si="0"/>
        <v>10150</v>
      </c>
      <c r="L157" s="6"/>
      <c r="M157" s="6"/>
      <c r="N157" s="6"/>
      <c r="O157" s="6"/>
      <c r="P157" s="115">
        <v>200</v>
      </c>
      <c r="Q157" s="6"/>
      <c r="R157" s="19" t="s">
        <v>1716</v>
      </c>
      <c r="S157" s="6"/>
      <c r="T157" s="5"/>
      <c r="U157" s="289"/>
      <c r="V157" s="6"/>
      <c r="W157" s="6"/>
      <c r="X157" s="6"/>
      <c r="Y157" s="6"/>
      <c r="Z157" s="6"/>
      <c r="AA157" s="3"/>
    </row>
    <row r="158" spans="1:27" x14ac:dyDescent="0.55000000000000004">
      <c r="A158" s="18"/>
      <c r="B158" s="38"/>
      <c r="C158" s="29"/>
      <c r="D158" s="6"/>
      <c r="E158" s="6"/>
      <c r="F158" s="6"/>
      <c r="G158" s="6"/>
      <c r="H158" s="6"/>
      <c r="I158" s="6"/>
      <c r="J158" s="19"/>
      <c r="K158" s="6"/>
      <c r="L158" s="6"/>
      <c r="M158" s="6"/>
      <c r="N158" s="6"/>
      <c r="O158" s="6"/>
      <c r="P158" s="115"/>
      <c r="Q158" s="6"/>
      <c r="R158" s="19"/>
      <c r="S158" s="6"/>
      <c r="T158" s="5"/>
      <c r="U158" s="289"/>
      <c r="V158" s="6"/>
      <c r="W158" s="6"/>
      <c r="X158" s="6"/>
      <c r="Y158" s="6"/>
      <c r="Z158" s="6"/>
      <c r="AA158" s="3"/>
    </row>
    <row r="159" spans="1:27" x14ac:dyDescent="0.55000000000000004">
      <c r="A159" s="577" t="s">
        <v>3310</v>
      </c>
      <c r="B159" s="38">
        <v>99</v>
      </c>
      <c r="C159" s="29" t="s">
        <v>49</v>
      </c>
      <c r="D159" s="6">
        <v>4951</v>
      </c>
      <c r="E159" s="6">
        <v>67</v>
      </c>
      <c r="F159" s="6"/>
      <c r="G159" s="6" t="s">
        <v>1693</v>
      </c>
      <c r="H159" s="6">
        <v>19</v>
      </c>
      <c r="I159" s="6">
        <v>1</v>
      </c>
      <c r="J159" s="19" t="s">
        <v>1717</v>
      </c>
      <c r="K159" s="6">
        <f t="shared" si="0"/>
        <v>7755</v>
      </c>
      <c r="L159" s="6"/>
      <c r="M159" s="6"/>
      <c r="N159" s="6"/>
      <c r="O159" s="6"/>
      <c r="P159" s="115">
        <v>150</v>
      </c>
      <c r="Q159" s="6"/>
      <c r="R159" s="6">
        <v>36</v>
      </c>
      <c r="S159" s="6"/>
      <c r="T159" s="5"/>
      <c r="U159" s="289"/>
      <c r="V159" s="6"/>
      <c r="W159" s="6"/>
      <c r="X159" s="6"/>
      <c r="Y159" s="6"/>
      <c r="Z159" s="6"/>
      <c r="AA159" s="3"/>
    </row>
    <row r="160" spans="1:27" x14ac:dyDescent="0.55000000000000004">
      <c r="A160" s="18"/>
      <c r="B160" s="38"/>
      <c r="C160" s="29"/>
      <c r="D160" s="6"/>
      <c r="E160" s="6"/>
      <c r="F160" s="6"/>
      <c r="G160" s="6"/>
      <c r="H160" s="6"/>
      <c r="I160" s="6"/>
      <c r="J160" s="19"/>
      <c r="K160" s="6"/>
      <c r="L160" s="6"/>
      <c r="M160" s="6"/>
      <c r="N160" s="6"/>
      <c r="O160" s="6"/>
      <c r="P160" s="115"/>
      <c r="Q160" s="6"/>
      <c r="R160" s="6"/>
      <c r="S160" s="6"/>
      <c r="T160" s="5"/>
      <c r="U160" s="289"/>
      <c r="V160" s="6"/>
      <c r="W160" s="6"/>
      <c r="X160" s="6"/>
      <c r="Y160" s="6"/>
      <c r="Z160" s="6"/>
      <c r="AA160" s="3"/>
    </row>
    <row r="161" spans="1:27" x14ac:dyDescent="0.55000000000000004">
      <c r="A161" s="577" t="s">
        <v>3284</v>
      </c>
      <c r="B161" s="38">
        <v>100</v>
      </c>
      <c r="C161" s="29" t="s">
        <v>49</v>
      </c>
      <c r="D161" s="6">
        <v>3744</v>
      </c>
      <c r="E161" s="6">
        <v>25</v>
      </c>
      <c r="F161" s="6"/>
      <c r="G161" s="6" t="s">
        <v>1693</v>
      </c>
      <c r="H161" s="6">
        <v>3</v>
      </c>
      <c r="I161" s="6"/>
      <c r="J161" s="19" t="s">
        <v>1718</v>
      </c>
      <c r="K161" s="6">
        <f t="shared" si="0"/>
        <v>1208</v>
      </c>
      <c r="L161" s="6"/>
      <c r="M161" s="6"/>
      <c r="N161" s="6"/>
      <c r="O161" s="6"/>
      <c r="P161" s="115">
        <v>100</v>
      </c>
      <c r="Q161" s="6"/>
      <c r="R161" s="6">
        <v>88</v>
      </c>
      <c r="S161" s="6"/>
      <c r="T161" s="5"/>
      <c r="U161" s="289"/>
      <c r="V161" s="6"/>
      <c r="W161" s="6"/>
      <c r="X161" s="6"/>
      <c r="Y161" s="6"/>
      <c r="Z161" s="6"/>
      <c r="AA161" s="22"/>
    </row>
    <row r="162" spans="1:27" x14ac:dyDescent="0.55000000000000004">
      <c r="A162" s="18"/>
      <c r="B162" s="38"/>
      <c r="C162" s="29"/>
      <c r="D162" s="6"/>
      <c r="E162" s="6"/>
      <c r="F162" s="6"/>
      <c r="G162" s="6"/>
      <c r="H162" s="6"/>
      <c r="I162" s="6"/>
      <c r="J162" s="19"/>
      <c r="K162" s="6"/>
      <c r="L162" s="6"/>
      <c r="M162" s="6"/>
      <c r="N162" s="6"/>
      <c r="O162" s="6"/>
      <c r="P162" s="115"/>
      <c r="Q162" s="6"/>
      <c r="R162" s="6"/>
      <c r="S162" s="6"/>
      <c r="T162" s="5"/>
      <c r="U162" s="289"/>
      <c r="V162" s="6"/>
      <c r="W162" s="6"/>
      <c r="X162" s="6"/>
      <c r="Y162" s="6"/>
      <c r="Z162" s="6"/>
      <c r="AA162" s="22"/>
    </row>
    <row r="163" spans="1:27" x14ac:dyDescent="0.55000000000000004">
      <c r="A163" s="18" t="s">
        <v>3311</v>
      </c>
      <c r="B163" s="38">
        <v>101</v>
      </c>
      <c r="C163" s="29" t="s">
        <v>34</v>
      </c>
      <c r="D163" s="6">
        <v>52549</v>
      </c>
      <c r="E163" s="6">
        <v>43</v>
      </c>
      <c r="F163" s="6">
        <v>5313</v>
      </c>
      <c r="G163" s="6" t="s">
        <v>1693</v>
      </c>
      <c r="H163" s="6"/>
      <c r="I163" s="6"/>
      <c r="J163" s="19" t="s">
        <v>1719</v>
      </c>
      <c r="K163" s="6"/>
      <c r="L163" s="6">
        <f xml:space="preserve"> H163*400+I163*100+J163</f>
        <v>71</v>
      </c>
      <c r="M163" s="6"/>
      <c r="N163" s="6"/>
      <c r="O163" s="6"/>
      <c r="P163" s="115">
        <v>250</v>
      </c>
      <c r="Q163" s="6">
        <v>24</v>
      </c>
      <c r="R163" s="6">
        <v>73</v>
      </c>
      <c r="S163" s="6" t="s">
        <v>36</v>
      </c>
      <c r="T163" s="5" t="s">
        <v>1024</v>
      </c>
      <c r="U163" s="289">
        <v>72</v>
      </c>
      <c r="V163" s="6"/>
      <c r="W163" s="6">
        <v>72</v>
      </c>
      <c r="X163" s="6"/>
      <c r="Y163" s="6"/>
      <c r="Z163" s="6">
        <v>20</v>
      </c>
      <c r="AA163" s="3"/>
    </row>
    <row r="164" spans="1:27" x14ac:dyDescent="0.55000000000000004">
      <c r="A164" s="18"/>
      <c r="B164" s="38"/>
      <c r="C164" s="29"/>
      <c r="D164" s="6"/>
      <c r="E164" s="6"/>
      <c r="F164" s="6"/>
      <c r="G164" s="6"/>
      <c r="H164" s="6"/>
      <c r="I164" s="6"/>
      <c r="J164" s="19"/>
      <c r="K164" s="6"/>
      <c r="L164" s="6"/>
      <c r="M164" s="6"/>
      <c r="N164" s="6"/>
      <c r="O164" s="6"/>
      <c r="P164" s="115"/>
      <c r="Q164" s="6"/>
      <c r="R164" s="6"/>
      <c r="S164" s="6"/>
      <c r="T164" s="5"/>
      <c r="U164" s="289"/>
      <c r="V164" s="6"/>
      <c r="W164" s="6"/>
      <c r="X164" s="6"/>
      <c r="Y164" s="6"/>
      <c r="Z164" s="6"/>
      <c r="AA164" s="3"/>
    </row>
    <row r="165" spans="1:27" x14ac:dyDescent="0.55000000000000004">
      <c r="A165" s="577" t="s">
        <v>3312</v>
      </c>
      <c r="B165" s="38">
        <v>102</v>
      </c>
      <c r="C165" s="29" t="s">
        <v>49</v>
      </c>
      <c r="D165" s="6">
        <v>19577</v>
      </c>
      <c r="E165" s="6">
        <v>28</v>
      </c>
      <c r="F165" s="6"/>
      <c r="G165" s="6" t="s">
        <v>1693</v>
      </c>
      <c r="H165" s="6">
        <v>3</v>
      </c>
      <c r="I165" s="6">
        <v>1</v>
      </c>
      <c r="J165" s="19" t="s">
        <v>1710</v>
      </c>
      <c r="K165" s="6">
        <f t="shared" si="0"/>
        <v>1391</v>
      </c>
      <c r="L165" s="6"/>
      <c r="M165" s="6"/>
      <c r="N165" s="6"/>
      <c r="O165" s="6"/>
      <c r="P165" s="115">
        <v>150</v>
      </c>
      <c r="Q165" s="6"/>
      <c r="R165" s="6">
        <v>73</v>
      </c>
      <c r="S165" s="6"/>
      <c r="T165" s="5"/>
      <c r="U165" s="289"/>
      <c r="V165" s="6"/>
      <c r="W165" s="6"/>
      <c r="X165" s="6"/>
      <c r="Y165" s="6"/>
      <c r="Z165" s="6"/>
      <c r="AA165" s="3"/>
    </row>
    <row r="166" spans="1:27" x14ac:dyDescent="0.55000000000000004">
      <c r="A166" s="18"/>
      <c r="B166" s="38"/>
      <c r="C166" s="29"/>
      <c r="D166" s="6"/>
      <c r="E166" s="6"/>
      <c r="F166" s="6"/>
      <c r="G166" s="6"/>
      <c r="H166" s="6"/>
      <c r="I166" s="6"/>
      <c r="J166" s="19"/>
      <c r="K166" s="6"/>
      <c r="L166" s="6"/>
      <c r="M166" s="6"/>
      <c r="N166" s="6"/>
      <c r="O166" s="6"/>
      <c r="P166" s="115"/>
      <c r="Q166" s="6"/>
      <c r="R166" s="6"/>
      <c r="S166" s="6"/>
      <c r="T166" s="5"/>
      <c r="U166" s="289"/>
      <c r="V166" s="6"/>
      <c r="W166" s="6"/>
      <c r="X166" s="6"/>
      <c r="Y166" s="6"/>
      <c r="Z166" s="6"/>
      <c r="AA166" s="3"/>
    </row>
    <row r="167" spans="1:27" x14ac:dyDescent="0.55000000000000004">
      <c r="A167" s="18" t="s">
        <v>3270</v>
      </c>
      <c r="B167" s="38">
        <v>103</v>
      </c>
      <c r="C167" s="29" t="s">
        <v>34</v>
      </c>
      <c r="D167" s="6">
        <v>53100</v>
      </c>
      <c r="E167" s="6">
        <v>93</v>
      </c>
      <c r="F167" s="6">
        <v>5390</v>
      </c>
      <c r="G167" s="6" t="s">
        <v>1693</v>
      </c>
      <c r="H167" s="6"/>
      <c r="I167" s="6">
        <v>2</v>
      </c>
      <c r="J167" s="19" t="s">
        <v>1720</v>
      </c>
      <c r="K167" s="6">
        <f t="shared" si="0"/>
        <v>204</v>
      </c>
      <c r="L167" s="6"/>
      <c r="M167" s="6"/>
      <c r="N167" s="6"/>
      <c r="O167" s="6"/>
      <c r="P167" s="115">
        <v>250</v>
      </c>
      <c r="Q167" s="6">
        <v>25</v>
      </c>
      <c r="R167" s="6">
        <v>59</v>
      </c>
      <c r="S167" s="6" t="s">
        <v>36</v>
      </c>
      <c r="T167" s="5" t="s">
        <v>45</v>
      </c>
      <c r="U167" s="289">
        <v>81</v>
      </c>
      <c r="V167" s="6"/>
      <c r="W167" s="6">
        <v>81</v>
      </c>
      <c r="X167" s="6"/>
      <c r="Y167" s="6"/>
      <c r="Z167" s="6">
        <v>12</v>
      </c>
      <c r="AA167" s="3"/>
    </row>
    <row r="168" spans="1:27" x14ac:dyDescent="0.55000000000000004">
      <c r="A168" s="18"/>
      <c r="B168" s="38"/>
      <c r="C168" s="29"/>
      <c r="D168" s="6"/>
      <c r="E168" s="6"/>
      <c r="F168" s="6"/>
      <c r="G168" s="6"/>
      <c r="H168" s="6"/>
      <c r="I168" s="6"/>
      <c r="J168" s="19"/>
      <c r="K168" s="6"/>
      <c r="L168" s="6"/>
      <c r="M168" s="6"/>
      <c r="N168" s="6"/>
      <c r="O168" s="6"/>
      <c r="P168" s="115"/>
      <c r="Q168" s="6"/>
      <c r="R168" s="6"/>
      <c r="S168" s="6"/>
      <c r="T168" s="5"/>
      <c r="U168" s="289"/>
      <c r="V168" s="6"/>
      <c r="W168" s="6"/>
      <c r="X168" s="6"/>
      <c r="Y168" s="6"/>
      <c r="Z168" s="6"/>
      <c r="AA168" s="3"/>
    </row>
    <row r="169" spans="1:27" x14ac:dyDescent="0.55000000000000004">
      <c r="A169" s="18" t="s">
        <v>3313</v>
      </c>
      <c r="B169" s="38">
        <v>104</v>
      </c>
      <c r="C169" s="29" t="s">
        <v>34</v>
      </c>
      <c r="D169" s="6">
        <v>59440</v>
      </c>
      <c r="E169" s="6">
        <v>25</v>
      </c>
      <c r="F169" s="6"/>
      <c r="G169" s="6" t="s">
        <v>1693</v>
      </c>
      <c r="H169" s="6"/>
      <c r="I169" s="6"/>
      <c r="J169" s="19" t="s">
        <v>1707</v>
      </c>
      <c r="K169" s="6">
        <f t="shared" si="0"/>
        <v>46</v>
      </c>
      <c r="L169" s="6"/>
      <c r="M169" s="6"/>
      <c r="N169" s="6"/>
      <c r="O169" s="6"/>
      <c r="P169" s="115">
        <v>250</v>
      </c>
      <c r="Q169" s="6"/>
      <c r="R169" s="6">
        <v>21</v>
      </c>
      <c r="S169" s="6"/>
      <c r="T169" s="5"/>
      <c r="U169" s="289"/>
      <c r="V169" s="6"/>
      <c r="W169" s="6"/>
      <c r="X169" s="6"/>
      <c r="Y169" s="6"/>
      <c r="Z169" s="6"/>
      <c r="AA169" s="3"/>
    </row>
    <row r="170" spans="1:27" x14ac:dyDescent="0.55000000000000004">
      <c r="A170" s="18" t="s">
        <v>3313</v>
      </c>
      <c r="B170" s="38">
        <v>105</v>
      </c>
      <c r="C170" s="29" t="s">
        <v>34</v>
      </c>
      <c r="D170" s="6">
        <v>96710</v>
      </c>
      <c r="E170" s="6">
        <v>64</v>
      </c>
      <c r="F170" s="6"/>
      <c r="G170" s="6" t="s">
        <v>1693</v>
      </c>
      <c r="H170" s="6">
        <v>5</v>
      </c>
      <c r="I170" s="6">
        <v>2</v>
      </c>
      <c r="J170" s="19" t="s">
        <v>1721</v>
      </c>
      <c r="K170" s="6">
        <f t="shared" si="0"/>
        <v>2276</v>
      </c>
      <c r="L170" s="6"/>
      <c r="M170" s="6"/>
      <c r="N170" s="6"/>
      <c r="O170" s="6"/>
      <c r="P170" s="115">
        <v>150</v>
      </c>
      <c r="Q170" s="6"/>
      <c r="R170" s="6"/>
      <c r="S170" s="6"/>
      <c r="T170" s="5"/>
      <c r="U170" s="289"/>
      <c r="V170" s="6"/>
      <c r="W170" s="6"/>
      <c r="X170" s="6"/>
      <c r="Y170" s="6"/>
      <c r="Z170" s="6"/>
      <c r="AA170" s="3"/>
    </row>
    <row r="171" spans="1:27" x14ac:dyDescent="0.55000000000000004">
      <c r="A171" s="18"/>
      <c r="B171" s="38"/>
      <c r="C171" s="29"/>
      <c r="D171" s="6"/>
      <c r="E171" s="6"/>
      <c r="F171" s="6"/>
      <c r="G171" s="6"/>
      <c r="H171" s="6"/>
      <c r="I171" s="6"/>
      <c r="J171" s="19"/>
      <c r="K171" s="6"/>
      <c r="L171" s="6"/>
      <c r="M171" s="6"/>
      <c r="N171" s="6"/>
      <c r="O171" s="6"/>
      <c r="P171" s="115"/>
      <c r="Q171" s="6"/>
      <c r="R171" s="6"/>
      <c r="S171" s="6"/>
      <c r="T171" s="5"/>
      <c r="U171" s="289"/>
      <c r="V171" s="6"/>
      <c r="W171" s="6"/>
      <c r="X171" s="6"/>
      <c r="Y171" s="6"/>
      <c r="Z171" s="6"/>
      <c r="AA171" s="3"/>
    </row>
    <row r="172" spans="1:27" x14ac:dyDescent="0.55000000000000004">
      <c r="A172" s="18" t="s">
        <v>3314</v>
      </c>
      <c r="B172" s="38">
        <v>106</v>
      </c>
      <c r="C172" s="29" t="s">
        <v>34</v>
      </c>
      <c r="D172" s="6">
        <v>74974</v>
      </c>
      <c r="E172" s="6">
        <v>266</v>
      </c>
      <c r="F172" s="6">
        <v>6622</v>
      </c>
      <c r="G172" s="6" t="s">
        <v>1693</v>
      </c>
      <c r="H172" s="6"/>
      <c r="I172" s="6"/>
      <c r="J172" s="19" t="s">
        <v>1722</v>
      </c>
      <c r="K172" s="6"/>
      <c r="L172" s="6">
        <f xml:space="preserve"> H172*400+I172*100+J172</f>
        <v>64</v>
      </c>
      <c r="M172" s="6"/>
      <c r="N172" s="6"/>
      <c r="O172" s="6"/>
      <c r="P172" s="115">
        <v>300</v>
      </c>
      <c r="Q172" s="6">
        <v>26</v>
      </c>
      <c r="R172" s="6">
        <v>90</v>
      </c>
      <c r="S172" s="6" t="s">
        <v>36</v>
      </c>
      <c r="T172" s="5" t="s">
        <v>45</v>
      </c>
      <c r="U172" s="289">
        <v>64</v>
      </c>
      <c r="V172" s="6"/>
      <c r="W172" s="6">
        <v>64</v>
      </c>
      <c r="X172" s="6"/>
      <c r="Y172" s="6"/>
      <c r="Z172" s="6">
        <v>40</v>
      </c>
      <c r="AA172" s="3"/>
    </row>
    <row r="173" spans="1:27" x14ac:dyDescent="0.55000000000000004">
      <c r="A173" s="577" t="s">
        <v>3314</v>
      </c>
      <c r="B173" s="38">
        <v>107</v>
      </c>
      <c r="C173" s="29" t="s">
        <v>49</v>
      </c>
      <c r="D173" s="6">
        <v>5320</v>
      </c>
      <c r="E173" s="6">
        <v>106</v>
      </c>
      <c r="F173" s="6"/>
      <c r="G173" s="6" t="s">
        <v>1693</v>
      </c>
      <c r="H173" s="6">
        <v>4</v>
      </c>
      <c r="I173" s="6">
        <v>2</v>
      </c>
      <c r="J173" s="19" t="s">
        <v>1723</v>
      </c>
      <c r="K173" s="6">
        <f t="shared" si="0"/>
        <v>1898</v>
      </c>
      <c r="L173" s="6"/>
      <c r="M173" s="6"/>
      <c r="N173" s="6"/>
      <c r="O173" s="6"/>
      <c r="P173" s="115">
        <v>200</v>
      </c>
      <c r="Q173" s="6"/>
      <c r="R173" s="6"/>
      <c r="S173" s="6"/>
      <c r="T173" s="5"/>
      <c r="U173" s="289"/>
      <c r="V173" s="6"/>
      <c r="W173" s="6"/>
      <c r="X173" s="6"/>
      <c r="Y173" s="6"/>
      <c r="Z173" s="6"/>
      <c r="AA173" s="3"/>
    </row>
    <row r="174" spans="1:27" x14ac:dyDescent="0.55000000000000004">
      <c r="A174" s="577" t="s">
        <v>3314</v>
      </c>
      <c r="B174" s="38">
        <v>108</v>
      </c>
      <c r="C174" s="29" t="s">
        <v>49</v>
      </c>
      <c r="D174" s="6">
        <v>7112</v>
      </c>
      <c r="E174" s="6">
        <v>20</v>
      </c>
      <c r="F174" s="6"/>
      <c r="G174" s="6" t="s">
        <v>1693</v>
      </c>
      <c r="H174" s="6">
        <v>7</v>
      </c>
      <c r="I174" s="6">
        <v>2</v>
      </c>
      <c r="J174" s="19" t="s">
        <v>1724</v>
      </c>
      <c r="K174" s="6">
        <f t="shared" si="0"/>
        <v>3025</v>
      </c>
      <c r="L174" s="6"/>
      <c r="M174" s="6"/>
      <c r="N174" s="6"/>
      <c r="O174" s="6"/>
      <c r="P174" s="115">
        <v>150</v>
      </c>
      <c r="Q174" s="6"/>
      <c r="R174" s="6"/>
      <c r="S174" s="6"/>
      <c r="T174" s="5"/>
      <c r="U174" s="289"/>
      <c r="V174" s="6"/>
      <c r="W174" s="6"/>
      <c r="X174" s="6"/>
      <c r="Y174" s="6"/>
      <c r="Z174" s="6"/>
      <c r="AA174" s="3"/>
    </row>
    <row r="175" spans="1:27" x14ac:dyDescent="0.55000000000000004">
      <c r="A175" s="18"/>
      <c r="B175" s="38"/>
      <c r="C175" s="29"/>
      <c r="D175" s="6"/>
      <c r="E175" s="6"/>
      <c r="F175" s="6"/>
      <c r="G175" s="6"/>
      <c r="H175" s="6"/>
      <c r="I175" s="6"/>
      <c r="J175" s="19"/>
      <c r="K175" s="6"/>
      <c r="L175" s="6"/>
      <c r="M175" s="6"/>
      <c r="N175" s="6"/>
      <c r="O175" s="6"/>
      <c r="P175" s="115"/>
      <c r="Q175" s="6"/>
      <c r="R175" s="6"/>
      <c r="S175" s="6"/>
      <c r="T175" s="5"/>
      <c r="U175" s="289"/>
      <c r="V175" s="6"/>
      <c r="W175" s="6"/>
      <c r="X175" s="6"/>
      <c r="Y175" s="6"/>
      <c r="Z175" s="6"/>
      <c r="AA175" s="3"/>
    </row>
    <row r="176" spans="1:27" x14ac:dyDescent="0.55000000000000004">
      <c r="A176" s="577" t="s">
        <v>3315</v>
      </c>
      <c r="B176" s="38">
        <v>109</v>
      </c>
      <c r="C176" s="29" t="s">
        <v>49</v>
      </c>
      <c r="D176" s="6">
        <v>3833</v>
      </c>
      <c r="E176" s="6">
        <v>146</v>
      </c>
      <c r="F176" s="6"/>
      <c r="G176" s="6" t="s">
        <v>1693</v>
      </c>
      <c r="H176" s="6">
        <v>8</v>
      </c>
      <c r="I176" s="6"/>
      <c r="J176" s="19" t="s">
        <v>1725</v>
      </c>
      <c r="K176" s="6">
        <f t="shared" si="0"/>
        <v>3215</v>
      </c>
      <c r="L176" s="6"/>
      <c r="M176" s="6"/>
      <c r="N176" s="6"/>
      <c r="O176" s="6"/>
      <c r="P176" s="115">
        <v>100</v>
      </c>
      <c r="Q176" s="6"/>
      <c r="R176" s="6">
        <v>9</v>
      </c>
      <c r="S176" s="6"/>
      <c r="T176" s="5"/>
      <c r="U176" s="289"/>
      <c r="V176" s="6"/>
      <c r="W176" s="6"/>
      <c r="X176" s="6"/>
      <c r="Y176" s="6"/>
      <c r="Z176" s="6"/>
      <c r="AA176" s="3"/>
    </row>
    <row r="177" spans="1:27" x14ac:dyDescent="0.55000000000000004">
      <c r="A177" s="577"/>
      <c r="B177" s="38">
        <v>110</v>
      </c>
      <c r="C177" s="29" t="s">
        <v>49</v>
      </c>
      <c r="D177" s="6">
        <v>7116</v>
      </c>
      <c r="E177" s="6">
        <v>151</v>
      </c>
      <c r="F177" s="6"/>
      <c r="G177" s="6" t="s">
        <v>1693</v>
      </c>
      <c r="H177" s="6">
        <v>7</v>
      </c>
      <c r="I177" s="6">
        <v>2</v>
      </c>
      <c r="J177" s="19" t="s">
        <v>1706</v>
      </c>
      <c r="K177" s="6">
        <f t="shared" si="0"/>
        <v>3059</v>
      </c>
      <c r="L177" s="6"/>
      <c r="M177" s="6"/>
      <c r="N177" s="6"/>
      <c r="O177" s="6"/>
      <c r="P177" s="115">
        <v>100</v>
      </c>
      <c r="Q177" s="6"/>
      <c r="R177" s="6"/>
      <c r="S177" s="6"/>
      <c r="T177" s="5"/>
      <c r="U177" s="289"/>
      <c r="V177" s="6"/>
      <c r="W177" s="6"/>
      <c r="X177" s="6"/>
      <c r="Y177" s="6"/>
      <c r="Z177" s="6"/>
      <c r="AA177" s="3"/>
    </row>
    <row r="178" spans="1:27" x14ac:dyDescent="0.55000000000000004">
      <c r="A178" s="18"/>
      <c r="B178" s="38"/>
      <c r="C178" s="29"/>
      <c r="D178" s="6"/>
      <c r="E178" s="6"/>
      <c r="F178" s="6"/>
      <c r="G178" s="6"/>
      <c r="H178" s="6"/>
      <c r="I178" s="6"/>
      <c r="J178" s="19"/>
      <c r="K178" s="6"/>
      <c r="L178" s="6"/>
      <c r="M178" s="6"/>
      <c r="N178" s="6"/>
      <c r="O178" s="6"/>
      <c r="P178" s="115"/>
      <c r="Q178" s="6"/>
      <c r="R178" s="6"/>
      <c r="S178" s="6"/>
      <c r="T178" s="5"/>
      <c r="U178" s="289"/>
      <c r="V178" s="6"/>
      <c r="W178" s="6"/>
      <c r="X178" s="6"/>
      <c r="Y178" s="6"/>
      <c r="Z178" s="6"/>
      <c r="AA178" s="3"/>
    </row>
    <row r="179" spans="1:27" x14ac:dyDescent="0.55000000000000004">
      <c r="A179" s="577" t="s">
        <v>3316</v>
      </c>
      <c r="B179" s="38">
        <v>111</v>
      </c>
      <c r="C179" s="29" t="s">
        <v>49</v>
      </c>
      <c r="D179" s="6">
        <v>1014</v>
      </c>
      <c r="E179" s="6">
        <v>17</v>
      </c>
      <c r="F179" s="6"/>
      <c r="G179" s="6" t="s">
        <v>1693</v>
      </c>
      <c r="H179" s="6">
        <v>2</v>
      </c>
      <c r="I179" s="6">
        <v>1</v>
      </c>
      <c r="J179" s="19" t="s">
        <v>1726</v>
      </c>
      <c r="K179" s="6">
        <f t="shared" si="0"/>
        <v>940</v>
      </c>
      <c r="L179" s="6"/>
      <c r="M179" s="6"/>
      <c r="N179" s="6"/>
      <c r="O179" s="6"/>
      <c r="P179" s="115">
        <v>250</v>
      </c>
      <c r="Q179" s="6"/>
      <c r="R179" s="6">
        <v>37</v>
      </c>
      <c r="S179" s="6"/>
      <c r="T179" s="5"/>
      <c r="U179" s="289"/>
      <c r="V179" s="6"/>
      <c r="W179" s="6"/>
      <c r="X179" s="6"/>
      <c r="Y179" s="6"/>
      <c r="Z179" s="6"/>
      <c r="AA179" s="3"/>
    </row>
    <row r="180" spans="1:27" x14ac:dyDescent="0.55000000000000004">
      <c r="A180" s="18"/>
      <c r="B180" s="38"/>
      <c r="C180" s="29"/>
      <c r="D180" s="6"/>
      <c r="E180" s="6"/>
      <c r="F180" s="6"/>
      <c r="G180" s="6"/>
      <c r="H180" s="6"/>
      <c r="I180" s="6"/>
      <c r="J180" s="19"/>
      <c r="K180" s="6"/>
      <c r="L180" s="6"/>
      <c r="M180" s="6"/>
      <c r="N180" s="6"/>
      <c r="O180" s="6"/>
      <c r="P180" s="115"/>
      <c r="Q180" s="6"/>
      <c r="R180" s="6"/>
      <c r="S180" s="6"/>
      <c r="T180" s="5"/>
      <c r="U180" s="289"/>
      <c r="V180" s="6"/>
      <c r="W180" s="6"/>
      <c r="X180" s="6"/>
      <c r="Y180" s="6"/>
      <c r="Z180" s="6"/>
      <c r="AA180" s="3"/>
    </row>
    <row r="181" spans="1:27" x14ac:dyDescent="0.55000000000000004">
      <c r="A181" s="577" t="s">
        <v>3317</v>
      </c>
      <c r="B181" s="38">
        <v>112</v>
      </c>
      <c r="C181" s="29" t="s">
        <v>49</v>
      </c>
      <c r="D181" s="6">
        <v>1021</v>
      </c>
      <c r="E181" s="6">
        <v>25</v>
      </c>
      <c r="F181" s="6"/>
      <c r="G181" s="6" t="s">
        <v>1693</v>
      </c>
      <c r="H181" s="6">
        <v>9</v>
      </c>
      <c r="I181" s="6">
        <v>1</v>
      </c>
      <c r="J181" s="19" t="s">
        <v>1727</v>
      </c>
      <c r="K181" s="6">
        <f t="shared" si="0"/>
        <v>3716</v>
      </c>
      <c r="L181" s="6"/>
      <c r="M181" s="6"/>
      <c r="N181" s="6"/>
      <c r="O181" s="6"/>
      <c r="P181" s="115">
        <v>250</v>
      </c>
      <c r="Q181" s="6"/>
      <c r="R181" s="6">
        <v>39</v>
      </c>
      <c r="S181" s="6"/>
      <c r="T181" s="5"/>
      <c r="U181" s="289"/>
      <c r="V181" s="6"/>
      <c r="W181" s="6"/>
      <c r="X181" s="6"/>
      <c r="Y181" s="6"/>
      <c r="Z181" s="6"/>
      <c r="AA181" s="3"/>
    </row>
    <row r="182" spans="1:27" x14ac:dyDescent="0.55000000000000004">
      <c r="A182" s="18"/>
      <c r="B182" s="38"/>
      <c r="C182" s="29"/>
      <c r="D182" s="6"/>
      <c r="E182" s="6"/>
      <c r="F182" s="6"/>
      <c r="G182" s="6"/>
      <c r="H182" s="6"/>
      <c r="I182" s="6"/>
      <c r="J182" s="19"/>
      <c r="K182" s="6"/>
      <c r="L182" s="6"/>
      <c r="M182" s="6"/>
      <c r="N182" s="6"/>
      <c r="O182" s="6"/>
      <c r="P182" s="115"/>
      <c r="Q182" s="6"/>
      <c r="R182" s="6"/>
      <c r="S182" s="6"/>
      <c r="T182" s="5"/>
      <c r="U182" s="289"/>
      <c r="V182" s="6"/>
      <c r="W182" s="6"/>
      <c r="X182" s="6"/>
      <c r="Y182" s="6"/>
      <c r="Z182" s="6"/>
      <c r="AA182" s="3"/>
    </row>
    <row r="183" spans="1:27" x14ac:dyDescent="0.55000000000000004">
      <c r="A183" s="18" t="s">
        <v>3301</v>
      </c>
      <c r="B183" s="38">
        <v>113</v>
      </c>
      <c r="C183" s="29" t="s">
        <v>34</v>
      </c>
      <c r="D183" s="6">
        <v>53084</v>
      </c>
      <c r="E183" s="6">
        <v>49</v>
      </c>
      <c r="F183" s="6">
        <v>5374</v>
      </c>
      <c r="G183" s="6" t="s">
        <v>1693</v>
      </c>
      <c r="H183" s="6">
        <v>1</v>
      </c>
      <c r="I183" s="6"/>
      <c r="J183" s="19">
        <v>60</v>
      </c>
      <c r="K183" s="6"/>
      <c r="L183" s="6">
        <v>460</v>
      </c>
      <c r="M183" s="6"/>
      <c r="N183" s="6"/>
      <c r="O183" s="6"/>
      <c r="P183" s="115">
        <v>250</v>
      </c>
      <c r="Q183" s="6">
        <v>21</v>
      </c>
      <c r="R183" s="6">
        <v>7</v>
      </c>
      <c r="S183" s="6" t="s">
        <v>36</v>
      </c>
      <c r="T183" s="5" t="s">
        <v>37</v>
      </c>
      <c r="U183" s="289">
        <v>88</v>
      </c>
      <c r="V183" s="6"/>
      <c r="W183" s="6">
        <v>88</v>
      </c>
      <c r="X183" s="6"/>
      <c r="Y183" s="6"/>
      <c r="Z183" s="6">
        <v>15</v>
      </c>
      <c r="AA183" s="3"/>
    </row>
    <row r="184" spans="1:27" x14ac:dyDescent="0.55000000000000004">
      <c r="A184" s="18"/>
      <c r="B184" s="38"/>
      <c r="C184" s="29"/>
      <c r="D184" s="6"/>
      <c r="E184" s="6"/>
      <c r="F184" s="6"/>
      <c r="G184" s="6"/>
      <c r="H184" s="6"/>
      <c r="I184" s="6"/>
      <c r="J184" s="19"/>
      <c r="K184" s="6"/>
      <c r="L184" s="6"/>
      <c r="M184" s="6"/>
      <c r="N184" s="6"/>
      <c r="O184" s="6"/>
      <c r="P184" s="115"/>
      <c r="Q184" s="6"/>
      <c r="R184" s="6"/>
      <c r="S184" s="6"/>
      <c r="T184" s="5"/>
      <c r="U184" s="289"/>
      <c r="V184" s="6"/>
      <c r="W184" s="6"/>
      <c r="X184" s="6"/>
      <c r="Y184" s="6"/>
      <c r="Z184" s="6"/>
      <c r="AA184" s="3"/>
    </row>
    <row r="185" spans="1:27" x14ac:dyDescent="0.55000000000000004">
      <c r="A185" s="18" t="s">
        <v>3318</v>
      </c>
      <c r="B185" s="38">
        <v>114</v>
      </c>
      <c r="C185" s="295" t="s">
        <v>34</v>
      </c>
      <c r="D185" s="6">
        <v>52561</v>
      </c>
      <c r="E185" s="6">
        <v>25</v>
      </c>
      <c r="F185" s="6">
        <v>5325</v>
      </c>
      <c r="G185" s="6" t="s">
        <v>1693</v>
      </c>
      <c r="H185" s="6"/>
      <c r="I185" s="6"/>
      <c r="J185" s="19" t="s">
        <v>1728</v>
      </c>
      <c r="K185" s="6"/>
      <c r="L185" s="6">
        <f xml:space="preserve"> H185*400+I185*100+J185</f>
        <v>96</v>
      </c>
      <c r="M185" s="6"/>
      <c r="N185" s="6"/>
      <c r="O185" s="6"/>
      <c r="P185" s="115">
        <v>250</v>
      </c>
      <c r="Q185" s="6">
        <v>28</v>
      </c>
      <c r="R185" s="6">
        <v>68</v>
      </c>
      <c r="S185" s="15" t="s">
        <v>36</v>
      </c>
      <c r="T185" s="17" t="s">
        <v>45</v>
      </c>
      <c r="U185" s="289">
        <v>3844</v>
      </c>
      <c r="V185" s="6"/>
      <c r="W185" s="6">
        <v>3844</v>
      </c>
      <c r="X185" s="6"/>
      <c r="Y185" s="6"/>
      <c r="Z185" s="6">
        <v>38</v>
      </c>
      <c r="AA185" s="3"/>
    </row>
    <row r="186" spans="1:27" x14ac:dyDescent="0.55000000000000004">
      <c r="A186" s="18"/>
      <c r="B186" s="38"/>
      <c r="C186" s="295"/>
      <c r="D186" s="6"/>
      <c r="E186" s="6"/>
      <c r="F186" s="6"/>
      <c r="G186" s="6"/>
      <c r="H186" s="6"/>
      <c r="I186" s="6"/>
      <c r="J186" s="19"/>
      <c r="K186" s="6"/>
      <c r="L186" s="6"/>
      <c r="M186" s="6"/>
      <c r="N186" s="6"/>
      <c r="O186" s="6"/>
      <c r="P186" s="115"/>
      <c r="Q186" s="6"/>
      <c r="R186" s="6"/>
      <c r="S186" s="15"/>
      <c r="T186" s="17"/>
      <c r="U186" s="289"/>
      <c r="V186" s="6"/>
      <c r="W186" s="6"/>
      <c r="X186" s="6"/>
      <c r="Y186" s="6"/>
      <c r="Z186" s="6"/>
      <c r="AA186" s="3"/>
    </row>
    <row r="187" spans="1:27" x14ac:dyDescent="0.55000000000000004">
      <c r="A187" s="18" t="s">
        <v>3319</v>
      </c>
      <c r="B187" s="38">
        <v>115</v>
      </c>
      <c r="C187" s="295" t="s">
        <v>34</v>
      </c>
      <c r="D187" s="6">
        <v>74244</v>
      </c>
      <c r="E187" s="6">
        <v>23</v>
      </c>
      <c r="F187" s="6">
        <v>6521</v>
      </c>
      <c r="G187" s="6" t="s">
        <v>1693</v>
      </c>
      <c r="H187" s="6">
        <v>21</v>
      </c>
      <c r="I187" s="6">
        <v>1</v>
      </c>
      <c r="J187" s="19" t="s">
        <v>1705</v>
      </c>
      <c r="K187" s="6">
        <f t="shared" si="0"/>
        <v>8508</v>
      </c>
      <c r="L187" s="6"/>
      <c r="M187" s="6"/>
      <c r="N187" s="6"/>
      <c r="O187" s="6"/>
      <c r="P187" s="115">
        <v>150</v>
      </c>
      <c r="Q187" s="6"/>
      <c r="R187" s="6">
        <v>68</v>
      </c>
      <c r="S187" s="6"/>
      <c r="T187" s="5"/>
      <c r="U187" s="289"/>
      <c r="V187" s="6"/>
      <c r="W187" s="6"/>
      <c r="X187" s="6"/>
      <c r="Y187" s="6"/>
      <c r="Z187" s="6"/>
      <c r="AA187" s="3"/>
    </row>
    <row r="188" spans="1:27" x14ac:dyDescent="0.55000000000000004">
      <c r="A188" s="18" t="s">
        <v>3319</v>
      </c>
      <c r="B188" s="38">
        <v>116</v>
      </c>
      <c r="C188" s="295" t="s">
        <v>34</v>
      </c>
      <c r="D188" s="6">
        <v>72966</v>
      </c>
      <c r="E188" s="6">
        <v>172</v>
      </c>
      <c r="F188" s="6">
        <v>5961</v>
      </c>
      <c r="G188" s="6" t="s">
        <v>1693</v>
      </c>
      <c r="H188" s="6">
        <v>3</v>
      </c>
      <c r="I188" s="6">
        <v>1</v>
      </c>
      <c r="J188" s="19" t="s">
        <v>553</v>
      </c>
      <c r="K188" s="6">
        <f t="shared" si="0"/>
        <v>1368</v>
      </c>
      <c r="L188" s="6"/>
      <c r="M188" s="6"/>
      <c r="N188" s="6"/>
      <c r="O188" s="6"/>
      <c r="P188" s="115">
        <v>100</v>
      </c>
      <c r="Q188" s="6"/>
      <c r="R188" s="6"/>
      <c r="S188" s="6"/>
      <c r="T188" s="5"/>
      <c r="U188" s="289"/>
      <c r="V188" s="6"/>
      <c r="W188" s="6"/>
      <c r="X188" s="6"/>
      <c r="Y188" s="6"/>
      <c r="Z188" s="6"/>
      <c r="AA188" s="3"/>
    </row>
    <row r="189" spans="1:27" x14ac:dyDescent="0.55000000000000004">
      <c r="A189" s="577" t="s">
        <v>3319</v>
      </c>
      <c r="B189" s="38">
        <v>117</v>
      </c>
      <c r="C189" s="29" t="s">
        <v>49</v>
      </c>
      <c r="D189" s="6">
        <v>1031</v>
      </c>
      <c r="E189" s="6">
        <v>35</v>
      </c>
      <c r="F189" s="6"/>
      <c r="G189" s="6" t="s">
        <v>1693</v>
      </c>
      <c r="H189" s="6">
        <v>16</v>
      </c>
      <c r="I189" s="6"/>
      <c r="J189" s="19" t="s">
        <v>1729</v>
      </c>
      <c r="K189" s="6">
        <f t="shared" si="0"/>
        <v>6439</v>
      </c>
      <c r="L189" s="6"/>
      <c r="M189" s="6"/>
      <c r="N189" s="6"/>
      <c r="O189" s="6"/>
      <c r="P189" s="115">
        <v>100</v>
      </c>
      <c r="Q189" s="6"/>
      <c r="R189" s="6"/>
      <c r="S189" s="6"/>
      <c r="T189" s="5"/>
      <c r="U189" s="289"/>
      <c r="V189" s="6"/>
      <c r="W189" s="6"/>
      <c r="X189" s="6"/>
      <c r="Y189" s="6"/>
      <c r="Z189" s="6"/>
      <c r="AA189" s="3"/>
    </row>
    <row r="190" spans="1:27" x14ac:dyDescent="0.55000000000000004">
      <c r="A190" s="18"/>
      <c r="B190" s="38"/>
      <c r="C190" s="29"/>
      <c r="D190" s="6"/>
      <c r="E190" s="6"/>
      <c r="F190" s="6"/>
      <c r="G190" s="6"/>
      <c r="H190" s="6"/>
      <c r="I190" s="6"/>
      <c r="J190" s="19"/>
      <c r="K190" s="6"/>
      <c r="L190" s="6"/>
      <c r="M190" s="6"/>
      <c r="N190" s="6"/>
      <c r="O190" s="6"/>
      <c r="P190" s="115"/>
      <c r="Q190" s="6"/>
      <c r="R190" s="6"/>
      <c r="S190" s="6"/>
      <c r="T190" s="5"/>
      <c r="U190" s="289"/>
      <c r="V190" s="6"/>
      <c r="W190" s="6"/>
      <c r="X190" s="6"/>
      <c r="Y190" s="6"/>
      <c r="Z190" s="6"/>
      <c r="AA190" s="3"/>
    </row>
    <row r="191" spans="1:27" x14ac:dyDescent="0.55000000000000004">
      <c r="A191" s="577" t="s">
        <v>3320</v>
      </c>
      <c r="B191" s="38">
        <v>118</v>
      </c>
      <c r="C191" s="29" t="s">
        <v>49</v>
      </c>
      <c r="D191" s="6">
        <v>5318</v>
      </c>
      <c r="E191" s="6">
        <v>25</v>
      </c>
      <c r="F191" s="6"/>
      <c r="G191" s="6" t="s">
        <v>1693</v>
      </c>
      <c r="H191" s="6">
        <v>24</v>
      </c>
      <c r="I191" s="6">
        <v>1</v>
      </c>
      <c r="J191" s="19" t="s">
        <v>1709</v>
      </c>
      <c r="K191" s="6">
        <f t="shared" si="0"/>
        <v>9727</v>
      </c>
      <c r="L191" s="6"/>
      <c r="M191" s="6"/>
      <c r="N191" s="6"/>
      <c r="O191" s="6"/>
      <c r="P191" s="115">
        <v>150</v>
      </c>
      <c r="Q191" s="6"/>
      <c r="R191" s="6">
        <v>154</v>
      </c>
      <c r="S191" s="6"/>
      <c r="T191" s="5"/>
      <c r="U191" s="289"/>
      <c r="V191" s="6"/>
      <c r="W191" s="6"/>
      <c r="X191" s="6"/>
      <c r="Y191" s="6"/>
      <c r="Z191" s="6"/>
      <c r="AA191" s="3"/>
    </row>
    <row r="192" spans="1:27" x14ac:dyDescent="0.55000000000000004">
      <c r="A192" s="18"/>
      <c r="B192" s="38"/>
      <c r="C192" s="29"/>
      <c r="D192" s="6"/>
      <c r="E192" s="6"/>
      <c r="F192" s="6"/>
      <c r="G192" s="6"/>
      <c r="H192" s="6"/>
      <c r="I192" s="6"/>
      <c r="J192" s="19"/>
      <c r="K192" s="6"/>
      <c r="L192" s="6"/>
      <c r="M192" s="6"/>
      <c r="N192" s="6"/>
      <c r="O192" s="6"/>
      <c r="P192" s="115"/>
      <c r="Q192" s="6"/>
      <c r="R192" s="6"/>
      <c r="S192" s="6"/>
      <c r="T192" s="5"/>
      <c r="U192" s="289"/>
      <c r="V192" s="6"/>
      <c r="W192" s="6"/>
      <c r="X192" s="6"/>
      <c r="Y192" s="6"/>
      <c r="Z192" s="6"/>
      <c r="AA192" s="3"/>
    </row>
    <row r="193" spans="1:27" x14ac:dyDescent="0.55000000000000004">
      <c r="A193" s="18" t="s">
        <v>3321</v>
      </c>
      <c r="B193" s="38">
        <v>119</v>
      </c>
      <c r="C193" s="295" t="s">
        <v>34</v>
      </c>
      <c r="D193" s="6">
        <v>52579</v>
      </c>
      <c r="E193" s="6">
        <v>70</v>
      </c>
      <c r="F193" s="6">
        <v>5343</v>
      </c>
      <c r="G193" s="6" t="s">
        <v>1693</v>
      </c>
      <c r="H193" s="6"/>
      <c r="I193" s="6"/>
      <c r="J193" s="19" t="s">
        <v>1730</v>
      </c>
      <c r="K193" s="6"/>
      <c r="L193" s="6">
        <f xml:space="preserve"> H193*400+I193*100+J193</f>
        <v>92</v>
      </c>
      <c r="M193" s="6"/>
      <c r="N193" s="6"/>
      <c r="O193" s="6"/>
      <c r="P193" s="115">
        <v>250</v>
      </c>
      <c r="Q193" s="6">
        <v>29</v>
      </c>
      <c r="R193" s="6">
        <v>94</v>
      </c>
      <c r="S193" s="6" t="s">
        <v>36</v>
      </c>
      <c r="T193" s="5" t="s">
        <v>1024</v>
      </c>
      <c r="U193" s="289">
        <v>108</v>
      </c>
      <c r="V193" s="6"/>
      <c r="W193" s="6">
        <v>108</v>
      </c>
      <c r="X193" s="6"/>
      <c r="Y193" s="6"/>
      <c r="Z193" s="6">
        <v>50</v>
      </c>
      <c r="AA193" s="3"/>
    </row>
    <row r="194" spans="1:27" x14ac:dyDescent="0.55000000000000004">
      <c r="A194" s="18" t="s">
        <v>3321</v>
      </c>
      <c r="B194" s="38">
        <v>120</v>
      </c>
      <c r="C194" s="295" t="s">
        <v>34</v>
      </c>
      <c r="D194" s="6">
        <v>33161</v>
      </c>
      <c r="E194" s="6">
        <v>20</v>
      </c>
      <c r="F194" s="6">
        <v>2579</v>
      </c>
      <c r="G194" s="6" t="s">
        <v>1693</v>
      </c>
      <c r="H194" s="6">
        <v>10</v>
      </c>
      <c r="I194" s="6">
        <v>2</v>
      </c>
      <c r="J194" s="19" t="s">
        <v>1731</v>
      </c>
      <c r="K194" s="6">
        <f t="shared" si="0"/>
        <v>4217</v>
      </c>
      <c r="L194" s="6"/>
      <c r="M194" s="6"/>
      <c r="N194" s="6"/>
      <c r="O194" s="6"/>
      <c r="P194" s="115">
        <v>150</v>
      </c>
      <c r="Q194" s="6"/>
      <c r="R194" s="19"/>
      <c r="S194" s="6"/>
      <c r="T194" s="5"/>
      <c r="U194" s="289"/>
      <c r="V194" s="6"/>
      <c r="W194" s="6"/>
      <c r="X194" s="6"/>
      <c r="Y194" s="6"/>
      <c r="Z194" s="6"/>
      <c r="AA194" s="3"/>
    </row>
    <row r="195" spans="1:27" x14ac:dyDescent="0.55000000000000004">
      <c r="A195" s="18"/>
      <c r="B195" s="38"/>
      <c r="C195" s="295"/>
      <c r="D195" s="6"/>
      <c r="E195" s="6"/>
      <c r="F195" s="6"/>
      <c r="G195" s="6"/>
      <c r="H195" s="6"/>
      <c r="I195" s="6"/>
      <c r="J195" s="19"/>
      <c r="K195" s="6"/>
      <c r="L195" s="6"/>
      <c r="M195" s="6"/>
      <c r="N195" s="6"/>
      <c r="O195" s="6"/>
      <c r="P195" s="115"/>
      <c r="Q195" s="6"/>
      <c r="R195" s="19"/>
      <c r="S195" s="6"/>
      <c r="T195" s="5"/>
      <c r="U195" s="289"/>
      <c r="V195" s="6"/>
      <c r="W195" s="6"/>
      <c r="X195" s="6"/>
      <c r="Y195" s="6"/>
      <c r="Z195" s="6"/>
      <c r="AA195" s="3"/>
    </row>
    <row r="196" spans="1:27" x14ac:dyDescent="0.55000000000000004">
      <c r="A196" s="577" t="s">
        <v>3322</v>
      </c>
      <c r="B196" s="38">
        <v>121</v>
      </c>
      <c r="C196" s="29" t="s">
        <v>49</v>
      </c>
      <c r="D196" s="6">
        <v>4936</v>
      </c>
      <c r="E196" s="6">
        <v>16</v>
      </c>
      <c r="F196" s="6"/>
      <c r="G196" s="6" t="s">
        <v>1693</v>
      </c>
      <c r="H196" s="6">
        <v>24</v>
      </c>
      <c r="I196" s="6">
        <v>1</v>
      </c>
      <c r="J196" s="19" t="s">
        <v>1290</v>
      </c>
      <c r="K196" s="6">
        <f t="shared" si="0"/>
        <v>9767</v>
      </c>
      <c r="L196" s="6"/>
      <c r="M196" s="6"/>
      <c r="N196" s="6"/>
      <c r="O196" s="6"/>
      <c r="P196" s="115">
        <v>100</v>
      </c>
      <c r="Q196" s="6"/>
      <c r="R196" s="6">
        <v>183</v>
      </c>
      <c r="S196" s="6"/>
      <c r="T196" s="5"/>
      <c r="U196" s="289"/>
      <c r="V196" s="6"/>
      <c r="W196" s="6"/>
      <c r="X196" s="6"/>
      <c r="Y196" s="6"/>
      <c r="Z196" s="6"/>
      <c r="AA196" s="3"/>
    </row>
    <row r="197" spans="1:27" x14ac:dyDescent="0.55000000000000004">
      <c r="A197" s="18"/>
      <c r="B197" s="38"/>
      <c r="C197" s="29"/>
      <c r="D197" s="6"/>
      <c r="E197" s="6"/>
      <c r="F197" s="6"/>
      <c r="G197" s="6"/>
      <c r="H197" s="6"/>
      <c r="I197" s="6"/>
      <c r="J197" s="19"/>
      <c r="K197" s="6"/>
      <c r="L197" s="6"/>
      <c r="M197" s="6"/>
      <c r="N197" s="6"/>
      <c r="O197" s="6"/>
      <c r="P197" s="115"/>
      <c r="Q197" s="6"/>
      <c r="R197" s="6"/>
      <c r="S197" s="6"/>
      <c r="T197" s="5"/>
      <c r="U197" s="289"/>
      <c r="V197" s="6"/>
      <c r="W197" s="6"/>
      <c r="X197" s="6"/>
      <c r="Y197" s="6"/>
      <c r="Z197" s="6"/>
      <c r="AA197" s="3"/>
    </row>
    <row r="198" spans="1:27" x14ac:dyDescent="0.55000000000000004">
      <c r="A198" s="8" t="s">
        <v>3323</v>
      </c>
      <c r="B198" s="38">
        <v>122</v>
      </c>
      <c r="C198" s="295" t="s">
        <v>34</v>
      </c>
      <c r="D198" s="6">
        <v>100054</v>
      </c>
      <c r="E198" s="6">
        <v>340</v>
      </c>
      <c r="F198" s="6">
        <v>8060</v>
      </c>
      <c r="G198" s="6" t="s">
        <v>1693</v>
      </c>
      <c r="H198" s="6">
        <v>3</v>
      </c>
      <c r="I198" s="6">
        <v>1</v>
      </c>
      <c r="J198" s="19" t="s">
        <v>1731</v>
      </c>
      <c r="K198" s="6">
        <f t="shared" si="0"/>
        <v>1317</v>
      </c>
      <c r="L198" s="6"/>
      <c r="M198" s="6"/>
      <c r="N198" s="6"/>
      <c r="O198" s="6"/>
      <c r="P198" s="115">
        <v>100</v>
      </c>
      <c r="Q198" s="6"/>
      <c r="R198" s="6">
        <v>124</v>
      </c>
      <c r="S198" s="6"/>
      <c r="T198" s="5"/>
      <c r="U198" s="289"/>
      <c r="V198" s="6"/>
      <c r="W198" s="6"/>
      <c r="X198" s="6"/>
      <c r="Y198" s="6"/>
      <c r="Z198" s="6"/>
      <c r="AA198" s="3"/>
    </row>
    <row r="199" spans="1:27" x14ac:dyDescent="0.55000000000000004">
      <c r="A199" s="577"/>
      <c r="B199" s="38">
        <v>123</v>
      </c>
      <c r="C199" s="29" t="s">
        <v>49</v>
      </c>
      <c r="D199" s="6">
        <v>19558</v>
      </c>
      <c r="E199" s="6">
        <v>70</v>
      </c>
      <c r="F199" s="6"/>
      <c r="G199" s="6" t="s">
        <v>1693</v>
      </c>
      <c r="H199" s="6">
        <v>13</v>
      </c>
      <c r="I199" s="6"/>
      <c r="J199" s="19" t="s">
        <v>1730</v>
      </c>
      <c r="K199" s="6">
        <f t="shared" si="0"/>
        <v>5292</v>
      </c>
      <c r="L199" s="6"/>
      <c r="M199" s="6"/>
      <c r="N199" s="6"/>
      <c r="O199" s="6"/>
      <c r="P199" s="115">
        <v>100</v>
      </c>
      <c r="Q199" s="6"/>
      <c r="R199" s="6"/>
      <c r="S199" s="6"/>
      <c r="T199" s="5"/>
      <c r="U199" s="289"/>
      <c r="V199" s="6"/>
      <c r="W199" s="6"/>
      <c r="X199" s="6"/>
      <c r="Y199" s="6"/>
      <c r="Z199" s="6"/>
      <c r="AA199" s="3"/>
    </row>
    <row r="200" spans="1:27" x14ac:dyDescent="0.55000000000000004">
      <c r="A200" s="18"/>
      <c r="B200" s="38"/>
      <c r="C200" s="29"/>
      <c r="D200" s="6"/>
      <c r="E200" s="6"/>
      <c r="F200" s="6"/>
      <c r="G200" s="6"/>
      <c r="H200" s="6"/>
      <c r="I200" s="6"/>
      <c r="J200" s="19"/>
      <c r="K200" s="6"/>
      <c r="L200" s="6"/>
      <c r="M200" s="6"/>
      <c r="N200" s="6"/>
      <c r="O200" s="6"/>
      <c r="P200" s="115"/>
      <c r="Q200" s="6"/>
      <c r="R200" s="6"/>
      <c r="S200" s="6"/>
      <c r="T200" s="5"/>
      <c r="U200" s="289"/>
      <c r="V200" s="6"/>
      <c r="W200" s="6"/>
      <c r="X200" s="6"/>
      <c r="Y200" s="6"/>
      <c r="Z200" s="6"/>
      <c r="AA200" s="3"/>
    </row>
    <row r="201" spans="1:27" x14ac:dyDescent="0.55000000000000004">
      <c r="A201" s="18" t="s">
        <v>3324</v>
      </c>
      <c r="B201" s="38">
        <v>124</v>
      </c>
      <c r="C201" s="295" t="s">
        <v>34</v>
      </c>
      <c r="D201" s="6">
        <v>52569</v>
      </c>
      <c r="E201" s="6">
        <v>18</v>
      </c>
      <c r="F201" s="6">
        <v>5333</v>
      </c>
      <c r="G201" s="6" t="s">
        <v>1693</v>
      </c>
      <c r="H201" s="6"/>
      <c r="I201" s="6">
        <v>1</v>
      </c>
      <c r="J201" s="19" t="s">
        <v>1731</v>
      </c>
      <c r="K201" s="6"/>
      <c r="L201" s="6">
        <f xml:space="preserve"> H201*400+I201*100+J201</f>
        <v>117</v>
      </c>
      <c r="M201" s="6"/>
      <c r="N201" s="6"/>
      <c r="O201" s="6"/>
      <c r="P201" s="115">
        <v>250</v>
      </c>
      <c r="Q201" s="6">
        <v>30</v>
      </c>
      <c r="R201" s="6">
        <v>56</v>
      </c>
      <c r="S201" s="15" t="s">
        <v>36</v>
      </c>
      <c r="T201" s="17" t="s">
        <v>45</v>
      </c>
      <c r="U201" s="289">
        <v>84</v>
      </c>
      <c r="V201" s="6"/>
      <c r="W201" s="6">
        <v>84</v>
      </c>
      <c r="X201" s="6"/>
      <c r="Y201" s="6"/>
      <c r="Z201" s="6">
        <v>34</v>
      </c>
      <c r="AA201" s="3"/>
    </row>
    <row r="202" spans="1:27" x14ac:dyDescent="0.55000000000000004">
      <c r="A202" s="18"/>
      <c r="B202" s="38">
        <v>125</v>
      </c>
      <c r="C202" s="295" t="s">
        <v>34</v>
      </c>
      <c r="D202" s="6">
        <v>72967</v>
      </c>
      <c r="E202" s="6">
        <v>173</v>
      </c>
      <c r="F202" s="6">
        <v>5962</v>
      </c>
      <c r="G202" s="6" t="s">
        <v>1693</v>
      </c>
      <c r="H202" s="6">
        <v>3</v>
      </c>
      <c r="I202" s="6">
        <v>2</v>
      </c>
      <c r="J202" s="19" t="s">
        <v>1721</v>
      </c>
      <c r="K202" s="6">
        <f t="shared" si="0"/>
        <v>1476</v>
      </c>
      <c r="L202" s="6"/>
      <c r="M202" s="6"/>
      <c r="N202" s="6"/>
      <c r="O202" s="6"/>
      <c r="P202" s="115">
        <v>100</v>
      </c>
      <c r="Q202" s="6"/>
      <c r="R202" s="6"/>
      <c r="S202" s="6"/>
      <c r="T202" s="5"/>
      <c r="U202" s="289"/>
      <c r="V202" s="6"/>
      <c r="W202" s="6"/>
      <c r="X202" s="6"/>
      <c r="Y202" s="6"/>
      <c r="Z202" s="6"/>
      <c r="AA202" s="3"/>
    </row>
    <row r="203" spans="1:27" x14ac:dyDescent="0.55000000000000004">
      <c r="A203" s="18"/>
      <c r="B203" s="38"/>
      <c r="C203" s="295"/>
      <c r="D203" s="6"/>
      <c r="E203" s="6"/>
      <c r="F203" s="6"/>
      <c r="G203" s="6"/>
      <c r="H203" s="6"/>
      <c r="I203" s="6"/>
      <c r="J203" s="19"/>
      <c r="K203" s="6"/>
      <c r="L203" s="6"/>
      <c r="M203" s="6"/>
      <c r="N203" s="6"/>
      <c r="O203" s="6"/>
      <c r="P203" s="115"/>
      <c r="Q203" s="6"/>
      <c r="R203" s="6"/>
      <c r="S203" s="6"/>
      <c r="T203" s="5"/>
      <c r="U203" s="289"/>
      <c r="V203" s="6"/>
      <c r="W203" s="6"/>
      <c r="X203" s="6"/>
      <c r="Y203" s="6"/>
      <c r="Z203" s="6"/>
      <c r="AA203" s="3"/>
    </row>
    <row r="204" spans="1:27" x14ac:dyDescent="0.55000000000000004">
      <c r="A204" s="18" t="s">
        <v>3325</v>
      </c>
      <c r="B204" s="38">
        <v>126</v>
      </c>
      <c r="C204" s="295" t="s">
        <v>34</v>
      </c>
      <c r="D204" s="6">
        <v>47387</v>
      </c>
      <c r="E204" s="6">
        <v>52</v>
      </c>
      <c r="F204" s="6">
        <v>4196</v>
      </c>
      <c r="G204" s="6" t="s">
        <v>1693</v>
      </c>
      <c r="H204" s="6">
        <v>10</v>
      </c>
      <c r="I204" s="6">
        <v>2</v>
      </c>
      <c r="J204" s="19" t="s">
        <v>1732</v>
      </c>
      <c r="K204" s="6">
        <f t="shared" si="0"/>
        <v>4242</v>
      </c>
      <c r="L204" s="6"/>
      <c r="M204" s="6"/>
      <c r="N204" s="6"/>
      <c r="O204" s="6"/>
      <c r="P204" s="115">
        <v>100</v>
      </c>
      <c r="Q204" s="6"/>
      <c r="R204" s="6"/>
      <c r="S204" s="6"/>
      <c r="T204" s="5"/>
      <c r="U204" s="289"/>
      <c r="V204" s="6"/>
      <c r="W204" s="6"/>
      <c r="X204" s="6"/>
      <c r="Y204" s="6"/>
      <c r="Z204" s="6"/>
      <c r="AA204" s="3"/>
    </row>
    <row r="205" spans="1:27" x14ac:dyDescent="0.55000000000000004">
      <c r="A205" s="577"/>
      <c r="B205" s="38">
        <v>127</v>
      </c>
      <c r="C205" s="29" t="s">
        <v>47</v>
      </c>
      <c r="D205" s="6">
        <v>1794</v>
      </c>
      <c r="E205" s="6">
        <v>41</v>
      </c>
      <c r="F205" s="6"/>
      <c r="G205" s="6" t="s">
        <v>1693</v>
      </c>
      <c r="H205" s="6">
        <v>13</v>
      </c>
      <c r="I205" s="6">
        <v>3</v>
      </c>
      <c r="J205" s="19" t="s">
        <v>1733</v>
      </c>
      <c r="K205" s="6">
        <f t="shared" si="0"/>
        <v>5560</v>
      </c>
      <c r="L205" s="6"/>
      <c r="M205" s="6"/>
      <c r="N205" s="6"/>
      <c r="O205" s="6"/>
      <c r="P205" s="115">
        <v>100</v>
      </c>
      <c r="Q205" s="6"/>
      <c r="R205" s="6"/>
      <c r="S205" s="6"/>
      <c r="T205" s="5"/>
      <c r="U205" s="289"/>
      <c r="V205" s="6"/>
      <c r="W205" s="6"/>
      <c r="X205" s="6"/>
      <c r="Y205" s="6"/>
      <c r="Z205" s="6"/>
      <c r="AA205" s="3"/>
    </row>
    <row r="206" spans="1:27" x14ac:dyDescent="0.55000000000000004">
      <c r="A206" s="18"/>
      <c r="B206" s="38"/>
      <c r="C206" s="29"/>
      <c r="D206" s="6"/>
      <c r="E206" s="6"/>
      <c r="F206" s="6"/>
      <c r="G206" s="6"/>
      <c r="H206" s="6"/>
      <c r="I206" s="6"/>
      <c r="J206" s="19"/>
      <c r="K206" s="6"/>
      <c r="L206" s="6"/>
      <c r="M206" s="6"/>
      <c r="N206" s="6"/>
      <c r="O206" s="6"/>
      <c r="P206" s="115"/>
      <c r="Q206" s="6"/>
      <c r="R206" s="6"/>
      <c r="S206" s="6"/>
      <c r="T206" s="5"/>
      <c r="U206" s="289"/>
      <c r="V206" s="6"/>
      <c r="W206" s="6"/>
      <c r="X206" s="6"/>
      <c r="Y206" s="6"/>
      <c r="Z206" s="6"/>
      <c r="AA206" s="3"/>
    </row>
    <row r="207" spans="1:27" x14ac:dyDescent="0.55000000000000004">
      <c r="A207" s="18" t="s">
        <v>3326</v>
      </c>
      <c r="B207" s="38">
        <v>128</v>
      </c>
      <c r="C207" s="295" t="s">
        <v>34</v>
      </c>
      <c r="D207" s="6">
        <v>53091</v>
      </c>
      <c r="E207" s="6">
        <v>84</v>
      </c>
      <c r="F207" s="6">
        <v>5381</v>
      </c>
      <c r="G207" s="6" t="s">
        <v>1693</v>
      </c>
      <c r="H207" s="6"/>
      <c r="I207" s="6">
        <v>1</v>
      </c>
      <c r="J207" s="19" t="s">
        <v>1734</v>
      </c>
      <c r="K207" s="6"/>
      <c r="L207" s="6">
        <f xml:space="preserve"> H207*400+I207*100+J207</f>
        <v>193</v>
      </c>
      <c r="M207" s="6"/>
      <c r="N207" s="6"/>
      <c r="O207" s="6"/>
      <c r="P207" s="115">
        <v>300</v>
      </c>
      <c r="Q207" s="6">
        <v>31</v>
      </c>
      <c r="R207" s="6">
        <v>113</v>
      </c>
      <c r="S207" s="15" t="s">
        <v>36</v>
      </c>
      <c r="T207" s="17" t="s">
        <v>45</v>
      </c>
      <c r="U207" s="289">
        <v>72</v>
      </c>
      <c r="V207" s="6"/>
      <c r="W207" s="6">
        <v>72</v>
      </c>
      <c r="X207" s="6"/>
      <c r="Y207" s="6"/>
      <c r="Z207" s="6">
        <v>26</v>
      </c>
      <c r="AA207" s="3"/>
    </row>
    <row r="208" spans="1:27" x14ac:dyDescent="0.55000000000000004">
      <c r="A208" s="18"/>
      <c r="B208" s="38">
        <v>129</v>
      </c>
      <c r="C208" s="295" t="s">
        <v>34</v>
      </c>
      <c r="D208" s="6">
        <v>72968</v>
      </c>
      <c r="E208" s="6">
        <v>174</v>
      </c>
      <c r="F208" s="6">
        <v>5963</v>
      </c>
      <c r="G208" s="6" t="s">
        <v>1693</v>
      </c>
      <c r="H208" s="6">
        <v>8</v>
      </c>
      <c r="I208" s="6">
        <v>1</v>
      </c>
      <c r="J208" s="19" t="s">
        <v>1735</v>
      </c>
      <c r="K208" s="6">
        <f t="shared" si="0"/>
        <v>3384</v>
      </c>
      <c r="L208" s="6"/>
      <c r="M208" s="6"/>
      <c r="N208" s="6"/>
      <c r="O208" s="6"/>
      <c r="P208" s="115">
        <v>150</v>
      </c>
      <c r="Q208" s="6"/>
      <c r="R208" s="6"/>
      <c r="S208" s="6"/>
      <c r="T208" s="5"/>
      <c r="U208" s="289"/>
      <c r="V208" s="6"/>
      <c r="W208" s="6"/>
      <c r="X208" s="6"/>
      <c r="Y208" s="6"/>
      <c r="Z208" s="6"/>
      <c r="AA208" s="3"/>
    </row>
    <row r="209" spans="1:27" x14ac:dyDescent="0.55000000000000004">
      <c r="A209" s="577"/>
      <c r="B209" s="38">
        <v>130</v>
      </c>
      <c r="C209" s="29" t="s">
        <v>49</v>
      </c>
      <c r="D209" s="6">
        <v>1008</v>
      </c>
      <c r="E209" s="6">
        <v>6</v>
      </c>
      <c r="F209" s="6"/>
      <c r="G209" s="6" t="s">
        <v>1693</v>
      </c>
      <c r="H209" s="6">
        <v>8</v>
      </c>
      <c r="I209" s="6">
        <v>1</v>
      </c>
      <c r="J209" s="19" t="s">
        <v>1736</v>
      </c>
      <c r="K209" s="6">
        <f t="shared" si="0"/>
        <v>3353</v>
      </c>
      <c r="L209" s="6"/>
      <c r="M209" s="6"/>
      <c r="N209" s="6"/>
      <c r="O209" s="6"/>
      <c r="P209" s="115">
        <v>250</v>
      </c>
      <c r="Q209" s="6"/>
      <c r="R209" s="6"/>
      <c r="S209" s="6"/>
      <c r="T209" s="5"/>
      <c r="U209" s="289"/>
      <c r="V209" s="6"/>
      <c r="W209" s="6"/>
      <c r="X209" s="6"/>
      <c r="Y209" s="6"/>
      <c r="Z209" s="6"/>
      <c r="AA209" s="3"/>
    </row>
    <row r="210" spans="1:27" x14ac:dyDescent="0.55000000000000004">
      <c r="A210" s="18"/>
      <c r="B210" s="38"/>
      <c r="C210" s="29"/>
      <c r="D210" s="6"/>
      <c r="E210" s="6"/>
      <c r="F210" s="6"/>
      <c r="G210" s="6"/>
      <c r="H210" s="6"/>
      <c r="I210" s="6"/>
      <c r="J210" s="19"/>
      <c r="K210" s="6"/>
      <c r="L210" s="6"/>
      <c r="M210" s="6"/>
      <c r="N210" s="6"/>
      <c r="O210" s="6"/>
      <c r="P210" s="115"/>
      <c r="Q210" s="6"/>
      <c r="R210" s="6"/>
      <c r="S210" s="6"/>
      <c r="T210" s="5"/>
      <c r="U210" s="289"/>
      <c r="V210" s="6"/>
      <c r="W210" s="6"/>
      <c r="X210" s="6"/>
      <c r="Y210" s="6"/>
      <c r="Z210" s="6"/>
      <c r="AA210" s="3"/>
    </row>
    <row r="211" spans="1:27" x14ac:dyDescent="0.55000000000000004">
      <c r="A211" s="18" t="s">
        <v>3327</v>
      </c>
      <c r="B211" s="38">
        <v>131</v>
      </c>
      <c r="C211" s="295" t="s">
        <v>34</v>
      </c>
      <c r="D211" s="6">
        <v>52523</v>
      </c>
      <c r="E211" s="6">
        <v>3</v>
      </c>
      <c r="F211" s="6">
        <v>5287</v>
      </c>
      <c r="G211" s="6" t="s">
        <v>1693</v>
      </c>
      <c r="H211" s="6"/>
      <c r="I211" s="6">
        <v>1</v>
      </c>
      <c r="J211" s="19" t="s">
        <v>1737</v>
      </c>
      <c r="K211" s="6"/>
      <c r="L211" s="6">
        <f xml:space="preserve"> H211*400+I211*100+J211</f>
        <v>181</v>
      </c>
      <c r="M211" s="6"/>
      <c r="N211" s="6"/>
      <c r="O211" s="6"/>
      <c r="P211" s="115">
        <v>300</v>
      </c>
      <c r="Q211" s="6">
        <v>32</v>
      </c>
      <c r="R211" s="6">
        <v>98</v>
      </c>
      <c r="S211" s="6" t="s">
        <v>36</v>
      </c>
      <c r="T211" s="5" t="s">
        <v>1024</v>
      </c>
      <c r="U211" s="289">
        <v>112</v>
      </c>
      <c r="V211" s="6"/>
      <c r="W211" s="6">
        <v>22</v>
      </c>
      <c r="X211" s="6"/>
      <c r="Y211" s="6"/>
      <c r="Z211" s="6"/>
      <c r="AA211" s="3"/>
    </row>
    <row r="212" spans="1:27" x14ac:dyDescent="0.55000000000000004">
      <c r="A212" s="577"/>
      <c r="B212" s="38">
        <v>132</v>
      </c>
      <c r="C212" s="295" t="s">
        <v>34</v>
      </c>
      <c r="D212" s="6">
        <v>92961</v>
      </c>
      <c r="E212" s="6">
        <v>324</v>
      </c>
      <c r="F212" s="6">
        <v>7805</v>
      </c>
      <c r="G212" s="6" t="s">
        <v>1693</v>
      </c>
      <c r="H212" s="6">
        <v>5</v>
      </c>
      <c r="I212" s="6">
        <v>2</v>
      </c>
      <c r="J212" s="19" t="s">
        <v>1738</v>
      </c>
      <c r="K212" s="6">
        <f t="shared" si="0"/>
        <v>2282</v>
      </c>
      <c r="L212" s="6"/>
      <c r="M212" s="6"/>
      <c r="N212" s="6"/>
      <c r="O212" s="6"/>
      <c r="P212" s="115">
        <v>100</v>
      </c>
      <c r="Q212" s="6"/>
      <c r="R212" s="6"/>
      <c r="S212" s="6"/>
      <c r="T212" s="5"/>
      <c r="U212" s="289"/>
      <c r="V212" s="6"/>
      <c r="W212" s="6"/>
      <c r="X212" s="6"/>
      <c r="Y212" s="6"/>
      <c r="Z212" s="6"/>
      <c r="AA212" s="3"/>
    </row>
    <row r="213" spans="1:27" x14ac:dyDescent="0.55000000000000004">
      <c r="A213" s="577"/>
      <c r="B213" s="38">
        <v>133</v>
      </c>
      <c r="C213" s="29" t="s">
        <v>49</v>
      </c>
      <c r="D213" s="6">
        <v>2958</v>
      </c>
      <c r="E213" s="6">
        <v>36</v>
      </c>
      <c r="F213" s="6"/>
      <c r="G213" s="6" t="s">
        <v>1693</v>
      </c>
      <c r="H213" s="6">
        <v>7</v>
      </c>
      <c r="I213" s="6">
        <v>3</v>
      </c>
      <c r="J213" s="19" t="s">
        <v>1739</v>
      </c>
      <c r="K213" s="6">
        <f t="shared" si="0"/>
        <v>3110</v>
      </c>
      <c r="L213" s="6"/>
      <c r="M213" s="6"/>
      <c r="N213" s="6"/>
      <c r="O213" s="6"/>
      <c r="P213" s="115">
        <v>250</v>
      </c>
      <c r="Q213" s="6"/>
      <c r="R213" s="6"/>
      <c r="S213" s="6"/>
      <c r="T213" s="5"/>
      <c r="U213" s="289"/>
      <c r="V213" s="6"/>
      <c r="W213" s="6"/>
      <c r="X213" s="6"/>
      <c r="Y213" s="6"/>
      <c r="Z213" s="6"/>
      <c r="AA213" s="3"/>
    </row>
    <row r="214" spans="1:27" x14ac:dyDescent="0.55000000000000004">
      <c r="A214" s="577"/>
      <c r="B214" s="38">
        <v>134</v>
      </c>
      <c r="C214" s="29" t="s">
        <v>49</v>
      </c>
      <c r="D214" s="6">
        <v>1035</v>
      </c>
      <c r="E214" s="6">
        <v>45</v>
      </c>
      <c r="F214" s="6"/>
      <c r="G214" s="6" t="s">
        <v>1693</v>
      </c>
      <c r="H214" s="6">
        <v>1</v>
      </c>
      <c r="I214" s="6">
        <v>2</v>
      </c>
      <c r="J214" s="19" t="s">
        <v>1706</v>
      </c>
      <c r="K214" s="6">
        <f xml:space="preserve"> H214*400+I214*100+J214</f>
        <v>659</v>
      </c>
      <c r="L214" s="6"/>
      <c r="M214" s="6"/>
      <c r="N214" s="6"/>
      <c r="O214" s="6"/>
      <c r="P214" s="115">
        <v>250</v>
      </c>
      <c r="Q214" s="6"/>
      <c r="R214" s="6"/>
      <c r="S214" s="6"/>
      <c r="T214" s="5"/>
      <c r="U214" s="289"/>
      <c r="V214" s="6"/>
      <c r="W214" s="6"/>
      <c r="X214" s="6"/>
      <c r="Y214" s="6"/>
      <c r="Z214" s="6"/>
      <c r="AA214" s="3"/>
    </row>
    <row r="215" spans="1:27" x14ac:dyDescent="0.55000000000000004">
      <c r="A215" s="18"/>
      <c r="B215" s="38"/>
      <c r="C215" s="29"/>
      <c r="D215" s="6"/>
      <c r="E215" s="6"/>
      <c r="F215" s="6"/>
      <c r="G215" s="6"/>
      <c r="H215" s="6"/>
      <c r="I215" s="6"/>
      <c r="J215" s="19"/>
      <c r="K215" s="6"/>
      <c r="L215" s="6"/>
      <c r="M215" s="6"/>
      <c r="N215" s="6"/>
      <c r="O215" s="6"/>
      <c r="P215" s="115"/>
      <c r="Q215" s="6"/>
      <c r="R215" s="6"/>
      <c r="S215" s="6"/>
      <c r="T215" s="5"/>
      <c r="U215" s="289"/>
      <c r="V215" s="6"/>
      <c r="W215" s="6"/>
      <c r="X215" s="6"/>
      <c r="Y215" s="6"/>
      <c r="Z215" s="6"/>
      <c r="AA215" s="3"/>
    </row>
    <row r="216" spans="1:27" x14ac:dyDescent="0.55000000000000004">
      <c r="A216" s="577" t="s">
        <v>3328</v>
      </c>
      <c r="B216" s="38">
        <v>135</v>
      </c>
      <c r="C216" s="295" t="s">
        <v>1740</v>
      </c>
      <c r="D216" s="6">
        <v>837</v>
      </c>
      <c r="E216" s="6">
        <v>12</v>
      </c>
      <c r="F216" s="6"/>
      <c r="G216" s="6" t="s">
        <v>1693</v>
      </c>
      <c r="H216" s="6">
        <v>4</v>
      </c>
      <c r="I216" s="6"/>
      <c r="J216" s="19"/>
      <c r="K216" s="6">
        <f xml:space="preserve"> H216*400+I216*100+J216</f>
        <v>1600</v>
      </c>
      <c r="L216" s="6"/>
      <c r="M216" s="6"/>
      <c r="N216" s="6"/>
      <c r="O216" s="6"/>
      <c r="P216" s="115">
        <v>150</v>
      </c>
      <c r="Q216" s="6"/>
      <c r="R216" s="6">
        <v>51</v>
      </c>
      <c r="S216" s="6"/>
      <c r="T216" s="5"/>
      <c r="U216" s="289"/>
      <c r="V216" s="6"/>
      <c r="W216" s="6"/>
      <c r="X216" s="6"/>
      <c r="Y216" s="6"/>
      <c r="Z216" s="6"/>
      <c r="AA216" s="3"/>
    </row>
    <row r="217" spans="1:27" x14ac:dyDescent="0.55000000000000004">
      <c r="A217" s="18"/>
      <c r="B217" s="38"/>
      <c r="C217" s="295"/>
      <c r="D217" s="6"/>
      <c r="E217" s="6"/>
      <c r="F217" s="6"/>
      <c r="G217" s="6"/>
      <c r="H217" s="6"/>
      <c r="I217" s="6"/>
      <c r="J217" s="19"/>
      <c r="K217" s="6"/>
      <c r="L217" s="6"/>
      <c r="M217" s="6"/>
      <c r="N217" s="6"/>
      <c r="O217" s="6"/>
      <c r="P217" s="115"/>
      <c r="Q217" s="6"/>
      <c r="R217" s="6"/>
      <c r="S217" s="6"/>
      <c r="T217" s="5"/>
      <c r="U217" s="289"/>
      <c r="V217" s="6"/>
      <c r="W217" s="6"/>
      <c r="X217" s="6"/>
      <c r="Y217" s="6"/>
      <c r="Z217" s="6"/>
      <c r="AA217" s="3"/>
    </row>
    <row r="218" spans="1:27" x14ac:dyDescent="0.55000000000000004">
      <c r="A218" s="18" t="s">
        <v>3329</v>
      </c>
      <c r="B218" s="38">
        <v>136</v>
      </c>
      <c r="C218" s="295" t="s">
        <v>34</v>
      </c>
      <c r="D218" s="6">
        <v>52535</v>
      </c>
      <c r="E218" s="6">
        <v>11</v>
      </c>
      <c r="F218" s="6">
        <v>5299</v>
      </c>
      <c r="G218" s="6" t="s">
        <v>1693</v>
      </c>
      <c r="H218" s="6">
        <v>1</v>
      </c>
      <c r="I218" s="6"/>
      <c r="J218" s="19" t="s">
        <v>1741</v>
      </c>
      <c r="K218" s="3"/>
      <c r="L218" s="6">
        <f xml:space="preserve"> H218*400+I218*100+J218</f>
        <v>477</v>
      </c>
      <c r="M218" s="6"/>
      <c r="N218" s="6"/>
      <c r="O218" s="6"/>
      <c r="P218" s="115">
        <v>250</v>
      </c>
      <c r="Q218" s="6">
        <v>33</v>
      </c>
      <c r="R218" s="6">
        <v>54</v>
      </c>
      <c r="S218" s="15" t="s">
        <v>36</v>
      </c>
      <c r="T218" s="17" t="s">
        <v>45</v>
      </c>
      <c r="U218" s="289">
        <v>72</v>
      </c>
      <c r="V218" s="6"/>
      <c r="W218" s="6">
        <v>72</v>
      </c>
      <c r="X218" s="6"/>
      <c r="Y218" s="6"/>
      <c r="Z218" s="6">
        <v>22</v>
      </c>
      <c r="AA218" s="3"/>
    </row>
    <row r="219" spans="1:27" x14ac:dyDescent="0.55000000000000004">
      <c r="A219" s="18"/>
      <c r="B219" s="38"/>
      <c r="C219" s="295"/>
      <c r="D219" s="6"/>
      <c r="E219" s="6"/>
      <c r="F219" s="6"/>
      <c r="G219" s="6"/>
      <c r="H219" s="6"/>
      <c r="I219" s="6"/>
      <c r="J219" s="19"/>
      <c r="K219" s="3"/>
      <c r="L219" s="6"/>
      <c r="M219" s="6"/>
      <c r="N219" s="6"/>
      <c r="O219" s="6"/>
      <c r="P219" s="115"/>
      <c r="Q219" s="6"/>
      <c r="R219" s="6"/>
      <c r="S219" s="15"/>
      <c r="T219" s="17"/>
      <c r="U219" s="289"/>
      <c r="V219" s="6"/>
      <c r="W219" s="6"/>
      <c r="X219" s="6"/>
      <c r="Y219" s="6"/>
      <c r="Z219" s="6"/>
      <c r="AA219" s="3"/>
    </row>
    <row r="220" spans="1:27" x14ac:dyDescent="0.55000000000000004">
      <c r="A220" s="18" t="s">
        <v>3306</v>
      </c>
      <c r="B220" s="38">
        <v>137</v>
      </c>
      <c r="C220" s="295" t="s">
        <v>34</v>
      </c>
      <c r="D220" s="6">
        <v>94855</v>
      </c>
      <c r="E220" s="6">
        <v>309</v>
      </c>
      <c r="F220" s="6">
        <v>7596</v>
      </c>
      <c r="G220" s="6" t="s">
        <v>1693</v>
      </c>
      <c r="H220" s="6"/>
      <c r="I220" s="6"/>
      <c r="J220" s="19" t="s">
        <v>1742</v>
      </c>
      <c r="K220" s="6"/>
      <c r="L220" s="6">
        <f xml:space="preserve"> H220*400+I220*100+J220</f>
        <v>85</v>
      </c>
      <c r="M220" s="6"/>
      <c r="N220" s="6"/>
      <c r="O220" s="6"/>
      <c r="P220" s="115">
        <v>300</v>
      </c>
      <c r="Q220" s="6">
        <v>34</v>
      </c>
      <c r="R220" s="6">
        <v>168</v>
      </c>
      <c r="S220" s="15" t="s">
        <v>36</v>
      </c>
      <c r="T220" s="17" t="s">
        <v>45</v>
      </c>
      <c r="U220" s="289">
        <v>72</v>
      </c>
      <c r="V220" s="6"/>
      <c r="W220" s="6">
        <v>72</v>
      </c>
      <c r="X220" s="6"/>
      <c r="Y220" s="6"/>
      <c r="Z220" s="6">
        <v>12</v>
      </c>
      <c r="AA220" s="3"/>
    </row>
    <row r="221" spans="1:27" x14ac:dyDescent="0.55000000000000004">
      <c r="A221" s="18"/>
      <c r="B221" s="38"/>
      <c r="C221" s="295"/>
      <c r="D221" s="6"/>
      <c r="E221" s="6"/>
      <c r="F221" s="6"/>
      <c r="G221" s="6"/>
      <c r="H221" s="6"/>
      <c r="I221" s="6"/>
      <c r="J221" s="19"/>
      <c r="K221" s="6"/>
      <c r="L221" s="6"/>
      <c r="M221" s="6"/>
      <c r="N221" s="6"/>
      <c r="O221" s="6"/>
      <c r="P221" s="115"/>
      <c r="Q221" s="6"/>
      <c r="R221" s="6"/>
      <c r="S221" s="15"/>
      <c r="T221" s="17"/>
      <c r="U221" s="289"/>
      <c r="V221" s="6"/>
      <c r="W221" s="6"/>
      <c r="X221" s="6"/>
      <c r="Y221" s="6"/>
      <c r="Z221" s="6"/>
      <c r="AA221" s="3"/>
    </row>
    <row r="222" spans="1:27" x14ac:dyDescent="0.55000000000000004">
      <c r="A222" s="18" t="s">
        <v>3330</v>
      </c>
      <c r="B222" s="38">
        <v>138</v>
      </c>
      <c r="C222" s="295" t="s">
        <v>34</v>
      </c>
      <c r="D222" s="6">
        <v>52513</v>
      </c>
      <c r="E222" s="6">
        <v>94</v>
      </c>
      <c r="F222" s="6">
        <v>5277</v>
      </c>
      <c r="G222" s="6" t="s">
        <v>1693</v>
      </c>
      <c r="H222" s="6"/>
      <c r="I222" s="6"/>
      <c r="J222" s="19" t="s">
        <v>1738</v>
      </c>
      <c r="K222" s="6"/>
      <c r="L222" s="6">
        <f xml:space="preserve"> H222*400+I222*100+J222</f>
        <v>82</v>
      </c>
      <c r="M222" s="6"/>
      <c r="N222" s="6"/>
      <c r="O222" s="6"/>
      <c r="P222" s="115">
        <v>300</v>
      </c>
      <c r="Q222" s="6">
        <v>35</v>
      </c>
      <c r="R222" s="6">
        <v>84</v>
      </c>
      <c r="S222" s="15" t="s">
        <v>36</v>
      </c>
      <c r="T222" s="17" t="s">
        <v>45</v>
      </c>
      <c r="U222" s="289">
        <v>72</v>
      </c>
      <c r="V222" s="6"/>
      <c r="W222" s="6">
        <v>72</v>
      </c>
      <c r="X222" s="6"/>
      <c r="Y222" s="6"/>
      <c r="Z222" s="6">
        <v>15</v>
      </c>
      <c r="AA222" s="3"/>
    </row>
    <row r="223" spans="1:27" x14ac:dyDescent="0.55000000000000004">
      <c r="A223" s="18"/>
      <c r="B223" s="38"/>
      <c r="C223" s="295"/>
      <c r="D223" s="6"/>
      <c r="E223" s="6"/>
      <c r="F223" s="6"/>
      <c r="G223" s="6"/>
      <c r="H223" s="6"/>
      <c r="I223" s="6"/>
      <c r="J223" s="19"/>
      <c r="K223" s="6"/>
      <c r="L223" s="6"/>
      <c r="M223" s="6"/>
      <c r="N223" s="6"/>
      <c r="O223" s="6"/>
      <c r="P223" s="115"/>
      <c r="Q223" s="6"/>
      <c r="R223" s="6"/>
      <c r="S223" s="15"/>
      <c r="T223" s="17"/>
      <c r="U223" s="289"/>
      <c r="V223" s="6"/>
      <c r="W223" s="6"/>
      <c r="X223" s="6"/>
      <c r="Y223" s="6"/>
      <c r="Z223" s="6"/>
      <c r="AA223" s="3"/>
    </row>
    <row r="224" spans="1:27" x14ac:dyDescent="0.55000000000000004">
      <c r="A224" s="18" t="s">
        <v>3315</v>
      </c>
      <c r="B224" s="38">
        <v>139</v>
      </c>
      <c r="C224" s="295" t="s">
        <v>34</v>
      </c>
      <c r="D224" s="6">
        <v>53088</v>
      </c>
      <c r="E224" s="6">
        <v>55</v>
      </c>
      <c r="F224" s="6">
        <v>5378</v>
      </c>
      <c r="G224" s="6" t="s">
        <v>1693</v>
      </c>
      <c r="H224" s="6"/>
      <c r="I224" s="6">
        <v>1</v>
      </c>
      <c r="J224" s="19" t="s">
        <v>1743</v>
      </c>
      <c r="K224" s="3"/>
      <c r="L224" s="6">
        <f xml:space="preserve"> H224*400+I224*100+J224</f>
        <v>162</v>
      </c>
      <c r="M224" s="6"/>
      <c r="N224" s="6"/>
      <c r="O224" s="6"/>
      <c r="P224" s="115">
        <v>250</v>
      </c>
      <c r="Q224" s="6">
        <v>36</v>
      </c>
      <c r="R224" s="6">
        <v>9</v>
      </c>
      <c r="S224" s="15" t="s">
        <v>36</v>
      </c>
      <c r="T224" s="17" t="s">
        <v>45</v>
      </c>
      <c r="U224" s="289">
        <v>112</v>
      </c>
      <c r="V224" s="6"/>
      <c r="W224" s="6">
        <v>112</v>
      </c>
      <c r="X224" s="6"/>
      <c r="Y224" s="6"/>
      <c r="Z224" s="6">
        <v>30</v>
      </c>
      <c r="AA224" s="3"/>
    </row>
    <row r="225" spans="1:27" x14ac:dyDescent="0.55000000000000004">
      <c r="A225" s="18"/>
      <c r="B225" s="38"/>
      <c r="C225" s="295"/>
      <c r="D225" s="6"/>
      <c r="E225" s="6"/>
      <c r="F225" s="6"/>
      <c r="G225" s="6"/>
      <c r="H225" s="6"/>
      <c r="I225" s="6"/>
      <c r="J225" s="19"/>
      <c r="K225" s="3"/>
      <c r="L225" s="6"/>
      <c r="M225" s="6"/>
      <c r="N225" s="6"/>
      <c r="O225" s="6"/>
      <c r="P225" s="115"/>
      <c r="Q225" s="6"/>
      <c r="R225" s="6"/>
      <c r="S225" s="15"/>
      <c r="T225" s="17"/>
      <c r="U225" s="289"/>
      <c r="V225" s="6"/>
      <c r="W225" s="6"/>
      <c r="X225" s="6"/>
      <c r="Y225" s="6"/>
      <c r="Z225" s="6"/>
      <c r="AA225" s="3"/>
    </row>
    <row r="226" spans="1:27" x14ac:dyDescent="0.55000000000000004">
      <c r="A226" s="18" t="s">
        <v>3331</v>
      </c>
      <c r="B226" s="707">
        <v>140</v>
      </c>
      <c r="C226" s="290" t="s">
        <v>34</v>
      </c>
      <c r="D226" s="9">
        <v>52519</v>
      </c>
      <c r="E226" s="9">
        <v>7</v>
      </c>
      <c r="F226" s="9">
        <v>5283</v>
      </c>
      <c r="G226" s="9" t="s">
        <v>1693</v>
      </c>
      <c r="H226" s="9"/>
      <c r="I226" s="9">
        <v>2</v>
      </c>
      <c r="J226" s="291" t="s">
        <v>1739</v>
      </c>
      <c r="K226" s="9"/>
      <c r="L226" s="9">
        <f xml:space="preserve"> H226*400+I226*100+J226</f>
        <v>210</v>
      </c>
      <c r="M226" s="9"/>
      <c r="N226" s="9"/>
      <c r="O226" s="9"/>
      <c r="P226" s="292">
        <v>300</v>
      </c>
      <c r="Q226" s="9">
        <v>37</v>
      </c>
      <c r="R226" s="9">
        <v>102</v>
      </c>
      <c r="S226" s="9" t="s">
        <v>36</v>
      </c>
      <c r="T226" s="10" t="s">
        <v>45</v>
      </c>
      <c r="U226" s="293">
        <v>72</v>
      </c>
      <c r="V226" s="9"/>
      <c r="W226" s="9">
        <v>60.9</v>
      </c>
      <c r="X226" s="9">
        <v>11.1</v>
      </c>
      <c r="Y226" s="9" t="s">
        <v>4</v>
      </c>
      <c r="Z226" s="9">
        <v>30</v>
      </c>
      <c r="AA226" s="11" t="s">
        <v>1744</v>
      </c>
    </row>
    <row r="227" spans="1:27" x14ac:dyDescent="0.55000000000000004">
      <c r="A227" s="577" t="s">
        <v>3331</v>
      </c>
      <c r="B227" s="38">
        <v>141</v>
      </c>
      <c r="C227" s="29" t="s">
        <v>49</v>
      </c>
      <c r="D227" s="6">
        <v>3737</v>
      </c>
      <c r="E227" s="6">
        <v>7</v>
      </c>
      <c r="F227" s="6"/>
      <c r="G227" s="6" t="s">
        <v>1693</v>
      </c>
      <c r="H227" s="6"/>
      <c r="I227" s="6">
        <v>16</v>
      </c>
      <c r="J227" s="19" t="s">
        <v>1745</v>
      </c>
      <c r="K227" s="6">
        <v>20</v>
      </c>
      <c r="L227" s="6"/>
      <c r="M227" s="6"/>
      <c r="N227" s="6"/>
      <c r="O227" s="6"/>
      <c r="P227" s="115">
        <v>100</v>
      </c>
      <c r="Q227" s="6"/>
      <c r="R227" s="6"/>
      <c r="S227" s="6"/>
      <c r="T227" s="5"/>
      <c r="U227" s="289"/>
      <c r="V227" s="6"/>
      <c r="W227" s="6"/>
      <c r="X227" s="6"/>
      <c r="Y227" s="6"/>
      <c r="Z227" s="6"/>
      <c r="AA227" s="3"/>
    </row>
    <row r="228" spans="1:27" x14ac:dyDescent="0.55000000000000004">
      <c r="A228" s="577" t="s">
        <v>3331</v>
      </c>
      <c r="B228" s="38">
        <v>142</v>
      </c>
      <c r="C228" s="29" t="s">
        <v>49</v>
      </c>
      <c r="D228" s="6">
        <v>4895</v>
      </c>
      <c r="E228" s="6">
        <v>18</v>
      </c>
      <c r="F228" s="6"/>
      <c r="G228" s="6" t="s">
        <v>1693</v>
      </c>
      <c r="H228" s="6">
        <v>3</v>
      </c>
      <c r="I228" s="6"/>
      <c r="J228" s="19" t="s">
        <v>1726</v>
      </c>
      <c r="K228" s="6">
        <f xml:space="preserve"> H228*400+I228*100+J228</f>
        <v>1240</v>
      </c>
      <c r="L228" s="6"/>
      <c r="M228" s="6"/>
      <c r="N228" s="6"/>
      <c r="O228" s="6"/>
      <c r="P228" s="115">
        <v>100</v>
      </c>
      <c r="Q228" s="6"/>
      <c r="R228" s="6"/>
      <c r="S228" s="6"/>
      <c r="T228" s="6"/>
      <c r="U228" s="289"/>
      <c r="V228" s="6"/>
      <c r="W228" s="6"/>
      <c r="X228" s="6"/>
      <c r="Y228" s="6"/>
      <c r="Z228" s="6"/>
      <c r="AA228" s="3"/>
    </row>
    <row r="229" spans="1:27" x14ac:dyDescent="0.55000000000000004">
      <c r="A229" s="577" t="s">
        <v>3331</v>
      </c>
      <c r="B229" s="38">
        <v>143</v>
      </c>
      <c r="C229" s="29" t="s">
        <v>49</v>
      </c>
      <c r="D229" s="6">
        <v>4941</v>
      </c>
      <c r="E229" s="6">
        <v>52</v>
      </c>
      <c r="F229" s="6"/>
      <c r="G229" s="6" t="s">
        <v>1693</v>
      </c>
      <c r="H229" s="6">
        <v>5</v>
      </c>
      <c r="I229" s="6">
        <v>3</v>
      </c>
      <c r="J229" s="19" t="s">
        <v>1715</v>
      </c>
      <c r="K229" s="6">
        <f xml:space="preserve"> H229*400+I229*100+J229</f>
        <v>2350</v>
      </c>
      <c r="L229" s="6"/>
      <c r="M229" s="6"/>
      <c r="N229" s="6"/>
      <c r="O229" s="6"/>
      <c r="P229" s="115">
        <v>100</v>
      </c>
      <c r="Q229" s="6"/>
      <c r="R229" s="6"/>
      <c r="S229" s="6"/>
      <c r="T229" s="6"/>
      <c r="U229" s="289"/>
      <c r="V229" s="6"/>
      <c r="W229" s="6"/>
      <c r="X229" s="6"/>
      <c r="Y229" s="6"/>
      <c r="Z229" s="6"/>
      <c r="AA229" s="3"/>
    </row>
    <row r="230" spans="1:27" x14ac:dyDescent="0.55000000000000004">
      <c r="A230" s="18"/>
      <c r="B230" s="38"/>
      <c r="C230" s="29"/>
      <c r="D230" s="6"/>
      <c r="E230" s="6"/>
      <c r="F230" s="6"/>
      <c r="G230" s="6"/>
      <c r="H230" s="6"/>
      <c r="I230" s="6"/>
      <c r="J230" s="19"/>
      <c r="K230" s="6"/>
      <c r="L230" s="6"/>
      <c r="M230" s="6"/>
      <c r="N230" s="6"/>
      <c r="O230" s="6"/>
      <c r="P230" s="115"/>
      <c r="Q230" s="6"/>
      <c r="R230" s="6"/>
      <c r="S230" s="6"/>
      <c r="T230" s="6"/>
      <c r="U230" s="289"/>
      <c r="V230" s="6"/>
      <c r="W230" s="6"/>
      <c r="X230" s="6"/>
      <c r="Y230" s="6"/>
      <c r="Z230" s="6"/>
      <c r="AA230" s="3"/>
    </row>
    <row r="231" spans="1:27" x14ac:dyDescent="0.55000000000000004">
      <c r="A231" s="577" t="s">
        <v>3332</v>
      </c>
      <c r="B231" s="38">
        <v>144</v>
      </c>
      <c r="C231" s="29" t="s">
        <v>49</v>
      </c>
      <c r="D231" s="6">
        <v>19560</v>
      </c>
      <c r="E231" s="6">
        <v>73</v>
      </c>
      <c r="F231" s="6"/>
      <c r="G231" s="6" t="s">
        <v>1693</v>
      </c>
      <c r="H231" s="6">
        <v>4</v>
      </c>
      <c r="I231" s="6">
        <v>1</v>
      </c>
      <c r="J231" s="19" t="s">
        <v>1728</v>
      </c>
      <c r="K231" s="6">
        <f xml:space="preserve"> H231*400+I231*100+J231</f>
        <v>1796</v>
      </c>
      <c r="L231" s="6"/>
      <c r="M231" s="6"/>
      <c r="N231" s="6"/>
      <c r="O231" s="6"/>
      <c r="P231" s="115">
        <v>250</v>
      </c>
      <c r="Q231" s="6"/>
      <c r="R231" s="6">
        <v>99</v>
      </c>
      <c r="S231" s="6"/>
      <c r="T231" s="6"/>
      <c r="U231" s="289"/>
      <c r="V231" s="6"/>
      <c r="W231" s="6"/>
      <c r="X231" s="6"/>
      <c r="Y231" s="6"/>
      <c r="Z231" s="6"/>
      <c r="AA231" s="3"/>
    </row>
    <row r="232" spans="1:27" x14ac:dyDescent="0.55000000000000004">
      <c r="A232" s="18"/>
      <c r="B232" s="38"/>
      <c r="C232" s="29"/>
      <c r="D232" s="6"/>
      <c r="E232" s="6"/>
      <c r="F232" s="6"/>
      <c r="G232" s="6"/>
      <c r="H232" s="6"/>
      <c r="I232" s="6"/>
      <c r="J232" s="19"/>
      <c r="K232" s="6"/>
      <c r="L232" s="6"/>
      <c r="M232" s="6"/>
      <c r="N232" s="6"/>
      <c r="O232" s="6"/>
      <c r="P232" s="115"/>
      <c r="Q232" s="6"/>
      <c r="R232" s="6"/>
      <c r="S232" s="6"/>
      <c r="T232" s="6"/>
      <c r="U232" s="289"/>
      <c r="V232" s="6"/>
      <c r="W232" s="6"/>
      <c r="X232" s="6"/>
      <c r="Y232" s="6"/>
      <c r="Z232" s="6"/>
      <c r="AA232" s="3"/>
    </row>
    <row r="233" spans="1:27" x14ac:dyDescent="0.55000000000000004">
      <c r="A233" s="577" t="s">
        <v>3333</v>
      </c>
      <c r="B233" s="38">
        <v>145</v>
      </c>
      <c r="C233" s="29" t="s">
        <v>49</v>
      </c>
      <c r="D233" s="6">
        <v>21656</v>
      </c>
      <c r="E233" s="6">
        <v>72</v>
      </c>
      <c r="F233" s="6"/>
      <c r="G233" s="6" t="s">
        <v>1693</v>
      </c>
      <c r="H233" s="6">
        <v>34</v>
      </c>
      <c r="I233" s="6">
        <v>2</v>
      </c>
      <c r="J233" s="19" t="s">
        <v>1746</v>
      </c>
      <c r="K233" s="6">
        <f xml:space="preserve"> H233*400+I233*100+J233</f>
        <v>13852</v>
      </c>
      <c r="L233" s="6"/>
      <c r="M233" s="6"/>
      <c r="N233" s="6"/>
      <c r="O233" s="6"/>
      <c r="P233" s="115">
        <v>200</v>
      </c>
      <c r="Q233" s="6"/>
      <c r="R233" s="6">
        <v>168</v>
      </c>
      <c r="S233" s="6"/>
      <c r="T233" s="6"/>
      <c r="U233" s="289"/>
      <c r="V233" s="6"/>
      <c r="W233" s="6"/>
      <c r="X233" s="6"/>
      <c r="Y233" s="6"/>
      <c r="Z233" s="6"/>
      <c r="AA233" s="3"/>
    </row>
    <row r="234" spans="1:27" x14ac:dyDescent="0.55000000000000004">
      <c r="A234" s="18"/>
      <c r="B234" s="38"/>
      <c r="C234" s="29"/>
      <c r="D234" s="6"/>
      <c r="E234" s="6"/>
      <c r="F234" s="6"/>
      <c r="G234" s="6"/>
      <c r="H234" s="6"/>
      <c r="I234" s="6"/>
      <c r="J234" s="19"/>
      <c r="K234" s="6"/>
      <c r="L234" s="6"/>
      <c r="M234" s="6"/>
      <c r="N234" s="6"/>
      <c r="O234" s="6"/>
      <c r="P234" s="115"/>
      <c r="Q234" s="6"/>
      <c r="R234" s="6"/>
      <c r="S234" s="6"/>
      <c r="T234" s="6"/>
      <c r="U234" s="289"/>
      <c r="V234" s="6"/>
      <c r="W234" s="6"/>
      <c r="X234" s="6"/>
      <c r="Y234" s="6"/>
      <c r="Z234" s="6"/>
      <c r="AA234" s="3"/>
    </row>
    <row r="235" spans="1:27" x14ac:dyDescent="0.55000000000000004">
      <c r="A235" s="18" t="s">
        <v>3308</v>
      </c>
      <c r="B235" s="38">
        <v>146</v>
      </c>
      <c r="C235" s="295" t="s">
        <v>34</v>
      </c>
      <c r="D235" s="6">
        <v>96712</v>
      </c>
      <c r="E235" s="6">
        <v>65</v>
      </c>
      <c r="F235" s="6">
        <v>7689</v>
      </c>
      <c r="G235" s="6" t="s">
        <v>1693</v>
      </c>
      <c r="H235" s="6">
        <v>13</v>
      </c>
      <c r="I235" s="6">
        <v>2</v>
      </c>
      <c r="J235" s="19" t="s">
        <v>1747</v>
      </c>
      <c r="K235" s="6">
        <f xml:space="preserve"> H235*400+I235*100+J235</f>
        <v>5478</v>
      </c>
      <c r="L235" s="6"/>
      <c r="M235" s="6"/>
      <c r="N235" s="6"/>
      <c r="O235" s="6"/>
      <c r="P235" s="115">
        <v>250</v>
      </c>
      <c r="Q235" s="6"/>
      <c r="R235" s="6">
        <v>35</v>
      </c>
      <c r="S235" s="6"/>
      <c r="T235" s="6"/>
      <c r="U235" s="289"/>
      <c r="V235" s="6"/>
      <c r="W235" s="6"/>
      <c r="X235" s="6"/>
      <c r="Y235" s="6"/>
      <c r="Z235" s="6"/>
      <c r="AA235" s="3"/>
    </row>
    <row r="236" spans="1:27" x14ac:dyDescent="0.55000000000000004">
      <c r="A236" s="18"/>
      <c r="B236" s="38">
        <v>147</v>
      </c>
      <c r="C236" s="295" t="s">
        <v>34</v>
      </c>
      <c r="D236" s="6">
        <v>52527</v>
      </c>
      <c r="E236" s="6">
        <v>27</v>
      </c>
      <c r="F236" s="6">
        <v>5291</v>
      </c>
      <c r="G236" s="6" t="s">
        <v>1693</v>
      </c>
      <c r="H236" s="6"/>
      <c r="I236" s="6"/>
      <c r="J236" s="19" t="s">
        <v>1748</v>
      </c>
      <c r="K236" s="6">
        <f xml:space="preserve"> H236*400+I236*100+J236</f>
        <v>66</v>
      </c>
      <c r="L236" s="6"/>
      <c r="M236" s="6"/>
      <c r="N236" s="6"/>
      <c r="O236" s="6"/>
      <c r="P236" s="115">
        <v>250</v>
      </c>
      <c r="Q236" s="6"/>
      <c r="R236" s="6">
        <v>35</v>
      </c>
      <c r="S236" s="6"/>
      <c r="T236" s="6"/>
      <c r="U236" s="289"/>
      <c r="V236" s="6"/>
      <c r="W236" s="6"/>
      <c r="X236" s="6"/>
      <c r="Y236" s="6"/>
      <c r="Z236" s="6"/>
      <c r="AA236" s="3"/>
    </row>
    <row r="237" spans="1:27" s="619" customFormat="1" x14ac:dyDescent="0.55000000000000004">
      <c r="A237" s="577"/>
      <c r="B237" s="708">
        <v>148</v>
      </c>
      <c r="C237" s="615" t="s">
        <v>1698</v>
      </c>
      <c r="D237" s="614"/>
      <c r="E237" s="614"/>
      <c r="F237" s="614"/>
      <c r="G237" s="614"/>
      <c r="H237" s="614">
        <v>9</v>
      </c>
      <c r="I237" s="614"/>
      <c r="J237" s="616"/>
      <c r="K237" s="614">
        <v>3600</v>
      </c>
      <c r="L237" s="614"/>
      <c r="M237" s="614"/>
      <c r="N237" s="614"/>
      <c r="O237" s="614"/>
      <c r="P237" s="617">
        <v>100</v>
      </c>
      <c r="Q237" s="614"/>
      <c r="R237" s="614">
        <v>35</v>
      </c>
      <c r="S237" s="614"/>
      <c r="T237" s="614"/>
      <c r="U237" s="618"/>
      <c r="V237" s="614"/>
      <c r="W237" s="614"/>
      <c r="X237" s="614"/>
      <c r="Y237" s="614"/>
      <c r="Z237" s="614"/>
      <c r="AA237" s="581"/>
    </row>
    <row r="238" spans="1:27" x14ac:dyDescent="0.55000000000000004">
      <c r="A238" s="18"/>
      <c r="B238" s="38"/>
      <c r="C238" s="29"/>
      <c r="D238" s="6"/>
      <c r="E238" s="6"/>
      <c r="F238" s="6"/>
      <c r="G238" s="6"/>
      <c r="H238" s="6"/>
      <c r="I238" s="6"/>
      <c r="J238" s="19"/>
      <c r="K238" s="6"/>
      <c r="L238" s="6"/>
      <c r="M238" s="6"/>
      <c r="N238" s="6"/>
      <c r="O238" s="6"/>
      <c r="P238" s="115"/>
      <c r="Q238" s="6"/>
      <c r="R238" s="6"/>
      <c r="S238" s="6"/>
      <c r="T238" s="6"/>
      <c r="U238" s="289"/>
      <c r="V238" s="6"/>
      <c r="W238" s="6"/>
      <c r="X238" s="6"/>
      <c r="Y238" s="6"/>
      <c r="Z238" s="6"/>
      <c r="AA238" s="3"/>
    </row>
    <row r="239" spans="1:27" x14ac:dyDescent="0.55000000000000004">
      <c r="A239" s="18" t="s">
        <v>3334</v>
      </c>
      <c r="B239" s="38">
        <v>149</v>
      </c>
      <c r="C239" s="295" t="s">
        <v>34</v>
      </c>
      <c r="D239" s="6">
        <v>74175</v>
      </c>
      <c r="E239" s="6">
        <v>185</v>
      </c>
      <c r="F239" s="6">
        <v>6465</v>
      </c>
      <c r="G239" s="6" t="s">
        <v>1693</v>
      </c>
      <c r="H239" s="6"/>
      <c r="I239" s="6">
        <v>2</v>
      </c>
      <c r="J239" s="19" t="s">
        <v>1749</v>
      </c>
      <c r="K239" s="6"/>
      <c r="L239" s="6">
        <f xml:space="preserve"> H239*400+I239*100+J239</f>
        <v>249</v>
      </c>
      <c r="M239" s="6"/>
      <c r="N239" s="6"/>
      <c r="O239" s="6"/>
      <c r="P239" s="115">
        <v>300</v>
      </c>
      <c r="Q239" s="6">
        <v>39</v>
      </c>
      <c r="R239" s="6">
        <v>75</v>
      </c>
      <c r="S239" s="23" t="s">
        <v>36</v>
      </c>
      <c r="T239" s="233" t="s">
        <v>45</v>
      </c>
      <c r="U239" s="289">
        <v>112</v>
      </c>
      <c r="V239" s="6"/>
      <c r="W239" s="6">
        <v>112</v>
      </c>
      <c r="X239" s="6"/>
      <c r="Y239" s="6"/>
      <c r="Z239" s="6">
        <v>27</v>
      </c>
      <c r="AA239" s="3"/>
    </row>
    <row r="240" spans="1:27" x14ac:dyDescent="0.55000000000000004">
      <c r="A240" s="18" t="s">
        <v>3334</v>
      </c>
      <c r="B240" s="38">
        <v>150</v>
      </c>
      <c r="C240" s="295" t="s">
        <v>34</v>
      </c>
      <c r="D240" s="6">
        <v>52543</v>
      </c>
      <c r="E240" s="6">
        <v>36</v>
      </c>
      <c r="F240" s="6"/>
      <c r="G240" s="6" t="s">
        <v>1693</v>
      </c>
      <c r="H240" s="6"/>
      <c r="I240" s="6">
        <v>1</v>
      </c>
      <c r="J240" s="19" t="s">
        <v>1722</v>
      </c>
      <c r="K240" s="6">
        <f xml:space="preserve"> H240*400+I240*100+J240</f>
        <v>164</v>
      </c>
      <c r="L240" s="6"/>
      <c r="M240" s="6"/>
      <c r="N240" s="6"/>
      <c r="O240" s="6"/>
      <c r="P240" s="115">
        <v>300</v>
      </c>
      <c r="Q240" s="6"/>
      <c r="R240" s="6">
        <v>75</v>
      </c>
      <c r="S240" s="6"/>
      <c r="T240" s="6"/>
      <c r="U240" s="289"/>
      <c r="V240" s="6"/>
      <c r="W240" s="6"/>
      <c r="X240" s="6"/>
      <c r="Y240" s="6"/>
      <c r="Z240" s="6"/>
      <c r="AA240" s="3"/>
    </row>
    <row r="241" spans="1:27" x14ac:dyDescent="0.55000000000000004">
      <c r="A241" s="577" t="s">
        <v>3334</v>
      </c>
      <c r="B241" s="38">
        <v>151</v>
      </c>
      <c r="C241" s="29" t="s">
        <v>49</v>
      </c>
      <c r="D241" s="6">
        <v>5377</v>
      </c>
      <c r="E241" s="6">
        <v>165</v>
      </c>
      <c r="F241" s="6"/>
      <c r="G241" s="6" t="s">
        <v>1693</v>
      </c>
      <c r="H241" s="6">
        <v>4</v>
      </c>
      <c r="I241" s="6">
        <v>1</v>
      </c>
      <c r="J241" s="19" t="s">
        <v>1750</v>
      </c>
      <c r="K241" s="6">
        <f xml:space="preserve"> H241*400+I241*100+J241</f>
        <v>1756</v>
      </c>
      <c r="L241" s="5"/>
      <c r="M241" s="6"/>
      <c r="N241" s="6"/>
      <c r="O241" s="6"/>
      <c r="P241" s="115">
        <v>100</v>
      </c>
      <c r="Q241" s="6"/>
      <c r="R241" s="6">
        <v>75</v>
      </c>
      <c r="S241" s="6"/>
      <c r="T241" s="6"/>
      <c r="U241" s="289"/>
      <c r="V241" s="6"/>
      <c r="W241" s="6"/>
      <c r="X241" s="6"/>
      <c r="Y241" s="6"/>
      <c r="Z241" s="6"/>
      <c r="AA241" s="3"/>
    </row>
    <row r="242" spans="1:27" x14ac:dyDescent="0.55000000000000004">
      <c r="A242" s="577" t="s">
        <v>3334</v>
      </c>
      <c r="B242" s="38">
        <v>152</v>
      </c>
      <c r="C242" s="29" t="s">
        <v>49</v>
      </c>
      <c r="D242" s="6">
        <v>3840</v>
      </c>
      <c r="E242" s="6">
        <v>166</v>
      </c>
      <c r="F242" s="6"/>
      <c r="G242" s="6" t="s">
        <v>1693</v>
      </c>
      <c r="H242" s="6">
        <v>15</v>
      </c>
      <c r="I242" s="6">
        <v>1</v>
      </c>
      <c r="J242" s="19" t="s">
        <v>1751</v>
      </c>
      <c r="K242" s="6">
        <f xml:space="preserve"> H242*400+I242*100+J242</f>
        <v>6133</v>
      </c>
      <c r="L242" s="5"/>
      <c r="M242" s="6"/>
      <c r="N242" s="6"/>
      <c r="O242" s="6"/>
      <c r="P242" s="115">
        <v>250</v>
      </c>
      <c r="Q242" s="6"/>
      <c r="R242" s="6">
        <v>75</v>
      </c>
      <c r="S242" s="6"/>
      <c r="T242" s="6"/>
      <c r="U242" s="289"/>
      <c r="V242" s="6"/>
      <c r="W242" s="6"/>
      <c r="X242" s="6"/>
      <c r="Y242" s="6"/>
      <c r="Z242" s="6"/>
      <c r="AA242" s="3"/>
    </row>
    <row r="243" spans="1:27" x14ac:dyDescent="0.55000000000000004">
      <c r="A243" s="577" t="s">
        <v>3334</v>
      </c>
      <c r="B243" s="38">
        <v>153</v>
      </c>
      <c r="C243" s="29" t="s">
        <v>1698</v>
      </c>
      <c r="D243" s="6"/>
      <c r="E243" s="6"/>
      <c r="F243" s="6">
        <v>117</v>
      </c>
      <c r="G243" s="6" t="s">
        <v>1693</v>
      </c>
      <c r="H243" s="6">
        <v>9</v>
      </c>
      <c r="I243" s="6"/>
      <c r="J243" s="19"/>
      <c r="K243" s="6">
        <f xml:space="preserve"> H243*400+I243*100+J243</f>
        <v>3600</v>
      </c>
      <c r="L243" s="5"/>
      <c r="M243" s="6"/>
      <c r="N243" s="6"/>
      <c r="O243" s="6"/>
      <c r="P243" s="115">
        <v>100</v>
      </c>
      <c r="Q243" s="6"/>
      <c r="R243" s="6">
        <v>75</v>
      </c>
      <c r="S243" s="6"/>
      <c r="T243" s="6"/>
      <c r="U243" s="289"/>
      <c r="V243" s="6"/>
      <c r="W243" s="6"/>
      <c r="X243" s="6"/>
      <c r="Y243" s="6"/>
      <c r="Z243" s="6"/>
      <c r="AA243" s="3"/>
    </row>
    <row r="244" spans="1:27" x14ac:dyDescent="0.55000000000000004">
      <c r="A244" s="577" t="s">
        <v>3334</v>
      </c>
      <c r="B244" s="38">
        <v>154</v>
      </c>
      <c r="C244" s="29" t="s">
        <v>49</v>
      </c>
      <c r="D244" s="6">
        <v>1156</v>
      </c>
      <c r="E244" s="6">
        <v>32</v>
      </c>
      <c r="F244" s="6"/>
      <c r="G244" s="6" t="s">
        <v>1693</v>
      </c>
      <c r="H244" s="6">
        <v>11</v>
      </c>
      <c r="I244" s="6">
        <v>1</v>
      </c>
      <c r="J244" s="19" t="s">
        <v>1752</v>
      </c>
      <c r="K244" s="6">
        <f xml:space="preserve"> H244*400+I244*100+J244</f>
        <v>4573</v>
      </c>
      <c r="L244" s="5"/>
      <c r="M244" s="6"/>
      <c r="N244" s="6"/>
      <c r="O244" s="6"/>
      <c r="P244" s="115">
        <v>250</v>
      </c>
      <c r="Q244" s="6"/>
      <c r="R244" s="6">
        <v>75</v>
      </c>
      <c r="S244" s="6"/>
      <c r="T244" s="6"/>
      <c r="U244" s="289"/>
      <c r="V244" s="6"/>
      <c r="W244" s="6"/>
      <c r="X244" s="6"/>
      <c r="Y244" s="6"/>
      <c r="Z244" s="6"/>
      <c r="AA244" s="3"/>
    </row>
    <row r="245" spans="1:27" x14ac:dyDescent="0.55000000000000004">
      <c r="A245" s="18"/>
      <c r="B245" s="38"/>
      <c r="C245" s="29"/>
      <c r="D245" s="6"/>
      <c r="E245" s="6"/>
      <c r="F245" s="6"/>
      <c r="G245" s="6"/>
      <c r="H245" s="6"/>
      <c r="I245" s="6"/>
      <c r="J245" s="19"/>
      <c r="K245" s="6"/>
      <c r="L245" s="5"/>
      <c r="M245" s="6"/>
      <c r="N245" s="6"/>
      <c r="O245" s="6"/>
      <c r="P245" s="115"/>
      <c r="Q245" s="6"/>
      <c r="R245" s="6"/>
      <c r="S245" s="6"/>
      <c r="T245" s="6"/>
      <c r="U245" s="289"/>
      <c r="V245" s="6"/>
      <c r="W245" s="6"/>
      <c r="X245" s="6"/>
      <c r="Y245" s="6"/>
      <c r="Z245" s="6"/>
      <c r="AA245" s="3"/>
    </row>
    <row r="246" spans="1:27" x14ac:dyDescent="0.55000000000000004">
      <c r="A246" s="18" t="s">
        <v>3335</v>
      </c>
      <c r="B246" s="38">
        <v>155</v>
      </c>
      <c r="C246" s="295" t="s">
        <v>34</v>
      </c>
      <c r="D246" s="6">
        <v>89471</v>
      </c>
      <c r="E246" s="6">
        <v>54</v>
      </c>
      <c r="F246" s="6">
        <v>7140</v>
      </c>
      <c r="G246" s="6" t="s">
        <v>1693</v>
      </c>
      <c r="H246" s="6"/>
      <c r="I246" s="6"/>
      <c r="J246" s="19" t="s">
        <v>1753</v>
      </c>
      <c r="K246" s="6"/>
      <c r="L246" s="6">
        <f xml:space="preserve"> H246*400+I246*100+J246</f>
        <v>90</v>
      </c>
      <c r="M246" s="6"/>
      <c r="N246" s="6"/>
      <c r="O246" s="6"/>
      <c r="P246" s="115">
        <v>250</v>
      </c>
      <c r="Q246" s="6">
        <v>40</v>
      </c>
      <c r="R246" s="6">
        <v>128</v>
      </c>
      <c r="S246" s="6" t="s">
        <v>36</v>
      </c>
      <c r="T246" s="5" t="s">
        <v>37</v>
      </c>
      <c r="U246" s="289">
        <v>64</v>
      </c>
      <c r="V246" s="6"/>
      <c r="W246" s="6">
        <v>64</v>
      </c>
      <c r="X246" s="6"/>
      <c r="Y246" s="6"/>
      <c r="Z246" s="6">
        <v>15</v>
      </c>
      <c r="AA246" s="3"/>
    </row>
    <row r="247" spans="1:27" x14ac:dyDescent="0.55000000000000004">
      <c r="A247" s="18" t="s">
        <v>3335</v>
      </c>
      <c r="B247" s="38">
        <v>156</v>
      </c>
      <c r="C247" s="295" t="s">
        <v>34</v>
      </c>
      <c r="D247" s="6">
        <v>43132</v>
      </c>
      <c r="E247" s="6">
        <v>11</v>
      </c>
      <c r="F247" s="6">
        <v>3021</v>
      </c>
      <c r="G247" s="6" t="s">
        <v>1693</v>
      </c>
      <c r="H247" s="6">
        <v>8</v>
      </c>
      <c r="I247" s="6">
        <v>2</v>
      </c>
      <c r="J247" s="19" t="s">
        <v>1743</v>
      </c>
      <c r="K247" s="6">
        <f xml:space="preserve"> H247*400+I247*100+J247</f>
        <v>3462</v>
      </c>
      <c r="L247" s="6"/>
      <c r="M247" s="6"/>
      <c r="N247" s="6"/>
      <c r="O247" s="6"/>
      <c r="P247" s="115">
        <v>100</v>
      </c>
      <c r="Q247" s="6"/>
      <c r="R247" s="6">
        <v>128</v>
      </c>
      <c r="S247" s="6"/>
      <c r="T247" s="6"/>
      <c r="U247" s="289"/>
      <c r="V247" s="6"/>
      <c r="W247" s="6"/>
      <c r="X247" s="6"/>
      <c r="Y247" s="6"/>
      <c r="Z247" s="6"/>
      <c r="AA247" s="3"/>
    </row>
    <row r="248" spans="1:27" x14ac:dyDescent="0.55000000000000004">
      <c r="A248" s="18" t="s">
        <v>3335</v>
      </c>
      <c r="B248" s="38">
        <v>157</v>
      </c>
      <c r="C248" s="295" t="s">
        <v>34</v>
      </c>
      <c r="D248" s="6">
        <v>52577</v>
      </c>
      <c r="E248" s="6">
        <v>68</v>
      </c>
      <c r="F248" s="6">
        <v>5341</v>
      </c>
      <c r="G248" s="6" t="s">
        <v>1693</v>
      </c>
      <c r="H248" s="6"/>
      <c r="I248" s="6">
        <v>1</v>
      </c>
      <c r="J248" s="19" t="s">
        <v>1754</v>
      </c>
      <c r="K248" s="6"/>
      <c r="L248" s="6">
        <f xml:space="preserve"> H248*400+I248*100+J248</f>
        <v>129</v>
      </c>
      <c r="M248" s="6"/>
      <c r="N248" s="6"/>
      <c r="O248" s="6"/>
      <c r="P248" s="115">
        <v>250</v>
      </c>
      <c r="Q248" s="6">
        <v>41</v>
      </c>
      <c r="R248" s="6">
        <v>128</v>
      </c>
      <c r="S248" s="15" t="s">
        <v>36</v>
      </c>
      <c r="T248" s="17" t="s">
        <v>45</v>
      </c>
      <c r="U248" s="289">
        <v>112</v>
      </c>
      <c r="V248" s="6"/>
      <c r="W248" s="6">
        <v>112</v>
      </c>
      <c r="X248" s="6"/>
      <c r="Y248" s="6"/>
      <c r="Z248" s="6">
        <v>35</v>
      </c>
      <c r="AA248" s="3"/>
    </row>
    <row r="249" spans="1:27" x14ac:dyDescent="0.55000000000000004">
      <c r="A249" s="18" t="s">
        <v>3335</v>
      </c>
      <c r="B249" s="38">
        <v>158</v>
      </c>
      <c r="C249" s="295" t="s">
        <v>34</v>
      </c>
      <c r="D249" s="6">
        <v>89466</v>
      </c>
      <c r="E249" s="6">
        <v>55</v>
      </c>
      <c r="F249" s="6">
        <v>7141</v>
      </c>
      <c r="G249" s="6" t="s">
        <v>1693</v>
      </c>
      <c r="H249" s="6">
        <v>6</v>
      </c>
      <c r="I249" s="6">
        <v>1</v>
      </c>
      <c r="J249" s="19" t="s">
        <v>1711</v>
      </c>
      <c r="K249" s="6">
        <f xml:space="preserve"> H249*400+I249*100+J249</f>
        <v>2595</v>
      </c>
      <c r="L249" s="6"/>
      <c r="M249" s="6"/>
      <c r="N249" s="6"/>
      <c r="O249" s="6"/>
      <c r="P249" s="115">
        <v>150</v>
      </c>
      <c r="Q249" s="6"/>
      <c r="R249" s="6">
        <v>128</v>
      </c>
      <c r="S249" s="6"/>
      <c r="T249" s="6"/>
      <c r="U249" s="289"/>
      <c r="V249" s="6"/>
      <c r="W249" s="6"/>
      <c r="X249" s="6"/>
      <c r="Y249" s="6"/>
      <c r="Z249" s="6"/>
      <c r="AA249" s="3"/>
    </row>
    <row r="250" spans="1:27" x14ac:dyDescent="0.55000000000000004">
      <c r="A250" s="577" t="s">
        <v>3335</v>
      </c>
      <c r="B250" s="38">
        <v>159</v>
      </c>
      <c r="C250" s="29" t="s">
        <v>49</v>
      </c>
      <c r="D250" s="6">
        <v>3020</v>
      </c>
      <c r="E250" s="6">
        <v>150</v>
      </c>
      <c r="F250" s="6"/>
      <c r="G250" s="6" t="s">
        <v>1693</v>
      </c>
      <c r="H250" s="6">
        <v>5</v>
      </c>
      <c r="I250" s="6">
        <v>1</v>
      </c>
      <c r="J250" s="19" t="s">
        <v>1694</v>
      </c>
      <c r="K250" s="6">
        <f xml:space="preserve"> H250*400+I250*100+J250</f>
        <v>2148</v>
      </c>
      <c r="L250" s="6"/>
      <c r="M250" s="6"/>
      <c r="N250" s="6"/>
      <c r="O250" s="6"/>
      <c r="P250" s="115">
        <v>100</v>
      </c>
      <c r="Q250" s="6"/>
      <c r="R250" s="6">
        <v>128</v>
      </c>
      <c r="S250" s="6"/>
      <c r="T250" s="6"/>
      <c r="U250" s="289"/>
      <c r="V250" s="6"/>
      <c r="W250" s="6"/>
      <c r="X250" s="6"/>
      <c r="Y250" s="6"/>
      <c r="Z250" s="6"/>
      <c r="AA250" s="3"/>
    </row>
    <row r="251" spans="1:27" x14ac:dyDescent="0.55000000000000004">
      <c r="A251" s="18"/>
      <c r="B251" s="38"/>
      <c r="C251" s="29"/>
      <c r="D251" s="6"/>
      <c r="E251" s="6"/>
      <c r="F251" s="6"/>
      <c r="G251" s="6"/>
      <c r="H251" s="6"/>
      <c r="I251" s="6"/>
      <c r="J251" s="19"/>
      <c r="K251" s="6"/>
      <c r="L251" s="6"/>
      <c r="M251" s="6"/>
      <c r="N251" s="6"/>
      <c r="O251" s="6"/>
      <c r="P251" s="115"/>
      <c r="Q251" s="6"/>
      <c r="R251" s="6"/>
      <c r="S251" s="6"/>
      <c r="T251" s="6"/>
      <c r="U251" s="289"/>
      <c r="V251" s="6"/>
      <c r="W251" s="6"/>
      <c r="X251" s="6"/>
      <c r="Y251" s="6"/>
      <c r="Z251" s="6"/>
      <c r="AA251" s="3"/>
    </row>
    <row r="252" spans="1:27" x14ac:dyDescent="0.55000000000000004">
      <c r="A252" s="18" t="s">
        <v>3336</v>
      </c>
      <c r="B252" s="38">
        <v>160</v>
      </c>
      <c r="C252" s="295" t="s">
        <v>34</v>
      </c>
      <c r="D252" s="6">
        <v>52075</v>
      </c>
      <c r="E252" s="6">
        <v>18</v>
      </c>
      <c r="F252" s="6">
        <v>5008</v>
      </c>
      <c r="G252" s="6" t="s">
        <v>1693</v>
      </c>
      <c r="H252" s="6" t="s">
        <v>4</v>
      </c>
      <c r="I252" s="6"/>
      <c r="J252" s="19" t="s">
        <v>1755</v>
      </c>
      <c r="K252" s="6"/>
      <c r="L252" s="6"/>
      <c r="M252" s="6"/>
      <c r="N252" s="6"/>
      <c r="O252" s="6"/>
      <c r="P252" s="115">
        <v>300</v>
      </c>
      <c r="Q252" s="6">
        <v>42</v>
      </c>
      <c r="R252" s="6">
        <v>92</v>
      </c>
      <c r="S252" s="6" t="s">
        <v>36</v>
      </c>
      <c r="T252" s="5" t="s">
        <v>1024</v>
      </c>
      <c r="U252" s="289">
        <v>64</v>
      </c>
      <c r="V252" s="6"/>
      <c r="W252" s="6">
        <v>64</v>
      </c>
      <c r="X252" s="6"/>
      <c r="Y252" s="6"/>
      <c r="Z252" s="6">
        <v>40</v>
      </c>
      <c r="AA252" s="3"/>
    </row>
    <row r="253" spans="1:27" x14ac:dyDescent="0.55000000000000004">
      <c r="A253" s="577"/>
      <c r="B253" s="38">
        <v>161</v>
      </c>
      <c r="C253" s="29" t="s">
        <v>49</v>
      </c>
      <c r="D253" s="6">
        <v>7114</v>
      </c>
      <c r="E253" s="6">
        <v>223</v>
      </c>
      <c r="F253" s="6"/>
      <c r="G253" s="6" t="s">
        <v>1693</v>
      </c>
      <c r="H253" s="6">
        <v>10</v>
      </c>
      <c r="I253" s="6">
        <v>1</v>
      </c>
      <c r="J253" s="19" t="s">
        <v>1756</v>
      </c>
      <c r="K253" s="6">
        <f xml:space="preserve"> H253*400+I253*100+J253</f>
        <v>4189</v>
      </c>
      <c r="L253" s="6"/>
      <c r="M253" s="6"/>
      <c r="N253" s="6"/>
      <c r="O253" s="6"/>
      <c r="P253" s="115">
        <v>250</v>
      </c>
      <c r="Q253" s="6"/>
      <c r="R253" s="6">
        <v>92</v>
      </c>
      <c r="S253" s="6"/>
      <c r="T253" s="6"/>
      <c r="U253" s="289"/>
      <c r="V253" s="6"/>
      <c r="W253" s="6"/>
      <c r="X253" s="6"/>
      <c r="Y253" s="6"/>
      <c r="Z253" s="6"/>
      <c r="AA253" s="3"/>
    </row>
    <row r="254" spans="1:27" x14ac:dyDescent="0.55000000000000004">
      <c r="A254" s="18"/>
      <c r="B254" s="38"/>
      <c r="C254" s="29"/>
      <c r="D254" s="6"/>
      <c r="E254" s="6"/>
      <c r="F254" s="6"/>
      <c r="G254" s="6"/>
      <c r="H254" s="6"/>
      <c r="I254" s="6"/>
      <c r="J254" s="19"/>
      <c r="K254" s="6"/>
      <c r="L254" s="6"/>
      <c r="M254" s="6"/>
      <c r="N254" s="6"/>
      <c r="O254" s="6"/>
      <c r="P254" s="115"/>
      <c r="Q254" s="6"/>
      <c r="R254" s="6"/>
      <c r="S254" s="6"/>
      <c r="T254" s="6"/>
      <c r="U254" s="289"/>
      <c r="V254" s="6"/>
      <c r="W254" s="6"/>
      <c r="X254" s="6"/>
      <c r="Y254" s="6"/>
      <c r="Z254" s="6"/>
      <c r="AA254" s="3"/>
    </row>
    <row r="255" spans="1:27" x14ac:dyDescent="0.55000000000000004">
      <c r="A255" s="18" t="s">
        <v>3334</v>
      </c>
      <c r="B255" s="38">
        <v>162</v>
      </c>
      <c r="C255" s="295" t="s">
        <v>34</v>
      </c>
      <c r="D255" s="6">
        <v>10389</v>
      </c>
      <c r="E255" s="6">
        <v>48</v>
      </c>
      <c r="F255" s="6">
        <v>3215</v>
      </c>
      <c r="G255" s="6" t="s">
        <v>1693</v>
      </c>
      <c r="H255" s="6"/>
      <c r="I255" s="6">
        <v>3</v>
      </c>
      <c r="J255" s="19" t="s">
        <v>1750</v>
      </c>
      <c r="K255" s="6"/>
      <c r="L255" s="6">
        <f xml:space="preserve"> H255*400+I255*100+J255</f>
        <v>356</v>
      </c>
      <c r="M255" s="6"/>
      <c r="N255" s="6"/>
      <c r="O255" s="6"/>
      <c r="P255" s="115">
        <v>250</v>
      </c>
      <c r="Q255" s="6">
        <v>43</v>
      </c>
      <c r="R255" s="6">
        <v>75</v>
      </c>
      <c r="S255" s="15" t="s">
        <v>36</v>
      </c>
      <c r="T255" s="17" t="s">
        <v>45</v>
      </c>
      <c r="U255" s="289">
        <v>112</v>
      </c>
      <c r="V255" s="6"/>
      <c r="W255" s="6">
        <v>112</v>
      </c>
      <c r="X255" s="6"/>
      <c r="Y255" s="6"/>
      <c r="Z255" s="6">
        <v>40</v>
      </c>
      <c r="AA255" s="3"/>
    </row>
    <row r="256" spans="1:27" x14ac:dyDescent="0.55000000000000004">
      <c r="A256" s="18"/>
      <c r="B256" s="38"/>
      <c r="C256" s="295"/>
      <c r="D256" s="6"/>
      <c r="E256" s="6"/>
      <c r="F256" s="6"/>
      <c r="G256" s="6"/>
      <c r="H256" s="6"/>
      <c r="I256" s="6"/>
      <c r="J256" s="19"/>
      <c r="K256" s="6"/>
      <c r="L256" s="6"/>
      <c r="M256" s="6"/>
      <c r="N256" s="6"/>
      <c r="O256" s="6"/>
      <c r="P256" s="115"/>
      <c r="Q256" s="6"/>
      <c r="R256" s="6"/>
      <c r="S256" s="15"/>
      <c r="T256" s="17"/>
      <c r="U256" s="289"/>
      <c r="V256" s="6"/>
      <c r="W256" s="6"/>
      <c r="X256" s="6"/>
      <c r="Y256" s="6"/>
      <c r="Z256" s="6"/>
      <c r="AA256" s="3"/>
    </row>
    <row r="257" spans="1:27" x14ac:dyDescent="0.55000000000000004">
      <c r="A257" s="18" t="s">
        <v>3337</v>
      </c>
      <c r="B257" s="38">
        <v>163</v>
      </c>
      <c r="C257" s="295" t="s">
        <v>34</v>
      </c>
      <c r="D257" s="6">
        <v>53082</v>
      </c>
      <c r="E257" s="6">
        <v>40</v>
      </c>
      <c r="F257" s="6">
        <v>5372</v>
      </c>
      <c r="G257" s="6" t="s">
        <v>1693</v>
      </c>
      <c r="H257" s="6"/>
      <c r="I257" s="6"/>
      <c r="J257" s="19" t="s">
        <v>1753</v>
      </c>
      <c r="K257" s="6"/>
      <c r="L257" s="6">
        <f xml:space="preserve"> H257*400+I257*100+J257</f>
        <v>90</v>
      </c>
      <c r="M257" s="6"/>
      <c r="N257" s="6"/>
      <c r="O257" s="6"/>
      <c r="P257" s="115">
        <v>250</v>
      </c>
      <c r="Q257" s="6">
        <v>44</v>
      </c>
      <c r="R257" s="6">
        <v>24</v>
      </c>
      <c r="S257" s="15" t="s">
        <v>36</v>
      </c>
      <c r="T257" s="17" t="s">
        <v>45</v>
      </c>
      <c r="U257" s="289">
        <v>112</v>
      </c>
      <c r="V257" s="6"/>
      <c r="W257" s="6">
        <v>112</v>
      </c>
      <c r="X257" s="6"/>
      <c r="Y257" s="6"/>
      <c r="Z257" s="6">
        <v>50</v>
      </c>
      <c r="AA257" s="3"/>
    </row>
    <row r="258" spans="1:27" x14ac:dyDescent="0.55000000000000004">
      <c r="A258" s="18"/>
      <c r="B258" s="38">
        <v>164</v>
      </c>
      <c r="C258" s="295" t="s">
        <v>34</v>
      </c>
      <c r="D258" s="6">
        <v>76688</v>
      </c>
      <c r="E258" s="6">
        <v>287</v>
      </c>
      <c r="F258" s="6">
        <v>6713</v>
      </c>
      <c r="G258" s="6" t="s">
        <v>1693</v>
      </c>
      <c r="H258" s="6">
        <v>8</v>
      </c>
      <c r="I258" s="6"/>
      <c r="J258" s="19" t="s">
        <v>1757</v>
      </c>
      <c r="K258" s="6">
        <f xml:space="preserve"> H258*400+I258*100+J258</f>
        <v>3201</v>
      </c>
      <c r="L258" s="6"/>
      <c r="M258" s="6"/>
      <c r="N258" s="6"/>
      <c r="O258" s="6"/>
      <c r="P258" s="115">
        <v>150</v>
      </c>
      <c r="Q258" s="6"/>
      <c r="R258" s="6">
        <v>24</v>
      </c>
      <c r="S258" s="6"/>
      <c r="T258" s="6"/>
      <c r="U258" s="289"/>
      <c r="V258" s="6"/>
      <c r="W258" s="6"/>
      <c r="X258" s="6"/>
      <c r="Y258" s="6"/>
      <c r="Z258" s="6"/>
      <c r="AA258" s="3"/>
    </row>
    <row r="259" spans="1:27" x14ac:dyDescent="0.55000000000000004">
      <c r="A259" s="577"/>
      <c r="B259" s="38">
        <v>165</v>
      </c>
      <c r="C259" s="29" t="s">
        <v>1698</v>
      </c>
      <c r="D259" s="3"/>
      <c r="E259" s="6"/>
      <c r="F259" s="6"/>
      <c r="G259" s="6"/>
      <c r="H259" s="6">
        <v>20</v>
      </c>
      <c r="I259" s="6"/>
      <c r="J259" s="19"/>
      <c r="K259" s="6"/>
      <c r="L259" s="6"/>
      <c r="M259" s="6"/>
      <c r="N259" s="6"/>
      <c r="O259" s="6"/>
      <c r="P259" s="115">
        <v>100</v>
      </c>
      <c r="Q259" s="6"/>
      <c r="R259" s="6">
        <v>24</v>
      </c>
      <c r="S259" s="6"/>
      <c r="T259" s="6"/>
      <c r="U259" s="289"/>
      <c r="V259" s="6"/>
      <c r="W259" s="6"/>
      <c r="X259" s="6"/>
      <c r="Y259" s="6"/>
      <c r="Z259" s="6"/>
      <c r="AA259" s="3"/>
    </row>
    <row r="260" spans="1:27" x14ac:dyDescent="0.55000000000000004">
      <c r="A260" s="18"/>
      <c r="B260" s="38"/>
      <c r="C260" s="29"/>
      <c r="D260" s="3"/>
      <c r="E260" s="6"/>
      <c r="F260" s="6"/>
      <c r="G260" s="6"/>
      <c r="H260" s="6"/>
      <c r="I260" s="6"/>
      <c r="J260" s="19"/>
      <c r="K260" s="6"/>
      <c r="L260" s="6"/>
      <c r="M260" s="6"/>
      <c r="N260" s="6"/>
      <c r="O260" s="6"/>
      <c r="P260" s="115"/>
      <c r="Q260" s="6"/>
      <c r="R260" s="6"/>
      <c r="S260" s="6"/>
      <c r="T260" s="6"/>
      <c r="U260" s="289"/>
      <c r="V260" s="6"/>
      <c r="W260" s="6"/>
      <c r="X260" s="6"/>
      <c r="Y260" s="6"/>
      <c r="Z260" s="6"/>
      <c r="AA260" s="3"/>
    </row>
    <row r="261" spans="1:27" x14ac:dyDescent="0.55000000000000004">
      <c r="A261" s="18" t="s">
        <v>3284</v>
      </c>
      <c r="B261" s="38">
        <v>166</v>
      </c>
      <c r="C261" s="295" t="s">
        <v>34</v>
      </c>
      <c r="D261" s="6">
        <v>87237</v>
      </c>
      <c r="E261" s="6">
        <v>35</v>
      </c>
      <c r="F261" s="6">
        <v>6976</v>
      </c>
      <c r="G261" s="6" t="s">
        <v>1693</v>
      </c>
      <c r="H261" s="6"/>
      <c r="I261" s="6">
        <v>2</v>
      </c>
      <c r="J261" s="19" t="s">
        <v>1707</v>
      </c>
      <c r="K261" s="6"/>
      <c r="L261" s="6">
        <f xml:space="preserve"> H261*400+I261*100+J261</f>
        <v>246</v>
      </c>
      <c r="M261" s="6"/>
      <c r="N261" s="6"/>
      <c r="O261" s="6"/>
      <c r="P261" s="115">
        <v>300</v>
      </c>
      <c r="Q261" s="6">
        <v>45</v>
      </c>
      <c r="R261" s="6">
        <v>88</v>
      </c>
      <c r="S261" s="15" t="s">
        <v>36</v>
      </c>
      <c r="T261" s="5" t="s">
        <v>37</v>
      </c>
      <c r="U261" s="289">
        <v>112</v>
      </c>
      <c r="V261" s="6"/>
      <c r="W261" s="6">
        <v>112</v>
      </c>
      <c r="X261" s="6"/>
      <c r="Y261" s="6"/>
      <c r="Z261" s="6">
        <v>20</v>
      </c>
      <c r="AA261" s="3"/>
    </row>
    <row r="262" spans="1:27" x14ac:dyDescent="0.55000000000000004">
      <c r="A262" s="18"/>
      <c r="B262" s="38"/>
      <c r="C262" s="295"/>
      <c r="D262" s="6"/>
      <c r="E262" s="6"/>
      <c r="F262" s="6"/>
      <c r="G262" s="6"/>
      <c r="H262" s="6"/>
      <c r="I262" s="6"/>
      <c r="J262" s="19"/>
      <c r="K262" s="6"/>
      <c r="L262" s="6"/>
      <c r="M262" s="6"/>
      <c r="N262" s="6"/>
      <c r="O262" s="6"/>
      <c r="P262" s="115"/>
      <c r="Q262" s="6"/>
      <c r="R262" s="6"/>
      <c r="S262" s="15"/>
      <c r="T262" s="5"/>
      <c r="U262" s="289"/>
      <c r="V262" s="6"/>
      <c r="W262" s="6"/>
      <c r="X262" s="6"/>
      <c r="Y262" s="6"/>
      <c r="Z262" s="6"/>
      <c r="AA262" s="3"/>
    </row>
    <row r="263" spans="1:27" x14ac:dyDescent="0.55000000000000004">
      <c r="A263" s="18" t="s">
        <v>3338</v>
      </c>
      <c r="B263" s="38">
        <v>167</v>
      </c>
      <c r="C263" s="295" t="s">
        <v>34</v>
      </c>
      <c r="D263" s="6">
        <v>52606</v>
      </c>
      <c r="E263" s="6">
        <v>44</v>
      </c>
      <c r="F263" s="6">
        <v>5370</v>
      </c>
      <c r="G263" s="6" t="s">
        <v>1693</v>
      </c>
      <c r="H263" s="6"/>
      <c r="I263" s="6"/>
      <c r="J263" s="19" t="s">
        <v>1738</v>
      </c>
      <c r="K263" s="6"/>
      <c r="L263" s="6">
        <f xml:space="preserve"> H263*400+I263*100+J263</f>
        <v>82</v>
      </c>
      <c r="M263" s="6"/>
      <c r="N263" s="6"/>
      <c r="O263" s="6"/>
      <c r="P263" s="115">
        <v>300</v>
      </c>
      <c r="Q263" s="6">
        <v>46</v>
      </c>
      <c r="R263" s="6">
        <v>114</v>
      </c>
      <c r="S263" s="15" t="s">
        <v>36</v>
      </c>
      <c r="T263" s="5" t="s">
        <v>37</v>
      </c>
      <c r="U263" s="289">
        <v>60</v>
      </c>
      <c r="V263" s="6"/>
      <c r="W263" s="6">
        <v>60</v>
      </c>
      <c r="X263" s="6"/>
      <c r="Y263" s="6"/>
      <c r="Z263" s="6">
        <v>15</v>
      </c>
      <c r="AA263" s="3"/>
    </row>
    <row r="264" spans="1:27" x14ac:dyDescent="0.55000000000000004">
      <c r="A264" s="18"/>
      <c r="B264" s="38"/>
      <c r="C264" s="295"/>
      <c r="D264" s="6"/>
      <c r="E264" s="6"/>
      <c r="F264" s="6"/>
      <c r="G264" s="6"/>
      <c r="H264" s="6"/>
      <c r="I264" s="6"/>
      <c r="J264" s="19"/>
      <c r="K264" s="6"/>
      <c r="L264" s="6"/>
      <c r="M264" s="6"/>
      <c r="N264" s="6"/>
      <c r="O264" s="6"/>
      <c r="P264" s="115"/>
      <c r="Q264" s="6"/>
      <c r="R264" s="6"/>
      <c r="S264" s="15"/>
      <c r="T264" s="5"/>
      <c r="U264" s="289"/>
      <c r="V264" s="6"/>
      <c r="W264" s="6"/>
      <c r="X264" s="6"/>
      <c r="Y264" s="6"/>
      <c r="Z264" s="6"/>
      <c r="AA264" s="3"/>
    </row>
    <row r="265" spans="1:27" x14ac:dyDescent="0.55000000000000004">
      <c r="A265" s="18" t="s">
        <v>3316</v>
      </c>
      <c r="B265" s="38">
        <v>168</v>
      </c>
      <c r="C265" s="295" t="s">
        <v>34</v>
      </c>
      <c r="D265" s="6">
        <v>96711</v>
      </c>
      <c r="E265" s="6">
        <v>64</v>
      </c>
      <c r="F265" s="6">
        <v>7688</v>
      </c>
      <c r="G265" s="6" t="s">
        <v>1693</v>
      </c>
      <c r="H265" s="6">
        <v>5</v>
      </c>
      <c r="I265" s="6">
        <v>2</v>
      </c>
      <c r="J265" s="19" t="s">
        <v>1721</v>
      </c>
      <c r="K265" s="6">
        <f xml:space="preserve"> H265*400+I265*100+J265</f>
        <v>2276</v>
      </c>
      <c r="L265" s="6"/>
      <c r="M265" s="6"/>
      <c r="N265" s="6"/>
      <c r="O265" s="6"/>
      <c r="P265" s="115">
        <v>250</v>
      </c>
      <c r="Q265" s="6"/>
      <c r="R265" s="6">
        <v>37</v>
      </c>
      <c r="S265" s="6"/>
      <c r="T265" s="6"/>
      <c r="U265" s="289"/>
      <c r="V265" s="6"/>
      <c r="W265" s="6"/>
      <c r="X265" s="6"/>
      <c r="Y265" s="6"/>
      <c r="Z265" s="6"/>
      <c r="AA265" s="3"/>
    </row>
    <row r="266" spans="1:27" x14ac:dyDescent="0.55000000000000004">
      <c r="A266" s="18" t="s">
        <v>3316</v>
      </c>
      <c r="B266" s="38">
        <v>169</v>
      </c>
      <c r="C266" s="295" t="s">
        <v>34</v>
      </c>
      <c r="D266" s="6">
        <v>52525</v>
      </c>
      <c r="E266" s="6">
        <v>25</v>
      </c>
      <c r="F266" s="6">
        <v>5287</v>
      </c>
      <c r="G266" s="6" t="s">
        <v>1693</v>
      </c>
      <c r="H266" s="6"/>
      <c r="I266" s="6"/>
      <c r="J266" s="19" t="s">
        <v>1710</v>
      </c>
      <c r="K266" s="6"/>
      <c r="L266" s="6">
        <f xml:space="preserve"> H266*400+I266*100+J266</f>
        <v>91</v>
      </c>
      <c r="M266" s="6"/>
      <c r="N266" s="6"/>
      <c r="O266" s="6"/>
      <c r="P266" s="115">
        <v>300</v>
      </c>
      <c r="Q266" s="6">
        <v>47</v>
      </c>
      <c r="R266" s="6">
        <v>37</v>
      </c>
      <c r="S266" s="15" t="s">
        <v>36</v>
      </c>
      <c r="T266" s="17" t="s">
        <v>45</v>
      </c>
      <c r="U266" s="289">
        <v>112</v>
      </c>
      <c r="V266" s="6"/>
      <c r="W266" s="6">
        <v>112</v>
      </c>
      <c r="X266" s="6"/>
      <c r="Y266" s="6"/>
      <c r="Z266" s="6">
        <v>25</v>
      </c>
      <c r="AA266" s="3"/>
    </row>
    <row r="267" spans="1:27" x14ac:dyDescent="0.55000000000000004">
      <c r="A267" s="18" t="s">
        <v>3339</v>
      </c>
      <c r="B267" s="38">
        <v>170</v>
      </c>
      <c r="C267" s="295" t="s">
        <v>34</v>
      </c>
      <c r="D267" s="6">
        <v>53093</v>
      </c>
      <c r="E267" s="6">
        <v>86</v>
      </c>
      <c r="F267" s="6">
        <v>5383</v>
      </c>
      <c r="G267" s="6" t="s">
        <v>1693</v>
      </c>
      <c r="H267" s="6"/>
      <c r="I267" s="6">
        <v>2</v>
      </c>
      <c r="J267" s="19" t="s">
        <v>1758</v>
      </c>
      <c r="K267" s="6"/>
      <c r="L267" s="6">
        <f xml:space="preserve"> H267*400+I267*100+J267</f>
        <v>299</v>
      </c>
      <c r="M267" s="6"/>
      <c r="N267" s="6"/>
      <c r="O267" s="6"/>
      <c r="P267" s="115">
        <v>300</v>
      </c>
      <c r="Q267" s="6">
        <v>48</v>
      </c>
      <c r="R267" s="6">
        <v>125</v>
      </c>
      <c r="S267" s="15" t="s">
        <v>1012</v>
      </c>
      <c r="T267" s="17" t="s">
        <v>45</v>
      </c>
      <c r="U267" s="289">
        <v>108</v>
      </c>
      <c r="V267" s="6"/>
      <c r="W267" s="6">
        <v>108</v>
      </c>
      <c r="X267" s="6"/>
      <c r="Y267" s="6"/>
      <c r="Z267" s="6">
        <v>20</v>
      </c>
      <c r="AA267" s="3"/>
    </row>
    <row r="268" spans="1:27" x14ac:dyDescent="0.55000000000000004">
      <c r="A268" s="18"/>
      <c r="B268" s="38"/>
      <c r="C268" s="295"/>
      <c r="D268" s="6"/>
      <c r="E268" s="6"/>
      <c r="F268" s="6"/>
      <c r="G268" s="6"/>
      <c r="H268" s="6"/>
      <c r="I268" s="6"/>
      <c r="J268" s="19"/>
      <c r="K268" s="6"/>
      <c r="L268" s="6"/>
      <c r="M268" s="6"/>
      <c r="N268" s="6"/>
      <c r="O268" s="6"/>
      <c r="P268" s="115"/>
      <c r="Q268" s="6"/>
      <c r="R268" s="6"/>
      <c r="S268" s="15"/>
      <c r="T268" s="17"/>
      <c r="U268" s="289"/>
      <c r="V268" s="6"/>
      <c r="W268" s="6"/>
      <c r="X268" s="6"/>
      <c r="Y268" s="6"/>
      <c r="Z268" s="6"/>
      <c r="AA268" s="3"/>
    </row>
    <row r="269" spans="1:27" x14ac:dyDescent="0.55000000000000004">
      <c r="A269" s="18" t="s">
        <v>3340</v>
      </c>
      <c r="B269" s="38">
        <v>171</v>
      </c>
      <c r="C269" s="295" t="s">
        <v>34</v>
      </c>
      <c r="D269" s="6">
        <v>52521</v>
      </c>
      <c r="E269" s="6">
        <v>5</v>
      </c>
      <c r="F269" s="6">
        <v>5285</v>
      </c>
      <c r="G269" s="6" t="s">
        <v>1693</v>
      </c>
      <c r="H269" s="6"/>
      <c r="I269" s="6">
        <v>1</v>
      </c>
      <c r="J269" s="19" t="s">
        <v>1759</v>
      </c>
      <c r="K269" s="6"/>
      <c r="L269" s="6">
        <f xml:space="preserve"> H269*400+I269*100+J269</f>
        <v>135</v>
      </c>
      <c r="M269" s="6"/>
      <c r="N269" s="6"/>
      <c r="O269" s="6"/>
      <c r="P269" s="115">
        <v>300</v>
      </c>
      <c r="Q269" s="6">
        <v>49</v>
      </c>
      <c r="R269" s="6">
        <v>100</v>
      </c>
      <c r="S269" s="15" t="s">
        <v>1012</v>
      </c>
      <c r="T269" s="17" t="s">
        <v>45</v>
      </c>
      <c r="U269" s="289">
        <v>112</v>
      </c>
      <c r="V269" s="6"/>
      <c r="W269" s="6">
        <v>112</v>
      </c>
      <c r="X269" s="6"/>
      <c r="Y269" s="6"/>
      <c r="Z269" s="6">
        <v>45</v>
      </c>
      <c r="AA269" s="3"/>
    </row>
    <row r="270" spans="1:27" x14ac:dyDescent="0.55000000000000004">
      <c r="A270" s="577" t="s">
        <v>3340</v>
      </c>
      <c r="B270" s="38">
        <v>172</v>
      </c>
      <c r="C270" s="29" t="s">
        <v>47</v>
      </c>
      <c r="D270" s="6">
        <v>824</v>
      </c>
      <c r="E270" s="6">
        <v>10</v>
      </c>
      <c r="F270" s="6"/>
      <c r="G270" s="6" t="s">
        <v>1693</v>
      </c>
      <c r="H270" s="6">
        <v>15</v>
      </c>
      <c r="I270" s="6">
        <v>2</v>
      </c>
      <c r="J270" s="19" t="s">
        <v>1760</v>
      </c>
      <c r="K270" s="6">
        <f xml:space="preserve"> H270*400+I270*100+J270</f>
        <v>6220</v>
      </c>
      <c r="L270" s="6"/>
      <c r="M270" s="6"/>
      <c r="N270" s="6"/>
      <c r="O270" s="6"/>
      <c r="P270" s="115">
        <v>150</v>
      </c>
      <c r="Q270" s="6"/>
      <c r="R270" s="6"/>
      <c r="S270" s="6"/>
      <c r="T270" s="6"/>
      <c r="U270" s="289"/>
      <c r="V270" s="6"/>
      <c r="W270" s="6"/>
      <c r="X270" s="6"/>
      <c r="Y270" s="6"/>
      <c r="Z270" s="6"/>
      <c r="AA270" s="3"/>
    </row>
    <row r="271" spans="1:27" x14ac:dyDescent="0.55000000000000004">
      <c r="A271" s="577"/>
      <c r="B271" s="38">
        <v>173</v>
      </c>
      <c r="C271" s="295" t="s">
        <v>34</v>
      </c>
      <c r="D271" s="6">
        <v>52571</v>
      </c>
      <c r="E271" s="6">
        <v>58</v>
      </c>
      <c r="F271" s="6">
        <v>5335</v>
      </c>
      <c r="G271" s="6" t="s">
        <v>1693</v>
      </c>
      <c r="H271" s="6"/>
      <c r="I271" s="6">
        <v>1</v>
      </c>
      <c r="J271" s="19" t="s">
        <v>1741</v>
      </c>
      <c r="K271" s="6"/>
      <c r="L271" s="6">
        <f xml:space="preserve"> H271*400+I271*100+J271</f>
        <v>177</v>
      </c>
      <c r="M271" s="6"/>
      <c r="N271" s="6"/>
      <c r="O271" s="6"/>
      <c r="P271" s="115">
        <v>300</v>
      </c>
      <c r="Q271" s="6">
        <v>50</v>
      </c>
      <c r="R271" s="6">
        <v>88</v>
      </c>
      <c r="S271" s="15" t="s">
        <v>1012</v>
      </c>
      <c r="T271" s="17" t="s">
        <v>45</v>
      </c>
      <c r="U271" s="289">
        <v>72</v>
      </c>
      <c r="V271" s="6"/>
      <c r="W271" s="6">
        <v>72</v>
      </c>
      <c r="X271" s="6"/>
      <c r="Y271" s="6"/>
      <c r="Z271" s="6">
        <v>42</v>
      </c>
      <c r="AA271" s="3"/>
    </row>
    <row r="272" spans="1:27" x14ac:dyDescent="0.55000000000000004">
      <c r="A272" s="18"/>
      <c r="B272" s="38"/>
      <c r="C272" s="295"/>
      <c r="D272" s="6"/>
      <c r="E272" s="6"/>
      <c r="F272" s="6"/>
      <c r="G272" s="6"/>
      <c r="H272" s="6"/>
      <c r="I272" s="6"/>
      <c r="J272" s="19"/>
      <c r="K272" s="6"/>
      <c r="L272" s="6"/>
      <c r="M272" s="6"/>
      <c r="N272" s="6"/>
      <c r="O272" s="6"/>
      <c r="P272" s="115"/>
      <c r="Q272" s="6"/>
      <c r="R272" s="6"/>
      <c r="S272" s="15"/>
      <c r="T272" s="17"/>
      <c r="U272" s="289"/>
      <c r="V272" s="6"/>
      <c r="W272" s="6"/>
      <c r="X272" s="6"/>
      <c r="Y272" s="6"/>
      <c r="Z272" s="6"/>
      <c r="AA272" s="3"/>
    </row>
    <row r="273" spans="1:27" x14ac:dyDescent="0.55000000000000004">
      <c r="A273" s="18" t="s">
        <v>3341</v>
      </c>
      <c r="B273" s="38">
        <v>174</v>
      </c>
      <c r="C273" s="295" t="s">
        <v>34</v>
      </c>
      <c r="D273" s="6">
        <v>74242</v>
      </c>
      <c r="E273" s="6">
        <v>246</v>
      </c>
      <c r="F273" s="6">
        <v>6519</v>
      </c>
      <c r="G273" s="6" t="s">
        <v>1693</v>
      </c>
      <c r="H273" s="6">
        <v>1</v>
      </c>
      <c r="I273" s="6">
        <v>2</v>
      </c>
      <c r="J273" s="19" t="s">
        <v>1754</v>
      </c>
      <c r="K273" s="6"/>
      <c r="L273" s="6">
        <f xml:space="preserve"> H273*400+I273*100+J273</f>
        <v>629</v>
      </c>
      <c r="M273" s="6"/>
      <c r="N273" s="6"/>
      <c r="O273" s="6"/>
      <c r="P273" s="115">
        <v>250</v>
      </c>
      <c r="Q273" s="6">
        <v>51</v>
      </c>
      <c r="R273" s="6">
        <v>70</v>
      </c>
      <c r="S273" s="6" t="s">
        <v>36</v>
      </c>
      <c r="T273" s="5" t="s">
        <v>1024</v>
      </c>
      <c r="U273" s="289">
        <v>64</v>
      </c>
      <c r="V273" s="6"/>
      <c r="W273" s="6">
        <v>64</v>
      </c>
      <c r="X273" s="6"/>
      <c r="Y273" s="6"/>
      <c r="Z273" s="6">
        <v>30</v>
      </c>
      <c r="AA273" s="3"/>
    </row>
    <row r="274" spans="1:27" x14ac:dyDescent="0.55000000000000004">
      <c r="A274" s="18"/>
      <c r="B274" s="38">
        <v>175</v>
      </c>
      <c r="C274" s="295" t="s">
        <v>34</v>
      </c>
      <c r="D274" s="6">
        <v>52553</v>
      </c>
      <c r="E274" s="6">
        <v>31</v>
      </c>
      <c r="F274" s="6">
        <v>5317</v>
      </c>
      <c r="G274" s="6" t="s">
        <v>1693</v>
      </c>
      <c r="H274" s="6"/>
      <c r="I274" s="6"/>
      <c r="J274" s="19" t="s">
        <v>1752</v>
      </c>
      <c r="K274" s="6"/>
      <c r="L274" s="6">
        <f xml:space="preserve"> H274*400+I274*100+J274</f>
        <v>73</v>
      </c>
      <c r="M274" s="6"/>
      <c r="N274" s="6"/>
      <c r="O274" s="6"/>
      <c r="P274" s="115">
        <v>250</v>
      </c>
      <c r="Q274" s="6">
        <v>52</v>
      </c>
      <c r="R274" s="6">
        <v>70</v>
      </c>
      <c r="S274" s="6" t="s">
        <v>36</v>
      </c>
      <c r="T274" s="5" t="s">
        <v>1024</v>
      </c>
      <c r="U274" s="289">
        <v>144</v>
      </c>
      <c r="V274" s="6"/>
      <c r="W274" s="6">
        <v>144</v>
      </c>
      <c r="X274" s="6"/>
      <c r="Y274" s="6"/>
      <c r="Z274" s="6">
        <v>40</v>
      </c>
      <c r="AA274" s="3"/>
    </row>
    <row r="275" spans="1:27" x14ac:dyDescent="0.55000000000000004">
      <c r="A275" s="18" t="s">
        <v>3342</v>
      </c>
      <c r="B275" s="38"/>
      <c r="C275" s="295"/>
      <c r="D275" s="6"/>
      <c r="E275" s="6"/>
      <c r="F275" s="6"/>
      <c r="G275" s="6"/>
      <c r="H275" s="6"/>
      <c r="I275" s="6"/>
      <c r="J275" s="19"/>
      <c r="K275" s="6"/>
      <c r="L275" s="6"/>
      <c r="M275" s="6"/>
      <c r="N275" s="6"/>
      <c r="O275" s="6"/>
      <c r="P275" s="115"/>
      <c r="Q275" s="6"/>
      <c r="R275" s="6"/>
      <c r="S275" s="6"/>
      <c r="T275" s="5"/>
      <c r="U275" s="289"/>
      <c r="V275" s="6"/>
      <c r="W275" s="6"/>
      <c r="X275" s="6"/>
      <c r="Y275" s="6"/>
      <c r="Z275" s="6"/>
      <c r="AA275" s="3"/>
    </row>
    <row r="276" spans="1:27" x14ac:dyDescent="0.55000000000000004">
      <c r="A276" s="18" t="s">
        <v>3342</v>
      </c>
      <c r="B276" s="38">
        <v>176</v>
      </c>
      <c r="C276" s="29" t="s">
        <v>49</v>
      </c>
      <c r="D276" s="6">
        <v>3705</v>
      </c>
      <c r="E276" s="6">
        <v>60</v>
      </c>
      <c r="F276" s="6"/>
      <c r="G276" s="6" t="s">
        <v>1693</v>
      </c>
      <c r="H276" s="6">
        <v>14</v>
      </c>
      <c r="I276" s="6">
        <v>3</v>
      </c>
      <c r="J276" s="19" t="s">
        <v>553</v>
      </c>
      <c r="K276" s="6">
        <f xml:space="preserve"> H276*400+I276*100+J276</f>
        <v>5968</v>
      </c>
      <c r="L276" s="6"/>
      <c r="M276" s="6"/>
      <c r="N276" s="6"/>
      <c r="O276" s="6"/>
      <c r="P276" s="115">
        <v>100</v>
      </c>
      <c r="Q276" s="6"/>
      <c r="R276" s="6">
        <v>70</v>
      </c>
      <c r="S276" s="6"/>
      <c r="T276" s="6"/>
      <c r="U276" s="289"/>
      <c r="V276" s="6"/>
      <c r="W276" s="6"/>
      <c r="X276" s="6"/>
      <c r="Y276" s="6"/>
      <c r="Z276" s="6"/>
      <c r="AA276" s="3"/>
    </row>
    <row r="277" spans="1:27" x14ac:dyDescent="0.55000000000000004">
      <c r="A277" s="18"/>
      <c r="B277" s="38"/>
      <c r="C277" s="29"/>
      <c r="D277" s="6"/>
      <c r="E277" s="6"/>
      <c r="F277" s="6"/>
      <c r="G277" s="6"/>
      <c r="H277" s="6"/>
      <c r="I277" s="6"/>
      <c r="J277" s="19"/>
      <c r="K277" s="6"/>
      <c r="L277" s="6"/>
      <c r="M277" s="6"/>
      <c r="N277" s="6"/>
      <c r="O277" s="6"/>
      <c r="P277" s="115"/>
      <c r="Q277" s="6"/>
      <c r="R277" s="6"/>
      <c r="S277" s="6"/>
      <c r="T277" s="6"/>
      <c r="U277" s="289"/>
      <c r="V277" s="6"/>
      <c r="W277" s="6"/>
      <c r="X277" s="6"/>
      <c r="Y277" s="6"/>
      <c r="Z277" s="6"/>
      <c r="AA277" s="3"/>
    </row>
    <row r="278" spans="1:27" x14ac:dyDescent="0.55000000000000004">
      <c r="A278" s="577" t="s">
        <v>3343</v>
      </c>
      <c r="B278" s="38">
        <v>177</v>
      </c>
      <c r="C278" s="295" t="s">
        <v>34</v>
      </c>
      <c r="D278" s="6">
        <v>74978</v>
      </c>
      <c r="E278" s="6">
        <v>247</v>
      </c>
      <c r="F278" s="6">
        <v>6626</v>
      </c>
      <c r="G278" s="6" t="s">
        <v>1693</v>
      </c>
      <c r="H278" s="6">
        <v>1</v>
      </c>
      <c r="I278" s="6">
        <v>3</v>
      </c>
      <c r="J278" s="19" t="s">
        <v>1706</v>
      </c>
      <c r="K278" s="6"/>
      <c r="L278" s="6">
        <f xml:space="preserve"> H278*400+I278*100+J278</f>
        <v>759</v>
      </c>
      <c r="M278" s="6"/>
      <c r="N278" s="6"/>
      <c r="O278" s="6"/>
      <c r="P278" s="115">
        <v>250</v>
      </c>
      <c r="Q278" s="6">
        <v>53</v>
      </c>
      <c r="R278" s="6">
        <v>70</v>
      </c>
      <c r="S278" s="6" t="s">
        <v>36</v>
      </c>
      <c r="T278" s="5" t="s">
        <v>1024</v>
      </c>
      <c r="U278" s="289">
        <v>64</v>
      </c>
      <c r="V278" s="6"/>
      <c r="W278" s="6">
        <v>64</v>
      </c>
      <c r="X278" s="6"/>
      <c r="Y278" s="6"/>
      <c r="Z278" s="6">
        <v>20</v>
      </c>
      <c r="AA278" s="3"/>
    </row>
    <row r="279" spans="1:27" x14ac:dyDescent="0.55000000000000004">
      <c r="A279" s="18"/>
      <c r="B279" s="38">
        <v>178</v>
      </c>
      <c r="C279" s="29" t="s">
        <v>1698</v>
      </c>
      <c r="D279" s="6"/>
      <c r="E279" s="6"/>
      <c r="F279" s="6"/>
      <c r="G279" s="6" t="s">
        <v>1693</v>
      </c>
      <c r="H279" s="6">
        <v>20</v>
      </c>
      <c r="I279" s="6"/>
      <c r="J279" s="19"/>
      <c r="K279" s="6">
        <f xml:space="preserve"> H279*400+I279*100+J279</f>
        <v>8000</v>
      </c>
      <c r="L279" s="6"/>
      <c r="M279" s="6"/>
      <c r="N279" s="6"/>
      <c r="O279" s="6"/>
      <c r="P279" s="115">
        <v>100</v>
      </c>
      <c r="Q279" s="6"/>
      <c r="R279" s="6">
        <v>70</v>
      </c>
      <c r="S279" s="6"/>
      <c r="T279" s="6"/>
      <c r="U279" s="289"/>
      <c r="V279" s="6"/>
      <c r="W279" s="6"/>
      <c r="X279" s="6"/>
      <c r="Y279" s="6"/>
      <c r="Z279" s="6"/>
      <c r="AA279" s="3"/>
    </row>
    <row r="280" spans="1:27" x14ac:dyDescent="0.55000000000000004">
      <c r="A280" s="18" t="s">
        <v>3344</v>
      </c>
      <c r="B280" s="38">
        <v>179</v>
      </c>
      <c r="C280" s="29" t="s">
        <v>1698</v>
      </c>
      <c r="D280" s="6"/>
      <c r="E280" s="6"/>
      <c r="F280" s="6"/>
      <c r="G280" s="6" t="s">
        <v>1693</v>
      </c>
      <c r="H280" s="6">
        <v>8</v>
      </c>
      <c r="I280" s="6"/>
      <c r="J280" s="19"/>
      <c r="K280" s="6">
        <f xml:space="preserve"> H280*400+I280*100+J280</f>
        <v>3200</v>
      </c>
      <c r="L280" s="6"/>
      <c r="M280" s="6"/>
      <c r="N280" s="6"/>
      <c r="O280" s="6"/>
      <c r="P280" s="115">
        <v>100</v>
      </c>
      <c r="Q280" s="6"/>
      <c r="R280" s="6">
        <v>70</v>
      </c>
      <c r="S280" s="6"/>
      <c r="T280" s="6"/>
      <c r="U280" s="289"/>
      <c r="V280" s="6"/>
      <c r="W280" s="6"/>
      <c r="X280" s="6"/>
      <c r="Y280" s="6"/>
      <c r="Z280" s="6"/>
      <c r="AA280" s="3"/>
    </row>
    <row r="281" spans="1:27" x14ac:dyDescent="0.55000000000000004">
      <c r="A281" s="577" t="s">
        <v>3344</v>
      </c>
      <c r="B281" s="38"/>
      <c r="C281" s="29"/>
      <c r="D281" s="6"/>
      <c r="E281" s="6"/>
      <c r="F281" s="6"/>
      <c r="G281" s="6"/>
      <c r="H281" s="6"/>
      <c r="I281" s="6"/>
      <c r="J281" s="19"/>
      <c r="K281" s="6"/>
      <c r="L281" s="6"/>
      <c r="M281" s="6"/>
      <c r="N281" s="6"/>
      <c r="O281" s="6"/>
      <c r="P281" s="115"/>
      <c r="Q281" s="6"/>
      <c r="R281" s="6"/>
      <c r="S281" s="6"/>
      <c r="T281" s="6"/>
      <c r="U281" s="289"/>
      <c r="V281" s="6"/>
      <c r="W281" s="6"/>
      <c r="X281" s="6"/>
      <c r="Y281" s="6"/>
      <c r="Z281" s="6"/>
      <c r="AA281" s="3"/>
    </row>
    <row r="282" spans="1:27" x14ac:dyDescent="0.55000000000000004">
      <c r="A282" s="577" t="s">
        <v>3344</v>
      </c>
      <c r="B282" s="38">
        <v>180</v>
      </c>
      <c r="C282" s="295" t="s">
        <v>34</v>
      </c>
      <c r="D282" s="6">
        <v>52601</v>
      </c>
      <c r="E282" s="6">
        <v>41</v>
      </c>
      <c r="F282" s="6">
        <v>5365</v>
      </c>
      <c r="G282" s="6" t="s">
        <v>1693</v>
      </c>
      <c r="H282" s="6"/>
      <c r="I282" s="6"/>
      <c r="J282" s="19" t="s">
        <v>1761</v>
      </c>
      <c r="K282" s="6"/>
      <c r="L282" s="6">
        <f xml:space="preserve"> H282*400+I282*100+J282</f>
        <v>88</v>
      </c>
      <c r="M282" s="6"/>
      <c r="N282" s="6"/>
      <c r="O282" s="6"/>
      <c r="P282" s="115">
        <v>250</v>
      </c>
      <c r="Q282" s="6">
        <v>54</v>
      </c>
      <c r="R282" s="6">
        <v>9609</v>
      </c>
      <c r="S282" s="15" t="s">
        <v>36</v>
      </c>
      <c r="T282" s="5" t="s">
        <v>37</v>
      </c>
      <c r="U282" s="289">
        <v>54</v>
      </c>
      <c r="V282" s="6"/>
      <c r="W282" s="6">
        <v>54</v>
      </c>
      <c r="X282" s="6"/>
      <c r="Y282" s="6"/>
      <c r="Z282" s="6">
        <v>12</v>
      </c>
      <c r="AA282" s="3"/>
    </row>
    <row r="283" spans="1:27" x14ac:dyDescent="0.55000000000000004">
      <c r="A283" s="18"/>
      <c r="B283" s="38"/>
      <c r="C283" s="295"/>
      <c r="D283" s="6"/>
      <c r="E283" s="6"/>
      <c r="F283" s="6"/>
      <c r="G283" s="6"/>
      <c r="H283" s="6"/>
      <c r="I283" s="6"/>
      <c r="J283" s="19"/>
      <c r="K283" s="6"/>
      <c r="L283" s="6"/>
      <c r="M283" s="6"/>
      <c r="N283" s="6"/>
      <c r="O283" s="6"/>
      <c r="P283" s="115"/>
      <c r="Q283" s="6"/>
      <c r="R283" s="6"/>
      <c r="S283" s="15"/>
      <c r="T283" s="5"/>
      <c r="U283" s="289"/>
      <c r="V283" s="6"/>
      <c r="W283" s="6"/>
      <c r="X283" s="6"/>
      <c r="Y283" s="6"/>
      <c r="Z283" s="6"/>
      <c r="AA283" s="3"/>
    </row>
    <row r="284" spans="1:27" x14ac:dyDescent="0.55000000000000004">
      <c r="A284" s="18" t="s">
        <v>3345</v>
      </c>
      <c r="B284" s="38">
        <v>181</v>
      </c>
      <c r="C284" s="295" t="s">
        <v>34</v>
      </c>
      <c r="D284" s="6">
        <v>43131</v>
      </c>
      <c r="E284" s="6">
        <v>10</v>
      </c>
      <c r="F284" s="6">
        <v>3020</v>
      </c>
      <c r="G284" s="6" t="s">
        <v>1693</v>
      </c>
      <c r="H284" s="6">
        <v>4</v>
      </c>
      <c r="I284" s="6">
        <v>1</v>
      </c>
      <c r="J284" s="19" t="s">
        <v>1700</v>
      </c>
      <c r="K284" s="6">
        <f xml:space="preserve"> H284*400+I284*100+J284</f>
        <v>1786</v>
      </c>
      <c r="L284" s="6"/>
      <c r="M284" s="6"/>
      <c r="N284" s="6"/>
      <c r="O284" s="6"/>
      <c r="P284" s="115">
        <v>100</v>
      </c>
      <c r="Q284" s="6"/>
      <c r="R284" s="6">
        <v>82</v>
      </c>
      <c r="S284" s="6"/>
      <c r="T284" s="6"/>
      <c r="U284" s="289"/>
      <c r="V284" s="6"/>
      <c r="W284" s="6"/>
      <c r="X284" s="6"/>
      <c r="Y284" s="6"/>
      <c r="Z284" s="6"/>
      <c r="AA284" s="3"/>
    </row>
    <row r="285" spans="1:27" x14ac:dyDescent="0.55000000000000004">
      <c r="A285" s="18"/>
      <c r="B285" s="38"/>
      <c r="C285" s="295"/>
      <c r="D285" s="6"/>
      <c r="E285" s="6"/>
      <c r="F285" s="6"/>
      <c r="G285" s="6"/>
      <c r="H285" s="6"/>
      <c r="I285" s="6"/>
      <c r="J285" s="19"/>
      <c r="K285" s="6"/>
      <c r="L285" s="6"/>
      <c r="M285" s="6"/>
      <c r="N285" s="6"/>
      <c r="O285" s="6"/>
      <c r="P285" s="115"/>
      <c r="Q285" s="6"/>
      <c r="R285" s="6"/>
      <c r="S285" s="6"/>
      <c r="T285" s="6"/>
      <c r="U285" s="289"/>
      <c r="V285" s="6"/>
      <c r="W285" s="6"/>
      <c r="X285" s="6"/>
      <c r="Y285" s="6"/>
      <c r="Z285" s="6"/>
      <c r="AA285" s="3"/>
    </row>
    <row r="286" spans="1:27" x14ac:dyDescent="0.55000000000000004">
      <c r="A286" s="18" t="s">
        <v>3346</v>
      </c>
      <c r="B286" s="38">
        <v>182</v>
      </c>
      <c r="C286" s="295" t="s">
        <v>34</v>
      </c>
      <c r="D286" s="6">
        <v>43133</v>
      </c>
      <c r="E286" s="6">
        <v>73</v>
      </c>
      <c r="F286" s="6"/>
      <c r="G286" s="6" t="s">
        <v>1693</v>
      </c>
      <c r="H286" s="6">
        <v>13</v>
      </c>
      <c r="I286" s="6">
        <v>3</v>
      </c>
      <c r="J286" s="19" t="s">
        <v>1762</v>
      </c>
      <c r="K286" s="6">
        <f xml:space="preserve"> H286*400+I286*100+J286</f>
        <v>5534</v>
      </c>
      <c r="L286" s="6"/>
      <c r="M286" s="6"/>
      <c r="N286" s="6"/>
      <c r="O286" s="6"/>
      <c r="P286" s="115">
        <v>100</v>
      </c>
      <c r="Q286" s="6"/>
      <c r="R286" s="6">
        <v>82</v>
      </c>
      <c r="S286" s="6"/>
      <c r="T286" s="6"/>
      <c r="U286" s="289"/>
      <c r="V286" s="6"/>
      <c r="W286" s="6"/>
      <c r="X286" s="6"/>
      <c r="Y286" s="6"/>
      <c r="Z286" s="6"/>
      <c r="AA286" s="3"/>
    </row>
    <row r="287" spans="1:27" x14ac:dyDescent="0.55000000000000004">
      <c r="A287" s="18"/>
      <c r="B287" s="38">
        <v>183</v>
      </c>
      <c r="C287" s="29" t="s">
        <v>49</v>
      </c>
      <c r="D287" s="6">
        <v>5653</v>
      </c>
      <c r="E287" s="6">
        <v>183</v>
      </c>
      <c r="F287" s="6"/>
      <c r="G287" s="6" t="s">
        <v>1693</v>
      </c>
      <c r="H287" s="6">
        <v>8</v>
      </c>
      <c r="I287" s="6">
        <v>2</v>
      </c>
      <c r="J287" s="19" t="s">
        <v>1763</v>
      </c>
      <c r="K287" s="6">
        <f xml:space="preserve"> H287*400+I287*100+J287</f>
        <v>3470</v>
      </c>
      <c r="L287" s="6"/>
      <c r="M287" s="6"/>
      <c r="N287" s="6"/>
      <c r="O287" s="6"/>
      <c r="P287" s="115">
        <v>150</v>
      </c>
      <c r="Q287" s="6"/>
      <c r="R287" s="6">
        <v>82</v>
      </c>
      <c r="S287" s="6"/>
      <c r="T287" s="6"/>
      <c r="U287" s="289"/>
      <c r="V287" s="6"/>
      <c r="W287" s="6"/>
      <c r="X287" s="6"/>
      <c r="Y287" s="6"/>
      <c r="Z287" s="6"/>
      <c r="AA287" s="3"/>
    </row>
    <row r="288" spans="1:27" x14ac:dyDescent="0.55000000000000004">
      <c r="A288" s="18" t="s">
        <v>3347</v>
      </c>
      <c r="B288" s="38">
        <v>184</v>
      </c>
      <c r="C288" s="29" t="s">
        <v>49</v>
      </c>
      <c r="D288" s="6">
        <v>1168</v>
      </c>
      <c r="E288" s="6">
        <v>49</v>
      </c>
      <c r="F288" s="6"/>
      <c r="G288" s="6" t="s">
        <v>1693</v>
      </c>
      <c r="H288" s="6">
        <v>12</v>
      </c>
      <c r="I288" s="6"/>
      <c r="J288" s="19"/>
      <c r="K288" s="6">
        <f xml:space="preserve"> H288*400+I288*100+J288</f>
        <v>4800</v>
      </c>
      <c r="L288" s="6"/>
      <c r="M288" s="6"/>
      <c r="N288" s="6"/>
      <c r="O288" s="6"/>
      <c r="P288" s="115">
        <v>100</v>
      </c>
      <c r="Q288" s="6"/>
      <c r="R288" s="6">
        <v>82</v>
      </c>
      <c r="S288" s="6"/>
      <c r="T288" s="6"/>
      <c r="U288" s="289"/>
      <c r="V288" s="6"/>
      <c r="W288" s="6"/>
      <c r="X288" s="6"/>
      <c r="Y288" s="6"/>
      <c r="Z288" s="6"/>
      <c r="AA288" s="3"/>
    </row>
    <row r="289" spans="1:27" x14ac:dyDescent="0.55000000000000004">
      <c r="A289" s="577"/>
      <c r="B289" s="38">
        <v>185</v>
      </c>
      <c r="C289" s="295" t="s">
        <v>34</v>
      </c>
      <c r="D289" s="6">
        <v>52581</v>
      </c>
      <c r="E289" s="6">
        <v>72</v>
      </c>
      <c r="F289" s="6">
        <v>5345</v>
      </c>
      <c r="G289" s="6" t="s">
        <v>1693</v>
      </c>
      <c r="H289" s="6">
        <v>1</v>
      </c>
      <c r="I289" s="6"/>
      <c r="J289" s="19" t="s">
        <v>1705</v>
      </c>
      <c r="K289" s="6"/>
      <c r="L289" s="6">
        <f xml:space="preserve"> H289*400+I289*100+J289</f>
        <v>408</v>
      </c>
      <c r="M289" s="6"/>
      <c r="N289" s="6"/>
      <c r="O289" s="6"/>
      <c r="P289" s="115">
        <v>250</v>
      </c>
      <c r="Q289" s="6">
        <v>55</v>
      </c>
      <c r="R289" s="6">
        <v>82</v>
      </c>
      <c r="S289" s="15" t="s">
        <v>1012</v>
      </c>
      <c r="T289" s="17" t="s">
        <v>45</v>
      </c>
      <c r="U289" s="289">
        <v>88</v>
      </c>
      <c r="V289" s="6"/>
      <c r="W289" s="6">
        <v>88</v>
      </c>
      <c r="X289" s="6"/>
      <c r="Y289" s="6"/>
      <c r="Z289" s="6">
        <v>30</v>
      </c>
      <c r="AA289" s="3"/>
    </row>
    <row r="290" spans="1:27" x14ac:dyDescent="0.55000000000000004">
      <c r="A290" s="18"/>
      <c r="B290" s="38"/>
      <c r="C290" s="295"/>
      <c r="D290" s="6"/>
      <c r="E290" s="6"/>
      <c r="F290" s="6"/>
      <c r="G290" s="6"/>
      <c r="H290" s="6"/>
      <c r="I290" s="6"/>
      <c r="J290" s="19"/>
      <c r="K290" s="6"/>
      <c r="L290" s="6"/>
      <c r="M290" s="6"/>
      <c r="N290" s="6"/>
      <c r="O290" s="6"/>
      <c r="P290" s="115"/>
      <c r="Q290" s="6"/>
      <c r="R290" s="6"/>
      <c r="S290" s="15"/>
      <c r="T290" s="17"/>
      <c r="U290" s="289"/>
      <c r="V290" s="6"/>
      <c r="W290" s="6"/>
      <c r="X290" s="6"/>
      <c r="Y290" s="6"/>
      <c r="Z290" s="6"/>
      <c r="AA290" s="3"/>
    </row>
    <row r="291" spans="1:27" x14ac:dyDescent="0.55000000000000004">
      <c r="A291" s="18" t="s">
        <v>3348</v>
      </c>
      <c r="B291" s="38">
        <v>186</v>
      </c>
      <c r="C291" s="295" t="s">
        <v>34</v>
      </c>
      <c r="D291" s="6">
        <v>52545</v>
      </c>
      <c r="E291" s="6">
        <v>38</v>
      </c>
      <c r="F291" s="6">
        <v>5309</v>
      </c>
      <c r="G291" s="6" t="s">
        <v>1693</v>
      </c>
      <c r="H291" s="6"/>
      <c r="I291" s="6"/>
      <c r="J291" s="19" t="s">
        <v>1719</v>
      </c>
      <c r="K291" s="6"/>
      <c r="L291" s="6">
        <f xml:space="preserve"> H291*400+I291*100+J291</f>
        <v>71</v>
      </c>
      <c r="M291" s="6"/>
      <c r="N291" s="6"/>
      <c r="O291" s="6"/>
      <c r="P291" s="115">
        <v>250</v>
      </c>
      <c r="Q291" s="6">
        <v>56</v>
      </c>
      <c r="R291" s="6">
        <v>77</v>
      </c>
      <c r="S291" s="15" t="s">
        <v>36</v>
      </c>
      <c r="T291" s="5" t="s">
        <v>37</v>
      </c>
      <c r="U291" s="289">
        <v>72</v>
      </c>
      <c r="V291" s="6"/>
      <c r="W291" s="6">
        <v>72</v>
      </c>
      <c r="X291" s="6"/>
      <c r="Y291" s="6"/>
      <c r="Z291" s="6">
        <v>15</v>
      </c>
      <c r="AA291" s="3"/>
    </row>
    <row r="292" spans="1:27" x14ac:dyDescent="0.55000000000000004">
      <c r="A292" s="577" t="s">
        <v>3348</v>
      </c>
      <c r="B292" s="38">
        <v>187</v>
      </c>
      <c r="C292" s="29" t="s">
        <v>47</v>
      </c>
      <c r="D292" s="6">
        <v>837</v>
      </c>
      <c r="E292" s="6">
        <v>12</v>
      </c>
      <c r="F292" s="6"/>
      <c r="G292" s="6" t="s">
        <v>1693</v>
      </c>
      <c r="H292" s="6">
        <v>44</v>
      </c>
      <c r="I292" s="6">
        <v>2</v>
      </c>
      <c r="J292" s="19" t="s">
        <v>1760</v>
      </c>
      <c r="K292" s="6">
        <f xml:space="preserve"> H292*400+I292*100+J292</f>
        <v>17820</v>
      </c>
      <c r="L292" s="6"/>
      <c r="M292" s="6"/>
      <c r="N292" s="6"/>
      <c r="O292" s="6"/>
      <c r="P292" s="115">
        <v>100</v>
      </c>
      <c r="Q292" s="6"/>
      <c r="R292" s="6">
        <v>77</v>
      </c>
      <c r="S292" s="6"/>
      <c r="T292" s="6"/>
      <c r="U292" s="289"/>
      <c r="V292" s="6"/>
      <c r="W292" s="6"/>
      <c r="X292" s="6"/>
      <c r="Y292" s="6"/>
      <c r="Z292" s="6"/>
      <c r="AA292" s="3"/>
    </row>
    <row r="293" spans="1:27" x14ac:dyDescent="0.55000000000000004">
      <c r="A293" s="577" t="s">
        <v>3348</v>
      </c>
      <c r="B293" s="38">
        <v>188</v>
      </c>
      <c r="C293" s="29" t="s">
        <v>49</v>
      </c>
      <c r="D293" s="6">
        <v>1203</v>
      </c>
      <c r="E293" s="6">
        <v>26</v>
      </c>
      <c r="F293" s="6"/>
      <c r="G293" s="6" t="s">
        <v>1693</v>
      </c>
      <c r="H293" s="6">
        <v>11</v>
      </c>
      <c r="I293" s="6">
        <v>1</v>
      </c>
      <c r="J293" s="19" t="s">
        <v>1764</v>
      </c>
      <c r="K293" s="6">
        <f xml:space="preserve"> H293*400+I293*100+J293</f>
        <v>4563</v>
      </c>
      <c r="L293" s="6"/>
      <c r="M293" s="6"/>
      <c r="N293" s="6"/>
      <c r="O293" s="6"/>
      <c r="P293" s="115">
        <v>150</v>
      </c>
      <c r="Q293" s="6"/>
      <c r="R293" s="6">
        <v>77</v>
      </c>
      <c r="S293" s="6"/>
      <c r="T293" s="6"/>
      <c r="U293" s="289"/>
      <c r="V293" s="6"/>
      <c r="W293" s="6"/>
      <c r="X293" s="6"/>
      <c r="Y293" s="6"/>
      <c r="Z293" s="6"/>
      <c r="AA293" s="3"/>
    </row>
    <row r="294" spans="1:27" x14ac:dyDescent="0.55000000000000004">
      <c r="A294" s="577" t="s">
        <v>3348</v>
      </c>
      <c r="B294" s="38">
        <v>189</v>
      </c>
      <c r="C294" s="29" t="s">
        <v>49</v>
      </c>
      <c r="D294" s="6">
        <v>1202</v>
      </c>
      <c r="E294" s="6">
        <v>25</v>
      </c>
      <c r="F294" s="6"/>
      <c r="G294" s="6" t="s">
        <v>1693</v>
      </c>
      <c r="H294" s="6">
        <v>4</v>
      </c>
      <c r="I294" s="6">
        <v>3</v>
      </c>
      <c r="J294" s="19" t="s">
        <v>1758</v>
      </c>
      <c r="K294" s="6">
        <f xml:space="preserve"> H294*400+I294*100+J294</f>
        <v>1999</v>
      </c>
      <c r="L294" s="6"/>
      <c r="M294" s="6"/>
      <c r="N294" s="6"/>
      <c r="O294" s="6"/>
      <c r="P294" s="115">
        <v>250</v>
      </c>
      <c r="Q294" s="6"/>
      <c r="R294" s="6">
        <v>77</v>
      </c>
      <c r="S294" s="6"/>
      <c r="T294" s="6"/>
      <c r="U294" s="289"/>
      <c r="V294" s="6"/>
      <c r="W294" s="6"/>
      <c r="X294" s="6"/>
      <c r="Y294" s="6"/>
      <c r="Z294" s="6"/>
      <c r="AA294" s="3"/>
    </row>
    <row r="295" spans="1:27" x14ac:dyDescent="0.55000000000000004">
      <c r="A295" s="577" t="s">
        <v>3348</v>
      </c>
      <c r="B295" s="38">
        <v>190</v>
      </c>
      <c r="C295" s="29" t="s">
        <v>49</v>
      </c>
      <c r="D295" s="6">
        <v>2977</v>
      </c>
      <c r="E295" s="6">
        <v>70</v>
      </c>
      <c r="F295" s="6"/>
      <c r="G295" s="6" t="s">
        <v>1693</v>
      </c>
      <c r="H295" s="6">
        <v>6</v>
      </c>
      <c r="I295" s="6"/>
      <c r="J295" s="19" t="s">
        <v>1697</v>
      </c>
      <c r="K295" s="6">
        <f xml:space="preserve"> H295*400+I295*100+J295</f>
        <v>2412</v>
      </c>
      <c r="L295" s="6"/>
      <c r="M295" s="6"/>
      <c r="N295" s="6"/>
      <c r="O295" s="6"/>
      <c r="P295" s="115">
        <v>250</v>
      </c>
      <c r="Q295" s="6"/>
      <c r="R295" s="6">
        <v>77</v>
      </c>
      <c r="S295" s="6"/>
      <c r="T295" s="6"/>
      <c r="U295" s="289"/>
      <c r="V295" s="6"/>
      <c r="W295" s="6"/>
      <c r="X295" s="6"/>
      <c r="Y295" s="6"/>
      <c r="Z295" s="6"/>
      <c r="AA295" s="3"/>
    </row>
    <row r="296" spans="1:27" x14ac:dyDescent="0.55000000000000004">
      <c r="A296" s="577" t="s">
        <v>3348</v>
      </c>
      <c r="B296" s="38">
        <v>191</v>
      </c>
      <c r="C296" s="29" t="s">
        <v>49</v>
      </c>
      <c r="D296" s="6">
        <v>5640</v>
      </c>
      <c r="E296" s="6">
        <v>69</v>
      </c>
      <c r="F296" s="6"/>
      <c r="G296" s="6" t="s">
        <v>1693</v>
      </c>
      <c r="H296" s="6">
        <v>4</v>
      </c>
      <c r="I296" s="6">
        <v>3</v>
      </c>
      <c r="J296" s="19" t="s">
        <v>1741</v>
      </c>
      <c r="K296" s="6">
        <f xml:space="preserve"> H296*400+I296*100+J296</f>
        <v>1977</v>
      </c>
      <c r="L296" s="6"/>
      <c r="M296" s="6"/>
      <c r="N296" s="6"/>
      <c r="O296" s="6"/>
      <c r="P296" s="115">
        <v>250</v>
      </c>
      <c r="Q296" s="6"/>
      <c r="R296" s="6">
        <v>77</v>
      </c>
      <c r="S296" s="6"/>
      <c r="T296" s="6"/>
      <c r="U296" s="289"/>
      <c r="V296" s="6"/>
      <c r="W296" s="6"/>
      <c r="X296" s="6"/>
      <c r="Y296" s="6"/>
      <c r="Z296" s="6"/>
      <c r="AA296" s="3"/>
    </row>
    <row r="297" spans="1:27" x14ac:dyDescent="0.55000000000000004">
      <c r="A297" s="18"/>
      <c r="B297" s="38"/>
      <c r="C297" s="29"/>
      <c r="D297" s="6"/>
      <c r="E297" s="6"/>
      <c r="F297" s="6"/>
      <c r="G297" s="6"/>
      <c r="H297" s="6"/>
      <c r="I297" s="6"/>
      <c r="J297" s="19"/>
      <c r="K297" s="6"/>
      <c r="L297" s="6"/>
      <c r="M297" s="6"/>
      <c r="N297" s="6"/>
      <c r="O297" s="6"/>
      <c r="P297" s="115"/>
      <c r="Q297" s="6"/>
      <c r="R297" s="6"/>
      <c r="S297" s="6"/>
      <c r="T297" s="6"/>
      <c r="U297" s="289"/>
      <c r="V297" s="6"/>
      <c r="W297" s="6"/>
      <c r="X297" s="6"/>
      <c r="Y297" s="6"/>
      <c r="Z297" s="6"/>
      <c r="AA297" s="3"/>
    </row>
    <row r="298" spans="1:27" x14ac:dyDescent="0.55000000000000004">
      <c r="A298" s="18" t="s">
        <v>3349</v>
      </c>
      <c r="B298" s="38">
        <v>192</v>
      </c>
      <c r="C298" s="295" t="s">
        <v>34</v>
      </c>
      <c r="D298" s="6">
        <v>52557</v>
      </c>
      <c r="E298" s="6">
        <v>16</v>
      </c>
      <c r="F298" s="6">
        <v>5321</v>
      </c>
      <c r="G298" s="6" t="s">
        <v>1693</v>
      </c>
      <c r="H298" s="6"/>
      <c r="I298" s="6"/>
      <c r="J298" s="19" t="s">
        <v>1756</v>
      </c>
      <c r="K298" s="6"/>
      <c r="L298" s="6">
        <f xml:space="preserve"> H298*400+I298*100+J298</f>
        <v>89</v>
      </c>
      <c r="M298" s="6"/>
      <c r="N298" s="6"/>
      <c r="O298" s="6"/>
      <c r="P298" s="115">
        <v>250</v>
      </c>
      <c r="Q298" s="6">
        <v>57</v>
      </c>
      <c r="R298" s="6">
        <v>60</v>
      </c>
      <c r="S298" s="15" t="s">
        <v>1012</v>
      </c>
      <c r="T298" s="17" t="s">
        <v>45</v>
      </c>
      <c r="U298" s="289">
        <v>90</v>
      </c>
      <c r="V298" s="6"/>
      <c r="W298" s="6">
        <v>90</v>
      </c>
      <c r="X298" s="6"/>
      <c r="Y298" s="6"/>
      <c r="Z298" s="6">
        <v>32</v>
      </c>
      <c r="AA298" s="3"/>
    </row>
    <row r="299" spans="1:27" x14ac:dyDescent="0.55000000000000004">
      <c r="A299" s="18"/>
      <c r="B299" s="38"/>
      <c r="C299" s="295"/>
      <c r="D299" s="6"/>
      <c r="E299" s="6"/>
      <c r="F299" s="6"/>
      <c r="G299" s="6"/>
      <c r="H299" s="6"/>
      <c r="I299" s="6"/>
      <c r="J299" s="19"/>
      <c r="K299" s="6"/>
      <c r="L299" s="6"/>
      <c r="M299" s="6"/>
      <c r="N299" s="6"/>
      <c r="O299" s="6"/>
      <c r="P299" s="115"/>
      <c r="Q299" s="6"/>
      <c r="R299" s="6"/>
      <c r="S299" s="15"/>
      <c r="T299" s="17"/>
      <c r="U299" s="289"/>
      <c r="V299" s="6"/>
      <c r="W299" s="6"/>
      <c r="X299" s="6"/>
      <c r="Y299" s="6"/>
      <c r="Z299" s="6"/>
      <c r="AA299" s="3"/>
    </row>
    <row r="300" spans="1:27" x14ac:dyDescent="0.55000000000000004">
      <c r="A300" s="577" t="s">
        <v>3350</v>
      </c>
      <c r="B300" s="38">
        <v>193</v>
      </c>
      <c r="C300" s="29" t="s">
        <v>49</v>
      </c>
      <c r="D300" s="6">
        <v>21659</v>
      </c>
      <c r="E300" s="6">
        <v>12</v>
      </c>
      <c r="F300" s="6"/>
      <c r="G300" s="6" t="s">
        <v>1693</v>
      </c>
      <c r="H300" s="6">
        <v>15</v>
      </c>
      <c r="I300" s="6">
        <v>3</v>
      </c>
      <c r="J300" s="19" t="s">
        <v>1765</v>
      </c>
      <c r="K300" s="6">
        <f xml:space="preserve"> H300*400+I300*100+J300</f>
        <v>6357</v>
      </c>
      <c r="L300" s="6"/>
      <c r="M300" s="6"/>
      <c r="N300" s="6"/>
      <c r="O300" s="6"/>
      <c r="P300" s="115">
        <v>100</v>
      </c>
      <c r="Q300" s="6"/>
      <c r="R300" s="6">
        <v>261</v>
      </c>
      <c r="S300" s="6"/>
      <c r="T300" s="6"/>
      <c r="U300" s="289"/>
      <c r="V300" s="6"/>
      <c r="W300" s="6"/>
      <c r="X300" s="6"/>
      <c r="Y300" s="6"/>
      <c r="Z300" s="6"/>
      <c r="AA300" s="3"/>
    </row>
    <row r="301" spans="1:27" x14ac:dyDescent="0.55000000000000004">
      <c r="A301" s="18"/>
      <c r="B301" s="38"/>
      <c r="C301" s="29"/>
      <c r="D301" s="6"/>
      <c r="E301" s="6"/>
      <c r="F301" s="6"/>
      <c r="G301" s="6"/>
      <c r="H301" s="6"/>
      <c r="I301" s="6"/>
      <c r="J301" s="19"/>
      <c r="K301" s="6"/>
      <c r="L301" s="6"/>
      <c r="M301" s="6"/>
      <c r="N301" s="6"/>
      <c r="O301" s="6"/>
      <c r="P301" s="115"/>
      <c r="Q301" s="6"/>
      <c r="R301" s="6"/>
      <c r="S301" s="6"/>
      <c r="T301" s="6"/>
      <c r="U301" s="289"/>
      <c r="V301" s="6"/>
      <c r="W301" s="6"/>
      <c r="X301" s="6"/>
      <c r="Y301" s="6"/>
      <c r="Z301" s="6"/>
      <c r="AA301" s="3"/>
    </row>
    <row r="302" spans="1:27" x14ac:dyDescent="0.55000000000000004">
      <c r="A302" s="577" t="s">
        <v>3351</v>
      </c>
      <c r="B302" s="38">
        <v>194</v>
      </c>
      <c r="C302" s="29" t="s">
        <v>49</v>
      </c>
      <c r="D302" s="6">
        <v>5954</v>
      </c>
      <c r="E302" s="6">
        <v>74</v>
      </c>
      <c r="F302" s="6"/>
      <c r="G302" s="6" t="s">
        <v>1693</v>
      </c>
      <c r="H302" s="6">
        <v>17</v>
      </c>
      <c r="I302" s="6"/>
      <c r="J302" s="19" t="s">
        <v>1696</v>
      </c>
      <c r="K302" s="6">
        <f xml:space="preserve"> H302*400+I302*100+J302</f>
        <v>6845</v>
      </c>
      <c r="L302" s="6"/>
      <c r="M302" s="6"/>
      <c r="N302" s="6"/>
      <c r="O302" s="6"/>
      <c r="P302" s="115">
        <v>100</v>
      </c>
      <c r="Q302" s="6"/>
      <c r="R302" s="6">
        <v>261</v>
      </c>
      <c r="S302" s="6"/>
      <c r="T302" s="6"/>
      <c r="U302" s="289"/>
      <c r="V302" s="6"/>
      <c r="W302" s="6"/>
      <c r="X302" s="6"/>
      <c r="Y302" s="6"/>
      <c r="Z302" s="6"/>
      <c r="AA302" s="3"/>
    </row>
    <row r="303" spans="1:27" x14ac:dyDescent="0.55000000000000004">
      <c r="A303" s="18"/>
      <c r="B303" s="38"/>
      <c r="C303" s="29"/>
      <c r="D303" s="6"/>
      <c r="E303" s="6"/>
      <c r="F303" s="6"/>
      <c r="G303" s="6"/>
      <c r="H303" s="6"/>
      <c r="I303" s="6"/>
      <c r="J303" s="19"/>
      <c r="K303" s="6"/>
      <c r="L303" s="6"/>
      <c r="M303" s="6"/>
      <c r="N303" s="6"/>
      <c r="O303" s="6"/>
      <c r="P303" s="115"/>
      <c r="Q303" s="6"/>
      <c r="R303" s="6"/>
      <c r="S303" s="6"/>
      <c r="T303" s="6"/>
      <c r="U303" s="289"/>
      <c r="V303" s="6"/>
      <c r="W303" s="6"/>
      <c r="X303" s="6"/>
      <c r="Y303" s="6"/>
      <c r="Z303" s="6"/>
      <c r="AA303" s="3"/>
    </row>
    <row r="304" spans="1:27" x14ac:dyDescent="0.55000000000000004">
      <c r="A304" s="18" t="s">
        <v>3352</v>
      </c>
      <c r="B304" s="38">
        <v>195</v>
      </c>
      <c r="C304" s="295" t="s">
        <v>34</v>
      </c>
      <c r="D304" s="6">
        <v>52554</v>
      </c>
      <c r="E304" s="6">
        <v>13</v>
      </c>
      <c r="F304" s="6">
        <v>5318</v>
      </c>
      <c r="G304" s="6" t="s">
        <v>1693</v>
      </c>
      <c r="H304" s="6">
        <v>1</v>
      </c>
      <c r="I304" s="6"/>
      <c r="J304" s="19" t="s">
        <v>1755</v>
      </c>
      <c r="K304" s="6"/>
      <c r="L304" s="6">
        <f xml:space="preserve"> H304*400+I304*100+J304</f>
        <v>430</v>
      </c>
      <c r="M304" s="6"/>
      <c r="N304" s="6"/>
      <c r="O304" s="6"/>
      <c r="P304" s="115">
        <v>250</v>
      </c>
      <c r="Q304" s="6">
        <v>58</v>
      </c>
      <c r="R304" s="6">
        <v>69</v>
      </c>
      <c r="S304" s="15" t="s">
        <v>1012</v>
      </c>
      <c r="T304" s="17" t="s">
        <v>45</v>
      </c>
      <c r="U304" s="289">
        <v>72</v>
      </c>
      <c r="V304" s="6"/>
      <c r="W304" s="6">
        <v>72</v>
      </c>
      <c r="X304" s="6"/>
      <c r="Y304" s="6"/>
      <c r="Z304" s="6">
        <v>40</v>
      </c>
      <c r="AA304" s="3"/>
    </row>
    <row r="305" spans="1:27" x14ac:dyDescent="0.55000000000000004">
      <c r="A305" s="613" t="s">
        <v>3383</v>
      </c>
      <c r="B305" s="38">
        <v>195.1</v>
      </c>
      <c r="C305" s="29" t="s">
        <v>49</v>
      </c>
      <c r="D305" s="6">
        <v>19583</v>
      </c>
      <c r="E305" s="6">
        <v>147</v>
      </c>
      <c r="F305" s="6">
        <f>-H3046</f>
        <v>0</v>
      </c>
      <c r="G305" s="6" t="s">
        <v>1693</v>
      </c>
      <c r="H305" s="6">
        <v>4</v>
      </c>
      <c r="I305" s="6">
        <v>1</v>
      </c>
      <c r="J305" s="19" t="s">
        <v>1751</v>
      </c>
      <c r="K305" s="6">
        <f t="shared" ref="K305" si="1" xml:space="preserve"> H305*400+I305*100+J305</f>
        <v>1733</v>
      </c>
      <c r="L305" s="6"/>
      <c r="M305" s="6"/>
      <c r="N305" s="6"/>
      <c r="O305" s="6"/>
      <c r="P305" s="115">
        <v>150</v>
      </c>
      <c r="Q305" s="6"/>
      <c r="R305" s="6"/>
      <c r="S305" s="15"/>
      <c r="T305" s="17"/>
      <c r="U305" s="289"/>
      <c r="V305" s="6"/>
      <c r="W305" s="6"/>
      <c r="X305" s="6"/>
      <c r="Y305" s="6"/>
      <c r="Z305" s="6"/>
      <c r="AA305" s="3"/>
    </row>
    <row r="306" spans="1:27" x14ac:dyDescent="0.55000000000000004">
      <c r="A306" s="613"/>
      <c r="B306" s="38"/>
      <c r="C306" s="29"/>
      <c r="D306" s="6"/>
      <c r="E306" s="6"/>
      <c r="F306" s="6"/>
      <c r="G306" s="6"/>
      <c r="H306" s="6"/>
      <c r="I306" s="6"/>
      <c r="J306" s="19"/>
      <c r="K306" s="6"/>
      <c r="L306" s="6"/>
      <c r="M306" s="6"/>
      <c r="N306" s="6"/>
      <c r="O306" s="6"/>
      <c r="P306" s="115"/>
      <c r="Q306" s="6"/>
      <c r="R306" s="6"/>
      <c r="S306" s="15"/>
      <c r="T306" s="17"/>
      <c r="U306" s="289"/>
      <c r="V306" s="6"/>
      <c r="W306" s="6"/>
      <c r="X306" s="6"/>
      <c r="Y306" s="6"/>
      <c r="Z306" s="6"/>
      <c r="AA306" s="3"/>
    </row>
    <row r="307" spans="1:27" x14ac:dyDescent="0.55000000000000004">
      <c r="A307" s="18" t="s">
        <v>3353</v>
      </c>
      <c r="B307" s="38">
        <v>196</v>
      </c>
      <c r="C307" s="295" t="s">
        <v>34</v>
      </c>
      <c r="D307" s="6">
        <v>49681</v>
      </c>
      <c r="E307" s="6">
        <v>168</v>
      </c>
      <c r="F307" s="6">
        <v>4658</v>
      </c>
      <c r="G307" s="6" t="s">
        <v>1693</v>
      </c>
      <c r="H307" s="6">
        <v>4</v>
      </c>
      <c r="I307" s="6">
        <v>3</v>
      </c>
      <c r="J307" s="19" t="s">
        <v>1766</v>
      </c>
      <c r="K307" s="6">
        <f xml:space="preserve"> H307*400+I307*100+J307</f>
        <v>1972</v>
      </c>
      <c r="L307" s="6"/>
      <c r="M307" s="6"/>
      <c r="N307" s="6"/>
      <c r="O307" s="6"/>
      <c r="P307" s="115">
        <v>100</v>
      </c>
      <c r="Q307" s="6"/>
      <c r="R307" s="6">
        <v>163</v>
      </c>
      <c r="S307" s="6"/>
      <c r="T307" s="6"/>
      <c r="U307" s="289"/>
      <c r="V307" s="6"/>
      <c r="W307" s="6"/>
      <c r="X307" s="6"/>
      <c r="Y307" s="6"/>
      <c r="Z307" s="6"/>
      <c r="AA307" s="3"/>
    </row>
    <row r="308" spans="1:27" x14ac:dyDescent="0.55000000000000004">
      <c r="A308" s="18" t="s">
        <v>3353</v>
      </c>
      <c r="B308" s="38">
        <v>197</v>
      </c>
      <c r="C308" s="295" t="s">
        <v>34</v>
      </c>
      <c r="D308" s="6">
        <v>49680</v>
      </c>
      <c r="E308" s="6">
        <v>169</v>
      </c>
      <c r="F308" s="6">
        <v>4657</v>
      </c>
      <c r="G308" s="6"/>
      <c r="H308" s="6">
        <v>5</v>
      </c>
      <c r="I308" s="6">
        <v>3</v>
      </c>
      <c r="J308" s="19" t="s">
        <v>1746</v>
      </c>
      <c r="K308" s="6"/>
      <c r="L308" s="6"/>
      <c r="M308" s="6"/>
      <c r="N308" s="6"/>
      <c r="O308" s="6"/>
      <c r="P308" s="115">
        <v>150</v>
      </c>
      <c r="Q308" s="6"/>
      <c r="R308" s="6"/>
      <c r="S308" s="6"/>
      <c r="T308" s="6"/>
      <c r="U308" s="289"/>
      <c r="V308" s="6"/>
      <c r="W308" s="6"/>
      <c r="X308" s="6"/>
      <c r="Y308" s="6"/>
      <c r="Z308" s="6"/>
      <c r="AA308" s="3"/>
    </row>
    <row r="309" spans="1:27" x14ac:dyDescent="0.55000000000000004">
      <c r="A309" s="18"/>
      <c r="B309" s="38"/>
      <c r="C309" s="295"/>
      <c r="D309" s="6"/>
      <c r="E309" s="6"/>
      <c r="F309" s="6"/>
      <c r="G309" s="6"/>
      <c r="H309" s="6"/>
      <c r="I309" s="6"/>
      <c r="J309" s="19"/>
      <c r="K309" s="6"/>
      <c r="L309" s="6"/>
      <c r="M309" s="6"/>
      <c r="N309" s="6"/>
      <c r="O309" s="6"/>
      <c r="P309" s="115"/>
      <c r="Q309" s="6"/>
      <c r="R309" s="6"/>
      <c r="S309" s="6"/>
      <c r="T309" s="6"/>
      <c r="U309" s="289"/>
      <c r="V309" s="6"/>
      <c r="W309" s="6"/>
      <c r="X309" s="6"/>
      <c r="Y309" s="6"/>
      <c r="Z309" s="6"/>
      <c r="AA309" s="3"/>
    </row>
    <row r="310" spans="1:27" x14ac:dyDescent="0.55000000000000004">
      <c r="A310" s="577" t="s">
        <v>3354</v>
      </c>
      <c r="B310" s="38">
        <v>198</v>
      </c>
      <c r="C310" s="29" t="s">
        <v>49</v>
      </c>
      <c r="D310" s="6">
        <v>2968</v>
      </c>
      <c r="E310" s="6">
        <v>53</v>
      </c>
      <c r="F310" s="6"/>
      <c r="G310" s="6" t="s">
        <v>1693</v>
      </c>
      <c r="H310" s="6">
        <v>6</v>
      </c>
      <c r="I310" s="6">
        <v>3</v>
      </c>
      <c r="J310" s="19" t="s">
        <v>1757</v>
      </c>
      <c r="K310" s="6">
        <f xml:space="preserve"> H310*400+I310*100+J310</f>
        <v>2701</v>
      </c>
      <c r="L310" s="6"/>
      <c r="M310" s="6"/>
      <c r="N310" s="6"/>
      <c r="O310" s="6"/>
      <c r="P310" s="115">
        <v>250</v>
      </c>
      <c r="Q310" s="6"/>
      <c r="R310" s="6">
        <v>62</v>
      </c>
      <c r="S310" s="6"/>
      <c r="T310" s="6"/>
      <c r="U310" s="289"/>
      <c r="V310" s="6"/>
      <c r="W310" s="6"/>
      <c r="X310" s="6"/>
      <c r="Y310" s="6"/>
      <c r="Z310" s="6"/>
      <c r="AA310" s="3"/>
    </row>
    <row r="311" spans="1:27" x14ac:dyDescent="0.55000000000000004">
      <c r="A311" s="18"/>
      <c r="B311" s="38"/>
      <c r="C311" s="29"/>
      <c r="D311" s="6"/>
      <c r="E311" s="6"/>
      <c r="F311" s="6"/>
      <c r="G311" s="6"/>
      <c r="H311" s="6"/>
      <c r="I311" s="6"/>
      <c r="J311" s="19"/>
      <c r="K311" s="6"/>
      <c r="L311" s="6"/>
      <c r="M311" s="6"/>
      <c r="N311" s="6"/>
      <c r="O311" s="6"/>
      <c r="P311" s="115"/>
      <c r="Q311" s="6"/>
      <c r="R311" s="6"/>
      <c r="S311" s="6"/>
      <c r="T311" s="6"/>
      <c r="U311" s="289"/>
      <c r="V311" s="6"/>
      <c r="W311" s="6"/>
      <c r="X311" s="6"/>
      <c r="Y311" s="6"/>
      <c r="Z311" s="6"/>
      <c r="AA311" s="3"/>
    </row>
    <row r="312" spans="1:27" x14ac:dyDescent="0.55000000000000004">
      <c r="A312" s="18" t="s">
        <v>3355</v>
      </c>
      <c r="B312" s="38">
        <v>199</v>
      </c>
      <c r="C312" s="295" t="s">
        <v>34</v>
      </c>
      <c r="D312" s="6">
        <v>52590</v>
      </c>
      <c r="E312" s="6">
        <v>29</v>
      </c>
      <c r="F312" s="6">
        <v>5354</v>
      </c>
      <c r="G312" s="6" t="s">
        <v>1693</v>
      </c>
      <c r="H312" s="6"/>
      <c r="I312" s="6"/>
      <c r="J312" s="19" t="s">
        <v>553</v>
      </c>
      <c r="K312" s="6"/>
      <c r="L312" s="6">
        <f xml:space="preserve"> H312*400+I312*100+J312</f>
        <v>68</v>
      </c>
      <c r="M312" s="6"/>
      <c r="N312" s="6"/>
      <c r="O312" s="6"/>
      <c r="P312" s="115">
        <v>250</v>
      </c>
      <c r="Q312" s="6">
        <v>59</v>
      </c>
      <c r="R312" s="6">
        <v>33</v>
      </c>
      <c r="S312" s="15" t="s">
        <v>1012</v>
      </c>
      <c r="T312" s="17" t="s">
        <v>45</v>
      </c>
      <c r="U312" s="289">
        <v>108</v>
      </c>
      <c r="V312" s="6"/>
      <c r="W312" s="6">
        <v>108</v>
      </c>
      <c r="X312" s="6"/>
      <c r="Y312" s="6"/>
      <c r="Z312" s="6">
        <v>40</v>
      </c>
      <c r="AA312" s="3"/>
    </row>
    <row r="313" spans="1:27" x14ac:dyDescent="0.55000000000000004">
      <c r="A313" s="577"/>
      <c r="B313" s="38"/>
      <c r="C313" s="29" t="s">
        <v>49</v>
      </c>
      <c r="D313" s="6">
        <v>19538</v>
      </c>
      <c r="E313" s="6">
        <v>137</v>
      </c>
      <c r="F313" s="6"/>
      <c r="G313" s="6" t="s">
        <v>1693</v>
      </c>
      <c r="H313" s="6">
        <v>4</v>
      </c>
      <c r="I313" s="6">
        <v>1</v>
      </c>
      <c r="J313" s="19" t="s">
        <v>1751</v>
      </c>
      <c r="K313" s="6">
        <f t="shared" ref="K313" si="2" xml:space="preserve"> H313*400+I313*100+J313</f>
        <v>1733</v>
      </c>
      <c r="L313" s="6"/>
      <c r="M313" s="6"/>
      <c r="N313" s="6"/>
      <c r="O313" s="6"/>
      <c r="P313" s="115">
        <v>150</v>
      </c>
      <c r="Q313" s="6"/>
      <c r="R313" s="6"/>
      <c r="S313" s="15"/>
      <c r="T313" s="17"/>
      <c r="U313" s="289"/>
      <c r="V313" s="6"/>
      <c r="W313" s="6"/>
      <c r="X313" s="6"/>
      <c r="Y313" s="6"/>
      <c r="Z313" s="6"/>
      <c r="AA313" s="3"/>
    </row>
    <row r="314" spans="1:27" x14ac:dyDescent="0.55000000000000004">
      <c r="A314" s="18"/>
      <c r="B314" s="38"/>
      <c r="C314" s="295"/>
      <c r="D314" s="6"/>
      <c r="E314" s="6"/>
      <c r="F314" s="6"/>
      <c r="G314" s="6"/>
      <c r="H314" s="6"/>
      <c r="I314" s="6"/>
      <c r="J314" s="19"/>
      <c r="K314" s="6"/>
      <c r="L314" s="6"/>
      <c r="M314" s="6"/>
      <c r="N314" s="6"/>
      <c r="O314" s="6"/>
      <c r="P314" s="115"/>
      <c r="Q314" s="6"/>
      <c r="R314" s="6"/>
      <c r="S314" s="15"/>
      <c r="T314" s="17"/>
      <c r="U314" s="289"/>
      <c r="V314" s="6"/>
      <c r="W314" s="6"/>
      <c r="X314" s="6"/>
      <c r="Y314" s="6"/>
      <c r="Z314" s="6"/>
      <c r="AA314" s="3"/>
    </row>
    <row r="315" spans="1:27" x14ac:dyDescent="0.55000000000000004">
      <c r="A315" s="18" t="s">
        <v>3094</v>
      </c>
      <c r="B315" s="38">
        <v>200</v>
      </c>
      <c r="C315" s="29" t="s">
        <v>49</v>
      </c>
      <c r="D315" s="6">
        <v>1004</v>
      </c>
      <c r="E315" s="6">
        <v>1</v>
      </c>
      <c r="F315" s="6"/>
      <c r="G315" s="6" t="s">
        <v>1693</v>
      </c>
      <c r="H315" s="6">
        <v>9</v>
      </c>
      <c r="I315" s="6">
        <v>3</v>
      </c>
      <c r="J315" s="19" t="s">
        <v>1767</v>
      </c>
      <c r="K315" s="6">
        <f xml:space="preserve"> H315*400+I315*100+J315</f>
        <v>3980</v>
      </c>
      <c r="L315" s="6"/>
      <c r="M315" s="6"/>
      <c r="N315" s="6"/>
      <c r="O315" s="6"/>
      <c r="P315" s="115">
        <v>100</v>
      </c>
      <c r="Q315" s="6"/>
      <c r="R315" s="6">
        <v>33</v>
      </c>
      <c r="S315" s="6"/>
      <c r="T315" s="6"/>
      <c r="U315" s="289"/>
      <c r="V315" s="6"/>
      <c r="W315" s="6"/>
      <c r="X315" s="6"/>
      <c r="Y315" s="6"/>
      <c r="Z315" s="6"/>
      <c r="AA315" s="3"/>
    </row>
    <row r="316" spans="1:27" x14ac:dyDescent="0.55000000000000004">
      <c r="A316" s="577"/>
      <c r="B316" s="38">
        <v>201</v>
      </c>
      <c r="C316" s="29" t="s">
        <v>49</v>
      </c>
      <c r="D316" s="6">
        <v>107</v>
      </c>
      <c r="E316" s="6">
        <v>2993</v>
      </c>
      <c r="F316" s="6">
        <v>93</v>
      </c>
      <c r="G316" s="6" t="s">
        <v>1693</v>
      </c>
      <c r="H316" s="6">
        <v>3</v>
      </c>
      <c r="I316" s="6">
        <v>2</v>
      </c>
      <c r="J316" s="19" t="s">
        <v>1739</v>
      </c>
      <c r="K316" s="6">
        <f xml:space="preserve"> H316*400+I316*100+J316</f>
        <v>1410</v>
      </c>
      <c r="L316" s="6"/>
      <c r="M316" s="6"/>
      <c r="N316" s="6"/>
      <c r="O316" s="6"/>
      <c r="P316" s="115">
        <v>250</v>
      </c>
      <c r="Q316" s="6"/>
      <c r="R316" s="6">
        <v>33</v>
      </c>
      <c r="S316" s="6"/>
      <c r="T316" s="6"/>
      <c r="U316" s="289"/>
      <c r="V316" s="6"/>
      <c r="W316" s="6"/>
      <c r="X316" s="6"/>
      <c r="Y316" s="6"/>
      <c r="Z316" s="6"/>
      <c r="AA316" s="3"/>
    </row>
    <row r="317" spans="1:27" x14ac:dyDescent="0.55000000000000004">
      <c r="A317" s="18"/>
      <c r="B317" s="38"/>
      <c r="C317" s="29"/>
      <c r="D317" s="6"/>
      <c r="E317" s="6"/>
      <c r="F317" s="6"/>
      <c r="G317" s="6"/>
      <c r="H317" s="6"/>
      <c r="I317" s="6"/>
      <c r="J317" s="19"/>
      <c r="K317" s="6"/>
      <c r="L317" s="6"/>
      <c r="M317" s="6"/>
      <c r="N317" s="6"/>
      <c r="O317" s="6"/>
      <c r="P317" s="115"/>
      <c r="Q317" s="6"/>
      <c r="R317" s="6"/>
      <c r="S317" s="6"/>
      <c r="T317" s="6"/>
      <c r="U317" s="289"/>
      <c r="V317" s="6"/>
      <c r="W317" s="6"/>
      <c r="X317" s="6"/>
      <c r="Y317" s="6"/>
      <c r="Z317" s="6"/>
      <c r="AA317" s="3"/>
    </row>
    <row r="318" spans="1:27" x14ac:dyDescent="0.55000000000000004">
      <c r="A318" s="18" t="s">
        <v>3349</v>
      </c>
      <c r="B318" s="38">
        <v>202</v>
      </c>
      <c r="C318" s="295" t="s">
        <v>34</v>
      </c>
      <c r="D318" s="6">
        <v>42069</v>
      </c>
      <c r="E318" s="6">
        <v>122</v>
      </c>
      <c r="F318" s="6">
        <v>2644</v>
      </c>
      <c r="G318" s="6" t="s">
        <v>1693</v>
      </c>
      <c r="H318" s="6">
        <v>5</v>
      </c>
      <c r="I318" s="6">
        <v>3</v>
      </c>
      <c r="J318" s="19" t="s">
        <v>1768</v>
      </c>
      <c r="K318" s="6">
        <f xml:space="preserve"> H318*400+I318*100+J318</f>
        <v>2387</v>
      </c>
      <c r="L318" s="6"/>
      <c r="M318" s="6"/>
      <c r="N318" s="6"/>
      <c r="O318" s="6"/>
      <c r="P318" s="115">
        <v>250</v>
      </c>
      <c r="Q318" s="6"/>
      <c r="R318" s="6">
        <v>76</v>
      </c>
      <c r="S318" s="6"/>
      <c r="T318" s="6"/>
      <c r="U318" s="289"/>
      <c r="V318" s="6"/>
      <c r="W318" s="6"/>
      <c r="X318" s="6"/>
      <c r="Y318" s="6"/>
      <c r="Z318" s="6"/>
      <c r="AA318" s="3"/>
    </row>
    <row r="319" spans="1:27" x14ac:dyDescent="0.55000000000000004">
      <c r="A319" s="577"/>
      <c r="B319" s="38">
        <v>203</v>
      </c>
      <c r="C319" s="29" t="s">
        <v>49</v>
      </c>
      <c r="D319" s="6">
        <v>1136</v>
      </c>
      <c r="E319" s="6">
        <v>2</v>
      </c>
      <c r="F319" s="6"/>
      <c r="G319" s="6" t="s">
        <v>1693</v>
      </c>
      <c r="H319" s="6">
        <v>5</v>
      </c>
      <c r="I319" s="6">
        <v>52</v>
      </c>
      <c r="J319" s="19"/>
      <c r="K319" s="6">
        <f xml:space="preserve"> H319*400+I319*100+J319</f>
        <v>7200</v>
      </c>
      <c r="L319" s="6"/>
      <c r="M319" s="6"/>
      <c r="N319" s="6"/>
      <c r="O319" s="6"/>
      <c r="P319" s="115">
        <v>250</v>
      </c>
      <c r="Q319" s="6"/>
      <c r="R319" s="6">
        <v>76</v>
      </c>
      <c r="S319" s="6"/>
      <c r="T319" s="6"/>
      <c r="U319" s="289"/>
      <c r="V319" s="6"/>
      <c r="W319" s="6"/>
      <c r="X319" s="6"/>
      <c r="Y319" s="6"/>
      <c r="Z319" s="6"/>
      <c r="AA319" s="3"/>
    </row>
    <row r="320" spans="1:27" x14ac:dyDescent="0.55000000000000004">
      <c r="A320" s="18"/>
      <c r="B320" s="38"/>
      <c r="C320" s="29"/>
      <c r="D320" s="6"/>
      <c r="E320" s="6"/>
      <c r="F320" s="6"/>
      <c r="G320" s="6"/>
      <c r="H320" s="6"/>
      <c r="I320" s="6"/>
      <c r="J320" s="19"/>
      <c r="K320" s="6"/>
      <c r="L320" s="6"/>
      <c r="M320" s="6"/>
      <c r="N320" s="6"/>
      <c r="O320" s="6"/>
      <c r="P320" s="115"/>
      <c r="Q320" s="6"/>
      <c r="R320" s="6"/>
      <c r="S320" s="6"/>
      <c r="T320" s="6"/>
      <c r="U320" s="289"/>
      <c r="V320" s="6"/>
      <c r="W320" s="6"/>
      <c r="X320" s="6"/>
      <c r="Y320" s="6"/>
      <c r="Z320" s="6"/>
      <c r="AA320" s="3"/>
    </row>
    <row r="321" spans="1:27" x14ac:dyDescent="0.55000000000000004">
      <c r="A321" s="18" t="s">
        <v>3356</v>
      </c>
      <c r="B321" s="38">
        <v>204</v>
      </c>
      <c r="C321" s="29" t="s">
        <v>49</v>
      </c>
      <c r="D321" s="6">
        <v>1017</v>
      </c>
      <c r="E321" s="6">
        <v>20</v>
      </c>
      <c r="F321" s="6"/>
      <c r="G321" s="6" t="s">
        <v>1693</v>
      </c>
      <c r="H321" s="6">
        <v>2</v>
      </c>
      <c r="I321" s="6"/>
      <c r="J321" s="19" t="s">
        <v>1769</v>
      </c>
      <c r="K321" s="6">
        <f xml:space="preserve"> H321*400+I321*100+J321</f>
        <v>844</v>
      </c>
      <c r="L321" s="6"/>
      <c r="M321" s="6"/>
      <c r="N321" s="6"/>
      <c r="O321" s="6"/>
      <c r="P321" s="115">
        <v>250</v>
      </c>
      <c r="Q321" s="6"/>
      <c r="R321" s="6">
        <v>60</v>
      </c>
      <c r="S321" s="6"/>
      <c r="T321" s="6"/>
      <c r="U321" s="289"/>
      <c r="V321" s="6"/>
      <c r="W321" s="6"/>
      <c r="X321" s="6"/>
      <c r="Y321" s="6"/>
      <c r="Z321" s="6"/>
      <c r="AA321" s="3"/>
    </row>
    <row r="322" spans="1:27" x14ac:dyDescent="0.55000000000000004">
      <c r="A322" s="18"/>
      <c r="B322" s="38">
        <v>205</v>
      </c>
      <c r="C322" s="29" t="s">
        <v>49</v>
      </c>
      <c r="D322" s="6">
        <v>19565</v>
      </c>
      <c r="E322" s="6">
        <v>78</v>
      </c>
      <c r="F322" s="6"/>
      <c r="G322" s="6" t="s">
        <v>1693</v>
      </c>
      <c r="H322" s="6">
        <v>8</v>
      </c>
      <c r="I322" s="6">
        <v>1</v>
      </c>
      <c r="J322" s="19" t="s">
        <v>1704</v>
      </c>
      <c r="K322" s="6">
        <f xml:space="preserve"> H322*400+I322*100+J322</f>
        <v>3369</v>
      </c>
      <c r="L322" s="6"/>
      <c r="M322" s="6"/>
      <c r="N322" s="6"/>
      <c r="O322" s="6"/>
      <c r="P322" s="115">
        <v>100</v>
      </c>
      <c r="Q322" s="6"/>
      <c r="R322" s="6">
        <v>60</v>
      </c>
      <c r="S322" s="6"/>
      <c r="T322" s="6"/>
      <c r="U322" s="289"/>
      <c r="V322" s="6"/>
      <c r="W322" s="6"/>
      <c r="X322" s="6"/>
      <c r="Y322" s="6"/>
      <c r="Z322" s="6"/>
      <c r="AA322" s="3"/>
    </row>
    <row r="323" spans="1:27" x14ac:dyDescent="0.55000000000000004">
      <c r="A323" s="18"/>
      <c r="B323" s="38">
        <v>206</v>
      </c>
      <c r="C323" s="29" t="s">
        <v>1698</v>
      </c>
      <c r="D323" s="6">
        <v>35</v>
      </c>
      <c r="E323" s="6"/>
      <c r="F323" s="6"/>
      <c r="G323" s="6" t="s">
        <v>1693</v>
      </c>
      <c r="H323" s="6">
        <v>25</v>
      </c>
      <c r="I323" s="6"/>
      <c r="J323" s="19"/>
      <c r="K323" s="6">
        <f xml:space="preserve"> H323*400+I323*100+J323</f>
        <v>10000</v>
      </c>
      <c r="L323" s="6"/>
      <c r="M323" s="6"/>
      <c r="N323" s="6"/>
      <c r="O323" s="6"/>
      <c r="P323" s="115">
        <v>100</v>
      </c>
      <c r="Q323" s="6"/>
      <c r="R323" s="6">
        <v>60</v>
      </c>
      <c r="S323" s="6"/>
      <c r="T323" s="6"/>
      <c r="U323" s="289"/>
      <c r="V323" s="6"/>
      <c r="W323" s="6"/>
      <c r="X323" s="6"/>
      <c r="Y323" s="6"/>
      <c r="Z323" s="6"/>
      <c r="AA323" s="3"/>
    </row>
    <row r="324" spans="1:27" x14ac:dyDescent="0.55000000000000004">
      <c r="A324" s="18" t="s">
        <v>3357</v>
      </c>
      <c r="B324" s="38"/>
      <c r="C324" s="29"/>
      <c r="D324" s="6"/>
      <c r="E324" s="6"/>
      <c r="F324" s="6"/>
      <c r="G324" s="6"/>
      <c r="H324" s="6"/>
      <c r="I324" s="6"/>
      <c r="J324" s="19"/>
      <c r="K324" s="6"/>
      <c r="L324" s="6"/>
      <c r="M324" s="6"/>
      <c r="N324" s="6"/>
      <c r="O324" s="6"/>
      <c r="P324" s="115"/>
      <c r="Q324" s="6"/>
      <c r="R324" s="6"/>
      <c r="S324" s="6"/>
      <c r="T324" s="6"/>
      <c r="U324" s="289"/>
      <c r="V324" s="6"/>
      <c r="W324" s="6"/>
      <c r="X324" s="6"/>
      <c r="Y324" s="6"/>
      <c r="Z324" s="6"/>
      <c r="AA324" s="3"/>
    </row>
    <row r="325" spans="1:27" x14ac:dyDescent="0.55000000000000004">
      <c r="A325" s="577"/>
      <c r="B325" s="38">
        <v>207</v>
      </c>
      <c r="C325" s="295" t="s">
        <v>34</v>
      </c>
      <c r="D325" s="6">
        <v>43953</v>
      </c>
      <c r="E325" s="6">
        <v>43</v>
      </c>
      <c r="F325" s="6">
        <v>3287</v>
      </c>
      <c r="G325" s="6" t="s">
        <v>1693</v>
      </c>
      <c r="H325" s="6">
        <v>2</v>
      </c>
      <c r="I325" s="6">
        <v>1</v>
      </c>
      <c r="J325" s="19" t="s">
        <v>1770</v>
      </c>
      <c r="K325" s="6">
        <f xml:space="preserve"> H325*400+I325*100+J325</f>
        <v>941</v>
      </c>
      <c r="L325" s="6"/>
      <c r="M325" s="6"/>
      <c r="N325" s="6"/>
      <c r="O325" s="6"/>
      <c r="P325" s="115">
        <v>300</v>
      </c>
      <c r="Q325" s="6"/>
      <c r="R325" s="6">
        <v>163</v>
      </c>
      <c r="S325" s="6"/>
      <c r="T325" s="6"/>
      <c r="U325" s="289"/>
      <c r="V325" s="6"/>
      <c r="W325" s="6"/>
      <c r="X325" s="6"/>
      <c r="Y325" s="6"/>
      <c r="Z325" s="6"/>
      <c r="AA325" s="3"/>
    </row>
    <row r="326" spans="1:27" x14ac:dyDescent="0.55000000000000004">
      <c r="A326" s="577"/>
      <c r="B326" s="38">
        <v>208</v>
      </c>
      <c r="C326" s="295" t="s">
        <v>34</v>
      </c>
      <c r="D326" s="6">
        <v>49682</v>
      </c>
      <c r="E326" s="6">
        <v>162</v>
      </c>
      <c r="F326" s="6">
        <v>4659</v>
      </c>
      <c r="G326" s="6" t="s">
        <v>1693</v>
      </c>
      <c r="H326" s="6">
        <v>4</v>
      </c>
      <c r="I326" s="6">
        <v>2</v>
      </c>
      <c r="J326" s="19" t="s">
        <v>1298</v>
      </c>
      <c r="K326" s="6">
        <f t="shared" ref="K326:K391" si="3" xml:space="preserve"> H326*400+I326*100+J326</f>
        <v>1823</v>
      </c>
      <c r="L326" s="6"/>
      <c r="M326" s="6"/>
      <c r="N326" s="6"/>
      <c r="O326" s="6"/>
      <c r="P326" s="115">
        <v>175</v>
      </c>
      <c r="Q326" s="6"/>
      <c r="R326" s="6">
        <v>163</v>
      </c>
      <c r="S326" s="6"/>
      <c r="T326" s="6"/>
      <c r="U326" s="289"/>
      <c r="V326" s="6"/>
      <c r="W326" s="6"/>
      <c r="X326" s="6"/>
      <c r="Y326" s="6"/>
      <c r="Z326" s="6"/>
      <c r="AA326" s="3"/>
    </row>
    <row r="327" spans="1:27" x14ac:dyDescent="0.55000000000000004">
      <c r="A327" s="18"/>
      <c r="B327" s="38"/>
      <c r="C327" s="295"/>
      <c r="D327" s="6"/>
      <c r="E327" s="6"/>
      <c r="F327" s="6"/>
      <c r="G327" s="6"/>
      <c r="H327" s="6"/>
      <c r="I327" s="6"/>
      <c r="J327" s="19"/>
      <c r="K327" s="6"/>
      <c r="L327" s="6"/>
      <c r="M327" s="6"/>
      <c r="N327" s="6"/>
      <c r="O327" s="6"/>
      <c r="P327" s="115"/>
      <c r="Q327" s="6"/>
      <c r="R327" s="6"/>
      <c r="S327" s="6"/>
      <c r="T327" s="6"/>
      <c r="U327" s="289"/>
      <c r="V327" s="6"/>
      <c r="W327" s="6"/>
      <c r="X327" s="6"/>
      <c r="Y327" s="6"/>
      <c r="Z327" s="6"/>
      <c r="AA327" s="3"/>
    </row>
    <row r="328" spans="1:27" x14ac:dyDescent="0.55000000000000004">
      <c r="A328" s="577" t="s">
        <v>3276</v>
      </c>
      <c r="B328" s="38">
        <v>209</v>
      </c>
      <c r="C328" s="295" t="s">
        <v>34</v>
      </c>
      <c r="D328" s="6">
        <v>52522</v>
      </c>
      <c r="E328" s="6">
        <v>4</v>
      </c>
      <c r="F328" s="6">
        <v>5286</v>
      </c>
      <c r="G328" s="6" t="s">
        <v>1693</v>
      </c>
      <c r="H328" s="6"/>
      <c r="I328" s="6"/>
      <c r="J328" s="19" t="s">
        <v>1728</v>
      </c>
      <c r="K328" s="6"/>
      <c r="L328" s="6">
        <f xml:space="preserve"> H328*400+I328*100+J328</f>
        <v>96</v>
      </c>
      <c r="M328" s="6"/>
      <c r="N328" s="6"/>
      <c r="O328" s="6"/>
      <c r="P328" s="115">
        <v>300</v>
      </c>
      <c r="Q328" s="6">
        <v>60</v>
      </c>
      <c r="R328" s="6">
        <v>99</v>
      </c>
      <c r="S328" s="6" t="s">
        <v>36</v>
      </c>
      <c r="T328" s="5" t="s">
        <v>1024</v>
      </c>
      <c r="U328" s="289">
        <v>108</v>
      </c>
      <c r="V328" s="6"/>
      <c r="W328" s="6">
        <v>108</v>
      </c>
      <c r="X328" s="6"/>
      <c r="Y328" s="6"/>
      <c r="Z328" s="6">
        <v>34</v>
      </c>
      <c r="AA328" s="3"/>
    </row>
    <row r="329" spans="1:27" x14ac:dyDescent="0.55000000000000004">
      <c r="A329" s="577"/>
      <c r="B329" s="38">
        <v>210</v>
      </c>
      <c r="C329" s="29" t="s">
        <v>49</v>
      </c>
      <c r="D329" s="6">
        <v>1428</v>
      </c>
      <c r="E329" s="6">
        <v>127</v>
      </c>
      <c r="F329" s="6"/>
      <c r="G329" s="6" t="s">
        <v>1693</v>
      </c>
      <c r="H329" s="6">
        <v>26</v>
      </c>
      <c r="I329" s="6">
        <v>33</v>
      </c>
      <c r="J329" s="19" t="s">
        <v>1771</v>
      </c>
      <c r="K329" s="6">
        <f t="shared" si="3"/>
        <v>13743</v>
      </c>
      <c r="L329" s="6"/>
      <c r="M329" s="6"/>
      <c r="N329" s="6"/>
      <c r="O329" s="6"/>
      <c r="P329" s="115">
        <v>150</v>
      </c>
      <c r="Q329" s="6"/>
      <c r="R329" s="6">
        <v>99</v>
      </c>
      <c r="S329" s="6"/>
      <c r="T329" s="6"/>
      <c r="U329" s="289"/>
      <c r="V329" s="6"/>
      <c r="W329" s="6"/>
      <c r="X329" s="6"/>
      <c r="Y329" s="6"/>
      <c r="Z329" s="6"/>
      <c r="AA329" s="3"/>
    </row>
    <row r="330" spans="1:27" x14ac:dyDescent="0.55000000000000004">
      <c r="A330" s="577"/>
      <c r="B330" s="38">
        <v>211</v>
      </c>
      <c r="C330" s="29" t="s">
        <v>1698</v>
      </c>
      <c r="D330" s="6"/>
      <c r="E330" s="6"/>
      <c r="F330" s="6"/>
      <c r="G330" s="6" t="s">
        <v>1693</v>
      </c>
      <c r="H330" s="6">
        <v>25</v>
      </c>
      <c r="I330" s="6"/>
      <c r="J330" s="19"/>
      <c r="K330" s="6">
        <f t="shared" si="3"/>
        <v>10000</v>
      </c>
      <c r="L330" s="6"/>
      <c r="M330" s="6"/>
      <c r="N330" s="6"/>
      <c r="O330" s="6"/>
      <c r="P330" s="115">
        <v>100</v>
      </c>
      <c r="Q330" s="6"/>
      <c r="R330" s="6">
        <v>99</v>
      </c>
      <c r="S330" s="6"/>
      <c r="T330" s="6"/>
      <c r="U330" s="289"/>
      <c r="V330" s="6"/>
      <c r="W330" s="6"/>
      <c r="X330" s="6"/>
      <c r="Y330" s="6"/>
      <c r="Z330" s="6"/>
      <c r="AA330" s="3"/>
    </row>
    <row r="331" spans="1:27" x14ac:dyDescent="0.55000000000000004">
      <c r="A331" s="18"/>
      <c r="B331" s="38"/>
      <c r="C331" s="29"/>
      <c r="D331" s="6"/>
      <c r="E331" s="6"/>
      <c r="F331" s="6"/>
      <c r="G331" s="6"/>
      <c r="H331" s="6"/>
      <c r="I331" s="6"/>
      <c r="J331" s="19"/>
      <c r="K331" s="6"/>
      <c r="L331" s="6"/>
      <c r="M331" s="6"/>
      <c r="N331" s="6"/>
      <c r="O331" s="6"/>
      <c r="P331" s="115"/>
      <c r="Q331" s="6"/>
      <c r="R331" s="6"/>
      <c r="S331" s="6"/>
      <c r="T331" s="6"/>
      <c r="U331" s="289"/>
      <c r="V331" s="6"/>
      <c r="W331" s="6"/>
      <c r="X331" s="6"/>
      <c r="Y331" s="6"/>
      <c r="Z331" s="6"/>
      <c r="AA331" s="3"/>
    </row>
    <row r="332" spans="1:27" x14ac:dyDescent="0.55000000000000004">
      <c r="A332" s="18" t="s">
        <v>3358</v>
      </c>
      <c r="B332" s="38">
        <v>212</v>
      </c>
      <c r="C332" s="29" t="s">
        <v>49</v>
      </c>
      <c r="D332" s="6">
        <v>1039</v>
      </c>
      <c r="E332" s="6">
        <v>55</v>
      </c>
      <c r="F332" s="6"/>
      <c r="G332" s="6" t="s">
        <v>1693</v>
      </c>
      <c r="H332" s="6">
        <v>6</v>
      </c>
      <c r="I332" s="6">
        <v>1</v>
      </c>
      <c r="J332" s="19" t="s">
        <v>1709</v>
      </c>
      <c r="K332" s="6">
        <f t="shared" si="3"/>
        <v>2527</v>
      </c>
      <c r="L332" s="6"/>
      <c r="M332" s="6"/>
      <c r="N332" s="6"/>
      <c r="O332" s="6"/>
      <c r="P332" s="115">
        <v>100</v>
      </c>
      <c r="Q332" s="6"/>
      <c r="R332" s="6">
        <v>25</v>
      </c>
      <c r="S332" s="6"/>
      <c r="T332" s="6"/>
      <c r="U332" s="289"/>
      <c r="V332" s="6"/>
      <c r="W332" s="6"/>
      <c r="X332" s="6"/>
      <c r="Y332" s="6"/>
      <c r="Z332" s="6"/>
      <c r="AA332" s="3"/>
    </row>
    <row r="333" spans="1:27" x14ac:dyDescent="0.55000000000000004">
      <c r="A333" s="18"/>
      <c r="B333" s="38"/>
      <c r="C333" s="29"/>
      <c r="D333" s="6"/>
      <c r="E333" s="6"/>
      <c r="F333" s="6"/>
      <c r="G333" s="6"/>
      <c r="H333" s="6"/>
      <c r="I333" s="6"/>
      <c r="J333" s="19"/>
      <c r="K333" s="6"/>
      <c r="L333" s="6"/>
      <c r="M333" s="6"/>
      <c r="N333" s="6"/>
      <c r="O333" s="6"/>
      <c r="P333" s="115"/>
      <c r="Q333" s="6"/>
      <c r="R333" s="6"/>
      <c r="S333" s="6"/>
      <c r="T333" s="6"/>
      <c r="U333" s="289"/>
      <c r="V333" s="6"/>
      <c r="W333" s="6"/>
      <c r="X333" s="6"/>
      <c r="Y333" s="6"/>
      <c r="Z333" s="6"/>
      <c r="AA333" s="3"/>
    </row>
    <row r="334" spans="1:27" x14ac:dyDescent="0.55000000000000004">
      <c r="A334" s="577"/>
      <c r="B334" s="38">
        <v>213</v>
      </c>
      <c r="C334" s="295" t="s">
        <v>34</v>
      </c>
      <c r="D334" s="6">
        <v>42530</v>
      </c>
      <c r="E334" s="6">
        <v>2</v>
      </c>
      <c r="F334" s="6">
        <v>5294</v>
      </c>
      <c r="G334" s="6" t="s">
        <v>1693</v>
      </c>
      <c r="H334" s="6"/>
      <c r="I334" s="6">
        <v>1</v>
      </c>
      <c r="J334" s="19" t="s">
        <v>1759</v>
      </c>
      <c r="K334" s="6"/>
      <c r="L334" s="6">
        <f xml:space="preserve"> H334*400+I334*100+J334</f>
        <v>135</v>
      </c>
      <c r="M334" s="6"/>
      <c r="N334" s="6"/>
      <c r="O334" s="6"/>
      <c r="P334" s="115">
        <v>300</v>
      </c>
      <c r="Q334" s="6">
        <v>61</v>
      </c>
      <c r="R334" s="6">
        <v>51</v>
      </c>
      <c r="S334" s="6" t="s">
        <v>36</v>
      </c>
      <c r="T334" s="5" t="s">
        <v>1024</v>
      </c>
      <c r="U334" s="289">
        <v>108</v>
      </c>
      <c r="V334" s="6"/>
      <c r="W334" s="6">
        <v>108</v>
      </c>
      <c r="X334" s="6"/>
      <c r="Y334" s="6"/>
      <c r="Z334" s="6">
        <v>20</v>
      </c>
      <c r="AA334" s="3"/>
    </row>
    <row r="335" spans="1:27" x14ac:dyDescent="0.55000000000000004">
      <c r="A335" s="18"/>
      <c r="B335" s="38">
        <v>214</v>
      </c>
      <c r="C335" s="295" t="s">
        <v>34</v>
      </c>
      <c r="D335" s="6">
        <v>96714</v>
      </c>
      <c r="E335" s="6">
        <v>67</v>
      </c>
      <c r="F335" s="6">
        <v>7691</v>
      </c>
      <c r="G335" s="6" t="s">
        <v>1693</v>
      </c>
      <c r="H335" s="6">
        <v>18</v>
      </c>
      <c r="I335" s="6">
        <v>2</v>
      </c>
      <c r="J335" s="19" t="s">
        <v>1725</v>
      </c>
      <c r="K335" s="6"/>
      <c r="L335" s="6"/>
      <c r="M335" s="6"/>
      <c r="N335" s="6"/>
      <c r="O335" s="6"/>
      <c r="P335" s="115">
        <v>200</v>
      </c>
      <c r="Q335" s="6"/>
      <c r="R335" s="6">
        <v>51</v>
      </c>
      <c r="S335" s="6"/>
      <c r="T335" s="5"/>
      <c r="U335" s="289"/>
      <c r="V335" s="6"/>
      <c r="W335" s="6"/>
      <c r="X335" s="6"/>
      <c r="Y335" s="6"/>
      <c r="Z335" s="6"/>
      <c r="AA335" s="3"/>
    </row>
    <row r="336" spans="1:27" x14ac:dyDescent="0.55000000000000004">
      <c r="A336" s="18" t="s">
        <v>3359</v>
      </c>
      <c r="B336" s="38">
        <v>215</v>
      </c>
      <c r="C336" s="29" t="s">
        <v>47</v>
      </c>
      <c r="D336" s="6">
        <v>837</v>
      </c>
      <c r="E336" s="6">
        <v>12</v>
      </c>
      <c r="F336" s="6">
        <v>37</v>
      </c>
      <c r="G336" s="6" t="s">
        <v>1693</v>
      </c>
      <c r="H336" s="6">
        <v>44</v>
      </c>
      <c r="I336" s="6">
        <v>2</v>
      </c>
      <c r="J336" s="19" t="s">
        <v>1760</v>
      </c>
      <c r="K336" s="6">
        <f t="shared" si="3"/>
        <v>17820</v>
      </c>
      <c r="L336" s="6"/>
      <c r="M336" s="6"/>
      <c r="N336" s="6"/>
      <c r="O336" s="6"/>
      <c r="P336" s="115">
        <v>100</v>
      </c>
      <c r="Q336" s="6"/>
      <c r="R336" s="6">
        <v>51</v>
      </c>
      <c r="S336" s="6"/>
      <c r="T336" s="6"/>
      <c r="U336" s="289"/>
      <c r="V336" s="6"/>
      <c r="W336" s="6"/>
      <c r="X336" s="6"/>
      <c r="Y336" s="6"/>
      <c r="Z336" s="6"/>
      <c r="AA336" s="3"/>
    </row>
    <row r="337" spans="1:27" x14ac:dyDescent="0.55000000000000004">
      <c r="A337" s="18"/>
      <c r="B337" s="38">
        <v>216</v>
      </c>
      <c r="C337" s="295" t="s">
        <v>34</v>
      </c>
      <c r="D337" s="6">
        <v>52576</v>
      </c>
      <c r="E337" s="6">
        <v>62</v>
      </c>
      <c r="F337" s="6">
        <v>5340</v>
      </c>
      <c r="G337" s="6" t="s">
        <v>1693</v>
      </c>
      <c r="H337" s="6"/>
      <c r="I337" s="6"/>
      <c r="J337" s="19" t="s">
        <v>1733</v>
      </c>
      <c r="K337" s="6"/>
      <c r="L337" s="6">
        <f xml:space="preserve"> H337*400+I337*100+J337</f>
        <v>60</v>
      </c>
      <c r="M337" s="6"/>
      <c r="N337" s="6"/>
      <c r="O337" s="6"/>
      <c r="P337" s="115">
        <v>300</v>
      </c>
      <c r="Q337" s="6">
        <v>62</v>
      </c>
      <c r="R337" s="6">
        <v>85</v>
      </c>
      <c r="S337" s="15" t="s">
        <v>1012</v>
      </c>
      <c r="T337" s="17" t="s">
        <v>45</v>
      </c>
      <c r="U337" s="289">
        <v>72</v>
      </c>
      <c r="V337" s="6"/>
      <c r="W337" s="6">
        <v>72</v>
      </c>
      <c r="X337" s="6"/>
      <c r="Y337" s="6"/>
      <c r="Z337" s="6">
        <v>30</v>
      </c>
      <c r="AA337" s="3"/>
    </row>
    <row r="338" spans="1:27" x14ac:dyDescent="0.55000000000000004">
      <c r="A338" s="18"/>
      <c r="B338" s="38"/>
      <c r="C338" s="295"/>
      <c r="D338" s="6"/>
      <c r="E338" s="6"/>
      <c r="F338" s="6"/>
      <c r="G338" s="6"/>
      <c r="H338" s="6"/>
      <c r="I338" s="6"/>
      <c r="J338" s="19"/>
      <c r="K338" s="6"/>
      <c r="L338" s="6"/>
      <c r="M338" s="6"/>
      <c r="N338" s="6"/>
      <c r="O338" s="6"/>
      <c r="P338" s="115"/>
      <c r="Q338" s="6"/>
      <c r="R338" s="6"/>
      <c r="S338" s="15"/>
      <c r="T338" s="17"/>
      <c r="U338" s="289"/>
      <c r="V338" s="6"/>
      <c r="W338" s="6"/>
      <c r="X338" s="6"/>
      <c r="Y338" s="6"/>
      <c r="Z338" s="6"/>
      <c r="AA338" s="3"/>
    </row>
    <row r="339" spans="1:27" x14ac:dyDescent="0.55000000000000004">
      <c r="A339" s="577" t="s">
        <v>3360</v>
      </c>
      <c r="B339" s="38">
        <v>217</v>
      </c>
      <c r="C339" s="29" t="s">
        <v>49</v>
      </c>
      <c r="D339" s="6">
        <v>3410</v>
      </c>
      <c r="E339" s="6">
        <v>42</v>
      </c>
      <c r="F339" s="6"/>
      <c r="G339" s="6" t="s">
        <v>1693</v>
      </c>
      <c r="H339" s="6">
        <v>16</v>
      </c>
      <c r="I339" s="6"/>
      <c r="J339" s="19" t="s">
        <v>1755</v>
      </c>
      <c r="K339" s="6">
        <f t="shared" si="3"/>
        <v>6430</v>
      </c>
      <c r="L339" s="6"/>
      <c r="M339" s="6"/>
      <c r="N339" s="6"/>
      <c r="O339" s="6"/>
      <c r="P339" s="115">
        <v>250</v>
      </c>
      <c r="Q339" s="6"/>
      <c r="R339" s="6">
        <v>119</v>
      </c>
      <c r="S339" s="6"/>
      <c r="T339" s="6"/>
      <c r="U339" s="289"/>
      <c r="V339" s="6"/>
      <c r="W339" s="6"/>
      <c r="X339" s="6"/>
      <c r="Y339" s="6"/>
      <c r="Z339" s="6"/>
      <c r="AA339" s="3"/>
    </row>
    <row r="340" spans="1:27" x14ac:dyDescent="0.55000000000000004">
      <c r="A340" s="577"/>
      <c r="B340" s="38">
        <v>218</v>
      </c>
      <c r="C340" s="29" t="s">
        <v>49</v>
      </c>
      <c r="D340" s="6">
        <v>2921</v>
      </c>
      <c r="E340" s="6">
        <v>24</v>
      </c>
      <c r="F340" s="6"/>
      <c r="G340" s="6" t="s">
        <v>1693</v>
      </c>
      <c r="H340" s="6">
        <v>9</v>
      </c>
      <c r="I340" s="6">
        <v>3</v>
      </c>
      <c r="J340" s="19" t="s">
        <v>1772</v>
      </c>
      <c r="K340" s="6">
        <f t="shared" si="3"/>
        <v>3921</v>
      </c>
      <c r="L340" s="6"/>
      <c r="M340" s="6"/>
      <c r="N340" s="6"/>
      <c r="O340" s="6"/>
      <c r="P340" s="115">
        <v>250</v>
      </c>
      <c r="Q340" s="6"/>
      <c r="R340" s="6">
        <v>119</v>
      </c>
      <c r="S340" s="6"/>
      <c r="T340" s="6"/>
      <c r="U340" s="289"/>
      <c r="V340" s="6"/>
      <c r="W340" s="6"/>
      <c r="X340" s="6"/>
      <c r="Y340" s="6"/>
      <c r="Z340" s="6"/>
      <c r="AA340" s="3"/>
    </row>
    <row r="341" spans="1:27" x14ac:dyDescent="0.55000000000000004">
      <c r="A341" s="577"/>
      <c r="B341" s="38">
        <v>219</v>
      </c>
      <c r="C341" s="29" t="s">
        <v>49</v>
      </c>
      <c r="D341" s="6">
        <v>19566</v>
      </c>
      <c r="E341" s="6">
        <v>79</v>
      </c>
      <c r="F341" s="6"/>
      <c r="G341" s="6" t="s">
        <v>1693</v>
      </c>
      <c r="H341" s="6">
        <v>7</v>
      </c>
      <c r="I341" s="6">
        <v>3</v>
      </c>
      <c r="J341" s="19" t="s">
        <v>1290</v>
      </c>
      <c r="K341" s="6">
        <f t="shared" si="3"/>
        <v>3167</v>
      </c>
      <c r="L341" s="6"/>
      <c r="M341" s="6"/>
      <c r="N341" s="6"/>
      <c r="O341" s="6"/>
      <c r="P341" s="115">
        <v>200</v>
      </c>
      <c r="Q341" s="6"/>
      <c r="R341" s="6">
        <v>119</v>
      </c>
      <c r="S341" s="6"/>
      <c r="T341" s="6"/>
      <c r="U341" s="289"/>
      <c r="V341" s="6"/>
      <c r="W341" s="6"/>
      <c r="X341" s="6"/>
      <c r="Y341" s="6"/>
      <c r="Z341" s="6"/>
      <c r="AA341" s="3"/>
    </row>
    <row r="342" spans="1:27" x14ac:dyDescent="0.55000000000000004">
      <c r="A342" s="577"/>
      <c r="B342" s="38">
        <v>220</v>
      </c>
      <c r="C342" s="29" t="s">
        <v>1698</v>
      </c>
      <c r="D342" s="3">
        <v>36</v>
      </c>
      <c r="E342" s="6"/>
      <c r="F342" s="6"/>
      <c r="G342" s="6" t="s">
        <v>1693</v>
      </c>
      <c r="H342" s="6">
        <v>5</v>
      </c>
      <c r="I342" s="6"/>
      <c r="J342" s="19"/>
      <c r="K342" s="6">
        <f t="shared" si="3"/>
        <v>2000</v>
      </c>
      <c r="L342" s="6"/>
      <c r="M342" s="6"/>
      <c r="N342" s="6"/>
      <c r="O342" s="6"/>
      <c r="P342" s="115">
        <v>100</v>
      </c>
      <c r="Q342" s="6"/>
      <c r="R342" s="6">
        <v>119</v>
      </c>
      <c r="S342" s="6"/>
      <c r="T342" s="6"/>
      <c r="U342" s="289"/>
      <c r="V342" s="6"/>
      <c r="W342" s="6"/>
      <c r="X342" s="6"/>
      <c r="Y342" s="6"/>
      <c r="Z342" s="6"/>
      <c r="AA342" s="3"/>
    </row>
    <row r="343" spans="1:27" x14ac:dyDescent="0.55000000000000004">
      <c r="A343" s="18"/>
      <c r="B343" s="42">
        <v>221</v>
      </c>
      <c r="C343" s="295" t="s">
        <v>34</v>
      </c>
      <c r="D343" s="6">
        <v>52607</v>
      </c>
      <c r="E343" s="6">
        <v>45</v>
      </c>
      <c r="F343" s="6"/>
      <c r="G343" s="6" t="s">
        <v>1693</v>
      </c>
      <c r="H343" s="6"/>
      <c r="I343" s="6"/>
      <c r="J343" s="19" t="s">
        <v>1764</v>
      </c>
      <c r="K343" s="6"/>
      <c r="L343" s="6">
        <f xml:space="preserve"> H343*400+I343*100+J343</f>
        <v>63</v>
      </c>
      <c r="M343" s="6"/>
      <c r="N343" s="6"/>
      <c r="O343" s="6"/>
      <c r="P343" s="115">
        <v>300</v>
      </c>
      <c r="Q343" s="6">
        <v>63</v>
      </c>
      <c r="R343" s="6">
        <v>119</v>
      </c>
      <c r="S343" s="6" t="s">
        <v>36</v>
      </c>
      <c r="T343" s="5" t="s">
        <v>1024</v>
      </c>
      <c r="U343" s="289">
        <v>72</v>
      </c>
      <c r="V343" s="6"/>
      <c r="W343" s="6">
        <v>72</v>
      </c>
      <c r="X343" s="6"/>
      <c r="Y343" s="6"/>
      <c r="Z343" s="6">
        <v>62</v>
      </c>
      <c r="AA343" s="3"/>
    </row>
    <row r="344" spans="1:27" x14ac:dyDescent="0.55000000000000004">
      <c r="A344" s="18"/>
      <c r="B344" s="38"/>
      <c r="C344" s="295"/>
      <c r="D344" s="6"/>
      <c r="E344" s="6"/>
      <c r="F344" s="6"/>
      <c r="G344" s="6"/>
      <c r="H344" s="6"/>
      <c r="I344" s="6"/>
      <c r="J344" s="19"/>
      <c r="K344" s="6"/>
      <c r="L344" s="6"/>
      <c r="M344" s="6"/>
      <c r="N344" s="6"/>
      <c r="O344" s="6"/>
      <c r="P344" s="115"/>
      <c r="Q344" s="6"/>
      <c r="R344" s="6"/>
      <c r="S344" s="6"/>
      <c r="T344" s="5"/>
      <c r="U344" s="289"/>
      <c r="V344" s="6"/>
      <c r="W344" s="6"/>
      <c r="X344" s="6"/>
      <c r="Y344" s="6"/>
      <c r="Z344" s="6"/>
      <c r="AA344" s="3"/>
    </row>
    <row r="345" spans="1:27" x14ac:dyDescent="0.55000000000000004">
      <c r="A345" s="18" t="s">
        <v>3285</v>
      </c>
      <c r="B345" s="38">
        <v>222</v>
      </c>
      <c r="C345" s="295" t="s">
        <v>34</v>
      </c>
      <c r="D345" s="6">
        <v>75005</v>
      </c>
      <c r="E345" s="6">
        <v>27</v>
      </c>
      <c r="F345" s="6">
        <v>6653</v>
      </c>
      <c r="G345" s="6" t="s">
        <v>1693</v>
      </c>
      <c r="H345" s="6">
        <v>11</v>
      </c>
      <c r="I345" s="6">
        <v>2</v>
      </c>
      <c r="J345" s="19" t="s">
        <v>1773</v>
      </c>
      <c r="K345" s="6">
        <f t="shared" si="3"/>
        <v>4638</v>
      </c>
      <c r="L345" s="6"/>
      <c r="M345" s="6"/>
      <c r="N345" s="6"/>
      <c r="O345" s="6"/>
      <c r="P345" s="115">
        <v>250</v>
      </c>
      <c r="Q345" s="6"/>
      <c r="R345" s="6">
        <v>89</v>
      </c>
      <c r="S345" s="6"/>
      <c r="T345" s="6"/>
      <c r="U345" s="289"/>
      <c r="V345" s="6"/>
      <c r="W345" s="6"/>
      <c r="X345" s="6"/>
      <c r="Y345" s="6"/>
      <c r="Z345" s="6"/>
      <c r="AA345" s="3"/>
    </row>
    <row r="346" spans="1:27" x14ac:dyDescent="0.55000000000000004">
      <c r="A346" s="18"/>
      <c r="B346" s="38"/>
      <c r="C346" s="295"/>
      <c r="D346" s="6"/>
      <c r="E346" s="6"/>
      <c r="F346" s="6"/>
      <c r="G346" s="6"/>
      <c r="H346" s="6"/>
      <c r="I346" s="6"/>
      <c r="J346" s="19"/>
      <c r="K346" s="6"/>
      <c r="L346" s="6"/>
      <c r="M346" s="6"/>
      <c r="N346" s="6"/>
      <c r="O346" s="6"/>
      <c r="P346" s="115"/>
      <c r="Q346" s="6"/>
      <c r="R346" s="6"/>
      <c r="S346" s="6"/>
      <c r="T346" s="6"/>
      <c r="U346" s="289"/>
      <c r="V346" s="6"/>
      <c r="W346" s="6"/>
      <c r="X346" s="6"/>
      <c r="Y346" s="6"/>
      <c r="Z346" s="6"/>
      <c r="AA346" s="3"/>
    </row>
    <row r="347" spans="1:27" x14ac:dyDescent="0.55000000000000004">
      <c r="A347" s="18" t="s">
        <v>3361</v>
      </c>
      <c r="B347" s="38">
        <v>223</v>
      </c>
      <c r="C347" s="295" t="s">
        <v>34</v>
      </c>
      <c r="D347" s="6">
        <v>52591</v>
      </c>
      <c r="E347" s="6">
        <v>11</v>
      </c>
      <c r="F347" s="6">
        <v>5355</v>
      </c>
      <c r="G347" s="6" t="s">
        <v>1693</v>
      </c>
      <c r="H347" s="6"/>
      <c r="I347" s="6"/>
      <c r="J347" s="19" t="s">
        <v>1734</v>
      </c>
      <c r="K347" s="6"/>
      <c r="L347" s="6">
        <f xml:space="preserve"> H347*400+I347*100+J347</f>
        <v>93</v>
      </c>
      <c r="M347" s="6"/>
      <c r="N347" s="6"/>
      <c r="O347" s="6"/>
      <c r="P347" s="115">
        <v>250</v>
      </c>
      <c r="Q347" s="6">
        <v>64</v>
      </c>
      <c r="R347" s="6">
        <v>32</v>
      </c>
      <c r="S347" s="15" t="s">
        <v>1012</v>
      </c>
      <c r="T347" s="17" t="s">
        <v>45</v>
      </c>
      <c r="U347" s="289">
        <v>168</v>
      </c>
      <c r="V347" s="6"/>
      <c r="W347" s="6">
        <v>168</v>
      </c>
      <c r="X347" s="6"/>
      <c r="Y347" s="6"/>
      <c r="Z347" s="6">
        <v>20</v>
      </c>
      <c r="AA347" s="3"/>
    </row>
    <row r="348" spans="1:27" x14ac:dyDescent="0.55000000000000004">
      <c r="A348" s="18"/>
      <c r="B348" s="38"/>
      <c r="C348" s="295"/>
      <c r="D348" s="6"/>
      <c r="E348" s="6"/>
      <c r="F348" s="6"/>
      <c r="G348" s="6"/>
      <c r="H348" s="6"/>
      <c r="I348" s="6"/>
      <c r="J348" s="19"/>
      <c r="K348" s="6"/>
      <c r="L348" s="6"/>
      <c r="M348" s="6"/>
      <c r="N348" s="6"/>
      <c r="O348" s="6"/>
      <c r="P348" s="115"/>
      <c r="Q348" s="6"/>
      <c r="R348" s="6"/>
      <c r="S348" s="15"/>
      <c r="T348" s="17"/>
      <c r="U348" s="289"/>
      <c r="V348" s="6"/>
      <c r="W348" s="6"/>
      <c r="X348" s="6"/>
      <c r="Y348" s="6"/>
      <c r="Z348" s="6"/>
      <c r="AA348" s="3"/>
    </row>
    <row r="349" spans="1:27" x14ac:dyDescent="0.55000000000000004">
      <c r="A349" s="18" t="s">
        <v>3362</v>
      </c>
      <c r="B349" s="38">
        <v>224</v>
      </c>
      <c r="C349" s="295" t="s">
        <v>34</v>
      </c>
      <c r="D349" s="6">
        <v>52518</v>
      </c>
      <c r="E349" s="6">
        <v>8</v>
      </c>
      <c r="F349" s="6">
        <v>5288</v>
      </c>
      <c r="G349" s="6" t="s">
        <v>1693</v>
      </c>
      <c r="H349" s="6"/>
      <c r="I349" s="6">
        <v>1</v>
      </c>
      <c r="J349" s="19" t="s">
        <v>1697</v>
      </c>
      <c r="K349" s="6"/>
      <c r="L349" s="6">
        <f xml:space="preserve"> H349*400+I349*100+J349</f>
        <v>112</v>
      </c>
      <c r="M349" s="6"/>
      <c r="N349" s="6"/>
      <c r="O349" s="6"/>
      <c r="P349" s="115">
        <v>300</v>
      </c>
      <c r="Q349" s="6">
        <v>65</v>
      </c>
      <c r="R349" s="6">
        <v>104</v>
      </c>
      <c r="S349" s="15" t="s">
        <v>1012</v>
      </c>
      <c r="T349" s="17" t="s">
        <v>45</v>
      </c>
      <c r="U349" s="289">
        <v>66</v>
      </c>
      <c r="V349" s="6"/>
      <c r="W349" s="6">
        <v>66</v>
      </c>
      <c r="X349" s="6"/>
      <c r="Y349" s="6"/>
      <c r="Z349" s="6">
        <v>6</v>
      </c>
      <c r="AA349" s="3"/>
    </row>
    <row r="350" spans="1:27" x14ac:dyDescent="0.55000000000000004">
      <c r="A350" s="577"/>
      <c r="B350" s="38">
        <v>225</v>
      </c>
      <c r="C350" s="29" t="s">
        <v>49</v>
      </c>
      <c r="D350" s="6">
        <v>3877</v>
      </c>
      <c r="E350" s="6">
        <v>149</v>
      </c>
      <c r="F350" s="6"/>
      <c r="G350" s="6" t="s">
        <v>1693</v>
      </c>
      <c r="H350" s="6">
        <v>4</v>
      </c>
      <c r="I350" s="6">
        <v>2</v>
      </c>
      <c r="J350" s="19" t="s">
        <v>1735</v>
      </c>
      <c r="K350" s="6">
        <f t="shared" si="3"/>
        <v>1884</v>
      </c>
      <c r="L350" s="6"/>
      <c r="M350" s="6"/>
      <c r="N350" s="6"/>
      <c r="O350" s="6"/>
      <c r="P350" s="115">
        <v>100</v>
      </c>
      <c r="Q350" s="6"/>
      <c r="R350" s="6">
        <v>104</v>
      </c>
      <c r="S350" s="6"/>
      <c r="T350" s="6"/>
      <c r="U350" s="289"/>
      <c r="V350" s="6"/>
      <c r="W350" s="6"/>
      <c r="X350" s="6"/>
      <c r="Y350" s="6"/>
      <c r="Z350" s="6"/>
      <c r="AA350" s="3"/>
    </row>
    <row r="351" spans="1:27" x14ac:dyDescent="0.55000000000000004">
      <c r="A351" s="577"/>
      <c r="B351" s="38">
        <v>226</v>
      </c>
      <c r="C351" s="29" t="s">
        <v>49</v>
      </c>
      <c r="D351" s="6">
        <v>6587</v>
      </c>
      <c r="E351" s="6">
        <v>168</v>
      </c>
      <c r="F351" s="6"/>
      <c r="G351" s="6" t="s">
        <v>1693</v>
      </c>
      <c r="H351" s="6">
        <v>7</v>
      </c>
      <c r="I351" s="6"/>
      <c r="J351" s="19" t="s">
        <v>1761</v>
      </c>
      <c r="K351" s="6">
        <f t="shared" si="3"/>
        <v>2888</v>
      </c>
      <c r="L351" s="6"/>
      <c r="M351" s="6"/>
      <c r="N351" s="6"/>
      <c r="O351" s="6"/>
      <c r="P351" s="115">
        <v>100</v>
      </c>
      <c r="Q351" s="6"/>
      <c r="R351" s="6">
        <v>104</v>
      </c>
      <c r="S351" s="6"/>
      <c r="T351" s="6"/>
      <c r="U351" s="289"/>
      <c r="V351" s="6"/>
      <c r="W351" s="6"/>
      <c r="X351" s="6"/>
      <c r="Y351" s="6"/>
      <c r="Z351" s="6"/>
      <c r="AA351" s="3"/>
    </row>
    <row r="352" spans="1:27" x14ac:dyDescent="0.55000000000000004">
      <c r="A352" s="18"/>
      <c r="B352" s="38"/>
      <c r="C352" s="29"/>
      <c r="D352" s="6"/>
      <c r="E352" s="6"/>
      <c r="F352" s="6"/>
      <c r="G352" s="6"/>
      <c r="H352" s="6"/>
      <c r="I352" s="6"/>
      <c r="J352" s="19"/>
      <c r="K352" s="6"/>
      <c r="L352" s="6"/>
      <c r="M352" s="6"/>
      <c r="N352" s="6"/>
      <c r="O352" s="6"/>
      <c r="P352" s="115"/>
      <c r="Q352" s="6"/>
      <c r="R352" s="6"/>
      <c r="S352" s="6"/>
      <c r="T352" s="6"/>
      <c r="U352" s="289"/>
      <c r="V352" s="6"/>
      <c r="W352" s="6"/>
      <c r="X352" s="6"/>
      <c r="Y352" s="6"/>
      <c r="Z352" s="6"/>
      <c r="AA352" s="3"/>
    </row>
    <row r="353" spans="1:27" x14ac:dyDescent="0.55000000000000004">
      <c r="A353" s="18" t="s">
        <v>3363</v>
      </c>
      <c r="B353" s="38">
        <v>227</v>
      </c>
      <c r="C353" s="295" t="s">
        <v>34</v>
      </c>
      <c r="D353" s="6">
        <v>86947</v>
      </c>
      <c r="E353" s="6">
        <v>38</v>
      </c>
      <c r="F353" s="6">
        <v>7066</v>
      </c>
      <c r="G353" s="6" t="s">
        <v>1693</v>
      </c>
      <c r="H353" s="6">
        <v>20</v>
      </c>
      <c r="I353" s="6">
        <v>1</v>
      </c>
      <c r="J353" s="19"/>
      <c r="K353" s="6">
        <f t="shared" si="3"/>
        <v>8100</v>
      </c>
      <c r="L353" s="6"/>
      <c r="M353" s="6"/>
      <c r="N353" s="6"/>
      <c r="O353" s="6"/>
      <c r="P353" s="115">
        <v>150</v>
      </c>
      <c r="Q353" s="6"/>
      <c r="R353" s="6">
        <v>32</v>
      </c>
      <c r="S353" s="6"/>
      <c r="T353" s="6"/>
      <c r="U353" s="289"/>
      <c r="V353" s="6"/>
      <c r="W353" s="6"/>
      <c r="X353" s="6"/>
      <c r="Y353" s="6"/>
      <c r="Z353" s="6"/>
      <c r="AA353" s="3"/>
    </row>
    <row r="354" spans="1:27" x14ac:dyDescent="0.55000000000000004">
      <c r="A354" s="18"/>
      <c r="B354" s="38"/>
      <c r="C354" s="295"/>
      <c r="D354" s="6"/>
      <c r="E354" s="6"/>
      <c r="F354" s="6"/>
      <c r="G354" s="6"/>
      <c r="H354" s="6"/>
      <c r="I354" s="6"/>
      <c r="J354" s="19"/>
      <c r="K354" s="6"/>
      <c r="L354" s="6"/>
      <c r="M354" s="6"/>
      <c r="N354" s="6"/>
      <c r="O354" s="6"/>
      <c r="P354" s="115"/>
      <c r="Q354" s="6"/>
      <c r="R354" s="6"/>
      <c r="S354" s="6"/>
      <c r="T354" s="6"/>
      <c r="U354" s="289"/>
      <c r="V354" s="6"/>
      <c r="W354" s="6"/>
      <c r="X354" s="6"/>
      <c r="Y354" s="6"/>
      <c r="Z354" s="6"/>
      <c r="AA354" s="3"/>
    </row>
    <row r="355" spans="1:27" x14ac:dyDescent="0.55000000000000004">
      <c r="A355" s="577" t="s">
        <v>3364</v>
      </c>
      <c r="B355" s="38">
        <v>228</v>
      </c>
      <c r="C355" s="29" t="s">
        <v>1698</v>
      </c>
      <c r="D355" s="6">
        <v>35</v>
      </c>
      <c r="E355" s="6"/>
      <c r="F355" s="6"/>
      <c r="G355" s="6" t="s">
        <v>1693</v>
      </c>
      <c r="H355" s="6">
        <v>8</v>
      </c>
      <c r="I355" s="6"/>
      <c r="J355" s="19"/>
      <c r="K355" s="6">
        <f t="shared" si="3"/>
        <v>3200</v>
      </c>
      <c r="L355" s="6"/>
      <c r="M355" s="6"/>
      <c r="N355" s="6"/>
      <c r="O355" s="6"/>
      <c r="P355" s="115">
        <v>100</v>
      </c>
      <c r="Q355" s="6"/>
      <c r="R355" s="6">
        <v>32</v>
      </c>
      <c r="S355" s="6"/>
      <c r="T355" s="6"/>
      <c r="U355" s="289"/>
      <c r="V355" s="6"/>
      <c r="W355" s="6"/>
      <c r="X355" s="6"/>
      <c r="Y355" s="6"/>
      <c r="Z355" s="6"/>
      <c r="AA355" s="3"/>
    </row>
    <row r="356" spans="1:27" x14ac:dyDescent="0.55000000000000004">
      <c r="A356" s="18"/>
      <c r="B356" s="38"/>
      <c r="C356" s="29"/>
      <c r="D356" s="6"/>
      <c r="E356" s="6"/>
      <c r="F356" s="6"/>
      <c r="G356" s="6"/>
      <c r="H356" s="6"/>
      <c r="I356" s="6"/>
      <c r="J356" s="19"/>
      <c r="K356" s="6"/>
      <c r="L356" s="6"/>
      <c r="M356" s="6"/>
      <c r="N356" s="6"/>
      <c r="O356" s="6"/>
      <c r="P356" s="115"/>
      <c r="Q356" s="6"/>
      <c r="R356" s="6"/>
      <c r="S356" s="6"/>
      <c r="T356" s="6"/>
      <c r="U356" s="289"/>
      <c r="V356" s="6"/>
      <c r="W356" s="6"/>
      <c r="X356" s="6"/>
      <c r="Y356" s="6"/>
      <c r="Z356" s="6"/>
      <c r="AA356" s="3"/>
    </row>
    <row r="357" spans="1:27" x14ac:dyDescent="0.55000000000000004">
      <c r="A357" s="18" t="s">
        <v>3365</v>
      </c>
      <c r="B357" s="38">
        <v>229</v>
      </c>
      <c r="C357" s="295" t="s">
        <v>34</v>
      </c>
      <c r="D357" s="6">
        <v>52525</v>
      </c>
      <c r="E357" s="6">
        <v>24</v>
      </c>
      <c r="F357" s="6">
        <v>5288</v>
      </c>
      <c r="G357" s="6" t="s">
        <v>1693</v>
      </c>
      <c r="H357" s="6"/>
      <c r="I357" s="6">
        <v>1</v>
      </c>
      <c r="J357" s="19" t="s">
        <v>1739</v>
      </c>
      <c r="K357" s="6"/>
      <c r="L357" s="6">
        <f xml:space="preserve"> H357*400+I357*100+J357</f>
        <v>110</v>
      </c>
      <c r="M357" s="6"/>
      <c r="N357" s="6"/>
      <c r="O357" s="6"/>
      <c r="P357" s="115">
        <v>300</v>
      </c>
      <c r="Q357" s="6">
        <v>66</v>
      </c>
      <c r="R357" s="6">
        <v>38</v>
      </c>
      <c r="S357" s="15" t="s">
        <v>1012</v>
      </c>
      <c r="T357" s="17" t="s">
        <v>45</v>
      </c>
      <c r="U357" s="289">
        <v>176</v>
      </c>
      <c r="V357" s="6"/>
      <c r="W357" s="6">
        <v>176</v>
      </c>
      <c r="X357" s="6"/>
      <c r="Y357" s="6"/>
      <c r="Z357" s="6"/>
      <c r="AA357" s="3"/>
    </row>
    <row r="358" spans="1:27" x14ac:dyDescent="0.55000000000000004">
      <c r="A358" s="18"/>
      <c r="B358" s="38">
        <v>230</v>
      </c>
      <c r="C358" s="295" t="s">
        <v>34</v>
      </c>
      <c r="D358" s="6">
        <v>33142</v>
      </c>
      <c r="E358" s="6">
        <v>2</v>
      </c>
      <c r="F358" s="6">
        <v>2560</v>
      </c>
      <c r="G358" s="6" t="s">
        <v>1693</v>
      </c>
      <c r="H358" s="6">
        <v>15</v>
      </c>
      <c r="I358" s="6">
        <v>3</v>
      </c>
      <c r="J358" s="19" t="s">
        <v>1711</v>
      </c>
      <c r="K358" s="6">
        <f t="shared" si="3"/>
        <v>6395</v>
      </c>
      <c r="L358" s="6"/>
      <c r="M358" s="6"/>
      <c r="N358" s="6"/>
      <c r="O358" s="6"/>
      <c r="P358" s="115">
        <v>175</v>
      </c>
      <c r="Q358" s="6"/>
      <c r="R358" s="6">
        <v>38</v>
      </c>
      <c r="S358" s="6"/>
      <c r="T358" s="6"/>
      <c r="U358" s="289"/>
      <c r="V358" s="6"/>
      <c r="W358" s="6"/>
      <c r="X358" s="6"/>
      <c r="Y358" s="6"/>
      <c r="Z358" s="6"/>
      <c r="AA358" s="3"/>
    </row>
    <row r="359" spans="1:27" x14ac:dyDescent="0.55000000000000004">
      <c r="A359" s="577"/>
      <c r="B359" s="38">
        <v>231</v>
      </c>
      <c r="C359" s="295" t="s">
        <v>34</v>
      </c>
      <c r="D359" s="6">
        <v>52587</v>
      </c>
      <c r="E359" s="6">
        <v>21</v>
      </c>
      <c r="F359" s="6">
        <v>5351</v>
      </c>
      <c r="G359" s="6" t="s">
        <v>1693</v>
      </c>
      <c r="H359" s="6"/>
      <c r="I359" s="6"/>
      <c r="J359" s="19" t="s">
        <v>1774</v>
      </c>
      <c r="K359" s="6">
        <f t="shared" si="3"/>
        <v>79</v>
      </c>
      <c r="L359" s="6"/>
      <c r="M359" s="6"/>
      <c r="N359" s="6"/>
      <c r="O359" s="6"/>
      <c r="P359" s="115">
        <v>250</v>
      </c>
      <c r="Q359" s="6"/>
      <c r="R359" s="6">
        <v>38</v>
      </c>
      <c r="S359" s="6"/>
      <c r="T359" s="6"/>
      <c r="U359" s="289"/>
      <c r="V359" s="6"/>
      <c r="W359" s="6"/>
      <c r="X359" s="6"/>
      <c r="Y359" s="6"/>
      <c r="Z359" s="6"/>
      <c r="AA359" s="3"/>
    </row>
    <row r="360" spans="1:27" x14ac:dyDescent="0.55000000000000004">
      <c r="A360" s="579" t="s">
        <v>3365</v>
      </c>
      <c r="B360" s="38">
        <v>232</v>
      </c>
      <c r="C360" s="29" t="s">
        <v>47</v>
      </c>
      <c r="D360" s="6">
        <v>578</v>
      </c>
      <c r="E360" s="6">
        <v>47</v>
      </c>
      <c r="F360" s="6"/>
      <c r="G360" s="6" t="s">
        <v>1693</v>
      </c>
      <c r="H360" s="6">
        <v>12</v>
      </c>
      <c r="I360" s="6">
        <v>2</v>
      </c>
      <c r="J360" s="19" t="s">
        <v>1755</v>
      </c>
      <c r="K360" s="6">
        <f t="shared" si="3"/>
        <v>5030</v>
      </c>
      <c r="L360" s="6"/>
      <c r="M360" s="6"/>
      <c r="N360" s="6"/>
      <c r="O360" s="6"/>
      <c r="P360" s="115">
        <v>150</v>
      </c>
      <c r="Q360" s="6"/>
      <c r="R360" s="6">
        <v>38</v>
      </c>
      <c r="S360" s="6"/>
      <c r="T360" s="6"/>
      <c r="U360" s="289"/>
      <c r="V360" s="6"/>
      <c r="W360" s="6"/>
      <c r="X360" s="6"/>
      <c r="Y360" s="6"/>
      <c r="Z360" s="6"/>
      <c r="AA360" s="3"/>
    </row>
    <row r="361" spans="1:27" x14ac:dyDescent="0.55000000000000004">
      <c r="A361" s="576"/>
      <c r="B361" s="38"/>
      <c r="C361" s="29"/>
      <c r="D361" s="6"/>
      <c r="E361" s="6"/>
      <c r="F361" s="6"/>
      <c r="G361" s="6"/>
      <c r="H361" s="6"/>
      <c r="I361" s="6"/>
      <c r="J361" s="19"/>
      <c r="K361" s="6"/>
      <c r="L361" s="6"/>
      <c r="M361" s="6"/>
      <c r="N361" s="6"/>
      <c r="O361" s="6"/>
      <c r="P361" s="115"/>
      <c r="Q361" s="6"/>
      <c r="R361" s="6"/>
      <c r="S361" s="6"/>
      <c r="T361" s="6"/>
      <c r="U361" s="289"/>
      <c r="V361" s="6"/>
      <c r="W361" s="6"/>
      <c r="X361" s="6"/>
      <c r="Y361" s="6"/>
      <c r="Z361" s="6"/>
      <c r="AA361" s="3"/>
    </row>
    <row r="362" spans="1:27" x14ac:dyDescent="0.55000000000000004">
      <c r="A362" s="580" t="s">
        <v>3366</v>
      </c>
      <c r="B362" s="38">
        <v>233</v>
      </c>
      <c r="C362" s="29" t="s">
        <v>47</v>
      </c>
      <c r="D362" s="6">
        <v>1708</v>
      </c>
      <c r="E362" s="6">
        <v>39</v>
      </c>
      <c r="F362" s="6"/>
      <c r="G362" s="6" t="s">
        <v>1693</v>
      </c>
      <c r="H362" s="6"/>
      <c r="I362" s="6">
        <v>1</v>
      </c>
      <c r="J362" s="19" t="s">
        <v>1775</v>
      </c>
      <c r="K362" s="6"/>
      <c r="L362" s="6">
        <f xml:space="preserve"> H362*400+I362*100+J362</f>
        <v>105</v>
      </c>
      <c r="M362" s="6"/>
      <c r="N362" s="6"/>
      <c r="O362" s="6"/>
      <c r="P362" s="115">
        <v>250</v>
      </c>
      <c r="Q362" s="6">
        <v>67</v>
      </c>
      <c r="R362" s="6">
        <v>5</v>
      </c>
      <c r="S362" s="6" t="s">
        <v>36</v>
      </c>
      <c r="T362" s="5" t="s">
        <v>1024</v>
      </c>
      <c r="U362" s="289">
        <v>192</v>
      </c>
      <c r="V362" s="6"/>
      <c r="W362" s="6">
        <v>192</v>
      </c>
      <c r="X362" s="6"/>
      <c r="Y362" s="6"/>
      <c r="Z362" s="6">
        <v>25</v>
      </c>
      <c r="AA362" s="3"/>
    </row>
    <row r="363" spans="1:27" x14ac:dyDescent="0.55000000000000004">
      <c r="A363" s="580" t="s">
        <v>3366</v>
      </c>
      <c r="B363" s="38">
        <v>234</v>
      </c>
      <c r="C363" s="29" t="s">
        <v>49</v>
      </c>
      <c r="D363" s="6">
        <v>1020</v>
      </c>
      <c r="E363" s="6">
        <v>23</v>
      </c>
      <c r="F363" s="6"/>
      <c r="G363" s="6" t="s">
        <v>1693</v>
      </c>
      <c r="H363" s="6">
        <v>10</v>
      </c>
      <c r="I363" s="6"/>
      <c r="J363" s="19" t="s">
        <v>1743</v>
      </c>
      <c r="K363" s="6">
        <f t="shared" si="3"/>
        <v>4062</v>
      </c>
      <c r="L363" s="6"/>
      <c r="M363" s="6"/>
      <c r="N363" s="6"/>
      <c r="O363" s="6"/>
      <c r="P363" s="115">
        <v>175</v>
      </c>
      <c r="Q363" s="6"/>
      <c r="R363" s="6">
        <v>5</v>
      </c>
      <c r="S363" s="6"/>
      <c r="T363" s="6"/>
      <c r="U363" s="289"/>
      <c r="V363" s="6"/>
      <c r="W363" s="6"/>
      <c r="X363" s="6"/>
      <c r="Y363" s="6"/>
      <c r="Z363" s="6"/>
      <c r="AA363" s="3"/>
    </row>
    <row r="364" spans="1:27" x14ac:dyDescent="0.55000000000000004">
      <c r="A364" s="580" t="s">
        <v>3366</v>
      </c>
      <c r="B364" s="38">
        <v>235</v>
      </c>
      <c r="C364" s="29" t="s">
        <v>49</v>
      </c>
      <c r="D364" s="6">
        <v>1005</v>
      </c>
      <c r="E364" s="6">
        <v>2</v>
      </c>
      <c r="F364" s="6"/>
      <c r="G364" s="6" t="s">
        <v>1693</v>
      </c>
      <c r="H364" s="6">
        <v>3</v>
      </c>
      <c r="I364" s="6">
        <v>3</v>
      </c>
      <c r="J364" s="19" t="s">
        <v>1769</v>
      </c>
      <c r="K364" s="6">
        <f t="shared" si="3"/>
        <v>1544</v>
      </c>
      <c r="L364" s="6"/>
      <c r="M364" s="6"/>
      <c r="N364" s="6"/>
      <c r="O364" s="6"/>
      <c r="P364" s="115">
        <v>100</v>
      </c>
      <c r="Q364" s="6"/>
      <c r="R364" s="6">
        <v>5</v>
      </c>
      <c r="S364" s="6"/>
      <c r="T364" s="6"/>
      <c r="U364" s="289"/>
      <c r="V364" s="6"/>
      <c r="W364" s="6"/>
      <c r="X364" s="6"/>
      <c r="Y364" s="6"/>
      <c r="Z364" s="6"/>
      <c r="AA364" s="3"/>
    </row>
    <row r="365" spans="1:27" x14ac:dyDescent="0.55000000000000004">
      <c r="A365" s="580" t="s">
        <v>3366</v>
      </c>
      <c r="B365" s="38">
        <v>236</v>
      </c>
      <c r="C365" s="29" t="s">
        <v>49</v>
      </c>
      <c r="D365" s="6">
        <v>1036</v>
      </c>
      <c r="E365" s="6">
        <v>46</v>
      </c>
      <c r="F365" s="6"/>
      <c r="G365" s="6" t="s">
        <v>1693</v>
      </c>
      <c r="H365" s="6">
        <v>3</v>
      </c>
      <c r="I365" s="6">
        <v>2</v>
      </c>
      <c r="J365" s="19" t="s">
        <v>1776</v>
      </c>
      <c r="K365" s="6">
        <f t="shared" si="3"/>
        <v>1407</v>
      </c>
      <c r="L365" s="6"/>
      <c r="M365" s="6"/>
      <c r="N365" s="6"/>
      <c r="O365" s="6"/>
      <c r="P365" s="115">
        <v>100</v>
      </c>
      <c r="Q365" s="6"/>
      <c r="R365" s="6">
        <v>5</v>
      </c>
      <c r="S365" s="6"/>
      <c r="T365" s="6"/>
      <c r="U365" s="289"/>
      <c r="V365" s="6"/>
      <c r="W365" s="6"/>
      <c r="X365" s="6"/>
      <c r="Y365" s="6"/>
      <c r="Z365" s="6"/>
      <c r="AA365" s="3"/>
    </row>
    <row r="366" spans="1:27" x14ac:dyDescent="0.55000000000000004">
      <c r="A366" s="580" t="s">
        <v>3366</v>
      </c>
      <c r="B366" s="38">
        <v>237</v>
      </c>
      <c r="C366" s="29" t="s">
        <v>49</v>
      </c>
      <c r="D366" s="6">
        <v>1033</v>
      </c>
      <c r="E366" s="6">
        <v>40</v>
      </c>
      <c r="F366" s="6"/>
      <c r="G366" s="6" t="s">
        <v>1693</v>
      </c>
      <c r="H366" s="6">
        <v>9</v>
      </c>
      <c r="I366" s="6">
        <v>2</v>
      </c>
      <c r="J366" s="19" t="s">
        <v>1777</v>
      </c>
      <c r="K366" s="6">
        <f t="shared" si="3"/>
        <v>3806</v>
      </c>
      <c r="L366" s="6"/>
      <c r="M366" s="6"/>
      <c r="N366" s="6"/>
      <c r="O366" s="6"/>
      <c r="P366" s="115">
        <v>250</v>
      </c>
      <c r="Q366" s="6"/>
      <c r="R366" s="6">
        <v>5</v>
      </c>
      <c r="S366" s="6"/>
      <c r="T366" s="6"/>
      <c r="U366" s="289"/>
      <c r="V366" s="6"/>
      <c r="W366" s="6"/>
      <c r="X366" s="6"/>
      <c r="Y366" s="6"/>
      <c r="Z366" s="6"/>
      <c r="AA366" s="3"/>
    </row>
    <row r="367" spans="1:27" x14ac:dyDescent="0.55000000000000004">
      <c r="A367" s="18"/>
      <c r="B367" s="38"/>
      <c r="C367" s="29"/>
      <c r="D367" s="6"/>
      <c r="E367" s="6"/>
      <c r="F367" s="6"/>
      <c r="G367" s="6"/>
      <c r="H367" s="6"/>
      <c r="I367" s="6"/>
      <c r="J367" s="19"/>
      <c r="K367" s="6"/>
      <c r="L367" s="6"/>
      <c r="M367" s="6"/>
      <c r="N367" s="6"/>
      <c r="O367" s="6"/>
      <c r="P367" s="115"/>
      <c r="Q367" s="6"/>
      <c r="R367" s="6"/>
      <c r="S367" s="6"/>
      <c r="T367" s="6"/>
      <c r="U367" s="289"/>
      <c r="V367" s="6"/>
      <c r="W367" s="6"/>
      <c r="X367" s="6"/>
      <c r="Y367" s="6"/>
      <c r="Z367" s="6"/>
      <c r="AA367" s="3"/>
    </row>
    <row r="368" spans="1:27" x14ac:dyDescent="0.55000000000000004">
      <c r="A368" s="577" t="s">
        <v>3367</v>
      </c>
      <c r="B368" s="38">
        <v>238</v>
      </c>
      <c r="C368" s="29" t="s">
        <v>49</v>
      </c>
      <c r="D368" s="6">
        <v>3734</v>
      </c>
      <c r="E368" s="6">
        <v>53</v>
      </c>
      <c r="F368" s="6"/>
      <c r="G368" s="6" t="s">
        <v>1693</v>
      </c>
      <c r="H368" s="6">
        <v>4</v>
      </c>
      <c r="I368" s="6">
        <v>1</v>
      </c>
      <c r="J368" s="19" t="s">
        <v>553</v>
      </c>
      <c r="K368" s="6">
        <f t="shared" si="3"/>
        <v>1768</v>
      </c>
      <c r="L368" s="6"/>
      <c r="M368" s="6"/>
      <c r="N368" s="6"/>
      <c r="O368" s="6"/>
      <c r="P368" s="115">
        <v>100</v>
      </c>
      <c r="Q368" s="6">
        <v>68</v>
      </c>
      <c r="R368" s="6">
        <v>47</v>
      </c>
      <c r="S368" s="6"/>
      <c r="T368" s="6"/>
      <c r="U368" s="289"/>
      <c r="V368" s="6"/>
      <c r="W368" s="6"/>
      <c r="X368" s="6"/>
      <c r="Y368" s="6"/>
      <c r="Z368" s="6"/>
      <c r="AA368" s="3"/>
    </row>
    <row r="369" spans="1:27" x14ac:dyDescent="0.55000000000000004">
      <c r="A369" s="18"/>
      <c r="B369" s="38">
        <v>239</v>
      </c>
      <c r="C369" s="295" t="s">
        <v>34</v>
      </c>
      <c r="D369" s="6">
        <v>52584</v>
      </c>
      <c r="E369" s="6">
        <v>18</v>
      </c>
      <c r="F369" s="6">
        <v>5348</v>
      </c>
      <c r="G369" s="6" t="s">
        <v>1693</v>
      </c>
      <c r="H369" s="6"/>
      <c r="I369" s="6"/>
      <c r="J369" s="19" t="s">
        <v>1707</v>
      </c>
      <c r="K369" s="6"/>
      <c r="L369" s="6">
        <f xml:space="preserve"> H369*400+I369*100+J369</f>
        <v>46</v>
      </c>
      <c r="M369" s="6"/>
      <c r="N369" s="6"/>
      <c r="O369" s="6"/>
      <c r="P369" s="115">
        <v>250</v>
      </c>
      <c r="Q369" s="6">
        <v>69</v>
      </c>
      <c r="R369" s="6">
        <v>47</v>
      </c>
      <c r="S369" s="15" t="s">
        <v>1012</v>
      </c>
      <c r="T369" s="17" t="s">
        <v>45</v>
      </c>
      <c r="U369" s="289">
        <v>72</v>
      </c>
      <c r="V369" s="6"/>
      <c r="W369" s="6">
        <v>72</v>
      </c>
      <c r="X369" s="6"/>
      <c r="Y369" s="6"/>
      <c r="Z369" s="6">
        <v>26</v>
      </c>
      <c r="AA369" s="3"/>
    </row>
    <row r="370" spans="1:27" x14ac:dyDescent="0.55000000000000004">
      <c r="A370" s="18"/>
      <c r="B370" s="38"/>
      <c r="C370" s="295"/>
      <c r="D370" s="6"/>
      <c r="E370" s="6"/>
      <c r="F370" s="6"/>
      <c r="G370" s="6"/>
      <c r="H370" s="6"/>
      <c r="I370" s="6"/>
      <c r="J370" s="19"/>
      <c r="K370" s="6"/>
      <c r="L370" s="6"/>
      <c r="M370" s="6"/>
      <c r="N370" s="6"/>
      <c r="O370" s="6"/>
      <c r="P370" s="115"/>
      <c r="Q370" s="6"/>
      <c r="R370" s="6"/>
      <c r="S370" s="15"/>
      <c r="T370" s="17"/>
      <c r="U370" s="289"/>
      <c r="V370" s="6"/>
      <c r="W370" s="6"/>
      <c r="X370" s="6"/>
      <c r="Y370" s="6"/>
      <c r="Z370" s="6"/>
      <c r="AA370" s="3"/>
    </row>
    <row r="371" spans="1:27" x14ac:dyDescent="0.55000000000000004">
      <c r="A371" s="577" t="s">
        <v>3368</v>
      </c>
      <c r="B371" s="38">
        <v>240</v>
      </c>
      <c r="C371" s="29" t="s">
        <v>1778</v>
      </c>
      <c r="D371" s="6"/>
      <c r="E371" s="6"/>
      <c r="F371" s="6">
        <v>55</v>
      </c>
      <c r="G371" s="6" t="s">
        <v>1693</v>
      </c>
      <c r="H371" s="6">
        <v>36</v>
      </c>
      <c r="I371" s="6">
        <v>13</v>
      </c>
      <c r="J371" s="19" t="s">
        <v>1766</v>
      </c>
      <c r="K371" s="6">
        <f t="shared" si="3"/>
        <v>15772</v>
      </c>
      <c r="L371" s="6"/>
      <c r="M371" s="6"/>
      <c r="N371" s="6"/>
      <c r="O371" s="6"/>
      <c r="P371" s="115">
        <v>100</v>
      </c>
      <c r="Q371" s="6"/>
      <c r="R371" s="6">
        <v>40</v>
      </c>
      <c r="S371" s="6"/>
      <c r="T371" s="6"/>
      <c r="U371" s="289"/>
      <c r="V371" s="6"/>
      <c r="W371" s="6"/>
      <c r="X371" s="6"/>
      <c r="Y371" s="6"/>
      <c r="Z371" s="6"/>
      <c r="AA371" s="3"/>
    </row>
    <row r="372" spans="1:27" x14ac:dyDescent="0.55000000000000004">
      <c r="A372" s="18"/>
      <c r="B372" s="38"/>
      <c r="C372" s="29"/>
      <c r="D372" s="6"/>
      <c r="E372" s="6"/>
      <c r="F372" s="6"/>
      <c r="G372" s="6"/>
      <c r="H372" s="6"/>
      <c r="I372" s="6"/>
      <c r="J372" s="19"/>
      <c r="K372" s="6"/>
      <c r="L372" s="6"/>
      <c r="M372" s="6"/>
      <c r="N372" s="6"/>
      <c r="O372" s="6"/>
      <c r="P372" s="115"/>
      <c r="Q372" s="6"/>
      <c r="R372" s="6"/>
      <c r="S372" s="6"/>
      <c r="T372" s="6"/>
      <c r="U372" s="289"/>
      <c r="V372" s="6"/>
      <c r="W372" s="6"/>
      <c r="X372" s="6"/>
      <c r="Y372" s="6"/>
      <c r="Z372" s="6"/>
      <c r="AA372" s="3"/>
    </row>
    <row r="373" spans="1:27" x14ac:dyDescent="0.55000000000000004">
      <c r="A373" s="18" t="s">
        <v>3369</v>
      </c>
      <c r="B373" s="38">
        <v>241</v>
      </c>
      <c r="C373" s="295" t="s">
        <v>34</v>
      </c>
      <c r="D373" s="6">
        <v>76686</v>
      </c>
      <c r="E373" s="6">
        <v>286</v>
      </c>
      <c r="F373" s="6">
        <v>6711</v>
      </c>
      <c r="G373" s="6" t="s">
        <v>1693</v>
      </c>
      <c r="H373" s="6">
        <v>3</v>
      </c>
      <c r="I373" s="6">
        <v>2</v>
      </c>
      <c r="J373" s="19" t="s">
        <v>1739</v>
      </c>
      <c r="K373" s="6"/>
      <c r="L373" s="6">
        <f xml:space="preserve"> H373*400+I373*100+J373</f>
        <v>1410</v>
      </c>
      <c r="M373" s="6"/>
      <c r="N373" s="6"/>
      <c r="O373" s="6"/>
      <c r="P373" s="115">
        <v>250</v>
      </c>
      <c r="Q373" s="6">
        <v>70</v>
      </c>
      <c r="R373" s="6">
        <v>29</v>
      </c>
      <c r="S373" s="15" t="s">
        <v>1012</v>
      </c>
      <c r="T373" s="17" t="s">
        <v>45</v>
      </c>
      <c r="U373" s="289">
        <v>72</v>
      </c>
      <c r="V373" s="6"/>
      <c r="W373" s="6">
        <v>72</v>
      </c>
      <c r="X373" s="6"/>
      <c r="Y373" s="6"/>
      <c r="Z373" s="6"/>
      <c r="AA373" s="3"/>
    </row>
    <row r="374" spans="1:27" x14ac:dyDescent="0.55000000000000004">
      <c r="A374" s="18"/>
      <c r="B374" s="38">
        <v>242</v>
      </c>
      <c r="C374" s="295" t="s">
        <v>34</v>
      </c>
      <c r="D374" s="6">
        <v>76687</v>
      </c>
      <c r="E374" s="6">
        <v>165</v>
      </c>
      <c r="F374" s="6"/>
      <c r="G374" s="6" t="s">
        <v>1693</v>
      </c>
      <c r="H374" s="6">
        <v>5</v>
      </c>
      <c r="I374" s="6">
        <v>3</v>
      </c>
      <c r="J374" s="19" t="s">
        <v>1714</v>
      </c>
      <c r="K374" s="6">
        <f t="shared" si="3"/>
        <v>2322</v>
      </c>
      <c r="L374" s="6"/>
      <c r="M374" s="6"/>
      <c r="N374" s="6"/>
      <c r="O374" s="6"/>
      <c r="P374" s="115">
        <v>150</v>
      </c>
      <c r="Q374" s="6"/>
      <c r="R374" s="6">
        <v>29</v>
      </c>
      <c r="S374" s="6"/>
      <c r="T374" s="6"/>
      <c r="U374" s="289"/>
      <c r="V374" s="6"/>
      <c r="W374" s="6"/>
      <c r="X374" s="6"/>
      <c r="Y374" s="6"/>
      <c r="Z374" s="6"/>
      <c r="AA374" s="3"/>
    </row>
    <row r="375" spans="1:27" x14ac:dyDescent="0.55000000000000004">
      <c r="A375" s="18"/>
      <c r="B375" s="38"/>
      <c r="C375" s="295"/>
      <c r="D375" s="6"/>
      <c r="E375" s="6"/>
      <c r="F375" s="6"/>
      <c r="G375" s="6"/>
      <c r="H375" s="6"/>
      <c r="I375" s="6"/>
      <c r="J375" s="19"/>
      <c r="K375" s="6"/>
      <c r="L375" s="6"/>
      <c r="M375" s="6"/>
      <c r="N375" s="6"/>
      <c r="O375" s="6"/>
      <c r="P375" s="115"/>
      <c r="Q375" s="6"/>
      <c r="R375" s="6"/>
      <c r="S375" s="6"/>
      <c r="T375" s="6"/>
      <c r="U375" s="289"/>
      <c r="V375" s="6"/>
      <c r="W375" s="6"/>
      <c r="X375" s="6"/>
      <c r="Y375" s="6"/>
      <c r="Z375" s="6"/>
      <c r="AA375" s="3"/>
    </row>
    <row r="376" spans="1:27" x14ac:dyDescent="0.55000000000000004">
      <c r="A376" s="18" t="s">
        <v>3370</v>
      </c>
      <c r="B376" s="707">
        <v>243</v>
      </c>
      <c r="C376" s="290" t="s">
        <v>34</v>
      </c>
      <c r="D376" s="9">
        <v>52568</v>
      </c>
      <c r="E376" s="9">
        <v>20</v>
      </c>
      <c r="F376" s="9">
        <v>5332</v>
      </c>
      <c r="G376" s="9" t="s">
        <v>1693</v>
      </c>
      <c r="H376" s="9"/>
      <c r="I376" s="9"/>
      <c r="J376" s="291" t="s">
        <v>1766</v>
      </c>
      <c r="K376" s="9"/>
      <c r="L376" s="9">
        <f xml:space="preserve"> H376*400+I376*100+J376</f>
        <v>72</v>
      </c>
      <c r="M376" s="9"/>
      <c r="N376" s="9"/>
      <c r="O376" s="9"/>
      <c r="P376" s="292">
        <v>250</v>
      </c>
      <c r="Q376" s="9">
        <v>71</v>
      </c>
      <c r="R376" s="9">
        <v>57</v>
      </c>
      <c r="S376" s="9" t="s">
        <v>1012</v>
      </c>
      <c r="T376" s="10" t="s">
        <v>45</v>
      </c>
      <c r="U376" s="293">
        <v>112</v>
      </c>
      <c r="V376" s="9"/>
      <c r="W376" s="9">
        <v>86.76</v>
      </c>
      <c r="X376" s="9">
        <v>25.24</v>
      </c>
      <c r="Y376" s="9"/>
      <c r="Z376" s="9"/>
      <c r="AA376" s="11" t="s">
        <v>132</v>
      </c>
    </row>
    <row r="377" spans="1:27" x14ac:dyDescent="0.55000000000000004">
      <c r="A377" s="578"/>
      <c r="B377" s="38">
        <v>244</v>
      </c>
      <c r="C377" s="29" t="s">
        <v>47</v>
      </c>
      <c r="D377" s="6">
        <v>818</v>
      </c>
      <c r="E377" s="6">
        <v>6</v>
      </c>
      <c r="F377" s="6"/>
      <c r="G377" s="6" t="s">
        <v>1693</v>
      </c>
      <c r="H377" s="6">
        <v>40</v>
      </c>
      <c r="I377" s="6">
        <v>2</v>
      </c>
      <c r="J377" s="19" t="s">
        <v>1716</v>
      </c>
      <c r="K377" s="6">
        <f t="shared" si="3"/>
        <v>16254</v>
      </c>
      <c r="L377" s="6"/>
      <c r="M377" s="6"/>
      <c r="N377" s="6"/>
      <c r="O377" s="6"/>
      <c r="P377" s="115">
        <v>150</v>
      </c>
      <c r="Q377" s="6"/>
      <c r="R377" s="6">
        <v>57</v>
      </c>
      <c r="S377" s="6"/>
      <c r="T377" s="6"/>
      <c r="U377" s="289"/>
      <c r="V377" s="6"/>
      <c r="W377" s="6"/>
      <c r="X377" s="6"/>
      <c r="Y377" s="6"/>
      <c r="Z377" s="6"/>
      <c r="AA377" s="3"/>
    </row>
    <row r="378" spans="1:27" x14ac:dyDescent="0.55000000000000004">
      <c r="A378" s="18"/>
      <c r="B378" s="38"/>
      <c r="C378" s="29"/>
      <c r="D378" s="6"/>
      <c r="E378" s="6"/>
      <c r="F378" s="6"/>
      <c r="G378" s="6"/>
      <c r="H378" s="6"/>
      <c r="I378" s="6"/>
      <c r="J378" s="19"/>
      <c r="K378" s="6"/>
      <c r="L378" s="6"/>
      <c r="M378" s="6"/>
      <c r="N378" s="6"/>
      <c r="O378" s="6"/>
      <c r="P378" s="115"/>
      <c r="Q378" s="6"/>
      <c r="R378" s="6"/>
      <c r="S378" s="6"/>
      <c r="T378" s="6"/>
      <c r="U378" s="289"/>
      <c r="V378" s="6"/>
      <c r="W378" s="6"/>
      <c r="X378" s="6"/>
      <c r="Y378" s="6"/>
      <c r="Z378" s="6"/>
      <c r="AA378" s="3"/>
    </row>
    <row r="379" spans="1:27" x14ac:dyDescent="0.55000000000000004">
      <c r="A379" s="577" t="s">
        <v>3371</v>
      </c>
      <c r="B379" s="38">
        <v>245</v>
      </c>
      <c r="C379" s="29" t="s">
        <v>49</v>
      </c>
      <c r="D379" s="6">
        <v>1206</v>
      </c>
      <c r="E379" s="6">
        <v>30</v>
      </c>
      <c r="F379" s="6"/>
      <c r="G379" s="6" t="s">
        <v>1693</v>
      </c>
      <c r="H379" s="6">
        <v>3</v>
      </c>
      <c r="I379" s="6">
        <v>2</v>
      </c>
      <c r="J379" s="19" t="s">
        <v>1716</v>
      </c>
      <c r="K379" s="6">
        <f t="shared" si="3"/>
        <v>1454</v>
      </c>
      <c r="L379" s="6"/>
      <c r="M379" s="6"/>
      <c r="N379" s="6"/>
      <c r="O379" s="6"/>
      <c r="P379" s="115">
        <v>250</v>
      </c>
      <c r="Q379" s="6"/>
      <c r="R379" s="6">
        <v>62</v>
      </c>
      <c r="S379" s="6"/>
      <c r="T379" s="6"/>
      <c r="U379" s="289"/>
      <c r="V379" s="6"/>
      <c r="W379" s="6"/>
      <c r="X379" s="6"/>
      <c r="Y379" s="6"/>
      <c r="Z379" s="6"/>
      <c r="AA379" s="3"/>
    </row>
    <row r="380" spans="1:27" x14ac:dyDescent="0.55000000000000004">
      <c r="A380" s="577"/>
      <c r="B380" s="38">
        <v>246</v>
      </c>
      <c r="C380" s="29" t="s">
        <v>49</v>
      </c>
      <c r="D380" s="6">
        <v>1205</v>
      </c>
      <c r="E380" s="6">
        <v>29</v>
      </c>
      <c r="F380" s="6"/>
      <c r="G380" s="6" t="s">
        <v>1693</v>
      </c>
      <c r="H380" s="6">
        <v>4</v>
      </c>
      <c r="I380" s="6"/>
      <c r="J380" s="19" t="s">
        <v>1766</v>
      </c>
      <c r="K380" s="6">
        <f t="shared" si="3"/>
        <v>1672</v>
      </c>
      <c r="L380" s="6"/>
      <c r="M380" s="6"/>
      <c r="N380" s="6"/>
      <c r="O380" s="6"/>
      <c r="P380" s="115">
        <v>250</v>
      </c>
      <c r="Q380" s="6"/>
      <c r="R380" s="6">
        <v>62</v>
      </c>
      <c r="S380" s="6"/>
      <c r="T380" s="6"/>
      <c r="U380" s="289"/>
      <c r="V380" s="6"/>
      <c r="W380" s="6"/>
      <c r="X380" s="6"/>
      <c r="Y380" s="6"/>
      <c r="Z380" s="6"/>
      <c r="AA380" s="3"/>
    </row>
    <row r="381" spans="1:27" x14ac:dyDescent="0.55000000000000004">
      <c r="A381" s="18"/>
      <c r="B381" s="38"/>
      <c r="C381" s="29"/>
      <c r="D381" s="6"/>
      <c r="E381" s="6"/>
      <c r="F381" s="6"/>
      <c r="G381" s="6"/>
      <c r="H381" s="6"/>
      <c r="I381" s="6"/>
      <c r="J381" s="19"/>
      <c r="K381" s="6"/>
      <c r="L381" s="6"/>
      <c r="M381" s="6"/>
      <c r="N381" s="6"/>
      <c r="O381" s="6"/>
      <c r="P381" s="115"/>
      <c r="Q381" s="6"/>
      <c r="R381" s="6"/>
      <c r="S381" s="6"/>
      <c r="T381" s="6"/>
      <c r="U381" s="289"/>
      <c r="V381" s="6"/>
      <c r="W381" s="6"/>
      <c r="X381" s="6"/>
      <c r="Y381" s="6"/>
      <c r="Z381" s="6"/>
      <c r="AA381" s="3"/>
    </row>
    <row r="382" spans="1:27" x14ac:dyDescent="0.55000000000000004">
      <c r="A382" s="577" t="s">
        <v>3372</v>
      </c>
      <c r="B382" s="38">
        <v>247</v>
      </c>
      <c r="C382" s="29" t="s">
        <v>1778</v>
      </c>
      <c r="D382" s="6"/>
      <c r="E382" s="6"/>
      <c r="F382" s="6">
        <v>126</v>
      </c>
      <c r="G382" s="6" t="s">
        <v>1693</v>
      </c>
      <c r="H382" s="6">
        <v>16</v>
      </c>
      <c r="I382" s="6"/>
      <c r="J382" s="19"/>
      <c r="K382" s="6">
        <f t="shared" si="3"/>
        <v>6400</v>
      </c>
      <c r="L382" s="6"/>
      <c r="M382" s="6"/>
      <c r="N382" s="6"/>
      <c r="O382" s="6"/>
      <c r="P382" s="115">
        <v>150</v>
      </c>
      <c r="Q382" s="6"/>
      <c r="R382" s="6">
        <v>95</v>
      </c>
      <c r="S382" s="6"/>
      <c r="T382" s="6"/>
      <c r="U382" s="289"/>
      <c r="V382" s="6"/>
      <c r="W382" s="6"/>
      <c r="X382" s="6"/>
      <c r="Y382" s="6"/>
      <c r="Z382" s="6"/>
      <c r="AA382" s="3"/>
    </row>
    <row r="383" spans="1:27" x14ac:dyDescent="0.55000000000000004">
      <c r="A383" s="18"/>
      <c r="B383" s="38" t="s">
        <v>836</v>
      </c>
      <c r="C383" s="29"/>
      <c r="D383" s="6"/>
      <c r="E383" s="6"/>
      <c r="F383" s="6"/>
      <c r="G383" s="6"/>
      <c r="H383" s="6"/>
      <c r="I383" s="6"/>
      <c r="J383" s="19"/>
      <c r="K383" s="6"/>
      <c r="L383" s="6"/>
      <c r="M383" s="6"/>
      <c r="N383" s="6"/>
      <c r="O383" s="6"/>
      <c r="P383" s="115"/>
      <c r="Q383" s="6"/>
      <c r="R383" s="6"/>
      <c r="S383" s="6"/>
      <c r="T383" s="6"/>
      <c r="U383" s="289"/>
      <c r="V383" s="6"/>
      <c r="W383" s="6"/>
      <c r="X383" s="6"/>
      <c r="Y383" s="6"/>
      <c r="Z383" s="6"/>
      <c r="AA383" s="3"/>
    </row>
    <row r="384" spans="1:27" x14ac:dyDescent="0.55000000000000004">
      <c r="A384" s="18" t="s">
        <v>3373</v>
      </c>
      <c r="B384" s="707">
        <v>248</v>
      </c>
      <c r="C384" s="290" t="s">
        <v>34</v>
      </c>
      <c r="D384" s="9">
        <v>52556</v>
      </c>
      <c r="E384" s="9">
        <v>15</v>
      </c>
      <c r="F384" s="9">
        <v>5320</v>
      </c>
      <c r="G384" s="9" t="s">
        <v>1693</v>
      </c>
      <c r="H384" s="9"/>
      <c r="I384" s="9"/>
      <c r="J384" s="291" t="s">
        <v>1700</v>
      </c>
      <c r="K384" s="9"/>
      <c r="L384" s="9">
        <f xml:space="preserve"> H384*400+I384*100+J384</f>
        <v>86</v>
      </c>
      <c r="M384" s="9"/>
      <c r="N384" s="9"/>
      <c r="O384" s="9"/>
      <c r="P384" s="292"/>
      <c r="Q384" s="9"/>
      <c r="R384" s="9">
        <v>62</v>
      </c>
      <c r="S384" s="9" t="s">
        <v>1012</v>
      </c>
      <c r="T384" s="10" t="s">
        <v>45</v>
      </c>
      <c r="U384" s="293">
        <v>132</v>
      </c>
      <c r="V384" s="9"/>
      <c r="W384" s="9">
        <v>101.4</v>
      </c>
      <c r="X384" s="9">
        <v>30.6</v>
      </c>
      <c r="Y384" s="9"/>
      <c r="Z384" s="9">
        <v>36</v>
      </c>
      <c r="AA384" s="11" t="s">
        <v>1779</v>
      </c>
    </row>
    <row r="385" spans="1:27" x14ac:dyDescent="0.55000000000000004">
      <c r="A385" s="577"/>
      <c r="B385" s="38">
        <v>249</v>
      </c>
      <c r="C385" s="29" t="s">
        <v>49</v>
      </c>
      <c r="D385" s="6">
        <v>1154</v>
      </c>
      <c r="E385" s="6">
        <v>29</v>
      </c>
      <c r="F385" s="6"/>
      <c r="G385" s="6" t="s">
        <v>1693</v>
      </c>
      <c r="H385" s="6">
        <v>11</v>
      </c>
      <c r="I385" s="6">
        <v>3</v>
      </c>
      <c r="J385" s="19" t="s">
        <v>1714</v>
      </c>
      <c r="K385" s="6">
        <f t="shared" si="3"/>
        <v>4722</v>
      </c>
      <c r="L385" s="6"/>
      <c r="M385" s="6"/>
      <c r="N385" s="6"/>
      <c r="O385" s="6"/>
      <c r="P385" s="115"/>
      <c r="Q385" s="6"/>
      <c r="R385" s="6">
        <v>62</v>
      </c>
      <c r="S385" s="6"/>
      <c r="T385" s="6"/>
      <c r="U385" s="289"/>
      <c r="V385" s="6"/>
      <c r="W385" s="6"/>
      <c r="X385" s="6"/>
      <c r="Y385" s="6"/>
      <c r="Z385" s="6"/>
      <c r="AA385" s="3"/>
    </row>
    <row r="386" spans="1:27" x14ac:dyDescent="0.55000000000000004">
      <c r="A386" s="577"/>
      <c r="B386" s="38">
        <v>250</v>
      </c>
      <c r="C386" s="29" t="s">
        <v>49</v>
      </c>
      <c r="D386" s="6">
        <v>1132</v>
      </c>
      <c r="E386" s="6">
        <v>23</v>
      </c>
      <c r="F386" s="6"/>
      <c r="G386" s="6" t="s">
        <v>1693</v>
      </c>
      <c r="H386" s="6">
        <v>6</v>
      </c>
      <c r="I386" s="6">
        <v>3</v>
      </c>
      <c r="J386" s="19" t="s">
        <v>1780</v>
      </c>
      <c r="K386" s="6">
        <f t="shared" si="3"/>
        <v>2724</v>
      </c>
      <c r="L386" s="6"/>
      <c r="M386" s="6"/>
      <c r="N386" s="6"/>
      <c r="O386" s="6"/>
      <c r="P386" s="115"/>
      <c r="Q386" s="6"/>
      <c r="R386" s="6">
        <v>62</v>
      </c>
      <c r="S386" s="6"/>
      <c r="T386" s="6"/>
      <c r="U386" s="289"/>
      <c r="V386" s="6"/>
      <c r="W386" s="6"/>
      <c r="X386" s="6"/>
      <c r="Y386" s="6"/>
      <c r="Z386" s="6"/>
      <c r="AA386" s="3"/>
    </row>
    <row r="387" spans="1:27" x14ac:dyDescent="0.55000000000000004">
      <c r="A387" s="577"/>
      <c r="B387" s="38">
        <v>251</v>
      </c>
      <c r="C387" s="29" t="s">
        <v>49</v>
      </c>
      <c r="D387" s="6">
        <v>2957</v>
      </c>
      <c r="E387" s="6">
        <v>32</v>
      </c>
      <c r="F387" s="6"/>
      <c r="G387" s="6" t="s">
        <v>1693</v>
      </c>
      <c r="H387" s="6">
        <v>10</v>
      </c>
      <c r="I387" s="6">
        <v>3</v>
      </c>
      <c r="J387" s="19" t="s">
        <v>1722</v>
      </c>
      <c r="K387" s="6">
        <f t="shared" si="3"/>
        <v>4364</v>
      </c>
      <c r="L387" s="6"/>
      <c r="M387" s="6"/>
      <c r="N387" s="6"/>
      <c r="O387" s="6"/>
      <c r="P387" s="115"/>
      <c r="Q387" s="6"/>
      <c r="R387" s="6">
        <v>62</v>
      </c>
      <c r="S387" s="6"/>
      <c r="T387" s="6"/>
      <c r="U387" s="289"/>
      <c r="V387" s="6"/>
      <c r="W387" s="6"/>
      <c r="X387" s="6"/>
      <c r="Y387" s="6"/>
      <c r="Z387" s="6"/>
      <c r="AA387" s="3"/>
    </row>
    <row r="388" spans="1:27" x14ac:dyDescent="0.55000000000000004">
      <c r="A388" s="18"/>
      <c r="B388" s="38"/>
      <c r="C388" s="29"/>
      <c r="D388" s="6"/>
      <c r="E388" s="6"/>
      <c r="F388" s="6"/>
      <c r="G388" s="6"/>
      <c r="H388" s="6"/>
      <c r="I388" s="6"/>
      <c r="J388" s="19"/>
      <c r="K388" s="6"/>
      <c r="L388" s="6"/>
      <c r="M388" s="6"/>
      <c r="N388" s="6"/>
      <c r="O388" s="6"/>
      <c r="P388" s="115"/>
      <c r="Q388" s="6"/>
      <c r="R388" s="6"/>
      <c r="S388" s="6"/>
      <c r="T388" s="6"/>
      <c r="U388" s="289"/>
      <c r="V388" s="6"/>
      <c r="W388" s="6"/>
      <c r="X388" s="6"/>
      <c r="Y388" s="6"/>
      <c r="Z388" s="6"/>
      <c r="AA388" s="3"/>
    </row>
    <row r="389" spans="1:27" x14ac:dyDescent="0.55000000000000004">
      <c r="A389" s="577" t="s">
        <v>3374</v>
      </c>
      <c r="B389" s="42">
        <v>252</v>
      </c>
      <c r="C389" s="295" t="s">
        <v>49</v>
      </c>
      <c r="D389" s="15">
        <v>3520</v>
      </c>
      <c r="E389" s="15"/>
      <c r="F389" s="15"/>
      <c r="G389" s="6" t="s">
        <v>1693</v>
      </c>
      <c r="H389" s="6">
        <v>6</v>
      </c>
      <c r="I389" s="6">
        <v>3</v>
      </c>
      <c r="J389" s="19" t="s">
        <v>1708</v>
      </c>
      <c r="K389" s="6">
        <f t="shared" si="3"/>
        <v>2797</v>
      </c>
      <c r="L389" s="6"/>
      <c r="M389" s="6"/>
      <c r="N389" s="6"/>
      <c r="O389" s="6"/>
      <c r="P389" s="115">
        <v>100</v>
      </c>
      <c r="Q389" s="6"/>
      <c r="R389" s="6">
        <v>16</v>
      </c>
      <c r="S389" s="6"/>
      <c r="T389" s="5"/>
      <c r="U389" s="289"/>
      <c r="V389" s="6"/>
      <c r="W389" s="6"/>
      <c r="X389" s="6"/>
      <c r="Y389" s="6"/>
      <c r="Z389" s="6"/>
      <c r="AA389" s="3"/>
    </row>
    <row r="390" spans="1:27" x14ac:dyDescent="0.55000000000000004">
      <c r="A390" s="577"/>
      <c r="B390" s="42">
        <v>253</v>
      </c>
      <c r="C390" s="295" t="s">
        <v>49</v>
      </c>
      <c r="D390" s="15">
        <v>1016</v>
      </c>
      <c r="E390" s="15"/>
      <c r="F390" s="15"/>
      <c r="G390" s="15" t="s">
        <v>1693</v>
      </c>
      <c r="H390" s="15">
        <v>3</v>
      </c>
      <c r="I390" s="15"/>
      <c r="J390" s="21" t="s">
        <v>1704</v>
      </c>
      <c r="K390" s="15">
        <f t="shared" si="3"/>
        <v>1269</v>
      </c>
      <c r="L390" s="15"/>
      <c r="M390" s="15"/>
      <c r="N390" s="15"/>
      <c r="O390" s="15"/>
      <c r="P390" s="294">
        <v>100</v>
      </c>
      <c r="Q390" s="15"/>
      <c r="R390" s="15"/>
      <c r="S390" s="15"/>
      <c r="T390" s="17"/>
      <c r="U390" s="296"/>
      <c r="V390" s="15"/>
      <c r="W390" s="15"/>
      <c r="X390" s="15"/>
      <c r="Y390" s="15"/>
      <c r="Z390" s="15"/>
      <c r="AA390" s="16"/>
    </row>
    <row r="391" spans="1:27" x14ac:dyDescent="0.55000000000000004">
      <c r="A391" s="577"/>
      <c r="B391" s="42">
        <v>254</v>
      </c>
      <c r="C391" s="295" t="s">
        <v>1698</v>
      </c>
      <c r="D391" s="15">
        <v>33</v>
      </c>
      <c r="E391" s="15"/>
      <c r="F391" s="15"/>
      <c r="G391" s="15" t="s">
        <v>1693</v>
      </c>
      <c r="H391" s="15">
        <v>16</v>
      </c>
      <c r="I391" s="15"/>
      <c r="J391" s="21"/>
      <c r="K391" s="15">
        <f t="shared" si="3"/>
        <v>6400</v>
      </c>
      <c r="L391" s="15"/>
      <c r="M391" s="15"/>
      <c r="N391" s="15"/>
      <c r="O391" s="15"/>
      <c r="P391" s="294">
        <v>100</v>
      </c>
      <c r="Q391" s="15"/>
      <c r="R391" s="15"/>
      <c r="S391" s="15"/>
      <c r="T391" s="17"/>
      <c r="U391" s="296"/>
      <c r="V391" s="15"/>
      <c r="W391" s="15"/>
      <c r="X391" s="15"/>
      <c r="Y391" s="15"/>
      <c r="Z391" s="15"/>
      <c r="AA391" s="16"/>
    </row>
    <row r="392" spans="1:27" x14ac:dyDescent="0.55000000000000004">
      <c r="A392" s="18"/>
      <c r="B392" s="42">
        <v>255</v>
      </c>
      <c r="C392" s="295" t="s">
        <v>34</v>
      </c>
      <c r="D392" s="15">
        <v>52604</v>
      </c>
      <c r="E392" s="15">
        <v>46</v>
      </c>
      <c r="F392" s="15"/>
      <c r="G392" s="15" t="s">
        <v>1693</v>
      </c>
      <c r="H392" s="15"/>
      <c r="I392" s="15"/>
      <c r="J392" s="21" t="s">
        <v>1766</v>
      </c>
      <c r="K392" s="16"/>
      <c r="L392" s="15">
        <f xml:space="preserve"> H392*400+I392*100+J392</f>
        <v>72</v>
      </c>
      <c r="M392" s="15"/>
      <c r="N392" s="15"/>
      <c r="O392" s="15"/>
      <c r="P392" s="294">
        <v>250</v>
      </c>
      <c r="Q392" s="15">
        <v>72</v>
      </c>
      <c r="R392" s="15"/>
      <c r="S392" s="15" t="s">
        <v>36</v>
      </c>
      <c r="T392" s="17" t="s">
        <v>45</v>
      </c>
      <c r="U392" s="296">
        <v>112</v>
      </c>
      <c r="V392" s="15"/>
      <c r="W392" s="15">
        <v>112</v>
      </c>
      <c r="X392" s="15"/>
      <c r="Y392" s="15"/>
      <c r="Z392" s="15">
        <v>38</v>
      </c>
      <c r="AA392" s="16"/>
    </row>
    <row r="393" spans="1:27" x14ac:dyDescent="0.55000000000000004">
      <c r="A393" s="18"/>
      <c r="B393" s="42"/>
      <c r="C393" s="295"/>
      <c r="D393" s="15"/>
      <c r="E393" s="15"/>
      <c r="F393" s="15"/>
      <c r="G393" s="15"/>
      <c r="H393" s="15"/>
      <c r="I393" s="15"/>
      <c r="J393" s="21"/>
      <c r="K393" s="16"/>
      <c r="L393" s="15"/>
      <c r="M393" s="15"/>
      <c r="N393" s="15"/>
      <c r="O393" s="15"/>
      <c r="P393" s="294"/>
      <c r="Q393" s="15"/>
      <c r="R393" s="15"/>
      <c r="S393" s="15"/>
      <c r="T393" s="17"/>
      <c r="U393" s="296"/>
      <c r="V393" s="15"/>
      <c r="W393" s="15"/>
      <c r="X393" s="15"/>
      <c r="Y393" s="15"/>
      <c r="Z393" s="15"/>
      <c r="AA393" s="16"/>
    </row>
    <row r="394" spans="1:27" x14ac:dyDescent="0.55000000000000004">
      <c r="A394" s="18" t="s">
        <v>3375</v>
      </c>
      <c r="B394" s="38">
        <v>256</v>
      </c>
      <c r="C394" s="29" t="s">
        <v>34</v>
      </c>
      <c r="D394" s="6">
        <v>53087</v>
      </c>
      <c r="E394" s="6">
        <v>54</v>
      </c>
      <c r="F394" s="6">
        <v>5377</v>
      </c>
      <c r="G394" s="6" t="s">
        <v>1693</v>
      </c>
      <c r="H394" s="6"/>
      <c r="I394" s="6"/>
      <c r="J394" s="19">
        <v>96</v>
      </c>
      <c r="K394" s="6"/>
      <c r="L394" s="6">
        <v>96</v>
      </c>
      <c r="M394" s="6"/>
      <c r="N394" s="6"/>
      <c r="O394" s="6"/>
      <c r="P394" s="115">
        <v>250</v>
      </c>
      <c r="Q394" s="6">
        <v>73</v>
      </c>
      <c r="R394" s="6">
        <v>10</v>
      </c>
      <c r="S394" s="6" t="s">
        <v>36</v>
      </c>
      <c r="T394" s="6" t="s">
        <v>45</v>
      </c>
      <c r="U394" s="289">
        <v>66</v>
      </c>
      <c r="V394" s="6"/>
      <c r="W394" s="6">
        <v>66</v>
      </c>
      <c r="X394" s="6"/>
      <c r="Y394" s="6"/>
      <c r="Z394" s="6"/>
      <c r="AA394" s="3"/>
    </row>
    <row r="395" spans="1:27" x14ac:dyDescent="0.55000000000000004">
      <c r="A395" s="577"/>
      <c r="B395" s="38">
        <v>257</v>
      </c>
      <c r="C395" s="29" t="s">
        <v>49</v>
      </c>
      <c r="D395" s="6">
        <v>3834</v>
      </c>
      <c r="E395" s="6">
        <v>152</v>
      </c>
      <c r="F395" s="6"/>
      <c r="G395" s="6" t="s">
        <v>1693</v>
      </c>
      <c r="H395" s="6">
        <v>6</v>
      </c>
      <c r="I395" s="6">
        <v>1</v>
      </c>
      <c r="J395" s="19">
        <v>55</v>
      </c>
      <c r="K395" s="6">
        <v>2555</v>
      </c>
      <c r="L395" s="6"/>
      <c r="M395" s="6"/>
      <c r="N395" s="6"/>
      <c r="O395" s="6"/>
      <c r="P395" s="115">
        <v>150</v>
      </c>
      <c r="Q395" s="6"/>
      <c r="R395" s="6"/>
      <c r="S395" s="6"/>
      <c r="T395" s="6"/>
      <c r="U395" s="289"/>
      <c r="V395" s="6"/>
      <c r="W395" s="6"/>
      <c r="X395" s="6"/>
      <c r="Y395" s="6"/>
      <c r="Z395" s="6"/>
      <c r="AA395" s="3"/>
    </row>
    <row r="396" spans="1:27" x14ac:dyDescent="0.55000000000000004">
      <c r="A396" s="18"/>
      <c r="B396" s="38"/>
      <c r="C396" s="29"/>
      <c r="D396" s="6"/>
      <c r="E396" s="6"/>
      <c r="F396" s="6"/>
      <c r="G396" s="6"/>
      <c r="H396" s="6"/>
      <c r="I396" s="6"/>
      <c r="J396" s="19"/>
      <c r="K396" s="6"/>
      <c r="L396" s="6"/>
      <c r="M396" s="6"/>
      <c r="N396" s="6"/>
      <c r="O396" s="6"/>
      <c r="P396" s="115"/>
      <c r="Q396" s="6"/>
      <c r="R396" s="6"/>
      <c r="S396" s="6"/>
      <c r="T396" s="6"/>
      <c r="U396" s="289"/>
      <c r="V396" s="6"/>
      <c r="W396" s="6"/>
      <c r="X396" s="6"/>
      <c r="Y396" s="6"/>
      <c r="Z396" s="6"/>
      <c r="AA396" s="3"/>
    </row>
    <row r="397" spans="1:27" x14ac:dyDescent="0.55000000000000004">
      <c r="A397" s="18" t="s">
        <v>3376</v>
      </c>
      <c r="B397" s="38">
        <v>258</v>
      </c>
      <c r="C397" s="29" t="s">
        <v>34</v>
      </c>
      <c r="D397" s="6">
        <v>84855</v>
      </c>
      <c r="E397" s="6">
        <v>171</v>
      </c>
      <c r="F397" s="6">
        <v>6915</v>
      </c>
      <c r="G397" s="6"/>
      <c r="H397" s="6">
        <v>15</v>
      </c>
      <c r="I397" s="6">
        <v>3</v>
      </c>
      <c r="J397" s="19" t="s">
        <v>1765</v>
      </c>
      <c r="K397" s="6">
        <v>6357</v>
      </c>
      <c r="L397" s="6"/>
      <c r="M397" s="6"/>
      <c r="N397" s="6"/>
      <c r="O397" s="6"/>
      <c r="P397" s="115"/>
      <c r="Q397" s="6"/>
      <c r="R397" s="6"/>
      <c r="S397" s="6"/>
      <c r="T397" s="6"/>
      <c r="U397" s="289"/>
      <c r="V397" s="6"/>
      <c r="W397" s="6"/>
      <c r="X397" s="6"/>
      <c r="Y397" s="6"/>
      <c r="Z397" s="6"/>
      <c r="AA397" s="3"/>
    </row>
    <row r="398" spans="1:27" x14ac:dyDescent="0.55000000000000004">
      <c r="A398" s="18"/>
      <c r="B398" s="38"/>
      <c r="C398" s="29"/>
      <c r="D398" s="6"/>
      <c r="E398" s="6"/>
      <c r="F398" s="6"/>
      <c r="G398" s="6"/>
      <c r="H398" s="6"/>
      <c r="I398" s="6"/>
      <c r="J398" s="19"/>
      <c r="K398" s="6"/>
      <c r="L398" s="6"/>
      <c r="M398" s="6"/>
      <c r="N398" s="6"/>
      <c r="O398" s="6"/>
      <c r="P398" s="115"/>
      <c r="Q398" s="6"/>
      <c r="R398" s="6"/>
      <c r="S398" s="6"/>
      <c r="T398" s="6"/>
      <c r="U398" s="289"/>
      <c r="V398" s="6"/>
      <c r="W398" s="6"/>
      <c r="X398" s="6"/>
      <c r="Y398" s="6"/>
      <c r="Z398" s="6"/>
      <c r="AA398" s="3"/>
    </row>
    <row r="399" spans="1:27" x14ac:dyDescent="0.55000000000000004">
      <c r="A399" s="16" t="s">
        <v>3373</v>
      </c>
      <c r="B399" s="38">
        <v>259</v>
      </c>
      <c r="C399" s="29" t="s">
        <v>34</v>
      </c>
      <c r="D399" s="6">
        <v>52556</v>
      </c>
      <c r="E399" s="6">
        <v>15</v>
      </c>
      <c r="F399" s="6">
        <v>5320</v>
      </c>
      <c r="G399" s="6" t="s">
        <v>1693</v>
      </c>
      <c r="H399" s="6"/>
      <c r="I399" s="6"/>
      <c r="J399" s="6">
        <v>86</v>
      </c>
      <c r="K399" s="19"/>
      <c r="L399" s="5">
        <v>86</v>
      </c>
      <c r="M399" s="6"/>
      <c r="N399" s="6"/>
      <c r="O399" s="6"/>
      <c r="P399" s="115"/>
      <c r="Q399" s="6">
        <v>74</v>
      </c>
      <c r="R399" s="6">
        <v>62</v>
      </c>
      <c r="S399" s="6" t="s">
        <v>36</v>
      </c>
      <c r="T399" s="6" t="s">
        <v>45</v>
      </c>
      <c r="U399" s="224"/>
      <c r="V399" s="6"/>
      <c r="W399" s="6">
        <v>108</v>
      </c>
      <c r="X399" s="6"/>
      <c r="Y399" s="6"/>
      <c r="Z399" s="6"/>
      <c r="AA399" s="6"/>
    </row>
    <row r="400" spans="1:27" x14ac:dyDescent="0.55000000000000004">
      <c r="A400" s="581" t="s">
        <v>3373</v>
      </c>
      <c r="B400" s="38">
        <v>260</v>
      </c>
      <c r="C400" s="29" t="s">
        <v>49</v>
      </c>
      <c r="D400" s="6">
        <v>2957</v>
      </c>
      <c r="E400" s="6">
        <v>34</v>
      </c>
      <c r="F400" s="6"/>
      <c r="G400" s="6" t="s">
        <v>1693</v>
      </c>
      <c r="H400" s="6">
        <v>10</v>
      </c>
      <c r="I400" s="6">
        <v>3</v>
      </c>
      <c r="J400" s="6">
        <v>64</v>
      </c>
      <c r="K400" s="19" t="s">
        <v>1781</v>
      </c>
      <c r="L400" s="5"/>
      <c r="M400" s="6"/>
      <c r="N400" s="6"/>
      <c r="O400" s="6"/>
      <c r="P400" s="115"/>
      <c r="Q400" s="6"/>
      <c r="R400" s="6">
        <v>62</v>
      </c>
      <c r="S400" s="6"/>
      <c r="T400" s="6"/>
      <c r="U400" s="224"/>
      <c r="V400" s="6"/>
      <c r="W400" s="6"/>
      <c r="X400" s="6"/>
      <c r="Y400" s="6"/>
      <c r="Z400" s="6"/>
      <c r="AA400" s="6"/>
    </row>
    <row r="401" spans="1:47" x14ac:dyDescent="0.55000000000000004">
      <c r="A401" s="581" t="s">
        <v>3373</v>
      </c>
      <c r="B401" s="38">
        <v>261</v>
      </c>
      <c r="C401" s="29" t="s">
        <v>49</v>
      </c>
      <c r="D401" s="6">
        <v>1132</v>
      </c>
      <c r="E401" s="6">
        <v>23</v>
      </c>
      <c r="F401" s="6"/>
      <c r="G401" s="6" t="s">
        <v>1693</v>
      </c>
      <c r="H401" s="6">
        <v>6</v>
      </c>
      <c r="I401" s="6">
        <v>3</v>
      </c>
      <c r="J401" s="6">
        <v>24</v>
      </c>
      <c r="K401" s="19" t="s">
        <v>1782</v>
      </c>
      <c r="L401" s="6"/>
      <c r="M401" s="5"/>
      <c r="N401" s="6"/>
      <c r="O401" s="6"/>
      <c r="P401" s="115"/>
      <c r="Q401" s="6"/>
      <c r="R401" s="6">
        <v>62</v>
      </c>
      <c r="S401" s="6"/>
      <c r="T401" s="6"/>
      <c r="U401" s="289"/>
      <c r="V401" s="6"/>
      <c r="W401" s="6"/>
      <c r="X401" s="6"/>
      <c r="Y401" s="6"/>
      <c r="Z401" s="6"/>
      <c r="AA401" s="6"/>
    </row>
    <row r="402" spans="1:47" x14ac:dyDescent="0.55000000000000004">
      <c r="A402" s="581" t="s">
        <v>3373</v>
      </c>
      <c r="B402" s="38">
        <v>262</v>
      </c>
      <c r="C402" s="29" t="s">
        <v>49</v>
      </c>
      <c r="D402" s="6">
        <v>1154</v>
      </c>
      <c r="E402" s="6">
        <v>29</v>
      </c>
      <c r="F402" s="6"/>
      <c r="G402" s="6" t="s">
        <v>1693</v>
      </c>
      <c r="H402" s="6">
        <v>11</v>
      </c>
      <c r="I402" s="6">
        <v>3</v>
      </c>
      <c r="J402" s="6">
        <v>22</v>
      </c>
      <c r="K402" s="19" t="s">
        <v>1783</v>
      </c>
      <c r="L402" s="5"/>
      <c r="M402" s="6"/>
      <c r="N402" s="6"/>
      <c r="O402" s="6"/>
      <c r="P402" s="115"/>
      <c r="Q402" s="6"/>
      <c r="R402" s="6">
        <v>62</v>
      </c>
      <c r="S402" s="6"/>
      <c r="T402" s="6"/>
      <c r="U402" s="224"/>
      <c r="V402" s="6"/>
      <c r="W402" s="6"/>
      <c r="X402" s="6"/>
      <c r="Y402" s="6"/>
      <c r="Z402" s="6"/>
      <c r="AA402" s="6"/>
    </row>
    <row r="403" spans="1:47" x14ac:dyDescent="0.55000000000000004">
      <c r="A403" s="16"/>
      <c r="B403" s="38"/>
      <c r="C403" s="29"/>
      <c r="D403" s="6"/>
      <c r="E403" s="6"/>
      <c r="F403" s="6"/>
      <c r="G403" s="6"/>
      <c r="H403" s="6"/>
      <c r="I403" s="6"/>
      <c r="J403" s="6"/>
      <c r="K403" s="19"/>
      <c r="L403" s="5"/>
      <c r="M403" s="6"/>
      <c r="N403" s="6"/>
      <c r="O403" s="6"/>
      <c r="P403" s="115"/>
      <c r="Q403" s="6"/>
      <c r="R403" s="6"/>
      <c r="S403" s="6"/>
      <c r="T403" s="6"/>
      <c r="U403" s="224"/>
      <c r="V403" s="6"/>
      <c r="W403" s="6"/>
      <c r="X403" s="6"/>
      <c r="Y403" s="6"/>
      <c r="Z403" s="6"/>
      <c r="AA403" s="6"/>
    </row>
    <row r="404" spans="1:47" x14ac:dyDescent="0.55000000000000004">
      <c r="A404" s="581" t="s">
        <v>3377</v>
      </c>
      <c r="B404" s="38">
        <v>263</v>
      </c>
      <c r="C404" s="29" t="s">
        <v>49</v>
      </c>
      <c r="D404" s="6">
        <v>2923</v>
      </c>
      <c r="E404" s="6">
        <v>30</v>
      </c>
      <c r="F404" s="6"/>
      <c r="G404" s="6" t="s">
        <v>1693</v>
      </c>
      <c r="H404" s="6">
        <v>8</v>
      </c>
      <c r="I404" s="6">
        <v>1</v>
      </c>
      <c r="J404" s="6">
        <v>46</v>
      </c>
      <c r="K404" s="19" t="s">
        <v>1784</v>
      </c>
      <c r="L404" s="6"/>
      <c r="M404" s="6"/>
      <c r="N404" s="6"/>
      <c r="O404" s="6"/>
      <c r="P404" s="115"/>
      <c r="Q404" s="6"/>
      <c r="R404" s="6">
        <v>87</v>
      </c>
      <c r="S404" s="6"/>
      <c r="T404" s="6"/>
      <c r="U404" s="224"/>
      <c r="V404" s="6"/>
      <c r="W404" s="6"/>
      <c r="X404" s="6"/>
      <c r="Y404" s="6"/>
      <c r="Z404" s="6"/>
      <c r="AA404" s="6"/>
    </row>
    <row r="405" spans="1:47" x14ac:dyDescent="0.55000000000000004">
      <c r="A405" s="16"/>
      <c r="B405" s="38">
        <v>264</v>
      </c>
      <c r="C405" s="29" t="s">
        <v>49</v>
      </c>
      <c r="D405" s="6">
        <v>3668</v>
      </c>
      <c r="E405" s="6">
        <v>97</v>
      </c>
      <c r="F405" s="6"/>
      <c r="G405" s="6" t="s">
        <v>1693</v>
      </c>
      <c r="H405" s="6">
        <v>4</v>
      </c>
      <c r="I405" s="6">
        <v>2</v>
      </c>
      <c r="J405" s="6">
        <v>2</v>
      </c>
      <c r="K405" s="19" t="s">
        <v>1785</v>
      </c>
      <c r="L405" s="6"/>
      <c r="M405" s="6"/>
      <c r="N405" s="6"/>
      <c r="O405" s="6"/>
      <c r="P405" s="115"/>
      <c r="Q405" s="6"/>
      <c r="R405" s="6"/>
      <c r="S405" s="6"/>
      <c r="T405" s="6"/>
      <c r="U405" s="224"/>
      <c r="V405" s="6"/>
      <c r="W405" s="6"/>
      <c r="X405" s="6"/>
      <c r="Y405" s="6"/>
      <c r="Z405" s="6"/>
      <c r="AA405" s="6"/>
    </row>
    <row r="406" spans="1:47" x14ac:dyDescent="0.55000000000000004">
      <c r="A406" s="581" t="s">
        <v>3378</v>
      </c>
      <c r="B406" s="38"/>
      <c r="C406" s="29"/>
      <c r="D406" s="6"/>
      <c r="E406" s="6"/>
      <c r="F406" s="6"/>
      <c r="G406" s="6"/>
      <c r="H406" s="6"/>
      <c r="I406" s="6"/>
      <c r="J406" s="6"/>
      <c r="K406" s="19"/>
      <c r="L406" s="3"/>
      <c r="M406" s="6"/>
      <c r="N406" s="6"/>
      <c r="O406" s="6"/>
      <c r="P406" s="115"/>
      <c r="Q406" s="6"/>
      <c r="R406" s="6"/>
      <c r="S406" s="6"/>
      <c r="T406" s="6"/>
      <c r="U406" s="224"/>
      <c r="V406" s="6"/>
      <c r="W406" s="6"/>
      <c r="X406" s="6"/>
      <c r="Y406" s="6"/>
      <c r="Z406" s="6"/>
      <c r="AA406" s="6"/>
    </row>
    <row r="407" spans="1:47" x14ac:dyDescent="0.55000000000000004">
      <c r="A407" s="16"/>
      <c r="B407" s="38">
        <v>265</v>
      </c>
      <c r="C407" s="29" t="s">
        <v>34</v>
      </c>
      <c r="D407" s="6">
        <v>22704</v>
      </c>
      <c r="E407" s="6">
        <v>22</v>
      </c>
      <c r="F407" s="6">
        <v>1702</v>
      </c>
      <c r="G407" s="6" t="s">
        <v>1693</v>
      </c>
      <c r="H407" s="6">
        <v>3</v>
      </c>
      <c r="I407" s="6"/>
      <c r="J407" s="6">
        <v>47</v>
      </c>
      <c r="K407" s="19" t="s">
        <v>420</v>
      </c>
      <c r="L407" s="6"/>
      <c r="M407" s="6"/>
      <c r="N407" s="6"/>
      <c r="O407" s="6"/>
      <c r="P407" s="115"/>
      <c r="Q407" s="6"/>
      <c r="R407" s="6"/>
      <c r="S407" s="6"/>
      <c r="T407" s="6"/>
      <c r="U407" s="224"/>
      <c r="V407" s="6"/>
      <c r="W407" s="6"/>
      <c r="X407" s="6"/>
      <c r="Y407" s="6"/>
      <c r="Z407" s="6"/>
      <c r="AA407" s="6"/>
    </row>
    <row r="408" spans="1:47" x14ac:dyDescent="0.55000000000000004">
      <c r="A408" s="16" t="s">
        <v>3379</v>
      </c>
      <c r="B408" s="707">
        <v>266</v>
      </c>
      <c r="C408" s="9"/>
      <c r="D408" s="9" t="s">
        <v>416</v>
      </c>
      <c r="E408" s="9"/>
      <c r="F408" s="9"/>
      <c r="G408" s="9"/>
      <c r="H408" s="9"/>
      <c r="I408" s="9">
        <v>1</v>
      </c>
      <c r="J408" s="9">
        <v>17</v>
      </c>
      <c r="K408" s="291"/>
      <c r="L408" s="9"/>
      <c r="M408" s="9">
        <v>117</v>
      </c>
      <c r="N408" s="9"/>
      <c r="O408" s="9"/>
      <c r="P408" s="292"/>
      <c r="Q408" s="9">
        <v>75</v>
      </c>
      <c r="R408" s="9"/>
      <c r="S408" s="9" t="s">
        <v>36</v>
      </c>
      <c r="T408" s="612" t="s">
        <v>37</v>
      </c>
      <c r="U408" s="297"/>
      <c r="V408" s="9"/>
      <c r="W408" s="9"/>
      <c r="X408" s="9">
        <v>38.5</v>
      </c>
      <c r="Y408" s="9"/>
      <c r="Z408" s="9"/>
      <c r="AA408" s="9" t="s">
        <v>1786</v>
      </c>
      <c r="AB408" s="621"/>
      <c r="AC408" s="621"/>
      <c r="AD408" s="621"/>
      <c r="AE408" s="621"/>
      <c r="AF408" s="621"/>
      <c r="AG408" s="621"/>
      <c r="AH408" s="621"/>
      <c r="AI408" s="621"/>
      <c r="AJ408" s="621"/>
      <c r="AK408" s="621"/>
      <c r="AL408" s="621"/>
      <c r="AM408" s="621"/>
      <c r="AN408" s="621"/>
      <c r="AO408" s="621"/>
      <c r="AP408" s="621"/>
      <c r="AQ408" s="621"/>
      <c r="AR408" s="621"/>
      <c r="AS408" s="621"/>
      <c r="AT408" s="621"/>
      <c r="AU408" s="621"/>
    </row>
    <row r="409" spans="1:47" s="620" customFormat="1" x14ac:dyDescent="0.55000000000000004">
      <c r="A409" s="16"/>
      <c r="B409" s="709"/>
      <c r="C409" s="621"/>
      <c r="D409" s="621"/>
      <c r="E409" s="621"/>
      <c r="F409" s="621"/>
      <c r="G409" s="621"/>
      <c r="H409" s="621"/>
      <c r="I409" s="621"/>
      <c r="J409" s="621"/>
      <c r="K409" s="621"/>
      <c r="L409" s="621"/>
      <c r="M409" s="621"/>
      <c r="N409" s="621"/>
      <c r="O409" s="621"/>
      <c r="P409" s="621"/>
      <c r="Q409" s="621"/>
      <c r="R409" s="621"/>
      <c r="S409" s="621"/>
      <c r="T409" s="621"/>
      <c r="U409" s="621"/>
      <c r="V409" s="621"/>
      <c r="W409" s="621"/>
      <c r="X409" s="621"/>
      <c r="Y409" s="621"/>
      <c r="Z409" s="621"/>
      <c r="AA409" s="621"/>
      <c r="AB409" s="621"/>
      <c r="AC409" s="621"/>
      <c r="AD409" s="621"/>
      <c r="AE409" s="621"/>
      <c r="AF409" s="621"/>
      <c r="AG409" s="621"/>
      <c r="AH409" s="621"/>
      <c r="AI409" s="621"/>
      <c r="AJ409" s="621"/>
      <c r="AK409" s="621"/>
      <c r="AL409" s="621"/>
      <c r="AM409" s="621"/>
      <c r="AN409" s="621"/>
      <c r="AO409" s="621"/>
      <c r="AP409" s="621"/>
      <c r="AQ409" s="621"/>
      <c r="AR409" s="621"/>
      <c r="AS409" s="621"/>
      <c r="AT409" s="621"/>
      <c r="AU409" s="621"/>
    </row>
    <row r="410" spans="1:47" x14ac:dyDescent="0.55000000000000004">
      <c r="A410" s="16" t="s">
        <v>3380</v>
      </c>
      <c r="B410" s="38">
        <v>267</v>
      </c>
      <c r="C410" s="6" t="s">
        <v>34</v>
      </c>
      <c r="D410" s="6">
        <v>100325</v>
      </c>
      <c r="E410" s="6">
        <v>70</v>
      </c>
      <c r="F410" s="6">
        <v>8039</v>
      </c>
      <c r="G410" s="6" t="s">
        <v>1693</v>
      </c>
      <c r="H410" s="6">
        <v>15</v>
      </c>
      <c r="I410" s="6">
        <v>3</v>
      </c>
      <c r="J410" s="6">
        <v>35</v>
      </c>
      <c r="K410" s="19" t="s">
        <v>1787</v>
      </c>
      <c r="L410" s="6"/>
      <c r="M410" s="621"/>
      <c r="N410" s="621"/>
      <c r="O410" s="621"/>
      <c r="P410" s="621">
        <v>0</v>
      </c>
      <c r="Q410" s="621"/>
      <c r="R410" s="621"/>
      <c r="S410" s="621"/>
      <c r="T410" s="621"/>
      <c r="U410" s="621"/>
      <c r="V410" s="621"/>
      <c r="W410" s="621"/>
      <c r="X410" s="621"/>
      <c r="Y410" s="621"/>
      <c r="Z410" s="621"/>
      <c r="AA410" s="621"/>
      <c r="AB410" s="621"/>
      <c r="AC410" s="621"/>
      <c r="AD410" s="621"/>
      <c r="AE410" s="621"/>
      <c r="AF410" s="621"/>
      <c r="AG410" s="621"/>
      <c r="AH410" s="621"/>
      <c r="AI410" s="621"/>
      <c r="AJ410" s="621"/>
      <c r="AK410" s="621"/>
      <c r="AL410" s="621"/>
      <c r="AM410" s="621"/>
      <c r="AN410" s="621"/>
      <c r="AO410" s="621"/>
      <c r="AP410" s="621"/>
      <c r="AQ410" s="621"/>
      <c r="AR410" s="621"/>
      <c r="AS410" s="621"/>
      <c r="AT410" s="621"/>
      <c r="AU410" s="621"/>
    </row>
    <row r="411" spans="1:47" x14ac:dyDescent="0.55000000000000004">
      <c r="A411" s="16" t="s">
        <v>3381</v>
      </c>
      <c r="B411" s="38">
        <v>268</v>
      </c>
      <c r="C411" s="6" t="s">
        <v>34</v>
      </c>
      <c r="D411" s="6">
        <v>100566</v>
      </c>
      <c r="E411" s="6">
        <v>71</v>
      </c>
      <c r="F411" s="6"/>
      <c r="G411" s="6" t="s">
        <v>1693</v>
      </c>
      <c r="H411" s="6">
        <v>10</v>
      </c>
      <c r="I411" s="6"/>
      <c r="J411" s="6">
        <v>13</v>
      </c>
      <c r="K411" s="19" t="s">
        <v>1788</v>
      </c>
      <c r="L411" s="6"/>
      <c r="M411" s="621"/>
      <c r="N411" s="621"/>
      <c r="O411" s="621"/>
      <c r="P411" s="621"/>
      <c r="Q411" s="621"/>
      <c r="R411" s="621"/>
      <c r="S411" s="621"/>
      <c r="T411" s="621"/>
      <c r="U411" s="621"/>
      <c r="V411" s="621"/>
      <c r="W411" s="621"/>
      <c r="X411" s="621"/>
      <c r="Y411" s="621"/>
      <c r="Z411" s="621"/>
      <c r="AA411" s="621"/>
      <c r="AB411" s="621"/>
      <c r="AC411" s="621"/>
      <c r="AD411" s="621"/>
      <c r="AE411" s="621"/>
      <c r="AF411" s="621"/>
      <c r="AG411" s="621"/>
      <c r="AH411" s="621"/>
      <c r="AI411" s="621"/>
      <c r="AJ411" s="621"/>
      <c r="AK411" s="621"/>
      <c r="AL411" s="621"/>
      <c r="AM411" s="621"/>
      <c r="AN411" s="621"/>
      <c r="AO411" s="621"/>
      <c r="AP411" s="621"/>
      <c r="AQ411" s="621"/>
      <c r="AR411" s="621"/>
      <c r="AS411" s="621"/>
      <c r="AT411" s="621"/>
      <c r="AU411" s="621"/>
    </row>
    <row r="412" spans="1:47" x14ac:dyDescent="0.55000000000000004">
      <c r="A412" s="16"/>
      <c r="B412" s="709"/>
      <c r="C412" s="621"/>
      <c r="D412" s="621"/>
      <c r="E412" s="621"/>
      <c r="F412" s="621"/>
      <c r="G412" s="621"/>
      <c r="H412" s="621"/>
      <c r="I412" s="621"/>
      <c r="J412" s="621"/>
      <c r="K412" s="19"/>
      <c r="L412" s="621"/>
      <c r="M412" s="621"/>
      <c r="N412" s="621"/>
      <c r="O412" s="621"/>
      <c r="P412" s="621"/>
      <c r="Q412" s="621"/>
      <c r="R412" s="621"/>
      <c r="S412" s="621"/>
      <c r="T412" s="621"/>
      <c r="U412" s="621"/>
      <c r="V412" s="621"/>
      <c r="W412" s="621"/>
      <c r="X412" s="621"/>
      <c r="Y412" s="621"/>
      <c r="Z412" s="621"/>
      <c r="AA412" s="621"/>
      <c r="AB412" s="621"/>
      <c r="AC412" s="621"/>
      <c r="AD412" s="621"/>
      <c r="AE412" s="621"/>
      <c r="AF412" s="621"/>
      <c r="AG412" s="621"/>
      <c r="AH412" s="621"/>
      <c r="AI412" s="621"/>
      <c r="AJ412" s="621"/>
      <c r="AK412" s="621"/>
      <c r="AL412" s="621"/>
      <c r="AM412" s="621"/>
      <c r="AN412" s="621"/>
      <c r="AO412" s="621"/>
      <c r="AP412" s="621"/>
      <c r="AQ412" s="621"/>
      <c r="AR412" s="621"/>
      <c r="AS412" s="621"/>
      <c r="AT412" s="621"/>
      <c r="AU412" s="621"/>
    </row>
    <row r="413" spans="1:47" x14ac:dyDescent="0.55000000000000004">
      <c r="A413" s="3"/>
      <c r="B413" s="652">
        <v>269</v>
      </c>
      <c r="C413" s="653" t="s">
        <v>49</v>
      </c>
      <c r="D413" s="654">
        <v>1171</v>
      </c>
      <c r="E413" s="655"/>
      <c r="F413" s="655"/>
      <c r="G413" s="15" t="s">
        <v>1693</v>
      </c>
      <c r="H413" s="654">
        <v>21</v>
      </c>
      <c r="I413" s="656">
        <v>2</v>
      </c>
      <c r="J413" s="657">
        <v>60</v>
      </c>
      <c r="K413" s="19" t="s">
        <v>3406</v>
      </c>
      <c r="L413" s="621"/>
      <c r="M413" s="621"/>
      <c r="N413" s="621"/>
      <c r="O413" s="621"/>
      <c r="P413" s="621"/>
      <c r="Q413" s="621"/>
      <c r="R413" s="621"/>
      <c r="S413" s="621"/>
      <c r="T413" s="621"/>
      <c r="U413" s="621"/>
      <c r="V413" s="621"/>
      <c r="W413" s="621"/>
      <c r="X413" s="621"/>
      <c r="Y413" s="621"/>
      <c r="Z413" s="621"/>
      <c r="AA413" s="621"/>
      <c r="AB413" s="621"/>
      <c r="AC413" s="621"/>
      <c r="AD413" s="621"/>
      <c r="AE413" s="621"/>
      <c r="AF413" s="621"/>
      <c r="AG413" s="621"/>
      <c r="AH413" s="621"/>
      <c r="AI413" s="621"/>
      <c r="AJ413" s="621"/>
      <c r="AK413" s="621"/>
      <c r="AL413" s="621"/>
      <c r="AM413" s="621"/>
      <c r="AN413" s="621"/>
      <c r="AO413" s="621"/>
      <c r="AP413" s="621"/>
      <c r="AQ413" s="621"/>
      <c r="AR413" s="621"/>
      <c r="AS413" s="621"/>
      <c r="AT413" s="621"/>
      <c r="AU413" s="621"/>
    </row>
    <row r="414" spans="1:47" s="621" customFormat="1" x14ac:dyDescent="0.55000000000000004">
      <c r="A414" s="651" t="s">
        <v>3405</v>
      </c>
      <c r="B414" s="652">
        <v>270</v>
      </c>
      <c r="C414" s="653" t="s">
        <v>49</v>
      </c>
      <c r="D414" s="654">
        <v>5312</v>
      </c>
      <c r="E414" s="655"/>
      <c r="F414" s="655"/>
      <c r="G414" s="15" t="s">
        <v>1693</v>
      </c>
      <c r="H414" s="654">
        <v>8</v>
      </c>
      <c r="I414" s="656">
        <v>2</v>
      </c>
      <c r="J414" s="657">
        <v>23</v>
      </c>
      <c r="K414" s="19" t="s">
        <v>3407</v>
      </c>
    </row>
    <row r="415" spans="1:47" s="621" customFormat="1" x14ac:dyDescent="0.55000000000000004">
      <c r="A415" s="3"/>
      <c r="B415" s="709"/>
    </row>
    <row r="416" spans="1:47" s="621" customFormat="1" x14ac:dyDescent="0.55000000000000004">
      <c r="A416" s="3" t="s">
        <v>3470</v>
      </c>
      <c r="B416" s="709">
        <v>271</v>
      </c>
      <c r="C416" s="653" t="s">
        <v>49</v>
      </c>
      <c r="D416" s="621">
        <v>3522</v>
      </c>
      <c r="E416" s="621">
        <v>51</v>
      </c>
      <c r="G416" s="15" t="s">
        <v>1693</v>
      </c>
      <c r="H416" s="621">
        <v>33</v>
      </c>
      <c r="I416" s="621">
        <v>3</v>
      </c>
      <c r="J416" s="621">
        <v>21</v>
      </c>
      <c r="K416" s="621">
        <v>13521</v>
      </c>
      <c r="P416" s="621">
        <v>100</v>
      </c>
    </row>
    <row r="417" spans="1:27" s="621" customFormat="1" x14ac:dyDescent="0.55000000000000004">
      <c r="A417" s="3"/>
      <c r="B417" s="709"/>
    </row>
    <row r="418" spans="1:27" s="712" customFormat="1" x14ac:dyDescent="0.55000000000000004">
      <c r="A418" s="677" t="s">
        <v>3329</v>
      </c>
      <c r="B418" s="711">
        <v>272</v>
      </c>
      <c r="G418" s="676" t="s">
        <v>1693</v>
      </c>
      <c r="J418" s="712">
        <v>48</v>
      </c>
      <c r="M418" s="712">
        <v>48</v>
      </c>
      <c r="P418" s="712">
        <v>250</v>
      </c>
      <c r="X418" s="712">
        <v>33</v>
      </c>
      <c r="AA418" s="712" t="s">
        <v>3480</v>
      </c>
    </row>
    <row r="419" spans="1:27" s="621" customFormat="1" x14ac:dyDescent="0.55000000000000004">
      <c r="A419" s="16"/>
      <c r="B419" s="709"/>
    </row>
    <row r="420" spans="1:27" s="621" customFormat="1" x14ac:dyDescent="0.55000000000000004">
      <c r="A420" s="3"/>
      <c r="B420" s="709"/>
    </row>
    <row r="421" spans="1:27" s="621" customFormat="1" x14ac:dyDescent="0.55000000000000004">
      <c r="A421" s="3"/>
      <c r="B421" s="709"/>
    </row>
    <row r="422" spans="1:27" s="621" customFormat="1" x14ac:dyDescent="0.55000000000000004">
      <c r="A422" s="3"/>
      <c r="B422" s="709"/>
    </row>
    <row r="423" spans="1:27" s="621" customFormat="1" x14ac:dyDescent="0.55000000000000004">
      <c r="A423" s="3"/>
      <c r="B423" s="709"/>
    </row>
    <row r="424" spans="1:27" s="621" customFormat="1" x14ac:dyDescent="0.55000000000000004">
      <c r="A424" s="3"/>
      <c r="B424" s="709"/>
    </row>
    <row r="425" spans="1:27" x14ac:dyDescent="0.55000000000000004">
      <c r="A425" s="122"/>
    </row>
    <row r="426" spans="1:27" x14ac:dyDescent="0.55000000000000004">
      <c r="A426" s="3"/>
    </row>
    <row r="427" spans="1:27" x14ac:dyDescent="0.55000000000000004">
      <c r="A427" s="3"/>
    </row>
    <row r="428" spans="1:27" x14ac:dyDescent="0.55000000000000004">
      <c r="A428" s="3"/>
    </row>
    <row r="429" spans="1:27" x14ac:dyDescent="0.55000000000000004">
      <c r="A429" s="3"/>
    </row>
    <row r="430" spans="1:27" x14ac:dyDescent="0.55000000000000004">
      <c r="A430" s="3"/>
    </row>
    <row r="431" spans="1:27" x14ac:dyDescent="0.55000000000000004">
      <c r="A431" s="3"/>
    </row>
    <row r="432" spans="1:27" x14ac:dyDescent="0.55000000000000004">
      <c r="A432" s="3"/>
    </row>
    <row r="433" spans="1:1" x14ac:dyDescent="0.55000000000000004">
      <c r="A433" s="3"/>
    </row>
    <row r="434" spans="1:1" x14ac:dyDescent="0.55000000000000004">
      <c r="A434" s="3"/>
    </row>
    <row r="435" spans="1:1" x14ac:dyDescent="0.55000000000000004">
      <c r="A435" s="3"/>
    </row>
    <row r="436" spans="1:1" x14ac:dyDescent="0.55000000000000004">
      <c r="A436" s="3"/>
    </row>
    <row r="437" spans="1:1" x14ac:dyDescent="0.55000000000000004">
      <c r="A437" s="3"/>
    </row>
    <row r="438" spans="1:1" x14ac:dyDescent="0.55000000000000004">
      <c r="A438" s="3"/>
    </row>
    <row r="439" spans="1:1" x14ac:dyDescent="0.55000000000000004">
      <c r="A439" s="3"/>
    </row>
    <row r="440" spans="1:1" x14ac:dyDescent="0.55000000000000004">
      <c r="A440" s="3"/>
    </row>
    <row r="441" spans="1:1" x14ac:dyDescent="0.55000000000000004">
      <c r="A441" s="3"/>
    </row>
    <row r="442" spans="1:1" x14ac:dyDescent="0.55000000000000004">
      <c r="A442" s="3"/>
    </row>
    <row r="443" spans="1:1" x14ac:dyDescent="0.55000000000000004">
      <c r="A443" s="3"/>
    </row>
    <row r="444" spans="1:1" x14ac:dyDescent="0.55000000000000004">
      <c r="A444" s="3"/>
    </row>
    <row r="445" spans="1:1" x14ac:dyDescent="0.55000000000000004">
      <c r="A445" s="3"/>
    </row>
    <row r="446" spans="1:1" x14ac:dyDescent="0.55000000000000004">
      <c r="A446" s="3"/>
    </row>
    <row r="447" spans="1:1" x14ac:dyDescent="0.55000000000000004">
      <c r="A447" s="3"/>
    </row>
    <row r="448" spans="1:1" x14ac:dyDescent="0.55000000000000004">
      <c r="A448" s="3"/>
    </row>
    <row r="449" spans="1:1" x14ac:dyDescent="0.55000000000000004">
      <c r="A449" s="3"/>
    </row>
    <row r="450" spans="1:1" x14ac:dyDescent="0.55000000000000004">
      <c r="A450" s="3"/>
    </row>
    <row r="451" spans="1:1" x14ac:dyDescent="0.55000000000000004">
      <c r="A451" s="3"/>
    </row>
    <row r="452" spans="1:1" x14ac:dyDescent="0.55000000000000004">
      <c r="A452" s="3"/>
    </row>
    <row r="453" spans="1:1" x14ac:dyDescent="0.55000000000000004">
      <c r="A453" s="3"/>
    </row>
    <row r="454" spans="1:1" x14ac:dyDescent="0.55000000000000004">
      <c r="A454" s="3"/>
    </row>
    <row r="455" spans="1:1" x14ac:dyDescent="0.55000000000000004">
      <c r="A455" s="3"/>
    </row>
    <row r="456" spans="1:1" x14ac:dyDescent="0.55000000000000004">
      <c r="A456" s="3"/>
    </row>
    <row r="457" spans="1:1" x14ac:dyDescent="0.55000000000000004">
      <c r="A457" s="3"/>
    </row>
    <row r="458" spans="1:1" x14ac:dyDescent="0.55000000000000004">
      <c r="A458" s="3"/>
    </row>
    <row r="459" spans="1:1" x14ac:dyDescent="0.55000000000000004">
      <c r="A459" s="3"/>
    </row>
    <row r="460" spans="1:1" x14ac:dyDescent="0.55000000000000004">
      <c r="A460" s="3"/>
    </row>
    <row r="461" spans="1:1" x14ac:dyDescent="0.55000000000000004">
      <c r="A461" s="3"/>
    </row>
    <row r="462" spans="1:1" x14ac:dyDescent="0.55000000000000004">
      <c r="A462" s="3"/>
    </row>
    <row r="463" spans="1:1" x14ac:dyDescent="0.55000000000000004">
      <c r="A463" s="3"/>
    </row>
    <row r="464" spans="1:1" x14ac:dyDescent="0.55000000000000004">
      <c r="A464" s="3"/>
    </row>
    <row r="465" spans="1:1" x14ac:dyDescent="0.55000000000000004">
      <c r="A465" s="3"/>
    </row>
    <row r="466" spans="1:1" x14ac:dyDescent="0.55000000000000004">
      <c r="A466" s="3"/>
    </row>
    <row r="467" spans="1:1" x14ac:dyDescent="0.55000000000000004">
      <c r="A467" s="3"/>
    </row>
    <row r="468" spans="1:1" x14ac:dyDescent="0.55000000000000004">
      <c r="A468" s="3"/>
    </row>
    <row r="469" spans="1:1" x14ac:dyDescent="0.55000000000000004">
      <c r="A469" s="3"/>
    </row>
    <row r="470" spans="1:1" x14ac:dyDescent="0.55000000000000004">
      <c r="A470" s="3"/>
    </row>
    <row r="471" spans="1:1" x14ac:dyDescent="0.55000000000000004">
      <c r="A471" s="3"/>
    </row>
    <row r="472" spans="1:1" x14ac:dyDescent="0.55000000000000004">
      <c r="A472" s="3"/>
    </row>
    <row r="473" spans="1:1" x14ac:dyDescent="0.55000000000000004">
      <c r="A473" s="3"/>
    </row>
    <row r="474" spans="1:1" x14ac:dyDescent="0.55000000000000004">
      <c r="A474" s="3"/>
    </row>
    <row r="475" spans="1:1" x14ac:dyDescent="0.55000000000000004">
      <c r="A475" s="3"/>
    </row>
    <row r="476" spans="1:1" x14ac:dyDescent="0.55000000000000004">
      <c r="A476" s="3"/>
    </row>
    <row r="477" spans="1:1" x14ac:dyDescent="0.55000000000000004">
      <c r="A477" s="3"/>
    </row>
    <row r="478" spans="1:1" x14ac:dyDescent="0.55000000000000004">
      <c r="A478" s="3"/>
    </row>
    <row r="479" spans="1:1" x14ac:dyDescent="0.55000000000000004">
      <c r="A479" s="3"/>
    </row>
    <row r="480" spans="1:1" x14ac:dyDescent="0.55000000000000004">
      <c r="A480" s="3"/>
    </row>
    <row r="481" spans="1:1" x14ac:dyDescent="0.55000000000000004">
      <c r="A481" s="3"/>
    </row>
    <row r="482" spans="1:1" x14ac:dyDescent="0.55000000000000004">
      <c r="A482" s="3"/>
    </row>
    <row r="483" spans="1:1" x14ac:dyDescent="0.55000000000000004">
      <c r="A483" s="3"/>
    </row>
    <row r="484" spans="1:1" x14ac:dyDescent="0.55000000000000004">
      <c r="A484" s="3"/>
    </row>
    <row r="485" spans="1:1" x14ac:dyDescent="0.55000000000000004">
      <c r="A485" s="3"/>
    </row>
    <row r="486" spans="1:1" x14ac:dyDescent="0.55000000000000004">
      <c r="A486" s="3"/>
    </row>
    <row r="487" spans="1:1" x14ac:dyDescent="0.55000000000000004">
      <c r="A487" s="3"/>
    </row>
    <row r="488" spans="1:1" x14ac:dyDescent="0.55000000000000004">
      <c r="A488" s="3"/>
    </row>
    <row r="489" spans="1:1" x14ac:dyDescent="0.55000000000000004">
      <c r="A489" s="3"/>
    </row>
    <row r="490" spans="1:1" x14ac:dyDescent="0.55000000000000004">
      <c r="A490" s="22"/>
    </row>
    <row r="491" spans="1:1" x14ac:dyDescent="0.55000000000000004">
      <c r="A491" s="3"/>
    </row>
    <row r="492" spans="1:1" x14ac:dyDescent="0.55000000000000004">
      <c r="A492" s="3"/>
    </row>
    <row r="493" spans="1:1" x14ac:dyDescent="0.55000000000000004">
      <c r="A493" s="3"/>
    </row>
    <row r="494" spans="1:1" x14ac:dyDescent="0.55000000000000004">
      <c r="A494" s="3"/>
    </row>
    <row r="495" spans="1:1" x14ac:dyDescent="0.55000000000000004">
      <c r="A495" s="3"/>
    </row>
    <row r="496" spans="1:1" x14ac:dyDescent="0.55000000000000004">
      <c r="A496" s="3"/>
    </row>
    <row r="497" spans="1:1" x14ac:dyDescent="0.55000000000000004">
      <c r="A497" s="3"/>
    </row>
    <row r="498" spans="1:1" x14ac:dyDescent="0.55000000000000004">
      <c r="A498" s="3"/>
    </row>
    <row r="499" spans="1:1" x14ac:dyDescent="0.55000000000000004">
      <c r="A499" s="3"/>
    </row>
    <row r="500" spans="1:1" x14ac:dyDescent="0.55000000000000004">
      <c r="A500" s="3"/>
    </row>
    <row r="501" spans="1:1" x14ac:dyDescent="0.55000000000000004">
      <c r="A501" s="3"/>
    </row>
    <row r="502" spans="1:1" x14ac:dyDescent="0.55000000000000004">
      <c r="A502" s="3"/>
    </row>
    <row r="503" spans="1:1" x14ac:dyDescent="0.55000000000000004">
      <c r="A503" s="3"/>
    </row>
    <row r="504" spans="1:1" x14ac:dyDescent="0.55000000000000004">
      <c r="A504" s="3"/>
    </row>
    <row r="505" spans="1:1" x14ac:dyDescent="0.55000000000000004">
      <c r="A505" s="3"/>
    </row>
    <row r="506" spans="1:1" x14ac:dyDescent="0.55000000000000004">
      <c r="A506" s="3"/>
    </row>
    <row r="507" spans="1:1" x14ac:dyDescent="0.55000000000000004">
      <c r="A507" s="3"/>
    </row>
    <row r="508" spans="1:1" x14ac:dyDescent="0.55000000000000004">
      <c r="A508" s="3"/>
    </row>
    <row r="509" spans="1:1" x14ac:dyDescent="0.55000000000000004">
      <c r="A509" s="3"/>
    </row>
    <row r="510" spans="1:1" x14ac:dyDescent="0.55000000000000004">
      <c r="A510" s="3"/>
    </row>
    <row r="511" spans="1:1" x14ac:dyDescent="0.55000000000000004">
      <c r="A511" s="3"/>
    </row>
    <row r="512" spans="1:1" x14ac:dyDescent="0.55000000000000004">
      <c r="A512" s="3"/>
    </row>
    <row r="513" spans="1:1" x14ac:dyDescent="0.55000000000000004">
      <c r="A513" s="3"/>
    </row>
    <row r="514" spans="1:1" x14ac:dyDescent="0.55000000000000004">
      <c r="A514" s="3"/>
    </row>
    <row r="515" spans="1:1" x14ac:dyDescent="0.55000000000000004">
      <c r="A515" s="3"/>
    </row>
    <row r="516" spans="1:1" x14ac:dyDescent="0.55000000000000004">
      <c r="A516" s="3"/>
    </row>
    <row r="517" spans="1:1" x14ac:dyDescent="0.55000000000000004">
      <c r="A517" s="3"/>
    </row>
    <row r="518" spans="1:1" x14ac:dyDescent="0.55000000000000004">
      <c r="A518" s="3"/>
    </row>
    <row r="519" spans="1:1" x14ac:dyDescent="0.55000000000000004">
      <c r="A519" s="3"/>
    </row>
    <row r="520" spans="1:1" x14ac:dyDescent="0.55000000000000004">
      <c r="A520" s="3"/>
    </row>
    <row r="521" spans="1:1" x14ac:dyDescent="0.55000000000000004">
      <c r="A521" s="3"/>
    </row>
    <row r="522" spans="1:1" x14ac:dyDescent="0.55000000000000004">
      <c r="A522" s="3"/>
    </row>
    <row r="523" spans="1:1" x14ac:dyDescent="0.55000000000000004">
      <c r="A523" s="3"/>
    </row>
    <row r="524" spans="1:1" x14ac:dyDescent="0.55000000000000004">
      <c r="A524" s="3"/>
    </row>
    <row r="525" spans="1:1" x14ac:dyDescent="0.55000000000000004">
      <c r="A525" s="3"/>
    </row>
    <row r="526" spans="1:1" x14ac:dyDescent="0.55000000000000004">
      <c r="A526" s="3"/>
    </row>
    <row r="527" spans="1:1" x14ac:dyDescent="0.55000000000000004">
      <c r="A527" s="3"/>
    </row>
    <row r="528" spans="1:1" x14ac:dyDescent="0.55000000000000004">
      <c r="A528" s="3"/>
    </row>
    <row r="529" spans="1:1" x14ac:dyDescent="0.55000000000000004">
      <c r="A529" s="3"/>
    </row>
    <row r="530" spans="1:1" x14ac:dyDescent="0.55000000000000004">
      <c r="A530" s="11"/>
    </row>
    <row r="531" spans="1:1" x14ac:dyDescent="0.55000000000000004">
      <c r="A531" s="3"/>
    </row>
    <row r="532" spans="1:1" x14ac:dyDescent="0.55000000000000004">
      <c r="A532" s="3"/>
    </row>
    <row r="533" spans="1:1" x14ac:dyDescent="0.55000000000000004">
      <c r="A533" s="3"/>
    </row>
    <row r="534" spans="1:1" x14ac:dyDescent="0.55000000000000004">
      <c r="A534" s="3"/>
    </row>
    <row r="535" spans="1:1" x14ac:dyDescent="0.55000000000000004">
      <c r="A535" s="3"/>
    </row>
    <row r="536" spans="1:1" x14ac:dyDescent="0.55000000000000004">
      <c r="A536" s="3"/>
    </row>
    <row r="537" spans="1:1" x14ac:dyDescent="0.55000000000000004">
      <c r="A537" s="3"/>
    </row>
    <row r="538" spans="1:1" x14ac:dyDescent="0.55000000000000004">
      <c r="A538" s="3"/>
    </row>
    <row r="539" spans="1:1" x14ac:dyDescent="0.55000000000000004">
      <c r="A539" s="3"/>
    </row>
    <row r="540" spans="1:1" x14ac:dyDescent="0.55000000000000004">
      <c r="A540" s="3"/>
    </row>
    <row r="541" spans="1:1" x14ac:dyDescent="0.55000000000000004">
      <c r="A541" s="3"/>
    </row>
    <row r="542" spans="1:1" x14ac:dyDescent="0.55000000000000004">
      <c r="A542" s="3"/>
    </row>
    <row r="543" spans="1:1" x14ac:dyDescent="0.55000000000000004">
      <c r="A543" s="3"/>
    </row>
    <row r="544" spans="1:1" x14ac:dyDescent="0.55000000000000004">
      <c r="A544" s="3"/>
    </row>
    <row r="545" spans="1:1" x14ac:dyDescent="0.55000000000000004">
      <c r="A545" s="3"/>
    </row>
    <row r="546" spans="1:1" x14ac:dyDescent="0.55000000000000004">
      <c r="A546" s="3"/>
    </row>
    <row r="547" spans="1:1" x14ac:dyDescent="0.55000000000000004">
      <c r="A547" s="3"/>
    </row>
    <row r="548" spans="1:1" x14ac:dyDescent="0.55000000000000004">
      <c r="A548" s="3"/>
    </row>
    <row r="549" spans="1:1" x14ac:dyDescent="0.55000000000000004">
      <c r="A549" s="3"/>
    </row>
    <row r="550" spans="1:1" x14ac:dyDescent="0.55000000000000004">
      <c r="A550" s="3"/>
    </row>
    <row r="551" spans="1:1" x14ac:dyDescent="0.55000000000000004">
      <c r="A551" s="3"/>
    </row>
    <row r="552" spans="1:1" x14ac:dyDescent="0.55000000000000004">
      <c r="A552" s="3"/>
    </row>
    <row r="553" spans="1:1" x14ac:dyDescent="0.55000000000000004">
      <c r="A553" s="3"/>
    </row>
    <row r="554" spans="1:1" x14ac:dyDescent="0.55000000000000004">
      <c r="A554" s="3"/>
    </row>
    <row r="555" spans="1:1" x14ac:dyDescent="0.55000000000000004">
      <c r="A555" s="3"/>
    </row>
    <row r="556" spans="1:1" x14ac:dyDescent="0.55000000000000004">
      <c r="A556" s="3"/>
    </row>
    <row r="557" spans="1:1" x14ac:dyDescent="0.55000000000000004">
      <c r="A557" s="3"/>
    </row>
    <row r="558" spans="1:1" x14ac:dyDescent="0.55000000000000004">
      <c r="A558" s="3"/>
    </row>
    <row r="559" spans="1:1" x14ac:dyDescent="0.55000000000000004">
      <c r="A559" s="3"/>
    </row>
    <row r="560" spans="1:1" x14ac:dyDescent="0.55000000000000004">
      <c r="A560" s="3"/>
    </row>
    <row r="561" spans="1:1" x14ac:dyDescent="0.55000000000000004">
      <c r="A561" s="3"/>
    </row>
    <row r="562" spans="1:1" x14ac:dyDescent="0.55000000000000004">
      <c r="A562" s="3"/>
    </row>
    <row r="563" spans="1:1" x14ac:dyDescent="0.55000000000000004">
      <c r="A563" s="3"/>
    </row>
    <row r="564" spans="1:1" x14ac:dyDescent="0.55000000000000004">
      <c r="A564" s="3"/>
    </row>
    <row r="565" spans="1:1" x14ac:dyDescent="0.55000000000000004">
      <c r="A565" s="3"/>
    </row>
    <row r="566" spans="1:1" x14ac:dyDescent="0.55000000000000004">
      <c r="A566" s="3"/>
    </row>
    <row r="567" spans="1:1" x14ac:dyDescent="0.55000000000000004">
      <c r="A567" s="3"/>
    </row>
    <row r="568" spans="1:1" x14ac:dyDescent="0.55000000000000004">
      <c r="A568" s="3"/>
    </row>
    <row r="569" spans="1:1" x14ac:dyDescent="0.55000000000000004">
      <c r="A569" s="3"/>
    </row>
    <row r="570" spans="1:1" x14ac:dyDescent="0.55000000000000004">
      <c r="A570" s="3"/>
    </row>
    <row r="571" spans="1:1" x14ac:dyDescent="0.55000000000000004">
      <c r="A571" s="3"/>
    </row>
    <row r="572" spans="1:1" x14ac:dyDescent="0.55000000000000004">
      <c r="A572" s="3"/>
    </row>
    <row r="573" spans="1:1" x14ac:dyDescent="0.55000000000000004">
      <c r="A573" s="3"/>
    </row>
    <row r="574" spans="1:1" x14ac:dyDescent="0.55000000000000004">
      <c r="A574" s="3"/>
    </row>
    <row r="575" spans="1:1" x14ac:dyDescent="0.55000000000000004">
      <c r="A575" s="3"/>
    </row>
    <row r="576" spans="1:1" x14ac:dyDescent="0.55000000000000004">
      <c r="A576" s="3"/>
    </row>
    <row r="577" spans="1:1" x14ac:dyDescent="0.55000000000000004">
      <c r="A577" s="3"/>
    </row>
    <row r="578" spans="1:1" x14ac:dyDescent="0.55000000000000004">
      <c r="A578" s="3"/>
    </row>
    <row r="579" spans="1:1" x14ac:dyDescent="0.55000000000000004">
      <c r="A579" s="3"/>
    </row>
    <row r="580" spans="1:1" x14ac:dyDescent="0.55000000000000004">
      <c r="A580" s="3"/>
    </row>
    <row r="581" spans="1:1" x14ac:dyDescent="0.55000000000000004">
      <c r="A581" s="3"/>
    </row>
    <row r="582" spans="1:1" x14ac:dyDescent="0.55000000000000004">
      <c r="A582" s="3"/>
    </row>
    <row r="583" spans="1:1" x14ac:dyDescent="0.55000000000000004">
      <c r="A583" s="3"/>
    </row>
    <row r="584" spans="1:1" x14ac:dyDescent="0.55000000000000004">
      <c r="A584" s="3"/>
    </row>
    <row r="585" spans="1:1" x14ac:dyDescent="0.55000000000000004">
      <c r="A585" s="3"/>
    </row>
    <row r="586" spans="1:1" x14ac:dyDescent="0.55000000000000004">
      <c r="A586" s="3"/>
    </row>
    <row r="587" spans="1:1" x14ac:dyDescent="0.55000000000000004">
      <c r="A587" s="3"/>
    </row>
    <row r="588" spans="1:1" x14ac:dyDescent="0.55000000000000004">
      <c r="A588" s="3"/>
    </row>
    <row r="589" spans="1:1" x14ac:dyDescent="0.55000000000000004">
      <c r="A589" s="3"/>
    </row>
    <row r="590" spans="1:1" x14ac:dyDescent="0.55000000000000004">
      <c r="A590" s="3"/>
    </row>
    <row r="591" spans="1:1" x14ac:dyDescent="0.55000000000000004">
      <c r="A591" s="3"/>
    </row>
    <row r="592" spans="1:1" x14ac:dyDescent="0.55000000000000004">
      <c r="A592" s="3"/>
    </row>
    <row r="593" spans="1:1" x14ac:dyDescent="0.55000000000000004">
      <c r="A593" s="3"/>
    </row>
    <row r="594" spans="1:1" x14ac:dyDescent="0.55000000000000004">
      <c r="A594" s="3"/>
    </row>
    <row r="595" spans="1:1" x14ac:dyDescent="0.55000000000000004">
      <c r="A595" s="3"/>
    </row>
    <row r="596" spans="1:1" x14ac:dyDescent="0.55000000000000004">
      <c r="A596" s="3"/>
    </row>
    <row r="597" spans="1:1" x14ac:dyDescent="0.55000000000000004">
      <c r="A597" s="3"/>
    </row>
    <row r="598" spans="1:1" x14ac:dyDescent="0.55000000000000004">
      <c r="A598" s="3"/>
    </row>
    <row r="599" spans="1:1" x14ac:dyDescent="0.55000000000000004">
      <c r="A599" s="3"/>
    </row>
    <row r="600" spans="1:1" x14ac:dyDescent="0.55000000000000004">
      <c r="A600" s="3"/>
    </row>
    <row r="601" spans="1:1" x14ac:dyDescent="0.55000000000000004">
      <c r="A601" s="3"/>
    </row>
    <row r="602" spans="1:1" x14ac:dyDescent="0.55000000000000004">
      <c r="A602" s="3"/>
    </row>
    <row r="603" spans="1:1" x14ac:dyDescent="0.55000000000000004">
      <c r="A603" s="3"/>
    </row>
    <row r="604" spans="1:1" x14ac:dyDescent="0.55000000000000004">
      <c r="A604" s="3"/>
    </row>
    <row r="605" spans="1:1" x14ac:dyDescent="0.55000000000000004">
      <c r="A605" s="3"/>
    </row>
    <row r="606" spans="1:1" x14ac:dyDescent="0.55000000000000004">
      <c r="A606" s="3"/>
    </row>
    <row r="607" spans="1:1" x14ac:dyDescent="0.55000000000000004">
      <c r="A607" s="3"/>
    </row>
    <row r="608" spans="1:1" x14ac:dyDescent="0.55000000000000004">
      <c r="A608" s="3"/>
    </row>
    <row r="609" spans="1:1" x14ac:dyDescent="0.55000000000000004">
      <c r="A609" s="3"/>
    </row>
    <row r="610" spans="1:1" x14ac:dyDescent="0.55000000000000004">
      <c r="A610" s="3"/>
    </row>
    <row r="611" spans="1:1" x14ac:dyDescent="0.55000000000000004">
      <c r="A611" s="3"/>
    </row>
    <row r="612" spans="1:1" x14ac:dyDescent="0.55000000000000004">
      <c r="A612" s="3"/>
    </row>
    <row r="613" spans="1:1" x14ac:dyDescent="0.55000000000000004">
      <c r="A613" s="3"/>
    </row>
    <row r="614" spans="1:1" x14ac:dyDescent="0.55000000000000004">
      <c r="A614" s="3"/>
    </row>
    <row r="615" spans="1:1" x14ac:dyDescent="0.55000000000000004">
      <c r="A615" s="3"/>
    </row>
    <row r="616" spans="1:1" x14ac:dyDescent="0.55000000000000004">
      <c r="A616" s="3"/>
    </row>
    <row r="617" spans="1:1" x14ac:dyDescent="0.55000000000000004">
      <c r="A617" s="3"/>
    </row>
    <row r="618" spans="1:1" x14ac:dyDescent="0.55000000000000004">
      <c r="A618" s="3"/>
    </row>
    <row r="619" spans="1:1" x14ac:dyDescent="0.55000000000000004">
      <c r="A619" s="3"/>
    </row>
    <row r="620" spans="1:1" x14ac:dyDescent="0.55000000000000004">
      <c r="A620" s="3"/>
    </row>
    <row r="621" spans="1:1" x14ac:dyDescent="0.55000000000000004">
      <c r="A621" s="3"/>
    </row>
    <row r="622" spans="1:1" x14ac:dyDescent="0.55000000000000004">
      <c r="A622" s="3"/>
    </row>
    <row r="623" spans="1:1" x14ac:dyDescent="0.55000000000000004">
      <c r="A623" s="3"/>
    </row>
    <row r="624" spans="1:1" x14ac:dyDescent="0.55000000000000004">
      <c r="A624" s="3"/>
    </row>
    <row r="625" spans="1:1" x14ac:dyDescent="0.55000000000000004">
      <c r="A625" s="3"/>
    </row>
    <row r="626" spans="1:1" x14ac:dyDescent="0.55000000000000004">
      <c r="A626" s="3"/>
    </row>
    <row r="627" spans="1:1" x14ac:dyDescent="0.55000000000000004">
      <c r="A627" s="3"/>
    </row>
    <row r="628" spans="1:1" x14ac:dyDescent="0.55000000000000004">
      <c r="A628" s="3"/>
    </row>
    <row r="629" spans="1:1" x14ac:dyDescent="0.55000000000000004">
      <c r="A629" s="3"/>
    </row>
    <row r="630" spans="1:1" x14ac:dyDescent="0.55000000000000004">
      <c r="A630" s="3"/>
    </row>
    <row r="631" spans="1:1" x14ac:dyDescent="0.55000000000000004">
      <c r="A631" s="11"/>
    </row>
    <row r="632" spans="1:1" x14ac:dyDescent="0.55000000000000004">
      <c r="A632" s="3"/>
    </row>
    <row r="633" spans="1:1" x14ac:dyDescent="0.55000000000000004">
      <c r="A633" s="3"/>
    </row>
    <row r="634" spans="1:1" x14ac:dyDescent="0.55000000000000004">
      <c r="A634" s="3"/>
    </row>
    <row r="635" spans="1:1" x14ac:dyDescent="0.55000000000000004">
      <c r="A635" s="3"/>
    </row>
    <row r="636" spans="1:1" x14ac:dyDescent="0.55000000000000004">
      <c r="A636" s="11"/>
    </row>
    <row r="637" spans="1:1" x14ac:dyDescent="0.55000000000000004">
      <c r="A637" s="3"/>
    </row>
    <row r="638" spans="1:1" x14ac:dyDescent="0.55000000000000004">
      <c r="A638" s="3"/>
    </row>
    <row r="639" spans="1:1" x14ac:dyDescent="0.55000000000000004">
      <c r="A639" s="3"/>
    </row>
    <row r="640" spans="1:1" x14ac:dyDescent="0.55000000000000004">
      <c r="A640" s="3"/>
    </row>
    <row r="641" spans="1:1" x14ac:dyDescent="0.55000000000000004">
      <c r="A641" s="16"/>
    </row>
    <row r="642" spans="1:1" x14ac:dyDescent="0.55000000000000004">
      <c r="A642" s="16"/>
    </row>
    <row r="643" spans="1:1" x14ac:dyDescent="0.55000000000000004">
      <c r="A643" s="16"/>
    </row>
    <row r="644" spans="1:1" x14ac:dyDescent="0.55000000000000004">
      <c r="A644" s="3"/>
    </row>
    <row r="645" spans="1:1" x14ac:dyDescent="0.55000000000000004">
      <c r="A645" s="3"/>
    </row>
    <row r="646" spans="1:1" x14ac:dyDescent="0.55000000000000004">
      <c r="A646" s="3"/>
    </row>
    <row r="647" spans="1:1" x14ac:dyDescent="0.55000000000000004">
      <c r="A647" s="3"/>
    </row>
    <row r="648" spans="1:1" x14ac:dyDescent="0.55000000000000004">
      <c r="A648" s="31"/>
    </row>
    <row r="649" spans="1:1" x14ac:dyDescent="0.55000000000000004">
      <c r="A649" s="31"/>
    </row>
    <row r="650" spans="1:1" x14ac:dyDescent="0.55000000000000004">
      <c r="A650" s="31"/>
    </row>
    <row r="651" spans="1:1" x14ac:dyDescent="0.55000000000000004">
      <c r="A651" s="31"/>
    </row>
    <row r="652" spans="1:1" x14ac:dyDescent="0.55000000000000004">
      <c r="A652" s="31"/>
    </row>
    <row r="653" spans="1:1" x14ac:dyDescent="0.55000000000000004">
      <c r="A653" s="31"/>
    </row>
    <row r="654" spans="1:1" x14ac:dyDescent="0.55000000000000004">
      <c r="A654" s="31"/>
    </row>
    <row r="655" spans="1:1" x14ac:dyDescent="0.55000000000000004">
      <c r="A655" s="31"/>
    </row>
    <row r="656" spans="1:1" x14ac:dyDescent="0.55000000000000004">
      <c r="A656" s="31"/>
    </row>
    <row r="657" spans="1:1" x14ac:dyDescent="0.55000000000000004">
      <c r="A657" s="31"/>
    </row>
    <row r="658" spans="1:1" x14ac:dyDescent="0.55000000000000004">
      <c r="A658" s="31"/>
    </row>
    <row r="659" spans="1:1" x14ac:dyDescent="0.55000000000000004">
      <c r="A659" s="31"/>
    </row>
    <row r="660" spans="1:1" x14ac:dyDescent="0.55000000000000004">
      <c r="A660" s="31"/>
    </row>
    <row r="661" spans="1:1" x14ac:dyDescent="0.55000000000000004">
      <c r="A661" s="31"/>
    </row>
    <row r="662" spans="1:1" x14ac:dyDescent="0.55000000000000004">
      <c r="A662" s="31"/>
    </row>
    <row r="663" spans="1:1" x14ac:dyDescent="0.55000000000000004">
      <c r="A663" s="31"/>
    </row>
    <row r="664" spans="1:1" x14ac:dyDescent="0.55000000000000004">
      <c r="A664" s="31"/>
    </row>
    <row r="665" spans="1:1" x14ac:dyDescent="0.55000000000000004">
      <c r="A665" s="31"/>
    </row>
    <row r="666" spans="1:1" x14ac:dyDescent="0.55000000000000004">
      <c r="A666" s="31"/>
    </row>
    <row r="667" spans="1:1" x14ac:dyDescent="0.55000000000000004">
      <c r="A667" s="31"/>
    </row>
    <row r="668" spans="1:1" x14ac:dyDescent="0.55000000000000004">
      <c r="A668" s="31"/>
    </row>
    <row r="669" spans="1:1" x14ac:dyDescent="0.55000000000000004">
      <c r="A669" s="31"/>
    </row>
    <row r="670" spans="1:1" x14ac:dyDescent="0.55000000000000004">
      <c r="A670" s="31"/>
    </row>
    <row r="671" spans="1:1" x14ac:dyDescent="0.55000000000000004">
      <c r="A671" s="31"/>
    </row>
    <row r="672" spans="1:1" x14ac:dyDescent="0.55000000000000004">
      <c r="A672" s="31"/>
    </row>
    <row r="673" spans="1:1" x14ac:dyDescent="0.55000000000000004">
      <c r="A673" s="31"/>
    </row>
    <row r="674" spans="1:1" x14ac:dyDescent="0.55000000000000004">
      <c r="A674" s="31"/>
    </row>
    <row r="675" spans="1:1" x14ac:dyDescent="0.55000000000000004">
      <c r="A675" s="31"/>
    </row>
    <row r="676" spans="1:1" x14ac:dyDescent="0.55000000000000004">
      <c r="A676" s="31"/>
    </row>
    <row r="677" spans="1:1" x14ac:dyDescent="0.55000000000000004">
      <c r="A677" s="31"/>
    </row>
    <row r="678" spans="1:1" x14ac:dyDescent="0.55000000000000004">
      <c r="A678" s="31"/>
    </row>
    <row r="679" spans="1:1" x14ac:dyDescent="0.55000000000000004">
      <c r="A679" s="31"/>
    </row>
    <row r="680" spans="1:1" x14ac:dyDescent="0.55000000000000004">
      <c r="A680" s="31"/>
    </row>
    <row r="681" spans="1:1" x14ac:dyDescent="0.55000000000000004">
      <c r="A681" s="31"/>
    </row>
    <row r="682" spans="1:1" x14ac:dyDescent="0.55000000000000004">
      <c r="A682" s="31"/>
    </row>
    <row r="683" spans="1:1" x14ac:dyDescent="0.55000000000000004">
      <c r="A683" s="31"/>
    </row>
    <row r="684" spans="1:1" x14ac:dyDescent="0.55000000000000004">
      <c r="A684" s="31"/>
    </row>
    <row r="685" spans="1:1" x14ac:dyDescent="0.55000000000000004">
      <c r="A685" s="31"/>
    </row>
    <row r="686" spans="1:1" x14ac:dyDescent="0.55000000000000004">
      <c r="A686" s="31"/>
    </row>
    <row r="687" spans="1:1" x14ac:dyDescent="0.55000000000000004">
      <c r="A687" s="31"/>
    </row>
    <row r="688" spans="1:1" x14ac:dyDescent="0.55000000000000004">
      <c r="A688" s="31"/>
    </row>
    <row r="689" spans="1:1" x14ac:dyDescent="0.55000000000000004">
      <c r="A689" s="31"/>
    </row>
    <row r="690" spans="1:1" x14ac:dyDescent="0.55000000000000004">
      <c r="A690" s="31"/>
    </row>
    <row r="691" spans="1:1" x14ac:dyDescent="0.55000000000000004">
      <c r="A691" s="31"/>
    </row>
    <row r="692" spans="1:1" x14ac:dyDescent="0.55000000000000004">
      <c r="A692" s="31"/>
    </row>
    <row r="693" spans="1:1" x14ac:dyDescent="0.55000000000000004">
      <c r="A693" s="31"/>
    </row>
    <row r="694" spans="1:1" x14ac:dyDescent="0.55000000000000004">
      <c r="A694" s="31"/>
    </row>
    <row r="695" spans="1:1" x14ac:dyDescent="0.55000000000000004">
      <c r="A695" s="31"/>
    </row>
    <row r="696" spans="1:1" x14ac:dyDescent="0.55000000000000004">
      <c r="A696" s="31"/>
    </row>
    <row r="697" spans="1:1" x14ac:dyDescent="0.55000000000000004">
      <c r="A697" s="31"/>
    </row>
    <row r="698" spans="1:1" x14ac:dyDescent="0.55000000000000004">
      <c r="A698" s="31"/>
    </row>
    <row r="699" spans="1:1" x14ac:dyDescent="0.55000000000000004">
      <c r="A699" s="31"/>
    </row>
    <row r="700" spans="1:1" x14ac:dyDescent="0.55000000000000004">
      <c r="A700" s="31"/>
    </row>
    <row r="701" spans="1:1" x14ac:dyDescent="0.55000000000000004">
      <c r="A701" s="31"/>
    </row>
    <row r="702" spans="1:1" x14ac:dyDescent="0.55000000000000004">
      <c r="A702" s="31"/>
    </row>
    <row r="703" spans="1:1" x14ac:dyDescent="0.55000000000000004">
      <c r="A703" s="31"/>
    </row>
    <row r="704" spans="1:1" x14ac:dyDescent="0.55000000000000004">
      <c r="A704" s="31"/>
    </row>
    <row r="705" spans="1:1" x14ac:dyDescent="0.55000000000000004">
      <c r="A705" s="31"/>
    </row>
    <row r="706" spans="1:1" x14ac:dyDescent="0.55000000000000004">
      <c r="A706" s="31"/>
    </row>
    <row r="707" spans="1:1" x14ac:dyDescent="0.55000000000000004">
      <c r="A707" s="31"/>
    </row>
    <row r="708" spans="1:1" x14ac:dyDescent="0.55000000000000004">
      <c r="A708" s="31"/>
    </row>
    <row r="709" spans="1:1" x14ac:dyDescent="0.55000000000000004">
      <c r="A709" s="31"/>
    </row>
    <row r="710" spans="1:1" x14ac:dyDescent="0.55000000000000004">
      <c r="A710" s="31"/>
    </row>
    <row r="711" spans="1:1" x14ac:dyDescent="0.55000000000000004">
      <c r="A711" s="31"/>
    </row>
    <row r="712" spans="1:1" x14ac:dyDescent="0.55000000000000004">
      <c r="A712" s="31"/>
    </row>
    <row r="713" spans="1:1" x14ac:dyDescent="0.55000000000000004">
      <c r="A713" s="31"/>
    </row>
    <row r="714" spans="1:1" x14ac:dyDescent="0.55000000000000004">
      <c r="A714" s="31"/>
    </row>
    <row r="715" spans="1:1" x14ac:dyDescent="0.55000000000000004">
      <c r="A715" s="31"/>
    </row>
    <row r="716" spans="1:1" x14ac:dyDescent="0.55000000000000004">
      <c r="A716" s="31"/>
    </row>
    <row r="717" spans="1:1" x14ac:dyDescent="0.55000000000000004">
      <c r="A717" s="31"/>
    </row>
    <row r="718" spans="1:1" x14ac:dyDescent="0.55000000000000004">
      <c r="A718" s="31"/>
    </row>
    <row r="719" spans="1:1" x14ac:dyDescent="0.55000000000000004">
      <c r="A719" s="31"/>
    </row>
    <row r="720" spans="1:1" x14ac:dyDescent="0.55000000000000004">
      <c r="A720" s="31"/>
    </row>
    <row r="721" spans="1:1" x14ac:dyDescent="0.55000000000000004">
      <c r="A721" s="31"/>
    </row>
    <row r="722" spans="1:1" x14ac:dyDescent="0.55000000000000004">
      <c r="A722" s="31"/>
    </row>
    <row r="723" spans="1:1" x14ac:dyDescent="0.55000000000000004">
      <c r="A723" s="31"/>
    </row>
    <row r="724" spans="1:1" x14ac:dyDescent="0.55000000000000004">
      <c r="A724" s="31"/>
    </row>
    <row r="725" spans="1:1" x14ac:dyDescent="0.55000000000000004">
      <c r="A725" s="31"/>
    </row>
    <row r="726" spans="1:1" x14ac:dyDescent="0.55000000000000004">
      <c r="A726" s="31"/>
    </row>
    <row r="727" spans="1:1" x14ac:dyDescent="0.55000000000000004">
      <c r="A727" s="31"/>
    </row>
    <row r="728" spans="1:1" x14ac:dyDescent="0.55000000000000004">
      <c r="A728" s="31"/>
    </row>
    <row r="729" spans="1:1" x14ac:dyDescent="0.55000000000000004">
      <c r="A729" s="31"/>
    </row>
    <row r="730" spans="1:1" x14ac:dyDescent="0.55000000000000004">
      <c r="A730" s="31"/>
    </row>
    <row r="731" spans="1:1" x14ac:dyDescent="0.55000000000000004">
      <c r="A731" s="31"/>
    </row>
    <row r="732" spans="1:1" x14ac:dyDescent="0.55000000000000004">
      <c r="A732" s="31"/>
    </row>
    <row r="733" spans="1:1" x14ac:dyDescent="0.55000000000000004">
      <c r="A733" s="31"/>
    </row>
    <row r="734" spans="1:1" x14ac:dyDescent="0.55000000000000004">
      <c r="A734" s="31"/>
    </row>
    <row r="735" spans="1:1" x14ac:dyDescent="0.55000000000000004">
      <c r="A735" s="31"/>
    </row>
    <row r="736" spans="1:1" x14ac:dyDescent="0.55000000000000004">
      <c r="A736" s="31"/>
    </row>
    <row r="737" spans="1:1" x14ac:dyDescent="0.55000000000000004">
      <c r="A737" s="31"/>
    </row>
    <row r="738" spans="1:1" x14ac:dyDescent="0.55000000000000004">
      <c r="A738" s="31"/>
    </row>
    <row r="739" spans="1:1" x14ac:dyDescent="0.55000000000000004">
      <c r="A739" s="31"/>
    </row>
    <row r="740" spans="1:1" x14ac:dyDescent="0.55000000000000004">
      <c r="A740" s="31"/>
    </row>
    <row r="741" spans="1:1" x14ac:dyDescent="0.55000000000000004">
      <c r="A741" s="31"/>
    </row>
    <row r="742" spans="1:1" x14ac:dyDescent="0.55000000000000004">
      <c r="A742" s="31"/>
    </row>
    <row r="743" spans="1:1" x14ac:dyDescent="0.55000000000000004">
      <c r="A743" s="31"/>
    </row>
    <row r="744" spans="1:1" x14ac:dyDescent="0.55000000000000004">
      <c r="A744" s="197"/>
    </row>
    <row r="745" spans="1:1" x14ac:dyDescent="0.55000000000000004">
      <c r="A745" s="197"/>
    </row>
    <row r="746" spans="1:1" x14ac:dyDescent="0.55000000000000004">
      <c r="A746" s="197"/>
    </row>
    <row r="747" spans="1:1" x14ac:dyDescent="0.55000000000000004">
      <c r="A747" s="197"/>
    </row>
    <row r="748" spans="1:1" x14ac:dyDescent="0.55000000000000004">
      <c r="A748" s="197"/>
    </row>
    <row r="749" spans="1:1" x14ac:dyDescent="0.55000000000000004">
      <c r="A749" s="197"/>
    </row>
    <row r="750" spans="1:1" x14ac:dyDescent="0.55000000000000004">
      <c r="A750" s="197"/>
    </row>
    <row r="751" spans="1:1" x14ac:dyDescent="0.55000000000000004">
      <c r="A751" s="197"/>
    </row>
    <row r="752" spans="1:1" x14ac:dyDescent="0.55000000000000004">
      <c r="A752" s="197"/>
    </row>
    <row r="753" spans="1:1" x14ac:dyDescent="0.55000000000000004">
      <c r="A753" s="197"/>
    </row>
    <row r="754" spans="1:1" x14ac:dyDescent="0.55000000000000004">
      <c r="A754" s="197"/>
    </row>
    <row r="755" spans="1:1" x14ac:dyDescent="0.55000000000000004">
      <c r="A755" s="197"/>
    </row>
    <row r="756" spans="1:1" x14ac:dyDescent="0.55000000000000004">
      <c r="A756" s="197"/>
    </row>
    <row r="757" spans="1:1" x14ac:dyDescent="0.55000000000000004">
      <c r="A757" s="197"/>
    </row>
    <row r="758" spans="1:1" x14ac:dyDescent="0.55000000000000004">
      <c r="A758" s="197"/>
    </row>
    <row r="759" spans="1:1" x14ac:dyDescent="0.55000000000000004">
      <c r="A759" s="197"/>
    </row>
    <row r="760" spans="1:1" x14ac:dyDescent="0.55000000000000004">
      <c r="A760" s="197"/>
    </row>
    <row r="761" spans="1:1" x14ac:dyDescent="0.55000000000000004">
      <c r="A761" s="197"/>
    </row>
    <row r="762" spans="1:1" x14ac:dyDescent="0.55000000000000004">
      <c r="A762" s="197"/>
    </row>
    <row r="763" spans="1:1" x14ac:dyDescent="0.55000000000000004">
      <c r="A763" s="197"/>
    </row>
    <row r="764" spans="1:1" x14ac:dyDescent="0.55000000000000004">
      <c r="A764" s="197"/>
    </row>
    <row r="765" spans="1:1" x14ac:dyDescent="0.55000000000000004">
      <c r="A765" s="197"/>
    </row>
    <row r="766" spans="1:1" x14ac:dyDescent="0.55000000000000004">
      <c r="A766" s="197"/>
    </row>
    <row r="767" spans="1:1" x14ac:dyDescent="0.55000000000000004">
      <c r="A767" s="197"/>
    </row>
    <row r="768" spans="1:1" x14ac:dyDescent="0.55000000000000004">
      <c r="A768" s="197"/>
    </row>
    <row r="769" spans="1:1" x14ac:dyDescent="0.55000000000000004">
      <c r="A769" s="197"/>
    </row>
    <row r="770" spans="1:1" x14ac:dyDescent="0.55000000000000004">
      <c r="A770" s="197"/>
    </row>
    <row r="771" spans="1:1" x14ac:dyDescent="0.55000000000000004">
      <c r="A771" s="197"/>
    </row>
    <row r="772" spans="1:1" x14ac:dyDescent="0.55000000000000004">
      <c r="A772" s="197"/>
    </row>
    <row r="773" spans="1:1" x14ac:dyDescent="0.55000000000000004">
      <c r="A773" s="197"/>
    </row>
    <row r="774" spans="1:1" x14ac:dyDescent="0.55000000000000004">
      <c r="A774" s="197"/>
    </row>
    <row r="775" spans="1:1" x14ac:dyDescent="0.55000000000000004">
      <c r="A775" s="197"/>
    </row>
    <row r="776" spans="1:1" x14ac:dyDescent="0.55000000000000004">
      <c r="A776" s="197"/>
    </row>
    <row r="777" spans="1:1" x14ac:dyDescent="0.55000000000000004">
      <c r="A777" s="197"/>
    </row>
    <row r="778" spans="1:1" x14ac:dyDescent="0.55000000000000004">
      <c r="A778" s="197"/>
    </row>
    <row r="779" spans="1:1" x14ac:dyDescent="0.55000000000000004">
      <c r="A779" s="197"/>
    </row>
    <row r="780" spans="1:1" x14ac:dyDescent="0.55000000000000004">
      <c r="A780" s="197"/>
    </row>
    <row r="781" spans="1:1" x14ac:dyDescent="0.55000000000000004">
      <c r="A781" s="197"/>
    </row>
    <row r="782" spans="1:1" x14ac:dyDescent="0.55000000000000004">
      <c r="A782" s="197"/>
    </row>
    <row r="783" spans="1:1" x14ac:dyDescent="0.55000000000000004">
      <c r="A783" s="197"/>
    </row>
    <row r="784" spans="1:1" x14ac:dyDescent="0.55000000000000004">
      <c r="A784" s="197"/>
    </row>
    <row r="785" spans="1:1" x14ac:dyDescent="0.55000000000000004">
      <c r="A785" s="197"/>
    </row>
    <row r="786" spans="1:1" x14ac:dyDescent="0.55000000000000004">
      <c r="A786" s="197"/>
    </row>
    <row r="787" spans="1:1" x14ac:dyDescent="0.55000000000000004">
      <c r="A787" s="197"/>
    </row>
    <row r="788" spans="1:1" x14ac:dyDescent="0.55000000000000004">
      <c r="A788" s="197"/>
    </row>
    <row r="789" spans="1:1" x14ac:dyDescent="0.55000000000000004">
      <c r="A789" s="197"/>
    </row>
    <row r="790" spans="1:1" x14ac:dyDescent="0.55000000000000004">
      <c r="A790" s="197"/>
    </row>
    <row r="791" spans="1:1" x14ac:dyDescent="0.55000000000000004">
      <c r="A791" s="197"/>
    </row>
    <row r="792" spans="1:1" x14ac:dyDescent="0.55000000000000004">
      <c r="A792" s="197"/>
    </row>
    <row r="793" spans="1:1" x14ac:dyDescent="0.55000000000000004">
      <c r="A793" s="197"/>
    </row>
    <row r="794" spans="1:1" x14ac:dyDescent="0.55000000000000004">
      <c r="A794" s="197"/>
    </row>
    <row r="795" spans="1:1" x14ac:dyDescent="0.55000000000000004">
      <c r="A795" s="197"/>
    </row>
    <row r="796" spans="1:1" x14ac:dyDescent="0.55000000000000004">
      <c r="A796" s="197"/>
    </row>
    <row r="797" spans="1:1" x14ac:dyDescent="0.55000000000000004">
      <c r="A797" s="197"/>
    </row>
    <row r="798" spans="1:1" x14ac:dyDescent="0.55000000000000004">
      <c r="A798" s="197"/>
    </row>
    <row r="799" spans="1:1" x14ac:dyDescent="0.55000000000000004">
      <c r="A799" s="197"/>
    </row>
    <row r="800" spans="1:1" x14ac:dyDescent="0.55000000000000004">
      <c r="A800" s="197"/>
    </row>
    <row r="801" spans="1:1" x14ac:dyDescent="0.55000000000000004">
      <c r="A801" s="197"/>
    </row>
    <row r="802" spans="1:1" x14ac:dyDescent="0.55000000000000004">
      <c r="A802" s="197"/>
    </row>
    <row r="803" spans="1:1" x14ac:dyDescent="0.55000000000000004">
      <c r="A803" s="197"/>
    </row>
    <row r="804" spans="1:1" x14ac:dyDescent="0.55000000000000004">
      <c r="A804" s="197"/>
    </row>
    <row r="805" spans="1:1" x14ac:dyDescent="0.55000000000000004">
      <c r="A805" s="197"/>
    </row>
    <row r="806" spans="1:1" x14ac:dyDescent="0.55000000000000004">
      <c r="A806" s="197"/>
    </row>
    <row r="807" spans="1:1" x14ac:dyDescent="0.55000000000000004">
      <c r="A807" s="197"/>
    </row>
    <row r="808" spans="1:1" x14ac:dyDescent="0.55000000000000004">
      <c r="A808" s="197"/>
    </row>
    <row r="809" spans="1:1" x14ac:dyDescent="0.55000000000000004">
      <c r="A809" s="197"/>
    </row>
    <row r="810" spans="1:1" x14ac:dyDescent="0.55000000000000004">
      <c r="A810" s="197"/>
    </row>
    <row r="811" spans="1:1" x14ac:dyDescent="0.55000000000000004">
      <c r="A811" s="197"/>
    </row>
    <row r="812" spans="1:1" x14ac:dyDescent="0.55000000000000004">
      <c r="A812" s="197"/>
    </row>
    <row r="813" spans="1:1" x14ac:dyDescent="0.55000000000000004">
      <c r="A813" s="197"/>
    </row>
    <row r="814" spans="1:1" x14ac:dyDescent="0.55000000000000004">
      <c r="A814" s="197"/>
    </row>
    <row r="815" spans="1:1" x14ac:dyDescent="0.55000000000000004">
      <c r="A815" s="197"/>
    </row>
    <row r="816" spans="1:1" x14ac:dyDescent="0.55000000000000004">
      <c r="A816" s="197"/>
    </row>
    <row r="817" spans="1:1" x14ac:dyDescent="0.55000000000000004">
      <c r="A817" s="197"/>
    </row>
    <row r="818" spans="1:1" x14ac:dyDescent="0.55000000000000004">
      <c r="A818" s="197"/>
    </row>
    <row r="819" spans="1:1" x14ac:dyDescent="0.55000000000000004">
      <c r="A819" s="197"/>
    </row>
    <row r="820" spans="1:1" x14ac:dyDescent="0.55000000000000004">
      <c r="A820" s="197"/>
    </row>
    <row r="821" spans="1:1" x14ac:dyDescent="0.55000000000000004">
      <c r="A821" s="197"/>
    </row>
    <row r="822" spans="1:1" x14ac:dyDescent="0.55000000000000004">
      <c r="A822" s="197"/>
    </row>
    <row r="823" spans="1:1" x14ac:dyDescent="0.55000000000000004">
      <c r="A823" s="197"/>
    </row>
    <row r="824" spans="1:1" x14ac:dyDescent="0.55000000000000004">
      <c r="A824" s="197"/>
    </row>
    <row r="825" spans="1:1" x14ac:dyDescent="0.55000000000000004">
      <c r="A825" s="197"/>
    </row>
    <row r="826" spans="1:1" x14ac:dyDescent="0.55000000000000004">
      <c r="A826" s="197"/>
    </row>
    <row r="827" spans="1:1" x14ac:dyDescent="0.55000000000000004">
      <c r="A827" s="197"/>
    </row>
    <row r="828" spans="1:1" x14ac:dyDescent="0.55000000000000004">
      <c r="A828" s="197"/>
    </row>
    <row r="829" spans="1:1" x14ac:dyDescent="0.55000000000000004">
      <c r="A829" s="197"/>
    </row>
    <row r="830" spans="1:1" x14ac:dyDescent="0.55000000000000004">
      <c r="A830" s="197"/>
    </row>
    <row r="831" spans="1:1" x14ac:dyDescent="0.55000000000000004">
      <c r="A831" s="197"/>
    </row>
    <row r="832" spans="1:1" x14ac:dyDescent="0.55000000000000004">
      <c r="A832" s="197"/>
    </row>
    <row r="833" spans="1:1" x14ac:dyDescent="0.55000000000000004">
      <c r="A833" s="197"/>
    </row>
    <row r="834" spans="1:1" x14ac:dyDescent="0.55000000000000004">
      <c r="A834" s="197"/>
    </row>
    <row r="835" spans="1:1" x14ac:dyDescent="0.55000000000000004">
      <c r="A835" s="197"/>
    </row>
    <row r="836" spans="1:1" x14ac:dyDescent="0.55000000000000004">
      <c r="A836" s="197"/>
    </row>
    <row r="837" spans="1:1" x14ac:dyDescent="0.55000000000000004">
      <c r="A837" s="197"/>
    </row>
    <row r="838" spans="1:1" x14ac:dyDescent="0.55000000000000004">
      <c r="A838" s="197"/>
    </row>
    <row r="839" spans="1:1" x14ac:dyDescent="0.55000000000000004">
      <c r="A839" s="197"/>
    </row>
    <row r="840" spans="1:1" x14ac:dyDescent="0.55000000000000004">
      <c r="A840" s="197"/>
    </row>
    <row r="841" spans="1:1" x14ac:dyDescent="0.55000000000000004">
      <c r="A841" s="197"/>
    </row>
    <row r="842" spans="1:1" x14ac:dyDescent="0.55000000000000004">
      <c r="A842" s="197"/>
    </row>
    <row r="843" spans="1:1" x14ac:dyDescent="0.55000000000000004">
      <c r="A843" s="197"/>
    </row>
    <row r="844" spans="1:1" x14ac:dyDescent="0.55000000000000004">
      <c r="A844" s="197"/>
    </row>
    <row r="845" spans="1:1" x14ac:dyDescent="0.55000000000000004">
      <c r="A845" s="197"/>
    </row>
    <row r="846" spans="1:1" x14ac:dyDescent="0.55000000000000004">
      <c r="A846" s="197"/>
    </row>
    <row r="847" spans="1:1" x14ac:dyDescent="0.55000000000000004">
      <c r="A847" s="197"/>
    </row>
    <row r="848" spans="1:1" x14ac:dyDescent="0.55000000000000004">
      <c r="A848" s="197"/>
    </row>
    <row r="849" spans="1:1" x14ac:dyDescent="0.55000000000000004">
      <c r="A849" s="197"/>
    </row>
    <row r="850" spans="1:1" x14ac:dyDescent="0.55000000000000004">
      <c r="A850" s="197"/>
    </row>
    <row r="851" spans="1:1" x14ac:dyDescent="0.55000000000000004">
      <c r="A851" s="197"/>
    </row>
    <row r="852" spans="1:1" x14ac:dyDescent="0.55000000000000004">
      <c r="A852" s="197"/>
    </row>
    <row r="853" spans="1:1" x14ac:dyDescent="0.55000000000000004">
      <c r="A853" s="197"/>
    </row>
    <row r="854" spans="1:1" x14ac:dyDescent="0.55000000000000004">
      <c r="A854" s="197"/>
    </row>
    <row r="855" spans="1:1" x14ac:dyDescent="0.55000000000000004">
      <c r="A855" s="197"/>
    </row>
    <row r="856" spans="1:1" x14ac:dyDescent="0.55000000000000004">
      <c r="A856" s="197"/>
    </row>
    <row r="857" spans="1:1" x14ac:dyDescent="0.55000000000000004">
      <c r="A857" s="197"/>
    </row>
    <row r="858" spans="1:1" x14ac:dyDescent="0.55000000000000004">
      <c r="A858" s="197"/>
    </row>
    <row r="859" spans="1:1" x14ac:dyDescent="0.55000000000000004">
      <c r="A859" s="197"/>
    </row>
    <row r="860" spans="1:1" x14ac:dyDescent="0.55000000000000004">
      <c r="A860" s="197"/>
    </row>
    <row r="861" spans="1:1" x14ac:dyDescent="0.55000000000000004">
      <c r="A861" s="197"/>
    </row>
    <row r="862" spans="1:1" x14ac:dyDescent="0.55000000000000004">
      <c r="A862" s="197"/>
    </row>
    <row r="863" spans="1:1" x14ac:dyDescent="0.55000000000000004">
      <c r="A863" s="197"/>
    </row>
    <row r="864" spans="1:1" x14ac:dyDescent="0.55000000000000004">
      <c r="A864" s="197"/>
    </row>
    <row r="865" spans="1:1" x14ac:dyDescent="0.55000000000000004">
      <c r="A865" s="197"/>
    </row>
    <row r="866" spans="1:1" x14ac:dyDescent="0.55000000000000004">
      <c r="A866" s="197"/>
    </row>
    <row r="867" spans="1:1" x14ac:dyDescent="0.55000000000000004">
      <c r="A867" s="197"/>
    </row>
    <row r="868" spans="1:1" x14ac:dyDescent="0.55000000000000004">
      <c r="A868" s="197"/>
    </row>
    <row r="869" spans="1:1" x14ac:dyDescent="0.55000000000000004">
      <c r="A869" s="197"/>
    </row>
    <row r="870" spans="1:1" x14ac:dyDescent="0.55000000000000004">
      <c r="A870" s="197"/>
    </row>
    <row r="871" spans="1:1" x14ac:dyDescent="0.55000000000000004">
      <c r="A871" s="197"/>
    </row>
    <row r="872" spans="1:1" x14ac:dyDescent="0.55000000000000004">
      <c r="A872" s="197"/>
    </row>
    <row r="873" spans="1:1" x14ac:dyDescent="0.55000000000000004">
      <c r="A873" s="197"/>
    </row>
    <row r="874" spans="1:1" x14ac:dyDescent="0.55000000000000004">
      <c r="A874" s="197"/>
    </row>
    <row r="875" spans="1:1" x14ac:dyDescent="0.55000000000000004">
      <c r="A875" s="197"/>
    </row>
    <row r="876" spans="1:1" x14ac:dyDescent="0.55000000000000004">
      <c r="A876" s="197"/>
    </row>
    <row r="877" spans="1:1" x14ac:dyDescent="0.55000000000000004">
      <c r="A877" s="197"/>
    </row>
    <row r="878" spans="1:1" x14ac:dyDescent="0.55000000000000004">
      <c r="A878" s="197"/>
    </row>
    <row r="879" spans="1:1" x14ac:dyDescent="0.55000000000000004">
      <c r="A879" s="197"/>
    </row>
    <row r="880" spans="1:1" x14ac:dyDescent="0.55000000000000004">
      <c r="A880" s="197"/>
    </row>
    <row r="881" spans="1:1" x14ac:dyDescent="0.55000000000000004">
      <c r="A881" s="197"/>
    </row>
    <row r="882" spans="1:1" x14ac:dyDescent="0.55000000000000004">
      <c r="A882" s="197"/>
    </row>
    <row r="883" spans="1:1" x14ac:dyDescent="0.55000000000000004">
      <c r="A883" s="197"/>
    </row>
    <row r="884" spans="1:1" x14ac:dyDescent="0.55000000000000004">
      <c r="A884" s="197"/>
    </row>
    <row r="885" spans="1:1" x14ac:dyDescent="0.55000000000000004">
      <c r="A885" s="197"/>
    </row>
    <row r="886" spans="1:1" x14ac:dyDescent="0.55000000000000004">
      <c r="A886" s="197"/>
    </row>
    <row r="887" spans="1:1" x14ac:dyDescent="0.55000000000000004">
      <c r="A887" s="197"/>
    </row>
    <row r="888" spans="1:1" x14ac:dyDescent="0.55000000000000004">
      <c r="A888" s="197"/>
    </row>
    <row r="889" spans="1:1" x14ac:dyDescent="0.55000000000000004">
      <c r="A889" s="197"/>
    </row>
    <row r="890" spans="1:1" x14ac:dyDescent="0.55000000000000004">
      <c r="A890" s="197"/>
    </row>
    <row r="891" spans="1:1" x14ac:dyDescent="0.55000000000000004">
      <c r="A891" s="197"/>
    </row>
    <row r="892" spans="1:1" x14ac:dyDescent="0.55000000000000004">
      <c r="A892" s="197"/>
    </row>
    <row r="893" spans="1:1" x14ac:dyDescent="0.55000000000000004">
      <c r="A893" s="197"/>
    </row>
    <row r="894" spans="1:1" x14ac:dyDescent="0.55000000000000004">
      <c r="A894" s="197"/>
    </row>
    <row r="895" spans="1:1" x14ac:dyDescent="0.55000000000000004">
      <c r="A895" s="197"/>
    </row>
    <row r="896" spans="1:1" x14ac:dyDescent="0.55000000000000004">
      <c r="A896" s="197"/>
    </row>
    <row r="897" spans="1:1" x14ac:dyDescent="0.55000000000000004">
      <c r="A897" s="197"/>
    </row>
    <row r="898" spans="1:1" x14ac:dyDescent="0.55000000000000004">
      <c r="A898" s="197"/>
    </row>
    <row r="899" spans="1:1" x14ac:dyDescent="0.55000000000000004">
      <c r="A899" s="197"/>
    </row>
    <row r="900" spans="1:1" x14ac:dyDescent="0.55000000000000004">
      <c r="A900" s="197"/>
    </row>
    <row r="901" spans="1:1" x14ac:dyDescent="0.55000000000000004">
      <c r="A901" s="197"/>
    </row>
    <row r="902" spans="1:1" x14ac:dyDescent="0.55000000000000004">
      <c r="A902" s="197"/>
    </row>
    <row r="903" spans="1:1" x14ac:dyDescent="0.55000000000000004">
      <c r="A903" s="197"/>
    </row>
    <row r="904" spans="1:1" x14ac:dyDescent="0.55000000000000004">
      <c r="A904" s="197"/>
    </row>
    <row r="905" spans="1:1" x14ac:dyDescent="0.55000000000000004">
      <c r="A905" s="197"/>
    </row>
    <row r="906" spans="1:1" x14ac:dyDescent="0.55000000000000004">
      <c r="A906" s="197"/>
    </row>
    <row r="907" spans="1:1" x14ac:dyDescent="0.55000000000000004">
      <c r="A907" s="197"/>
    </row>
    <row r="908" spans="1:1" x14ac:dyDescent="0.55000000000000004">
      <c r="A908" s="197"/>
    </row>
    <row r="909" spans="1:1" x14ac:dyDescent="0.55000000000000004">
      <c r="A909" s="197"/>
    </row>
    <row r="910" spans="1:1" x14ac:dyDescent="0.55000000000000004">
      <c r="A910" s="197"/>
    </row>
    <row r="911" spans="1:1" x14ac:dyDescent="0.55000000000000004">
      <c r="A911" s="197"/>
    </row>
    <row r="912" spans="1:1" x14ac:dyDescent="0.55000000000000004">
      <c r="A912" s="197"/>
    </row>
    <row r="913" spans="1:1" x14ac:dyDescent="0.55000000000000004">
      <c r="A913" s="197"/>
    </row>
    <row r="914" spans="1:1" x14ac:dyDescent="0.55000000000000004">
      <c r="A914" s="197"/>
    </row>
    <row r="915" spans="1:1" x14ac:dyDescent="0.55000000000000004">
      <c r="A915" s="197"/>
    </row>
    <row r="916" spans="1:1" x14ac:dyDescent="0.55000000000000004">
      <c r="A916" s="197"/>
    </row>
    <row r="917" spans="1:1" x14ac:dyDescent="0.55000000000000004">
      <c r="A917" s="197"/>
    </row>
    <row r="918" spans="1:1" x14ac:dyDescent="0.55000000000000004">
      <c r="A918" s="197"/>
    </row>
    <row r="919" spans="1:1" x14ac:dyDescent="0.55000000000000004">
      <c r="A919" s="197"/>
    </row>
    <row r="920" spans="1:1" x14ac:dyDescent="0.55000000000000004">
      <c r="A920" s="197"/>
    </row>
    <row r="921" spans="1:1" x14ac:dyDescent="0.55000000000000004">
      <c r="A921" s="197"/>
    </row>
    <row r="922" spans="1:1" x14ac:dyDescent="0.55000000000000004">
      <c r="A922" s="197"/>
    </row>
    <row r="923" spans="1:1" x14ac:dyDescent="0.55000000000000004">
      <c r="A923" s="197"/>
    </row>
    <row r="924" spans="1:1" x14ac:dyDescent="0.55000000000000004">
      <c r="A924" s="197"/>
    </row>
    <row r="925" spans="1:1" x14ac:dyDescent="0.55000000000000004">
      <c r="A925" s="197"/>
    </row>
    <row r="926" spans="1:1" x14ac:dyDescent="0.55000000000000004">
      <c r="A926" s="197"/>
    </row>
    <row r="927" spans="1:1" x14ac:dyDescent="0.55000000000000004">
      <c r="A927" s="197"/>
    </row>
    <row r="928" spans="1:1" x14ac:dyDescent="0.55000000000000004">
      <c r="A928" s="197"/>
    </row>
    <row r="929" spans="1:1" x14ac:dyDescent="0.55000000000000004">
      <c r="A929" s="197"/>
    </row>
    <row r="930" spans="1:1" x14ac:dyDescent="0.55000000000000004">
      <c r="A930" s="197"/>
    </row>
    <row r="931" spans="1:1" x14ac:dyDescent="0.55000000000000004">
      <c r="A931" s="197"/>
    </row>
    <row r="932" spans="1:1" x14ac:dyDescent="0.55000000000000004">
      <c r="A932" s="197"/>
    </row>
    <row r="933" spans="1:1" x14ac:dyDescent="0.55000000000000004">
      <c r="A933" s="197"/>
    </row>
    <row r="934" spans="1:1" x14ac:dyDescent="0.55000000000000004">
      <c r="A934" s="197"/>
    </row>
    <row r="935" spans="1:1" x14ac:dyDescent="0.55000000000000004">
      <c r="A935" s="197"/>
    </row>
    <row r="936" spans="1:1" x14ac:dyDescent="0.55000000000000004">
      <c r="A936" s="197"/>
    </row>
    <row r="937" spans="1:1" x14ac:dyDescent="0.55000000000000004">
      <c r="A937" s="197"/>
    </row>
    <row r="938" spans="1:1" x14ac:dyDescent="0.55000000000000004">
      <c r="A938" s="197"/>
    </row>
    <row r="939" spans="1:1" x14ac:dyDescent="0.55000000000000004">
      <c r="A939" s="197"/>
    </row>
    <row r="940" spans="1:1" x14ac:dyDescent="0.55000000000000004">
      <c r="A940" s="197"/>
    </row>
    <row r="941" spans="1:1" x14ac:dyDescent="0.55000000000000004">
      <c r="A941" s="197"/>
    </row>
    <row r="942" spans="1:1" x14ac:dyDescent="0.55000000000000004">
      <c r="A942" s="197"/>
    </row>
    <row r="943" spans="1:1" x14ac:dyDescent="0.55000000000000004">
      <c r="A943" s="197"/>
    </row>
    <row r="944" spans="1:1" x14ac:dyDescent="0.55000000000000004">
      <c r="A944" s="197"/>
    </row>
    <row r="945" spans="1:1" x14ac:dyDescent="0.55000000000000004">
      <c r="A945" s="197"/>
    </row>
    <row r="946" spans="1:1" x14ac:dyDescent="0.55000000000000004">
      <c r="A946" s="197"/>
    </row>
    <row r="947" spans="1:1" x14ac:dyDescent="0.55000000000000004">
      <c r="A947" s="197"/>
    </row>
    <row r="948" spans="1:1" x14ac:dyDescent="0.55000000000000004">
      <c r="A948" s="197"/>
    </row>
    <row r="949" spans="1:1" x14ac:dyDescent="0.55000000000000004">
      <c r="A949" s="197"/>
    </row>
    <row r="950" spans="1:1" x14ac:dyDescent="0.55000000000000004">
      <c r="A950" s="197"/>
    </row>
    <row r="951" spans="1:1" x14ac:dyDescent="0.55000000000000004">
      <c r="A951" s="197"/>
    </row>
    <row r="952" spans="1:1" x14ac:dyDescent="0.55000000000000004">
      <c r="A952" s="197"/>
    </row>
    <row r="953" spans="1:1" x14ac:dyDescent="0.55000000000000004">
      <c r="A953" s="197"/>
    </row>
    <row r="954" spans="1:1" x14ac:dyDescent="0.55000000000000004">
      <c r="A954" s="197"/>
    </row>
    <row r="955" spans="1:1" x14ac:dyDescent="0.55000000000000004">
      <c r="A955" s="197"/>
    </row>
    <row r="956" spans="1:1" x14ac:dyDescent="0.55000000000000004">
      <c r="A956" s="197"/>
    </row>
    <row r="957" spans="1:1" x14ac:dyDescent="0.55000000000000004">
      <c r="A957" s="197"/>
    </row>
    <row r="958" spans="1:1" x14ac:dyDescent="0.55000000000000004">
      <c r="A958" s="197"/>
    </row>
    <row r="959" spans="1:1" x14ac:dyDescent="0.55000000000000004">
      <c r="A959" s="197"/>
    </row>
    <row r="960" spans="1:1" x14ac:dyDescent="0.55000000000000004">
      <c r="A960" s="197"/>
    </row>
    <row r="961" spans="1:1" x14ac:dyDescent="0.55000000000000004">
      <c r="A961" s="197"/>
    </row>
    <row r="962" spans="1:1" x14ac:dyDescent="0.55000000000000004">
      <c r="A962" s="197"/>
    </row>
    <row r="963" spans="1:1" x14ac:dyDescent="0.55000000000000004">
      <c r="A963" s="197"/>
    </row>
    <row r="964" spans="1:1" x14ac:dyDescent="0.55000000000000004">
      <c r="A964" s="197"/>
    </row>
    <row r="965" spans="1:1" x14ac:dyDescent="0.55000000000000004">
      <c r="A965" s="197"/>
    </row>
    <row r="966" spans="1:1" x14ac:dyDescent="0.55000000000000004">
      <c r="A966" s="197"/>
    </row>
    <row r="967" spans="1:1" x14ac:dyDescent="0.55000000000000004">
      <c r="A967" s="197"/>
    </row>
    <row r="968" spans="1:1" x14ac:dyDescent="0.55000000000000004">
      <c r="A968" s="197"/>
    </row>
    <row r="969" spans="1:1" x14ac:dyDescent="0.55000000000000004">
      <c r="A969" s="197"/>
    </row>
    <row r="970" spans="1:1" x14ac:dyDescent="0.55000000000000004">
      <c r="A970" s="197"/>
    </row>
    <row r="971" spans="1:1" x14ac:dyDescent="0.55000000000000004">
      <c r="A971" s="197"/>
    </row>
    <row r="972" spans="1:1" x14ac:dyDescent="0.55000000000000004">
      <c r="A972" s="197"/>
    </row>
    <row r="973" spans="1:1" x14ac:dyDescent="0.55000000000000004">
      <c r="A973" s="197"/>
    </row>
    <row r="974" spans="1:1" x14ac:dyDescent="0.55000000000000004">
      <c r="A974" s="197"/>
    </row>
    <row r="975" spans="1:1" x14ac:dyDescent="0.55000000000000004">
      <c r="A975" s="197"/>
    </row>
    <row r="976" spans="1:1" x14ac:dyDescent="0.55000000000000004">
      <c r="A976" s="197"/>
    </row>
    <row r="977" spans="1:1" x14ac:dyDescent="0.55000000000000004">
      <c r="A977" s="197"/>
    </row>
    <row r="978" spans="1:1" x14ac:dyDescent="0.55000000000000004">
      <c r="A978" s="197"/>
    </row>
    <row r="979" spans="1:1" x14ac:dyDescent="0.55000000000000004">
      <c r="A979" s="197"/>
    </row>
    <row r="980" spans="1:1" x14ac:dyDescent="0.55000000000000004">
      <c r="A980" s="197"/>
    </row>
    <row r="981" spans="1:1" x14ac:dyDescent="0.55000000000000004">
      <c r="A981" s="197"/>
    </row>
    <row r="982" spans="1:1" x14ac:dyDescent="0.55000000000000004">
      <c r="A982" s="197"/>
    </row>
    <row r="983" spans="1:1" x14ac:dyDescent="0.55000000000000004">
      <c r="A983" s="197"/>
    </row>
    <row r="984" spans="1:1" x14ac:dyDescent="0.55000000000000004">
      <c r="A984" s="197"/>
    </row>
    <row r="985" spans="1:1" x14ac:dyDescent="0.55000000000000004">
      <c r="A985" s="197"/>
    </row>
    <row r="986" spans="1:1" x14ac:dyDescent="0.55000000000000004">
      <c r="A986" s="197"/>
    </row>
    <row r="987" spans="1:1" x14ac:dyDescent="0.55000000000000004">
      <c r="A987" s="197"/>
    </row>
    <row r="988" spans="1:1" x14ac:dyDescent="0.55000000000000004">
      <c r="A988" s="197"/>
    </row>
    <row r="989" spans="1:1" x14ac:dyDescent="0.55000000000000004">
      <c r="A989" s="197"/>
    </row>
    <row r="990" spans="1:1" x14ac:dyDescent="0.55000000000000004">
      <c r="A990" s="197"/>
    </row>
    <row r="991" spans="1:1" x14ac:dyDescent="0.55000000000000004">
      <c r="A991" s="197"/>
    </row>
    <row r="992" spans="1:1" x14ac:dyDescent="0.55000000000000004">
      <c r="A992" s="197"/>
    </row>
    <row r="993" spans="1:1" x14ac:dyDescent="0.55000000000000004">
      <c r="A993" s="197"/>
    </row>
    <row r="994" spans="1:1" x14ac:dyDescent="0.55000000000000004">
      <c r="A994" s="197"/>
    </row>
    <row r="995" spans="1:1" x14ac:dyDescent="0.55000000000000004">
      <c r="A995" s="197"/>
    </row>
    <row r="996" spans="1:1" x14ac:dyDescent="0.55000000000000004">
      <c r="A996" s="197"/>
    </row>
    <row r="997" spans="1:1" x14ac:dyDescent="0.55000000000000004">
      <c r="A997" s="197"/>
    </row>
    <row r="998" spans="1:1" x14ac:dyDescent="0.55000000000000004">
      <c r="A998" s="197"/>
    </row>
    <row r="999" spans="1:1" x14ac:dyDescent="0.55000000000000004">
      <c r="A999" s="197"/>
    </row>
    <row r="1000" spans="1:1" x14ac:dyDescent="0.55000000000000004">
      <c r="A1000" s="197"/>
    </row>
    <row r="1001" spans="1:1" x14ac:dyDescent="0.55000000000000004">
      <c r="A1001" s="197"/>
    </row>
    <row r="1002" spans="1:1" x14ac:dyDescent="0.55000000000000004">
      <c r="A1002" s="197"/>
    </row>
    <row r="1003" spans="1:1" x14ac:dyDescent="0.55000000000000004">
      <c r="A1003" s="197"/>
    </row>
    <row r="1004" spans="1:1" x14ac:dyDescent="0.55000000000000004">
      <c r="A1004" s="197"/>
    </row>
    <row r="1005" spans="1:1" x14ac:dyDescent="0.55000000000000004">
      <c r="A1005" s="197"/>
    </row>
    <row r="1006" spans="1:1" x14ac:dyDescent="0.55000000000000004">
      <c r="A1006" s="197"/>
    </row>
    <row r="1007" spans="1:1" x14ac:dyDescent="0.55000000000000004">
      <c r="A1007" s="197"/>
    </row>
    <row r="1008" spans="1:1" x14ac:dyDescent="0.55000000000000004">
      <c r="A1008" s="197"/>
    </row>
    <row r="1009" spans="1:1" x14ac:dyDescent="0.55000000000000004">
      <c r="A1009" s="197"/>
    </row>
    <row r="1010" spans="1:1" x14ac:dyDescent="0.55000000000000004">
      <c r="A1010" s="197"/>
    </row>
    <row r="1011" spans="1:1" x14ac:dyDescent="0.55000000000000004">
      <c r="A1011" s="197"/>
    </row>
    <row r="1012" spans="1:1" x14ac:dyDescent="0.55000000000000004">
      <c r="A1012" s="197"/>
    </row>
    <row r="1013" spans="1:1" x14ac:dyDescent="0.55000000000000004">
      <c r="A1013" s="197"/>
    </row>
    <row r="1014" spans="1:1" x14ac:dyDescent="0.55000000000000004">
      <c r="A1014" s="197"/>
    </row>
    <row r="1015" spans="1:1" x14ac:dyDescent="0.55000000000000004">
      <c r="A1015" s="197"/>
    </row>
    <row r="1016" spans="1:1" x14ac:dyDescent="0.55000000000000004">
      <c r="A1016" s="197"/>
    </row>
    <row r="1017" spans="1:1" x14ac:dyDescent="0.55000000000000004">
      <c r="A1017" s="197"/>
    </row>
    <row r="1018" spans="1:1" x14ac:dyDescent="0.55000000000000004">
      <c r="A1018" s="197"/>
    </row>
    <row r="1019" spans="1:1" x14ac:dyDescent="0.55000000000000004">
      <c r="A1019" s="197"/>
    </row>
    <row r="1020" spans="1:1" x14ac:dyDescent="0.55000000000000004">
      <c r="A1020" s="197"/>
    </row>
    <row r="1021" spans="1:1" x14ac:dyDescent="0.55000000000000004">
      <c r="A1021" s="197"/>
    </row>
    <row r="1022" spans="1:1" x14ac:dyDescent="0.55000000000000004">
      <c r="A1022" s="197"/>
    </row>
    <row r="1023" spans="1:1" x14ac:dyDescent="0.55000000000000004">
      <c r="A1023" s="197"/>
    </row>
    <row r="1024" spans="1:1" x14ac:dyDescent="0.55000000000000004">
      <c r="A1024" s="197"/>
    </row>
    <row r="1025" spans="1:1" x14ac:dyDescent="0.55000000000000004">
      <c r="A1025" s="197"/>
    </row>
    <row r="1026" spans="1:1" x14ac:dyDescent="0.55000000000000004">
      <c r="A1026" s="197"/>
    </row>
    <row r="1027" spans="1:1" x14ac:dyDescent="0.55000000000000004">
      <c r="A1027" s="197"/>
    </row>
    <row r="1028" spans="1:1" x14ac:dyDescent="0.55000000000000004">
      <c r="A1028" s="197"/>
    </row>
    <row r="1029" spans="1:1" x14ac:dyDescent="0.55000000000000004">
      <c r="A1029" s="197"/>
    </row>
    <row r="1030" spans="1:1" x14ac:dyDescent="0.55000000000000004">
      <c r="A1030" s="197"/>
    </row>
    <row r="1031" spans="1:1" x14ac:dyDescent="0.55000000000000004">
      <c r="A1031" s="197"/>
    </row>
    <row r="1032" spans="1:1" x14ac:dyDescent="0.55000000000000004">
      <c r="A1032" s="197"/>
    </row>
    <row r="1033" spans="1:1" x14ac:dyDescent="0.55000000000000004">
      <c r="A1033" s="197"/>
    </row>
    <row r="1034" spans="1:1" x14ac:dyDescent="0.55000000000000004">
      <c r="A1034" s="197"/>
    </row>
    <row r="1035" spans="1:1" x14ac:dyDescent="0.55000000000000004">
      <c r="A1035" s="197"/>
    </row>
    <row r="1036" spans="1:1" x14ac:dyDescent="0.55000000000000004">
      <c r="A1036" s="197"/>
    </row>
    <row r="1037" spans="1:1" x14ac:dyDescent="0.55000000000000004">
      <c r="A1037" s="197"/>
    </row>
    <row r="1038" spans="1:1" x14ac:dyDescent="0.55000000000000004">
      <c r="A1038" s="197"/>
    </row>
    <row r="1039" spans="1:1" x14ac:dyDescent="0.55000000000000004">
      <c r="A1039" s="197"/>
    </row>
    <row r="1040" spans="1:1" x14ac:dyDescent="0.55000000000000004">
      <c r="A1040" s="197"/>
    </row>
    <row r="1041" spans="1:1" x14ac:dyDescent="0.55000000000000004">
      <c r="A1041" s="197"/>
    </row>
    <row r="1042" spans="1:1" x14ac:dyDescent="0.55000000000000004">
      <c r="A1042" s="197"/>
    </row>
    <row r="1043" spans="1:1" x14ac:dyDescent="0.55000000000000004">
      <c r="A1043" s="197"/>
    </row>
    <row r="1044" spans="1:1" x14ac:dyDescent="0.55000000000000004">
      <c r="A1044" s="197"/>
    </row>
    <row r="1045" spans="1:1" x14ac:dyDescent="0.55000000000000004">
      <c r="A1045" s="197"/>
    </row>
    <row r="1046" spans="1:1" x14ac:dyDescent="0.55000000000000004">
      <c r="A1046" s="197"/>
    </row>
    <row r="1047" spans="1:1" x14ac:dyDescent="0.55000000000000004">
      <c r="A1047" s="197"/>
    </row>
    <row r="1048" spans="1:1" x14ac:dyDescent="0.55000000000000004">
      <c r="A1048" s="197"/>
    </row>
    <row r="1049" spans="1:1" x14ac:dyDescent="0.55000000000000004">
      <c r="A1049" s="197"/>
    </row>
    <row r="1050" spans="1:1" x14ac:dyDescent="0.55000000000000004">
      <c r="A1050" s="197"/>
    </row>
    <row r="1051" spans="1:1" x14ac:dyDescent="0.55000000000000004">
      <c r="A1051" s="197"/>
    </row>
    <row r="1052" spans="1:1" x14ac:dyDescent="0.55000000000000004">
      <c r="A1052" s="197"/>
    </row>
    <row r="1053" spans="1:1" x14ac:dyDescent="0.55000000000000004">
      <c r="A1053" s="197"/>
    </row>
    <row r="1054" spans="1:1" x14ac:dyDescent="0.55000000000000004">
      <c r="A1054" s="197"/>
    </row>
    <row r="1055" spans="1:1" x14ac:dyDescent="0.55000000000000004">
      <c r="A1055" s="197"/>
    </row>
    <row r="1056" spans="1:1" x14ac:dyDescent="0.55000000000000004">
      <c r="A1056" s="197"/>
    </row>
    <row r="1057" spans="1:1" x14ac:dyDescent="0.55000000000000004">
      <c r="A1057" s="197"/>
    </row>
    <row r="1058" spans="1:1" x14ac:dyDescent="0.55000000000000004">
      <c r="A1058" s="222"/>
    </row>
  </sheetData>
  <mergeCells count="36">
    <mergeCell ref="A4:A9"/>
    <mergeCell ref="Y8:Y9"/>
    <mergeCell ref="T7:T9"/>
    <mergeCell ref="U7:U9"/>
    <mergeCell ref="V7:Y7"/>
    <mergeCell ref="M8:M9"/>
    <mergeCell ref="O8:O9"/>
    <mergeCell ref="V8:V9"/>
    <mergeCell ref="W8:W9"/>
    <mergeCell ref="X8:X9"/>
    <mergeCell ref="B7:B9"/>
    <mergeCell ref="C7:C9"/>
    <mergeCell ref="D7:D9"/>
    <mergeCell ref="E7:F7"/>
    <mergeCell ref="G7:G9"/>
    <mergeCell ref="M1:O1"/>
    <mergeCell ref="B2:AA2"/>
    <mergeCell ref="B3:AA3"/>
    <mergeCell ref="B6:O6"/>
    <mergeCell ref="Q6:AA6"/>
    <mergeCell ref="Z7:Z9"/>
    <mergeCell ref="AA7:AA9"/>
    <mergeCell ref="E8:E9"/>
    <mergeCell ref="F8:F9"/>
    <mergeCell ref="H8:H9"/>
    <mergeCell ref="I8:I9"/>
    <mergeCell ref="J8:J9"/>
    <mergeCell ref="H7:J7"/>
    <mergeCell ref="K7:O7"/>
    <mergeCell ref="P7:P9"/>
    <mergeCell ref="N8:N9"/>
    <mergeCell ref="Q7:Q9"/>
    <mergeCell ref="R7:R9"/>
    <mergeCell ref="S7:S9"/>
    <mergeCell ref="K8:K9"/>
    <mergeCell ref="L8:L9"/>
  </mergeCells>
  <pageMargins left="0.25" right="0.25" top="0.75" bottom="0.75" header="0.3" footer="0.3"/>
  <pageSetup paperSize="5" scale="67" fitToHeight="0" orientation="landscape" r:id="rId1"/>
  <colBreaks count="1" manualBreakCount="1">
    <brk id="27"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[2]list!#REF!</xm:f>
          </x14:formula1>
          <xm:sqref>C59 C66:C67 C83 C141:C142 C157:C158 C205:C206 T247:T260 C270 T265:T281 T284:T290 C292 C148 C360:C362 C377:C378 C1:C11 T116:T245 G1:G9 T18:T21 T23:T31 C36 T34:T51 U399:U400 C404:C405 C407 G404:G405 G407 T1:T14 C336 T292:T407 C394:C402 G394:G402 S1:S399 T53:T113 C410:C411 G410:G411 U402:U408 S408 G413:G414 G416 G418</xm:sqref>
        </x14:dataValidation>
        <x14:dataValidation type="list" allowBlank="1" showInputMessage="1" showErrorMessage="1">
          <x14:formula1>
            <xm:f>[2]list!#REF!</xm:f>
          </x14:formula1>
          <xm:sqref>C413:C414 C416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1"/>
  <sheetViews>
    <sheetView view="pageBreakPreview" zoomScale="90" zoomScaleNormal="80" zoomScaleSheetLayoutView="90" workbookViewId="0">
      <pane ySplit="9" topLeftCell="A356" activePane="bottomLeft" state="frozen"/>
      <selection pane="bottomLeft" activeCell="H361" sqref="H361"/>
    </sheetView>
  </sheetViews>
  <sheetFormatPr defaultColWidth="8" defaultRowHeight="24" x14ac:dyDescent="0.55000000000000004"/>
  <cols>
    <col min="1" max="1" width="21" style="223" customWidth="1"/>
    <col min="2" max="2" width="8.875" style="6" customWidth="1"/>
    <col min="3" max="3" width="6.125" style="5" customWidth="1"/>
    <col min="4" max="4" width="13.25" style="6" customWidth="1"/>
    <col min="5" max="5" width="9" style="6" customWidth="1"/>
    <col min="6" max="6" width="6" style="6" customWidth="1"/>
    <col min="7" max="7" width="7.25" style="3" customWidth="1"/>
    <col min="8" max="8" width="11.5" style="6" customWidth="1"/>
    <col min="9" max="10" width="5" style="6" customWidth="1"/>
    <col min="11" max="11" width="5.75" style="6" customWidth="1"/>
    <col min="12" max="12" width="9" style="523" customWidth="1"/>
    <col min="13" max="13" width="8.5" style="6" customWidth="1"/>
    <col min="14" max="14" width="7.125" style="3" customWidth="1"/>
    <col min="15" max="15" width="9.75" style="3" customWidth="1"/>
    <col min="16" max="16" width="13.125" style="3" customWidth="1"/>
    <col min="17" max="17" width="7.25" style="115" hidden="1" customWidth="1"/>
    <col min="18" max="18" width="4.875" style="6" customWidth="1"/>
    <col min="19" max="19" width="8.875" style="6" customWidth="1"/>
    <col min="20" max="20" width="12.5" style="3" customWidth="1"/>
    <col min="21" max="21" width="11" style="3" customWidth="1"/>
    <col min="22" max="22" width="11.625" style="6" customWidth="1"/>
    <col min="23" max="23" width="10.25" style="3" customWidth="1"/>
    <col min="24" max="24" width="7.625" style="3" customWidth="1"/>
    <col min="25" max="25" width="5.5" style="16" customWidth="1"/>
    <col min="26" max="26" width="8.375" style="3" customWidth="1"/>
    <col min="27" max="27" width="10.25" style="3" customWidth="1"/>
    <col min="28" max="28" width="16.125" style="3" customWidth="1"/>
    <col min="29" max="16384" width="8" style="3"/>
  </cols>
  <sheetData>
    <row r="1" spans="1:28" s="2" customFormat="1" ht="27.75" x14ac:dyDescent="0.65">
      <c r="A1" s="109" t="s">
        <v>2</v>
      </c>
      <c r="B1" s="508"/>
      <c r="C1" s="789"/>
      <c r="D1" s="144"/>
      <c r="E1" s="545"/>
      <c r="F1" s="542"/>
      <c r="G1" s="1"/>
      <c r="H1" s="105"/>
      <c r="I1" s="508"/>
      <c r="J1" s="105"/>
      <c r="K1" s="105"/>
      <c r="L1" s="516" t="s">
        <v>0</v>
      </c>
      <c r="M1" s="105"/>
      <c r="N1" s="912"/>
      <c r="O1" s="912"/>
      <c r="P1" s="912"/>
      <c r="Q1" s="107"/>
      <c r="R1" s="105"/>
      <c r="S1" s="105"/>
      <c r="T1" s="1"/>
      <c r="U1" s="1"/>
      <c r="V1" s="105"/>
      <c r="W1" s="1"/>
      <c r="X1" s="1"/>
      <c r="Y1" s="108"/>
      <c r="Z1" s="1"/>
      <c r="AA1" s="32" t="s">
        <v>1</v>
      </c>
      <c r="AB1" s="1"/>
    </row>
    <row r="2" spans="1:28" ht="27.75" x14ac:dyDescent="0.65">
      <c r="A2" s="109"/>
      <c r="B2" s="514"/>
      <c r="C2" s="815" t="s">
        <v>3484</v>
      </c>
      <c r="D2" s="815"/>
      <c r="E2" s="815"/>
      <c r="F2" s="815"/>
      <c r="G2" s="815"/>
      <c r="H2" s="815"/>
      <c r="I2" s="815"/>
      <c r="J2" s="815"/>
      <c r="K2" s="815"/>
      <c r="L2" s="815"/>
      <c r="M2" s="815"/>
      <c r="N2" s="815"/>
      <c r="O2" s="815"/>
      <c r="P2" s="815"/>
      <c r="Q2" s="815"/>
      <c r="R2" s="815"/>
      <c r="S2" s="815"/>
      <c r="T2" s="815"/>
      <c r="U2" s="815"/>
      <c r="V2" s="815"/>
      <c r="W2" s="815"/>
      <c r="X2" s="815"/>
      <c r="Y2" s="815"/>
      <c r="Z2" s="815"/>
      <c r="AA2" s="815"/>
      <c r="AB2" s="815"/>
    </row>
    <row r="3" spans="1:28" s="2" customFormat="1" ht="27.75" x14ac:dyDescent="0.65">
      <c r="A3" s="109"/>
      <c r="B3" s="106"/>
      <c r="C3" s="815" t="s">
        <v>3</v>
      </c>
      <c r="D3" s="815"/>
      <c r="E3" s="815"/>
      <c r="F3" s="815"/>
      <c r="G3" s="815"/>
      <c r="H3" s="815"/>
      <c r="I3" s="815"/>
      <c r="J3" s="815"/>
      <c r="K3" s="815"/>
      <c r="L3" s="815"/>
      <c r="M3" s="815"/>
      <c r="N3" s="815"/>
      <c r="O3" s="815"/>
      <c r="P3" s="815"/>
      <c r="Q3" s="815"/>
      <c r="R3" s="815"/>
      <c r="S3" s="815"/>
      <c r="T3" s="815"/>
      <c r="U3" s="815"/>
      <c r="V3" s="815"/>
      <c r="W3" s="815"/>
      <c r="X3" s="815"/>
      <c r="Y3" s="815"/>
      <c r="Z3" s="815"/>
      <c r="AA3" s="815"/>
      <c r="AB3" s="815"/>
    </row>
    <row r="4" spans="1:28" s="2" customFormat="1" x14ac:dyDescent="0.55000000000000004">
      <c r="A4" s="109"/>
      <c r="B4" s="106"/>
      <c r="C4" s="789"/>
      <c r="D4" s="508"/>
      <c r="E4" s="546"/>
      <c r="F4" s="542"/>
      <c r="G4" s="508"/>
      <c r="H4" s="508"/>
      <c r="I4" s="508"/>
      <c r="J4" s="508"/>
      <c r="K4" s="508"/>
      <c r="L4" s="517"/>
      <c r="M4" s="508"/>
      <c r="N4" s="508"/>
      <c r="O4" s="508"/>
      <c r="P4" s="508"/>
      <c r="Q4" s="508"/>
      <c r="R4" s="508"/>
      <c r="S4" s="508"/>
      <c r="T4" s="508"/>
      <c r="U4" s="508"/>
      <c r="V4" s="508"/>
      <c r="W4" s="508"/>
      <c r="X4" s="508"/>
      <c r="Y4" s="508"/>
      <c r="Z4" s="508"/>
      <c r="AA4" s="508"/>
      <c r="AB4" s="508"/>
    </row>
    <row r="5" spans="1:28" s="2" customFormat="1" ht="9" customHeight="1" x14ac:dyDescent="0.55000000000000004">
      <c r="A5" s="109"/>
      <c r="B5" s="508"/>
      <c r="C5" s="789"/>
      <c r="D5" s="144"/>
      <c r="E5" s="546"/>
      <c r="F5" s="542"/>
      <c r="G5" s="105"/>
      <c r="H5" s="105"/>
      <c r="I5" s="508"/>
      <c r="J5" s="105"/>
      <c r="K5" s="105"/>
      <c r="L5" s="517"/>
      <c r="M5" s="105"/>
      <c r="N5" s="105"/>
      <c r="O5" s="105"/>
      <c r="P5" s="105"/>
      <c r="Q5" s="110"/>
      <c r="R5" s="105"/>
      <c r="S5" s="105"/>
      <c r="T5" s="105"/>
      <c r="U5" s="105"/>
      <c r="V5" s="105"/>
      <c r="W5" s="105"/>
      <c r="X5" s="105"/>
      <c r="Y5" s="111"/>
      <c r="Z5" s="105"/>
      <c r="AA5" s="105"/>
      <c r="AB5" s="105"/>
    </row>
    <row r="6" spans="1:28" ht="22.5" customHeight="1" x14ac:dyDescent="0.55000000000000004">
      <c r="A6" s="1034"/>
      <c r="B6" s="513"/>
      <c r="C6" s="816" t="s">
        <v>6</v>
      </c>
      <c r="D6" s="816"/>
      <c r="E6" s="816"/>
      <c r="F6" s="816"/>
      <c r="G6" s="816"/>
      <c r="H6" s="816"/>
      <c r="I6" s="816"/>
      <c r="J6" s="816"/>
      <c r="K6" s="816"/>
      <c r="L6" s="816"/>
      <c r="M6" s="816"/>
      <c r="N6" s="816"/>
      <c r="O6" s="816"/>
      <c r="P6" s="816"/>
      <c r="Q6" s="311"/>
      <c r="R6" s="817" t="s">
        <v>7</v>
      </c>
      <c r="S6" s="817"/>
      <c r="T6" s="817"/>
      <c r="U6" s="817"/>
      <c r="V6" s="817"/>
      <c r="W6" s="817"/>
      <c r="X6" s="817"/>
      <c r="Y6" s="817"/>
      <c r="Z6" s="817"/>
      <c r="AA6" s="817"/>
      <c r="AB6" s="817"/>
    </row>
    <row r="7" spans="1:28" ht="21.75" customHeight="1" x14ac:dyDescent="0.55000000000000004">
      <c r="A7" s="1034"/>
      <c r="B7" s="818" t="s">
        <v>15</v>
      </c>
      <c r="C7" s="876" t="s">
        <v>8</v>
      </c>
      <c r="D7" s="819" t="s">
        <v>9</v>
      </c>
      <c r="E7" s="819" t="s">
        <v>10</v>
      </c>
      <c r="F7" s="819" t="s">
        <v>11</v>
      </c>
      <c r="G7" s="819"/>
      <c r="H7" s="819" t="s">
        <v>12</v>
      </c>
      <c r="I7" s="821" t="s">
        <v>13</v>
      </c>
      <c r="J7" s="821"/>
      <c r="K7" s="821"/>
      <c r="L7" s="821" t="s">
        <v>14</v>
      </c>
      <c r="M7" s="821"/>
      <c r="N7" s="821"/>
      <c r="O7" s="821"/>
      <c r="P7" s="821"/>
      <c r="Q7" s="873" t="s">
        <v>657</v>
      </c>
      <c r="R7" s="818" t="s">
        <v>8</v>
      </c>
      <c r="S7" s="818" t="s">
        <v>15</v>
      </c>
      <c r="T7" s="818" t="s">
        <v>16</v>
      </c>
      <c r="U7" s="818" t="s">
        <v>17</v>
      </c>
      <c r="V7" s="818" t="s">
        <v>18</v>
      </c>
      <c r="W7" s="823" t="s">
        <v>19</v>
      </c>
      <c r="X7" s="823"/>
      <c r="Y7" s="823"/>
      <c r="Z7" s="823"/>
      <c r="AA7" s="818" t="s">
        <v>20</v>
      </c>
      <c r="AB7" s="818" t="s">
        <v>21</v>
      </c>
    </row>
    <row r="8" spans="1:28" ht="27" customHeight="1" x14ac:dyDescent="0.55000000000000004">
      <c r="A8" s="1034"/>
      <c r="B8" s="818"/>
      <c r="C8" s="877"/>
      <c r="D8" s="819"/>
      <c r="E8" s="819"/>
      <c r="F8" s="819" t="s">
        <v>22</v>
      </c>
      <c r="G8" s="819" t="s">
        <v>23</v>
      </c>
      <c r="H8" s="819"/>
      <c r="I8" s="820" t="s">
        <v>24</v>
      </c>
      <c r="J8" s="820" t="s">
        <v>25</v>
      </c>
      <c r="K8" s="820" t="s">
        <v>26</v>
      </c>
      <c r="L8" s="921" t="s">
        <v>27</v>
      </c>
      <c r="M8" s="819" t="s">
        <v>28</v>
      </c>
      <c r="N8" s="819" t="s">
        <v>29</v>
      </c>
      <c r="O8" s="819" t="s">
        <v>30</v>
      </c>
      <c r="P8" s="819" t="s">
        <v>31</v>
      </c>
      <c r="Q8" s="874"/>
      <c r="R8" s="818"/>
      <c r="S8" s="818"/>
      <c r="T8" s="818"/>
      <c r="U8" s="818"/>
      <c r="V8" s="818"/>
      <c r="W8" s="818" t="s">
        <v>32</v>
      </c>
      <c r="X8" s="822" t="s">
        <v>28</v>
      </c>
      <c r="Y8" s="818" t="s">
        <v>29</v>
      </c>
      <c r="Z8" s="818" t="s">
        <v>33</v>
      </c>
      <c r="AA8" s="818"/>
      <c r="AB8" s="818"/>
    </row>
    <row r="9" spans="1:28" ht="48" customHeight="1" x14ac:dyDescent="0.55000000000000004">
      <c r="A9" s="1034"/>
      <c r="B9" s="818"/>
      <c r="C9" s="920"/>
      <c r="D9" s="819"/>
      <c r="E9" s="819"/>
      <c r="F9" s="819"/>
      <c r="G9" s="819"/>
      <c r="H9" s="819"/>
      <c r="I9" s="820"/>
      <c r="J9" s="820"/>
      <c r="K9" s="820"/>
      <c r="L9" s="921"/>
      <c r="M9" s="819"/>
      <c r="N9" s="819"/>
      <c r="O9" s="819"/>
      <c r="P9" s="819"/>
      <c r="Q9" s="875"/>
      <c r="R9" s="818"/>
      <c r="S9" s="818"/>
      <c r="T9" s="818"/>
      <c r="U9" s="818"/>
      <c r="V9" s="818"/>
      <c r="W9" s="818"/>
      <c r="X9" s="822"/>
      <c r="Y9" s="818"/>
      <c r="Z9" s="818"/>
      <c r="AA9" s="818"/>
      <c r="AB9" s="818"/>
    </row>
    <row r="10" spans="1:28" ht="23.1" customHeight="1" x14ac:dyDescent="0.55000000000000004">
      <c r="A10" s="1035" t="s">
        <v>891</v>
      </c>
      <c r="B10" s="37"/>
      <c r="C10" s="37">
        <v>1</v>
      </c>
      <c r="D10" s="37" t="s">
        <v>49</v>
      </c>
      <c r="E10" s="37">
        <v>746</v>
      </c>
      <c r="F10" s="37">
        <v>15</v>
      </c>
      <c r="G10" s="37">
        <f>-G11-O19</f>
        <v>0</v>
      </c>
      <c r="H10" s="37" t="s">
        <v>890</v>
      </c>
      <c r="I10" s="37">
        <v>20</v>
      </c>
      <c r="J10" s="37">
        <v>2</v>
      </c>
      <c r="K10" s="37">
        <v>1</v>
      </c>
      <c r="L10" s="518">
        <v>8201</v>
      </c>
      <c r="M10" s="37"/>
      <c r="N10" s="37"/>
      <c r="O10" s="37"/>
      <c r="P10" s="37"/>
      <c r="Q10" s="112">
        <v>100</v>
      </c>
      <c r="R10" s="37"/>
      <c r="S10" s="37"/>
      <c r="T10" s="37"/>
      <c r="U10" s="37"/>
      <c r="V10" s="37"/>
      <c r="W10" s="37"/>
      <c r="X10" s="37"/>
      <c r="Y10" s="43"/>
      <c r="Z10" s="37"/>
      <c r="AA10" s="37"/>
      <c r="AB10" s="37"/>
    </row>
    <row r="11" spans="1:28" ht="23.1" customHeight="1" x14ac:dyDescent="0.55000000000000004">
      <c r="A11" s="1035"/>
      <c r="B11" s="37"/>
      <c r="C11" s="37"/>
      <c r="D11" s="37"/>
      <c r="E11" s="37"/>
      <c r="F11" s="37"/>
      <c r="G11" s="37"/>
      <c r="H11" s="37"/>
      <c r="I11" s="37"/>
      <c r="J11" s="37"/>
      <c r="K11" s="37"/>
      <c r="L11" s="518"/>
      <c r="M11" s="37"/>
      <c r="N11" s="37"/>
      <c r="O11" s="37"/>
      <c r="P11" s="37"/>
      <c r="Q11" s="112"/>
      <c r="R11" s="37"/>
      <c r="S11" s="37"/>
      <c r="T11" s="37"/>
      <c r="U11" s="37"/>
      <c r="V11" s="37"/>
      <c r="W11" s="37"/>
      <c r="X11" s="37"/>
      <c r="Y11" s="43"/>
      <c r="Z11" s="37"/>
      <c r="AA11" s="37"/>
      <c r="AB11" s="37"/>
    </row>
    <row r="12" spans="1:28" ht="23.1" customHeight="1" x14ac:dyDescent="0.55000000000000004">
      <c r="A12" s="1035" t="s">
        <v>892</v>
      </c>
      <c r="B12" s="37"/>
      <c r="C12" s="37">
        <v>2</v>
      </c>
      <c r="D12" s="37" t="s">
        <v>34</v>
      </c>
      <c r="E12" s="37">
        <v>94257</v>
      </c>
      <c r="F12" s="37">
        <v>112</v>
      </c>
      <c r="G12" s="37">
        <v>7593</v>
      </c>
      <c r="H12" s="37" t="s">
        <v>890</v>
      </c>
      <c r="I12" s="37"/>
      <c r="J12" s="37"/>
      <c r="K12" s="37">
        <v>61</v>
      </c>
      <c r="L12" s="518">
        <v>61</v>
      </c>
      <c r="M12" s="37"/>
      <c r="N12" s="37"/>
      <c r="O12" s="37"/>
      <c r="P12" s="37"/>
      <c r="Q12" s="112">
        <v>300</v>
      </c>
      <c r="R12" s="37"/>
      <c r="S12" s="37"/>
      <c r="T12" s="37"/>
      <c r="U12" s="37"/>
      <c r="V12" s="37"/>
      <c r="W12" s="37"/>
      <c r="X12" s="37"/>
      <c r="Y12" s="43"/>
      <c r="Z12" s="37"/>
      <c r="AA12" s="37"/>
      <c r="AB12" s="37"/>
    </row>
    <row r="13" spans="1:28" ht="23.1" customHeight="1" x14ac:dyDescent="0.55000000000000004">
      <c r="A13" s="1035"/>
      <c r="B13" s="37"/>
      <c r="C13" s="37"/>
      <c r="D13" s="37"/>
      <c r="E13" s="37"/>
      <c r="F13" s="37"/>
      <c r="G13" s="37"/>
      <c r="H13" s="37"/>
      <c r="I13" s="37"/>
      <c r="J13" s="37"/>
      <c r="K13" s="37"/>
      <c r="L13" s="518"/>
      <c r="M13" s="37"/>
      <c r="N13" s="37"/>
      <c r="O13" s="37"/>
      <c r="P13" s="37"/>
      <c r="Q13" s="112"/>
      <c r="R13" s="37"/>
      <c r="S13" s="37"/>
      <c r="T13" s="37"/>
      <c r="U13" s="37"/>
      <c r="V13" s="37"/>
      <c r="W13" s="37"/>
      <c r="X13" s="37"/>
      <c r="Y13" s="43"/>
      <c r="Z13" s="37"/>
      <c r="AA13" s="37"/>
      <c r="AB13" s="37"/>
    </row>
    <row r="14" spans="1:28" ht="23.1" customHeight="1" x14ac:dyDescent="0.55000000000000004">
      <c r="A14" s="1035" t="s">
        <v>893</v>
      </c>
      <c r="B14" s="37"/>
      <c r="C14" s="37">
        <v>3</v>
      </c>
      <c r="D14" s="37" t="s">
        <v>34</v>
      </c>
      <c r="E14" s="37">
        <v>35356</v>
      </c>
      <c r="F14" s="37">
        <v>17</v>
      </c>
      <c r="G14" s="37">
        <v>2432</v>
      </c>
      <c r="H14" s="37" t="s">
        <v>890</v>
      </c>
      <c r="I14" s="37">
        <v>4</v>
      </c>
      <c r="J14" s="37">
        <v>3</v>
      </c>
      <c r="K14" s="37">
        <v>19</v>
      </c>
      <c r="L14" s="518">
        <v>1919</v>
      </c>
      <c r="M14" s="37"/>
      <c r="N14" s="37"/>
      <c r="O14" s="37"/>
      <c r="P14" s="37"/>
      <c r="Q14" s="112">
        <v>100</v>
      </c>
      <c r="R14" s="37"/>
      <c r="S14" s="37"/>
      <c r="T14" s="37"/>
      <c r="U14" s="37"/>
      <c r="V14" s="37"/>
      <c r="W14" s="37"/>
      <c r="X14" s="37"/>
      <c r="Y14" s="43"/>
      <c r="Z14" s="37"/>
      <c r="AA14" s="37"/>
      <c r="AB14" s="37"/>
    </row>
    <row r="15" spans="1:28" ht="23.1" customHeight="1" x14ac:dyDescent="0.55000000000000004">
      <c r="A15" s="1035"/>
      <c r="B15" s="37"/>
      <c r="C15" s="37"/>
      <c r="D15" s="37"/>
      <c r="E15" s="37"/>
      <c r="F15" s="37"/>
      <c r="G15" s="37"/>
      <c r="H15" s="37"/>
      <c r="I15" s="37"/>
      <c r="J15" s="37"/>
      <c r="K15" s="37"/>
      <c r="L15" s="518"/>
      <c r="M15" s="37"/>
      <c r="N15" s="37"/>
      <c r="O15" s="37"/>
      <c r="P15" s="37"/>
      <c r="Q15" s="112"/>
      <c r="R15" s="37"/>
      <c r="S15" s="37"/>
      <c r="T15" s="37"/>
      <c r="U15" s="37"/>
      <c r="V15" s="37"/>
      <c r="W15" s="37"/>
      <c r="X15" s="37"/>
      <c r="Y15" s="43"/>
      <c r="Z15" s="37"/>
      <c r="AA15" s="37"/>
      <c r="AB15" s="37"/>
    </row>
    <row r="16" spans="1:28" ht="23.1" customHeight="1" x14ac:dyDescent="0.55000000000000004">
      <c r="A16" s="1035" t="s">
        <v>894</v>
      </c>
      <c r="B16" s="37">
        <v>139</v>
      </c>
      <c r="C16" s="37">
        <v>4</v>
      </c>
      <c r="D16" s="37" t="s">
        <v>34</v>
      </c>
      <c r="E16" s="37">
        <v>37547</v>
      </c>
      <c r="F16" s="37">
        <v>45</v>
      </c>
      <c r="G16" s="37">
        <v>1696</v>
      </c>
      <c r="H16" s="37" t="s">
        <v>890</v>
      </c>
      <c r="I16" s="37">
        <v>1</v>
      </c>
      <c r="J16" s="37">
        <v>1</v>
      </c>
      <c r="K16" s="37">
        <v>89</v>
      </c>
      <c r="L16" s="518"/>
      <c r="M16" s="37">
        <v>589</v>
      </c>
      <c r="N16" s="37"/>
      <c r="O16" s="37"/>
      <c r="P16" s="37"/>
      <c r="Q16" s="112">
        <v>200</v>
      </c>
      <c r="R16" s="37">
        <v>1</v>
      </c>
      <c r="S16" s="37">
        <v>139</v>
      </c>
      <c r="T16" s="37" t="s">
        <v>36</v>
      </c>
      <c r="U16" s="37" t="s">
        <v>37</v>
      </c>
      <c r="V16" s="37">
        <v>162</v>
      </c>
      <c r="W16" s="37"/>
      <c r="X16" s="37">
        <v>162</v>
      </c>
      <c r="Y16" s="43"/>
      <c r="Z16" s="37"/>
      <c r="AA16" s="37">
        <v>16</v>
      </c>
      <c r="AB16" s="37"/>
    </row>
    <row r="17" spans="1:28" ht="23.1" customHeight="1" x14ac:dyDescent="0.55000000000000004">
      <c r="A17" s="1035"/>
      <c r="B17" s="37"/>
      <c r="C17" s="37"/>
      <c r="D17" s="37"/>
      <c r="E17" s="37"/>
      <c r="F17" s="37"/>
      <c r="G17" s="37"/>
      <c r="H17" s="37"/>
      <c r="I17" s="37"/>
      <c r="J17" s="37"/>
      <c r="K17" s="37"/>
      <c r="L17" s="518"/>
      <c r="M17" s="37"/>
      <c r="N17" s="37"/>
      <c r="O17" s="37"/>
      <c r="P17" s="37"/>
      <c r="Q17" s="112"/>
      <c r="R17" s="37"/>
      <c r="S17" s="37"/>
      <c r="T17" s="37"/>
      <c r="U17" s="37"/>
      <c r="V17" s="37"/>
      <c r="W17" s="37"/>
      <c r="X17" s="37"/>
      <c r="Y17" s="43"/>
      <c r="Z17" s="37"/>
      <c r="AA17" s="37"/>
      <c r="AB17" s="37"/>
    </row>
    <row r="18" spans="1:28" s="2" customFormat="1" ht="23.1" customHeight="1" x14ac:dyDescent="0.55000000000000004">
      <c r="A18" s="1035" t="s">
        <v>895</v>
      </c>
      <c r="B18" s="37">
        <v>106</v>
      </c>
      <c r="C18" s="37">
        <v>5</v>
      </c>
      <c r="D18" s="37" t="s">
        <v>34</v>
      </c>
      <c r="E18" s="37">
        <v>41626</v>
      </c>
      <c r="F18" s="37">
        <v>61</v>
      </c>
      <c r="G18" s="37">
        <v>3577</v>
      </c>
      <c r="H18" s="37" t="s">
        <v>890</v>
      </c>
      <c r="I18" s="37"/>
      <c r="J18" s="37">
        <v>1</v>
      </c>
      <c r="K18" s="37">
        <v>13</v>
      </c>
      <c r="L18" s="518"/>
      <c r="M18" s="37">
        <v>113</v>
      </c>
      <c r="N18" s="37"/>
      <c r="O18" s="37"/>
      <c r="P18" s="37"/>
      <c r="Q18" s="112">
        <v>250</v>
      </c>
      <c r="R18" s="37">
        <v>2</v>
      </c>
      <c r="S18" s="37">
        <v>106</v>
      </c>
      <c r="T18" s="37" t="s">
        <v>36</v>
      </c>
      <c r="U18" s="37" t="s">
        <v>45</v>
      </c>
      <c r="V18" s="37">
        <v>32</v>
      </c>
      <c r="W18" s="37"/>
      <c r="X18" s="37">
        <v>32</v>
      </c>
      <c r="Y18" s="43"/>
      <c r="Z18" s="37"/>
      <c r="AA18" s="37">
        <v>5</v>
      </c>
      <c r="AB18" s="37"/>
    </row>
    <row r="19" spans="1:28" s="2" customFormat="1" ht="23.1" customHeight="1" x14ac:dyDescent="0.55000000000000004">
      <c r="A19" s="1035"/>
      <c r="B19" s="37"/>
      <c r="C19" s="37"/>
      <c r="D19" s="37"/>
      <c r="E19" s="37"/>
      <c r="F19" s="37"/>
      <c r="G19" s="37"/>
      <c r="H19" s="37"/>
      <c r="I19" s="37"/>
      <c r="J19" s="37"/>
      <c r="K19" s="37"/>
      <c r="L19" s="518"/>
      <c r="M19" s="37"/>
      <c r="N19" s="37"/>
      <c r="O19" s="37"/>
      <c r="P19" s="37"/>
      <c r="Q19" s="112"/>
      <c r="R19" s="37"/>
      <c r="S19" s="37"/>
      <c r="T19" s="37"/>
      <c r="U19" s="37"/>
      <c r="V19" s="37"/>
      <c r="W19" s="37"/>
      <c r="X19" s="37"/>
      <c r="Y19" s="43"/>
      <c r="Z19" s="37"/>
      <c r="AA19" s="37"/>
      <c r="AB19" s="37"/>
    </row>
    <row r="20" spans="1:28" ht="23.1" customHeight="1" x14ac:dyDescent="0.55000000000000004">
      <c r="A20" s="1035" t="s">
        <v>896</v>
      </c>
      <c r="B20" s="38"/>
      <c r="C20" s="37">
        <v>6</v>
      </c>
      <c r="D20" s="38" t="s">
        <v>49</v>
      </c>
      <c r="E20" s="37">
        <v>4905</v>
      </c>
      <c r="F20" s="38"/>
      <c r="G20" s="38"/>
      <c r="H20" s="37" t="s">
        <v>890</v>
      </c>
      <c r="I20" s="38">
        <v>9</v>
      </c>
      <c r="J20" s="38">
        <v>1</v>
      </c>
      <c r="K20" s="38">
        <v>33</v>
      </c>
      <c r="L20" s="519">
        <v>3733</v>
      </c>
      <c r="M20" s="38"/>
      <c r="N20" s="38"/>
      <c r="O20" s="38"/>
      <c r="P20" s="38"/>
      <c r="Q20" s="113">
        <v>150</v>
      </c>
      <c r="R20" s="38"/>
      <c r="S20" s="38"/>
      <c r="T20" s="38"/>
      <c r="U20" s="38"/>
      <c r="V20" s="38"/>
      <c r="W20" s="38"/>
      <c r="X20" s="38"/>
      <c r="Y20" s="42"/>
      <c r="Z20" s="38"/>
      <c r="AA20" s="38"/>
      <c r="AB20" s="38"/>
    </row>
    <row r="21" spans="1:28" ht="23.1" customHeight="1" x14ac:dyDescent="0.55000000000000004">
      <c r="A21" s="1035"/>
      <c r="B21" s="38"/>
      <c r="C21" s="37"/>
      <c r="D21" s="38"/>
      <c r="E21" s="37"/>
      <c r="F21" s="38"/>
      <c r="G21" s="38"/>
      <c r="H21" s="37"/>
      <c r="I21" s="38"/>
      <c r="J21" s="38"/>
      <c r="K21" s="38"/>
      <c r="L21" s="519"/>
      <c r="M21" s="38"/>
      <c r="N21" s="38"/>
      <c r="O21" s="38"/>
      <c r="P21" s="38"/>
      <c r="Q21" s="113"/>
      <c r="R21" s="38"/>
      <c r="S21" s="38"/>
      <c r="T21" s="38"/>
      <c r="U21" s="38"/>
      <c r="V21" s="38"/>
      <c r="W21" s="38"/>
      <c r="X21" s="38"/>
      <c r="Y21" s="42"/>
      <c r="Z21" s="38"/>
      <c r="AA21" s="38"/>
      <c r="AB21" s="38"/>
    </row>
    <row r="22" spans="1:28" ht="23.1" customHeight="1" x14ac:dyDescent="0.55000000000000004">
      <c r="A22" s="1035" t="s">
        <v>897</v>
      </c>
      <c r="B22" s="38"/>
      <c r="C22" s="37">
        <v>7</v>
      </c>
      <c r="D22" s="38" t="s">
        <v>49</v>
      </c>
      <c r="E22" s="37">
        <v>11375</v>
      </c>
      <c r="F22" s="38">
        <v>29</v>
      </c>
      <c r="G22" s="38"/>
      <c r="H22" s="37" t="s">
        <v>890</v>
      </c>
      <c r="I22" s="38">
        <v>10</v>
      </c>
      <c r="J22" s="38">
        <v>2</v>
      </c>
      <c r="K22" s="38">
        <v>32</v>
      </c>
      <c r="L22" s="519">
        <v>4232</v>
      </c>
      <c r="M22" s="38"/>
      <c r="N22" s="38"/>
      <c r="O22" s="38"/>
      <c r="P22" s="38"/>
      <c r="Q22" s="113">
        <v>150</v>
      </c>
      <c r="R22" s="38"/>
      <c r="S22" s="38"/>
      <c r="T22" s="38"/>
      <c r="U22" s="37"/>
      <c r="V22" s="38"/>
      <c r="W22" s="38"/>
      <c r="X22" s="38"/>
      <c r="Y22" s="42"/>
      <c r="Z22" s="38"/>
      <c r="AA22" s="38"/>
      <c r="AB22" s="38"/>
    </row>
    <row r="23" spans="1:28" ht="23.1" customHeight="1" x14ac:dyDescent="0.55000000000000004">
      <c r="A23" s="1035"/>
      <c r="B23" s="38"/>
      <c r="C23" s="37"/>
      <c r="D23" s="38"/>
      <c r="E23" s="37"/>
      <c r="F23" s="38"/>
      <c r="G23" s="38"/>
      <c r="H23" s="37"/>
      <c r="I23" s="38"/>
      <c r="J23" s="38"/>
      <c r="K23" s="38"/>
      <c r="L23" s="519"/>
      <c r="M23" s="38"/>
      <c r="N23" s="38"/>
      <c r="O23" s="38"/>
      <c r="P23" s="38"/>
      <c r="Q23" s="113"/>
      <c r="R23" s="38"/>
      <c r="S23" s="38"/>
      <c r="T23" s="38"/>
      <c r="U23" s="37"/>
      <c r="V23" s="38"/>
      <c r="W23" s="38"/>
      <c r="X23" s="38"/>
      <c r="Y23" s="42"/>
      <c r="Z23" s="38"/>
      <c r="AA23" s="38"/>
      <c r="AB23" s="38"/>
    </row>
    <row r="24" spans="1:28" ht="23.1" customHeight="1" x14ac:dyDescent="0.55000000000000004">
      <c r="A24" s="1035" t="s">
        <v>898</v>
      </c>
      <c r="B24" s="38">
        <v>136</v>
      </c>
      <c r="C24" s="37">
        <v>8</v>
      </c>
      <c r="D24" s="38" t="s">
        <v>34</v>
      </c>
      <c r="E24" s="37">
        <v>73932</v>
      </c>
      <c r="F24" s="38">
        <v>97</v>
      </c>
      <c r="G24" s="38">
        <v>6340</v>
      </c>
      <c r="H24" s="37" t="s">
        <v>890</v>
      </c>
      <c r="I24" s="38"/>
      <c r="J24" s="38">
        <v>1</v>
      </c>
      <c r="K24" s="38">
        <v>22</v>
      </c>
      <c r="L24" s="519"/>
      <c r="M24" s="38">
        <v>122</v>
      </c>
      <c r="N24" s="38"/>
      <c r="O24" s="38"/>
      <c r="P24" s="38"/>
      <c r="Q24" s="113">
        <v>200</v>
      </c>
      <c r="R24" s="38">
        <v>3</v>
      </c>
      <c r="S24" s="38">
        <v>136</v>
      </c>
      <c r="T24" s="38" t="s">
        <v>36</v>
      </c>
      <c r="U24" s="37" t="s">
        <v>45</v>
      </c>
      <c r="V24" s="38">
        <v>90</v>
      </c>
      <c r="W24" s="38"/>
      <c r="X24" s="38">
        <v>90</v>
      </c>
      <c r="Y24" s="42"/>
      <c r="Z24" s="38"/>
      <c r="AA24" s="38">
        <v>15</v>
      </c>
      <c r="AB24" s="38"/>
    </row>
    <row r="25" spans="1:28" ht="23.1" customHeight="1" x14ac:dyDescent="0.55000000000000004">
      <c r="A25" s="1035" t="s">
        <v>899</v>
      </c>
      <c r="B25" s="38">
        <v>136</v>
      </c>
      <c r="C25" s="37">
        <v>9</v>
      </c>
      <c r="D25" s="38" t="s">
        <v>49</v>
      </c>
      <c r="E25" s="37">
        <v>7325</v>
      </c>
      <c r="F25" s="38">
        <v>25</v>
      </c>
      <c r="G25" s="38">
        <v>5</v>
      </c>
      <c r="H25" s="37" t="s">
        <v>890</v>
      </c>
      <c r="I25" s="38">
        <v>5</v>
      </c>
      <c r="J25" s="38"/>
      <c r="K25" s="38">
        <v>23</v>
      </c>
      <c r="L25" s="519">
        <v>2023</v>
      </c>
      <c r="M25" s="38"/>
      <c r="N25" s="38"/>
      <c r="O25" s="38"/>
      <c r="P25" s="38"/>
      <c r="Q25" s="113">
        <v>150</v>
      </c>
      <c r="R25" s="38"/>
      <c r="S25" s="38">
        <v>136</v>
      </c>
      <c r="T25" s="38"/>
      <c r="U25" s="37"/>
      <c r="V25" s="38"/>
      <c r="W25" s="38"/>
      <c r="X25" s="38"/>
      <c r="Y25" s="42"/>
      <c r="Z25" s="38"/>
      <c r="AA25" s="38"/>
      <c r="AB25" s="38"/>
    </row>
    <row r="26" spans="1:28" ht="23.1" customHeight="1" x14ac:dyDescent="0.55000000000000004">
      <c r="A26" s="1035" t="s">
        <v>898</v>
      </c>
      <c r="B26" s="38">
        <v>136</v>
      </c>
      <c r="C26" s="37">
        <v>10</v>
      </c>
      <c r="D26" s="38" t="s">
        <v>49</v>
      </c>
      <c r="E26" s="37">
        <v>7324</v>
      </c>
      <c r="F26" s="38">
        <v>7324</v>
      </c>
      <c r="G26" s="38">
        <v>24</v>
      </c>
      <c r="H26" s="37" t="s">
        <v>890</v>
      </c>
      <c r="I26" s="38">
        <v>2</v>
      </c>
      <c r="J26" s="38">
        <v>1</v>
      </c>
      <c r="K26" s="38">
        <v>30</v>
      </c>
      <c r="L26" s="519">
        <v>930</v>
      </c>
      <c r="M26" s="38"/>
      <c r="N26" s="38"/>
      <c r="O26" s="38"/>
      <c r="P26" s="38"/>
      <c r="Q26" s="113">
        <v>200</v>
      </c>
      <c r="R26" s="38"/>
      <c r="S26" s="38">
        <v>136</v>
      </c>
      <c r="T26" s="38"/>
      <c r="U26" s="37"/>
      <c r="V26" s="38"/>
      <c r="W26" s="38"/>
      <c r="X26" s="38"/>
      <c r="Y26" s="42"/>
      <c r="Z26" s="38"/>
      <c r="AA26" s="38"/>
      <c r="AB26" s="38"/>
    </row>
    <row r="27" spans="1:28" ht="23.1" customHeight="1" x14ac:dyDescent="0.55000000000000004">
      <c r="A27" s="1035" t="s">
        <v>899</v>
      </c>
      <c r="B27" s="38">
        <v>136</v>
      </c>
      <c r="C27" s="37">
        <v>11</v>
      </c>
      <c r="D27" s="38" t="s">
        <v>49</v>
      </c>
      <c r="E27" s="37">
        <v>6341</v>
      </c>
      <c r="F27" s="38"/>
      <c r="G27" s="38">
        <v>41</v>
      </c>
      <c r="H27" s="37" t="s">
        <v>890</v>
      </c>
      <c r="I27" s="38">
        <v>2</v>
      </c>
      <c r="J27" s="38">
        <v>1</v>
      </c>
      <c r="K27" s="38">
        <v>25</v>
      </c>
      <c r="L27" s="519">
        <v>925</v>
      </c>
      <c r="M27" s="38"/>
      <c r="N27" s="38"/>
      <c r="O27" s="38"/>
      <c r="P27" s="38"/>
      <c r="Q27" s="113">
        <v>200</v>
      </c>
      <c r="R27" s="38"/>
      <c r="S27" s="38">
        <v>136</v>
      </c>
      <c r="T27" s="38"/>
      <c r="U27" s="37"/>
      <c r="V27" s="38"/>
      <c r="W27" s="38"/>
      <c r="X27" s="38"/>
      <c r="Y27" s="42"/>
      <c r="Z27" s="38"/>
      <c r="AA27" s="38"/>
      <c r="AB27" s="38"/>
    </row>
    <row r="28" spans="1:28" ht="23.1" customHeight="1" x14ac:dyDescent="0.55000000000000004">
      <c r="A28" s="1035"/>
      <c r="B28" s="38"/>
      <c r="C28" s="37"/>
      <c r="D28" s="38"/>
      <c r="E28" s="37"/>
      <c r="F28" s="38"/>
      <c r="G28" s="38"/>
      <c r="H28" s="37"/>
      <c r="I28" s="38"/>
      <c r="J28" s="38"/>
      <c r="K28" s="38"/>
      <c r="L28" s="519"/>
      <c r="M28" s="38"/>
      <c r="N28" s="38"/>
      <c r="O28" s="38"/>
      <c r="P28" s="38"/>
      <c r="Q28" s="113"/>
      <c r="R28" s="38"/>
      <c r="S28" s="38"/>
      <c r="T28" s="38"/>
      <c r="U28" s="37"/>
      <c r="V28" s="38"/>
      <c r="W28" s="38"/>
      <c r="X28" s="38"/>
      <c r="Y28" s="42"/>
      <c r="Z28" s="38"/>
      <c r="AA28" s="38"/>
      <c r="AB28" s="38"/>
    </row>
    <row r="29" spans="1:28" ht="23.1" customHeight="1" x14ac:dyDescent="0.55000000000000004">
      <c r="A29" s="1035" t="s">
        <v>900</v>
      </c>
      <c r="B29" s="38">
        <v>150</v>
      </c>
      <c r="C29" s="37">
        <v>12</v>
      </c>
      <c r="D29" s="38" t="s">
        <v>49</v>
      </c>
      <c r="E29" s="37">
        <v>5659</v>
      </c>
      <c r="F29" s="38">
        <v>24</v>
      </c>
      <c r="G29" s="38">
        <v>59</v>
      </c>
      <c r="H29" s="37" t="s">
        <v>890</v>
      </c>
      <c r="I29" s="38">
        <v>10</v>
      </c>
      <c r="J29" s="38"/>
      <c r="K29" s="38">
        <v>22</v>
      </c>
      <c r="L29" s="519">
        <v>4022</v>
      </c>
      <c r="M29" s="38"/>
      <c r="N29" s="38"/>
      <c r="O29" s="38"/>
      <c r="P29" s="38"/>
      <c r="Q29" s="113">
        <v>100</v>
      </c>
      <c r="R29" s="38"/>
      <c r="S29" s="38">
        <v>150</v>
      </c>
      <c r="T29" s="38"/>
      <c r="U29" s="37"/>
      <c r="V29" s="38"/>
      <c r="W29" s="38"/>
      <c r="X29" s="38"/>
      <c r="Y29" s="42"/>
      <c r="Z29" s="38"/>
      <c r="AA29" s="38"/>
      <c r="AB29" s="38"/>
    </row>
    <row r="30" spans="1:28" ht="23.1" customHeight="1" x14ac:dyDescent="0.55000000000000004">
      <c r="A30" s="1035"/>
      <c r="B30" s="38"/>
      <c r="C30" s="37"/>
      <c r="D30" s="38"/>
      <c r="E30" s="37"/>
      <c r="F30" s="38"/>
      <c r="G30" s="38"/>
      <c r="H30" s="37"/>
      <c r="I30" s="38"/>
      <c r="J30" s="38"/>
      <c r="K30" s="38"/>
      <c r="L30" s="519"/>
      <c r="M30" s="38"/>
      <c r="N30" s="38"/>
      <c r="O30" s="38"/>
      <c r="P30" s="38"/>
      <c r="Q30" s="113"/>
      <c r="R30" s="38"/>
      <c r="S30" s="38"/>
      <c r="T30" s="38"/>
      <c r="U30" s="37"/>
      <c r="V30" s="38"/>
      <c r="W30" s="38"/>
      <c r="X30" s="38"/>
      <c r="Y30" s="42"/>
      <c r="Z30" s="38"/>
      <c r="AA30" s="38"/>
      <c r="AB30" s="38"/>
    </row>
    <row r="31" spans="1:28" ht="23.1" customHeight="1" x14ac:dyDescent="0.55000000000000004">
      <c r="A31" s="1035" t="s">
        <v>901</v>
      </c>
      <c r="B31" s="38">
        <v>110</v>
      </c>
      <c r="C31" s="37">
        <v>13</v>
      </c>
      <c r="D31" s="38" t="s">
        <v>49</v>
      </c>
      <c r="E31" s="37">
        <v>4643</v>
      </c>
      <c r="F31" s="38">
        <v>31</v>
      </c>
      <c r="G31" s="38"/>
      <c r="H31" s="37" t="s">
        <v>890</v>
      </c>
      <c r="I31" s="38">
        <v>7</v>
      </c>
      <c r="J31" s="38">
        <v>1</v>
      </c>
      <c r="K31" s="38">
        <v>54</v>
      </c>
      <c r="L31" s="519">
        <v>2954</v>
      </c>
      <c r="M31" s="38"/>
      <c r="N31" s="38"/>
      <c r="O31" s="38"/>
      <c r="P31" s="38"/>
      <c r="Q31" s="113">
        <v>100</v>
      </c>
      <c r="R31" s="38"/>
      <c r="S31" s="38">
        <v>110</v>
      </c>
      <c r="T31" s="38"/>
      <c r="U31" s="37"/>
      <c r="V31" s="38"/>
      <c r="W31" s="38"/>
      <c r="X31" s="38"/>
      <c r="Y31" s="42"/>
      <c r="Z31" s="38"/>
      <c r="AA31" s="38"/>
      <c r="AB31" s="38"/>
    </row>
    <row r="32" spans="1:28" ht="23.1" customHeight="1" x14ac:dyDescent="0.55000000000000004">
      <c r="A32" s="1035"/>
      <c r="B32" s="38"/>
      <c r="C32" s="37"/>
      <c r="D32" s="38"/>
      <c r="E32" s="37"/>
      <c r="F32" s="38"/>
      <c r="G32" s="38"/>
      <c r="H32" s="37"/>
      <c r="I32" s="38"/>
      <c r="J32" s="38"/>
      <c r="K32" s="38"/>
      <c r="L32" s="519"/>
      <c r="M32" s="38"/>
      <c r="N32" s="38"/>
      <c r="O32" s="38"/>
      <c r="P32" s="38"/>
      <c r="Q32" s="113"/>
      <c r="R32" s="38"/>
      <c r="S32" s="38"/>
      <c r="T32" s="38"/>
      <c r="U32" s="37"/>
      <c r="V32" s="38"/>
      <c r="W32" s="38"/>
      <c r="X32" s="38"/>
      <c r="Y32" s="42"/>
      <c r="Z32" s="38"/>
      <c r="AA32" s="38"/>
      <c r="AB32" s="38"/>
    </row>
    <row r="33" spans="1:28" ht="23.1" customHeight="1" x14ac:dyDescent="0.55000000000000004">
      <c r="A33" s="1035" t="s">
        <v>902</v>
      </c>
      <c r="B33" s="38">
        <v>19</v>
      </c>
      <c r="C33" s="37">
        <v>14</v>
      </c>
      <c r="D33" s="38" t="s">
        <v>49</v>
      </c>
      <c r="E33" s="37">
        <v>6344</v>
      </c>
      <c r="F33" s="38">
        <v>6</v>
      </c>
      <c r="G33" s="38"/>
      <c r="H33" s="37" t="s">
        <v>890</v>
      </c>
      <c r="I33" s="38">
        <v>12</v>
      </c>
      <c r="J33" s="38"/>
      <c r="K33" s="38">
        <v>23</v>
      </c>
      <c r="L33" s="519">
        <v>4823</v>
      </c>
      <c r="M33" s="38"/>
      <c r="N33" s="38"/>
      <c r="O33" s="38"/>
      <c r="P33" s="38"/>
      <c r="Q33" s="113">
        <v>150</v>
      </c>
      <c r="R33" s="38"/>
      <c r="S33" s="38">
        <v>19</v>
      </c>
      <c r="T33" s="38"/>
      <c r="U33" s="37"/>
      <c r="V33" s="38"/>
      <c r="W33" s="38"/>
      <c r="X33" s="38"/>
      <c r="Y33" s="42"/>
      <c r="Z33" s="38"/>
      <c r="AA33" s="38"/>
      <c r="AB33" s="38"/>
    </row>
    <row r="34" spans="1:28" ht="23.1" customHeight="1" x14ac:dyDescent="0.55000000000000004">
      <c r="A34" s="1035"/>
      <c r="B34" s="38"/>
      <c r="C34" s="37"/>
      <c r="D34" s="38"/>
      <c r="E34" s="37"/>
      <c r="F34" s="38"/>
      <c r="G34" s="38"/>
      <c r="H34" s="37"/>
      <c r="I34" s="38"/>
      <c r="J34" s="38"/>
      <c r="K34" s="38"/>
      <c r="L34" s="519"/>
      <c r="M34" s="38"/>
      <c r="N34" s="38"/>
      <c r="O34" s="38"/>
      <c r="P34" s="38"/>
      <c r="Q34" s="113"/>
      <c r="R34" s="38"/>
      <c r="S34" s="38"/>
      <c r="T34" s="38"/>
      <c r="U34" s="37"/>
      <c r="V34" s="38"/>
      <c r="W34" s="38"/>
      <c r="X34" s="38"/>
      <c r="Y34" s="42"/>
      <c r="Z34" s="38"/>
      <c r="AA34" s="38"/>
      <c r="AB34" s="38"/>
    </row>
    <row r="35" spans="1:28" ht="23.1" customHeight="1" x14ac:dyDescent="0.55000000000000004">
      <c r="A35" s="1035" t="s">
        <v>903</v>
      </c>
      <c r="B35" s="38">
        <v>22</v>
      </c>
      <c r="C35" s="37">
        <v>15</v>
      </c>
      <c r="D35" s="38" t="s">
        <v>49</v>
      </c>
      <c r="E35" s="37">
        <v>747</v>
      </c>
      <c r="F35" s="38">
        <v>16</v>
      </c>
      <c r="G35" s="38"/>
      <c r="H35" s="37" t="s">
        <v>890</v>
      </c>
      <c r="I35" s="38">
        <v>20</v>
      </c>
      <c r="J35" s="38"/>
      <c r="K35" s="38">
        <v>5</v>
      </c>
      <c r="L35" s="519">
        <v>8005</v>
      </c>
      <c r="M35" s="38"/>
      <c r="N35" s="38"/>
      <c r="O35" s="38"/>
      <c r="P35" s="38"/>
      <c r="Q35" s="113">
        <v>150</v>
      </c>
      <c r="R35" s="38"/>
      <c r="S35" s="38">
        <v>22</v>
      </c>
      <c r="T35" s="38"/>
      <c r="U35" s="37"/>
      <c r="V35" s="38"/>
      <c r="W35" s="38"/>
      <c r="X35" s="38"/>
      <c r="Y35" s="42"/>
      <c r="Z35" s="38"/>
      <c r="AA35" s="38"/>
      <c r="AB35" s="38"/>
    </row>
    <row r="36" spans="1:28" ht="23.1" customHeight="1" x14ac:dyDescent="0.55000000000000004">
      <c r="A36" s="1035"/>
      <c r="B36" s="38"/>
      <c r="C36" s="37"/>
      <c r="D36" s="38"/>
      <c r="E36" s="37"/>
      <c r="F36" s="38"/>
      <c r="G36" s="38"/>
      <c r="H36" s="37"/>
      <c r="I36" s="38"/>
      <c r="J36" s="38"/>
      <c r="K36" s="38"/>
      <c r="L36" s="519"/>
      <c r="M36" s="38"/>
      <c r="N36" s="38"/>
      <c r="O36" s="38"/>
      <c r="P36" s="38"/>
      <c r="Q36" s="113"/>
      <c r="R36" s="38"/>
      <c r="S36" s="38"/>
      <c r="T36" s="38"/>
      <c r="U36" s="37"/>
      <c r="V36" s="38"/>
      <c r="W36" s="38"/>
      <c r="X36" s="38"/>
      <c r="Y36" s="42"/>
      <c r="Z36" s="38"/>
      <c r="AA36" s="38"/>
      <c r="AB36" s="38"/>
    </row>
    <row r="37" spans="1:28" ht="23.1" customHeight="1" x14ac:dyDescent="0.55000000000000004">
      <c r="A37" s="1035" t="s">
        <v>904</v>
      </c>
      <c r="B37" s="38">
        <v>7</v>
      </c>
      <c r="C37" s="37">
        <v>16</v>
      </c>
      <c r="D37" s="38" t="s">
        <v>49</v>
      </c>
      <c r="E37" s="37">
        <v>5352</v>
      </c>
      <c r="F37" s="38">
        <v>4</v>
      </c>
      <c r="G37" s="38"/>
      <c r="H37" s="37" t="s">
        <v>890</v>
      </c>
      <c r="I37" s="38">
        <v>5</v>
      </c>
      <c r="J37" s="38"/>
      <c r="K37" s="38">
        <v>51</v>
      </c>
      <c r="L37" s="519">
        <v>2051</v>
      </c>
      <c r="M37" s="38"/>
      <c r="N37" s="38"/>
      <c r="O37" s="38"/>
      <c r="P37" s="38"/>
      <c r="Q37" s="113">
        <v>100</v>
      </c>
      <c r="R37" s="38"/>
      <c r="S37" s="38">
        <v>7</v>
      </c>
      <c r="T37" s="38"/>
      <c r="U37" s="37"/>
      <c r="V37" s="38"/>
      <c r="W37" s="38"/>
      <c r="X37" s="38"/>
      <c r="Y37" s="42"/>
      <c r="Z37" s="38"/>
      <c r="AA37" s="38"/>
      <c r="AB37" s="38"/>
    </row>
    <row r="38" spans="1:28" ht="23.1" customHeight="1" x14ac:dyDescent="0.55000000000000004">
      <c r="A38" s="1035"/>
      <c r="B38" s="38"/>
      <c r="C38" s="37"/>
      <c r="D38" s="38"/>
      <c r="E38" s="37"/>
      <c r="F38" s="38"/>
      <c r="G38" s="38"/>
      <c r="H38" s="37"/>
      <c r="I38" s="38"/>
      <c r="J38" s="38"/>
      <c r="K38" s="38"/>
      <c r="L38" s="519"/>
      <c r="M38" s="38"/>
      <c r="N38" s="38"/>
      <c r="O38" s="38"/>
      <c r="P38" s="38"/>
      <c r="Q38" s="113"/>
      <c r="R38" s="38"/>
      <c r="S38" s="38"/>
      <c r="T38" s="38"/>
      <c r="U38" s="37"/>
      <c r="V38" s="38"/>
      <c r="W38" s="38"/>
      <c r="X38" s="38"/>
      <c r="Y38" s="42"/>
      <c r="Z38" s="38"/>
      <c r="AA38" s="38"/>
      <c r="AB38" s="38"/>
    </row>
    <row r="39" spans="1:28" ht="23.1" customHeight="1" x14ac:dyDescent="0.55000000000000004">
      <c r="A39" s="1035" t="s">
        <v>905</v>
      </c>
      <c r="B39" s="38">
        <v>64</v>
      </c>
      <c r="C39" s="37">
        <v>17</v>
      </c>
      <c r="D39" s="38" t="s">
        <v>34</v>
      </c>
      <c r="E39" s="37">
        <v>41654</v>
      </c>
      <c r="F39" s="38">
        <v>90</v>
      </c>
      <c r="G39" s="38">
        <v>3605</v>
      </c>
      <c r="H39" s="37" t="s">
        <v>890</v>
      </c>
      <c r="I39" s="38"/>
      <c r="J39" s="38">
        <v>1</v>
      </c>
      <c r="K39" s="38">
        <v>72</v>
      </c>
      <c r="L39" s="519">
        <v>172</v>
      </c>
      <c r="M39" s="38"/>
      <c r="N39" s="38"/>
      <c r="O39" s="38"/>
      <c r="P39" s="38"/>
      <c r="Q39" s="113">
        <v>250</v>
      </c>
      <c r="R39" s="38"/>
      <c r="S39" s="38">
        <v>64</v>
      </c>
      <c r="T39" s="38"/>
      <c r="U39" s="37"/>
      <c r="V39" s="38"/>
      <c r="W39" s="38"/>
      <c r="X39" s="38"/>
      <c r="Y39" s="42"/>
      <c r="Z39" s="38"/>
      <c r="AA39" s="38"/>
      <c r="AB39" s="38"/>
    </row>
    <row r="40" spans="1:28" ht="23.1" customHeight="1" x14ac:dyDescent="0.55000000000000004">
      <c r="A40" s="1035"/>
      <c r="B40" s="38"/>
      <c r="C40" s="37"/>
      <c r="D40" s="38"/>
      <c r="E40" s="37"/>
      <c r="F40" s="38"/>
      <c r="G40" s="38"/>
      <c r="H40" s="37"/>
      <c r="I40" s="38"/>
      <c r="J40" s="38"/>
      <c r="K40" s="38"/>
      <c r="L40" s="519"/>
      <c r="M40" s="38"/>
      <c r="N40" s="38"/>
      <c r="O40" s="38"/>
      <c r="P40" s="38"/>
      <c r="Q40" s="113"/>
      <c r="R40" s="38"/>
      <c r="S40" s="38"/>
      <c r="T40" s="38"/>
      <c r="U40" s="37"/>
      <c r="V40" s="38"/>
      <c r="W40" s="38"/>
      <c r="X40" s="38"/>
      <c r="Y40" s="42"/>
      <c r="Z40" s="38"/>
      <c r="AA40" s="38"/>
      <c r="AB40" s="38"/>
    </row>
    <row r="41" spans="1:28" ht="23.1" customHeight="1" x14ac:dyDescent="0.55000000000000004">
      <c r="A41" s="1035" t="s">
        <v>900</v>
      </c>
      <c r="B41" s="38">
        <v>7</v>
      </c>
      <c r="C41" s="37">
        <v>18</v>
      </c>
      <c r="D41" s="38" t="s">
        <v>49</v>
      </c>
      <c r="E41" s="37">
        <v>5660</v>
      </c>
      <c r="F41" s="38">
        <v>27</v>
      </c>
      <c r="G41" s="38"/>
      <c r="H41" s="37" t="s">
        <v>890</v>
      </c>
      <c r="I41" s="38">
        <v>6</v>
      </c>
      <c r="J41" s="38"/>
      <c r="K41" s="38">
        <v>51</v>
      </c>
      <c r="L41" s="519">
        <v>306</v>
      </c>
      <c r="M41" s="38"/>
      <c r="N41" s="38"/>
      <c r="O41" s="38"/>
      <c r="P41" s="38"/>
      <c r="Q41" s="113">
        <v>100</v>
      </c>
      <c r="R41" s="38"/>
      <c r="S41" s="38">
        <v>7</v>
      </c>
      <c r="T41" s="38"/>
      <c r="U41" s="37"/>
      <c r="V41" s="38"/>
      <c r="W41" s="38"/>
      <c r="X41" s="38"/>
      <c r="Y41" s="42"/>
      <c r="Z41" s="38"/>
      <c r="AA41" s="38"/>
      <c r="AB41" s="38"/>
    </row>
    <row r="42" spans="1:28" ht="23.1" customHeight="1" x14ac:dyDescent="0.55000000000000004">
      <c r="A42" s="1035"/>
      <c r="B42" s="38"/>
      <c r="C42" s="37"/>
      <c r="D42" s="38"/>
      <c r="E42" s="37"/>
      <c r="F42" s="38"/>
      <c r="G42" s="38"/>
      <c r="H42" s="37"/>
      <c r="I42" s="38"/>
      <c r="J42" s="38"/>
      <c r="K42" s="38"/>
      <c r="L42" s="519"/>
      <c r="M42" s="38"/>
      <c r="N42" s="38"/>
      <c r="O42" s="38"/>
      <c r="P42" s="38"/>
      <c r="Q42" s="113"/>
      <c r="R42" s="38"/>
      <c r="S42" s="38"/>
      <c r="T42" s="38"/>
      <c r="U42" s="37"/>
      <c r="V42" s="38"/>
      <c r="W42" s="38"/>
      <c r="X42" s="38"/>
      <c r="Y42" s="42"/>
      <c r="Z42" s="38"/>
      <c r="AA42" s="38"/>
      <c r="AB42" s="38"/>
    </row>
    <row r="43" spans="1:28" ht="23.1" customHeight="1" x14ac:dyDescent="0.55000000000000004">
      <c r="A43" s="1035" t="s">
        <v>905</v>
      </c>
      <c r="B43" s="38">
        <v>64</v>
      </c>
      <c r="C43" s="37">
        <v>19</v>
      </c>
      <c r="D43" s="38" t="s">
        <v>49</v>
      </c>
      <c r="E43" s="37">
        <v>5360</v>
      </c>
      <c r="F43" s="38">
        <v>26</v>
      </c>
      <c r="G43" s="38"/>
      <c r="H43" s="37" t="s">
        <v>890</v>
      </c>
      <c r="I43" s="38">
        <v>31</v>
      </c>
      <c r="J43" s="38">
        <v>2</v>
      </c>
      <c r="K43" s="38">
        <v>9</v>
      </c>
      <c r="L43" s="519">
        <v>12609</v>
      </c>
      <c r="M43" s="38"/>
      <c r="N43" s="38"/>
      <c r="O43" s="38"/>
      <c r="P43" s="38"/>
      <c r="Q43" s="113">
        <v>100</v>
      </c>
      <c r="R43" s="38"/>
      <c r="S43" s="38">
        <v>64</v>
      </c>
      <c r="T43" s="38"/>
      <c r="U43" s="37"/>
      <c r="V43" s="38"/>
      <c r="W43" s="38"/>
      <c r="X43" s="38"/>
      <c r="Y43" s="42"/>
      <c r="Z43" s="38"/>
      <c r="AA43" s="38"/>
      <c r="AB43" s="38"/>
    </row>
    <row r="44" spans="1:28" ht="23.1" customHeight="1" x14ac:dyDescent="0.55000000000000004">
      <c r="A44" s="1035"/>
      <c r="B44" s="38"/>
      <c r="C44" s="37"/>
      <c r="D44" s="38"/>
      <c r="E44" s="37"/>
      <c r="F44" s="38"/>
      <c r="G44" s="38"/>
      <c r="H44" s="37"/>
      <c r="I44" s="38"/>
      <c r="J44" s="38"/>
      <c r="K44" s="38"/>
      <c r="L44" s="519"/>
      <c r="M44" s="38"/>
      <c r="N44" s="38"/>
      <c r="O44" s="38"/>
      <c r="P44" s="38"/>
      <c r="Q44" s="113"/>
      <c r="R44" s="38"/>
      <c r="S44" s="38"/>
      <c r="T44" s="38"/>
      <c r="U44" s="37"/>
      <c r="V44" s="38"/>
      <c r="W44" s="38"/>
      <c r="X44" s="38"/>
      <c r="Y44" s="42"/>
      <c r="Z44" s="38"/>
      <c r="AA44" s="38"/>
      <c r="AB44" s="38"/>
    </row>
    <row r="45" spans="1:28" ht="23.1" customHeight="1" x14ac:dyDescent="0.55000000000000004">
      <c r="A45" s="1035" t="s">
        <v>906</v>
      </c>
      <c r="B45" s="38"/>
      <c r="C45" s="37">
        <v>20</v>
      </c>
      <c r="D45" s="38" t="s">
        <v>34</v>
      </c>
      <c r="E45" s="37">
        <v>35358</v>
      </c>
      <c r="F45" s="38">
        <v>13</v>
      </c>
      <c r="G45" s="38">
        <v>2434</v>
      </c>
      <c r="H45" s="37" t="s">
        <v>890</v>
      </c>
      <c r="I45" s="38">
        <v>14</v>
      </c>
      <c r="J45" s="38">
        <v>3</v>
      </c>
      <c r="K45" s="38"/>
      <c r="L45" s="519">
        <v>5900</v>
      </c>
      <c r="M45" s="38"/>
      <c r="N45" s="38"/>
      <c r="O45" s="38"/>
      <c r="P45" s="38"/>
      <c r="Q45" s="113">
        <v>150</v>
      </c>
      <c r="R45" s="38"/>
      <c r="S45" s="38"/>
      <c r="T45" s="38"/>
      <c r="U45" s="37"/>
      <c r="V45" s="38"/>
      <c r="W45" s="38"/>
      <c r="X45" s="38"/>
      <c r="Y45" s="42"/>
      <c r="Z45" s="38"/>
      <c r="AA45" s="38"/>
      <c r="AB45" s="38"/>
    </row>
    <row r="46" spans="1:28" ht="23.1" customHeight="1" x14ac:dyDescent="0.55000000000000004">
      <c r="A46" s="1035"/>
      <c r="B46" s="38"/>
      <c r="C46" s="37"/>
      <c r="D46" s="38"/>
      <c r="E46" s="37"/>
      <c r="F46" s="38"/>
      <c r="G46" s="38"/>
      <c r="H46" s="37"/>
      <c r="I46" s="38"/>
      <c r="J46" s="38"/>
      <c r="K46" s="38"/>
      <c r="L46" s="519"/>
      <c r="M46" s="38"/>
      <c r="N46" s="38"/>
      <c r="O46" s="38"/>
      <c r="P46" s="38"/>
      <c r="Q46" s="113"/>
      <c r="R46" s="38"/>
      <c r="S46" s="38"/>
      <c r="T46" s="38"/>
      <c r="U46" s="37"/>
      <c r="V46" s="38"/>
      <c r="W46" s="38"/>
      <c r="X46" s="38"/>
      <c r="Y46" s="42"/>
      <c r="Z46" s="38"/>
      <c r="AA46" s="38"/>
      <c r="AB46" s="38"/>
    </row>
    <row r="47" spans="1:28" ht="23.1" customHeight="1" x14ac:dyDescent="0.55000000000000004">
      <c r="A47" s="1035" t="s">
        <v>905</v>
      </c>
      <c r="B47" s="38">
        <v>64</v>
      </c>
      <c r="C47" s="37">
        <v>21</v>
      </c>
      <c r="D47" s="38" t="s">
        <v>34</v>
      </c>
      <c r="E47" s="37">
        <v>36981</v>
      </c>
      <c r="F47" s="38">
        <v>26</v>
      </c>
      <c r="G47" s="38">
        <v>1470</v>
      </c>
      <c r="H47" s="37" t="s">
        <v>890</v>
      </c>
      <c r="I47" s="38"/>
      <c r="J47" s="38">
        <v>3</v>
      </c>
      <c r="K47" s="38">
        <v>23</v>
      </c>
      <c r="L47" s="519"/>
      <c r="M47" s="38">
        <v>323</v>
      </c>
      <c r="N47" s="38"/>
      <c r="O47" s="38"/>
      <c r="P47" s="38"/>
      <c r="Q47" s="113">
        <v>200</v>
      </c>
      <c r="R47" s="38">
        <v>4</v>
      </c>
      <c r="S47" s="38">
        <v>64</v>
      </c>
      <c r="T47" s="38" t="s">
        <v>36</v>
      </c>
      <c r="U47" s="37" t="s">
        <v>45</v>
      </c>
      <c r="V47" s="38">
        <v>36</v>
      </c>
      <c r="W47" s="38"/>
      <c r="X47" s="38">
        <v>36</v>
      </c>
      <c r="Y47" s="42"/>
      <c r="Z47" s="38"/>
      <c r="AA47" s="38">
        <v>35</v>
      </c>
      <c r="AB47" s="38"/>
    </row>
    <row r="48" spans="1:28" ht="23.1" customHeight="1" x14ac:dyDescent="0.55000000000000004">
      <c r="A48" s="1035"/>
      <c r="B48" s="38"/>
      <c r="C48" s="37"/>
      <c r="D48" s="38"/>
      <c r="E48" s="37"/>
      <c r="F48" s="38"/>
      <c r="G48" s="38"/>
      <c r="H48" s="37"/>
      <c r="I48" s="38"/>
      <c r="J48" s="38"/>
      <c r="K48" s="38"/>
      <c r="L48" s="519"/>
      <c r="M48" s="38"/>
      <c r="N48" s="38"/>
      <c r="O48" s="38"/>
      <c r="P48" s="38"/>
      <c r="Q48" s="113"/>
      <c r="R48" s="38"/>
      <c r="S48" s="38"/>
      <c r="T48" s="38"/>
      <c r="U48" s="37"/>
      <c r="V48" s="38"/>
      <c r="W48" s="38"/>
      <c r="X48" s="38"/>
      <c r="Y48" s="42"/>
      <c r="Z48" s="38"/>
      <c r="AA48" s="38"/>
      <c r="AB48" s="38"/>
    </row>
    <row r="49" spans="1:28" ht="23.1" customHeight="1" x14ac:dyDescent="0.55000000000000004">
      <c r="A49" s="1035" t="s">
        <v>907</v>
      </c>
      <c r="B49" s="38"/>
      <c r="C49" s="37">
        <v>22</v>
      </c>
      <c r="D49" s="38" t="s">
        <v>34</v>
      </c>
      <c r="E49" s="37">
        <v>36988</v>
      </c>
      <c r="F49" s="38">
        <v>22</v>
      </c>
      <c r="G49" s="38">
        <v>1477</v>
      </c>
      <c r="H49" s="37" t="s">
        <v>890</v>
      </c>
      <c r="I49" s="38"/>
      <c r="J49" s="38">
        <v>2</v>
      </c>
      <c r="K49" s="38">
        <v>14</v>
      </c>
      <c r="L49" s="519">
        <v>214</v>
      </c>
      <c r="M49" s="38"/>
      <c r="N49" s="38"/>
      <c r="O49" s="38"/>
      <c r="P49" s="38"/>
      <c r="Q49" s="113">
        <v>200</v>
      </c>
      <c r="R49" s="38"/>
      <c r="S49" s="38"/>
      <c r="T49" s="38"/>
      <c r="U49" s="37"/>
      <c r="V49" s="38"/>
      <c r="W49" s="38"/>
      <c r="X49" s="38"/>
      <c r="Y49" s="42"/>
      <c r="Z49" s="38"/>
      <c r="AA49" s="38"/>
      <c r="AB49" s="38"/>
    </row>
    <row r="50" spans="1:28" ht="23.1" customHeight="1" x14ac:dyDescent="0.55000000000000004">
      <c r="A50" s="1035"/>
      <c r="B50" s="38"/>
      <c r="C50" s="37"/>
      <c r="D50" s="38"/>
      <c r="E50" s="37"/>
      <c r="F50" s="38"/>
      <c r="G50" s="38"/>
      <c r="H50" s="37"/>
      <c r="I50" s="38"/>
      <c r="J50" s="38"/>
      <c r="K50" s="38"/>
      <c r="L50" s="519"/>
      <c r="M50" s="38"/>
      <c r="N50" s="38"/>
      <c r="O50" s="38"/>
      <c r="P50" s="38"/>
      <c r="Q50" s="113"/>
      <c r="R50" s="38"/>
      <c r="S50" s="38"/>
      <c r="T50" s="38"/>
      <c r="U50" s="37"/>
      <c r="V50" s="38"/>
      <c r="W50" s="38"/>
      <c r="X50" s="38"/>
      <c r="Y50" s="42"/>
      <c r="Z50" s="38"/>
      <c r="AA50" s="38"/>
      <c r="AB50" s="38"/>
    </row>
    <row r="51" spans="1:28" ht="23.1" customHeight="1" x14ac:dyDescent="0.55000000000000004">
      <c r="A51" s="1035" t="s">
        <v>908</v>
      </c>
      <c r="B51" s="38">
        <v>8</v>
      </c>
      <c r="C51" s="37">
        <v>23</v>
      </c>
      <c r="D51" s="38" t="s">
        <v>34</v>
      </c>
      <c r="E51" s="37"/>
      <c r="F51" s="38">
        <v>35</v>
      </c>
      <c r="G51" s="38">
        <v>1462</v>
      </c>
      <c r="H51" s="37" t="s">
        <v>890</v>
      </c>
      <c r="I51" s="38"/>
      <c r="J51" s="38">
        <v>1</v>
      </c>
      <c r="K51" s="38">
        <v>84</v>
      </c>
      <c r="L51" s="519"/>
      <c r="M51" s="38">
        <v>184</v>
      </c>
      <c r="N51" s="38"/>
      <c r="O51" s="38"/>
      <c r="P51" s="38"/>
      <c r="Q51" s="113">
        <v>300</v>
      </c>
      <c r="R51" s="38">
        <v>5</v>
      </c>
      <c r="S51" s="38">
        <v>8</v>
      </c>
      <c r="T51" s="38" t="s">
        <v>36</v>
      </c>
      <c r="U51" s="37" t="s">
        <v>37</v>
      </c>
      <c r="V51" s="38">
        <v>135</v>
      </c>
      <c r="W51" s="38"/>
      <c r="X51" s="38">
        <v>132</v>
      </c>
      <c r="Y51" s="42"/>
      <c r="Z51" s="38"/>
      <c r="AA51" s="38">
        <v>40</v>
      </c>
      <c r="AB51" s="38"/>
    </row>
    <row r="52" spans="1:28" ht="23.1" customHeight="1" x14ac:dyDescent="0.55000000000000004">
      <c r="A52" s="1035" t="s">
        <v>908</v>
      </c>
      <c r="B52" s="38">
        <v>8</v>
      </c>
      <c r="C52" s="37">
        <v>24</v>
      </c>
      <c r="D52" s="38" t="s">
        <v>34</v>
      </c>
      <c r="E52" s="37">
        <v>36997</v>
      </c>
      <c r="F52" s="38">
        <v>36</v>
      </c>
      <c r="G52" s="38">
        <v>1466</v>
      </c>
      <c r="H52" s="37" t="s">
        <v>890</v>
      </c>
      <c r="I52" s="38"/>
      <c r="J52" s="38">
        <v>3</v>
      </c>
      <c r="K52" s="38">
        <v>13</v>
      </c>
      <c r="L52" s="519"/>
      <c r="M52" s="38">
        <v>313</v>
      </c>
      <c r="N52" s="38"/>
      <c r="O52" s="38"/>
      <c r="P52" s="38"/>
      <c r="Q52" s="113">
        <v>100</v>
      </c>
      <c r="R52" s="38">
        <v>6</v>
      </c>
      <c r="S52" s="38">
        <v>8</v>
      </c>
      <c r="T52" s="38" t="s">
        <v>36</v>
      </c>
      <c r="U52" s="37" t="s">
        <v>37</v>
      </c>
      <c r="V52" s="38">
        <v>72</v>
      </c>
      <c r="W52" s="38"/>
      <c r="X52" s="38">
        <v>72</v>
      </c>
      <c r="Y52" s="42"/>
      <c r="Z52" s="38"/>
      <c r="AA52" s="38">
        <v>10</v>
      </c>
      <c r="AB52" s="38"/>
    </row>
    <row r="53" spans="1:28" ht="23.1" customHeight="1" x14ac:dyDescent="0.55000000000000004">
      <c r="A53" s="1035" t="s">
        <v>908</v>
      </c>
      <c r="B53" s="38">
        <v>8</v>
      </c>
      <c r="C53" s="37">
        <v>25</v>
      </c>
      <c r="D53" s="38" t="s">
        <v>49</v>
      </c>
      <c r="E53" s="37">
        <v>3502</v>
      </c>
      <c r="F53" s="38">
        <v>9</v>
      </c>
      <c r="G53" s="38">
        <v>2</v>
      </c>
      <c r="H53" s="37" t="s">
        <v>890</v>
      </c>
      <c r="I53" s="38">
        <v>14</v>
      </c>
      <c r="J53" s="38"/>
      <c r="K53" s="38">
        <v>20</v>
      </c>
      <c r="L53" s="519">
        <v>5620</v>
      </c>
      <c r="M53" s="38"/>
      <c r="N53" s="38"/>
      <c r="O53" s="38"/>
      <c r="P53" s="38"/>
      <c r="Q53" s="113">
        <v>200</v>
      </c>
      <c r="R53" s="38"/>
      <c r="S53" s="38">
        <v>8</v>
      </c>
      <c r="T53" s="38"/>
      <c r="U53" s="37"/>
      <c r="V53" s="38"/>
      <c r="W53" s="38"/>
      <c r="X53" s="38"/>
      <c r="Y53" s="42"/>
      <c r="Z53" s="38"/>
      <c r="AA53" s="38"/>
      <c r="AB53" s="38"/>
    </row>
    <row r="54" spans="1:28" ht="23.1" customHeight="1" x14ac:dyDescent="0.55000000000000004">
      <c r="A54" s="1035" t="s">
        <v>909</v>
      </c>
      <c r="B54" s="38"/>
      <c r="C54" s="37">
        <v>26</v>
      </c>
      <c r="D54" s="38" t="s">
        <v>49</v>
      </c>
      <c r="E54" s="37">
        <v>3416</v>
      </c>
      <c r="F54" s="38">
        <v>831</v>
      </c>
      <c r="G54" s="38">
        <v>31</v>
      </c>
      <c r="H54" s="37" t="s">
        <v>890</v>
      </c>
      <c r="I54" s="38">
        <v>10</v>
      </c>
      <c r="J54" s="38"/>
      <c r="K54" s="38">
        <v>23</v>
      </c>
      <c r="L54" s="519">
        <v>4023</v>
      </c>
      <c r="M54" s="38"/>
      <c r="N54" s="38"/>
      <c r="O54" s="38"/>
      <c r="P54" s="38"/>
      <c r="Q54" s="113">
        <v>200</v>
      </c>
      <c r="R54" s="38"/>
      <c r="S54" s="38"/>
      <c r="T54" s="38"/>
      <c r="U54" s="37"/>
      <c r="V54" s="38"/>
      <c r="W54" s="38"/>
      <c r="X54" s="38"/>
      <c r="Y54" s="42"/>
      <c r="Z54" s="38"/>
      <c r="AA54" s="38"/>
      <c r="AB54" s="38"/>
    </row>
    <row r="55" spans="1:28" ht="23.1" customHeight="1" x14ac:dyDescent="0.55000000000000004">
      <c r="A55" s="1035"/>
      <c r="B55" s="38"/>
      <c r="C55" s="37"/>
      <c r="D55" s="38"/>
      <c r="E55" s="37"/>
      <c r="F55" s="38"/>
      <c r="G55" s="38"/>
      <c r="H55" s="37"/>
      <c r="I55" s="38"/>
      <c r="J55" s="38"/>
      <c r="K55" s="38"/>
      <c r="L55" s="519"/>
      <c r="M55" s="38"/>
      <c r="N55" s="38"/>
      <c r="O55" s="38"/>
      <c r="P55" s="38"/>
      <c r="Q55" s="113"/>
      <c r="R55" s="38"/>
      <c r="S55" s="38"/>
      <c r="T55" s="38"/>
      <c r="U55" s="37"/>
      <c r="V55" s="38"/>
      <c r="W55" s="38"/>
      <c r="X55" s="38"/>
      <c r="Y55" s="42"/>
      <c r="Z55" s="38"/>
      <c r="AA55" s="38"/>
      <c r="AB55" s="38"/>
    </row>
    <row r="56" spans="1:28" ht="23.1" customHeight="1" x14ac:dyDescent="0.55000000000000004">
      <c r="A56" s="1035" t="s">
        <v>910</v>
      </c>
      <c r="B56" s="38">
        <v>11</v>
      </c>
      <c r="C56" s="37">
        <v>27</v>
      </c>
      <c r="D56" s="38" t="s">
        <v>34</v>
      </c>
      <c r="E56" s="37">
        <v>37509</v>
      </c>
      <c r="F56" s="38">
        <v>7</v>
      </c>
      <c r="G56" s="38">
        <v>1438</v>
      </c>
      <c r="H56" s="37" t="s">
        <v>890</v>
      </c>
      <c r="I56" s="38">
        <v>1</v>
      </c>
      <c r="J56" s="38"/>
      <c r="K56" s="38">
        <v>89</v>
      </c>
      <c r="L56" s="519"/>
      <c r="M56" s="38">
        <v>489</v>
      </c>
      <c r="N56" s="38"/>
      <c r="O56" s="38"/>
      <c r="P56" s="38"/>
      <c r="Q56" s="113">
        <v>250</v>
      </c>
      <c r="R56" s="38">
        <v>7</v>
      </c>
      <c r="S56" s="38">
        <v>11</v>
      </c>
      <c r="T56" s="38" t="s">
        <v>36</v>
      </c>
      <c r="U56" s="37" t="s">
        <v>45</v>
      </c>
      <c r="V56" s="38">
        <v>108</v>
      </c>
      <c r="W56" s="38"/>
      <c r="X56" s="38">
        <v>108</v>
      </c>
      <c r="Y56" s="42"/>
      <c r="Z56" s="38"/>
      <c r="AA56" s="38">
        <v>22</v>
      </c>
      <c r="AB56" s="38"/>
    </row>
    <row r="57" spans="1:28" ht="23.1" customHeight="1" x14ac:dyDescent="0.55000000000000004">
      <c r="A57" s="1035" t="s">
        <v>910</v>
      </c>
      <c r="B57" s="38"/>
      <c r="C57" s="37">
        <v>28</v>
      </c>
      <c r="D57" s="38" t="s">
        <v>34</v>
      </c>
      <c r="E57" s="37">
        <v>35350</v>
      </c>
      <c r="F57" s="38">
        <v>11</v>
      </c>
      <c r="G57" s="38">
        <v>2426</v>
      </c>
      <c r="H57" s="37" t="s">
        <v>890</v>
      </c>
      <c r="I57" s="38">
        <v>10</v>
      </c>
      <c r="J57" s="38">
        <v>1</v>
      </c>
      <c r="K57" s="38">
        <v>18</v>
      </c>
      <c r="L57" s="519">
        <v>4118</v>
      </c>
      <c r="M57" s="38"/>
      <c r="N57" s="38"/>
      <c r="O57" s="38"/>
      <c r="P57" s="38"/>
      <c r="Q57" s="113">
        <v>250</v>
      </c>
      <c r="R57" s="38"/>
      <c r="S57" s="38"/>
      <c r="T57" s="38"/>
      <c r="U57" s="37"/>
      <c r="V57" s="38"/>
      <c r="W57" s="38"/>
      <c r="X57" s="38"/>
      <c r="Y57" s="42"/>
      <c r="Z57" s="38"/>
      <c r="AA57" s="38"/>
      <c r="AB57" s="38"/>
    </row>
    <row r="58" spans="1:28" ht="23.1" customHeight="1" x14ac:dyDescent="0.55000000000000004">
      <c r="A58" s="1035"/>
      <c r="B58" s="38"/>
      <c r="C58" s="37"/>
      <c r="D58" s="38"/>
      <c r="E58" s="37"/>
      <c r="F58" s="38"/>
      <c r="G58" s="38"/>
      <c r="H58" s="37"/>
      <c r="I58" s="38"/>
      <c r="J58" s="38"/>
      <c r="K58" s="38"/>
      <c r="L58" s="519"/>
      <c r="M58" s="38"/>
      <c r="N58" s="38"/>
      <c r="O58" s="38"/>
      <c r="P58" s="38"/>
      <c r="Q58" s="113"/>
      <c r="R58" s="38"/>
      <c r="S58" s="38"/>
      <c r="T58" s="38"/>
      <c r="U58" s="37"/>
      <c r="V58" s="38"/>
      <c r="W58" s="38"/>
      <c r="X58" s="38"/>
      <c r="Y58" s="42"/>
      <c r="Z58" s="38"/>
      <c r="AA58" s="38"/>
      <c r="AB58" s="38"/>
    </row>
    <row r="59" spans="1:28" ht="23.1" customHeight="1" x14ac:dyDescent="0.55000000000000004">
      <c r="A59" s="1035" t="s">
        <v>911</v>
      </c>
      <c r="B59" s="38">
        <v>19</v>
      </c>
      <c r="C59" s="37">
        <v>29</v>
      </c>
      <c r="D59" s="38" t="s">
        <v>49</v>
      </c>
      <c r="E59" s="37">
        <v>840</v>
      </c>
      <c r="F59" s="38">
        <v>6</v>
      </c>
      <c r="G59" s="38"/>
      <c r="H59" s="37" t="s">
        <v>890</v>
      </c>
      <c r="I59" s="38">
        <v>10</v>
      </c>
      <c r="J59" s="38">
        <v>3</v>
      </c>
      <c r="K59" s="38">
        <v>9</v>
      </c>
      <c r="L59" s="519">
        <v>4309</v>
      </c>
      <c r="M59" s="38"/>
      <c r="N59" s="38"/>
      <c r="O59" s="38"/>
      <c r="P59" s="38"/>
      <c r="Q59" s="113">
        <v>100</v>
      </c>
      <c r="R59" s="38"/>
      <c r="S59" s="38">
        <v>19</v>
      </c>
      <c r="T59" s="38"/>
      <c r="U59" s="37"/>
      <c r="V59" s="38"/>
      <c r="W59" s="38"/>
      <c r="X59" s="38"/>
      <c r="Y59" s="42"/>
      <c r="Z59" s="38"/>
      <c r="AA59" s="38"/>
      <c r="AB59" s="38"/>
    </row>
    <row r="60" spans="1:28" ht="23.1" customHeight="1" x14ac:dyDescent="0.55000000000000004">
      <c r="A60" s="1035" t="s">
        <v>911</v>
      </c>
      <c r="B60" s="38"/>
      <c r="C60" s="37">
        <v>30</v>
      </c>
      <c r="D60" s="38" t="s">
        <v>49</v>
      </c>
      <c r="E60" s="37">
        <v>6259</v>
      </c>
      <c r="F60" s="38">
        <v>1</v>
      </c>
      <c r="G60" s="38"/>
      <c r="H60" s="37" t="s">
        <v>890</v>
      </c>
      <c r="I60" s="38">
        <v>20</v>
      </c>
      <c r="J60" s="38">
        <v>3</v>
      </c>
      <c r="K60" s="38">
        <v>17</v>
      </c>
      <c r="L60" s="519">
        <v>8317</v>
      </c>
      <c r="M60" s="38"/>
      <c r="N60" s="38"/>
      <c r="O60" s="38"/>
      <c r="P60" s="38"/>
      <c r="Q60" s="113">
        <v>200</v>
      </c>
      <c r="R60" s="38"/>
      <c r="S60" s="38"/>
      <c r="T60" s="38"/>
      <c r="U60" s="37"/>
      <c r="V60" s="38"/>
      <c r="W60" s="38"/>
      <c r="X60" s="38"/>
      <c r="Y60" s="42"/>
      <c r="Z60" s="38"/>
      <c r="AA60" s="38"/>
      <c r="AB60" s="38"/>
    </row>
    <row r="61" spans="1:28" ht="23.1" customHeight="1" x14ac:dyDescent="0.55000000000000004">
      <c r="A61" s="1035" t="s">
        <v>911</v>
      </c>
      <c r="B61" s="38"/>
      <c r="C61" s="37">
        <v>31</v>
      </c>
      <c r="D61" s="38" t="s">
        <v>49</v>
      </c>
      <c r="E61" s="37">
        <v>5344</v>
      </c>
      <c r="F61" s="38">
        <v>20</v>
      </c>
      <c r="G61" s="38"/>
      <c r="H61" s="37" t="s">
        <v>890</v>
      </c>
      <c r="I61" s="38">
        <v>12</v>
      </c>
      <c r="J61" s="38">
        <v>3</v>
      </c>
      <c r="K61" s="38">
        <v>5</v>
      </c>
      <c r="L61" s="519">
        <v>5105</v>
      </c>
      <c r="M61" s="38"/>
      <c r="N61" s="38"/>
      <c r="O61" s="38"/>
      <c r="P61" s="38"/>
      <c r="Q61" s="113">
        <v>150</v>
      </c>
      <c r="R61" s="38"/>
      <c r="S61" s="38"/>
      <c r="T61" s="38"/>
      <c r="U61" s="37"/>
      <c r="V61" s="38"/>
      <c r="W61" s="38"/>
      <c r="X61" s="38"/>
      <c r="Y61" s="42"/>
      <c r="Z61" s="38"/>
      <c r="AA61" s="38"/>
      <c r="AB61" s="38"/>
    </row>
    <row r="62" spans="1:28" ht="23.1" customHeight="1" x14ac:dyDescent="0.55000000000000004">
      <c r="A62" s="1035"/>
      <c r="B62" s="38"/>
      <c r="C62" s="37"/>
      <c r="D62" s="38"/>
      <c r="E62" s="37"/>
      <c r="F62" s="38"/>
      <c r="G62" s="38"/>
      <c r="H62" s="37"/>
      <c r="I62" s="38"/>
      <c r="J62" s="38"/>
      <c r="K62" s="38"/>
      <c r="L62" s="519"/>
      <c r="M62" s="38"/>
      <c r="N62" s="38"/>
      <c r="O62" s="38"/>
      <c r="P62" s="38"/>
      <c r="Q62" s="113"/>
      <c r="R62" s="38"/>
      <c r="S62" s="38"/>
      <c r="T62" s="38"/>
      <c r="U62" s="37"/>
      <c r="V62" s="38"/>
      <c r="W62" s="38"/>
      <c r="X62" s="38"/>
      <c r="Y62" s="42"/>
      <c r="Z62" s="38"/>
      <c r="AA62" s="38"/>
      <c r="AB62" s="38"/>
    </row>
    <row r="63" spans="1:28" ht="23.1" customHeight="1" x14ac:dyDescent="0.55000000000000004">
      <c r="A63" s="1035" t="s">
        <v>912</v>
      </c>
      <c r="B63" s="38">
        <v>19</v>
      </c>
      <c r="C63" s="37">
        <v>32</v>
      </c>
      <c r="D63" s="38" t="s">
        <v>34</v>
      </c>
      <c r="E63" s="37">
        <v>37564</v>
      </c>
      <c r="F63" s="38">
        <v>92</v>
      </c>
      <c r="G63" s="38">
        <v>1513</v>
      </c>
      <c r="H63" s="37" t="s">
        <v>890</v>
      </c>
      <c r="I63" s="38">
        <v>10</v>
      </c>
      <c r="J63" s="38">
        <v>3</v>
      </c>
      <c r="K63" s="38">
        <v>32</v>
      </c>
      <c r="L63" s="519"/>
      <c r="M63" s="38">
        <v>4332</v>
      </c>
      <c r="N63" s="38"/>
      <c r="O63" s="38"/>
      <c r="P63" s="38"/>
      <c r="Q63" s="113">
        <v>175</v>
      </c>
      <c r="R63" s="38">
        <v>8</v>
      </c>
      <c r="S63" s="38">
        <v>19</v>
      </c>
      <c r="T63" s="38" t="s">
        <v>36</v>
      </c>
      <c r="U63" s="37" t="s">
        <v>45</v>
      </c>
      <c r="V63" s="38">
        <v>108</v>
      </c>
      <c r="W63" s="38"/>
      <c r="X63" s="38">
        <v>108</v>
      </c>
      <c r="Y63" s="42"/>
      <c r="Z63" s="38"/>
      <c r="AA63" s="38">
        <v>13</v>
      </c>
      <c r="AB63" s="38"/>
    </row>
    <row r="64" spans="1:28" ht="23.1" customHeight="1" x14ac:dyDescent="0.55000000000000004">
      <c r="A64" s="1035" t="s">
        <v>912</v>
      </c>
      <c r="B64" s="38"/>
      <c r="C64" s="37">
        <v>33</v>
      </c>
      <c r="D64" s="38" t="s">
        <v>34</v>
      </c>
      <c r="E64" s="37">
        <v>37562</v>
      </c>
      <c r="F64" s="38">
        <v>90</v>
      </c>
      <c r="G64" s="38">
        <v>1511</v>
      </c>
      <c r="H64" s="37" t="s">
        <v>890</v>
      </c>
      <c r="I64" s="38">
        <v>2</v>
      </c>
      <c r="J64" s="38">
        <v>2</v>
      </c>
      <c r="K64" s="38">
        <v>80</v>
      </c>
      <c r="L64" s="519"/>
      <c r="M64" s="38">
        <v>1080</v>
      </c>
      <c r="N64" s="38"/>
      <c r="O64" s="38"/>
      <c r="P64" s="38"/>
      <c r="Q64" s="113">
        <v>175</v>
      </c>
      <c r="R64" s="38">
        <v>9</v>
      </c>
      <c r="S64" s="38"/>
      <c r="T64" s="38" t="s">
        <v>36</v>
      </c>
      <c r="U64" s="37" t="s">
        <v>37</v>
      </c>
      <c r="V64" s="38">
        <v>81</v>
      </c>
      <c r="W64" s="38"/>
      <c r="X64" s="38">
        <v>81</v>
      </c>
      <c r="Y64" s="42"/>
      <c r="Z64" s="38"/>
      <c r="AA64" s="38">
        <v>6</v>
      </c>
      <c r="AB64" s="38"/>
    </row>
    <row r="65" spans="1:28" ht="23.1" customHeight="1" x14ac:dyDescent="0.55000000000000004">
      <c r="A65" s="1035"/>
      <c r="B65" s="38"/>
      <c r="C65" s="37"/>
      <c r="D65" s="38"/>
      <c r="E65" s="37"/>
      <c r="F65" s="38"/>
      <c r="G65" s="38"/>
      <c r="H65" s="37"/>
      <c r="I65" s="38"/>
      <c r="J65" s="38"/>
      <c r="K65" s="38"/>
      <c r="L65" s="519"/>
      <c r="M65" s="38"/>
      <c r="N65" s="38"/>
      <c r="O65" s="38"/>
      <c r="P65" s="38"/>
      <c r="Q65" s="113"/>
      <c r="R65" s="38"/>
      <c r="S65" s="38"/>
      <c r="T65" s="38"/>
      <c r="U65" s="37"/>
      <c r="V65" s="38"/>
      <c r="W65" s="38"/>
      <c r="X65" s="38"/>
      <c r="Y65" s="42"/>
      <c r="Z65" s="38"/>
      <c r="AA65" s="38"/>
      <c r="AB65" s="38"/>
    </row>
    <row r="66" spans="1:28" ht="23.1" customHeight="1" x14ac:dyDescent="0.55000000000000004">
      <c r="A66" s="1035" t="s">
        <v>913</v>
      </c>
      <c r="B66" s="38"/>
      <c r="C66" s="37">
        <v>34</v>
      </c>
      <c r="D66" s="38" t="s">
        <v>34</v>
      </c>
      <c r="E66" s="37">
        <v>62355</v>
      </c>
      <c r="F66" s="38">
        <v>117</v>
      </c>
      <c r="G66" s="38">
        <v>3642</v>
      </c>
      <c r="H66" s="37" t="s">
        <v>890</v>
      </c>
      <c r="I66" s="38">
        <v>4</v>
      </c>
      <c r="J66" s="38"/>
      <c r="K66" s="38">
        <v>80</v>
      </c>
      <c r="L66" s="519">
        <v>1680</v>
      </c>
      <c r="M66" s="38"/>
      <c r="N66" s="38"/>
      <c r="O66" s="38"/>
      <c r="P66" s="38"/>
      <c r="Q66" s="113">
        <v>200</v>
      </c>
      <c r="R66" s="38"/>
      <c r="S66" s="38"/>
      <c r="T66" s="38"/>
      <c r="U66" s="37"/>
      <c r="V66" s="38"/>
      <c r="W66" s="38"/>
      <c r="X66" s="38"/>
      <c r="Y66" s="42"/>
      <c r="Z66" s="38"/>
      <c r="AA66" s="38"/>
      <c r="AB66" s="38"/>
    </row>
    <row r="67" spans="1:28" ht="23.1" customHeight="1" x14ac:dyDescent="0.55000000000000004">
      <c r="A67" s="1035"/>
      <c r="B67" s="38"/>
      <c r="C67" s="37"/>
      <c r="D67" s="38"/>
      <c r="E67" s="37"/>
      <c r="F67" s="38"/>
      <c r="G67" s="38"/>
      <c r="H67" s="37"/>
      <c r="I67" s="38"/>
      <c r="J67" s="38"/>
      <c r="K67" s="38"/>
      <c r="L67" s="519"/>
      <c r="M67" s="38"/>
      <c r="N67" s="38"/>
      <c r="O67" s="38"/>
      <c r="P67" s="38"/>
      <c r="Q67" s="113"/>
      <c r="R67" s="38"/>
      <c r="S67" s="38"/>
      <c r="T67" s="38"/>
      <c r="U67" s="37"/>
      <c r="V67" s="38"/>
      <c r="W67" s="38"/>
      <c r="X67" s="38"/>
      <c r="Y67" s="42"/>
      <c r="Z67" s="38"/>
      <c r="AA67" s="38"/>
      <c r="AB67" s="38"/>
    </row>
    <row r="68" spans="1:28" ht="23.1" customHeight="1" x14ac:dyDescent="0.55000000000000004">
      <c r="A68" s="1035" t="s">
        <v>912</v>
      </c>
      <c r="B68" s="38">
        <v>19</v>
      </c>
      <c r="C68" s="37">
        <v>35</v>
      </c>
      <c r="D68" s="38" t="s">
        <v>49</v>
      </c>
      <c r="E68" s="37">
        <v>5343</v>
      </c>
      <c r="F68" s="38">
        <v>4</v>
      </c>
      <c r="G68" s="38"/>
      <c r="H68" s="37" t="s">
        <v>890</v>
      </c>
      <c r="I68" s="38">
        <v>36</v>
      </c>
      <c r="J68" s="38">
        <v>2</v>
      </c>
      <c r="K68" s="38">
        <v>31</v>
      </c>
      <c r="L68" s="519">
        <v>14631</v>
      </c>
      <c r="M68" s="38"/>
      <c r="N68" s="38"/>
      <c r="O68" s="38"/>
      <c r="P68" s="38"/>
      <c r="Q68" s="113">
        <v>200</v>
      </c>
      <c r="R68" s="38"/>
      <c r="S68" s="38">
        <v>19</v>
      </c>
      <c r="T68" s="38"/>
      <c r="U68" s="37"/>
      <c r="V68" s="38"/>
      <c r="W68" s="38"/>
      <c r="X68" s="38"/>
      <c r="Y68" s="42"/>
      <c r="Z68" s="38"/>
      <c r="AA68" s="38"/>
      <c r="AB68" s="38"/>
    </row>
    <row r="69" spans="1:28" ht="23.1" customHeight="1" x14ac:dyDescent="0.55000000000000004">
      <c r="A69" s="1035" t="s">
        <v>912</v>
      </c>
      <c r="B69" s="38"/>
      <c r="C69" s="37">
        <v>36</v>
      </c>
      <c r="D69" s="38" t="s">
        <v>34</v>
      </c>
      <c r="E69" s="37">
        <v>51754</v>
      </c>
      <c r="F69" s="38">
        <v>115</v>
      </c>
      <c r="G69" s="38">
        <v>3641</v>
      </c>
      <c r="H69" s="37" t="s">
        <v>890</v>
      </c>
      <c r="I69" s="38">
        <v>1</v>
      </c>
      <c r="J69" s="38"/>
      <c r="K69" s="38">
        <v>2</v>
      </c>
      <c r="L69" s="519">
        <v>402</v>
      </c>
      <c r="M69" s="38"/>
      <c r="N69" s="38"/>
      <c r="O69" s="38"/>
      <c r="P69" s="38"/>
      <c r="Q69" s="113">
        <v>200</v>
      </c>
      <c r="R69" s="38"/>
      <c r="S69" s="38"/>
      <c r="T69" s="38"/>
      <c r="U69" s="37"/>
      <c r="V69" s="38"/>
      <c r="W69" s="38"/>
      <c r="X69" s="38"/>
      <c r="Y69" s="42"/>
      <c r="Z69" s="38"/>
      <c r="AA69" s="38"/>
      <c r="AB69" s="38"/>
    </row>
    <row r="70" spans="1:28" ht="23.1" customHeight="1" x14ac:dyDescent="0.55000000000000004">
      <c r="A70" s="1035"/>
      <c r="B70" s="38"/>
      <c r="C70" s="37"/>
      <c r="D70" s="38"/>
      <c r="E70" s="37"/>
      <c r="F70" s="38"/>
      <c r="G70" s="38"/>
      <c r="H70" s="37"/>
      <c r="I70" s="38"/>
      <c r="J70" s="38"/>
      <c r="K70" s="38"/>
      <c r="L70" s="519"/>
      <c r="M70" s="38"/>
      <c r="N70" s="38"/>
      <c r="O70" s="38"/>
      <c r="P70" s="38"/>
      <c r="Q70" s="113"/>
      <c r="R70" s="38"/>
      <c r="S70" s="38"/>
      <c r="T70" s="38"/>
      <c r="U70" s="37"/>
      <c r="V70" s="38"/>
      <c r="W70" s="38"/>
      <c r="X70" s="38"/>
      <c r="Y70" s="42"/>
      <c r="Z70" s="38"/>
      <c r="AA70" s="38"/>
      <c r="AB70" s="38"/>
    </row>
    <row r="71" spans="1:28" ht="23.1" customHeight="1" x14ac:dyDescent="0.55000000000000004">
      <c r="A71" s="1035" t="s">
        <v>914</v>
      </c>
      <c r="B71" s="38">
        <v>19</v>
      </c>
      <c r="C71" s="37">
        <v>37</v>
      </c>
      <c r="D71" s="38" t="s">
        <v>49</v>
      </c>
      <c r="E71" s="37">
        <v>5656</v>
      </c>
      <c r="F71" s="38">
        <v>19</v>
      </c>
      <c r="G71" s="38"/>
      <c r="H71" s="37" t="s">
        <v>890</v>
      </c>
      <c r="I71" s="38">
        <v>12</v>
      </c>
      <c r="J71" s="38">
        <v>3</v>
      </c>
      <c r="K71" s="38">
        <v>5</v>
      </c>
      <c r="L71" s="519"/>
      <c r="M71" s="38">
        <v>5105</v>
      </c>
      <c r="N71" s="38"/>
      <c r="O71" s="38"/>
      <c r="P71" s="38"/>
      <c r="Q71" s="113">
        <v>150</v>
      </c>
      <c r="R71" s="38">
        <v>10</v>
      </c>
      <c r="S71" s="38">
        <v>19</v>
      </c>
      <c r="T71" s="38" t="s">
        <v>36</v>
      </c>
      <c r="U71" s="37" t="s">
        <v>64</v>
      </c>
      <c r="V71" s="38">
        <v>36</v>
      </c>
      <c r="W71" s="38"/>
      <c r="X71" s="38">
        <v>36</v>
      </c>
      <c r="Y71" s="42"/>
      <c r="Z71" s="38"/>
      <c r="AA71" s="38">
        <v>20</v>
      </c>
      <c r="AB71" s="38"/>
    </row>
    <row r="72" spans="1:28" ht="23.1" customHeight="1" x14ac:dyDescent="0.55000000000000004">
      <c r="A72" s="1035"/>
      <c r="B72" s="38"/>
      <c r="C72" s="37"/>
      <c r="D72" s="38"/>
      <c r="E72" s="37"/>
      <c r="F72" s="38"/>
      <c r="G72" s="38"/>
      <c r="H72" s="37"/>
      <c r="I72" s="38"/>
      <c r="J72" s="38"/>
      <c r="K72" s="38"/>
      <c r="L72" s="519"/>
      <c r="M72" s="38"/>
      <c r="N72" s="38"/>
      <c r="O72" s="38"/>
      <c r="P72" s="38"/>
      <c r="Q72" s="113"/>
      <c r="R72" s="38"/>
      <c r="S72" s="38"/>
      <c r="T72" s="38"/>
      <c r="U72" s="37"/>
      <c r="V72" s="38"/>
      <c r="W72" s="38"/>
      <c r="X72" s="38"/>
      <c r="Y72" s="42"/>
      <c r="Z72" s="38"/>
      <c r="AA72" s="38"/>
      <c r="AB72" s="38"/>
    </row>
    <row r="73" spans="1:28" ht="23.1" customHeight="1" x14ac:dyDescent="0.55000000000000004">
      <c r="A73" s="1035" t="s">
        <v>915</v>
      </c>
      <c r="B73" s="38"/>
      <c r="C73" s="37">
        <v>38</v>
      </c>
      <c r="D73" s="38" t="s">
        <v>34</v>
      </c>
      <c r="E73" s="37">
        <v>2507</v>
      </c>
      <c r="F73" s="38">
        <v>12</v>
      </c>
      <c r="G73" s="38">
        <v>1711</v>
      </c>
      <c r="H73" s="37" t="s">
        <v>890</v>
      </c>
      <c r="I73" s="38">
        <v>12</v>
      </c>
      <c r="J73" s="38">
        <v>3</v>
      </c>
      <c r="K73" s="38">
        <v>47</v>
      </c>
      <c r="L73" s="519">
        <v>5147</v>
      </c>
      <c r="M73" s="38"/>
      <c r="N73" s="38"/>
      <c r="O73" s="38"/>
      <c r="P73" s="38"/>
      <c r="Q73" s="113">
        <v>150</v>
      </c>
      <c r="R73" s="38"/>
      <c r="S73" s="38"/>
      <c r="T73" s="38"/>
      <c r="U73" s="37"/>
      <c r="V73" s="38"/>
      <c r="W73" s="38"/>
      <c r="X73" s="38"/>
      <c r="Y73" s="42"/>
      <c r="Z73" s="38"/>
      <c r="AA73" s="38"/>
      <c r="AB73" s="38"/>
    </row>
    <row r="74" spans="1:28" ht="23.1" customHeight="1" x14ac:dyDescent="0.55000000000000004">
      <c r="A74" s="1035" t="s">
        <v>915</v>
      </c>
      <c r="B74" s="38">
        <v>48</v>
      </c>
      <c r="C74" s="37">
        <v>39</v>
      </c>
      <c r="D74" s="38" t="s">
        <v>34</v>
      </c>
      <c r="E74" s="37">
        <v>97705</v>
      </c>
      <c r="F74" s="38">
        <v>647</v>
      </c>
      <c r="G74" s="38">
        <v>7851</v>
      </c>
      <c r="H74" s="37" t="s">
        <v>890</v>
      </c>
      <c r="I74" s="38"/>
      <c r="J74" s="38"/>
      <c r="K74" s="38">
        <v>31</v>
      </c>
      <c r="L74" s="519"/>
      <c r="M74" s="38">
        <v>31</v>
      </c>
      <c r="N74" s="38"/>
      <c r="O74" s="38"/>
      <c r="P74" s="38"/>
      <c r="Q74" s="113">
        <v>250</v>
      </c>
      <c r="R74" s="38">
        <v>11</v>
      </c>
      <c r="S74" s="38">
        <v>48</v>
      </c>
      <c r="T74" s="38" t="s">
        <v>36</v>
      </c>
      <c r="U74" s="37" t="s">
        <v>64</v>
      </c>
      <c r="V74" s="38">
        <v>54</v>
      </c>
      <c r="W74" s="38"/>
      <c r="X74" s="38">
        <v>54</v>
      </c>
      <c r="Y74" s="42"/>
      <c r="Z74" s="38"/>
      <c r="AA74" s="38">
        <v>30</v>
      </c>
      <c r="AB74" s="38"/>
    </row>
    <row r="75" spans="1:28" ht="23.1" customHeight="1" x14ac:dyDescent="0.55000000000000004">
      <c r="A75" s="1035" t="s">
        <v>915</v>
      </c>
      <c r="B75" s="38">
        <v>88</v>
      </c>
      <c r="C75" s="37">
        <v>40</v>
      </c>
      <c r="D75" s="38" t="s">
        <v>34</v>
      </c>
      <c r="E75" s="37">
        <v>37557</v>
      </c>
      <c r="F75" s="38">
        <v>83</v>
      </c>
      <c r="G75" s="38">
        <v>1506</v>
      </c>
      <c r="H75" s="37" t="s">
        <v>890</v>
      </c>
      <c r="I75" s="38"/>
      <c r="J75" s="38">
        <v>1</v>
      </c>
      <c r="K75" s="38">
        <v>65</v>
      </c>
      <c r="L75" s="519"/>
      <c r="M75" s="38">
        <v>165</v>
      </c>
      <c r="N75" s="38"/>
      <c r="O75" s="38"/>
      <c r="P75" s="38"/>
      <c r="Q75" s="113">
        <v>250</v>
      </c>
      <c r="R75" s="38">
        <v>12</v>
      </c>
      <c r="S75" s="38">
        <v>88</v>
      </c>
      <c r="T75" s="38" t="s">
        <v>36</v>
      </c>
      <c r="U75" s="37" t="s">
        <v>64</v>
      </c>
      <c r="V75" s="38">
        <v>54</v>
      </c>
      <c r="W75" s="38"/>
      <c r="X75" s="38">
        <v>54</v>
      </c>
      <c r="Y75" s="42"/>
      <c r="Z75" s="38"/>
      <c r="AA75" s="38">
        <v>30</v>
      </c>
      <c r="AB75" s="38"/>
    </row>
    <row r="76" spans="1:28" ht="23.1" customHeight="1" x14ac:dyDescent="0.55000000000000004">
      <c r="A76" s="1035" t="s">
        <v>915</v>
      </c>
      <c r="B76" s="38">
        <v>72</v>
      </c>
      <c r="C76" s="37">
        <v>41</v>
      </c>
      <c r="D76" s="38" t="s">
        <v>34</v>
      </c>
      <c r="E76" s="37">
        <v>37531</v>
      </c>
      <c r="F76" s="38">
        <v>16</v>
      </c>
      <c r="G76" s="38">
        <v>1450</v>
      </c>
      <c r="H76" s="37" t="s">
        <v>890</v>
      </c>
      <c r="I76" s="38"/>
      <c r="J76" s="38">
        <v>1</v>
      </c>
      <c r="K76" s="38">
        <v>50</v>
      </c>
      <c r="L76" s="519"/>
      <c r="M76" s="38">
        <v>150</v>
      </c>
      <c r="N76" s="38"/>
      <c r="O76" s="38"/>
      <c r="P76" s="38"/>
      <c r="Q76" s="113">
        <v>250</v>
      </c>
      <c r="R76" s="38">
        <v>13</v>
      </c>
      <c r="S76" s="38">
        <v>72</v>
      </c>
      <c r="T76" s="38" t="s">
        <v>36</v>
      </c>
      <c r="U76" s="37" t="s">
        <v>45</v>
      </c>
      <c r="V76" s="6">
        <v>108</v>
      </c>
      <c r="W76" s="38"/>
      <c r="X76" s="38">
        <v>108</v>
      </c>
      <c r="Y76" s="42"/>
      <c r="Z76" s="38"/>
      <c r="AA76" s="38">
        <v>30</v>
      </c>
      <c r="AB76" s="38"/>
    </row>
    <row r="77" spans="1:28" ht="23.1" customHeight="1" x14ac:dyDescent="0.55000000000000004">
      <c r="A77" s="1035" t="s">
        <v>915</v>
      </c>
      <c r="B77" s="38">
        <v>72</v>
      </c>
      <c r="C77" s="37">
        <v>42</v>
      </c>
      <c r="D77" s="38" t="s">
        <v>47</v>
      </c>
      <c r="E77" s="37">
        <v>299</v>
      </c>
      <c r="F77" s="38">
        <v>1</v>
      </c>
      <c r="G77" s="38"/>
      <c r="H77" s="37" t="s">
        <v>890</v>
      </c>
      <c r="I77" s="38">
        <v>17</v>
      </c>
      <c r="J77" s="38"/>
      <c r="K77" s="38">
        <v>80</v>
      </c>
      <c r="L77" s="519">
        <v>6880</v>
      </c>
      <c r="M77" s="38"/>
      <c r="N77" s="38"/>
      <c r="O77" s="38"/>
      <c r="P77" s="38"/>
      <c r="Q77" s="113">
        <v>200</v>
      </c>
      <c r="R77" s="38"/>
      <c r="S77" s="38">
        <v>72</v>
      </c>
      <c r="T77" s="38"/>
      <c r="U77" s="37"/>
      <c r="V77" s="38"/>
      <c r="W77" s="38"/>
      <c r="X77" s="38"/>
      <c r="Y77" s="42"/>
      <c r="Z77" s="38"/>
      <c r="AA77" s="38"/>
      <c r="AB77" s="38"/>
    </row>
    <row r="78" spans="1:28" ht="23.1" customHeight="1" x14ac:dyDescent="0.55000000000000004">
      <c r="A78" s="1035"/>
      <c r="B78" s="38"/>
      <c r="C78" s="37"/>
      <c r="D78" s="38"/>
      <c r="E78" s="37"/>
      <c r="F78" s="38"/>
      <c r="G78" s="38"/>
      <c r="H78" s="37"/>
      <c r="I78" s="38"/>
      <c r="J78" s="38"/>
      <c r="K78" s="38"/>
      <c r="L78" s="519"/>
      <c r="M78" s="38"/>
      <c r="N78" s="38"/>
      <c r="O78" s="38"/>
      <c r="P78" s="38"/>
      <c r="Q78" s="113"/>
      <c r="R78" s="38"/>
      <c r="S78" s="38"/>
      <c r="T78" s="38"/>
      <c r="U78" s="37"/>
      <c r="V78" s="38"/>
      <c r="W78" s="38"/>
      <c r="X78" s="38"/>
      <c r="Y78" s="42"/>
      <c r="Z78" s="38"/>
      <c r="AA78" s="38"/>
      <c r="AB78" s="38"/>
    </row>
    <row r="79" spans="1:28" ht="23.1" customHeight="1" x14ac:dyDescent="0.55000000000000004">
      <c r="A79" s="1035" t="s">
        <v>892</v>
      </c>
      <c r="B79" s="38"/>
      <c r="C79" s="37">
        <v>43</v>
      </c>
      <c r="D79" s="38" t="s">
        <v>34</v>
      </c>
      <c r="E79" s="37">
        <v>94256</v>
      </c>
      <c r="F79" s="38">
        <v>111</v>
      </c>
      <c r="G79" s="38">
        <v>7592</v>
      </c>
      <c r="H79" s="37" t="s">
        <v>890</v>
      </c>
      <c r="I79" s="38"/>
      <c r="J79" s="38"/>
      <c r="K79" s="38">
        <v>69</v>
      </c>
      <c r="L79" s="519">
        <v>69</v>
      </c>
      <c r="M79" s="38"/>
      <c r="N79" s="38"/>
      <c r="O79" s="38"/>
      <c r="P79" s="38"/>
      <c r="Q79" s="113">
        <v>250</v>
      </c>
      <c r="R79" s="38"/>
      <c r="S79" s="38"/>
      <c r="T79" s="38"/>
      <c r="U79" s="37"/>
      <c r="V79" s="38"/>
      <c r="W79" s="38"/>
      <c r="X79" s="38"/>
      <c r="Y79" s="42"/>
      <c r="Z79" s="38"/>
      <c r="AA79" s="38"/>
      <c r="AB79" s="38"/>
    </row>
    <row r="80" spans="1:28" ht="23.1" customHeight="1" x14ac:dyDescent="0.55000000000000004">
      <c r="A80" s="1035"/>
      <c r="B80" s="38"/>
      <c r="C80" s="37"/>
      <c r="D80" s="38"/>
      <c r="E80" s="37"/>
      <c r="F80" s="38"/>
      <c r="G80" s="38"/>
      <c r="H80" s="37"/>
      <c r="I80" s="38"/>
      <c r="J80" s="38"/>
      <c r="K80" s="38"/>
      <c r="L80" s="519"/>
      <c r="M80" s="38"/>
      <c r="N80" s="38"/>
      <c r="O80" s="38"/>
      <c r="P80" s="38"/>
      <c r="Q80" s="113"/>
      <c r="R80" s="38"/>
      <c r="S80" s="38"/>
      <c r="T80" s="38"/>
      <c r="U80" s="37"/>
      <c r="V80" s="38"/>
      <c r="W80" s="38"/>
      <c r="X80" s="38"/>
      <c r="Y80" s="42"/>
      <c r="Z80" s="38"/>
      <c r="AA80" s="38"/>
      <c r="AB80" s="38"/>
    </row>
    <row r="81" spans="1:28" ht="22.5" customHeight="1" x14ac:dyDescent="0.55000000000000004">
      <c r="A81" s="1035" t="s">
        <v>916</v>
      </c>
      <c r="B81" s="38">
        <v>14</v>
      </c>
      <c r="C81" s="37">
        <v>44</v>
      </c>
      <c r="D81" s="38" t="s">
        <v>34</v>
      </c>
      <c r="E81" s="37">
        <v>37566</v>
      </c>
      <c r="F81" s="38">
        <v>79</v>
      </c>
      <c r="G81" s="38">
        <v>1515</v>
      </c>
      <c r="H81" s="37" t="s">
        <v>890</v>
      </c>
      <c r="I81" s="38"/>
      <c r="J81" s="38">
        <v>3</v>
      </c>
      <c r="K81" s="38">
        <v>50</v>
      </c>
      <c r="L81" s="519">
        <v>350</v>
      </c>
      <c r="M81" s="38"/>
      <c r="N81" s="38"/>
      <c r="O81" s="38"/>
      <c r="P81" s="38"/>
      <c r="Q81" s="113">
        <v>250</v>
      </c>
      <c r="R81" s="38">
        <v>14</v>
      </c>
      <c r="S81" s="38">
        <v>14</v>
      </c>
      <c r="T81" s="38" t="s">
        <v>36</v>
      </c>
      <c r="U81" s="37" t="s">
        <v>45</v>
      </c>
      <c r="V81" s="38">
        <v>117</v>
      </c>
      <c r="W81" s="38"/>
      <c r="X81" s="38">
        <v>117</v>
      </c>
      <c r="Y81" s="42"/>
      <c r="Z81" s="38"/>
      <c r="AA81" s="38">
        <v>20</v>
      </c>
      <c r="AB81" s="38"/>
    </row>
    <row r="82" spans="1:28" ht="22.5" customHeight="1" x14ac:dyDescent="0.55000000000000004">
      <c r="A82" s="1035"/>
      <c r="B82" s="38"/>
      <c r="C82" s="37"/>
      <c r="D82" s="38"/>
      <c r="E82" s="37"/>
      <c r="F82" s="38"/>
      <c r="G82" s="38"/>
      <c r="H82" s="37"/>
      <c r="I82" s="38"/>
      <c r="J82" s="38"/>
      <c r="K82" s="38"/>
      <c r="L82" s="519"/>
      <c r="M82" s="38"/>
      <c r="N82" s="38"/>
      <c r="O82" s="38"/>
      <c r="P82" s="38"/>
      <c r="Q82" s="113"/>
      <c r="R82" s="38"/>
      <c r="S82" s="38"/>
      <c r="T82" s="38"/>
      <c r="U82" s="37"/>
      <c r="V82" s="38"/>
      <c r="W82" s="38"/>
      <c r="X82" s="38"/>
      <c r="Y82" s="42"/>
      <c r="Z82" s="38"/>
      <c r="AA82" s="38"/>
      <c r="AB82" s="38"/>
    </row>
    <row r="83" spans="1:28" s="677" customFormat="1" ht="23.1" customHeight="1" x14ac:dyDescent="0.55000000000000004">
      <c r="A83" s="1036" t="s">
        <v>917</v>
      </c>
      <c r="B83" s="681">
        <v>38</v>
      </c>
      <c r="C83" s="682">
        <v>45</v>
      </c>
      <c r="D83" s="681" t="s">
        <v>34</v>
      </c>
      <c r="E83" s="682">
        <v>37571</v>
      </c>
      <c r="F83" s="681">
        <v>73</v>
      </c>
      <c r="G83" s="681">
        <v>1520</v>
      </c>
      <c r="H83" s="682" t="s">
        <v>890</v>
      </c>
      <c r="I83" s="681">
        <v>1</v>
      </c>
      <c r="J83" s="681">
        <v>2</v>
      </c>
      <c r="K83" s="681">
        <v>91</v>
      </c>
      <c r="L83" s="732">
        <v>400</v>
      </c>
      <c r="M83" s="681">
        <v>191</v>
      </c>
      <c r="N83" s="681">
        <v>100</v>
      </c>
      <c r="O83" s="681"/>
      <c r="P83" s="681"/>
      <c r="Q83" s="733">
        <v>300</v>
      </c>
      <c r="R83" s="681">
        <v>15</v>
      </c>
      <c r="S83" s="681">
        <v>38</v>
      </c>
      <c r="T83" s="681" t="s">
        <v>36</v>
      </c>
      <c r="U83" s="682" t="s">
        <v>64</v>
      </c>
      <c r="V83" s="681">
        <v>54</v>
      </c>
      <c r="W83" s="681"/>
      <c r="X83" s="681">
        <v>54</v>
      </c>
      <c r="Y83" s="681"/>
      <c r="Z83" s="681"/>
      <c r="AA83" s="681">
        <v>2</v>
      </c>
      <c r="AB83" s="681"/>
    </row>
    <row r="84" spans="1:28" ht="23.1" customHeight="1" x14ac:dyDescent="0.55000000000000004">
      <c r="A84" s="1035" t="s">
        <v>917</v>
      </c>
      <c r="B84" s="38"/>
      <c r="C84" s="37">
        <v>46</v>
      </c>
      <c r="D84" s="38" t="s">
        <v>34</v>
      </c>
      <c r="E84" s="37">
        <v>35363</v>
      </c>
      <c r="F84" s="38">
        <v>28</v>
      </c>
      <c r="G84" s="38">
        <v>2439</v>
      </c>
      <c r="H84" s="37" t="s">
        <v>890</v>
      </c>
      <c r="I84" s="38">
        <v>8</v>
      </c>
      <c r="J84" s="38">
        <v>2</v>
      </c>
      <c r="K84" s="38"/>
      <c r="L84" s="519">
        <v>3400</v>
      </c>
      <c r="M84" s="38"/>
      <c r="N84" s="38"/>
      <c r="O84" s="38"/>
      <c r="P84" s="38"/>
      <c r="Q84" s="113">
        <v>100</v>
      </c>
      <c r="R84" s="38"/>
      <c r="S84" s="38"/>
      <c r="T84" s="38"/>
      <c r="U84" s="37"/>
      <c r="V84" s="38"/>
      <c r="W84" s="38"/>
      <c r="X84" s="38"/>
      <c r="Y84" s="42"/>
      <c r="Z84" s="38"/>
      <c r="AA84" s="38"/>
      <c r="AB84" s="38"/>
    </row>
    <row r="85" spans="1:28" ht="23.1" customHeight="1" x14ac:dyDescent="0.55000000000000004">
      <c r="A85" s="1035"/>
      <c r="B85" s="38"/>
      <c r="C85" s="37"/>
      <c r="D85" s="38"/>
      <c r="E85" s="37"/>
      <c r="F85" s="38"/>
      <c r="G85" s="38"/>
      <c r="H85" s="37"/>
      <c r="I85" s="38"/>
      <c r="J85" s="38"/>
      <c r="K85" s="38"/>
      <c r="L85" s="519"/>
      <c r="M85" s="38"/>
      <c r="N85" s="38"/>
      <c r="O85" s="38"/>
      <c r="P85" s="38"/>
      <c r="Q85" s="113"/>
      <c r="R85" s="38"/>
      <c r="S85" s="38"/>
      <c r="T85" s="38"/>
      <c r="U85" s="37"/>
      <c r="V85" s="38"/>
      <c r="W85" s="38"/>
      <c r="X85" s="38"/>
      <c r="Y85" s="42"/>
      <c r="Z85" s="38"/>
      <c r="AA85" s="38"/>
      <c r="AB85" s="38"/>
    </row>
    <row r="86" spans="1:28" ht="23.1" customHeight="1" x14ac:dyDescent="0.55000000000000004">
      <c r="A86" s="1035" t="s">
        <v>918</v>
      </c>
      <c r="B86" s="38">
        <v>144</v>
      </c>
      <c r="C86" s="37">
        <v>47</v>
      </c>
      <c r="D86" s="38" t="s">
        <v>49</v>
      </c>
      <c r="E86" s="37">
        <v>2922</v>
      </c>
      <c r="F86" s="38">
        <v>22</v>
      </c>
      <c r="G86" s="38"/>
      <c r="H86" s="37" t="s">
        <v>890</v>
      </c>
      <c r="I86" s="38">
        <v>8</v>
      </c>
      <c r="J86" s="38">
        <v>2</v>
      </c>
      <c r="K86" s="38">
        <v>3</v>
      </c>
      <c r="L86" s="519">
        <v>3403</v>
      </c>
      <c r="M86" s="38"/>
      <c r="N86" s="38"/>
      <c r="O86" s="38"/>
      <c r="P86" s="38"/>
      <c r="Q86" s="113">
        <v>100</v>
      </c>
      <c r="R86" s="38"/>
      <c r="S86" s="38">
        <v>144</v>
      </c>
      <c r="T86" s="38"/>
      <c r="U86" s="37"/>
      <c r="V86" s="38"/>
      <c r="W86" s="38"/>
      <c r="X86" s="38"/>
      <c r="Y86" s="42"/>
      <c r="Z86" s="38"/>
      <c r="AA86" s="38"/>
      <c r="AB86" s="38"/>
    </row>
    <row r="87" spans="1:28" ht="23.1" customHeight="1" x14ac:dyDescent="0.55000000000000004">
      <c r="A87" s="1035"/>
      <c r="B87" s="38"/>
      <c r="C87" s="37"/>
      <c r="D87" s="38"/>
      <c r="E87" s="37"/>
      <c r="F87" s="38"/>
      <c r="G87" s="38"/>
      <c r="H87" s="37"/>
      <c r="I87" s="38"/>
      <c r="J87" s="38"/>
      <c r="K87" s="38"/>
      <c r="L87" s="519"/>
      <c r="M87" s="38"/>
      <c r="N87" s="38"/>
      <c r="O87" s="38"/>
      <c r="P87" s="38"/>
      <c r="Q87" s="113"/>
      <c r="R87" s="38"/>
      <c r="S87" s="38"/>
      <c r="T87" s="38"/>
      <c r="U87" s="37"/>
      <c r="V87" s="38"/>
      <c r="W87" s="38"/>
      <c r="X87" s="38"/>
      <c r="Y87" s="42"/>
      <c r="Z87" s="38"/>
      <c r="AA87" s="38"/>
      <c r="AB87" s="38"/>
    </row>
    <row r="88" spans="1:28" ht="23.1" customHeight="1" x14ac:dyDescent="0.55000000000000004">
      <c r="A88" s="1035" t="s">
        <v>919</v>
      </c>
      <c r="B88" s="38">
        <v>128</v>
      </c>
      <c r="C88" s="37">
        <v>48</v>
      </c>
      <c r="D88" s="38" t="s">
        <v>34</v>
      </c>
      <c r="E88" s="37">
        <v>41637</v>
      </c>
      <c r="F88" s="38">
        <v>80</v>
      </c>
      <c r="G88" s="38">
        <v>3588</v>
      </c>
      <c r="H88" s="37" t="s">
        <v>890</v>
      </c>
      <c r="I88" s="38">
        <v>1</v>
      </c>
      <c r="J88" s="38">
        <v>2</v>
      </c>
      <c r="K88" s="38">
        <v>58</v>
      </c>
      <c r="L88" s="519"/>
      <c r="M88" s="38">
        <v>658</v>
      </c>
      <c r="N88" s="38"/>
      <c r="O88" s="38"/>
      <c r="P88" s="38"/>
      <c r="Q88" s="113">
        <v>100</v>
      </c>
      <c r="R88" s="38">
        <v>16</v>
      </c>
      <c r="S88" s="38">
        <v>128</v>
      </c>
      <c r="T88" s="38" t="s">
        <v>36</v>
      </c>
      <c r="U88" s="37" t="s">
        <v>45</v>
      </c>
      <c r="V88" s="38">
        <v>90</v>
      </c>
      <c r="W88" s="38"/>
      <c r="X88" s="38">
        <v>90</v>
      </c>
      <c r="Y88" s="42"/>
      <c r="Z88" s="38"/>
      <c r="AA88" s="38">
        <v>15</v>
      </c>
      <c r="AB88" s="38"/>
    </row>
    <row r="89" spans="1:28" ht="23.1" customHeight="1" x14ac:dyDescent="0.55000000000000004">
      <c r="A89" s="1035"/>
      <c r="B89" s="38"/>
      <c r="C89" s="37"/>
      <c r="D89" s="38"/>
      <c r="E89" s="37"/>
      <c r="F89" s="38"/>
      <c r="G89" s="38"/>
      <c r="H89" s="37"/>
      <c r="I89" s="38"/>
      <c r="J89" s="38"/>
      <c r="K89" s="38"/>
      <c r="L89" s="519"/>
      <c r="M89" s="38"/>
      <c r="N89" s="38"/>
      <c r="O89" s="38"/>
      <c r="P89" s="38"/>
      <c r="Q89" s="113"/>
      <c r="R89" s="38"/>
      <c r="S89" s="38"/>
      <c r="T89" s="38"/>
      <c r="U89" s="37"/>
      <c r="V89" s="38"/>
      <c r="W89" s="38"/>
      <c r="X89" s="38"/>
      <c r="Y89" s="42"/>
      <c r="Z89" s="38"/>
      <c r="AA89" s="38"/>
      <c r="AB89" s="38"/>
    </row>
    <row r="90" spans="1:28" ht="23.1" customHeight="1" x14ac:dyDescent="0.55000000000000004">
      <c r="A90" s="1035" t="s">
        <v>920</v>
      </c>
      <c r="B90" s="38">
        <v>5</v>
      </c>
      <c r="C90" s="37">
        <v>49</v>
      </c>
      <c r="D90" s="38" t="s">
        <v>34</v>
      </c>
      <c r="E90" s="37">
        <v>37575</v>
      </c>
      <c r="F90" s="38">
        <v>69</v>
      </c>
      <c r="G90" s="38">
        <v>1524</v>
      </c>
      <c r="H90" s="37" t="s">
        <v>890</v>
      </c>
      <c r="I90" s="38">
        <v>2</v>
      </c>
      <c r="J90" s="38">
        <v>2</v>
      </c>
      <c r="K90" s="38">
        <v>41</v>
      </c>
      <c r="L90" s="519"/>
      <c r="M90" s="38">
        <v>1041</v>
      </c>
      <c r="N90" s="38"/>
      <c r="O90" s="38"/>
      <c r="P90" s="38"/>
      <c r="Q90" s="113">
        <v>250</v>
      </c>
      <c r="R90" s="38">
        <v>17</v>
      </c>
      <c r="S90" s="38">
        <v>5</v>
      </c>
      <c r="T90" s="38" t="s">
        <v>36</v>
      </c>
      <c r="U90" s="37" t="s">
        <v>45</v>
      </c>
      <c r="V90" s="38">
        <v>120</v>
      </c>
      <c r="W90" s="38"/>
      <c r="X90" s="38">
        <v>120</v>
      </c>
      <c r="Y90" s="42"/>
      <c r="Z90" s="38"/>
      <c r="AA90" s="38">
        <v>25</v>
      </c>
      <c r="AB90" s="38"/>
    </row>
    <row r="91" spans="1:28" ht="23.1" customHeight="1" x14ac:dyDescent="0.55000000000000004">
      <c r="A91" s="1035" t="s">
        <v>920</v>
      </c>
      <c r="B91" s="38">
        <v>5</v>
      </c>
      <c r="C91" s="37">
        <v>50</v>
      </c>
      <c r="D91" s="38" t="s">
        <v>49</v>
      </c>
      <c r="E91" s="37">
        <v>824</v>
      </c>
      <c r="F91" s="38">
        <v>17</v>
      </c>
      <c r="G91" s="38"/>
      <c r="H91" s="37" t="s">
        <v>890</v>
      </c>
      <c r="I91" s="38">
        <v>8</v>
      </c>
      <c r="J91" s="38">
        <v>2</v>
      </c>
      <c r="K91" s="38">
        <v>73</v>
      </c>
      <c r="L91" s="519">
        <v>3473</v>
      </c>
      <c r="M91" s="38"/>
      <c r="N91" s="38"/>
      <c r="O91" s="38"/>
      <c r="P91" s="38"/>
      <c r="Q91" s="113">
        <v>100</v>
      </c>
      <c r="R91" s="38"/>
      <c r="S91" s="38">
        <v>5</v>
      </c>
      <c r="T91" s="38"/>
      <c r="U91" s="37"/>
      <c r="V91" s="38"/>
      <c r="W91" s="38"/>
      <c r="X91" s="38"/>
      <c r="Y91" s="42"/>
      <c r="Z91" s="38"/>
      <c r="AA91" s="38"/>
      <c r="AB91" s="38"/>
    </row>
    <row r="92" spans="1:28" ht="23.1" customHeight="1" x14ac:dyDescent="0.55000000000000004">
      <c r="A92" s="1035"/>
      <c r="B92" s="38"/>
      <c r="C92" s="37"/>
      <c r="D92" s="38"/>
      <c r="E92" s="37"/>
      <c r="F92" s="38"/>
      <c r="G92" s="38"/>
      <c r="H92" s="37"/>
      <c r="I92" s="38"/>
      <c r="J92" s="38"/>
      <c r="K92" s="38"/>
      <c r="L92" s="519"/>
      <c r="M92" s="38"/>
      <c r="N92" s="38"/>
      <c r="O92" s="38"/>
      <c r="P92" s="38"/>
      <c r="Q92" s="113"/>
      <c r="R92" s="38"/>
      <c r="S92" s="38"/>
      <c r="T92" s="38"/>
      <c r="U92" s="37"/>
      <c r="V92" s="38"/>
      <c r="W92" s="38"/>
      <c r="X92" s="38"/>
      <c r="Y92" s="42"/>
      <c r="Z92" s="38"/>
      <c r="AA92" s="38"/>
      <c r="AB92" s="38"/>
    </row>
    <row r="93" spans="1:28" ht="23.1" customHeight="1" x14ac:dyDescent="0.55000000000000004">
      <c r="A93" s="1035" t="s">
        <v>921</v>
      </c>
      <c r="B93" s="38">
        <v>135</v>
      </c>
      <c r="C93" s="37">
        <v>51</v>
      </c>
      <c r="D93" s="38" t="s">
        <v>49</v>
      </c>
      <c r="E93" s="37">
        <v>19547</v>
      </c>
      <c r="F93" s="38">
        <v>14</v>
      </c>
      <c r="G93" s="38"/>
      <c r="H93" s="37" t="s">
        <v>890</v>
      </c>
      <c r="I93" s="38">
        <v>9</v>
      </c>
      <c r="J93" s="38">
        <v>1</v>
      </c>
      <c r="K93" s="38">
        <v>83</v>
      </c>
      <c r="L93" s="519">
        <v>3783</v>
      </c>
      <c r="M93" s="38"/>
      <c r="N93" s="38"/>
      <c r="O93" s="38"/>
      <c r="P93" s="38"/>
      <c r="Q93" s="113">
        <v>100</v>
      </c>
      <c r="R93" s="38"/>
      <c r="S93" s="38">
        <v>135</v>
      </c>
      <c r="T93" s="38"/>
      <c r="U93" s="37"/>
      <c r="V93" s="38"/>
      <c r="W93" s="38"/>
      <c r="X93" s="38"/>
      <c r="Y93" s="42"/>
      <c r="Z93" s="38"/>
      <c r="AA93" s="38"/>
      <c r="AB93" s="38"/>
    </row>
    <row r="94" spans="1:28" ht="23.1" customHeight="1" x14ac:dyDescent="0.55000000000000004">
      <c r="A94" s="1035"/>
      <c r="B94" s="38"/>
      <c r="C94" s="37"/>
      <c r="D94" s="38"/>
      <c r="E94" s="37"/>
      <c r="F94" s="38"/>
      <c r="G94" s="38"/>
      <c r="H94" s="37"/>
      <c r="I94" s="38"/>
      <c r="J94" s="38"/>
      <c r="K94" s="38"/>
      <c r="L94" s="519"/>
      <c r="M94" s="38"/>
      <c r="N94" s="38"/>
      <c r="O94" s="38"/>
      <c r="P94" s="38"/>
      <c r="Q94" s="113"/>
      <c r="R94" s="38"/>
      <c r="S94" s="38"/>
      <c r="T94" s="38"/>
      <c r="U94" s="37"/>
      <c r="V94" s="38"/>
      <c r="W94" s="38"/>
      <c r="X94" s="38"/>
      <c r="Y94" s="42"/>
      <c r="Z94" s="38"/>
      <c r="AA94" s="38"/>
      <c r="AB94" s="38"/>
    </row>
    <row r="95" spans="1:28" ht="23.1" customHeight="1" x14ac:dyDescent="0.55000000000000004">
      <c r="A95" s="1035" t="s">
        <v>922</v>
      </c>
      <c r="B95" s="38"/>
      <c r="C95" s="37">
        <v>52</v>
      </c>
      <c r="D95" s="38" t="s">
        <v>34</v>
      </c>
      <c r="E95" s="37">
        <v>73921</v>
      </c>
      <c r="F95" s="38">
        <v>373</v>
      </c>
      <c r="G95" s="38">
        <v>6329</v>
      </c>
      <c r="H95" s="37" t="s">
        <v>890</v>
      </c>
      <c r="I95" s="38">
        <v>2</v>
      </c>
      <c r="J95" s="38">
        <v>1</v>
      </c>
      <c r="K95" s="38">
        <v>47</v>
      </c>
      <c r="L95" s="519">
        <v>947</v>
      </c>
      <c r="M95" s="38"/>
      <c r="N95" s="38"/>
      <c r="O95" s="38"/>
      <c r="P95" s="38"/>
      <c r="Q95" s="113">
        <v>100</v>
      </c>
      <c r="R95" s="38"/>
      <c r="S95" s="38"/>
      <c r="T95" s="38"/>
      <c r="U95" s="37"/>
      <c r="V95" s="38"/>
      <c r="W95" s="38"/>
      <c r="X95" s="38"/>
      <c r="Y95" s="42"/>
      <c r="Z95" s="38"/>
      <c r="AA95" s="38"/>
      <c r="AB95" s="38"/>
    </row>
    <row r="96" spans="1:28" ht="23.1" customHeight="1" x14ac:dyDescent="0.55000000000000004">
      <c r="A96" s="1035" t="s">
        <v>922</v>
      </c>
      <c r="B96" s="38"/>
      <c r="C96" s="37">
        <v>53</v>
      </c>
      <c r="D96" s="38" t="s">
        <v>34</v>
      </c>
      <c r="E96" s="37">
        <v>95904</v>
      </c>
      <c r="F96" s="38">
        <v>637</v>
      </c>
      <c r="G96" s="38">
        <v>7717</v>
      </c>
      <c r="H96" s="37" t="s">
        <v>890</v>
      </c>
      <c r="I96" s="38">
        <v>5</v>
      </c>
      <c r="J96" s="38"/>
      <c r="K96" s="38">
        <v>87</v>
      </c>
      <c r="L96" s="519">
        <v>2087</v>
      </c>
      <c r="M96" s="38"/>
      <c r="N96" s="38"/>
      <c r="O96" s="38"/>
      <c r="P96" s="38"/>
      <c r="Q96" s="113">
        <v>250</v>
      </c>
      <c r="R96" s="38"/>
      <c r="S96" s="38"/>
      <c r="T96" s="38"/>
      <c r="U96" s="37"/>
      <c r="V96" s="38"/>
      <c r="W96" s="38"/>
      <c r="X96" s="38"/>
      <c r="Y96" s="42"/>
      <c r="Z96" s="38"/>
      <c r="AA96" s="38"/>
      <c r="AB96" s="38"/>
    </row>
    <row r="97" spans="1:29" ht="23.1" customHeight="1" x14ac:dyDescent="0.55000000000000004">
      <c r="A97" s="1035"/>
      <c r="B97" s="38"/>
      <c r="C97" s="37"/>
      <c r="D97" s="38"/>
      <c r="E97" s="37"/>
      <c r="F97" s="38"/>
      <c r="G97" s="38"/>
      <c r="H97" s="37"/>
      <c r="I97" s="38"/>
      <c r="J97" s="38"/>
      <c r="K97" s="38"/>
      <c r="L97" s="519"/>
      <c r="M97" s="38"/>
      <c r="N97" s="38"/>
      <c r="O97" s="38"/>
      <c r="P97" s="38"/>
      <c r="Q97" s="113"/>
      <c r="R97" s="38"/>
      <c r="S97" s="38"/>
      <c r="T97" s="38"/>
      <c r="U97" s="37"/>
      <c r="V97" s="38"/>
      <c r="W97" s="38"/>
      <c r="X97" s="38"/>
      <c r="Y97" s="42"/>
      <c r="Z97" s="38"/>
      <c r="AA97" s="38"/>
      <c r="AB97" s="38"/>
    </row>
    <row r="98" spans="1:29" ht="23.1" customHeight="1" x14ac:dyDescent="0.55000000000000004">
      <c r="A98" s="1035" t="s">
        <v>923</v>
      </c>
      <c r="B98" s="38">
        <v>147</v>
      </c>
      <c r="C98" s="37">
        <v>54</v>
      </c>
      <c r="D98" s="38" t="s">
        <v>34</v>
      </c>
      <c r="E98" s="37">
        <v>95384</v>
      </c>
      <c r="F98" s="38">
        <v>241</v>
      </c>
      <c r="G98" s="38">
        <v>7663</v>
      </c>
      <c r="H98" s="37" t="s">
        <v>890</v>
      </c>
      <c r="I98" s="38">
        <v>5</v>
      </c>
      <c r="J98" s="38"/>
      <c r="K98" s="38"/>
      <c r="L98" s="519"/>
      <c r="M98" s="38">
        <v>2000</v>
      </c>
      <c r="N98" s="38"/>
      <c r="O98" s="38"/>
      <c r="P98" s="38"/>
      <c r="Q98" s="113">
        <v>100</v>
      </c>
      <c r="R98" s="38">
        <v>18</v>
      </c>
      <c r="S98" s="38">
        <v>147</v>
      </c>
      <c r="T98" s="38" t="s">
        <v>36</v>
      </c>
      <c r="U98" s="37" t="s">
        <v>37</v>
      </c>
      <c r="V98" s="38">
        <v>54</v>
      </c>
      <c r="W98" s="38"/>
      <c r="X98" s="38">
        <v>54</v>
      </c>
      <c r="Y98" s="42"/>
      <c r="Z98" s="38"/>
      <c r="AA98" s="38">
        <v>5</v>
      </c>
      <c r="AB98" s="38"/>
    </row>
    <row r="99" spans="1:29" ht="23.1" customHeight="1" x14ac:dyDescent="0.55000000000000004">
      <c r="A99" s="1035" t="s">
        <v>923</v>
      </c>
      <c r="B99" s="38">
        <v>147</v>
      </c>
      <c r="C99" s="37">
        <v>55</v>
      </c>
      <c r="D99" s="38" t="s">
        <v>49</v>
      </c>
      <c r="E99" s="37">
        <v>5671</v>
      </c>
      <c r="F99" s="38">
        <v>7</v>
      </c>
      <c r="G99" s="38"/>
      <c r="H99" s="37" t="s">
        <v>890</v>
      </c>
      <c r="I99" s="38">
        <v>11</v>
      </c>
      <c r="J99" s="38"/>
      <c r="K99" s="38">
        <v>81</v>
      </c>
      <c r="L99" s="519">
        <v>4481</v>
      </c>
      <c r="M99" s="38"/>
      <c r="N99" s="38"/>
      <c r="O99" s="38"/>
      <c r="P99" s="38"/>
      <c r="Q99" s="113">
        <v>100</v>
      </c>
      <c r="R99" s="38"/>
      <c r="S99" s="38">
        <v>147</v>
      </c>
      <c r="T99" s="38"/>
      <c r="U99" s="37"/>
      <c r="V99" s="38"/>
      <c r="W99" s="38"/>
      <c r="X99" s="38"/>
      <c r="Y99" s="42"/>
      <c r="Z99" s="38"/>
      <c r="AA99" s="38"/>
      <c r="AB99" s="38"/>
    </row>
    <row r="100" spans="1:29" ht="23.1" customHeight="1" x14ac:dyDescent="0.55000000000000004">
      <c r="A100" s="1035"/>
      <c r="B100" s="38"/>
      <c r="C100" s="37"/>
      <c r="D100" s="38"/>
      <c r="E100" s="37"/>
      <c r="F100" s="38"/>
      <c r="G100" s="38"/>
      <c r="H100" s="37"/>
      <c r="I100" s="38"/>
      <c r="J100" s="38"/>
      <c r="K100" s="38"/>
      <c r="L100" s="519"/>
      <c r="M100" s="38"/>
      <c r="N100" s="38"/>
      <c r="O100" s="38"/>
      <c r="P100" s="38"/>
      <c r="Q100" s="113"/>
      <c r="R100" s="38"/>
      <c r="S100" s="38"/>
      <c r="T100" s="38"/>
      <c r="U100" s="37"/>
      <c r="V100" s="38"/>
      <c r="W100" s="38"/>
      <c r="X100" s="38"/>
      <c r="Y100" s="42"/>
      <c r="Z100" s="38"/>
      <c r="AA100" s="38"/>
      <c r="AB100" s="38"/>
    </row>
    <row r="101" spans="1:29" ht="23.1" customHeight="1" x14ac:dyDescent="0.55000000000000004">
      <c r="A101" s="1035" t="s">
        <v>924</v>
      </c>
      <c r="B101" s="38">
        <v>97</v>
      </c>
      <c r="C101" s="37">
        <v>56</v>
      </c>
      <c r="D101" s="38" t="s">
        <v>49</v>
      </c>
      <c r="E101" s="37">
        <v>941</v>
      </c>
      <c r="F101" s="38">
        <v>2</v>
      </c>
      <c r="G101" s="38"/>
      <c r="H101" s="37" t="s">
        <v>890</v>
      </c>
      <c r="I101" s="38">
        <v>21</v>
      </c>
      <c r="J101" s="38">
        <v>2</v>
      </c>
      <c r="K101" s="38">
        <v>51</v>
      </c>
      <c r="L101" s="519">
        <v>8651</v>
      </c>
      <c r="M101" s="38"/>
      <c r="N101" s="38"/>
      <c r="O101" s="38"/>
      <c r="P101" s="38"/>
      <c r="Q101" s="113">
        <v>150</v>
      </c>
      <c r="R101" s="38"/>
      <c r="S101" s="38">
        <v>97</v>
      </c>
      <c r="T101" s="38"/>
      <c r="U101" s="37"/>
      <c r="V101" s="38"/>
      <c r="W101" s="38"/>
      <c r="X101" s="38"/>
      <c r="Y101" s="42"/>
      <c r="Z101" s="38"/>
      <c r="AA101" s="38"/>
      <c r="AB101" s="38"/>
    </row>
    <row r="102" spans="1:29" ht="23.1" customHeight="1" x14ac:dyDescent="0.55000000000000004">
      <c r="A102" s="1035" t="s">
        <v>924</v>
      </c>
      <c r="B102" s="38">
        <v>97</v>
      </c>
      <c r="C102" s="37">
        <v>57</v>
      </c>
      <c r="D102" s="38" t="s">
        <v>49</v>
      </c>
      <c r="E102" s="37">
        <v>4907</v>
      </c>
      <c r="F102" s="38">
        <v>1</v>
      </c>
      <c r="G102" s="38"/>
      <c r="H102" s="37" t="s">
        <v>890</v>
      </c>
      <c r="I102" s="38">
        <v>18</v>
      </c>
      <c r="J102" s="38">
        <v>1</v>
      </c>
      <c r="K102" s="38">
        <v>28</v>
      </c>
      <c r="L102" s="519">
        <v>7324</v>
      </c>
      <c r="M102" s="38"/>
      <c r="N102" s="38"/>
      <c r="O102" s="38"/>
      <c r="P102" s="38"/>
      <c r="Q102" s="113">
        <v>200</v>
      </c>
      <c r="R102" s="38"/>
      <c r="S102" s="38">
        <v>97</v>
      </c>
      <c r="T102" s="38"/>
      <c r="U102" s="37"/>
      <c r="V102" s="38"/>
      <c r="W102" s="38"/>
      <c r="X102" s="38"/>
      <c r="Y102" s="42"/>
      <c r="Z102" s="38"/>
      <c r="AA102" s="38"/>
      <c r="AB102" s="38"/>
    </row>
    <row r="103" spans="1:29" ht="23.1" customHeight="1" x14ac:dyDescent="0.55000000000000004">
      <c r="A103" s="1035"/>
      <c r="B103" s="38"/>
      <c r="C103" s="37"/>
      <c r="D103" s="38"/>
      <c r="E103" s="37"/>
      <c r="F103" s="38"/>
      <c r="G103" s="38"/>
      <c r="H103" s="37"/>
      <c r="I103" s="38"/>
      <c r="J103" s="38"/>
      <c r="K103" s="38"/>
      <c r="L103" s="519"/>
      <c r="M103" s="38"/>
      <c r="N103" s="38"/>
      <c r="O103" s="38"/>
      <c r="P103" s="38"/>
      <c r="Q103" s="113"/>
      <c r="R103" s="38"/>
      <c r="S103" s="38"/>
      <c r="T103" s="38"/>
      <c r="U103" s="37"/>
      <c r="V103" s="38"/>
      <c r="W103" s="38"/>
      <c r="X103" s="38"/>
      <c r="Y103" s="42"/>
      <c r="Z103" s="38"/>
      <c r="AA103" s="38"/>
      <c r="AB103" s="38"/>
    </row>
    <row r="104" spans="1:29" ht="23.1" customHeight="1" x14ac:dyDescent="0.55000000000000004">
      <c r="A104" s="1035" t="s">
        <v>925</v>
      </c>
      <c r="B104" s="38">
        <v>122</v>
      </c>
      <c r="C104" s="37">
        <v>58</v>
      </c>
      <c r="D104" s="38" t="s">
        <v>34</v>
      </c>
      <c r="E104" s="37">
        <v>35353</v>
      </c>
      <c r="F104" s="38">
        <v>18</v>
      </c>
      <c r="G104" s="38">
        <v>2425</v>
      </c>
      <c r="H104" s="37" t="s">
        <v>890</v>
      </c>
      <c r="I104" s="38">
        <v>18</v>
      </c>
      <c r="J104" s="38"/>
      <c r="K104" s="38"/>
      <c r="L104" s="519">
        <v>7200</v>
      </c>
      <c r="M104" s="38"/>
      <c r="N104" s="38"/>
      <c r="O104" s="38"/>
      <c r="P104" s="38"/>
      <c r="Q104" s="113">
        <v>250</v>
      </c>
      <c r="R104" s="38"/>
      <c r="S104" s="38">
        <v>122</v>
      </c>
      <c r="T104" s="38"/>
      <c r="U104" s="37"/>
      <c r="V104" s="38"/>
      <c r="W104" s="38"/>
      <c r="X104" s="38"/>
      <c r="Y104" s="42"/>
      <c r="Z104" s="38"/>
      <c r="AA104" s="38"/>
      <c r="AB104" s="38"/>
    </row>
    <row r="105" spans="1:29" ht="23.1" customHeight="1" x14ac:dyDescent="0.55000000000000004">
      <c r="A105" s="1035"/>
      <c r="B105" s="38"/>
      <c r="C105" s="37"/>
      <c r="D105" s="38"/>
      <c r="E105" s="37"/>
      <c r="F105" s="38"/>
      <c r="G105" s="38"/>
      <c r="H105" s="37"/>
      <c r="I105" s="38"/>
      <c r="J105" s="38"/>
      <c r="K105" s="38"/>
      <c r="L105" s="519"/>
      <c r="M105" s="38"/>
      <c r="N105" s="38"/>
      <c r="O105" s="38"/>
      <c r="P105" s="38"/>
      <c r="Q105" s="113"/>
      <c r="R105" s="38"/>
      <c r="S105" s="38"/>
      <c r="T105" s="38"/>
      <c r="U105" s="37"/>
      <c r="V105" s="38"/>
      <c r="W105" s="38"/>
      <c r="X105" s="38"/>
      <c r="Y105" s="42"/>
      <c r="Z105" s="38"/>
      <c r="AA105" s="38"/>
      <c r="AB105" s="38"/>
    </row>
    <row r="106" spans="1:29" ht="23.1" customHeight="1" x14ac:dyDescent="0.55000000000000004">
      <c r="A106" s="1035" t="s">
        <v>926</v>
      </c>
      <c r="B106" s="38">
        <v>39</v>
      </c>
      <c r="C106" s="37">
        <v>59</v>
      </c>
      <c r="D106" s="38" t="s">
        <v>34</v>
      </c>
      <c r="E106" s="37">
        <v>93715</v>
      </c>
      <c r="F106" s="38">
        <v>114</v>
      </c>
      <c r="G106" s="38">
        <v>7599</v>
      </c>
      <c r="H106" s="37" t="s">
        <v>890</v>
      </c>
      <c r="I106" s="38"/>
      <c r="J106" s="38"/>
      <c r="K106" s="38">
        <v>81</v>
      </c>
      <c r="L106" s="519"/>
      <c r="M106" s="38">
        <v>81</v>
      </c>
      <c r="N106" s="38"/>
      <c r="O106" s="38"/>
      <c r="P106" s="38"/>
      <c r="Q106" s="113">
        <v>200</v>
      </c>
      <c r="R106" s="38">
        <v>19</v>
      </c>
      <c r="S106" s="38">
        <v>39</v>
      </c>
      <c r="T106" s="38" t="s">
        <v>36</v>
      </c>
      <c r="U106" s="37" t="s">
        <v>45</v>
      </c>
      <c r="V106" s="38">
        <v>72</v>
      </c>
      <c r="W106" s="38"/>
      <c r="X106" s="38">
        <v>72</v>
      </c>
      <c r="Y106" s="42"/>
      <c r="Z106" s="38"/>
      <c r="AA106" s="38">
        <v>40</v>
      </c>
      <c r="AB106" s="38"/>
    </row>
    <row r="107" spans="1:29" ht="23.1" customHeight="1" x14ac:dyDescent="0.55000000000000004">
      <c r="A107" s="1035" t="s">
        <v>926</v>
      </c>
      <c r="B107" s="38">
        <v>39</v>
      </c>
      <c r="C107" s="37">
        <v>60</v>
      </c>
      <c r="D107" s="38" t="s">
        <v>49</v>
      </c>
      <c r="E107" s="37">
        <v>5663</v>
      </c>
      <c r="F107" s="38">
        <v>8</v>
      </c>
      <c r="G107" s="38"/>
      <c r="H107" s="37" t="s">
        <v>890</v>
      </c>
      <c r="I107" s="38">
        <v>3</v>
      </c>
      <c r="J107" s="38"/>
      <c r="K107" s="38">
        <v>12</v>
      </c>
      <c r="L107" s="519">
        <v>1212</v>
      </c>
      <c r="M107" s="38"/>
      <c r="N107" s="38"/>
      <c r="O107" s="38"/>
      <c r="P107" s="38"/>
      <c r="Q107" s="113">
        <v>150</v>
      </c>
      <c r="R107" s="38"/>
      <c r="S107" s="38">
        <v>39</v>
      </c>
      <c r="T107" s="38"/>
      <c r="U107" s="37"/>
      <c r="V107" s="38"/>
      <c r="W107" s="38"/>
      <c r="X107" s="38"/>
      <c r="Y107" s="42"/>
      <c r="Z107" s="38"/>
      <c r="AA107" s="38"/>
      <c r="AB107" s="38"/>
    </row>
    <row r="108" spans="1:29" ht="23.1" customHeight="1" x14ac:dyDescent="0.55000000000000004">
      <c r="A108" s="1035"/>
      <c r="B108" s="38"/>
      <c r="C108" s="37">
        <v>60.1</v>
      </c>
      <c r="D108" s="38" t="s">
        <v>49</v>
      </c>
      <c r="E108" s="37">
        <v>5664</v>
      </c>
      <c r="F108" s="38">
        <v>9</v>
      </c>
      <c r="G108" s="38"/>
      <c r="H108" s="37" t="s">
        <v>890</v>
      </c>
      <c r="I108" s="38">
        <v>3</v>
      </c>
      <c r="J108" s="38"/>
      <c r="K108" s="38">
        <v>99</v>
      </c>
      <c r="L108" s="519">
        <v>1299</v>
      </c>
      <c r="M108" s="38"/>
      <c r="N108" s="38"/>
      <c r="O108" s="38"/>
      <c r="P108" s="38"/>
      <c r="Q108" s="113">
        <v>150</v>
      </c>
      <c r="R108" s="38"/>
      <c r="S108" s="38"/>
      <c r="T108" s="38"/>
      <c r="U108" s="37"/>
      <c r="V108" s="38"/>
      <c r="W108" s="38"/>
      <c r="X108" s="38"/>
      <c r="Y108" s="42"/>
      <c r="Z108" s="38"/>
      <c r="AA108" s="38"/>
      <c r="AB108" s="38"/>
    </row>
    <row r="109" spans="1:29" ht="23.1" customHeight="1" x14ac:dyDescent="0.55000000000000004">
      <c r="A109" s="1035" t="s">
        <v>927</v>
      </c>
      <c r="B109" s="38" t="s">
        <v>1002</v>
      </c>
      <c r="C109" s="37">
        <v>61</v>
      </c>
      <c r="D109" s="38" t="s">
        <v>34</v>
      </c>
      <c r="E109" s="37">
        <v>21613</v>
      </c>
      <c r="F109" s="38">
        <v>58</v>
      </c>
      <c r="G109" s="38">
        <v>1605</v>
      </c>
      <c r="H109" s="37" t="s">
        <v>890</v>
      </c>
      <c r="I109" s="38">
        <v>4</v>
      </c>
      <c r="J109" s="38">
        <v>1</v>
      </c>
      <c r="K109" s="38">
        <v>80</v>
      </c>
      <c r="L109" s="519">
        <v>1780</v>
      </c>
      <c r="M109" s="38"/>
      <c r="N109" s="38"/>
      <c r="O109" s="38"/>
      <c r="P109" s="38"/>
      <c r="Q109" s="113">
        <v>150</v>
      </c>
      <c r="R109" s="38"/>
      <c r="S109" s="38" t="s">
        <v>1002</v>
      </c>
      <c r="T109" s="38"/>
      <c r="U109" s="37"/>
      <c r="V109" s="38"/>
      <c r="W109" s="38"/>
      <c r="X109" s="38"/>
      <c r="Y109" s="42"/>
      <c r="Z109" s="38"/>
      <c r="AA109" s="38"/>
      <c r="AB109" s="38" t="s">
        <v>1003</v>
      </c>
      <c r="AC109" s="3" t="s">
        <v>1002</v>
      </c>
    </row>
    <row r="110" spans="1:29" ht="23.1" customHeight="1" x14ac:dyDescent="0.55000000000000004">
      <c r="A110" s="1035"/>
      <c r="B110" s="38"/>
      <c r="C110" s="37"/>
      <c r="D110" s="38"/>
      <c r="E110" s="37"/>
      <c r="F110" s="38"/>
      <c r="G110" s="38"/>
      <c r="H110" s="37"/>
      <c r="I110" s="38"/>
      <c r="J110" s="38"/>
      <c r="K110" s="38"/>
      <c r="L110" s="519"/>
      <c r="M110" s="38"/>
      <c r="N110" s="38"/>
      <c r="O110" s="38"/>
      <c r="P110" s="38"/>
      <c r="Q110" s="113"/>
      <c r="R110" s="38"/>
      <c r="S110" s="38"/>
      <c r="T110" s="38"/>
      <c r="U110" s="37"/>
      <c r="V110" s="38"/>
      <c r="W110" s="38"/>
      <c r="X110" s="38"/>
      <c r="Y110" s="42"/>
      <c r="Z110" s="38"/>
      <c r="AA110" s="38"/>
      <c r="AB110" s="38"/>
    </row>
    <row r="111" spans="1:29" ht="23.1" customHeight="1" x14ac:dyDescent="0.55000000000000004">
      <c r="A111" s="1035" t="s">
        <v>928</v>
      </c>
      <c r="B111" s="38">
        <v>12</v>
      </c>
      <c r="C111" s="37">
        <v>62</v>
      </c>
      <c r="D111" s="38" t="s">
        <v>49</v>
      </c>
      <c r="E111" s="37">
        <v>2910</v>
      </c>
      <c r="F111" s="38">
        <v>27</v>
      </c>
      <c r="G111" s="38"/>
      <c r="H111" s="37" t="s">
        <v>890</v>
      </c>
      <c r="I111" s="38">
        <v>7</v>
      </c>
      <c r="J111" s="38">
        <v>1</v>
      </c>
      <c r="K111" s="38">
        <v>95</v>
      </c>
      <c r="L111" s="519">
        <v>2995</v>
      </c>
      <c r="M111" s="38"/>
      <c r="N111" s="38"/>
      <c r="O111" s="38"/>
      <c r="P111" s="38"/>
      <c r="Q111" s="113">
        <v>250</v>
      </c>
      <c r="R111" s="38"/>
      <c r="S111" s="38">
        <v>12</v>
      </c>
      <c r="T111" s="38"/>
      <c r="U111" s="37"/>
      <c r="V111" s="38"/>
      <c r="W111" s="38"/>
      <c r="X111" s="38"/>
      <c r="Y111" s="42"/>
      <c r="Z111" s="38"/>
      <c r="AA111" s="38"/>
      <c r="AB111" s="38"/>
    </row>
    <row r="112" spans="1:29" ht="23.1" customHeight="1" x14ac:dyDescent="0.55000000000000004">
      <c r="A112" s="1035"/>
      <c r="B112" s="38"/>
      <c r="C112" s="37"/>
      <c r="D112" s="38"/>
      <c r="E112" s="37"/>
      <c r="F112" s="38"/>
      <c r="G112" s="38"/>
      <c r="H112" s="37"/>
      <c r="I112" s="38"/>
      <c r="J112" s="38"/>
      <c r="K112" s="38"/>
      <c r="L112" s="519"/>
      <c r="M112" s="38"/>
      <c r="N112" s="38"/>
      <c r="O112" s="38"/>
      <c r="P112" s="38"/>
      <c r="Q112" s="113"/>
      <c r="R112" s="38"/>
      <c r="S112" s="38"/>
      <c r="T112" s="38"/>
      <c r="U112" s="37"/>
      <c r="V112" s="38"/>
      <c r="W112" s="38"/>
      <c r="X112" s="38"/>
      <c r="Y112" s="42"/>
      <c r="Z112" s="38"/>
      <c r="AA112" s="38"/>
      <c r="AB112" s="38"/>
    </row>
    <row r="113" spans="1:28" ht="23.1" customHeight="1" x14ac:dyDescent="0.55000000000000004">
      <c r="A113" s="1035" t="s">
        <v>929</v>
      </c>
      <c r="B113" s="38">
        <v>53</v>
      </c>
      <c r="C113" s="37">
        <v>63</v>
      </c>
      <c r="D113" s="38" t="s">
        <v>34</v>
      </c>
      <c r="E113" s="37">
        <v>37572</v>
      </c>
      <c r="F113" s="38">
        <v>72</v>
      </c>
      <c r="G113" s="38">
        <v>1521</v>
      </c>
      <c r="H113" s="37" t="s">
        <v>890</v>
      </c>
      <c r="I113" s="38"/>
      <c r="J113" s="38">
        <v>1</v>
      </c>
      <c r="K113" s="38">
        <v>92</v>
      </c>
      <c r="L113" s="519"/>
      <c r="M113" s="38">
        <v>192</v>
      </c>
      <c r="N113" s="38"/>
      <c r="O113" s="38"/>
      <c r="P113" s="38"/>
      <c r="Q113" s="113">
        <v>100</v>
      </c>
      <c r="R113" s="38">
        <v>20</v>
      </c>
      <c r="S113" s="38">
        <v>53</v>
      </c>
      <c r="T113" s="38" t="s">
        <v>36</v>
      </c>
      <c r="U113" s="37" t="s">
        <v>64</v>
      </c>
      <c r="V113" s="38">
        <v>18</v>
      </c>
      <c r="W113" s="38"/>
      <c r="X113" s="38">
        <v>18</v>
      </c>
      <c r="Y113" s="42"/>
      <c r="Z113" s="38"/>
      <c r="AA113" s="38">
        <v>40</v>
      </c>
      <c r="AB113" s="38"/>
    </row>
    <row r="114" spans="1:28" ht="23.1" customHeight="1" x14ac:dyDescent="0.55000000000000004">
      <c r="A114" s="1035" t="s">
        <v>929</v>
      </c>
      <c r="B114" s="38">
        <v>53</v>
      </c>
      <c r="C114" s="37">
        <v>64</v>
      </c>
      <c r="D114" s="38" t="s">
        <v>49</v>
      </c>
      <c r="E114" s="37">
        <v>756</v>
      </c>
      <c r="F114" s="38">
        <v>4</v>
      </c>
      <c r="G114" s="38"/>
      <c r="H114" s="37" t="s">
        <v>890</v>
      </c>
      <c r="I114" s="38">
        <v>18</v>
      </c>
      <c r="J114" s="38">
        <v>3</v>
      </c>
      <c r="K114" s="38">
        <v>59</v>
      </c>
      <c r="L114" s="519">
        <v>7559</v>
      </c>
      <c r="M114" s="38"/>
      <c r="N114" s="38"/>
      <c r="O114" s="38"/>
      <c r="P114" s="38"/>
      <c r="Q114" s="113">
        <v>100</v>
      </c>
      <c r="R114" s="38"/>
      <c r="S114" s="38">
        <v>53</v>
      </c>
      <c r="T114" s="38"/>
      <c r="U114" s="37"/>
      <c r="V114" s="38"/>
      <c r="W114" s="38"/>
      <c r="X114" s="38"/>
      <c r="Y114" s="42"/>
      <c r="Z114" s="38"/>
      <c r="AA114" s="38"/>
      <c r="AB114" s="38"/>
    </row>
    <row r="115" spans="1:28" ht="23.1" customHeight="1" x14ac:dyDescent="0.55000000000000004">
      <c r="A115" s="1035"/>
      <c r="B115" s="38"/>
      <c r="C115" s="37"/>
      <c r="D115" s="38"/>
      <c r="E115" s="37"/>
      <c r="F115" s="38"/>
      <c r="G115" s="38"/>
      <c r="H115" s="37"/>
      <c r="I115" s="38"/>
      <c r="J115" s="38"/>
      <c r="K115" s="38"/>
      <c r="L115" s="519"/>
      <c r="M115" s="38"/>
      <c r="N115" s="38"/>
      <c r="O115" s="38"/>
      <c r="P115" s="38"/>
      <c r="Q115" s="113"/>
      <c r="R115" s="38"/>
      <c r="S115" s="38"/>
      <c r="T115" s="38"/>
      <c r="U115" s="37"/>
      <c r="V115" s="38"/>
      <c r="W115" s="38"/>
      <c r="X115" s="38"/>
      <c r="Y115" s="42"/>
      <c r="Z115" s="38"/>
      <c r="AA115" s="38"/>
      <c r="AB115" s="38"/>
    </row>
    <row r="116" spans="1:28" ht="23.1" customHeight="1" x14ac:dyDescent="0.55000000000000004">
      <c r="A116" s="1035" t="s">
        <v>930</v>
      </c>
      <c r="B116" s="38">
        <v>126</v>
      </c>
      <c r="C116" s="37">
        <v>65</v>
      </c>
      <c r="D116" s="38" t="s">
        <v>49</v>
      </c>
      <c r="E116" s="37">
        <v>5334</v>
      </c>
      <c r="F116" s="38">
        <v>8</v>
      </c>
      <c r="G116" s="38"/>
      <c r="H116" s="37" t="s">
        <v>890</v>
      </c>
      <c r="I116" s="38">
        <v>7</v>
      </c>
      <c r="J116" s="38"/>
      <c r="K116" s="38">
        <v>32</v>
      </c>
      <c r="L116" s="519">
        <v>2832</v>
      </c>
      <c r="M116" s="38"/>
      <c r="N116" s="38"/>
      <c r="O116" s="38"/>
      <c r="P116" s="38"/>
      <c r="Q116" s="113">
        <v>100</v>
      </c>
      <c r="R116" s="38"/>
      <c r="S116" s="38">
        <v>126</v>
      </c>
      <c r="T116" s="38"/>
      <c r="U116" s="37"/>
      <c r="V116" s="38"/>
      <c r="W116" s="38"/>
      <c r="X116" s="38"/>
      <c r="Y116" s="42"/>
      <c r="Z116" s="38"/>
      <c r="AA116" s="38"/>
      <c r="AB116" s="38"/>
    </row>
    <row r="117" spans="1:28" ht="23.1" customHeight="1" x14ac:dyDescent="0.55000000000000004">
      <c r="A117" s="1035"/>
      <c r="B117" s="38"/>
      <c r="C117" s="37"/>
      <c r="D117" s="38"/>
      <c r="E117" s="37"/>
      <c r="F117" s="38"/>
      <c r="G117" s="38"/>
      <c r="H117" s="37"/>
      <c r="I117" s="38"/>
      <c r="J117" s="38"/>
      <c r="K117" s="38"/>
      <c r="L117" s="519"/>
      <c r="M117" s="38"/>
      <c r="N117" s="38"/>
      <c r="O117" s="38"/>
      <c r="P117" s="38"/>
      <c r="Q117" s="113"/>
      <c r="R117" s="38"/>
      <c r="S117" s="38"/>
      <c r="T117" s="38"/>
      <c r="U117" s="37"/>
      <c r="V117" s="38"/>
      <c r="W117" s="38"/>
      <c r="X117" s="38"/>
      <c r="Y117" s="42"/>
      <c r="Z117" s="38"/>
      <c r="AA117" s="38"/>
      <c r="AB117" s="38"/>
    </row>
    <row r="118" spans="1:28" ht="23.1" customHeight="1" x14ac:dyDescent="0.55000000000000004">
      <c r="A118" s="1035" t="s">
        <v>931</v>
      </c>
      <c r="B118" s="38">
        <v>132</v>
      </c>
      <c r="C118" s="37">
        <v>66</v>
      </c>
      <c r="D118" s="38" t="s">
        <v>49</v>
      </c>
      <c r="E118" s="37">
        <v>4642</v>
      </c>
      <c r="F118" s="38">
        <v>28</v>
      </c>
      <c r="G118" s="38"/>
      <c r="H118" s="37" t="s">
        <v>890</v>
      </c>
      <c r="I118" s="38">
        <v>7</v>
      </c>
      <c r="J118" s="38">
        <v>1</v>
      </c>
      <c r="K118" s="38">
        <v>54</v>
      </c>
      <c r="L118" s="519">
        <v>2954</v>
      </c>
      <c r="M118" s="38"/>
      <c r="N118" s="38"/>
      <c r="O118" s="38"/>
      <c r="P118" s="38"/>
      <c r="Q118" s="113">
        <v>100</v>
      </c>
      <c r="R118" s="38"/>
      <c r="S118" s="38">
        <v>132</v>
      </c>
      <c r="T118" s="38"/>
      <c r="U118" s="37"/>
      <c r="V118" s="38"/>
      <c r="W118" s="38"/>
      <c r="X118" s="38"/>
      <c r="Y118" s="42"/>
      <c r="Z118" s="38"/>
      <c r="AA118" s="38"/>
      <c r="AB118" s="38"/>
    </row>
    <row r="119" spans="1:28" ht="23.1" customHeight="1" x14ac:dyDescent="0.55000000000000004">
      <c r="A119" s="1035"/>
      <c r="B119" s="38"/>
      <c r="C119" s="37"/>
      <c r="D119" s="38"/>
      <c r="E119" s="37"/>
      <c r="F119" s="38"/>
      <c r="G119" s="38"/>
      <c r="H119" s="37"/>
      <c r="I119" s="38"/>
      <c r="J119" s="38"/>
      <c r="K119" s="38"/>
      <c r="L119" s="519"/>
      <c r="M119" s="38"/>
      <c r="N119" s="38"/>
      <c r="O119" s="38"/>
      <c r="P119" s="38"/>
      <c r="Q119" s="113"/>
      <c r="R119" s="38"/>
      <c r="S119" s="38"/>
      <c r="T119" s="38"/>
      <c r="U119" s="37"/>
      <c r="V119" s="38"/>
      <c r="W119" s="38"/>
      <c r="X119" s="38"/>
      <c r="Y119" s="42"/>
      <c r="Z119" s="38"/>
      <c r="AA119" s="38"/>
      <c r="AB119" s="38"/>
    </row>
    <row r="120" spans="1:28" ht="23.1" customHeight="1" x14ac:dyDescent="0.55000000000000004">
      <c r="A120" s="1035" t="s">
        <v>932</v>
      </c>
      <c r="B120" s="38">
        <v>66</v>
      </c>
      <c r="C120" s="37">
        <v>67</v>
      </c>
      <c r="D120" s="38" t="s">
        <v>49</v>
      </c>
      <c r="E120" s="37">
        <v>3842</v>
      </c>
      <c r="F120" s="38">
        <v>12</v>
      </c>
      <c r="G120" s="38"/>
      <c r="H120" s="37" t="s">
        <v>890</v>
      </c>
      <c r="I120" s="38">
        <v>16</v>
      </c>
      <c r="J120" s="38">
        <v>1</v>
      </c>
      <c r="K120" s="38">
        <v>79</v>
      </c>
      <c r="L120" s="519">
        <v>6579</v>
      </c>
      <c r="M120" s="38"/>
      <c r="N120" s="38"/>
      <c r="O120" s="38"/>
      <c r="P120" s="38"/>
      <c r="Q120" s="113">
        <v>150</v>
      </c>
      <c r="R120" s="38"/>
      <c r="S120" s="38">
        <v>66</v>
      </c>
      <c r="T120" s="38"/>
      <c r="U120" s="37"/>
      <c r="V120" s="38"/>
      <c r="W120" s="38"/>
      <c r="X120" s="38"/>
      <c r="Y120" s="42"/>
      <c r="Z120" s="38"/>
      <c r="AA120" s="38"/>
      <c r="AB120" s="38"/>
    </row>
    <row r="121" spans="1:28" ht="23.1" customHeight="1" x14ac:dyDescent="0.55000000000000004">
      <c r="A121" s="1035"/>
      <c r="B121" s="38"/>
      <c r="C121" s="37"/>
      <c r="D121" s="38"/>
      <c r="E121" s="37"/>
      <c r="F121" s="38"/>
      <c r="G121" s="38"/>
      <c r="H121" s="37"/>
      <c r="I121" s="38"/>
      <c r="J121" s="38"/>
      <c r="K121" s="38"/>
      <c r="L121" s="519"/>
      <c r="M121" s="38"/>
      <c r="N121" s="38"/>
      <c r="O121" s="38"/>
      <c r="P121" s="38"/>
      <c r="Q121" s="113"/>
      <c r="R121" s="38"/>
      <c r="S121" s="38"/>
      <c r="T121" s="38"/>
      <c r="U121" s="37"/>
      <c r="V121" s="38"/>
      <c r="W121" s="38"/>
      <c r="X121" s="38"/>
      <c r="Y121" s="42"/>
      <c r="Z121" s="38"/>
      <c r="AA121" s="38"/>
      <c r="AB121" s="38"/>
    </row>
    <row r="122" spans="1:28" ht="23.1" customHeight="1" x14ac:dyDescent="0.55000000000000004">
      <c r="A122" s="1035" t="s">
        <v>933</v>
      </c>
      <c r="B122" s="38">
        <v>81</v>
      </c>
      <c r="C122" s="37">
        <v>68</v>
      </c>
      <c r="D122" s="38" t="s">
        <v>34</v>
      </c>
      <c r="E122" s="37">
        <v>41753</v>
      </c>
      <c r="F122" s="38">
        <v>114</v>
      </c>
      <c r="G122" s="38">
        <v>3640</v>
      </c>
      <c r="H122" s="37" t="s">
        <v>890</v>
      </c>
      <c r="I122" s="38"/>
      <c r="J122" s="38">
        <v>3</v>
      </c>
      <c r="K122" s="38">
        <v>50</v>
      </c>
      <c r="L122" s="519">
        <v>350</v>
      </c>
      <c r="M122" s="38"/>
      <c r="N122" s="38"/>
      <c r="O122" s="38"/>
      <c r="P122" s="38"/>
      <c r="Q122" s="113">
        <v>250</v>
      </c>
      <c r="R122" s="38"/>
      <c r="S122" s="38">
        <v>81</v>
      </c>
      <c r="T122" s="38"/>
      <c r="U122" s="37"/>
      <c r="V122" s="38"/>
      <c r="W122" s="38"/>
      <c r="X122" s="38"/>
      <c r="Y122" s="42"/>
      <c r="Z122" s="38"/>
      <c r="AA122" s="38"/>
      <c r="AB122" s="38"/>
    </row>
    <row r="123" spans="1:28" ht="23.1" customHeight="1" x14ac:dyDescent="0.55000000000000004">
      <c r="A123" s="1035" t="s">
        <v>933</v>
      </c>
      <c r="B123" s="38">
        <v>81</v>
      </c>
      <c r="C123" s="37">
        <v>69</v>
      </c>
      <c r="D123" s="38" t="s">
        <v>49</v>
      </c>
      <c r="E123" s="37">
        <v>5330</v>
      </c>
      <c r="F123" s="38">
        <v>5</v>
      </c>
      <c r="G123" s="38"/>
      <c r="H123" s="37" t="s">
        <v>890</v>
      </c>
      <c r="I123" s="38">
        <v>10</v>
      </c>
      <c r="J123" s="38">
        <v>2</v>
      </c>
      <c r="K123" s="38">
        <v>2</v>
      </c>
      <c r="L123" s="519">
        <v>4202</v>
      </c>
      <c r="M123" s="38"/>
      <c r="N123" s="38"/>
      <c r="O123" s="38"/>
      <c r="P123" s="38"/>
      <c r="Q123" s="113">
        <v>200</v>
      </c>
      <c r="R123" s="38"/>
      <c r="S123" s="38">
        <v>81</v>
      </c>
      <c r="T123" s="38"/>
      <c r="U123" s="37"/>
      <c r="V123" s="38"/>
      <c r="W123" s="38"/>
      <c r="X123" s="38"/>
      <c r="Y123" s="42"/>
      <c r="Z123" s="38"/>
      <c r="AA123" s="38"/>
      <c r="AB123" s="38"/>
    </row>
    <row r="124" spans="1:28" ht="23.1" customHeight="1" x14ac:dyDescent="0.55000000000000004">
      <c r="A124" s="1035"/>
      <c r="B124" s="38"/>
      <c r="C124" s="37"/>
      <c r="D124" s="38"/>
      <c r="E124" s="37"/>
      <c r="F124" s="38"/>
      <c r="G124" s="38"/>
      <c r="H124" s="37"/>
      <c r="I124" s="38"/>
      <c r="J124" s="38"/>
      <c r="K124" s="38"/>
      <c r="L124" s="519"/>
      <c r="M124" s="38"/>
      <c r="N124" s="38"/>
      <c r="O124" s="38"/>
      <c r="P124" s="38"/>
      <c r="Q124" s="113"/>
      <c r="R124" s="38"/>
      <c r="S124" s="38"/>
      <c r="T124" s="38"/>
      <c r="U124" s="37"/>
      <c r="V124" s="38"/>
      <c r="W124" s="38"/>
      <c r="X124" s="38"/>
      <c r="Y124" s="42"/>
      <c r="Z124" s="38"/>
      <c r="AA124" s="38"/>
      <c r="AB124" s="38"/>
    </row>
    <row r="125" spans="1:28" ht="23.1" customHeight="1" x14ac:dyDescent="0.55000000000000004">
      <c r="A125" s="1035" t="s">
        <v>934</v>
      </c>
      <c r="B125" s="38">
        <v>126</v>
      </c>
      <c r="C125" s="37">
        <v>70</v>
      </c>
      <c r="D125" s="38" t="s">
        <v>34</v>
      </c>
      <c r="E125" s="37">
        <v>37539</v>
      </c>
      <c r="F125" s="38">
        <v>10</v>
      </c>
      <c r="G125" s="38">
        <v>1458</v>
      </c>
      <c r="H125" s="37" t="s">
        <v>890</v>
      </c>
      <c r="I125" s="38">
        <v>1</v>
      </c>
      <c r="J125" s="38">
        <v>2</v>
      </c>
      <c r="K125" s="38">
        <v>97</v>
      </c>
      <c r="L125" s="519"/>
      <c r="M125" s="38">
        <v>697</v>
      </c>
      <c r="N125" s="38"/>
      <c r="O125" s="38"/>
      <c r="P125" s="38"/>
      <c r="Q125" s="113">
        <v>200</v>
      </c>
      <c r="R125" s="38">
        <v>21</v>
      </c>
      <c r="S125" s="38">
        <v>126</v>
      </c>
      <c r="T125" s="38" t="s">
        <v>36</v>
      </c>
      <c r="U125" s="37" t="s">
        <v>64</v>
      </c>
      <c r="V125" s="38">
        <v>54</v>
      </c>
      <c r="W125" s="38"/>
      <c r="X125" s="38">
        <v>54</v>
      </c>
      <c r="Y125" s="42"/>
      <c r="Z125" s="38"/>
      <c r="AA125" s="38">
        <v>17</v>
      </c>
      <c r="AB125" s="38"/>
    </row>
    <row r="126" spans="1:28" ht="23.1" customHeight="1" x14ac:dyDescent="0.55000000000000004">
      <c r="A126" s="1035"/>
      <c r="B126" s="38"/>
      <c r="C126" s="37"/>
      <c r="D126" s="38"/>
      <c r="E126" s="37"/>
      <c r="F126" s="38"/>
      <c r="G126" s="38"/>
      <c r="H126" s="37"/>
      <c r="I126" s="38"/>
      <c r="J126" s="38"/>
      <c r="K126" s="38"/>
      <c r="L126" s="519"/>
      <c r="M126" s="38"/>
      <c r="N126" s="38"/>
      <c r="O126" s="38"/>
      <c r="P126" s="38"/>
      <c r="Q126" s="113"/>
      <c r="R126" s="38"/>
      <c r="S126" s="38"/>
      <c r="T126" s="38"/>
      <c r="U126" s="37"/>
      <c r="V126" s="38"/>
      <c r="W126" s="38"/>
      <c r="X126" s="38"/>
      <c r="Y126" s="42"/>
      <c r="Z126" s="38"/>
      <c r="AA126" s="38"/>
      <c r="AB126" s="38"/>
    </row>
    <row r="127" spans="1:28" ht="23.1" customHeight="1" x14ac:dyDescent="0.55000000000000004">
      <c r="A127" s="1035" t="s">
        <v>935</v>
      </c>
      <c r="B127" s="38">
        <v>35</v>
      </c>
      <c r="C127" s="37">
        <v>71</v>
      </c>
      <c r="D127" s="38" t="s">
        <v>34</v>
      </c>
      <c r="E127" s="37">
        <v>36997</v>
      </c>
      <c r="F127" s="38">
        <v>53</v>
      </c>
      <c r="G127" s="38">
        <v>1486</v>
      </c>
      <c r="H127" s="37" t="s">
        <v>890</v>
      </c>
      <c r="I127" s="38">
        <v>2</v>
      </c>
      <c r="J127" s="38"/>
      <c r="K127" s="38">
        <v>36</v>
      </c>
      <c r="L127" s="519"/>
      <c r="M127" s="38">
        <v>836</v>
      </c>
      <c r="N127" s="38"/>
      <c r="O127" s="38"/>
      <c r="P127" s="38"/>
      <c r="Q127" s="113">
        <v>100</v>
      </c>
      <c r="R127" s="38">
        <v>22</v>
      </c>
      <c r="S127" s="38">
        <v>35</v>
      </c>
      <c r="T127" s="38" t="s">
        <v>36</v>
      </c>
      <c r="U127" s="37" t="s">
        <v>45</v>
      </c>
      <c r="V127" s="38">
        <v>90</v>
      </c>
      <c r="W127" s="38"/>
      <c r="X127" s="38">
        <v>90</v>
      </c>
      <c r="Y127" s="42"/>
      <c r="Z127" s="38"/>
      <c r="AA127" s="38">
        <v>14</v>
      </c>
      <c r="AB127" s="38"/>
    </row>
    <row r="128" spans="1:28" ht="23.1" customHeight="1" x14ac:dyDescent="0.55000000000000004">
      <c r="A128" s="1035"/>
      <c r="B128" s="38"/>
      <c r="C128" s="37"/>
      <c r="D128" s="38"/>
      <c r="E128" s="37"/>
      <c r="F128" s="38"/>
      <c r="G128" s="38"/>
      <c r="H128" s="37"/>
      <c r="I128" s="38"/>
      <c r="J128" s="38"/>
      <c r="K128" s="38"/>
      <c r="L128" s="519"/>
      <c r="M128" s="38"/>
      <c r="N128" s="38"/>
      <c r="O128" s="38"/>
      <c r="P128" s="38"/>
      <c r="Q128" s="113"/>
      <c r="R128" s="38"/>
      <c r="S128" s="38"/>
      <c r="T128" s="38"/>
      <c r="U128" s="37"/>
      <c r="V128" s="38"/>
      <c r="W128" s="38"/>
      <c r="X128" s="38"/>
      <c r="Y128" s="42"/>
      <c r="Z128" s="38"/>
      <c r="AA128" s="38"/>
      <c r="AB128" s="38"/>
    </row>
    <row r="129" spans="1:28" ht="23.1" customHeight="1" x14ac:dyDescent="0.55000000000000004">
      <c r="A129" s="1035" t="s">
        <v>936</v>
      </c>
      <c r="B129" s="38"/>
      <c r="C129" s="37">
        <v>72</v>
      </c>
      <c r="D129" s="38" t="s">
        <v>49</v>
      </c>
      <c r="E129" s="37">
        <v>2906</v>
      </c>
      <c r="F129" s="38">
        <v>1</v>
      </c>
      <c r="G129" s="38"/>
      <c r="H129" s="37" t="s">
        <v>890</v>
      </c>
      <c r="I129" s="38">
        <v>24</v>
      </c>
      <c r="J129" s="38"/>
      <c r="K129" s="38">
        <v>39</v>
      </c>
      <c r="L129" s="519">
        <v>9639</v>
      </c>
      <c r="M129" s="38"/>
      <c r="N129" s="38"/>
      <c r="O129" s="38"/>
      <c r="P129" s="38"/>
      <c r="Q129" s="113"/>
      <c r="R129" s="38"/>
      <c r="S129" s="38"/>
      <c r="T129" s="38"/>
      <c r="U129" s="37"/>
      <c r="V129" s="38"/>
      <c r="W129" s="38"/>
      <c r="X129" s="38"/>
      <c r="Y129" s="42"/>
      <c r="Z129" s="38"/>
      <c r="AA129" s="38"/>
      <c r="AB129" s="38"/>
    </row>
    <row r="130" spans="1:28" ht="23.1" customHeight="1" x14ac:dyDescent="0.55000000000000004">
      <c r="A130" s="1035"/>
      <c r="B130" s="38"/>
      <c r="C130" s="37"/>
      <c r="D130" s="38"/>
      <c r="E130" s="37"/>
      <c r="F130" s="38"/>
      <c r="G130" s="38"/>
      <c r="H130" s="37"/>
      <c r="I130" s="38"/>
      <c r="J130" s="38"/>
      <c r="K130" s="38"/>
      <c r="L130" s="519"/>
      <c r="M130" s="38"/>
      <c r="N130" s="38"/>
      <c r="O130" s="38"/>
      <c r="P130" s="38"/>
      <c r="Q130" s="113"/>
      <c r="R130" s="38"/>
      <c r="S130" s="38"/>
      <c r="T130" s="38"/>
      <c r="U130" s="37"/>
      <c r="V130" s="38"/>
      <c r="W130" s="38"/>
      <c r="X130" s="38"/>
      <c r="Y130" s="42"/>
      <c r="Z130" s="38"/>
      <c r="AA130" s="38"/>
      <c r="AB130" s="38"/>
    </row>
    <row r="131" spans="1:28" ht="23.1" customHeight="1" x14ac:dyDescent="0.55000000000000004">
      <c r="A131" s="1035" t="s">
        <v>937</v>
      </c>
      <c r="B131" s="38">
        <v>40</v>
      </c>
      <c r="C131" s="37">
        <v>73</v>
      </c>
      <c r="D131" s="38" t="s">
        <v>34</v>
      </c>
      <c r="E131" s="37">
        <v>37573</v>
      </c>
      <c r="F131" s="38">
        <v>71</v>
      </c>
      <c r="G131" s="38">
        <v>1522</v>
      </c>
      <c r="H131" s="37" t="s">
        <v>890</v>
      </c>
      <c r="I131" s="38"/>
      <c r="J131" s="38">
        <v>1</v>
      </c>
      <c r="K131" s="38">
        <v>74</v>
      </c>
      <c r="L131" s="519"/>
      <c r="M131" s="38">
        <v>174</v>
      </c>
      <c r="N131" s="38"/>
      <c r="O131" s="38"/>
      <c r="P131" s="38"/>
      <c r="Q131" s="113">
        <v>250</v>
      </c>
      <c r="R131" s="38">
        <v>23</v>
      </c>
      <c r="S131" s="38">
        <v>40</v>
      </c>
      <c r="T131" s="38" t="s">
        <v>36</v>
      </c>
      <c r="U131" s="37" t="s">
        <v>64</v>
      </c>
      <c r="V131" s="38">
        <v>54</v>
      </c>
      <c r="W131" s="38"/>
      <c r="X131" s="38">
        <v>54</v>
      </c>
      <c r="Y131" s="42"/>
      <c r="Z131" s="38"/>
      <c r="AA131" s="38">
        <v>32</v>
      </c>
      <c r="AB131" s="38"/>
    </row>
    <row r="132" spans="1:28" ht="23.1" customHeight="1" x14ac:dyDescent="0.55000000000000004">
      <c r="A132" s="1035"/>
      <c r="B132" s="38"/>
      <c r="C132" s="37"/>
      <c r="D132" s="38"/>
      <c r="E132" s="37"/>
      <c r="F132" s="38"/>
      <c r="G132" s="38"/>
      <c r="H132" s="37"/>
      <c r="I132" s="38"/>
      <c r="J132" s="38"/>
      <c r="K132" s="38"/>
      <c r="L132" s="519"/>
      <c r="M132" s="38"/>
      <c r="N132" s="38"/>
      <c r="O132" s="38"/>
      <c r="P132" s="38"/>
      <c r="Q132" s="113"/>
      <c r="R132" s="38"/>
      <c r="S132" s="38"/>
      <c r="T132" s="38"/>
      <c r="U132" s="37"/>
      <c r="V132" s="38"/>
      <c r="W132" s="38"/>
      <c r="X132" s="38"/>
      <c r="Y132" s="42"/>
      <c r="Z132" s="38"/>
      <c r="AA132" s="38"/>
      <c r="AB132" s="38"/>
    </row>
    <row r="133" spans="1:28" ht="23.1" customHeight="1" x14ac:dyDescent="0.55000000000000004">
      <c r="A133" s="1035" t="s">
        <v>938</v>
      </c>
      <c r="B133" s="38"/>
      <c r="C133" s="37">
        <v>74</v>
      </c>
      <c r="D133" s="38" t="s">
        <v>34</v>
      </c>
      <c r="E133" s="37">
        <v>74256</v>
      </c>
      <c r="F133" s="38">
        <v>376</v>
      </c>
      <c r="G133" s="38">
        <v>6533</v>
      </c>
      <c r="H133" s="37" t="s">
        <v>890</v>
      </c>
      <c r="I133" s="38">
        <v>2</v>
      </c>
      <c r="J133" s="38">
        <v>2</v>
      </c>
      <c r="K133" s="38">
        <v>20</v>
      </c>
      <c r="L133" s="519">
        <v>1020</v>
      </c>
      <c r="M133" s="38"/>
      <c r="N133" s="38"/>
      <c r="O133" s="38"/>
      <c r="P133" s="38"/>
      <c r="Q133" s="113">
        <v>250</v>
      </c>
      <c r="R133" s="38"/>
      <c r="S133" s="38"/>
      <c r="T133" s="38"/>
      <c r="U133" s="37"/>
      <c r="V133" s="38"/>
      <c r="W133" s="38"/>
      <c r="X133" s="38"/>
      <c r="Y133" s="42"/>
      <c r="Z133" s="38"/>
      <c r="AA133" s="38"/>
      <c r="AB133" s="38"/>
    </row>
    <row r="134" spans="1:28" ht="23.1" customHeight="1" x14ac:dyDescent="0.55000000000000004">
      <c r="A134" s="1035"/>
      <c r="B134" s="38"/>
      <c r="C134" s="37"/>
      <c r="D134" s="38"/>
      <c r="E134" s="37"/>
      <c r="F134" s="38"/>
      <c r="G134" s="38"/>
      <c r="H134" s="37"/>
      <c r="I134" s="38"/>
      <c r="J134" s="38"/>
      <c r="K134" s="38"/>
      <c r="L134" s="519"/>
      <c r="M134" s="38"/>
      <c r="N134" s="38"/>
      <c r="O134" s="38"/>
      <c r="P134" s="38"/>
      <c r="Q134" s="113"/>
      <c r="R134" s="38"/>
      <c r="S134" s="38"/>
      <c r="T134" s="38"/>
      <c r="U134" s="37"/>
      <c r="V134" s="38"/>
      <c r="W134" s="38"/>
      <c r="X134" s="38"/>
      <c r="Y134" s="42"/>
      <c r="Z134" s="38"/>
      <c r="AA134" s="38"/>
      <c r="AB134" s="38"/>
    </row>
    <row r="135" spans="1:28" ht="23.1" customHeight="1" x14ac:dyDescent="0.55000000000000004">
      <c r="A135" s="1035" t="s">
        <v>939</v>
      </c>
      <c r="B135" s="38">
        <v>164</v>
      </c>
      <c r="C135" s="37">
        <v>75</v>
      </c>
      <c r="D135" s="38" t="s">
        <v>34</v>
      </c>
      <c r="E135" s="37">
        <v>73935</v>
      </c>
      <c r="F135" s="38">
        <v>100</v>
      </c>
      <c r="G135" s="38">
        <v>6343</v>
      </c>
      <c r="H135" s="37" t="s">
        <v>890</v>
      </c>
      <c r="I135" s="38"/>
      <c r="J135" s="38">
        <v>1</v>
      </c>
      <c r="K135" s="38"/>
      <c r="L135" s="519"/>
      <c r="M135" s="38">
        <v>100</v>
      </c>
      <c r="N135" s="38"/>
      <c r="O135" s="38"/>
      <c r="P135" s="38"/>
      <c r="Q135" s="113">
        <v>100</v>
      </c>
      <c r="R135" s="38">
        <v>24</v>
      </c>
      <c r="S135" s="38">
        <v>164</v>
      </c>
      <c r="T135" s="38" t="s">
        <v>36</v>
      </c>
      <c r="U135" s="37" t="s">
        <v>37</v>
      </c>
      <c r="V135" s="38">
        <v>36</v>
      </c>
      <c r="W135" s="38"/>
      <c r="X135" s="38">
        <v>36</v>
      </c>
      <c r="Y135" s="42"/>
      <c r="Z135" s="38"/>
      <c r="AA135" s="38">
        <v>10</v>
      </c>
      <c r="AB135" s="38"/>
    </row>
    <row r="136" spans="1:28" ht="23.1" customHeight="1" x14ac:dyDescent="0.55000000000000004">
      <c r="A136" s="1035"/>
      <c r="B136" s="38"/>
      <c r="C136" s="37"/>
      <c r="D136" s="38"/>
      <c r="E136" s="37"/>
      <c r="F136" s="38"/>
      <c r="G136" s="38"/>
      <c r="H136" s="37"/>
      <c r="I136" s="38"/>
      <c r="J136" s="38"/>
      <c r="K136" s="38"/>
      <c r="L136" s="519"/>
      <c r="M136" s="38"/>
      <c r="N136" s="38"/>
      <c r="O136" s="38"/>
      <c r="P136" s="38"/>
      <c r="Q136" s="113"/>
      <c r="R136" s="38"/>
      <c r="S136" s="38"/>
      <c r="T136" s="38"/>
      <c r="U136" s="37"/>
      <c r="V136" s="38"/>
      <c r="W136" s="38"/>
      <c r="X136" s="38"/>
      <c r="Y136" s="42"/>
      <c r="Z136" s="38"/>
      <c r="AA136" s="38"/>
      <c r="AB136" s="38"/>
    </row>
    <row r="137" spans="1:28" ht="23.1" customHeight="1" x14ac:dyDescent="0.55000000000000004">
      <c r="A137" s="1035" t="s">
        <v>940</v>
      </c>
      <c r="B137" s="38">
        <v>26</v>
      </c>
      <c r="C137" s="37">
        <v>76</v>
      </c>
      <c r="D137" s="38" t="s">
        <v>49</v>
      </c>
      <c r="E137" s="37">
        <v>825</v>
      </c>
      <c r="F137" s="38">
        <v>18</v>
      </c>
      <c r="G137" s="38">
        <v>25</v>
      </c>
      <c r="H137" s="37" t="s">
        <v>890</v>
      </c>
      <c r="I137" s="38">
        <v>8</v>
      </c>
      <c r="J137" s="38">
        <v>3</v>
      </c>
      <c r="K137" s="38">
        <v>72</v>
      </c>
      <c r="L137" s="519">
        <v>3572</v>
      </c>
      <c r="M137" s="38"/>
      <c r="N137" s="38"/>
      <c r="O137" s="38"/>
      <c r="P137" s="38"/>
      <c r="Q137" s="113">
        <v>100</v>
      </c>
      <c r="R137" s="38"/>
      <c r="S137" s="38">
        <v>26</v>
      </c>
      <c r="T137" s="38"/>
      <c r="U137" s="37"/>
      <c r="V137" s="38"/>
      <c r="W137" s="38"/>
      <c r="X137" s="38"/>
      <c r="Y137" s="42"/>
      <c r="Z137" s="38"/>
      <c r="AA137" s="38"/>
      <c r="AB137" s="38"/>
    </row>
    <row r="138" spans="1:28" ht="23.1" customHeight="1" x14ac:dyDescent="0.55000000000000004">
      <c r="A138" s="1035"/>
      <c r="B138" s="38"/>
      <c r="C138" s="37"/>
      <c r="D138" s="38"/>
      <c r="E138" s="37"/>
      <c r="F138" s="38"/>
      <c r="G138" s="38"/>
      <c r="H138" s="37"/>
      <c r="I138" s="38"/>
      <c r="J138" s="38"/>
      <c r="K138" s="38"/>
      <c r="L138" s="519"/>
      <c r="M138" s="38"/>
      <c r="N138" s="38"/>
      <c r="O138" s="38"/>
      <c r="P138" s="38"/>
      <c r="Q138" s="113"/>
      <c r="R138" s="38"/>
      <c r="S138" s="38"/>
      <c r="T138" s="38"/>
      <c r="U138" s="37"/>
      <c r="V138" s="38"/>
      <c r="W138" s="38"/>
      <c r="X138" s="38"/>
      <c r="Y138" s="42"/>
      <c r="Z138" s="38"/>
      <c r="AA138" s="38"/>
      <c r="AB138" s="38"/>
    </row>
    <row r="139" spans="1:28" ht="23.1" customHeight="1" x14ac:dyDescent="0.55000000000000004">
      <c r="A139" s="1035" t="s">
        <v>941</v>
      </c>
      <c r="B139" s="38">
        <v>75</v>
      </c>
      <c r="C139" s="37">
        <v>77</v>
      </c>
      <c r="D139" s="38" t="s">
        <v>34</v>
      </c>
      <c r="E139" s="37">
        <v>36994</v>
      </c>
      <c r="F139" s="38">
        <v>50</v>
      </c>
      <c r="G139" s="38">
        <v>1483</v>
      </c>
      <c r="H139" s="37" t="s">
        <v>890</v>
      </c>
      <c r="I139" s="38"/>
      <c r="J139" s="38">
        <v>3</v>
      </c>
      <c r="K139" s="38">
        <v>86</v>
      </c>
      <c r="L139" s="519"/>
      <c r="M139" s="38">
        <v>386</v>
      </c>
      <c r="N139" s="38"/>
      <c r="O139" s="38"/>
      <c r="P139" s="38"/>
      <c r="Q139" s="113">
        <v>200</v>
      </c>
      <c r="R139" s="38">
        <v>25</v>
      </c>
      <c r="S139" s="38">
        <v>75</v>
      </c>
      <c r="T139" s="38" t="s">
        <v>36</v>
      </c>
      <c r="U139" s="37" t="s">
        <v>45</v>
      </c>
      <c r="V139" s="38">
        <v>90</v>
      </c>
      <c r="W139" s="38"/>
      <c r="X139" s="38">
        <v>90</v>
      </c>
      <c r="Y139" s="42"/>
      <c r="Z139" s="38"/>
      <c r="AA139" s="38">
        <v>11</v>
      </c>
      <c r="AB139" s="38"/>
    </row>
    <row r="140" spans="1:28" ht="23.1" customHeight="1" x14ac:dyDescent="0.55000000000000004">
      <c r="A140" s="1035"/>
      <c r="B140" s="38"/>
      <c r="C140" s="37"/>
      <c r="D140" s="38"/>
      <c r="E140" s="37"/>
      <c r="F140" s="38"/>
      <c r="G140" s="38"/>
      <c r="H140" s="37"/>
      <c r="I140" s="38"/>
      <c r="J140" s="38"/>
      <c r="K140" s="38"/>
      <c r="L140" s="519"/>
      <c r="M140" s="38"/>
      <c r="N140" s="38"/>
      <c r="O140" s="38"/>
      <c r="P140" s="38"/>
      <c r="Q140" s="113"/>
      <c r="R140" s="38"/>
      <c r="S140" s="38"/>
      <c r="T140" s="38"/>
      <c r="U140" s="37"/>
      <c r="V140" s="38"/>
      <c r="W140" s="38"/>
      <c r="X140" s="38"/>
      <c r="Y140" s="42"/>
      <c r="Z140" s="38"/>
      <c r="AA140" s="38"/>
      <c r="AB140" s="38"/>
    </row>
    <row r="141" spans="1:28" ht="23.1" customHeight="1" x14ac:dyDescent="0.55000000000000004">
      <c r="A141" s="1035" t="s">
        <v>942</v>
      </c>
      <c r="B141" s="38">
        <v>2</v>
      </c>
      <c r="C141" s="37">
        <v>78</v>
      </c>
      <c r="D141" s="38" t="s">
        <v>49</v>
      </c>
      <c r="E141" s="37">
        <v>744</v>
      </c>
      <c r="F141" s="38"/>
      <c r="G141" s="38">
        <v>44</v>
      </c>
      <c r="H141" s="37" t="s">
        <v>890</v>
      </c>
      <c r="I141" s="38">
        <v>12</v>
      </c>
      <c r="J141" s="38">
        <v>3</v>
      </c>
      <c r="K141" s="38">
        <v>22</v>
      </c>
      <c r="L141" s="519">
        <v>5122</v>
      </c>
      <c r="M141" s="38"/>
      <c r="N141" s="38"/>
      <c r="O141" s="38"/>
      <c r="P141" s="38"/>
      <c r="Q141" s="113">
        <v>250</v>
      </c>
      <c r="R141" s="38"/>
      <c r="S141" s="38">
        <v>2</v>
      </c>
      <c r="T141" s="38"/>
      <c r="U141" s="37"/>
      <c r="V141" s="38"/>
      <c r="W141" s="38"/>
      <c r="X141" s="38"/>
      <c r="Y141" s="42"/>
      <c r="Z141" s="38"/>
      <c r="AA141" s="38"/>
      <c r="AB141" s="38"/>
    </row>
    <row r="142" spans="1:28" ht="23.1" customHeight="1" x14ac:dyDescent="0.55000000000000004">
      <c r="A142" s="1035"/>
      <c r="B142" s="38"/>
      <c r="C142" s="37"/>
      <c r="D142" s="38"/>
      <c r="E142" s="37"/>
      <c r="F142" s="38"/>
      <c r="G142" s="38"/>
      <c r="H142" s="37"/>
      <c r="I142" s="38"/>
      <c r="J142" s="38"/>
      <c r="K142" s="38"/>
      <c r="L142" s="519"/>
      <c r="M142" s="38"/>
      <c r="N142" s="38"/>
      <c r="O142" s="38"/>
      <c r="P142" s="38"/>
      <c r="Q142" s="113"/>
      <c r="R142" s="38"/>
      <c r="S142" s="38"/>
      <c r="T142" s="38"/>
      <c r="U142" s="37"/>
      <c r="V142" s="38"/>
      <c r="W142" s="38"/>
      <c r="X142" s="38"/>
      <c r="Y142" s="42"/>
      <c r="Z142" s="38"/>
      <c r="AA142" s="38"/>
      <c r="AB142" s="38"/>
    </row>
    <row r="143" spans="1:28" ht="23.1" customHeight="1" x14ac:dyDescent="0.55000000000000004">
      <c r="A143" s="1035" t="s">
        <v>943</v>
      </c>
      <c r="B143" s="38">
        <v>2</v>
      </c>
      <c r="C143" s="37">
        <v>79</v>
      </c>
      <c r="D143" s="38" t="s">
        <v>34</v>
      </c>
      <c r="E143" s="37">
        <v>65</v>
      </c>
      <c r="F143" s="38">
        <v>6</v>
      </c>
      <c r="G143" s="38">
        <v>20</v>
      </c>
      <c r="H143" s="37" t="s">
        <v>890</v>
      </c>
      <c r="I143" s="38">
        <v>7</v>
      </c>
      <c r="J143" s="38"/>
      <c r="K143" s="38">
        <v>2</v>
      </c>
      <c r="L143" s="519">
        <v>2802</v>
      </c>
      <c r="M143" s="38"/>
      <c r="N143" s="38"/>
      <c r="O143" s="38"/>
      <c r="P143" s="38"/>
      <c r="Q143" s="113">
        <v>100</v>
      </c>
      <c r="R143" s="38"/>
      <c r="S143" s="38">
        <v>2</v>
      </c>
      <c r="T143" s="38"/>
      <c r="U143" s="37"/>
      <c r="V143" s="38"/>
      <c r="W143" s="38"/>
      <c r="X143" s="38"/>
      <c r="Y143" s="42"/>
      <c r="Z143" s="38"/>
      <c r="AA143" s="38"/>
      <c r="AB143" s="38"/>
    </row>
    <row r="144" spans="1:28" ht="23.1" customHeight="1" x14ac:dyDescent="0.55000000000000004">
      <c r="A144" s="1035"/>
      <c r="B144" s="38"/>
      <c r="C144" s="37"/>
      <c r="D144" s="38"/>
      <c r="E144" s="37"/>
      <c r="F144" s="38"/>
      <c r="G144" s="38"/>
      <c r="H144" s="37"/>
      <c r="I144" s="38"/>
      <c r="J144" s="38"/>
      <c r="K144" s="38"/>
      <c r="L144" s="519"/>
      <c r="M144" s="38"/>
      <c r="N144" s="38"/>
      <c r="O144" s="38"/>
      <c r="P144" s="38"/>
      <c r="Q144" s="113"/>
      <c r="R144" s="38"/>
      <c r="S144" s="38"/>
      <c r="T144" s="38"/>
      <c r="U144" s="37"/>
      <c r="V144" s="38"/>
      <c r="W144" s="38"/>
      <c r="X144" s="38"/>
      <c r="Y144" s="42"/>
      <c r="Z144" s="38"/>
      <c r="AA144" s="38"/>
      <c r="AB144" s="38"/>
    </row>
    <row r="145" spans="1:28" ht="23.1" customHeight="1" x14ac:dyDescent="0.55000000000000004">
      <c r="A145" s="1035" t="s">
        <v>944</v>
      </c>
      <c r="B145" s="38">
        <v>2</v>
      </c>
      <c r="C145" s="37">
        <v>80</v>
      </c>
      <c r="D145" s="38" t="s">
        <v>34</v>
      </c>
      <c r="E145" s="37">
        <v>37565</v>
      </c>
      <c r="F145" s="38">
        <v>77</v>
      </c>
      <c r="G145" s="38">
        <v>1514</v>
      </c>
      <c r="H145" s="37" t="s">
        <v>890</v>
      </c>
      <c r="I145" s="38"/>
      <c r="J145" s="38">
        <v>2</v>
      </c>
      <c r="K145" s="38">
        <v>92</v>
      </c>
      <c r="L145" s="519"/>
      <c r="M145" s="38">
        <v>292</v>
      </c>
      <c r="N145" s="38"/>
      <c r="O145" s="38"/>
      <c r="P145" s="38"/>
      <c r="Q145" s="113">
        <v>300</v>
      </c>
      <c r="R145" s="38">
        <v>26</v>
      </c>
      <c r="S145" s="38">
        <v>2</v>
      </c>
      <c r="T145" s="38" t="s">
        <v>36</v>
      </c>
      <c r="U145" s="37" t="s">
        <v>45</v>
      </c>
      <c r="V145" s="38">
        <v>120</v>
      </c>
      <c r="W145" s="38"/>
      <c r="X145" s="38">
        <v>120</v>
      </c>
      <c r="Y145" s="42"/>
      <c r="Z145" s="38"/>
      <c r="AA145" s="38">
        <v>30</v>
      </c>
      <c r="AB145" s="38"/>
    </row>
    <row r="146" spans="1:28" ht="23.1" customHeight="1" x14ac:dyDescent="0.55000000000000004">
      <c r="A146" s="1035"/>
      <c r="B146" s="38"/>
      <c r="C146" s="37"/>
      <c r="D146" s="38"/>
      <c r="E146" s="37"/>
      <c r="F146" s="38"/>
      <c r="G146" s="38"/>
      <c r="H146" s="37"/>
      <c r="I146" s="38"/>
      <c r="J146" s="38"/>
      <c r="K146" s="38"/>
      <c r="L146" s="519"/>
      <c r="M146" s="38"/>
      <c r="N146" s="38"/>
      <c r="O146" s="38"/>
      <c r="P146" s="38"/>
      <c r="Q146" s="113"/>
      <c r="R146" s="38"/>
      <c r="S146" s="38"/>
      <c r="T146" s="38"/>
      <c r="U146" s="37"/>
      <c r="V146" s="38"/>
      <c r="W146" s="38"/>
      <c r="X146" s="38"/>
      <c r="Y146" s="42"/>
      <c r="Z146" s="38"/>
      <c r="AA146" s="38"/>
      <c r="AB146" s="38"/>
    </row>
    <row r="147" spans="1:28" ht="23.1" customHeight="1" x14ac:dyDescent="0.55000000000000004">
      <c r="A147" s="1035" t="s">
        <v>945</v>
      </c>
      <c r="B147" s="38">
        <v>65</v>
      </c>
      <c r="C147" s="37">
        <v>81</v>
      </c>
      <c r="D147" s="38" t="s">
        <v>34</v>
      </c>
      <c r="E147" s="37">
        <v>37521</v>
      </c>
      <c r="F147" s="38">
        <v>1</v>
      </c>
      <c r="G147" s="38">
        <v>1440</v>
      </c>
      <c r="H147" s="37" t="s">
        <v>890</v>
      </c>
      <c r="I147" s="38">
        <v>1</v>
      </c>
      <c r="J147" s="38"/>
      <c r="K147" s="38">
        <v>49</v>
      </c>
      <c r="L147" s="519"/>
      <c r="M147" s="38">
        <v>449</v>
      </c>
      <c r="N147" s="38"/>
      <c r="O147" s="38"/>
      <c r="P147" s="38"/>
      <c r="Q147" s="113">
        <v>250</v>
      </c>
      <c r="R147" s="38">
        <v>27</v>
      </c>
      <c r="S147" s="38">
        <v>65</v>
      </c>
      <c r="T147" s="38" t="s">
        <v>36</v>
      </c>
      <c r="U147" s="37" t="s">
        <v>45</v>
      </c>
      <c r="V147" s="38">
        <v>54</v>
      </c>
      <c r="W147" s="38"/>
      <c r="X147" s="38">
        <v>54</v>
      </c>
      <c r="Y147" s="42"/>
      <c r="Z147" s="38"/>
      <c r="AA147" s="38">
        <v>24</v>
      </c>
      <c r="AB147" s="38"/>
    </row>
    <row r="148" spans="1:28" ht="23.1" customHeight="1" x14ac:dyDescent="0.55000000000000004">
      <c r="A148" s="1035" t="s">
        <v>945</v>
      </c>
      <c r="B148" s="38"/>
      <c r="C148" s="37">
        <v>82</v>
      </c>
      <c r="D148" s="38" t="s">
        <v>34</v>
      </c>
      <c r="E148" s="37">
        <v>21628</v>
      </c>
      <c r="F148" s="38">
        <v>108</v>
      </c>
      <c r="G148" s="38">
        <v>1650</v>
      </c>
      <c r="H148" s="37" t="s">
        <v>890</v>
      </c>
      <c r="I148" s="38">
        <v>6</v>
      </c>
      <c r="J148" s="38">
        <v>3</v>
      </c>
      <c r="K148" s="38">
        <v>40</v>
      </c>
      <c r="L148" s="519">
        <v>2740</v>
      </c>
      <c r="M148" s="38"/>
      <c r="N148" s="38"/>
      <c r="O148" s="38"/>
      <c r="P148" s="38"/>
      <c r="Q148" s="113">
        <v>200</v>
      </c>
      <c r="R148" s="38"/>
      <c r="S148" s="38"/>
      <c r="T148" s="38"/>
      <c r="U148" s="37"/>
      <c r="V148" s="38"/>
      <c r="W148" s="38"/>
      <c r="X148" s="38"/>
      <c r="Y148" s="42"/>
      <c r="Z148" s="38"/>
      <c r="AA148" s="38"/>
      <c r="AB148" s="38"/>
    </row>
    <row r="149" spans="1:28" ht="23.1" customHeight="1" x14ac:dyDescent="0.55000000000000004">
      <c r="A149" s="1035" t="s">
        <v>945</v>
      </c>
      <c r="B149" s="38"/>
      <c r="C149" s="37">
        <v>83</v>
      </c>
      <c r="D149" s="38" t="s">
        <v>49</v>
      </c>
      <c r="E149" s="37">
        <v>817</v>
      </c>
      <c r="F149" s="38">
        <v>2</v>
      </c>
      <c r="G149" s="38"/>
      <c r="H149" s="37" t="s">
        <v>890</v>
      </c>
      <c r="I149" s="38">
        <v>37</v>
      </c>
      <c r="J149" s="38">
        <v>1</v>
      </c>
      <c r="K149" s="38">
        <v>55</v>
      </c>
      <c r="L149" s="519">
        <v>14955</v>
      </c>
      <c r="M149" s="38"/>
      <c r="N149" s="38"/>
      <c r="O149" s="38"/>
      <c r="P149" s="38"/>
      <c r="Q149" s="113">
        <v>250</v>
      </c>
      <c r="R149" s="38"/>
      <c r="S149" s="38"/>
      <c r="T149" s="38"/>
      <c r="U149" s="37"/>
      <c r="V149" s="38"/>
      <c r="W149" s="38"/>
      <c r="X149" s="38"/>
      <c r="Y149" s="42"/>
      <c r="Z149" s="38"/>
      <c r="AA149" s="38"/>
      <c r="AB149" s="38"/>
    </row>
    <row r="150" spans="1:28" ht="23.1" customHeight="1" x14ac:dyDescent="0.55000000000000004">
      <c r="A150" s="1035"/>
      <c r="B150" s="38"/>
      <c r="C150" s="37"/>
      <c r="D150" s="38"/>
      <c r="E150" s="37"/>
      <c r="F150" s="38"/>
      <c r="G150" s="38"/>
      <c r="H150" s="37"/>
      <c r="I150" s="38"/>
      <c r="J150" s="38"/>
      <c r="K150" s="38"/>
      <c r="L150" s="519"/>
      <c r="M150" s="38"/>
      <c r="N150" s="38"/>
      <c r="O150" s="38"/>
      <c r="P150" s="38"/>
      <c r="Q150" s="113"/>
      <c r="R150" s="38"/>
      <c r="S150" s="38"/>
      <c r="T150" s="38"/>
      <c r="U150" s="37"/>
      <c r="V150" s="38"/>
      <c r="W150" s="38"/>
      <c r="X150" s="38"/>
      <c r="Y150" s="42"/>
      <c r="Z150" s="38"/>
      <c r="AA150" s="38"/>
      <c r="AB150" s="38"/>
    </row>
    <row r="151" spans="1:28" ht="23.1" customHeight="1" x14ac:dyDescent="0.55000000000000004">
      <c r="A151" s="1035" t="s">
        <v>946</v>
      </c>
      <c r="B151" s="38">
        <v>55</v>
      </c>
      <c r="C151" s="37">
        <v>84</v>
      </c>
      <c r="D151" s="38" t="s">
        <v>49</v>
      </c>
      <c r="E151" s="37">
        <v>2821</v>
      </c>
      <c r="F151" s="38">
        <v>15</v>
      </c>
      <c r="G151" s="38"/>
      <c r="H151" s="37" t="s">
        <v>890</v>
      </c>
      <c r="I151" s="38">
        <v>7</v>
      </c>
      <c r="J151" s="38">
        <v>3</v>
      </c>
      <c r="K151" s="38">
        <v>92</v>
      </c>
      <c r="L151" s="519">
        <v>3129</v>
      </c>
      <c r="M151" s="38"/>
      <c r="N151" s="38"/>
      <c r="O151" s="38"/>
      <c r="P151" s="38"/>
      <c r="Q151" s="113">
        <v>250</v>
      </c>
      <c r="R151" s="38"/>
      <c r="S151" s="38">
        <v>55</v>
      </c>
      <c r="T151" s="38"/>
      <c r="U151" s="37"/>
      <c r="V151" s="38"/>
      <c r="W151" s="38"/>
      <c r="X151" s="38"/>
      <c r="Y151" s="42"/>
      <c r="Z151" s="38"/>
      <c r="AA151" s="38"/>
      <c r="AB151" s="38"/>
    </row>
    <row r="152" spans="1:28" ht="23.1" customHeight="1" x14ac:dyDescent="0.55000000000000004">
      <c r="A152" s="1035" t="s">
        <v>946</v>
      </c>
      <c r="B152" s="38">
        <v>55</v>
      </c>
      <c r="C152" s="37">
        <v>85</v>
      </c>
      <c r="D152" s="38" t="s">
        <v>49</v>
      </c>
      <c r="E152" s="37">
        <v>19548</v>
      </c>
      <c r="F152" s="38">
        <v>15</v>
      </c>
      <c r="G152" s="38"/>
      <c r="H152" s="37" t="s">
        <v>890</v>
      </c>
      <c r="I152" s="38">
        <v>11</v>
      </c>
      <c r="J152" s="38">
        <v>1</v>
      </c>
      <c r="K152" s="38">
        <v>93</v>
      </c>
      <c r="L152" s="519">
        <v>4593</v>
      </c>
      <c r="M152" s="38"/>
      <c r="N152" s="38"/>
      <c r="O152" s="38"/>
      <c r="P152" s="38"/>
      <c r="Q152" s="113">
        <v>100</v>
      </c>
      <c r="R152" s="38"/>
      <c r="S152" s="38">
        <v>55</v>
      </c>
      <c r="T152" s="38"/>
      <c r="U152" s="37"/>
      <c r="V152" s="38"/>
      <c r="W152" s="38"/>
      <c r="X152" s="38"/>
      <c r="Y152" s="42"/>
      <c r="Z152" s="38"/>
      <c r="AA152" s="38"/>
      <c r="AB152" s="38"/>
    </row>
    <row r="153" spans="1:28" ht="23.1" customHeight="1" x14ac:dyDescent="0.55000000000000004">
      <c r="A153" s="1035" t="s">
        <v>946</v>
      </c>
      <c r="B153" s="38">
        <v>55</v>
      </c>
      <c r="C153" s="37">
        <v>86</v>
      </c>
      <c r="D153" s="38" t="s">
        <v>49</v>
      </c>
      <c r="E153" s="37">
        <v>832</v>
      </c>
      <c r="F153" s="38">
        <v>8</v>
      </c>
      <c r="G153" s="38"/>
      <c r="H153" s="37" t="s">
        <v>890</v>
      </c>
      <c r="I153" s="38">
        <v>3</v>
      </c>
      <c r="J153" s="38">
        <v>1</v>
      </c>
      <c r="K153" s="38">
        <v>20</v>
      </c>
      <c r="L153" s="519">
        <v>1320</v>
      </c>
      <c r="M153" s="38"/>
      <c r="N153" s="38"/>
      <c r="O153" s="38"/>
      <c r="P153" s="38"/>
      <c r="Q153" s="113">
        <v>2550</v>
      </c>
      <c r="R153" s="38"/>
      <c r="S153" s="38">
        <v>55</v>
      </c>
      <c r="T153" s="38"/>
      <c r="U153" s="37"/>
      <c r="V153" s="38"/>
      <c r="W153" s="38"/>
      <c r="X153" s="38"/>
      <c r="Y153" s="42"/>
      <c r="Z153" s="38"/>
      <c r="AA153" s="38"/>
      <c r="AB153" s="38"/>
    </row>
    <row r="154" spans="1:28" ht="23.1" customHeight="1" x14ac:dyDescent="0.55000000000000004">
      <c r="A154" s="1035" t="s">
        <v>946</v>
      </c>
      <c r="B154" s="38"/>
      <c r="C154" s="37">
        <v>87</v>
      </c>
      <c r="D154" s="38" t="s">
        <v>34</v>
      </c>
      <c r="E154" s="37">
        <v>35355</v>
      </c>
      <c r="F154" s="38">
        <v>16</v>
      </c>
      <c r="G154" s="38">
        <v>2431</v>
      </c>
      <c r="H154" s="37" t="s">
        <v>890</v>
      </c>
      <c r="I154" s="38">
        <v>4</v>
      </c>
      <c r="J154" s="38">
        <v>2</v>
      </c>
      <c r="K154" s="38">
        <v>79</v>
      </c>
      <c r="L154" s="519">
        <v>1879</v>
      </c>
      <c r="M154" s="38"/>
      <c r="N154" s="38"/>
      <c r="O154" s="38"/>
      <c r="P154" s="38"/>
      <c r="Q154" s="113">
        <v>175</v>
      </c>
      <c r="R154" s="38"/>
      <c r="S154" s="38"/>
      <c r="T154" s="38"/>
      <c r="U154" s="37"/>
      <c r="V154" s="38"/>
      <c r="W154" s="38"/>
      <c r="X154" s="38"/>
      <c r="Y154" s="42"/>
      <c r="Z154" s="38"/>
      <c r="AA154" s="38"/>
      <c r="AB154" s="38"/>
    </row>
    <row r="155" spans="1:28" ht="23.1" customHeight="1" x14ac:dyDescent="0.55000000000000004">
      <c r="A155" s="1035" t="s">
        <v>946</v>
      </c>
      <c r="B155" s="38">
        <v>55</v>
      </c>
      <c r="C155" s="37">
        <v>88</v>
      </c>
      <c r="D155" s="38" t="s">
        <v>34</v>
      </c>
      <c r="E155" s="38">
        <v>37399</v>
      </c>
      <c r="F155" s="38">
        <v>62</v>
      </c>
      <c r="G155" s="38">
        <v>1531</v>
      </c>
      <c r="H155" s="37" t="s">
        <v>890</v>
      </c>
      <c r="I155" s="38"/>
      <c r="J155" s="38"/>
      <c r="K155" s="38">
        <v>77</v>
      </c>
      <c r="L155" s="519"/>
      <c r="M155" s="38">
        <v>77</v>
      </c>
      <c r="N155" s="38"/>
      <c r="O155" s="38"/>
      <c r="P155" s="38"/>
      <c r="Q155" s="113">
        <v>250</v>
      </c>
      <c r="R155" s="38">
        <v>28</v>
      </c>
      <c r="S155" s="38">
        <v>55</v>
      </c>
      <c r="T155" s="38" t="s">
        <v>36</v>
      </c>
      <c r="U155" s="37" t="s">
        <v>45</v>
      </c>
      <c r="V155" s="38">
        <v>108</v>
      </c>
      <c r="W155" s="38"/>
      <c r="X155" s="38">
        <v>108</v>
      </c>
      <c r="Y155" s="42"/>
      <c r="Z155" s="38"/>
      <c r="AA155" s="38">
        <v>15</v>
      </c>
      <c r="AB155" s="38"/>
    </row>
    <row r="156" spans="1:28" ht="23.1" customHeight="1" x14ac:dyDescent="0.55000000000000004">
      <c r="A156" s="1035"/>
      <c r="B156" s="38"/>
      <c r="C156" s="37"/>
      <c r="D156" s="38"/>
      <c r="E156" s="38"/>
      <c r="F156" s="38"/>
      <c r="G156" s="38"/>
      <c r="H156" s="37"/>
      <c r="I156" s="38"/>
      <c r="J156" s="38"/>
      <c r="K156" s="38"/>
      <c r="L156" s="519"/>
      <c r="M156" s="38"/>
      <c r="N156" s="38"/>
      <c r="O156" s="38"/>
      <c r="P156" s="38"/>
      <c r="Q156" s="113"/>
      <c r="R156" s="38"/>
      <c r="S156" s="38"/>
      <c r="T156" s="38"/>
      <c r="U156" s="37"/>
      <c r="V156" s="38"/>
      <c r="W156" s="38"/>
      <c r="X156" s="38"/>
      <c r="Y156" s="42"/>
      <c r="Z156" s="38"/>
      <c r="AA156" s="38"/>
      <c r="AB156" s="38"/>
    </row>
    <row r="157" spans="1:28" ht="23.1" customHeight="1" x14ac:dyDescent="0.55000000000000004">
      <c r="A157" s="1035" t="s">
        <v>947</v>
      </c>
      <c r="B157" s="38"/>
      <c r="C157" s="37">
        <v>89</v>
      </c>
      <c r="D157" s="38" t="s">
        <v>34</v>
      </c>
      <c r="E157" s="38">
        <v>41638</v>
      </c>
      <c r="F157" s="38">
        <v>81</v>
      </c>
      <c r="G157" s="38">
        <v>3589</v>
      </c>
      <c r="H157" s="37" t="s">
        <v>890</v>
      </c>
      <c r="I157" s="38">
        <v>1</v>
      </c>
      <c r="J157" s="38"/>
      <c r="K157" s="38">
        <v>33</v>
      </c>
      <c r="L157" s="519">
        <v>433</v>
      </c>
      <c r="M157" s="38"/>
      <c r="N157" s="38"/>
      <c r="O157" s="38"/>
      <c r="P157" s="38"/>
      <c r="Q157" s="113">
        <v>175</v>
      </c>
      <c r="R157" s="38"/>
      <c r="S157" s="38"/>
      <c r="T157" s="38"/>
      <c r="U157" s="37"/>
      <c r="V157" s="38"/>
      <c r="W157" s="38"/>
      <c r="X157" s="38"/>
      <c r="Y157" s="42"/>
      <c r="Z157" s="38"/>
      <c r="AA157" s="38"/>
      <c r="AB157" s="38"/>
    </row>
    <row r="158" spans="1:28" ht="23.1" customHeight="1" x14ac:dyDescent="0.55000000000000004">
      <c r="A158" s="1035" t="s">
        <v>948</v>
      </c>
      <c r="B158" s="38">
        <v>24</v>
      </c>
      <c r="C158" s="37">
        <v>90</v>
      </c>
      <c r="D158" s="38" t="s">
        <v>34</v>
      </c>
      <c r="E158" s="38">
        <v>36993</v>
      </c>
      <c r="F158" s="38">
        <v>49</v>
      </c>
      <c r="G158" s="38">
        <v>1482</v>
      </c>
      <c r="H158" s="37" t="s">
        <v>890</v>
      </c>
      <c r="I158" s="38">
        <v>2</v>
      </c>
      <c r="J158" s="38"/>
      <c r="K158" s="38">
        <v>24</v>
      </c>
      <c r="L158" s="519"/>
      <c r="M158" s="38">
        <v>824</v>
      </c>
      <c r="N158" s="38"/>
      <c r="O158" s="38"/>
      <c r="P158" s="38"/>
      <c r="Q158" s="113">
        <v>150</v>
      </c>
      <c r="R158" s="38">
        <v>29</v>
      </c>
      <c r="S158" s="38">
        <v>24</v>
      </c>
      <c r="T158" s="38" t="s">
        <v>36</v>
      </c>
      <c r="U158" s="37" t="s">
        <v>45</v>
      </c>
      <c r="V158" s="38">
        <v>108</v>
      </c>
      <c r="W158" s="38"/>
      <c r="X158" s="38">
        <v>108</v>
      </c>
      <c r="Y158" s="42"/>
      <c r="Z158" s="38"/>
      <c r="AA158" s="38">
        <v>2</v>
      </c>
      <c r="AB158" s="38"/>
    </row>
    <row r="159" spans="1:28" ht="23.1" customHeight="1" x14ac:dyDescent="0.55000000000000004">
      <c r="A159" s="1035"/>
      <c r="B159" s="38"/>
      <c r="C159" s="37"/>
      <c r="D159" s="38"/>
      <c r="E159" s="38"/>
      <c r="F159" s="38"/>
      <c r="G159" s="38"/>
      <c r="H159" s="37"/>
      <c r="I159" s="38"/>
      <c r="J159" s="38"/>
      <c r="K159" s="38"/>
      <c r="L159" s="519"/>
      <c r="M159" s="38"/>
      <c r="N159" s="38"/>
      <c r="O159" s="38"/>
      <c r="P159" s="38"/>
      <c r="Q159" s="113"/>
      <c r="R159" s="38"/>
      <c r="S159" s="38"/>
      <c r="T159" s="38"/>
      <c r="U159" s="37"/>
      <c r="V159" s="38"/>
      <c r="W159" s="38"/>
      <c r="X159" s="38"/>
      <c r="Y159" s="42"/>
      <c r="Z159" s="38"/>
      <c r="AA159" s="38"/>
      <c r="AB159" s="38"/>
    </row>
    <row r="160" spans="1:28" ht="23.1" customHeight="1" x14ac:dyDescent="0.55000000000000004">
      <c r="A160" s="1035" t="s">
        <v>894</v>
      </c>
      <c r="B160" s="38">
        <v>57</v>
      </c>
      <c r="C160" s="37">
        <v>91</v>
      </c>
      <c r="D160" s="38" t="s">
        <v>49</v>
      </c>
      <c r="E160" s="38">
        <v>3503</v>
      </c>
      <c r="F160" s="38">
        <v>10</v>
      </c>
      <c r="G160" s="38"/>
      <c r="H160" s="37" t="s">
        <v>890</v>
      </c>
      <c r="I160" s="38">
        <v>7</v>
      </c>
      <c r="J160" s="38">
        <v>3</v>
      </c>
      <c r="K160" s="38">
        <v>99</v>
      </c>
      <c r="L160" s="519">
        <v>3199</v>
      </c>
      <c r="M160" s="38"/>
      <c r="N160" s="38"/>
      <c r="O160" s="38"/>
      <c r="P160" s="38"/>
      <c r="Q160" s="113">
        <v>150</v>
      </c>
      <c r="R160" s="38"/>
      <c r="S160" s="38">
        <v>57</v>
      </c>
      <c r="T160" s="38"/>
      <c r="U160" s="37"/>
      <c r="V160" s="38"/>
      <c r="W160" s="38"/>
      <c r="X160" s="38"/>
      <c r="Y160" s="42"/>
      <c r="Z160" s="38"/>
      <c r="AA160" s="38"/>
      <c r="AB160" s="38"/>
    </row>
    <row r="161" spans="1:28" ht="23.1" customHeight="1" x14ac:dyDescent="0.55000000000000004">
      <c r="A161" s="1035" t="s">
        <v>894</v>
      </c>
      <c r="B161" s="38">
        <v>57</v>
      </c>
      <c r="C161" s="37">
        <v>92</v>
      </c>
      <c r="D161" s="38" t="s">
        <v>49</v>
      </c>
      <c r="E161" s="38">
        <v>830</v>
      </c>
      <c r="F161" s="38">
        <v>11</v>
      </c>
      <c r="G161" s="38"/>
      <c r="H161" s="37" t="s">
        <v>890</v>
      </c>
      <c r="I161" s="38">
        <v>3</v>
      </c>
      <c r="J161" s="38"/>
      <c r="K161" s="38">
        <v>95</v>
      </c>
      <c r="L161" s="519">
        <v>1295</v>
      </c>
      <c r="M161" s="38"/>
      <c r="N161" s="38"/>
      <c r="O161" s="38"/>
      <c r="P161" s="38"/>
      <c r="Q161" s="113">
        <v>250</v>
      </c>
      <c r="R161" s="38"/>
      <c r="S161" s="38">
        <v>57</v>
      </c>
      <c r="T161" s="38"/>
      <c r="U161" s="37"/>
      <c r="V161" s="38"/>
      <c r="W161" s="38"/>
      <c r="X161" s="38"/>
      <c r="Y161" s="42"/>
      <c r="Z161" s="38"/>
      <c r="AA161" s="38"/>
      <c r="AB161" s="38"/>
    </row>
    <row r="162" spans="1:28" ht="23.1" customHeight="1" x14ac:dyDescent="0.55000000000000004">
      <c r="A162" s="1035"/>
      <c r="B162" s="38"/>
      <c r="C162" s="37"/>
      <c r="D162" s="38"/>
      <c r="E162" s="38"/>
      <c r="F162" s="38"/>
      <c r="G162" s="38"/>
      <c r="H162" s="37"/>
      <c r="I162" s="38"/>
      <c r="J162" s="38"/>
      <c r="K162" s="38"/>
      <c r="L162" s="519"/>
      <c r="M162" s="38"/>
      <c r="N162" s="38"/>
      <c r="O162" s="38"/>
      <c r="P162" s="38"/>
      <c r="Q162" s="113"/>
      <c r="R162" s="38"/>
      <c r="S162" s="38"/>
      <c r="T162" s="38"/>
      <c r="U162" s="37"/>
      <c r="V162" s="38"/>
      <c r="W162" s="38"/>
      <c r="X162" s="38"/>
      <c r="Y162" s="42"/>
      <c r="Z162" s="38"/>
      <c r="AA162" s="38"/>
      <c r="AB162" s="38"/>
    </row>
    <row r="163" spans="1:28" ht="23.1" customHeight="1" x14ac:dyDescent="0.55000000000000004">
      <c r="A163" s="1035" t="s">
        <v>949</v>
      </c>
      <c r="B163" s="38">
        <v>28</v>
      </c>
      <c r="C163" s="37">
        <v>93</v>
      </c>
      <c r="D163" s="38" t="s">
        <v>49</v>
      </c>
      <c r="E163" s="38">
        <v>754</v>
      </c>
      <c r="F163" s="38">
        <v>1</v>
      </c>
      <c r="G163" s="38"/>
      <c r="H163" s="37" t="s">
        <v>890</v>
      </c>
      <c r="I163" s="38">
        <v>19</v>
      </c>
      <c r="J163" s="38"/>
      <c r="K163" s="38">
        <v>63</v>
      </c>
      <c r="L163" s="519"/>
      <c r="M163" s="38">
        <v>7663</v>
      </c>
      <c r="N163" s="38"/>
      <c r="O163" s="38"/>
      <c r="P163" s="38"/>
      <c r="Q163" s="113">
        <v>100</v>
      </c>
      <c r="R163" s="38"/>
      <c r="S163" s="38">
        <v>28</v>
      </c>
      <c r="T163" s="38"/>
      <c r="U163" s="37"/>
      <c r="V163" s="38"/>
      <c r="W163" s="38"/>
      <c r="X163" s="38"/>
      <c r="Y163" s="42"/>
      <c r="Z163" s="38"/>
      <c r="AA163" s="38"/>
      <c r="AB163" s="38"/>
    </row>
    <row r="164" spans="1:28" ht="23.1" customHeight="1" x14ac:dyDescent="0.55000000000000004">
      <c r="A164" s="1035"/>
      <c r="B164" s="38"/>
      <c r="C164" s="37"/>
      <c r="D164" s="38"/>
      <c r="E164" s="38"/>
      <c r="F164" s="38"/>
      <c r="G164" s="38"/>
      <c r="H164" s="37"/>
      <c r="I164" s="38"/>
      <c r="J164" s="38"/>
      <c r="K164" s="38"/>
      <c r="L164" s="519"/>
      <c r="M164" s="38"/>
      <c r="N164" s="38"/>
      <c r="O164" s="38"/>
      <c r="P164" s="38"/>
      <c r="Q164" s="113"/>
      <c r="R164" s="38"/>
      <c r="S164" s="38"/>
      <c r="T164" s="38"/>
      <c r="U164" s="37"/>
      <c r="V164" s="38"/>
      <c r="W164" s="38"/>
      <c r="X164" s="38"/>
      <c r="Y164" s="42"/>
      <c r="Z164" s="38"/>
      <c r="AA164" s="38"/>
      <c r="AB164" s="38"/>
    </row>
    <row r="165" spans="1:28" ht="23.1" customHeight="1" x14ac:dyDescent="0.55000000000000004">
      <c r="A165" s="1035" t="s">
        <v>950</v>
      </c>
      <c r="B165" s="38">
        <v>57</v>
      </c>
      <c r="C165" s="37">
        <v>94</v>
      </c>
      <c r="D165" s="38" t="s">
        <v>34</v>
      </c>
      <c r="E165" s="38">
        <v>37523</v>
      </c>
      <c r="F165" s="38">
        <v>11</v>
      </c>
      <c r="G165" s="38">
        <v>1442</v>
      </c>
      <c r="H165" s="37" t="s">
        <v>890</v>
      </c>
      <c r="I165" s="38"/>
      <c r="J165" s="38"/>
      <c r="K165" s="38">
        <v>80</v>
      </c>
      <c r="L165" s="519"/>
      <c r="M165" s="38">
        <v>80</v>
      </c>
      <c r="N165" s="38"/>
      <c r="O165" s="38"/>
      <c r="P165" s="38"/>
      <c r="Q165" s="113">
        <v>250</v>
      </c>
      <c r="R165" s="38">
        <v>30</v>
      </c>
      <c r="S165" s="38">
        <v>57</v>
      </c>
      <c r="T165" s="38" t="s">
        <v>36</v>
      </c>
      <c r="U165" s="37" t="s">
        <v>45</v>
      </c>
      <c r="V165" s="38">
        <v>144</v>
      </c>
      <c r="W165" s="38"/>
      <c r="X165" s="38">
        <v>144</v>
      </c>
      <c r="Y165" s="42"/>
      <c r="Z165" s="38"/>
      <c r="AA165" s="38">
        <v>25</v>
      </c>
      <c r="AB165" s="38"/>
    </row>
    <row r="166" spans="1:28" ht="23.1" customHeight="1" x14ac:dyDescent="0.55000000000000004">
      <c r="A166" s="1035"/>
      <c r="B166" s="38"/>
      <c r="C166" s="37">
        <v>94.1</v>
      </c>
      <c r="D166" s="38" t="s">
        <v>49</v>
      </c>
      <c r="E166" s="38">
        <v>2834</v>
      </c>
      <c r="F166" s="38">
        <v>30</v>
      </c>
      <c r="G166" s="38"/>
      <c r="H166" s="37" t="s">
        <v>2394</v>
      </c>
      <c r="I166" s="38">
        <v>7</v>
      </c>
      <c r="J166" s="38">
        <v>1</v>
      </c>
      <c r="K166" s="38">
        <v>54</v>
      </c>
      <c r="L166" s="519">
        <v>2954</v>
      </c>
      <c r="M166" s="38"/>
      <c r="N166" s="38"/>
      <c r="O166" s="38"/>
      <c r="P166" s="38"/>
      <c r="Q166" s="113"/>
      <c r="R166" s="38"/>
      <c r="S166" s="38"/>
      <c r="T166" s="38"/>
      <c r="U166" s="37"/>
      <c r="V166" s="38"/>
      <c r="W166" s="38"/>
      <c r="X166" s="38"/>
      <c r="Y166" s="42"/>
      <c r="Z166" s="38"/>
      <c r="AA166" s="38"/>
      <c r="AB166" s="38"/>
    </row>
    <row r="167" spans="1:28" ht="23.1" customHeight="1" x14ac:dyDescent="0.55000000000000004">
      <c r="A167" s="1035"/>
      <c r="B167" s="38"/>
      <c r="C167" s="37"/>
      <c r="D167" s="38"/>
      <c r="E167" s="38"/>
      <c r="F167" s="38"/>
      <c r="G167" s="38"/>
      <c r="H167" s="37"/>
      <c r="I167" s="38"/>
      <c r="J167" s="38"/>
      <c r="K167" s="38"/>
      <c r="L167" s="519"/>
      <c r="M167" s="38"/>
      <c r="N167" s="38"/>
      <c r="O167" s="38"/>
      <c r="P167" s="38"/>
      <c r="Q167" s="113"/>
      <c r="R167" s="38"/>
      <c r="S167" s="38"/>
      <c r="T167" s="38"/>
      <c r="U167" s="37"/>
      <c r="V167" s="38"/>
      <c r="W167" s="38"/>
      <c r="X167" s="38"/>
      <c r="Y167" s="42"/>
      <c r="Z167" s="38"/>
      <c r="AA167" s="38"/>
      <c r="AB167" s="38"/>
    </row>
    <row r="168" spans="1:28" ht="23.1" customHeight="1" x14ac:dyDescent="0.55000000000000004">
      <c r="A168" s="1035" t="s">
        <v>951</v>
      </c>
      <c r="B168" s="38">
        <v>107</v>
      </c>
      <c r="C168" s="37">
        <v>95</v>
      </c>
      <c r="D168" s="38" t="s">
        <v>49</v>
      </c>
      <c r="E168" s="38">
        <v>21650</v>
      </c>
      <c r="F168" s="38">
        <v>9</v>
      </c>
      <c r="G168" s="38"/>
      <c r="H168" s="37" t="s">
        <v>890</v>
      </c>
      <c r="I168" s="38">
        <v>5</v>
      </c>
      <c r="J168" s="38">
        <v>1</v>
      </c>
      <c r="K168" s="38">
        <v>3</v>
      </c>
      <c r="L168" s="519">
        <v>2103</v>
      </c>
      <c r="M168" s="38"/>
      <c r="N168" s="38"/>
      <c r="O168" s="38"/>
      <c r="P168" s="38"/>
      <c r="Q168" s="113">
        <v>100</v>
      </c>
      <c r="R168" s="38"/>
      <c r="S168" s="38">
        <v>107</v>
      </c>
      <c r="T168" s="38"/>
      <c r="U168" s="37"/>
      <c r="V168" s="38"/>
      <c r="W168" s="38"/>
      <c r="X168" s="38"/>
      <c r="Y168" s="42"/>
      <c r="Z168" s="38"/>
      <c r="AA168" s="38"/>
      <c r="AB168" s="38"/>
    </row>
    <row r="169" spans="1:28" ht="23.1" customHeight="1" x14ac:dyDescent="0.55000000000000004">
      <c r="A169" s="1035" t="s">
        <v>951</v>
      </c>
      <c r="B169" s="38">
        <v>107</v>
      </c>
      <c r="C169" s="37">
        <v>96</v>
      </c>
      <c r="D169" s="38" t="s">
        <v>49</v>
      </c>
      <c r="E169" s="38">
        <v>4912</v>
      </c>
      <c r="F169" s="38">
        <v>10</v>
      </c>
      <c r="G169" s="38"/>
      <c r="H169" s="37" t="s">
        <v>890</v>
      </c>
      <c r="I169" s="38">
        <v>10</v>
      </c>
      <c r="J169" s="38">
        <v>2</v>
      </c>
      <c r="K169" s="38">
        <v>48</v>
      </c>
      <c r="L169" s="519">
        <v>4248</v>
      </c>
      <c r="M169" s="38"/>
      <c r="N169" s="38"/>
      <c r="O169" s="38"/>
      <c r="P169" s="38"/>
      <c r="Q169" s="113">
        <v>100</v>
      </c>
      <c r="R169" s="38"/>
      <c r="S169" s="38">
        <v>107</v>
      </c>
      <c r="T169" s="38"/>
      <c r="U169" s="37"/>
      <c r="V169" s="38"/>
      <c r="W169" s="38"/>
      <c r="X169" s="38"/>
      <c r="Y169" s="42"/>
      <c r="Z169" s="38"/>
      <c r="AA169" s="38"/>
      <c r="AB169" s="38"/>
    </row>
    <row r="170" spans="1:28" ht="23.1" customHeight="1" x14ac:dyDescent="0.55000000000000004">
      <c r="A170" s="1035"/>
      <c r="B170" s="38"/>
      <c r="C170" s="37"/>
      <c r="D170" s="38"/>
      <c r="E170" s="38"/>
      <c r="F170" s="38"/>
      <c r="G170" s="38"/>
      <c r="H170" s="37"/>
      <c r="I170" s="38"/>
      <c r="J170" s="38"/>
      <c r="K170" s="38"/>
      <c r="L170" s="519"/>
      <c r="M170" s="38"/>
      <c r="N170" s="38"/>
      <c r="O170" s="38"/>
      <c r="P170" s="38"/>
      <c r="Q170" s="113"/>
      <c r="R170" s="38"/>
      <c r="S170" s="38"/>
      <c r="T170" s="38"/>
      <c r="U170" s="37"/>
      <c r="V170" s="38"/>
      <c r="W170" s="38"/>
      <c r="X170" s="38"/>
      <c r="Y170" s="42"/>
      <c r="Z170" s="38"/>
      <c r="AA170" s="38"/>
      <c r="AB170" s="38"/>
    </row>
    <row r="171" spans="1:28" ht="23.1" customHeight="1" x14ac:dyDescent="0.55000000000000004">
      <c r="A171" s="1035" t="s">
        <v>952</v>
      </c>
      <c r="B171" s="38">
        <v>107</v>
      </c>
      <c r="C171" s="37">
        <v>97</v>
      </c>
      <c r="D171" s="38" t="s">
        <v>484</v>
      </c>
      <c r="E171" s="38">
        <v>161</v>
      </c>
      <c r="F171" s="38"/>
      <c r="G171" s="38"/>
      <c r="H171" s="37" t="s">
        <v>890</v>
      </c>
      <c r="I171" s="38">
        <v>12</v>
      </c>
      <c r="J171" s="38">
        <v>1</v>
      </c>
      <c r="K171" s="38"/>
      <c r="L171" s="519">
        <v>4900</v>
      </c>
      <c r="M171" s="38"/>
      <c r="N171" s="38"/>
      <c r="O171" s="38"/>
      <c r="P171" s="38"/>
      <c r="Q171" s="113">
        <v>100</v>
      </c>
      <c r="R171" s="38"/>
      <c r="S171" s="38">
        <v>107</v>
      </c>
      <c r="T171" s="38"/>
      <c r="U171" s="37"/>
      <c r="V171" s="38"/>
      <c r="W171" s="38"/>
      <c r="X171" s="38"/>
      <c r="Y171" s="42"/>
      <c r="Z171" s="38"/>
      <c r="AA171" s="38"/>
      <c r="AB171" s="38"/>
    </row>
    <row r="172" spans="1:28" ht="23.1" customHeight="1" x14ac:dyDescent="0.55000000000000004">
      <c r="A172" s="1035"/>
      <c r="B172" s="38"/>
      <c r="C172" s="37"/>
      <c r="D172" s="38"/>
      <c r="E172" s="38"/>
      <c r="F172" s="38"/>
      <c r="G172" s="38"/>
      <c r="H172" s="37"/>
      <c r="I172" s="38"/>
      <c r="J172" s="38"/>
      <c r="K172" s="38"/>
      <c r="L172" s="519"/>
      <c r="M172" s="38"/>
      <c r="N172" s="38"/>
      <c r="O172" s="38"/>
      <c r="P172" s="38"/>
      <c r="Q172" s="113"/>
      <c r="R172" s="38"/>
      <c r="S172" s="38"/>
      <c r="T172" s="38"/>
      <c r="U172" s="37"/>
      <c r="V172" s="38"/>
      <c r="W172" s="38"/>
      <c r="X172" s="38"/>
      <c r="Y172" s="42"/>
      <c r="Z172" s="38"/>
      <c r="AA172" s="38"/>
      <c r="AB172" s="38"/>
    </row>
    <row r="173" spans="1:28" ht="23.1" customHeight="1" x14ac:dyDescent="0.55000000000000004">
      <c r="A173" s="1035" t="s">
        <v>953</v>
      </c>
      <c r="B173" s="38"/>
      <c r="C173" s="37">
        <v>98</v>
      </c>
      <c r="D173" s="38" t="s">
        <v>34</v>
      </c>
      <c r="E173" s="38">
        <v>41652</v>
      </c>
      <c r="F173" s="38">
        <v>88</v>
      </c>
      <c r="G173" s="38">
        <v>3603</v>
      </c>
      <c r="H173" s="37" t="s">
        <v>890</v>
      </c>
      <c r="I173" s="38"/>
      <c r="J173" s="38">
        <v>1</v>
      </c>
      <c r="K173" s="38">
        <v>13</v>
      </c>
      <c r="L173" s="519">
        <v>113</v>
      </c>
      <c r="M173" s="38"/>
      <c r="N173" s="38"/>
      <c r="O173" s="38"/>
      <c r="P173" s="38"/>
      <c r="Q173" s="113">
        <v>200</v>
      </c>
      <c r="R173" s="38"/>
      <c r="S173" s="38"/>
      <c r="T173" s="38"/>
      <c r="U173" s="37"/>
      <c r="V173" s="38"/>
      <c r="W173" s="38"/>
      <c r="X173" s="38"/>
      <c r="Y173" s="42"/>
      <c r="Z173" s="38"/>
      <c r="AA173" s="38"/>
      <c r="AB173" s="38"/>
    </row>
    <row r="174" spans="1:28" ht="23.1" customHeight="1" x14ac:dyDescent="0.55000000000000004">
      <c r="A174" s="1035" t="s">
        <v>953</v>
      </c>
      <c r="B174" s="38"/>
      <c r="C174" s="37">
        <v>99</v>
      </c>
      <c r="D174" s="38" t="s">
        <v>34</v>
      </c>
      <c r="E174" s="38">
        <v>36983</v>
      </c>
      <c r="F174" s="38">
        <v>24</v>
      </c>
      <c r="G174" s="38">
        <v>1472</v>
      </c>
      <c r="H174" s="37" t="s">
        <v>890</v>
      </c>
      <c r="I174" s="38">
        <v>1</v>
      </c>
      <c r="J174" s="38"/>
      <c r="K174" s="38">
        <v>24</v>
      </c>
      <c r="L174" s="519">
        <v>424</v>
      </c>
      <c r="M174" s="38"/>
      <c r="N174" s="38"/>
      <c r="O174" s="38"/>
      <c r="P174" s="38"/>
      <c r="Q174" s="113">
        <v>175</v>
      </c>
      <c r="R174" s="38"/>
      <c r="S174" s="38"/>
      <c r="T174" s="38"/>
      <c r="U174" s="37"/>
      <c r="V174" s="38"/>
      <c r="W174" s="38"/>
      <c r="X174" s="38"/>
      <c r="Y174" s="42"/>
      <c r="Z174" s="38"/>
      <c r="AA174" s="38"/>
      <c r="AB174" s="38"/>
    </row>
    <row r="175" spans="1:28" ht="23.1" customHeight="1" x14ac:dyDescent="0.55000000000000004">
      <c r="A175" s="1035"/>
      <c r="B175" s="38"/>
      <c r="C175" s="37"/>
      <c r="D175" s="38"/>
      <c r="E175" s="38"/>
      <c r="F175" s="38"/>
      <c r="G175" s="38"/>
      <c r="H175" s="37"/>
      <c r="I175" s="38"/>
      <c r="J175" s="38"/>
      <c r="K175" s="38"/>
      <c r="L175" s="519"/>
      <c r="M175" s="38"/>
      <c r="N175" s="38"/>
      <c r="O175" s="38"/>
      <c r="P175" s="38"/>
      <c r="Q175" s="113"/>
      <c r="R175" s="38"/>
      <c r="S175" s="38"/>
      <c r="T175" s="38"/>
      <c r="U175" s="37"/>
      <c r="V175" s="38"/>
      <c r="W175" s="38"/>
      <c r="X175" s="38"/>
      <c r="Y175" s="42"/>
      <c r="Z175" s="38"/>
      <c r="AA175" s="38"/>
      <c r="AB175" s="38"/>
    </row>
    <row r="176" spans="1:28" ht="23.1" customHeight="1" x14ac:dyDescent="0.55000000000000004">
      <c r="A176" s="1035" t="s">
        <v>954</v>
      </c>
      <c r="B176" s="38">
        <v>107</v>
      </c>
      <c r="C176" s="37">
        <v>100</v>
      </c>
      <c r="D176" s="38" t="s">
        <v>34</v>
      </c>
      <c r="E176" s="38">
        <v>37568</v>
      </c>
      <c r="F176" s="38">
        <v>75</v>
      </c>
      <c r="G176" s="38">
        <v>1517</v>
      </c>
      <c r="H176" s="37" t="s">
        <v>890</v>
      </c>
      <c r="I176" s="38"/>
      <c r="J176" s="38">
        <v>1</v>
      </c>
      <c r="K176" s="38">
        <v>36</v>
      </c>
      <c r="L176" s="519"/>
      <c r="M176" s="38">
        <v>136</v>
      </c>
      <c r="N176" s="38"/>
      <c r="O176" s="38"/>
      <c r="P176" s="38"/>
      <c r="Q176" s="113">
        <v>250</v>
      </c>
      <c r="R176" s="38">
        <v>31</v>
      </c>
      <c r="S176" s="38">
        <v>107</v>
      </c>
      <c r="T176" s="38" t="s">
        <v>36</v>
      </c>
      <c r="U176" s="37" t="s">
        <v>45</v>
      </c>
      <c r="V176" s="38">
        <v>162</v>
      </c>
      <c r="W176" s="38"/>
      <c r="X176" s="38">
        <v>162</v>
      </c>
      <c r="Y176" s="42"/>
      <c r="Z176" s="38"/>
      <c r="AA176" s="38">
        <v>20</v>
      </c>
      <c r="AB176" s="38"/>
    </row>
    <row r="177" spans="1:28" ht="23.1" customHeight="1" x14ac:dyDescent="0.55000000000000004">
      <c r="A177" s="1035" t="s">
        <v>954</v>
      </c>
      <c r="B177" s="38"/>
      <c r="C177" s="37">
        <v>101</v>
      </c>
      <c r="D177" s="38" t="s">
        <v>34</v>
      </c>
      <c r="E177" s="38">
        <v>70315</v>
      </c>
      <c r="F177" s="38">
        <v>387</v>
      </c>
      <c r="G177" s="38">
        <v>5943</v>
      </c>
      <c r="H177" s="37" t="s">
        <v>890</v>
      </c>
      <c r="I177" s="38">
        <v>1</v>
      </c>
      <c r="J177" s="38">
        <v>2</v>
      </c>
      <c r="K177" s="38">
        <v>95</v>
      </c>
      <c r="L177" s="519">
        <v>694</v>
      </c>
      <c r="M177" s="38"/>
      <c r="N177" s="38"/>
      <c r="O177" s="38"/>
      <c r="P177" s="38"/>
      <c r="Q177" s="113">
        <v>250</v>
      </c>
      <c r="R177" s="38"/>
      <c r="S177" s="38"/>
      <c r="T177" s="38"/>
      <c r="U177" s="37"/>
      <c r="V177" s="38"/>
      <c r="W177" s="38"/>
      <c r="X177" s="38"/>
      <c r="Y177" s="42"/>
      <c r="Z177" s="38"/>
      <c r="AA177" s="38"/>
      <c r="AB177" s="38"/>
    </row>
    <row r="178" spans="1:28" ht="23.1" customHeight="1" x14ac:dyDescent="0.55000000000000004">
      <c r="A178" s="1035"/>
      <c r="B178" s="38"/>
      <c r="C178" s="37"/>
      <c r="D178" s="38"/>
      <c r="E178" s="38"/>
      <c r="F178" s="38"/>
      <c r="G178" s="38"/>
      <c r="H178" s="37"/>
      <c r="I178" s="38"/>
      <c r="J178" s="38"/>
      <c r="K178" s="38"/>
      <c r="L178" s="519"/>
      <c r="M178" s="38"/>
      <c r="N178" s="38"/>
      <c r="O178" s="38"/>
      <c r="P178" s="38"/>
      <c r="Q178" s="113"/>
      <c r="R178" s="38"/>
      <c r="S178" s="38"/>
      <c r="T178" s="38"/>
      <c r="U178" s="37"/>
      <c r="V178" s="38"/>
      <c r="W178" s="38"/>
      <c r="X178" s="38"/>
      <c r="Y178" s="42"/>
      <c r="Z178" s="38"/>
      <c r="AA178" s="38"/>
      <c r="AB178" s="38"/>
    </row>
    <row r="179" spans="1:28" ht="23.1" customHeight="1" x14ac:dyDescent="0.55000000000000004">
      <c r="A179" s="1035" t="s">
        <v>955</v>
      </c>
      <c r="B179" s="38">
        <v>120</v>
      </c>
      <c r="C179" s="37">
        <v>102</v>
      </c>
      <c r="D179" s="38" t="s">
        <v>49</v>
      </c>
      <c r="E179" s="38">
        <v>2827</v>
      </c>
      <c r="F179" s="38">
        <v>10</v>
      </c>
      <c r="G179" s="38"/>
      <c r="H179" s="37" t="s">
        <v>890</v>
      </c>
      <c r="I179" s="38">
        <v>7</v>
      </c>
      <c r="J179" s="38">
        <v>1</v>
      </c>
      <c r="K179" s="38">
        <v>59</v>
      </c>
      <c r="L179" s="519">
        <v>2959</v>
      </c>
      <c r="M179" s="38"/>
      <c r="N179" s="38"/>
      <c r="O179" s="38"/>
      <c r="P179" s="38"/>
      <c r="Q179" s="113">
        <v>100</v>
      </c>
      <c r="R179" s="38"/>
      <c r="S179" s="38">
        <v>120</v>
      </c>
      <c r="T179" s="38"/>
      <c r="U179" s="37"/>
      <c r="V179" s="38"/>
      <c r="W179" s="38"/>
      <c r="X179" s="38"/>
      <c r="Y179" s="42"/>
      <c r="Z179" s="38"/>
      <c r="AA179" s="38"/>
      <c r="AB179" s="38"/>
    </row>
    <row r="180" spans="1:28" ht="23.1" customHeight="1" x14ac:dyDescent="0.55000000000000004">
      <c r="A180" s="1035" t="s">
        <v>955</v>
      </c>
      <c r="B180" s="38">
        <v>120</v>
      </c>
      <c r="C180" s="37">
        <v>103</v>
      </c>
      <c r="D180" s="38" t="s">
        <v>49</v>
      </c>
      <c r="E180" s="38">
        <v>4644</v>
      </c>
      <c r="F180" s="38">
        <v>33</v>
      </c>
      <c r="G180" s="38"/>
      <c r="H180" s="37" t="s">
        <v>890</v>
      </c>
      <c r="I180" s="38">
        <v>7</v>
      </c>
      <c r="J180" s="38">
        <v>1</v>
      </c>
      <c r="K180" s="38">
        <v>54</v>
      </c>
      <c r="L180" s="519">
        <v>2954</v>
      </c>
      <c r="M180" s="38"/>
      <c r="N180" s="38"/>
      <c r="O180" s="38"/>
      <c r="P180" s="38"/>
      <c r="Q180" s="113">
        <v>100</v>
      </c>
      <c r="R180" s="38"/>
      <c r="S180" s="38">
        <v>120</v>
      </c>
      <c r="T180" s="38"/>
      <c r="U180" s="37"/>
      <c r="V180" s="38"/>
      <c r="W180" s="38"/>
      <c r="X180" s="38"/>
      <c r="Y180" s="42"/>
      <c r="Z180" s="38"/>
      <c r="AA180" s="38"/>
      <c r="AB180" s="38"/>
    </row>
    <row r="181" spans="1:28" ht="23.1" customHeight="1" x14ac:dyDescent="0.55000000000000004">
      <c r="A181" s="1035" t="s">
        <v>955</v>
      </c>
      <c r="B181" s="38">
        <v>120</v>
      </c>
      <c r="C181" s="37">
        <v>104</v>
      </c>
      <c r="D181" s="38" t="s">
        <v>34</v>
      </c>
      <c r="E181" s="38">
        <v>37404</v>
      </c>
      <c r="F181" s="38">
        <v>4</v>
      </c>
      <c r="G181" s="38">
        <v>1536</v>
      </c>
      <c r="H181" s="37" t="s">
        <v>890</v>
      </c>
      <c r="I181" s="38"/>
      <c r="J181" s="38">
        <v>1</v>
      </c>
      <c r="K181" s="38">
        <v>21</v>
      </c>
      <c r="L181" s="519"/>
      <c r="M181" s="38">
        <v>121</v>
      </c>
      <c r="N181" s="38"/>
      <c r="O181" s="38"/>
      <c r="P181" s="38"/>
      <c r="Q181" s="113">
        <v>300</v>
      </c>
      <c r="R181" s="38">
        <v>32</v>
      </c>
      <c r="S181" s="38">
        <v>120</v>
      </c>
      <c r="T181" s="38" t="s">
        <v>36</v>
      </c>
      <c r="U181" s="37" t="s">
        <v>37</v>
      </c>
      <c r="V181" s="38">
        <v>60</v>
      </c>
      <c r="W181" s="38"/>
      <c r="X181" s="38">
        <v>60</v>
      </c>
      <c r="Y181" s="42"/>
      <c r="Z181" s="38"/>
      <c r="AA181" s="38">
        <v>15</v>
      </c>
      <c r="AB181" s="38"/>
    </row>
    <row r="182" spans="1:28" ht="23.1" customHeight="1" x14ac:dyDescent="0.55000000000000004">
      <c r="A182" s="1035"/>
      <c r="B182" s="38"/>
      <c r="C182" s="37"/>
      <c r="D182" s="38"/>
      <c r="E182" s="38"/>
      <c r="F182" s="38"/>
      <c r="G182" s="38"/>
      <c r="H182" s="37"/>
      <c r="I182" s="38"/>
      <c r="J182" s="38"/>
      <c r="K182" s="38"/>
      <c r="L182" s="519"/>
      <c r="M182" s="38"/>
      <c r="N182" s="38"/>
      <c r="O182" s="38"/>
      <c r="P182" s="38"/>
      <c r="Q182" s="113"/>
      <c r="R182" s="38"/>
      <c r="S182" s="38"/>
      <c r="T182" s="38"/>
      <c r="U182" s="37"/>
      <c r="V182" s="38"/>
      <c r="W182" s="38"/>
      <c r="X182" s="38"/>
      <c r="Y182" s="42"/>
      <c r="Z182" s="38"/>
      <c r="AA182" s="38"/>
      <c r="AB182" s="38"/>
    </row>
    <row r="183" spans="1:28" ht="23.1" customHeight="1" x14ac:dyDescent="0.55000000000000004">
      <c r="A183" s="1035" t="s">
        <v>956</v>
      </c>
      <c r="B183" s="38"/>
      <c r="C183" s="37">
        <v>105</v>
      </c>
      <c r="D183" s="38" t="s">
        <v>34</v>
      </c>
      <c r="E183" s="38">
        <v>36984</v>
      </c>
      <c r="F183" s="38">
        <v>20</v>
      </c>
      <c r="G183" s="38">
        <v>1473</v>
      </c>
      <c r="H183" s="37" t="s">
        <v>890</v>
      </c>
      <c r="I183" s="38"/>
      <c r="J183" s="38">
        <v>2</v>
      </c>
      <c r="K183" s="38">
        <v>12</v>
      </c>
      <c r="L183" s="519">
        <v>212</v>
      </c>
      <c r="M183" s="38"/>
      <c r="N183" s="38"/>
      <c r="O183" s="38"/>
      <c r="P183" s="38"/>
      <c r="Q183" s="113">
        <v>250</v>
      </c>
      <c r="R183" s="38"/>
      <c r="S183" s="38"/>
      <c r="T183" s="38"/>
      <c r="U183" s="37"/>
      <c r="V183" s="38"/>
      <c r="W183" s="38"/>
      <c r="X183" s="38"/>
      <c r="Y183" s="42"/>
      <c r="Z183" s="38"/>
      <c r="AA183" s="38"/>
      <c r="AB183" s="38"/>
    </row>
    <row r="184" spans="1:28" ht="23.1" customHeight="1" x14ac:dyDescent="0.55000000000000004">
      <c r="A184" s="1035"/>
      <c r="B184" s="38"/>
      <c r="C184" s="37"/>
      <c r="D184" s="38"/>
      <c r="E184" s="38"/>
      <c r="F184" s="38"/>
      <c r="G184" s="38"/>
      <c r="H184" s="37"/>
      <c r="I184" s="38"/>
      <c r="J184" s="38"/>
      <c r="K184" s="38"/>
      <c r="L184" s="519"/>
      <c r="M184" s="38"/>
      <c r="N184" s="38"/>
      <c r="O184" s="38"/>
      <c r="P184" s="38"/>
      <c r="Q184" s="113"/>
      <c r="R184" s="38"/>
      <c r="S184" s="38"/>
      <c r="T184" s="38"/>
      <c r="U184" s="37"/>
      <c r="V184" s="38"/>
      <c r="W184" s="38"/>
      <c r="X184" s="38"/>
      <c r="Y184" s="42"/>
      <c r="Z184" s="38"/>
      <c r="AA184" s="38"/>
      <c r="AB184" s="38"/>
    </row>
    <row r="185" spans="1:28" ht="23.1" customHeight="1" x14ac:dyDescent="0.55000000000000004">
      <c r="A185" s="1035" t="s">
        <v>957</v>
      </c>
      <c r="B185" s="38">
        <v>56</v>
      </c>
      <c r="C185" s="37">
        <v>106</v>
      </c>
      <c r="D185" s="38" t="s">
        <v>34</v>
      </c>
      <c r="E185" s="38">
        <v>35351</v>
      </c>
      <c r="F185" s="38">
        <v>12</v>
      </c>
      <c r="G185" s="38">
        <v>2427</v>
      </c>
      <c r="H185" s="37" t="s">
        <v>890</v>
      </c>
      <c r="I185" s="38">
        <v>1</v>
      </c>
      <c r="J185" s="38"/>
      <c r="K185" s="38">
        <v>25</v>
      </c>
      <c r="L185" s="519">
        <v>425</v>
      </c>
      <c r="M185" s="38"/>
      <c r="N185" s="38"/>
      <c r="O185" s="38"/>
      <c r="P185" s="38"/>
      <c r="Q185" s="113">
        <v>100</v>
      </c>
      <c r="R185" s="38"/>
      <c r="S185" s="38">
        <v>56</v>
      </c>
      <c r="T185" s="38"/>
      <c r="U185" s="37"/>
      <c r="V185" s="38"/>
      <c r="W185" s="38"/>
      <c r="X185" s="38"/>
      <c r="Y185" s="42"/>
      <c r="Z185" s="38"/>
      <c r="AA185" s="38"/>
      <c r="AB185" s="38"/>
    </row>
    <row r="186" spans="1:28" ht="23.1" customHeight="1" x14ac:dyDescent="0.55000000000000004">
      <c r="A186" s="1035" t="s">
        <v>957</v>
      </c>
      <c r="B186" s="38">
        <v>56</v>
      </c>
      <c r="C186" s="37">
        <v>107</v>
      </c>
      <c r="D186" s="38" t="s">
        <v>49</v>
      </c>
      <c r="E186" s="38">
        <v>5357</v>
      </c>
      <c r="F186" s="38">
        <v>4</v>
      </c>
      <c r="G186" s="38">
        <v>57</v>
      </c>
      <c r="H186" s="37" t="s">
        <v>890</v>
      </c>
      <c r="I186" s="38">
        <v>4</v>
      </c>
      <c r="J186" s="38"/>
      <c r="K186" s="38">
        <v>20</v>
      </c>
      <c r="L186" s="519">
        <v>1620</v>
      </c>
      <c r="M186" s="38"/>
      <c r="N186" s="38"/>
      <c r="O186" s="38"/>
      <c r="P186" s="38"/>
      <c r="Q186" s="113">
        <v>150</v>
      </c>
      <c r="R186" s="38"/>
      <c r="S186" s="38">
        <v>56</v>
      </c>
      <c r="T186" s="38"/>
      <c r="U186" s="37"/>
      <c r="V186" s="38"/>
      <c r="W186" s="38"/>
      <c r="X186" s="38"/>
      <c r="Y186" s="42"/>
      <c r="Z186" s="38"/>
      <c r="AA186" s="38"/>
      <c r="AB186" s="38"/>
    </row>
    <row r="187" spans="1:28" ht="23.1" customHeight="1" x14ac:dyDescent="0.55000000000000004">
      <c r="A187" s="1035"/>
      <c r="B187" s="38"/>
      <c r="C187" s="37"/>
      <c r="D187" s="38"/>
      <c r="E187" s="38"/>
      <c r="F187" s="38"/>
      <c r="G187" s="38"/>
      <c r="H187" s="37"/>
      <c r="I187" s="38"/>
      <c r="J187" s="38"/>
      <c r="K187" s="38"/>
      <c r="L187" s="519"/>
      <c r="M187" s="38"/>
      <c r="N187" s="38"/>
      <c r="O187" s="38"/>
      <c r="P187" s="38"/>
      <c r="Q187" s="113"/>
      <c r="R187" s="38"/>
      <c r="S187" s="38"/>
      <c r="T187" s="38"/>
      <c r="U187" s="37"/>
      <c r="V187" s="38"/>
      <c r="W187" s="38"/>
      <c r="X187" s="38"/>
      <c r="Y187" s="42"/>
      <c r="Z187" s="38"/>
      <c r="AA187" s="38"/>
      <c r="AB187" s="38"/>
    </row>
    <row r="188" spans="1:28" ht="23.1" customHeight="1" x14ac:dyDescent="0.55000000000000004">
      <c r="A188" s="1035" t="s">
        <v>958</v>
      </c>
      <c r="B188" s="38">
        <v>17</v>
      </c>
      <c r="C188" s="37">
        <v>108</v>
      </c>
      <c r="D188" s="38" t="s">
        <v>49</v>
      </c>
      <c r="E188" s="38">
        <v>5361</v>
      </c>
      <c r="F188" s="38">
        <v>16</v>
      </c>
      <c r="G188" s="38">
        <v>61</v>
      </c>
      <c r="H188" s="37" t="s">
        <v>890</v>
      </c>
      <c r="I188" s="38">
        <v>1</v>
      </c>
      <c r="J188" s="38">
        <v>1</v>
      </c>
      <c r="K188" s="38">
        <v>78</v>
      </c>
      <c r="L188" s="519">
        <v>578</v>
      </c>
      <c r="M188" s="38"/>
      <c r="N188" s="38"/>
      <c r="O188" s="38"/>
      <c r="P188" s="38"/>
      <c r="Q188" s="113">
        <v>250</v>
      </c>
      <c r="R188" s="38"/>
      <c r="S188" s="38">
        <v>17</v>
      </c>
      <c r="T188" s="38"/>
      <c r="U188" s="37"/>
      <c r="V188" s="38"/>
      <c r="W188" s="38"/>
      <c r="X188" s="38"/>
      <c r="Y188" s="42"/>
      <c r="Z188" s="38"/>
      <c r="AA188" s="38"/>
      <c r="AB188" s="38"/>
    </row>
    <row r="189" spans="1:28" ht="23.1" customHeight="1" x14ac:dyDescent="0.55000000000000004">
      <c r="A189" s="1035" t="s">
        <v>958</v>
      </c>
      <c r="B189" s="38">
        <v>17</v>
      </c>
      <c r="C189" s="37">
        <v>109</v>
      </c>
      <c r="D189" s="38" t="s">
        <v>49</v>
      </c>
      <c r="E189" s="38">
        <v>4917</v>
      </c>
      <c r="F189" s="38">
        <v>14</v>
      </c>
      <c r="G189" s="38">
        <v>17</v>
      </c>
      <c r="H189" s="37" t="s">
        <v>890</v>
      </c>
      <c r="I189" s="38">
        <v>8</v>
      </c>
      <c r="J189" s="38"/>
      <c r="K189" s="38"/>
      <c r="L189" s="519">
        <v>3200</v>
      </c>
      <c r="M189" s="38"/>
      <c r="N189" s="38"/>
      <c r="O189" s="38"/>
      <c r="P189" s="38"/>
      <c r="Q189" s="113">
        <v>100</v>
      </c>
      <c r="R189" s="38"/>
      <c r="S189" s="38">
        <v>17</v>
      </c>
      <c r="T189" s="38"/>
      <c r="U189" s="37"/>
      <c r="V189" s="38"/>
      <c r="W189" s="38"/>
      <c r="X189" s="38"/>
      <c r="Y189" s="42"/>
      <c r="Z189" s="38"/>
      <c r="AA189" s="38"/>
      <c r="AB189" s="38"/>
    </row>
    <row r="190" spans="1:28" ht="23.1" customHeight="1" x14ac:dyDescent="0.55000000000000004">
      <c r="A190" s="1035" t="s">
        <v>958</v>
      </c>
      <c r="B190" s="38">
        <v>17</v>
      </c>
      <c r="C190" s="37">
        <v>110</v>
      </c>
      <c r="D190" s="38" t="s">
        <v>49</v>
      </c>
      <c r="E190" s="38">
        <v>5676</v>
      </c>
      <c r="F190" s="38">
        <v>20</v>
      </c>
      <c r="G190" s="38">
        <v>76</v>
      </c>
      <c r="H190" s="37" t="s">
        <v>890</v>
      </c>
      <c r="I190" s="38">
        <v>3</v>
      </c>
      <c r="J190" s="38"/>
      <c r="K190" s="38">
        <v>3</v>
      </c>
      <c r="L190" s="519">
        <v>1203</v>
      </c>
      <c r="M190" s="38"/>
      <c r="N190" s="38"/>
      <c r="O190" s="38"/>
      <c r="P190" s="38"/>
      <c r="Q190" s="113">
        <v>150</v>
      </c>
      <c r="R190" s="38"/>
      <c r="S190" s="38">
        <v>17</v>
      </c>
      <c r="T190" s="38"/>
      <c r="U190" s="37"/>
      <c r="V190" s="38"/>
      <c r="W190" s="38"/>
      <c r="X190" s="38"/>
      <c r="Y190" s="42"/>
      <c r="Z190" s="38"/>
      <c r="AA190" s="38"/>
      <c r="AB190" s="38"/>
    </row>
    <row r="191" spans="1:28" ht="23.1" customHeight="1" x14ac:dyDescent="0.55000000000000004">
      <c r="A191" s="1035"/>
      <c r="B191" s="38"/>
      <c r="C191" s="37"/>
      <c r="D191" s="38"/>
      <c r="E191" s="38"/>
      <c r="F191" s="38"/>
      <c r="G191" s="38"/>
      <c r="H191" s="37"/>
      <c r="I191" s="38"/>
      <c r="J191" s="38"/>
      <c r="K191" s="38"/>
      <c r="L191" s="519"/>
      <c r="M191" s="38"/>
      <c r="N191" s="38"/>
      <c r="O191" s="38"/>
      <c r="P191" s="38"/>
      <c r="Q191" s="113"/>
      <c r="R191" s="38"/>
      <c r="S191" s="38"/>
      <c r="T191" s="38"/>
      <c r="U191" s="37"/>
      <c r="V191" s="38"/>
      <c r="W191" s="38"/>
      <c r="X191" s="38"/>
      <c r="Y191" s="42"/>
      <c r="Z191" s="38"/>
      <c r="AA191" s="38"/>
      <c r="AB191" s="38"/>
    </row>
    <row r="192" spans="1:28" ht="23.1" customHeight="1" x14ac:dyDescent="0.55000000000000004">
      <c r="A192" s="1035" t="s">
        <v>959</v>
      </c>
      <c r="B192" s="38">
        <v>6</v>
      </c>
      <c r="C192" s="37">
        <v>111</v>
      </c>
      <c r="D192" s="38" t="s">
        <v>34</v>
      </c>
      <c r="E192" s="38">
        <v>37574</v>
      </c>
      <c r="F192" s="38">
        <v>70</v>
      </c>
      <c r="G192" s="38">
        <v>1523</v>
      </c>
      <c r="H192" s="37" t="s">
        <v>890</v>
      </c>
      <c r="I192" s="38"/>
      <c r="J192" s="38">
        <v>2</v>
      </c>
      <c r="K192" s="38">
        <v>35</v>
      </c>
      <c r="L192" s="519"/>
      <c r="M192" s="38">
        <v>235</v>
      </c>
      <c r="N192" s="38"/>
      <c r="O192" s="38"/>
      <c r="P192" s="38"/>
      <c r="Q192" s="113">
        <v>250</v>
      </c>
      <c r="R192" s="38">
        <v>33</v>
      </c>
      <c r="S192" s="38">
        <v>6</v>
      </c>
      <c r="T192" s="38" t="s">
        <v>36</v>
      </c>
      <c r="U192" s="37" t="s">
        <v>64</v>
      </c>
      <c r="V192" s="38">
        <v>72</v>
      </c>
      <c r="W192" s="38"/>
      <c r="X192" s="38">
        <v>72</v>
      </c>
      <c r="Y192" s="42"/>
      <c r="Z192" s="38"/>
      <c r="AA192" s="38">
        <v>30</v>
      </c>
      <c r="AB192" s="38"/>
    </row>
    <row r="193" spans="1:28" ht="23.1" customHeight="1" x14ac:dyDescent="0.55000000000000004">
      <c r="A193" s="1035" t="s">
        <v>836</v>
      </c>
      <c r="B193" s="38"/>
      <c r="C193" s="37">
        <v>112</v>
      </c>
      <c r="D193" s="38" t="s">
        <v>34</v>
      </c>
      <c r="E193" s="38">
        <v>41941</v>
      </c>
      <c r="F193" s="38">
        <v>267</v>
      </c>
      <c r="G193" s="38">
        <v>3753</v>
      </c>
      <c r="H193" s="37" t="s">
        <v>890</v>
      </c>
      <c r="I193" s="38">
        <v>20</v>
      </c>
      <c r="J193" s="38">
        <v>1</v>
      </c>
      <c r="K193" s="38">
        <v>17</v>
      </c>
      <c r="L193" s="519">
        <v>8117</v>
      </c>
      <c r="M193" s="38"/>
      <c r="N193" s="38"/>
      <c r="O193" s="38"/>
      <c r="P193" s="38"/>
      <c r="Q193" s="113">
        <v>100</v>
      </c>
      <c r="R193" s="38"/>
      <c r="S193" s="38"/>
      <c r="T193" s="38"/>
      <c r="U193" s="37"/>
      <c r="V193" s="38"/>
      <c r="W193" s="38"/>
      <c r="X193" s="38"/>
      <c r="Y193" s="42"/>
      <c r="Z193" s="38"/>
      <c r="AA193" s="38"/>
      <c r="AB193" s="38"/>
    </row>
    <row r="194" spans="1:28" ht="23.1" customHeight="1" x14ac:dyDescent="0.55000000000000004">
      <c r="A194" s="1035"/>
      <c r="B194" s="38"/>
      <c r="C194" s="37"/>
      <c r="D194" s="38"/>
      <c r="E194" s="38"/>
      <c r="F194" s="38"/>
      <c r="G194" s="38"/>
      <c r="H194" s="37"/>
      <c r="I194" s="38"/>
      <c r="J194" s="38"/>
      <c r="K194" s="38"/>
      <c r="L194" s="519"/>
      <c r="M194" s="38"/>
      <c r="N194" s="38"/>
      <c r="O194" s="38"/>
      <c r="P194" s="38"/>
      <c r="Q194" s="113"/>
      <c r="R194" s="38"/>
      <c r="S194" s="38"/>
      <c r="T194" s="38"/>
      <c r="U194" s="37"/>
      <c r="V194" s="38"/>
      <c r="W194" s="38"/>
      <c r="X194" s="38"/>
      <c r="Y194" s="42"/>
      <c r="Z194" s="38"/>
      <c r="AA194" s="38"/>
      <c r="AB194" s="38"/>
    </row>
    <row r="195" spans="1:28" ht="23.1" customHeight="1" x14ac:dyDescent="0.55000000000000004">
      <c r="A195" s="1035" t="s">
        <v>960</v>
      </c>
      <c r="B195" s="38">
        <v>102</v>
      </c>
      <c r="C195" s="37">
        <v>113</v>
      </c>
      <c r="D195" s="38" t="s">
        <v>34</v>
      </c>
      <c r="E195" s="38">
        <v>72875</v>
      </c>
      <c r="F195" s="38">
        <v>316</v>
      </c>
      <c r="G195" s="38">
        <v>5849</v>
      </c>
      <c r="H195" s="37" t="s">
        <v>890</v>
      </c>
      <c r="I195" s="38"/>
      <c r="J195" s="38">
        <v>3</v>
      </c>
      <c r="K195" s="38">
        <v>13</v>
      </c>
      <c r="L195" s="519"/>
      <c r="M195" s="38">
        <v>313</v>
      </c>
      <c r="N195" s="38"/>
      <c r="O195" s="38"/>
      <c r="P195" s="38"/>
      <c r="Q195" s="113">
        <v>100</v>
      </c>
      <c r="R195" s="38">
        <v>34</v>
      </c>
      <c r="S195" s="38">
        <v>102</v>
      </c>
      <c r="T195" s="38" t="s">
        <v>36</v>
      </c>
      <c r="U195" s="37" t="s">
        <v>45</v>
      </c>
      <c r="V195" s="38">
        <v>108</v>
      </c>
      <c r="W195" s="38"/>
      <c r="X195" s="38">
        <v>108</v>
      </c>
      <c r="Y195" s="42"/>
      <c r="Z195" s="38"/>
      <c r="AA195" s="38">
        <v>47</v>
      </c>
      <c r="AB195" s="38"/>
    </row>
    <row r="196" spans="1:28" ht="23.1" customHeight="1" x14ac:dyDescent="0.55000000000000004">
      <c r="A196" s="1035" t="s">
        <v>960</v>
      </c>
      <c r="B196" s="38">
        <v>102</v>
      </c>
      <c r="C196" s="37">
        <v>114</v>
      </c>
      <c r="D196" s="38" t="s">
        <v>34</v>
      </c>
      <c r="E196" s="38">
        <v>35357</v>
      </c>
      <c r="F196" s="38">
        <v>38</v>
      </c>
      <c r="G196" s="38">
        <v>2433</v>
      </c>
      <c r="H196" s="37" t="s">
        <v>890</v>
      </c>
      <c r="I196" s="38">
        <v>8</v>
      </c>
      <c r="J196" s="38">
        <v>1</v>
      </c>
      <c r="K196" s="38">
        <v>19</v>
      </c>
      <c r="L196" s="519">
        <v>3319</v>
      </c>
      <c r="M196" s="38"/>
      <c r="N196" s="38"/>
      <c r="O196" s="38"/>
      <c r="P196" s="38"/>
      <c r="Q196" s="113">
        <v>100</v>
      </c>
      <c r="R196" s="38"/>
      <c r="S196" s="38">
        <v>102</v>
      </c>
      <c r="T196" s="38"/>
      <c r="U196" s="37"/>
      <c r="V196" s="38"/>
      <c r="W196" s="38"/>
      <c r="X196" s="38"/>
      <c r="Y196" s="42"/>
      <c r="Z196" s="38"/>
      <c r="AA196" s="38"/>
      <c r="AB196" s="38"/>
    </row>
    <row r="197" spans="1:28" ht="23.1" customHeight="1" x14ac:dyDescent="0.55000000000000004">
      <c r="A197" s="1035" t="s">
        <v>960</v>
      </c>
      <c r="B197" s="38">
        <v>102</v>
      </c>
      <c r="C197" s="37">
        <v>115</v>
      </c>
      <c r="D197" s="38" t="s">
        <v>34</v>
      </c>
      <c r="E197" s="38">
        <v>73924</v>
      </c>
      <c r="F197" s="38">
        <v>376</v>
      </c>
      <c r="G197" s="38">
        <v>6332</v>
      </c>
      <c r="H197" s="37" t="s">
        <v>890</v>
      </c>
      <c r="I197" s="38">
        <v>1</v>
      </c>
      <c r="J197" s="38"/>
      <c r="K197" s="38">
        <v>17</v>
      </c>
      <c r="L197" s="519">
        <v>417</v>
      </c>
      <c r="M197" s="38"/>
      <c r="N197" s="38"/>
      <c r="O197" s="38"/>
      <c r="P197" s="38"/>
      <c r="Q197" s="113">
        <v>100</v>
      </c>
      <c r="R197" s="38"/>
      <c r="S197" s="38">
        <v>102</v>
      </c>
      <c r="T197" s="38"/>
      <c r="U197" s="37"/>
      <c r="V197" s="38"/>
      <c r="W197" s="38"/>
      <c r="X197" s="38"/>
      <c r="Y197" s="42"/>
      <c r="Z197" s="38"/>
      <c r="AA197" s="38"/>
      <c r="AB197" s="38"/>
    </row>
    <row r="198" spans="1:28" ht="23.1" customHeight="1" x14ac:dyDescent="0.55000000000000004">
      <c r="A198" s="1035" t="s">
        <v>960</v>
      </c>
      <c r="B198" s="38">
        <v>102</v>
      </c>
      <c r="C198" s="37">
        <v>116</v>
      </c>
      <c r="D198" s="38" t="s">
        <v>34</v>
      </c>
      <c r="E198" s="38">
        <v>73926</v>
      </c>
      <c r="F198" s="38">
        <v>378</v>
      </c>
      <c r="G198" s="38">
        <v>6334</v>
      </c>
      <c r="H198" s="37" t="s">
        <v>890</v>
      </c>
      <c r="I198" s="38"/>
      <c r="J198" s="38">
        <v>2</v>
      </c>
      <c r="K198" s="38">
        <v>10</v>
      </c>
      <c r="L198" s="519"/>
      <c r="M198" s="38">
        <v>210</v>
      </c>
      <c r="N198" s="38"/>
      <c r="O198" s="38"/>
      <c r="P198" s="38"/>
      <c r="Q198" s="113">
        <v>100</v>
      </c>
      <c r="R198" s="38"/>
      <c r="S198" s="38">
        <v>102</v>
      </c>
      <c r="T198" s="38"/>
      <c r="U198" s="37"/>
      <c r="V198" s="38"/>
      <c r="W198" s="38"/>
      <c r="X198" s="38"/>
      <c r="Y198" s="42"/>
      <c r="Z198" s="38"/>
      <c r="AA198" s="38"/>
      <c r="AB198" s="38"/>
    </row>
    <row r="199" spans="1:28" ht="23.1" customHeight="1" x14ac:dyDescent="0.55000000000000004">
      <c r="A199" s="1035"/>
      <c r="B199" s="38"/>
      <c r="C199" s="37"/>
      <c r="D199" s="38"/>
      <c r="E199" s="38"/>
      <c r="F199" s="38"/>
      <c r="G199" s="38"/>
      <c r="H199" s="37"/>
      <c r="I199" s="38"/>
      <c r="J199" s="38"/>
      <c r="K199" s="38"/>
      <c r="L199" s="519"/>
      <c r="M199" s="38"/>
      <c r="N199" s="38"/>
      <c r="O199" s="38"/>
      <c r="P199" s="38"/>
      <c r="Q199" s="113"/>
      <c r="R199" s="38"/>
      <c r="S199" s="38"/>
      <c r="T199" s="38"/>
      <c r="U199" s="37"/>
      <c r="V199" s="38"/>
      <c r="W199" s="38"/>
      <c r="X199" s="38"/>
      <c r="Y199" s="42"/>
      <c r="Z199" s="38"/>
      <c r="AA199" s="38"/>
      <c r="AB199" s="38"/>
    </row>
    <row r="200" spans="1:28" ht="23.1" customHeight="1" x14ac:dyDescent="0.55000000000000004">
      <c r="A200" s="1035" t="s">
        <v>961</v>
      </c>
      <c r="B200" s="38">
        <v>68</v>
      </c>
      <c r="C200" s="37">
        <v>117</v>
      </c>
      <c r="D200" s="38" t="s">
        <v>34</v>
      </c>
      <c r="E200" s="38">
        <v>37540</v>
      </c>
      <c r="F200" s="38">
        <v>31</v>
      </c>
      <c r="G200" s="38">
        <v>1459</v>
      </c>
      <c r="H200" s="37" t="s">
        <v>890</v>
      </c>
      <c r="I200" s="38"/>
      <c r="J200" s="38">
        <v>3</v>
      </c>
      <c r="K200" s="38">
        <v>65</v>
      </c>
      <c r="L200" s="519"/>
      <c r="M200" s="38">
        <v>365</v>
      </c>
      <c r="N200" s="38"/>
      <c r="O200" s="38"/>
      <c r="P200" s="38"/>
      <c r="Q200" s="113">
        <v>250</v>
      </c>
      <c r="R200" s="38">
        <v>35</v>
      </c>
      <c r="S200" s="38">
        <v>68</v>
      </c>
      <c r="T200" s="38" t="s">
        <v>36</v>
      </c>
      <c r="U200" s="37" t="s">
        <v>45</v>
      </c>
      <c r="V200" s="38">
        <v>90</v>
      </c>
      <c r="W200" s="38"/>
      <c r="X200" s="38">
        <v>90</v>
      </c>
      <c r="Y200" s="42"/>
      <c r="Z200" s="38"/>
      <c r="AA200" s="38">
        <v>25</v>
      </c>
      <c r="AB200" s="38"/>
    </row>
    <row r="201" spans="1:28" ht="23.1" customHeight="1" x14ac:dyDescent="0.55000000000000004">
      <c r="A201" s="1035" t="s">
        <v>962</v>
      </c>
      <c r="B201" s="38">
        <v>119</v>
      </c>
      <c r="C201" s="37">
        <v>118</v>
      </c>
      <c r="D201" s="38" t="s">
        <v>34</v>
      </c>
      <c r="E201" s="38">
        <v>37528</v>
      </c>
      <c r="F201" s="38">
        <v>13</v>
      </c>
      <c r="G201" s="38">
        <v>1443</v>
      </c>
      <c r="H201" s="37" t="s">
        <v>890</v>
      </c>
      <c r="I201" s="38"/>
      <c r="J201" s="38">
        <v>1</v>
      </c>
      <c r="K201" s="38">
        <v>30</v>
      </c>
      <c r="L201" s="519"/>
      <c r="M201" s="38">
        <v>130</v>
      </c>
      <c r="N201" s="38"/>
      <c r="O201" s="38"/>
      <c r="P201" s="38"/>
      <c r="Q201" s="113">
        <v>300</v>
      </c>
      <c r="R201" s="38">
        <v>36</v>
      </c>
      <c r="S201" s="38">
        <v>119</v>
      </c>
      <c r="T201" s="38" t="s">
        <v>36</v>
      </c>
      <c r="U201" s="37" t="s">
        <v>37</v>
      </c>
      <c r="V201" s="38">
        <v>72</v>
      </c>
      <c r="W201" s="38"/>
      <c r="X201" s="38">
        <v>72</v>
      </c>
      <c r="Y201" s="42"/>
      <c r="Z201" s="38"/>
      <c r="AA201" s="38">
        <v>15</v>
      </c>
      <c r="AB201" s="38"/>
    </row>
    <row r="202" spans="1:28" ht="23.1" customHeight="1" x14ac:dyDescent="0.55000000000000004">
      <c r="A202" s="1035"/>
      <c r="B202" s="38"/>
      <c r="C202" s="37"/>
      <c r="D202" s="38"/>
      <c r="E202" s="38"/>
      <c r="F202" s="38"/>
      <c r="G202" s="38"/>
      <c r="H202" s="37"/>
      <c r="I202" s="38"/>
      <c r="J202" s="38"/>
      <c r="K202" s="38"/>
      <c r="L202" s="519"/>
      <c r="M202" s="38"/>
      <c r="N202" s="38"/>
      <c r="O202" s="38"/>
      <c r="P202" s="38"/>
      <c r="Q202" s="113"/>
      <c r="R202" s="38"/>
      <c r="S202" s="38"/>
      <c r="T202" s="38"/>
      <c r="U202" s="37"/>
      <c r="V202" s="38"/>
      <c r="W202" s="38"/>
      <c r="X202" s="38"/>
      <c r="Y202" s="42"/>
      <c r="Z202" s="38"/>
      <c r="AA202" s="38"/>
      <c r="AB202" s="38"/>
    </row>
    <row r="203" spans="1:28" ht="23.1" customHeight="1" x14ac:dyDescent="0.55000000000000004">
      <c r="A203" s="1035" t="s">
        <v>963</v>
      </c>
      <c r="B203" s="38">
        <v>51</v>
      </c>
      <c r="C203" s="37">
        <v>119</v>
      </c>
      <c r="D203" s="38" t="s">
        <v>49</v>
      </c>
      <c r="E203" s="38">
        <v>738</v>
      </c>
      <c r="F203" s="38">
        <v>1</v>
      </c>
      <c r="G203" s="38"/>
      <c r="H203" s="37" t="s">
        <v>890</v>
      </c>
      <c r="I203" s="38">
        <v>16</v>
      </c>
      <c r="J203" s="38"/>
      <c r="K203" s="38">
        <v>67</v>
      </c>
      <c r="L203" s="519">
        <v>6467</v>
      </c>
      <c r="M203" s="38"/>
      <c r="N203" s="38"/>
      <c r="O203" s="38"/>
      <c r="P203" s="38"/>
      <c r="Q203" s="113">
        <v>250</v>
      </c>
      <c r="R203" s="38"/>
      <c r="S203" s="38">
        <v>51</v>
      </c>
      <c r="T203" s="38"/>
      <c r="U203" s="37"/>
      <c r="V203" s="38"/>
      <c r="W203" s="38"/>
      <c r="X203" s="38"/>
      <c r="Y203" s="42"/>
      <c r="Z203" s="38"/>
      <c r="AA203" s="38"/>
      <c r="AB203" s="38"/>
    </row>
    <row r="204" spans="1:28" ht="23.1" customHeight="1" x14ac:dyDescent="0.55000000000000004">
      <c r="A204" s="1035" t="s">
        <v>963</v>
      </c>
      <c r="B204" s="38">
        <v>51</v>
      </c>
      <c r="C204" s="37">
        <v>120</v>
      </c>
      <c r="D204" s="38" t="s">
        <v>34</v>
      </c>
      <c r="E204" s="38">
        <v>37001</v>
      </c>
      <c r="F204" s="38">
        <v>57</v>
      </c>
      <c r="G204" s="38">
        <v>1490</v>
      </c>
      <c r="H204" s="37" t="s">
        <v>890</v>
      </c>
      <c r="I204" s="38"/>
      <c r="J204" s="38">
        <v>2</v>
      </c>
      <c r="K204" s="38">
        <v>1</v>
      </c>
      <c r="L204" s="519"/>
      <c r="M204" s="38">
        <v>201</v>
      </c>
      <c r="N204" s="38"/>
      <c r="O204" s="38"/>
      <c r="P204" s="38"/>
      <c r="Q204" s="113">
        <v>150</v>
      </c>
      <c r="R204" s="38">
        <v>37</v>
      </c>
      <c r="S204" s="38">
        <v>51</v>
      </c>
      <c r="T204" s="38" t="s">
        <v>36</v>
      </c>
      <c r="U204" s="37" t="s">
        <v>45</v>
      </c>
      <c r="V204" s="38">
        <v>72</v>
      </c>
      <c r="W204" s="38"/>
      <c r="X204" s="38">
        <v>72</v>
      </c>
      <c r="Y204" s="42"/>
      <c r="Z204" s="38"/>
      <c r="AA204" s="38">
        <v>20</v>
      </c>
      <c r="AB204" s="38"/>
    </row>
    <row r="205" spans="1:28" ht="23.1" customHeight="1" x14ac:dyDescent="0.55000000000000004">
      <c r="A205" s="1035" t="s">
        <v>964</v>
      </c>
      <c r="B205" s="38"/>
      <c r="C205" s="37">
        <v>121</v>
      </c>
      <c r="D205" s="38" t="s">
        <v>34</v>
      </c>
      <c r="E205" s="38">
        <v>73934</v>
      </c>
      <c r="F205" s="38">
        <v>18</v>
      </c>
      <c r="G205" s="38">
        <v>1475</v>
      </c>
      <c r="H205" s="37" t="s">
        <v>890</v>
      </c>
      <c r="I205" s="38"/>
      <c r="J205" s="38">
        <v>1</v>
      </c>
      <c r="K205" s="38">
        <v>82</v>
      </c>
      <c r="L205" s="519">
        <v>182</v>
      </c>
      <c r="M205" s="38"/>
      <c r="N205" s="38"/>
      <c r="O205" s="38"/>
      <c r="P205" s="38"/>
      <c r="Q205" s="113">
        <v>250</v>
      </c>
      <c r="R205" s="38"/>
      <c r="S205" s="38"/>
      <c r="T205" s="38"/>
      <c r="U205" s="37"/>
      <c r="V205" s="38"/>
      <c r="W205" s="38"/>
      <c r="X205" s="38"/>
      <c r="Y205" s="42"/>
      <c r="Z205" s="38"/>
      <c r="AA205" s="38"/>
      <c r="AB205" s="38"/>
    </row>
    <row r="206" spans="1:28" ht="23.1" customHeight="1" x14ac:dyDescent="0.55000000000000004">
      <c r="A206" s="1035" t="s">
        <v>964</v>
      </c>
      <c r="B206" s="38">
        <v>29</v>
      </c>
      <c r="C206" s="37">
        <v>122</v>
      </c>
      <c r="D206" s="38" t="s">
        <v>34</v>
      </c>
      <c r="E206" s="38">
        <v>73934</v>
      </c>
      <c r="F206" s="38">
        <v>99</v>
      </c>
      <c r="G206" s="38">
        <v>2342</v>
      </c>
      <c r="H206" s="37" t="s">
        <v>890</v>
      </c>
      <c r="I206" s="38"/>
      <c r="J206" s="38">
        <v>1</v>
      </c>
      <c r="K206" s="38">
        <v>82</v>
      </c>
      <c r="L206" s="519"/>
      <c r="M206" s="38">
        <v>182</v>
      </c>
      <c r="N206" s="38"/>
      <c r="O206" s="38"/>
      <c r="P206" s="38"/>
      <c r="Q206" s="113">
        <v>175</v>
      </c>
      <c r="R206" s="38">
        <v>38</v>
      </c>
      <c r="S206" s="38">
        <v>29</v>
      </c>
      <c r="T206" s="38" t="s">
        <v>36</v>
      </c>
      <c r="U206" s="37" t="s">
        <v>64</v>
      </c>
      <c r="V206" s="38">
        <v>54</v>
      </c>
      <c r="W206" s="38"/>
      <c r="X206" s="38">
        <v>54</v>
      </c>
      <c r="Y206" s="42"/>
      <c r="Z206" s="38"/>
      <c r="AA206" s="38">
        <v>35</v>
      </c>
      <c r="AB206" s="38"/>
    </row>
    <row r="207" spans="1:28" ht="23.1" customHeight="1" x14ac:dyDescent="0.55000000000000004">
      <c r="A207" s="1035"/>
      <c r="B207" s="38"/>
      <c r="C207" s="37"/>
      <c r="D207" s="38"/>
      <c r="E207" s="38"/>
      <c r="F207" s="38"/>
      <c r="G207" s="38"/>
      <c r="H207" s="37"/>
      <c r="I207" s="38"/>
      <c r="J207" s="38"/>
      <c r="K207" s="38"/>
      <c r="L207" s="519"/>
      <c r="M207" s="38"/>
      <c r="N207" s="38"/>
      <c r="O207" s="38"/>
      <c r="P207" s="38"/>
      <c r="Q207" s="113"/>
      <c r="R207" s="38"/>
      <c r="S207" s="38"/>
      <c r="T207" s="38"/>
      <c r="U207" s="37"/>
      <c r="V207" s="38"/>
      <c r="W207" s="38"/>
      <c r="X207" s="38"/>
      <c r="Y207" s="42"/>
      <c r="Z207" s="38"/>
      <c r="AA207" s="38"/>
      <c r="AB207" s="38"/>
    </row>
    <row r="208" spans="1:28" ht="23.1" customHeight="1" x14ac:dyDescent="0.55000000000000004">
      <c r="A208" s="1035" t="s">
        <v>965</v>
      </c>
      <c r="B208" s="38">
        <v>23</v>
      </c>
      <c r="C208" s="37">
        <v>123</v>
      </c>
      <c r="D208" s="38" t="s">
        <v>34</v>
      </c>
      <c r="E208" s="38">
        <v>36999</v>
      </c>
      <c r="F208" s="38">
        <v>55</v>
      </c>
      <c r="G208" s="38">
        <v>1488</v>
      </c>
      <c r="H208" s="37" t="s">
        <v>890</v>
      </c>
      <c r="I208" s="38"/>
      <c r="J208" s="38">
        <v>3</v>
      </c>
      <c r="K208" s="38">
        <v>71</v>
      </c>
      <c r="L208" s="519"/>
      <c r="M208" s="38">
        <v>371</v>
      </c>
      <c r="N208" s="38"/>
      <c r="O208" s="38"/>
      <c r="P208" s="38"/>
      <c r="Q208" s="113">
        <v>250</v>
      </c>
      <c r="R208" s="38">
        <v>39</v>
      </c>
      <c r="S208" s="38">
        <v>23</v>
      </c>
      <c r="T208" s="38" t="s">
        <v>36</v>
      </c>
      <c r="U208" s="37" t="s">
        <v>45</v>
      </c>
      <c r="V208" s="38">
        <v>90</v>
      </c>
      <c r="W208" s="38"/>
      <c r="X208" s="38">
        <v>90</v>
      </c>
      <c r="Y208" s="42"/>
      <c r="Z208" s="38"/>
      <c r="AA208" s="38">
        <v>30</v>
      </c>
      <c r="AB208" s="38"/>
    </row>
    <row r="209" spans="1:28" ht="23.1" customHeight="1" x14ac:dyDescent="0.55000000000000004">
      <c r="A209" s="1035" t="s">
        <v>965</v>
      </c>
      <c r="B209" s="38">
        <v>23</v>
      </c>
      <c r="C209" s="37">
        <v>124</v>
      </c>
      <c r="D209" s="38" t="s">
        <v>49</v>
      </c>
      <c r="E209" s="38">
        <v>6258</v>
      </c>
      <c r="F209" s="38">
        <v>20</v>
      </c>
      <c r="G209" s="38"/>
      <c r="H209" s="37" t="s">
        <v>890</v>
      </c>
      <c r="I209" s="38">
        <v>4</v>
      </c>
      <c r="J209" s="38"/>
      <c r="K209" s="38">
        <v>64</v>
      </c>
      <c r="L209" s="519">
        <v>1620</v>
      </c>
      <c r="M209" s="38"/>
      <c r="N209" s="38"/>
      <c r="O209" s="38"/>
      <c r="P209" s="38"/>
      <c r="Q209" s="113">
        <v>150</v>
      </c>
      <c r="R209" s="38"/>
      <c r="S209" s="38">
        <v>23</v>
      </c>
      <c r="T209" s="38"/>
      <c r="U209" s="37"/>
      <c r="V209" s="38"/>
      <c r="W209" s="38"/>
      <c r="X209" s="38"/>
      <c r="Y209" s="42"/>
      <c r="Z209" s="38"/>
      <c r="AA209" s="38"/>
      <c r="AB209" s="38"/>
    </row>
    <row r="210" spans="1:28" ht="23.1" customHeight="1" x14ac:dyDescent="0.55000000000000004">
      <c r="A210" s="1035" t="s">
        <v>965</v>
      </c>
      <c r="B210" s="38">
        <v>23</v>
      </c>
      <c r="C210" s="37">
        <v>125</v>
      </c>
      <c r="D210" s="38" t="s">
        <v>49</v>
      </c>
      <c r="E210" s="38">
        <v>838</v>
      </c>
      <c r="F210" s="38">
        <v>13</v>
      </c>
      <c r="G210" s="38"/>
      <c r="H210" s="37" t="s">
        <v>890</v>
      </c>
      <c r="I210" s="38">
        <v>2</v>
      </c>
      <c r="J210" s="38">
        <v>2</v>
      </c>
      <c r="K210" s="38">
        <v>86</v>
      </c>
      <c r="L210" s="519">
        <v>1086</v>
      </c>
      <c r="M210" s="38"/>
      <c r="N210" s="38"/>
      <c r="O210" s="38"/>
      <c r="P210" s="38"/>
      <c r="Q210" s="113">
        <v>250</v>
      </c>
      <c r="R210" s="38"/>
      <c r="S210" s="38">
        <v>23</v>
      </c>
      <c r="T210" s="38"/>
      <c r="U210" s="37"/>
      <c r="V210" s="38"/>
      <c r="W210" s="38"/>
      <c r="X210" s="38"/>
      <c r="Y210" s="42"/>
      <c r="Z210" s="38"/>
      <c r="AA210" s="38"/>
      <c r="AB210" s="38"/>
    </row>
    <row r="211" spans="1:28" ht="23.1" customHeight="1" x14ac:dyDescent="0.55000000000000004">
      <c r="A211" s="1035" t="s">
        <v>965</v>
      </c>
      <c r="B211" s="38">
        <v>23</v>
      </c>
      <c r="C211" s="37">
        <v>126</v>
      </c>
      <c r="D211" s="38" t="s">
        <v>49</v>
      </c>
      <c r="E211" s="38">
        <v>2914</v>
      </c>
      <c r="F211" s="38">
        <v>19</v>
      </c>
      <c r="G211" s="38"/>
      <c r="H211" s="37" t="s">
        <v>890</v>
      </c>
      <c r="I211" s="38">
        <v>4</v>
      </c>
      <c r="J211" s="38">
        <v>1</v>
      </c>
      <c r="K211" s="38">
        <v>75</v>
      </c>
      <c r="L211" s="519">
        <v>1775</v>
      </c>
      <c r="M211" s="38"/>
      <c r="N211" s="38"/>
      <c r="O211" s="38"/>
      <c r="P211" s="38"/>
      <c r="Q211" s="113">
        <v>150</v>
      </c>
      <c r="R211" s="38"/>
      <c r="S211" s="38">
        <v>23</v>
      </c>
      <c r="T211" s="38"/>
      <c r="U211" s="37"/>
      <c r="V211" s="38"/>
      <c r="W211" s="38"/>
      <c r="X211" s="38"/>
      <c r="Y211" s="42"/>
      <c r="Z211" s="38"/>
      <c r="AA211" s="38"/>
      <c r="AB211" s="38"/>
    </row>
    <row r="212" spans="1:28" ht="23.1" customHeight="1" x14ac:dyDescent="0.55000000000000004">
      <c r="A212" s="1035" t="s">
        <v>965</v>
      </c>
      <c r="B212" s="38">
        <v>23</v>
      </c>
      <c r="C212" s="37">
        <v>127</v>
      </c>
      <c r="D212" s="38" t="s">
        <v>49</v>
      </c>
      <c r="E212" s="38">
        <v>2915</v>
      </c>
      <c r="F212" s="38">
        <v>21</v>
      </c>
      <c r="G212" s="38"/>
      <c r="H212" s="37" t="s">
        <v>890</v>
      </c>
      <c r="I212" s="38">
        <v>4</v>
      </c>
      <c r="J212" s="38">
        <v>1</v>
      </c>
      <c r="K212" s="38">
        <v>74</v>
      </c>
      <c r="L212" s="519">
        <v>1774</v>
      </c>
      <c r="M212" s="38"/>
      <c r="N212" s="38"/>
      <c r="O212" s="38"/>
      <c r="P212" s="38"/>
      <c r="Q212" s="113">
        <v>150</v>
      </c>
      <c r="R212" s="38"/>
      <c r="S212" s="38">
        <v>23</v>
      </c>
      <c r="T212" s="38"/>
      <c r="U212" s="37"/>
      <c r="V212" s="38"/>
      <c r="W212" s="38"/>
      <c r="X212" s="38"/>
      <c r="Y212" s="42"/>
      <c r="Z212" s="38"/>
      <c r="AA212" s="38"/>
      <c r="AB212" s="38"/>
    </row>
    <row r="213" spans="1:28" ht="23.1" customHeight="1" x14ac:dyDescent="0.55000000000000004">
      <c r="A213" s="1035"/>
      <c r="B213" s="38"/>
      <c r="C213" s="37"/>
      <c r="D213" s="38"/>
      <c r="E213" s="38"/>
      <c r="F213" s="38"/>
      <c r="G213" s="38"/>
      <c r="H213" s="37"/>
      <c r="I213" s="38"/>
      <c r="J213" s="38"/>
      <c r="K213" s="38"/>
      <c r="L213" s="519"/>
      <c r="M213" s="38"/>
      <c r="N213" s="38"/>
      <c r="O213" s="38"/>
      <c r="P213" s="38"/>
      <c r="Q213" s="113"/>
      <c r="R213" s="38"/>
      <c r="S213" s="38"/>
      <c r="T213" s="38"/>
      <c r="U213" s="37"/>
      <c r="V213" s="38"/>
      <c r="W213" s="38"/>
      <c r="X213" s="38"/>
      <c r="Y213" s="42"/>
      <c r="Z213" s="38"/>
      <c r="AA213" s="38"/>
      <c r="AB213" s="38"/>
    </row>
    <row r="214" spans="1:28" ht="23.1" customHeight="1" x14ac:dyDescent="0.55000000000000004">
      <c r="A214" s="1035" t="s">
        <v>966</v>
      </c>
      <c r="B214" s="38">
        <v>29</v>
      </c>
      <c r="C214" s="37">
        <v>128</v>
      </c>
      <c r="D214" s="38" t="s">
        <v>49</v>
      </c>
      <c r="E214" s="38">
        <v>3841</v>
      </c>
      <c r="F214" s="38">
        <v>1</v>
      </c>
      <c r="G214" s="38"/>
      <c r="H214" s="37" t="s">
        <v>890</v>
      </c>
      <c r="I214" s="38">
        <v>22</v>
      </c>
      <c r="J214" s="38"/>
      <c r="K214" s="38">
        <v>80</v>
      </c>
      <c r="L214" s="519"/>
      <c r="M214" s="38"/>
      <c r="N214" s="38"/>
      <c r="O214" s="38"/>
      <c r="P214" s="38"/>
      <c r="Q214" s="113">
        <v>200</v>
      </c>
      <c r="R214" s="38"/>
      <c r="S214" s="38">
        <v>29</v>
      </c>
      <c r="T214" s="38"/>
      <c r="U214" s="37"/>
      <c r="V214" s="38"/>
      <c r="W214" s="38"/>
      <c r="X214" s="38"/>
      <c r="Y214" s="42"/>
      <c r="Z214" s="38"/>
      <c r="AA214" s="38"/>
      <c r="AB214" s="38"/>
    </row>
    <row r="215" spans="1:28" ht="23.1" customHeight="1" x14ac:dyDescent="0.55000000000000004">
      <c r="A215" s="1035"/>
      <c r="B215" s="38"/>
      <c r="C215" s="37"/>
      <c r="D215" s="38"/>
      <c r="E215" s="38"/>
      <c r="F215" s="38"/>
      <c r="G215" s="38"/>
      <c r="H215" s="37"/>
      <c r="I215" s="38"/>
      <c r="J215" s="38"/>
      <c r="K215" s="38"/>
      <c r="L215" s="519"/>
      <c r="M215" s="38"/>
      <c r="N215" s="38"/>
      <c r="O215" s="38"/>
      <c r="P215" s="38"/>
      <c r="Q215" s="113"/>
      <c r="R215" s="38"/>
      <c r="S215" s="38"/>
      <c r="T215" s="38"/>
      <c r="U215" s="37"/>
      <c r="V215" s="38"/>
      <c r="W215" s="38"/>
      <c r="X215" s="38"/>
      <c r="Y215" s="42"/>
      <c r="Z215" s="38"/>
      <c r="AA215" s="38"/>
      <c r="AB215" s="38"/>
    </row>
    <row r="216" spans="1:28" ht="23.1" customHeight="1" x14ac:dyDescent="0.55000000000000004">
      <c r="A216" s="1035" t="s">
        <v>967</v>
      </c>
      <c r="B216" s="38">
        <v>47</v>
      </c>
      <c r="C216" s="37">
        <v>129</v>
      </c>
      <c r="D216" s="38" t="s">
        <v>34</v>
      </c>
      <c r="E216" s="38">
        <v>37524</v>
      </c>
      <c r="F216" s="38">
        <v>9</v>
      </c>
      <c r="G216" s="38">
        <v>1443</v>
      </c>
      <c r="H216" s="37" t="s">
        <v>890</v>
      </c>
      <c r="I216" s="38"/>
      <c r="J216" s="38">
        <v>1</v>
      </c>
      <c r="K216" s="38">
        <v>71</v>
      </c>
      <c r="L216" s="519"/>
      <c r="M216" s="38">
        <v>171</v>
      </c>
      <c r="N216" s="38"/>
      <c r="O216" s="38"/>
      <c r="P216" s="38"/>
      <c r="Q216" s="113">
        <v>300</v>
      </c>
      <c r="R216" s="38">
        <v>40</v>
      </c>
      <c r="S216" s="38">
        <v>47</v>
      </c>
      <c r="T216" s="38" t="s">
        <v>36</v>
      </c>
      <c r="U216" s="37" t="s">
        <v>64</v>
      </c>
      <c r="V216" s="38">
        <v>54</v>
      </c>
      <c r="W216" s="38"/>
      <c r="X216" s="38">
        <v>54</v>
      </c>
      <c r="Y216" s="42"/>
      <c r="Z216" s="38"/>
      <c r="AA216" s="38">
        <v>40</v>
      </c>
      <c r="AB216" s="38"/>
    </row>
    <row r="217" spans="1:28" ht="23.1" customHeight="1" x14ac:dyDescent="0.55000000000000004">
      <c r="A217" s="1035"/>
      <c r="B217" s="38"/>
      <c r="C217" s="37"/>
      <c r="D217" s="38"/>
      <c r="E217" s="38"/>
      <c r="F217" s="38"/>
      <c r="G217" s="38"/>
      <c r="H217" s="37"/>
      <c r="I217" s="38"/>
      <c r="J217" s="38"/>
      <c r="K217" s="38"/>
      <c r="L217" s="519"/>
      <c r="M217" s="38"/>
      <c r="N217" s="38"/>
      <c r="O217" s="38"/>
      <c r="P217" s="38"/>
      <c r="Q217" s="113"/>
      <c r="R217" s="38"/>
      <c r="S217" s="38"/>
      <c r="T217" s="38"/>
      <c r="U217" s="37"/>
      <c r="V217" s="38"/>
      <c r="W217" s="38"/>
      <c r="X217" s="38"/>
      <c r="Y217" s="42"/>
      <c r="Z217" s="38"/>
      <c r="AA217" s="38"/>
      <c r="AB217" s="38"/>
    </row>
    <row r="218" spans="1:28" ht="23.1" customHeight="1" x14ac:dyDescent="0.55000000000000004">
      <c r="A218" s="1035" t="s">
        <v>968</v>
      </c>
      <c r="B218" s="38">
        <v>106</v>
      </c>
      <c r="C218" s="37">
        <v>130</v>
      </c>
      <c r="D218" s="38" t="s">
        <v>49</v>
      </c>
      <c r="E218" s="38">
        <v>5328</v>
      </c>
      <c r="F218" s="38"/>
      <c r="G218" s="38"/>
      <c r="H218" s="37" t="s">
        <v>890</v>
      </c>
      <c r="I218" s="38">
        <v>4</v>
      </c>
      <c r="J218" s="38"/>
      <c r="K218" s="38">
        <v>17</v>
      </c>
      <c r="L218" s="519"/>
      <c r="M218" s="38">
        <v>1617</v>
      </c>
      <c r="N218" s="38"/>
      <c r="O218" s="38"/>
      <c r="P218" s="38"/>
      <c r="Q218" s="113">
        <v>150</v>
      </c>
      <c r="R218" s="38">
        <v>41</v>
      </c>
      <c r="S218" s="38">
        <v>106</v>
      </c>
      <c r="T218" s="38" t="s">
        <v>36</v>
      </c>
      <c r="U218" s="37" t="s">
        <v>64</v>
      </c>
      <c r="V218" s="38">
        <v>9</v>
      </c>
      <c r="W218" s="38"/>
      <c r="X218" s="38">
        <v>6</v>
      </c>
      <c r="Y218" s="42"/>
      <c r="Z218" s="38"/>
      <c r="AA218" s="38">
        <v>5</v>
      </c>
      <c r="AB218" s="38"/>
    </row>
    <row r="219" spans="1:28" ht="23.1" customHeight="1" x14ac:dyDescent="0.55000000000000004">
      <c r="A219" s="1035"/>
      <c r="B219" s="38"/>
      <c r="C219" s="37"/>
      <c r="D219" s="38"/>
      <c r="E219" s="38"/>
      <c r="F219" s="38"/>
      <c r="G219" s="38"/>
      <c r="H219" s="37"/>
      <c r="I219" s="38"/>
      <c r="J219" s="38"/>
      <c r="K219" s="38"/>
      <c r="L219" s="519"/>
      <c r="M219" s="38"/>
      <c r="N219" s="38"/>
      <c r="O219" s="38"/>
      <c r="P219" s="38"/>
      <c r="Q219" s="113"/>
      <c r="R219" s="38"/>
      <c r="S219" s="38"/>
      <c r="T219" s="38"/>
      <c r="U219" s="37"/>
      <c r="V219" s="38"/>
      <c r="W219" s="38"/>
      <c r="X219" s="38"/>
      <c r="Y219" s="42"/>
      <c r="Z219" s="38"/>
      <c r="AA219" s="38"/>
      <c r="AB219" s="38"/>
    </row>
    <row r="220" spans="1:28" ht="23.1" customHeight="1" x14ac:dyDescent="0.55000000000000004">
      <c r="A220" s="1035" t="s">
        <v>933</v>
      </c>
      <c r="B220" s="38">
        <v>66</v>
      </c>
      <c r="C220" s="37">
        <v>131</v>
      </c>
      <c r="D220" s="38" t="s">
        <v>34</v>
      </c>
      <c r="E220" s="38">
        <v>37561</v>
      </c>
      <c r="F220" s="38">
        <v>89</v>
      </c>
      <c r="G220" s="38">
        <v>1510</v>
      </c>
      <c r="H220" s="37" t="s">
        <v>890</v>
      </c>
      <c r="I220" s="38">
        <v>2</v>
      </c>
      <c r="J220" s="38">
        <v>1</v>
      </c>
      <c r="K220" s="38">
        <v>30</v>
      </c>
      <c r="L220" s="519"/>
      <c r="M220" s="38">
        <v>930</v>
      </c>
      <c r="N220" s="38"/>
      <c r="O220" s="38"/>
      <c r="P220" s="38"/>
      <c r="Q220" s="113">
        <v>175</v>
      </c>
      <c r="R220" s="38">
        <v>42</v>
      </c>
      <c r="S220" s="38">
        <v>66</v>
      </c>
      <c r="T220" s="38" t="s">
        <v>36</v>
      </c>
      <c r="U220" s="37" t="s">
        <v>37</v>
      </c>
      <c r="V220" s="38">
        <v>72</v>
      </c>
      <c r="W220" s="38"/>
      <c r="X220" s="38">
        <v>72</v>
      </c>
      <c r="Y220" s="42"/>
      <c r="Z220" s="38"/>
      <c r="AA220" s="38">
        <v>16</v>
      </c>
      <c r="AB220" s="38"/>
    </row>
    <row r="221" spans="1:28" ht="23.1" customHeight="1" x14ac:dyDescent="0.55000000000000004">
      <c r="A221" s="1035"/>
      <c r="B221" s="38"/>
      <c r="C221" s="37"/>
      <c r="D221" s="38"/>
      <c r="E221" s="38"/>
      <c r="F221" s="38"/>
      <c r="G221" s="38"/>
      <c r="H221" s="37"/>
      <c r="I221" s="38"/>
      <c r="J221" s="38"/>
      <c r="K221" s="38"/>
      <c r="L221" s="519"/>
      <c r="M221" s="38"/>
      <c r="N221" s="38"/>
      <c r="O221" s="38"/>
      <c r="P221" s="38"/>
      <c r="Q221" s="113"/>
      <c r="R221" s="38"/>
      <c r="S221" s="38"/>
      <c r="T221" s="38"/>
      <c r="U221" s="37"/>
      <c r="V221" s="38"/>
      <c r="W221" s="38"/>
      <c r="X221" s="38"/>
      <c r="Y221" s="42"/>
      <c r="Z221" s="38"/>
      <c r="AA221" s="38"/>
      <c r="AB221" s="38"/>
    </row>
    <row r="222" spans="1:28" ht="23.1" customHeight="1" x14ac:dyDescent="0.55000000000000004">
      <c r="A222" s="1035" t="s">
        <v>969</v>
      </c>
      <c r="B222" s="38"/>
      <c r="C222" s="37">
        <v>132</v>
      </c>
      <c r="D222" s="38" t="s">
        <v>34</v>
      </c>
      <c r="E222" s="38">
        <v>36978</v>
      </c>
      <c r="F222" s="38">
        <v>28</v>
      </c>
      <c r="G222" s="38">
        <v>1467</v>
      </c>
      <c r="H222" s="37" t="s">
        <v>890</v>
      </c>
      <c r="I222" s="38"/>
      <c r="J222" s="38">
        <v>1</v>
      </c>
      <c r="K222" s="38">
        <v>78</v>
      </c>
      <c r="L222" s="519">
        <v>178</v>
      </c>
      <c r="M222" s="38"/>
      <c r="N222" s="38"/>
      <c r="O222" s="38"/>
      <c r="P222" s="38"/>
      <c r="Q222" s="113">
        <v>100</v>
      </c>
      <c r="R222" s="38"/>
      <c r="S222" s="38"/>
      <c r="T222" s="38"/>
      <c r="U222" s="37"/>
      <c r="V222" s="38"/>
      <c r="W222" s="38"/>
      <c r="X222" s="38"/>
      <c r="Y222" s="42"/>
      <c r="Z222" s="38"/>
      <c r="AA222" s="38"/>
      <c r="AB222" s="38"/>
    </row>
    <row r="223" spans="1:28" s="13" customFormat="1" ht="23.1" customHeight="1" x14ac:dyDescent="0.55000000000000004">
      <c r="A223" s="1037" t="s">
        <v>969</v>
      </c>
      <c r="B223" s="40">
        <v>50</v>
      </c>
      <c r="C223" s="787">
        <v>133</v>
      </c>
      <c r="D223" s="40" t="s">
        <v>34</v>
      </c>
      <c r="E223" s="40">
        <v>41653</v>
      </c>
      <c r="F223" s="40">
        <v>29</v>
      </c>
      <c r="G223" s="40">
        <v>3604</v>
      </c>
      <c r="H223" s="104" t="s">
        <v>890</v>
      </c>
      <c r="I223" s="40"/>
      <c r="J223" s="40">
        <v>1</v>
      </c>
      <c r="K223" s="40">
        <v>54</v>
      </c>
      <c r="L223" s="520"/>
      <c r="M223" s="40">
        <v>154</v>
      </c>
      <c r="N223" s="40"/>
      <c r="O223" s="40"/>
      <c r="P223" s="40"/>
      <c r="Q223" s="114">
        <v>200</v>
      </c>
      <c r="R223" s="40">
        <v>43</v>
      </c>
      <c r="S223" s="40">
        <v>50</v>
      </c>
      <c r="T223" s="40" t="s">
        <v>36</v>
      </c>
      <c r="U223" s="104" t="s">
        <v>45</v>
      </c>
      <c r="V223" s="40">
        <v>108</v>
      </c>
      <c r="W223" s="40"/>
      <c r="X223" s="40">
        <v>78</v>
      </c>
      <c r="Y223" s="40">
        <v>30</v>
      </c>
      <c r="Z223" s="40"/>
      <c r="AA223" s="40">
        <v>30</v>
      </c>
      <c r="AB223" s="40" t="s">
        <v>970</v>
      </c>
    </row>
    <row r="224" spans="1:28" ht="23.1" customHeight="1" x14ac:dyDescent="0.55000000000000004">
      <c r="A224" s="1035" t="s">
        <v>946</v>
      </c>
      <c r="B224" s="38"/>
      <c r="C224" s="37">
        <v>134</v>
      </c>
      <c r="D224" s="38" t="s">
        <v>34</v>
      </c>
      <c r="E224" s="38">
        <v>36987</v>
      </c>
      <c r="F224" s="38">
        <v>21</v>
      </c>
      <c r="G224" s="38">
        <v>1476</v>
      </c>
      <c r="H224" s="37" t="s">
        <v>890</v>
      </c>
      <c r="I224" s="38"/>
      <c r="J224" s="38">
        <v>3</v>
      </c>
      <c r="K224" s="38">
        <v>78</v>
      </c>
      <c r="L224" s="519">
        <v>378</v>
      </c>
      <c r="M224" s="38"/>
      <c r="N224" s="38"/>
      <c r="O224" s="38"/>
      <c r="P224" s="38"/>
      <c r="Q224" s="113">
        <v>200</v>
      </c>
      <c r="R224" s="38"/>
      <c r="S224" s="38"/>
      <c r="T224" s="38"/>
      <c r="U224" s="37"/>
      <c r="V224" s="38"/>
      <c r="W224" s="38"/>
      <c r="X224" s="38"/>
      <c r="Y224" s="42"/>
      <c r="Z224" s="38"/>
      <c r="AA224" s="38"/>
      <c r="AB224" s="38"/>
    </row>
    <row r="225" spans="1:28" ht="23.1" customHeight="1" x14ac:dyDescent="0.55000000000000004">
      <c r="A225" s="1035" t="s">
        <v>969</v>
      </c>
      <c r="B225" s="38"/>
      <c r="C225" s="37">
        <v>135</v>
      </c>
      <c r="D225" s="38" t="s">
        <v>49</v>
      </c>
      <c r="E225" s="38">
        <v>4902</v>
      </c>
      <c r="F225" s="38">
        <v>15</v>
      </c>
      <c r="G225" s="38"/>
      <c r="H225" s="37" t="s">
        <v>890</v>
      </c>
      <c r="I225" s="38">
        <v>1</v>
      </c>
      <c r="J225" s="38">
        <v>2</v>
      </c>
      <c r="K225" s="38">
        <v>64</v>
      </c>
      <c r="L225" s="519">
        <v>664</v>
      </c>
      <c r="M225" s="38"/>
      <c r="N225" s="38"/>
      <c r="O225" s="38"/>
      <c r="P225" s="38"/>
      <c r="Q225" s="113">
        <v>100</v>
      </c>
      <c r="R225" s="38"/>
      <c r="S225" s="38"/>
      <c r="T225" s="38"/>
      <c r="U225" s="37"/>
      <c r="V225" s="38"/>
      <c r="W225" s="38"/>
      <c r="X225" s="38"/>
      <c r="Y225" s="42"/>
      <c r="Z225" s="38"/>
      <c r="AA225" s="38"/>
      <c r="AB225" s="38"/>
    </row>
    <row r="226" spans="1:28" ht="23.1" customHeight="1" x14ac:dyDescent="0.55000000000000004">
      <c r="A226" s="1038" t="s">
        <v>971</v>
      </c>
      <c r="B226" s="6">
        <v>50</v>
      </c>
      <c r="C226" s="37">
        <v>136</v>
      </c>
      <c r="D226" s="38" t="s">
        <v>49</v>
      </c>
      <c r="E226" s="38">
        <v>5340</v>
      </c>
      <c r="F226" s="38">
        <v>31</v>
      </c>
      <c r="G226" s="38"/>
      <c r="H226" s="37" t="s">
        <v>890</v>
      </c>
      <c r="K226" s="6">
        <v>27</v>
      </c>
      <c r="L226" s="521">
        <v>27</v>
      </c>
      <c r="N226" s="6"/>
      <c r="O226" s="6"/>
      <c r="P226" s="6"/>
      <c r="Q226" s="115">
        <v>100</v>
      </c>
      <c r="S226" s="6">
        <v>50</v>
      </c>
      <c r="T226" s="6"/>
      <c r="U226" s="6"/>
      <c r="W226" s="6"/>
      <c r="X226" s="6"/>
      <c r="Y226" s="15"/>
      <c r="Z226" s="6"/>
      <c r="AA226" s="6"/>
      <c r="AB226" s="6"/>
    </row>
    <row r="227" spans="1:28" ht="23.1" customHeight="1" x14ac:dyDescent="0.55000000000000004">
      <c r="A227" s="1038"/>
      <c r="C227" s="37"/>
      <c r="D227" s="38"/>
      <c r="E227" s="38"/>
      <c r="F227" s="38"/>
      <c r="G227" s="38"/>
      <c r="H227" s="37"/>
      <c r="L227" s="521"/>
      <c r="N227" s="6"/>
      <c r="O227" s="6"/>
      <c r="P227" s="6"/>
      <c r="T227" s="6"/>
      <c r="U227" s="6"/>
      <c r="W227" s="6"/>
      <c r="X227" s="6"/>
      <c r="Y227" s="15"/>
      <c r="Z227" s="6"/>
      <c r="AA227" s="6"/>
      <c r="AB227" s="6"/>
    </row>
    <row r="228" spans="1:28" ht="23.1" customHeight="1" x14ac:dyDescent="0.55000000000000004">
      <c r="A228" s="1035" t="s">
        <v>946</v>
      </c>
      <c r="B228" s="38">
        <v>50</v>
      </c>
      <c r="C228" s="37">
        <v>137</v>
      </c>
      <c r="D228" s="38" t="s">
        <v>49</v>
      </c>
      <c r="E228" s="38">
        <v>5339</v>
      </c>
      <c r="F228" s="38">
        <v>3</v>
      </c>
      <c r="G228" s="38"/>
      <c r="H228" s="37" t="s">
        <v>890</v>
      </c>
      <c r="I228" s="38">
        <v>16</v>
      </c>
      <c r="J228" s="38">
        <v>3</v>
      </c>
      <c r="K228" s="38">
        <v>48</v>
      </c>
      <c r="L228" s="519">
        <v>6648</v>
      </c>
      <c r="M228" s="38">
        <v>100</v>
      </c>
      <c r="N228" s="38"/>
      <c r="O228" s="38"/>
      <c r="P228" s="38"/>
      <c r="Q228" s="113">
        <v>100</v>
      </c>
      <c r="R228" s="38">
        <v>44</v>
      </c>
      <c r="S228" s="38">
        <v>50</v>
      </c>
      <c r="T228" s="38" t="s">
        <v>36</v>
      </c>
      <c r="U228" s="37" t="s">
        <v>64</v>
      </c>
      <c r="V228" s="38">
        <v>54</v>
      </c>
      <c r="W228" s="38"/>
      <c r="X228" s="38">
        <v>54</v>
      </c>
      <c r="Y228" s="42"/>
      <c r="Z228" s="38"/>
      <c r="AA228" s="38">
        <v>10</v>
      </c>
      <c r="AB228" s="38"/>
    </row>
    <row r="229" spans="1:28" ht="23.1" customHeight="1" x14ac:dyDescent="0.55000000000000004">
      <c r="A229" s="1035" t="s">
        <v>972</v>
      </c>
      <c r="B229" s="38">
        <v>50</v>
      </c>
      <c r="C229" s="37">
        <v>138</v>
      </c>
      <c r="D229" s="38" t="s">
        <v>49</v>
      </c>
      <c r="E229" s="38">
        <v>6446</v>
      </c>
      <c r="F229" s="38">
        <v>14</v>
      </c>
      <c r="G229" s="38"/>
      <c r="H229" s="37" t="s">
        <v>890</v>
      </c>
      <c r="I229" s="38">
        <v>43</v>
      </c>
      <c r="J229" s="38">
        <v>2</v>
      </c>
      <c r="K229" s="38">
        <v>17</v>
      </c>
      <c r="L229" s="519">
        <v>17417</v>
      </c>
      <c r="M229" s="38"/>
      <c r="N229" s="38"/>
      <c r="O229" s="38"/>
      <c r="P229" s="38"/>
      <c r="Q229" s="113">
        <v>100</v>
      </c>
      <c r="R229" s="38"/>
      <c r="S229" s="38">
        <v>50</v>
      </c>
      <c r="T229" s="38"/>
      <c r="U229" s="37"/>
      <c r="V229" s="38"/>
      <c r="W229" s="38"/>
      <c r="X229" s="38"/>
      <c r="Y229" s="42"/>
      <c r="Z229" s="38"/>
      <c r="AA229" s="38"/>
      <c r="AB229" s="38"/>
    </row>
    <row r="230" spans="1:28" ht="23.1" customHeight="1" x14ac:dyDescent="0.55000000000000004">
      <c r="A230" s="1035" t="s">
        <v>972</v>
      </c>
      <c r="B230" s="38"/>
      <c r="C230" s="37">
        <v>139</v>
      </c>
      <c r="D230" s="38" t="s">
        <v>49</v>
      </c>
      <c r="E230" s="38">
        <v>6345</v>
      </c>
      <c r="F230" s="38">
        <v>13</v>
      </c>
      <c r="G230" s="38"/>
      <c r="H230" s="37" t="s">
        <v>890</v>
      </c>
      <c r="I230" s="38">
        <v>4</v>
      </c>
      <c r="J230" s="38">
        <v>2</v>
      </c>
      <c r="K230" s="38">
        <v>53</v>
      </c>
      <c r="L230" s="519">
        <v>1853</v>
      </c>
      <c r="M230" s="38"/>
      <c r="N230" s="38"/>
      <c r="O230" s="38"/>
      <c r="P230" s="38"/>
      <c r="Q230" s="113">
        <v>100</v>
      </c>
      <c r="R230" s="38"/>
      <c r="S230" s="38"/>
      <c r="T230" s="38"/>
      <c r="U230" s="37"/>
      <c r="V230" s="38"/>
      <c r="W230" s="38"/>
      <c r="X230" s="38"/>
      <c r="Y230" s="42"/>
      <c r="Z230" s="38"/>
      <c r="AA230" s="38"/>
      <c r="AB230" s="38"/>
    </row>
    <row r="231" spans="1:28" ht="23.1" customHeight="1" x14ac:dyDescent="0.55000000000000004">
      <c r="A231" s="1035"/>
      <c r="B231" s="38"/>
      <c r="C231" s="37"/>
      <c r="D231" s="38"/>
      <c r="E231" s="38"/>
      <c r="F231" s="38"/>
      <c r="G231" s="38"/>
      <c r="H231" s="37"/>
      <c r="I231" s="38"/>
      <c r="J231" s="38"/>
      <c r="K231" s="38"/>
      <c r="L231" s="519"/>
      <c r="M231" s="38"/>
      <c r="N231" s="38"/>
      <c r="O231" s="38"/>
      <c r="P231" s="38"/>
      <c r="Q231" s="113"/>
      <c r="R231" s="38"/>
      <c r="S231" s="38"/>
      <c r="T231" s="38"/>
      <c r="U231" s="37"/>
      <c r="V231" s="38"/>
      <c r="W231" s="38"/>
      <c r="X231" s="38"/>
      <c r="Y231" s="42"/>
      <c r="Z231" s="38"/>
      <c r="AA231" s="38"/>
      <c r="AB231" s="38"/>
    </row>
    <row r="232" spans="1:28" ht="23.1" customHeight="1" x14ac:dyDescent="0.55000000000000004">
      <c r="A232" s="1035" t="s">
        <v>973</v>
      </c>
      <c r="B232" s="38">
        <v>12</v>
      </c>
      <c r="C232" s="37">
        <v>140</v>
      </c>
      <c r="D232" s="38" t="s">
        <v>34</v>
      </c>
      <c r="E232" s="38">
        <v>37536</v>
      </c>
      <c r="F232" s="38">
        <v>7</v>
      </c>
      <c r="G232" s="38">
        <v>1455</v>
      </c>
      <c r="H232" s="37" t="s">
        <v>890</v>
      </c>
      <c r="I232" s="38"/>
      <c r="J232" s="38">
        <v>2</v>
      </c>
      <c r="K232" s="38"/>
      <c r="L232" s="519"/>
      <c r="M232" s="38">
        <v>200</v>
      </c>
      <c r="N232" s="38"/>
      <c r="O232" s="38"/>
      <c r="P232" s="38"/>
      <c r="Q232" s="113">
        <v>250</v>
      </c>
      <c r="R232" s="38">
        <v>45</v>
      </c>
      <c r="S232" s="38">
        <v>12</v>
      </c>
      <c r="T232" s="38" t="s">
        <v>36</v>
      </c>
      <c r="U232" s="37" t="s">
        <v>37</v>
      </c>
      <c r="V232" s="38">
        <v>54</v>
      </c>
      <c r="W232" s="38"/>
      <c r="X232" s="38">
        <v>54</v>
      </c>
      <c r="Y232" s="42"/>
      <c r="Z232" s="38"/>
      <c r="AA232" s="38">
        <v>5</v>
      </c>
      <c r="AB232" s="38"/>
    </row>
    <row r="233" spans="1:28" ht="23.1" customHeight="1" x14ac:dyDescent="0.55000000000000004">
      <c r="A233" s="1035" t="s">
        <v>973</v>
      </c>
      <c r="B233" s="38"/>
      <c r="C233" s="37">
        <v>141</v>
      </c>
      <c r="D233" s="38" t="s">
        <v>49</v>
      </c>
      <c r="E233" s="38">
        <v>5337</v>
      </c>
      <c r="F233" s="38"/>
      <c r="G233" s="38"/>
      <c r="H233" s="37" t="s">
        <v>890</v>
      </c>
      <c r="I233" s="38">
        <v>6</v>
      </c>
      <c r="J233" s="38">
        <v>1</v>
      </c>
      <c r="K233" s="38">
        <v>82</v>
      </c>
      <c r="L233" s="519">
        <v>2582</v>
      </c>
      <c r="M233" s="38"/>
      <c r="N233" s="38"/>
      <c r="O233" s="38"/>
      <c r="P233" s="38"/>
      <c r="Q233" s="113">
        <v>100</v>
      </c>
      <c r="R233" s="38"/>
      <c r="S233" s="38"/>
      <c r="T233" s="38"/>
      <c r="U233" s="37"/>
      <c r="V233" s="38"/>
      <c r="W233" s="38"/>
      <c r="X233" s="38"/>
      <c r="Y233" s="42"/>
      <c r="Z233" s="38"/>
      <c r="AA233" s="38"/>
      <c r="AB233" s="38"/>
    </row>
    <row r="234" spans="1:28" ht="23.1" customHeight="1" x14ac:dyDescent="0.55000000000000004">
      <c r="A234" s="1035"/>
      <c r="B234" s="38"/>
      <c r="C234" s="37"/>
      <c r="D234" s="38"/>
      <c r="E234" s="38"/>
      <c r="F234" s="38"/>
      <c r="G234" s="38"/>
      <c r="H234" s="37"/>
      <c r="I234" s="38"/>
      <c r="J234" s="38"/>
      <c r="K234" s="38"/>
      <c r="L234" s="519"/>
      <c r="M234" s="38"/>
      <c r="N234" s="38"/>
      <c r="O234" s="38"/>
      <c r="P234" s="38"/>
      <c r="Q234" s="113"/>
      <c r="R234" s="38"/>
      <c r="S234" s="38"/>
      <c r="T234" s="38"/>
      <c r="U234" s="37"/>
      <c r="V234" s="38"/>
      <c r="W234" s="38"/>
      <c r="X234" s="38"/>
      <c r="Y234" s="42"/>
      <c r="Z234" s="38"/>
      <c r="AA234" s="38"/>
      <c r="AB234" s="38"/>
    </row>
    <row r="235" spans="1:28" ht="23.1" customHeight="1" x14ac:dyDescent="0.55000000000000004">
      <c r="A235" s="1035" t="s">
        <v>974</v>
      </c>
      <c r="B235" s="38"/>
      <c r="C235" s="37">
        <v>142</v>
      </c>
      <c r="D235" s="38" t="s">
        <v>34</v>
      </c>
      <c r="E235" s="38">
        <v>42203</v>
      </c>
      <c r="F235" s="38">
        <v>116</v>
      </c>
      <c r="G235" s="38">
        <v>3828</v>
      </c>
      <c r="H235" s="37" t="s">
        <v>890</v>
      </c>
      <c r="I235" s="38">
        <v>1</v>
      </c>
      <c r="J235" s="38"/>
      <c r="K235" s="38">
        <v>29</v>
      </c>
      <c r="L235" s="519">
        <v>429</v>
      </c>
      <c r="M235" s="38"/>
      <c r="N235" s="38"/>
      <c r="O235" s="38"/>
      <c r="P235" s="38"/>
      <c r="Q235" s="113">
        <v>200</v>
      </c>
      <c r="R235" s="38"/>
      <c r="S235" s="38"/>
      <c r="T235" s="38"/>
      <c r="U235" s="37"/>
      <c r="V235" s="38"/>
      <c r="W235" s="38"/>
      <c r="X235" s="38"/>
      <c r="Y235" s="42"/>
      <c r="Z235" s="38"/>
      <c r="AA235" s="38"/>
      <c r="AB235" s="38"/>
    </row>
    <row r="236" spans="1:28" ht="23.1" customHeight="1" x14ac:dyDescent="0.55000000000000004">
      <c r="A236" s="1035" t="s">
        <v>974</v>
      </c>
      <c r="B236" s="38">
        <v>97</v>
      </c>
      <c r="C236" s="37">
        <v>143</v>
      </c>
      <c r="D236" s="38" t="s">
        <v>34</v>
      </c>
      <c r="E236" s="38">
        <v>37563</v>
      </c>
      <c r="F236" s="38">
        <v>91</v>
      </c>
      <c r="G236" s="38">
        <v>1512</v>
      </c>
      <c r="H236" s="37" t="s">
        <v>890</v>
      </c>
      <c r="I236" s="38">
        <v>2</v>
      </c>
      <c r="J236" s="38">
        <v>3</v>
      </c>
      <c r="K236" s="38">
        <v>65</v>
      </c>
      <c r="L236" s="519">
        <v>1065</v>
      </c>
      <c r="M236" s="38">
        <v>100</v>
      </c>
      <c r="N236" s="38"/>
      <c r="O236" s="38"/>
      <c r="P236" s="38"/>
      <c r="Q236" s="113">
        <v>175</v>
      </c>
      <c r="R236" s="38">
        <v>46</v>
      </c>
      <c r="S236" s="38">
        <v>97</v>
      </c>
      <c r="T236" s="38" t="s">
        <v>36</v>
      </c>
      <c r="U236" s="37" t="s">
        <v>45</v>
      </c>
      <c r="V236" s="38">
        <v>72</v>
      </c>
      <c r="W236" s="38"/>
      <c r="X236" s="38">
        <v>72</v>
      </c>
      <c r="Y236" s="42"/>
      <c r="Z236" s="38"/>
      <c r="AA236" s="38">
        <v>20</v>
      </c>
      <c r="AB236" s="38"/>
    </row>
    <row r="237" spans="1:28" ht="23.1" customHeight="1" x14ac:dyDescent="0.55000000000000004">
      <c r="A237" s="1035" t="s">
        <v>974</v>
      </c>
      <c r="B237" s="38"/>
      <c r="C237" s="37">
        <v>144</v>
      </c>
      <c r="D237" s="38" t="s">
        <v>49</v>
      </c>
      <c r="E237" s="38">
        <v>5655</v>
      </c>
      <c r="F237" s="38">
        <v>18</v>
      </c>
      <c r="G237" s="38"/>
      <c r="H237" s="37" t="s">
        <v>890</v>
      </c>
      <c r="I237" s="38">
        <v>12</v>
      </c>
      <c r="J237" s="38">
        <v>3</v>
      </c>
      <c r="K237" s="38">
        <v>5</v>
      </c>
      <c r="L237" s="519">
        <v>5105</v>
      </c>
      <c r="M237" s="38"/>
      <c r="N237" s="38"/>
      <c r="O237" s="38"/>
      <c r="P237" s="38"/>
      <c r="Q237" s="113">
        <v>150</v>
      </c>
      <c r="R237" s="38"/>
      <c r="S237" s="38"/>
      <c r="T237" s="38"/>
      <c r="U237" s="37"/>
      <c r="V237" s="38"/>
      <c r="W237" s="38"/>
      <c r="X237" s="38"/>
      <c r="Y237" s="42"/>
      <c r="Z237" s="38"/>
      <c r="AA237" s="38"/>
      <c r="AB237" s="38"/>
    </row>
    <row r="238" spans="1:28" ht="23.1" customHeight="1" x14ac:dyDescent="0.55000000000000004">
      <c r="A238" s="1035"/>
      <c r="B238" s="38"/>
      <c r="C238" s="37"/>
      <c r="D238" s="38"/>
      <c r="E238" s="38"/>
      <c r="F238" s="38"/>
      <c r="G238" s="38"/>
      <c r="H238" s="37"/>
      <c r="I238" s="38"/>
      <c r="J238" s="38"/>
      <c r="K238" s="38"/>
      <c r="L238" s="519"/>
      <c r="M238" s="38"/>
      <c r="N238" s="38"/>
      <c r="O238" s="38"/>
      <c r="P238" s="38"/>
      <c r="Q238" s="113"/>
      <c r="R238" s="38"/>
      <c r="S238" s="38"/>
      <c r="T238" s="38"/>
      <c r="U238" s="37"/>
      <c r="V238" s="38"/>
      <c r="W238" s="38"/>
      <c r="X238" s="38"/>
      <c r="Y238" s="42"/>
      <c r="Z238" s="38"/>
      <c r="AA238" s="38"/>
      <c r="AB238" s="38"/>
    </row>
    <row r="239" spans="1:28" ht="23.1" customHeight="1" x14ac:dyDescent="0.55000000000000004">
      <c r="A239" s="1035" t="s">
        <v>975</v>
      </c>
      <c r="B239" s="38">
        <v>69</v>
      </c>
      <c r="C239" s="37">
        <v>145</v>
      </c>
      <c r="D239" s="38" t="s">
        <v>34</v>
      </c>
      <c r="E239" s="38">
        <v>78327</v>
      </c>
      <c r="F239" s="38">
        <v>104</v>
      </c>
      <c r="G239" s="38">
        <v>6781</v>
      </c>
      <c r="H239" s="37" t="s">
        <v>890</v>
      </c>
      <c r="I239" s="38"/>
      <c r="J239" s="38">
        <v>1</v>
      </c>
      <c r="K239" s="38">
        <v>19</v>
      </c>
      <c r="L239" s="519"/>
      <c r="M239" s="38">
        <v>119</v>
      </c>
      <c r="N239" s="38"/>
      <c r="O239" s="38"/>
      <c r="P239" s="38"/>
      <c r="Q239" s="113">
        <v>250</v>
      </c>
      <c r="R239" s="38">
        <v>47</v>
      </c>
      <c r="S239" s="38">
        <v>69</v>
      </c>
      <c r="T239" s="38" t="s">
        <v>36</v>
      </c>
      <c r="U239" s="37" t="s">
        <v>37</v>
      </c>
      <c r="V239" s="38">
        <v>54</v>
      </c>
      <c r="W239" s="38"/>
      <c r="X239" s="38">
        <v>54</v>
      </c>
      <c r="Y239" s="42"/>
      <c r="Z239" s="38"/>
      <c r="AA239" s="38">
        <v>5</v>
      </c>
      <c r="AB239" s="38"/>
    </row>
    <row r="240" spans="1:28" ht="23.1" customHeight="1" x14ac:dyDescent="0.55000000000000004">
      <c r="A240" s="1035" t="s">
        <v>975</v>
      </c>
      <c r="B240" s="38"/>
      <c r="C240" s="37">
        <v>146</v>
      </c>
      <c r="D240" s="38" t="s">
        <v>34</v>
      </c>
      <c r="E240" s="38">
        <v>37517</v>
      </c>
      <c r="F240" s="38">
        <v>6</v>
      </c>
      <c r="G240" s="38">
        <v>1436</v>
      </c>
      <c r="H240" s="37" t="s">
        <v>890</v>
      </c>
      <c r="I240" s="38"/>
      <c r="J240" s="38"/>
      <c r="K240" s="38">
        <v>66</v>
      </c>
      <c r="L240" s="519">
        <v>66</v>
      </c>
      <c r="M240" s="38"/>
      <c r="N240" s="38"/>
      <c r="O240" s="38"/>
      <c r="P240" s="38"/>
      <c r="Q240" s="113">
        <v>100</v>
      </c>
      <c r="R240" s="38"/>
      <c r="S240" s="38"/>
      <c r="T240" s="38"/>
      <c r="U240" s="37"/>
      <c r="V240" s="38"/>
      <c r="W240" s="38"/>
      <c r="X240" s="38"/>
      <c r="Y240" s="42"/>
      <c r="Z240" s="38"/>
      <c r="AA240" s="38"/>
      <c r="AB240" s="38"/>
    </row>
    <row r="241" spans="1:28" ht="23.1" customHeight="1" x14ac:dyDescent="0.55000000000000004">
      <c r="A241" s="1035" t="s">
        <v>975</v>
      </c>
      <c r="B241" s="38"/>
      <c r="C241" s="37">
        <v>147</v>
      </c>
      <c r="D241" s="38" t="s">
        <v>34</v>
      </c>
      <c r="E241" s="38">
        <v>37549</v>
      </c>
      <c r="F241" s="38">
        <v>43</v>
      </c>
      <c r="G241" s="38">
        <v>1498</v>
      </c>
      <c r="H241" s="37" t="s">
        <v>890</v>
      </c>
      <c r="I241" s="38"/>
      <c r="J241" s="38">
        <v>3</v>
      </c>
      <c r="K241" s="38">
        <v>9</v>
      </c>
      <c r="L241" s="519">
        <v>309</v>
      </c>
      <c r="M241" s="38"/>
      <c r="N241" s="38"/>
      <c r="O241" s="38"/>
      <c r="P241" s="38"/>
      <c r="Q241" s="113">
        <v>200</v>
      </c>
      <c r="R241" s="38"/>
      <c r="S241" s="38"/>
      <c r="T241" s="38"/>
      <c r="U241" s="37"/>
      <c r="V241" s="38"/>
      <c r="W241" s="38"/>
      <c r="X241" s="38"/>
      <c r="Y241" s="42"/>
      <c r="Z241" s="38"/>
      <c r="AA241" s="38"/>
      <c r="AB241" s="38"/>
    </row>
    <row r="242" spans="1:28" ht="23.1" customHeight="1" x14ac:dyDescent="0.55000000000000004">
      <c r="A242" s="1035" t="s">
        <v>975</v>
      </c>
      <c r="B242" s="38">
        <v>69</v>
      </c>
      <c r="C242" s="37">
        <v>148</v>
      </c>
      <c r="D242" s="38" t="s">
        <v>49</v>
      </c>
      <c r="E242" s="38">
        <v>2908</v>
      </c>
      <c r="F242" s="38">
        <v>7</v>
      </c>
      <c r="G242" s="38"/>
      <c r="H242" s="37" t="s">
        <v>890</v>
      </c>
      <c r="I242" s="38">
        <v>7</v>
      </c>
      <c r="J242" s="38"/>
      <c r="K242" s="38">
        <v>81</v>
      </c>
      <c r="L242" s="519">
        <v>2881</v>
      </c>
      <c r="M242" s="38"/>
      <c r="N242" s="38"/>
      <c r="O242" s="38"/>
      <c r="P242" s="38"/>
      <c r="Q242" s="113">
        <v>150</v>
      </c>
      <c r="R242" s="38"/>
      <c r="S242" s="38">
        <v>69</v>
      </c>
      <c r="T242" s="38"/>
      <c r="U242" s="37"/>
      <c r="V242" s="38"/>
      <c r="W242" s="38"/>
      <c r="X242" s="38"/>
      <c r="Y242" s="42"/>
      <c r="Z242" s="38"/>
      <c r="AA242" s="38"/>
      <c r="AB242" s="38"/>
    </row>
    <row r="243" spans="1:28" ht="23.1" customHeight="1" x14ac:dyDescent="0.55000000000000004">
      <c r="A243" s="1035" t="s">
        <v>975</v>
      </c>
      <c r="B243" s="38">
        <v>69</v>
      </c>
      <c r="C243" s="37">
        <v>149</v>
      </c>
      <c r="D243" s="38" t="s">
        <v>49</v>
      </c>
      <c r="E243" s="38">
        <v>5338</v>
      </c>
      <c r="F243" s="38">
        <v>17</v>
      </c>
      <c r="G243" s="38"/>
      <c r="H243" s="37" t="s">
        <v>890</v>
      </c>
      <c r="I243" s="38">
        <v>6</v>
      </c>
      <c r="J243" s="38">
        <v>2</v>
      </c>
      <c r="K243" s="38">
        <v>44</v>
      </c>
      <c r="L243" s="519">
        <v>2644</v>
      </c>
      <c r="M243" s="38"/>
      <c r="N243" s="38"/>
      <c r="O243" s="38"/>
      <c r="P243" s="38"/>
      <c r="Q243" s="113">
        <v>100</v>
      </c>
      <c r="R243" s="38"/>
      <c r="S243" s="38">
        <v>69</v>
      </c>
      <c r="T243" s="38"/>
      <c r="U243" s="37"/>
      <c r="V243" s="38"/>
      <c r="W243" s="38"/>
      <c r="X243" s="38"/>
      <c r="Y243" s="42"/>
      <c r="Z243" s="38"/>
      <c r="AA243" s="38"/>
      <c r="AB243" s="38"/>
    </row>
    <row r="244" spans="1:28" ht="23.1" customHeight="1" x14ac:dyDescent="0.55000000000000004">
      <c r="A244" s="1035" t="s">
        <v>976</v>
      </c>
      <c r="B244" s="38">
        <v>69</v>
      </c>
      <c r="C244" s="37">
        <v>150</v>
      </c>
      <c r="D244" s="38" t="s">
        <v>34</v>
      </c>
      <c r="E244" s="38">
        <v>25298</v>
      </c>
      <c r="F244" s="38">
        <v>54</v>
      </c>
      <c r="G244" s="38">
        <v>1755</v>
      </c>
      <c r="H244" s="37" t="s">
        <v>890</v>
      </c>
      <c r="I244" s="38">
        <v>6</v>
      </c>
      <c r="J244" s="38"/>
      <c r="K244" s="38">
        <v>60</v>
      </c>
      <c r="L244" s="519">
        <v>2460</v>
      </c>
      <c r="M244" s="38"/>
      <c r="N244" s="38"/>
      <c r="O244" s="38"/>
      <c r="P244" s="38"/>
      <c r="Q244" s="113">
        <v>100</v>
      </c>
      <c r="R244" s="38"/>
      <c r="S244" s="38">
        <v>69</v>
      </c>
      <c r="T244" s="38"/>
      <c r="U244" s="37"/>
      <c r="V244" s="38"/>
      <c r="W244" s="38"/>
      <c r="X244" s="38"/>
      <c r="Y244" s="42"/>
      <c r="Z244" s="38"/>
      <c r="AA244" s="38"/>
      <c r="AB244" s="38"/>
    </row>
    <row r="245" spans="1:28" ht="23.1" customHeight="1" x14ac:dyDescent="0.55000000000000004">
      <c r="A245" s="1035" t="s">
        <v>977</v>
      </c>
      <c r="B245" s="38">
        <v>69</v>
      </c>
      <c r="C245" s="37">
        <v>151</v>
      </c>
      <c r="D245" s="38" t="s">
        <v>34</v>
      </c>
      <c r="E245" s="38">
        <v>37518</v>
      </c>
      <c r="F245" s="38">
        <v>5</v>
      </c>
      <c r="G245" s="38">
        <v>1437</v>
      </c>
      <c r="H245" s="37" t="s">
        <v>890</v>
      </c>
      <c r="I245" s="38"/>
      <c r="J245" s="38"/>
      <c r="K245" s="38">
        <v>33</v>
      </c>
      <c r="L245" s="519"/>
      <c r="M245" s="38">
        <v>33</v>
      </c>
      <c r="N245" s="38"/>
      <c r="O245" s="38"/>
      <c r="P245" s="38"/>
      <c r="Q245" s="113">
        <v>250</v>
      </c>
      <c r="R245" s="38">
        <v>48</v>
      </c>
      <c r="S245" s="38">
        <v>69</v>
      </c>
      <c r="T245" s="38" t="s">
        <v>36</v>
      </c>
      <c r="U245" s="37" t="s">
        <v>45</v>
      </c>
      <c r="V245" s="38">
        <v>54</v>
      </c>
      <c r="W245" s="38"/>
      <c r="X245" s="38">
        <v>54</v>
      </c>
      <c r="Y245" s="42"/>
      <c r="Z245" s="38"/>
      <c r="AA245" s="38">
        <v>13</v>
      </c>
      <c r="AB245" s="38"/>
    </row>
    <row r="246" spans="1:28" ht="23.1" customHeight="1" x14ac:dyDescent="0.55000000000000004">
      <c r="A246" s="1035"/>
      <c r="B246" s="38"/>
      <c r="C246" s="37"/>
      <c r="D246" s="38"/>
      <c r="E246" s="38"/>
      <c r="F246" s="38"/>
      <c r="G246" s="38"/>
      <c r="H246" s="37"/>
      <c r="I246" s="38"/>
      <c r="J246" s="38"/>
      <c r="K246" s="38"/>
      <c r="L246" s="519"/>
      <c r="M246" s="38"/>
      <c r="N246" s="38"/>
      <c r="O246" s="38"/>
      <c r="P246" s="38"/>
      <c r="Q246" s="113"/>
      <c r="R246" s="38"/>
      <c r="S246" s="38"/>
      <c r="T246" s="38"/>
      <c r="U246" s="37"/>
      <c r="V246" s="38"/>
      <c r="W246" s="38"/>
      <c r="X246" s="38"/>
      <c r="Y246" s="42"/>
      <c r="Z246" s="38"/>
      <c r="AA246" s="38"/>
      <c r="AB246" s="38"/>
    </row>
    <row r="247" spans="1:28" ht="23.1" customHeight="1" x14ac:dyDescent="0.55000000000000004">
      <c r="A247" s="1035" t="s">
        <v>932</v>
      </c>
      <c r="B247" s="38">
        <v>66</v>
      </c>
      <c r="C247" s="37">
        <v>152</v>
      </c>
      <c r="D247" s="38" t="s">
        <v>34</v>
      </c>
      <c r="E247" s="38">
        <v>73936</v>
      </c>
      <c r="F247" s="38">
        <v>101</v>
      </c>
      <c r="G247" s="38">
        <v>6344</v>
      </c>
      <c r="H247" s="37" t="s">
        <v>890</v>
      </c>
      <c r="I247" s="38"/>
      <c r="J247" s="38">
        <v>1</v>
      </c>
      <c r="K247" s="38">
        <v>90</v>
      </c>
      <c r="L247" s="519"/>
      <c r="M247" s="38">
        <v>190</v>
      </c>
      <c r="N247" s="38"/>
      <c r="O247" s="38"/>
      <c r="P247" s="38"/>
      <c r="Q247" s="113">
        <v>100</v>
      </c>
      <c r="R247" s="38">
        <v>49</v>
      </c>
      <c r="S247" s="38">
        <v>66</v>
      </c>
      <c r="T247" s="38" t="s">
        <v>36</v>
      </c>
      <c r="U247" s="37"/>
      <c r="V247" s="38">
        <v>54</v>
      </c>
      <c r="W247" s="38"/>
      <c r="X247" s="38">
        <v>54</v>
      </c>
      <c r="Y247" s="42"/>
      <c r="Z247" s="38"/>
      <c r="AA247" s="38">
        <v>30</v>
      </c>
      <c r="AB247" s="38"/>
    </row>
    <row r="248" spans="1:28" ht="23.1" customHeight="1" x14ac:dyDescent="0.55000000000000004">
      <c r="A248" s="1035"/>
      <c r="B248" s="38"/>
      <c r="C248" s="37"/>
      <c r="D248" s="38"/>
      <c r="E248" s="38"/>
      <c r="F248" s="38"/>
      <c r="G248" s="38"/>
      <c r="H248" s="37"/>
      <c r="I248" s="38"/>
      <c r="J248" s="38"/>
      <c r="K248" s="38"/>
      <c r="L248" s="519"/>
      <c r="M248" s="38"/>
      <c r="N248" s="38"/>
      <c r="O248" s="38"/>
      <c r="P248" s="38"/>
      <c r="Q248" s="113"/>
      <c r="R248" s="38"/>
      <c r="S248" s="38"/>
      <c r="T248" s="38"/>
      <c r="U248" s="37"/>
      <c r="V248" s="38"/>
      <c r="W248" s="38"/>
      <c r="X248" s="38"/>
      <c r="Y248" s="42"/>
      <c r="Z248" s="38"/>
      <c r="AA248" s="38"/>
      <c r="AB248" s="38"/>
    </row>
    <row r="249" spans="1:28" ht="23.1" customHeight="1" x14ac:dyDescent="0.55000000000000004">
      <c r="A249" s="1035" t="s">
        <v>978</v>
      </c>
      <c r="B249" s="38">
        <v>90</v>
      </c>
      <c r="C249" s="37">
        <v>153</v>
      </c>
      <c r="D249" s="38" t="s">
        <v>49</v>
      </c>
      <c r="E249" s="38">
        <v>3845</v>
      </c>
      <c r="F249" s="38">
        <v>1</v>
      </c>
      <c r="G249" s="38"/>
      <c r="H249" s="37" t="s">
        <v>890</v>
      </c>
      <c r="I249" s="38">
        <v>6</v>
      </c>
      <c r="J249" s="38">
        <v>3</v>
      </c>
      <c r="K249" s="38">
        <v>19</v>
      </c>
      <c r="L249" s="519">
        <v>2719</v>
      </c>
      <c r="M249" s="38"/>
      <c r="N249" s="38"/>
      <c r="O249" s="38"/>
      <c r="P249" s="38"/>
      <c r="Q249" s="113">
        <v>250</v>
      </c>
      <c r="R249" s="38"/>
      <c r="S249" s="38">
        <v>90</v>
      </c>
      <c r="T249" s="38"/>
      <c r="U249" s="37"/>
      <c r="V249" s="38"/>
      <c r="W249" s="38"/>
      <c r="X249" s="38"/>
      <c r="Y249" s="42"/>
      <c r="Z249" s="38"/>
      <c r="AA249" s="38"/>
      <c r="AB249" s="38"/>
    </row>
    <row r="250" spans="1:28" ht="23.1" customHeight="1" x14ac:dyDescent="0.55000000000000004">
      <c r="A250" s="1035"/>
      <c r="B250" s="38"/>
      <c r="C250" s="37"/>
      <c r="D250" s="38"/>
      <c r="E250" s="38"/>
      <c r="F250" s="38"/>
      <c r="G250" s="38"/>
      <c r="H250" s="37"/>
      <c r="I250" s="38"/>
      <c r="J250" s="38"/>
      <c r="K250" s="38"/>
      <c r="L250" s="519"/>
      <c r="M250" s="38"/>
      <c r="N250" s="38"/>
      <c r="O250" s="38"/>
      <c r="P250" s="38"/>
      <c r="Q250" s="113"/>
      <c r="R250" s="38"/>
      <c r="S250" s="38"/>
      <c r="T250" s="38"/>
      <c r="U250" s="37"/>
      <c r="V250" s="38"/>
      <c r="W250" s="38"/>
      <c r="X250" s="38"/>
      <c r="Y250" s="42"/>
      <c r="Z250" s="38"/>
      <c r="AA250" s="38"/>
      <c r="AB250" s="38"/>
    </row>
    <row r="251" spans="1:28" ht="23.1" customHeight="1" x14ac:dyDescent="0.55000000000000004">
      <c r="A251" s="1035" t="s">
        <v>979</v>
      </c>
      <c r="B251" s="38"/>
      <c r="C251" s="37">
        <v>154</v>
      </c>
      <c r="D251" s="38" t="s">
        <v>34</v>
      </c>
      <c r="E251" s="38">
        <v>37523</v>
      </c>
      <c r="F251" s="38">
        <v>2</v>
      </c>
      <c r="G251" s="38">
        <v>1448</v>
      </c>
      <c r="H251" s="37" t="s">
        <v>890</v>
      </c>
      <c r="I251" s="38"/>
      <c r="J251" s="38">
        <v>2</v>
      </c>
      <c r="K251" s="38">
        <v>25</v>
      </c>
      <c r="L251" s="519">
        <v>225</v>
      </c>
      <c r="M251" s="38"/>
      <c r="N251" s="38"/>
      <c r="O251" s="38"/>
      <c r="P251" s="38"/>
      <c r="Q251" s="113">
        <v>250</v>
      </c>
      <c r="R251" s="38"/>
      <c r="S251" s="38"/>
      <c r="T251" s="38"/>
      <c r="U251" s="37"/>
      <c r="V251" s="38"/>
      <c r="W251" s="38"/>
      <c r="X251" s="38"/>
      <c r="Y251" s="42"/>
      <c r="Z251" s="38"/>
      <c r="AA251" s="38"/>
      <c r="AB251" s="38"/>
    </row>
    <row r="252" spans="1:28" ht="23.1" customHeight="1" x14ac:dyDescent="0.55000000000000004">
      <c r="A252" s="1035"/>
      <c r="B252" s="38"/>
      <c r="C252" s="37"/>
      <c r="D252" s="38"/>
      <c r="E252" s="38"/>
      <c r="F252" s="38"/>
      <c r="G252" s="38"/>
      <c r="H252" s="37"/>
      <c r="I252" s="38"/>
      <c r="J252" s="38"/>
      <c r="K252" s="38"/>
      <c r="L252" s="519"/>
      <c r="M252" s="38"/>
      <c r="N252" s="38"/>
      <c r="O252" s="38"/>
      <c r="P252" s="38"/>
      <c r="Q252" s="113"/>
      <c r="R252" s="38"/>
      <c r="S252" s="38"/>
      <c r="T252" s="38"/>
      <c r="U252" s="37"/>
      <c r="V252" s="38"/>
      <c r="W252" s="38"/>
      <c r="X252" s="38"/>
      <c r="Y252" s="42"/>
      <c r="Z252" s="38"/>
      <c r="AA252" s="38"/>
      <c r="AB252" s="38"/>
    </row>
    <row r="253" spans="1:28" ht="23.1" customHeight="1" x14ac:dyDescent="0.55000000000000004">
      <c r="A253" s="1035" t="s">
        <v>980</v>
      </c>
      <c r="B253" s="38"/>
      <c r="C253" s="37">
        <v>155</v>
      </c>
      <c r="D253" s="38" t="s">
        <v>34</v>
      </c>
      <c r="E253" s="38">
        <v>37527</v>
      </c>
      <c r="F253" s="38">
        <v>15</v>
      </c>
      <c r="G253" s="38">
        <v>1446</v>
      </c>
      <c r="H253" s="37" t="s">
        <v>890</v>
      </c>
      <c r="I253" s="38"/>
      <c r="J253" s="38">
        <v>2</v>
      </c>
      <c r="K253" s="38">
        <v>8</v>
      </c>
      <c r="L253" s="519">
        <v>208</v>
      </c>
      <c r="M253" s="38"/>
      <c r="N253" s="38"/>
      <c r="O253" s="38"/>
      <c r="P253" s="38"/>
      <c r="Q253" s="113">
        <v>250</v>
      </c>
      <c r="R253" s="38"/>
      <c r="S253" s="38"/>
      <c r="T253" s="38"/>
      <c r="U253" s="37"/>
      <c r="V253" s="38"/>
      <c r="W253" s="38"/>
      <c r="X253" s="38"/>
      <c r="Y253" s="42"/>
      <c r="Z253" s="38"/>
      <c r="AA253" s="38"/>
      <c r="AB253" s="38"/>
    </row>
    <row r="254" spans="1:28" ht="23.1" customHeight="1" x14ac:dyDescent="0.55000000000000004">
      <c r="A254" s="1035" t="s">
        <v>980</v>
      </c>
      <c r="B254" s="38">
        <v>46</v>
      </c>
      <c r="C254" s="37">
        <v>156</v>
      </c>
      <c r="D254" s="38" t="s">
        <v>49</v>
      </c>
      <c r="E254" s="38">
        <v>741</v>
      </c>
      <c r="F254" s="38">
        <v>8</v>
      </c>
      <c r="G254" s="38"/>
      <c r="H254" s="37" t="s">
        <v>890</v>
      </c>
      <c r="I254" s="38">
        <v>28</v>
      </c>
      <c r="J254" s="38">
        <v>1</v>
      </c>
      <c r="K254" s="38">
        <v>64</v>
      </c>
      <c r="L254" s="519">
        <v>11364</v>
      </c>
      <c r="M254" s="38"/>
      <c r="N254" s="38"/>
      <c r="O254" s="38"/>
      <c r="P254" s="38"/>
      <c r="Q254" s="113">
        <v>150</v>
      </c>
      <c r="R254" s="38">
        <v>50</v>
      </c>
      <c r="S254" s="38">
        <v>46</v>
      </c>
      <c r="T254" s="38" t="s">
        <v>36</v>
      </c>
      <c r="U254" s="37" t="s">
        <v>45</v>
      </c>
      <c r="V254" s="38">
        <v>90</v>
      </c>
      <c r="W254" s="38"/>
      <c r="X254" s="38">
        <v>90</v>
      </c>
      <c r="Y254" s="42"/>
      <c r="Z254" s="38"/>
      <c r="AA254" s="38">
        <v>12</v>
      </c>
      <c r="AB254" s="38"/>
    </row>
    <row r="255" spans="1:28" ht="23.1" customHeight="1" x14ac:dyDescent="0.55000000000000004">
      <c r="A255" s="1035"/>
      <c r="B255" s="38"/>
      <c r="C255" s="37"/>
      <c r="D255" s="38"/>
      <c r="E255" s="38"/>
      <c r="F255" s="38"/>
      <c r="G255" s="38"/>
      <c r="H255" s="37"/>
      <c r="I255" s="38"/>
      <c r="J255" s="38"/>
      <c r="K255" s="38"/>
      <c r="L255" s="519"/>
      <c r="M255" s="38"/>
      <c r="N255" s="38"/>
      <c r="O255" s="38"/>
      <c r="P255" s="38"/>
      <c r="Q255" s="113"/>
      <c r="R255" s="38"/>
      <c r="S255" s="38"/>
      <c r="T255" s="38"/>
      <c r="U255" s="37"/>
      <c r="V255" s="38"/>
      <c r="W255" s="38"/>
      <c r="X255" s="38"/>
      <c r="Y255" s="42"/>
      <c r="Z255" s="38"/>
      <c r="AA255" s="38"/>
      <c r="AB255" s="38"/>
    </row>
    <row r="256" spans="1:28" ht="23.1" customHeight="1" x14ac:dyDescent="0.55000000000000004">
      <c r="A256" s="1035" t="s">
        <v>967</v>
      </c>
      <c r="B256" s="38">
        <v>129</v>
      </c>
      <c r="C256" s="37">
        <v>157</v>
      </c>
      <c r="D256" s="38" t="s">
        <v>49</v>
      </c>
      <c r="E256" s="38">
        <v>4922</v>
      </c>
      <c r="F256" s="38">
        <v>7</v>
      </c>
      <c r="G256" s="38"/>
      <c r="H256" s="37" t="s">
        <v>890</v>
      </c>
      <c r="I256" s="38">
        <v>32</v>
      </c>
      <c r="J256" s="38">
        <v>3</v>
      </c>
      <c r="K256" s="38">
        <v>3</v>
      </c>
      <c r="L256" s="519">
        <v>13103</v>
      </c>
      <c r="M256" s="38"/>
      <c r="N256" s="38"/>
      <c r="O256" s="38"/>
      <c r="P256" s="38"/>
      <c r="Q256" s="113">
        <v>100</v>
      </c>
      <c r="R256" s="38"/>
      <c r="S256" s="38">
        <v>129</v>
      </c>
      <c r="T256" s="38"/>
      <c r="U256" s="37"/>
      <c r="V256" s="38"/>
      <c r="W256" s="38"/>
      <c r="X256" s="38"/>
      <c r="Y256" s="42"/>
      <c r="Z256" s="38"/>
      <c r="AA256" s="38"/>
      <c r="AB256" s="38"/>
    </row>
    <row r="257" spans="1:28" ht="23.1" customHeight="1" x14ac:dyDescent="0.55000000000000004">
      <c r="A257" s="1035"/>
      <c r="B257" s="38"/>
      <c r="C257" s="37"/>
      <c r="D257" s="38"/>
      <c r="E257" s="38"/>
      <c r="F257" s="38"/>
      <c r="G257" s="38"/>
      <c r="H257" s="37"/>
      <c r="I257" s="38"/>
      <c r="J257" s="38"/>
      <c r="K257" s="38"/>
      <c r="L257" s="519"/>
      <c r="M257" s="38"/>
      <c r="N257" s="38"/>
      <c r="O257" s="38"/>
      <c r="P257" s="38"/>
      <c r="Q257" s="113"/>
      <c r="R257" s="38"/>
      <c r="S257" s="38"/>
      <c r="T257" s="38"/>
      <c r="U257" s="37"/>
      <c r="V257" s="38"/>
      <c r="W257" s="38"/>
      <c r="X257" s="38"/>
      <c r="Y257" s="42"/>
      <c r="Z257" s="38"/>
      <c r="AA257" s="38"/>
      <c r="AB257" s="38"/>
    </row>
    <row r="258" spans="1:28" ht="23.1" customHeight="1" x14ac:dyDescent="0.55000000000000004">
      <c r="A258" s="1035" t="s">
        <v>981</v>
      </c>
      <c r="B258" s="38">
        <v>125</v>
      </c>
      <c r="C258" s="37">
        <v>158</v>
      </c>
      <c r="D258" s="38" t="s">
        <v>49</v>
      </c>
      <c r="E258" s="38">
        <v>5326</v>
      </c>
      <c r="F258" s="38">
        <v>21</v>
      </c>
      <c r="G258" s="38"/>
      <c r="H258" s="37" t="s">
        <v>890</v>
      </c>
      <c r="I258" s="38">
        <v>18</v>
      </c>
      <c r="J258" s="38">
        <v>3</v>
      </c>
      <c r="K258" s="38">
        <v>79</v>
      </c>
      <c r="L258" s="519">
        <v>7579</v>
      </c>
      <c r="M258" s="38"/>
      <c r="N258" s="38"/>
      <c r="O258" s="38"/>
      <c r="P258" s="38"/>
      <c r="Q258" s="113">
        <v>100</v>
      </c>
      <c r="R258" s="38"/>
      <c r="S258" s="38">
        <v>125</v>
      </c>
      <c r="T258" s="38"/>
      <c r="U258" s="37"/>
      <c r="V258" s="38"/>
      <c r="W258" s="38"/>
      <c r="X258" s="38"/>
      <c r="Y258" s="42"/>
      <c r="Z258" s="38"/>
      <c r="AA258" s="38"/>
      <c r="AB258" s="38"/>
    </row>
    <row r="259" spans="1:28" ht="23.1" customHeight="1" x14ac:dyDescent="0.55000000000000004">
      <c r="A259" s="1035"/>
      <c r="B259" s="38"/>
      <c r="C259" s="37"/>
      <c r="D259" s="38"/>
      <c r="E259" s="38"/>
      <c r="F259" s="38"/>
      <c r="G259" s="38"/>
      <c r="H259" s="37"/>
      <c r="I259" s="38"/>
      <c r="J259" s="38"/>
      <c r="K259" s="38"/>
      <c r="L259" s="519"/>
      <c r="M259" s="38"/>
      <c r="N259" s="38"/>
      <c r="O259" s="38"/>
      <c r="P259" s="38"/>
      <c r="Q259" s="113"/>
      <c r="R259" s="38"/>
      <c r="S259" s="38"/>
      <c r="T259" s="38"/>
      <c r="U259" s="37"/>
      <c r="V259" s="38"/>
      <c r="W259" s="38"/>
      <c r="X259" s="38"/>
      <c r="Y259" s="42"/>
      <c r="Z259" s="38"/>
      <c r="AA259" s="38"/>
      <c r="AB259" s="38"/>
    </row>
    <row r="260" spans="1:28" ht="23.1" customHeight="1" x14ac:dyDescent="0.55000000000000004">
      <c r="A260" s="1035" t="s">
        <v>982</v>
      </c>
      <c r="B260" s="38">
        <v>206</v>
      </c>
      <c r="C260" s="37">
        <v>159</v>
      </c>
      <c r="D260" s="38" t="s">
        <v>49</v>
      </c>
      <c r="E260" s="38">
        <v>4122</v>
      </c>
      <c r="F260" s="38">
        <v>3</v>
      </c>
      <c r="G260" s="38"/>
      <c r="H260" s="37" t="s">
        <v>890</v>
      </c>
      <c r="I260" s="38">
        <v>12</v>
      </c>
      <c r="J260" s="38">
        <v>1</v>
      </c>
      <c r="K260" s="38">
        <v>41</v>
      </c>
      <c r="L260" s="519">
        <v>4941</v>
      </c>
      <c r="M260" s="38"/>
      <c r="N260" s="38"/>
      <c r="O260" s="38"/>
      <c r="P260" s="38"/>
      <c r="Q260" s="113">
        <v>150</v>
      </c>
      <c r="R260" s="38"/>
      <c r="S260" s="38">
        <v>206</v>
      </c>
      <c r="T260" s="38"/>
      <c r="U260" s="37"/>
      <c r="V260" s="38"/>
      <c r="W260" s="38"/>
      <c r="X260" s="38"/>
      <c r="Y260" s="42"/>
      <c r="Z260" s="38"/>
      <c r="AA260" s="38"/>
      <c r="AB260" s="38"/>
    </row>
    <row r="261" spans="1:28" ht="23.1" customHeight="1" x14ac:dyDescent="0.55000000000000004">
      <c r="A261" s="1035"/>
      <c r="B261" s="38"/>
      <c r="C261" s="37"/>
      <c r="D261" s="38"/>
      <c r="E261" s="38"/>
      <c r="F261" s="38"/>
      <c r="G261" s="38"/>
      <c r="H261" s="37"/>
      <c r="I261" s="38"/>
      <c r="J261" s="38"/>
      <c r="K261" s="38"/>
      <c r="L261" s="519"/>
      <c r="M261" s="38"/>
      <c r="N261" s="38"/>
      <c r="O261" s="38"/>
      <c r="P261" s="38"/>
      <c r="Q261" s="113"/>
      <c r="R261" s="38"/>
      <c r="S261" s="38"/>
      <c r="T261" s="38"/>
      <c r="U261" s="37"/>
      <c r="V261" s="38"/>
      <c r="W261" s="38"/>
      <c r="X261" s="38"/>
      <c r="Y261" s="42"/>
      <c r="Z261" s="38"/>
      <c r="AA261" s="38"/>
      <c r="AB261" s="38"/>
    </row>
    <row r="262" spans="1:28" ht="23.1" customHeight="1" x14ac:dyDescent="0.55000000000000004">
      <c r="A262" s="1035" t="s">
        <v>983</v>
      </c>
      <c r="B262" s="38">
        <v>128</v>
      </c>
      <c r="C262" s="37">
        <v>160</v>
      </c>
      <c r="D262" s="38" t="s">
        <v>34</v>
      </c>
      <c r="E262" s="38">
        <v>41636</v>
      </c>
      <c r="F262" s="38">
        <v>79</v>
      </c>
      <c r="G262" s="38">
        <v>3587</v>
      </c>
      <c r="H262" s="37" t="s">
        <v>890</v>
      </c>
      <c r="I262" s="38">
        <v>2</v>
      </c>
      <c r="J262" s="38"/>
      <c r="K262" s="38">
        <v>52</v>
      </c>
      <c r="L262" s="519">
        <v>852</v>
      </c>
      <c r="M262" s="38"/>
      <c r="N262" s="38"/>
      <c r="O262" s="38"/>
      <c r="P262" s="38"/>
      <c r="Q262" s="113">
        <v>250</v>
      </c>
      <c r="R262" s="38"/>
      <c r="S262" s="38">
        <v>128</v>
      </c>
      <c r="T262" s="38"/>
      <c r="U262" s="37"/>
      <c r="V262" s="38"/>
      <c r="W262" s="38"/>
      <c r="X262" s="38"/>
      <c r="Y262" s="42"/>
      <c r="Z262" s="38"/>
      <c r="AA262" s="38"/>
      <c r="AB262" s="38"/>
    </row>
    <row r="263" spans="1:28" ht="23.1" customHeight="1" x14ac:dyDescent="0.55000000000000004">
      <c r="A263" s="1035"/>
      <c r="B263" s="38"/>
      <c r="C263" s="37"/>
      <c r="D263" s="38"/>
      <c r="E263" s="38"/>
      <c r="F263" s="38"/>
      <c r="G263" s="38"/>
      <c r="H263" s="37"/>
      <c r="I263" s="38"/>
      <c r="J263" s="38"/>
      <c r="K263" s="38"/>
      <c r="L263" s="519"/>
      <c r="M263" s="38"/>
      <c r="N263" s="38"/>
      <c r="O263" s="38"/>
      <c r="P263" s="38"/>
      <c r="Q263" s="113"/>
      <c r="R263" s="38"/>
      <c r="S263" s="38"/>
      <c r="T263" s="38"/>
      <c r="U263" s="37"/>
      <c r="V263" s="38"/>
      <c r="W263" s="38"/>
      <c r="X263" s="38"/>
      <c r="Y263" s="42"/>
      <c r="Z263" s="38"/>
      <c r="AA263" s="38"/>
      <c r="AB263" s="38"/>
    </row>
    <row r="264" spans="1:28" ht="23.1" customHeight="1" x14ac:dyDescent="0.55000000000000004">
      <c r="A264" s="1035" t="s">
        <v>984</v>
      </c>
      <c r="B264" s="38">
        <v>35</v>
      </c>
      <c r="C264" s="37">
        <v>161</v>
      </c>
      <c r="D264" s="38" t="s">
        <v>49</v>
      </c>
      <c r="E264" s="38">
        <v>2916</v>
      </c>
      <c r="F264" s="38"/>
      <c r="G264" s="38"/>
      <c r="H264" s="37" t="s">
        <v>890</v>
      </c>
      <c r="I264" s="38">
        <v>14</v>
      </c>
      <c r="J264" s="38">
        <v>1</v>
      </c>
      <c r="K264" s="38">
        <v>14</v>
      </c>
      <c r="L264" s="519">
        <v>5714</v>
      </c>
      <c r="M264" s="38"/>
      <c r="N264" s="38"/>
      <c r="O264" s="38"/>
      <c r="P264" s="38"/>
      <c r="Q264" s="113">
        <v>250</v>
      </c>
      <c r="R264" s="38"/>
      <c r="S264" s="38">
        <v>35</v>
      </c>
      <c r="T264" s="38"/>
      <c r="U264" s="37"/>
      <c r="V264" s="38"/>
      <c r="W264" s="38"/>
      <c r="X264" s="38"/>
      <c r="Y264" s="42"/>
      <c r="Z264" s="38"/>
      <c r="AA264" s="38"/>
      <c r="AB264" s="38"/>
    </row>
    <row r="265" spans="1:28" ht="23.1" customHeight="1" x14ac:dyDescent="0.55000000000000004">
      <c r="A265" s="1035"/>
      <c r="B265" s="38"/>
      <c r="C265" s="37"/>
      <c r="D265" s="38"/>
      <c r="E265" s="38"/>
      <c r="F265" s="38"/>
      <c r="G265" s="38"/>
      <c r="H265" s="37"/>
      <c r="I265" s="38"/>
      <c r="J265" s="38"/>
      <c r="K265" s="38"/>
      <c r="L265" s="519"/>
      <c r="M265" s="38"/>
      <c r="N265" s="38"/>
      <c r="O265" s="38"/>
      <c r="P265" s="38"/>
      <c r="Q265" s="113"/>
      <c r="R265" s="38"/>
      <c r="S265" s="38"/>
      <c r="T265" s="38"/>
      <c r="U265" s="37"/>
      <c r="V265" s="38"/>
      <c r="W265" s="38"/>
      <c r="X265" s="38"/>
      <c r="Y265" s="42"/>
      <c r="Z265" s="38"/>
      <c r="AA265" s="38"/>
      <c r="AB265" s="38"/>
    </row>
    <row r="266" spans="1:28" ht="23.1" customHeight="1" x14ac:dyDescent="0.55000000000000004">
      <c r="A266" s="1035" t="s">
        <v>985</v>
      </c>
      <c r="B266" s="38">
        <v>142</v>
      </c>
      <c r="C266" s="37">
        <v>162</v>
      </c>
      <c r="D266" s="38" t="s">
        <v>34</v>
      </c>
      <c r="E266" s="38">
        <v>41748</v>
      </c>
      <c r="F266" s="38">
        <v>106</v>
      </c>
      <c r="G266" s="38">
        <v>3635</v>
      </c>
      <c r="H266" s="37" t="s">
        <v>890</v>
      </c>
      <c r="I266" s="38"/>
      <c r="J266" s="38">
        <v>3</v>
      </c>
      <c r="K266" s="38">
        <v>55</v>
      </c>
      <c r="L266" s="519"/>
      <c r="M266" s="38">
        <v>355</v>
      </c>
      <c r="N266" s="38"/>
      <c r="O266" s="38"/>
      <c r="P266" s="38"/>
      <c r="Q266" s="113">
        <v>250</v>
      </c>
      <c r="R266" s="38">
        <v>51</v>
      </c>
      <c r="S266" s="38">
        <v>142</v>
      </c>
      <c r="T266" s="38" t="s">
        <v>36</v>
      </c>
      <c r="U266" s="37" t="s">
        <v>45</v>
      </c>
      <c r="V266" s="38">
        <v>108</v>
      </c>
      <c r="W266" s="38"/>
      <c r="X266" s="38">
        <v>108</v>
      </c>
      <c r="Y266" s="42"/>
      <c r="Z266" s="38"/>
      <c r="AA266" s="38">
        <v>6</v>
      </c>
      <c r="AB266" s="38"/>
    </row>
    <row r="267" spans="1:28" ht="23.1" customHeight="1" x14ac:dyDescent="0.55000000000000004">
      <c r="A267" s="1035" t="s">
        <v>985</v>
      </c>
      <c r="B267" s="38"/>
      <c r="C267" s="37">
        <v>163</v>
      </c>
      <c r="D267" s="38" t="s">
        <v>49</v>
      </c>
      <c r="E267" s="38">
        <v>3846</v>
      </c>
      <c r="F267" s="38"/>
      <c r="G267" s="38"/>
      <c r="H267" s="37" t="s">
        <v>890</v>
      </c>
      <c r="I267" s="38">
        <v>9</v>
      </c>
      <c r="J267" s="38">
        <v>2</v>
      </c>
      <c r="K267" s="38">
        <v>56</v>
      </c>
      <c r="L267" s="519">
        <v>3856</v>
      </c>
      <c r="M267" s="38"/>
      <c r="N267" s="38"/>
      <c r="O267" s="38"/>
      <c r="P267" s="38"/>
      <c r="Q267" s="113"/>
      <c r="R267" s="38"/>
      <c r="S267" s="38"/>
      <c r="T267" s="38"/>
      <c r="U267" s="37"/>
      <c r="V267" s="38"/>
      <c r="W267" s="38"/>
      <c r="X267" s="38"/>
      <c r="Y267" s="42"/>
      <c r="Z267" s="38"/>
      <c r="AA267" s="38"/>
      <c r="AB267" s="38"/>
    </row>
    <row r="268" spans="1:28" ht="23.1" customHeight="1" x14ac:dyDescent="0.55000000000000004">
      <c r="A268" s="1035"/>
      <c r="B268" s="38"/>
      <c r="C268" s="37"/>
      <c r="D268" s="38"/>
      <c r="E268" s="38"/>
      <c r="F268" s="38"/>
      <c r="G268" s="38"/>
      <c r="H268" s="37"/>
      <c r="I268" s="38"/>
      <c r="J268" s="38"/>
      <c r="K268" s="38"/>
      <c r="L268" s="519"/>
      <c r="M268" s="38"/>
      <c r="N268" s="38"/>
      <c r="O268" s="38"/>
      <c r="P268" s="38"/>
      <c r="Q268" s="113"/>
      <c r="R268" s="38"/>
      <c r="S268" s="38"/>
      <c r="T268" s="38"/>
      <c r="U268" s="37"/>
      <c r="V268" s="38"/>
      <c r="W268" s="38"/>
      <c r="X268" s="38"/>
      <c r="Y268" s="42"/>
      <c r="Z268" s="38"/>
      <c r="AA268" s="38"/>
      <c r="AB268" s="38"/>
    </row>
    <row r="269" spans="1:28" ht="23.1" customHeight="1" x14ac:dyDescent="0.55000000000000004">
      <c r="A269" s="1035" t="s">
        <v>986</v>
      </c>
      <c r="B269" s="38">
        <v>12</v>
      </c>
      <c r="C269" s="37">
        <v>164</v>
      </c>
      <c r="D269" s="38" t="s">
        <v>49</v>
      </c>
      <c r="E269" s="38">
        <v>5349</v>
      </c>
      <c r="F269" s="38">
        <v>19</v>
      </c>
      <c r="G269" s="38"/>
      <c r="H269" s="37" t="s">
        <v>890</v>
      </c>
      <c r="I269" s="38">
        <v>6</v>
      </c>
      <c r="J269" s="38">
        <v>1</v>
      </c>
      <c r="K269" s="38">
        <v>19</v>
      </c>
      <c r="L269" s="519">
        <v>2519</v>
      </c>
      <c r="M269" s="38"/>
      <c r="N269" s="38"/>
      <c r="O269" s="38"/>
      <c r="P269" s="38"/>
      <c r="Q269" s="113">
        <v>100</v>
      </c>
      <c r="R269" s="38"/>
      <c r="S269" s="38">
        <v>12</v>
      </c>
      <c r="T269" s="38"/>
      <c r="U269" s="37"/>
      <c r="V269" s="38"/>
      <c r="W269" s="38"/>
      <c r="X269" s="38"/>
      <c r="Y269" s="42"/>
      <c r="Z269" s="38"/>
      <c r="AA269" s="38"/>
      <c r="AB269" s="38"/>
    </row>
    <row r="270" spans="1:28" ht="23.1" customHeight="1" x14ac:dyDescent="0.55000000000000004">
      <c r="A270" s="1035"/>
      <c r="B270" s="38"/>
      <c r="C270" s="37"/>
      <c r="D270" s="38"/>
      <c r="E270" s="38"/>
      <c r="F270" s="38"/>
      <c r="G270" s="38"/>
      <c r="H270" s="37"/>
      <c r="I270" s="38"/>
      <c r="J270" s="38"/>
      <c r="K270" s="38"/>
      <c r="L270" s="519"/>
      <c r="M270" s="38"/>
      <c r="N270" s="38"/>
      <c r="O270" s="38"/>
      <c r="P270" s="38"/>
      <c r="Q270" s="113"/>
      <c r="R270" s="38"/>
      <c r="S270" s="38"/>
      <c r="T270" s="38"/>
      <c r="U270" s="37"/>
      <c r="V270" s="38"/>
      <c r="W270" s="38"/>
      <c r="X270" s="38"/>
      <c r="Y270" s="42"/>
      <c r="Z270" s="38"/>
      <c r="AA270" s="38"/>
      <c r="AB270" s="38"/>
    </row>
    <row r="271" spans="1:28" ht="23.1" customHeight="1" x14ac:dyDescent="0.55000000000000004">
      <c r="A271" s="1035" t="s">
        <v>987</v>
      </c>
      <c r="B271" s="38">
        <v>127</v>
      </c>
      <c r="C271" s="37">
        <v>165</v>
      </c>
      <c r="D271" s="38" t="s">
        <v>49</v>
      </c>
      <c r="E271" s="38">
        <v>2907</v>
      </c>
      <c r="F271" s="38">
        <v>2</v>
      </c>
      <c r="G271" s="38"/>
      <c r="H271" s="37" t="s">
        <v>890</v>
      </c>
      <c r="I271" s="38">
        <v>29</v>
      </c>
      <c r="J271" s="38">
        <v>3</v>
      </c>
      <c r="K271" s="38">
        <v>11</v>
      </c>
      <c r="L271" s="519">
        <v>11911</v>
      </c>
      <c r="M271" s="38"/>
      <c r="N271" s="38"/>
      <c r="O271" s="38"/>
      <c r="P271" s="38"/>
      <c r="Q271" s="113">
        <v>100</v>
      </c>
      <c r="R271" s="38"/>
      <c r="S271" s="38">
        <v>127</v>
      </c>
      <c r="T271" s="38"/>
      <c r="U271" s="37"/>
      <c r="V271" s="38"/>
      <c r="W271" s="38"/>
      <c r="X271" s="38"/>
      <c r="Y271" s="42"/>
      <c r="Z271" s="38"/>
      <c r="AA271" s="38"/>
      <c r="AB271" s="38"/>
    </row>
    <row r="272" spans="1:28" ht="23.1" customHeight="1" x14ac:dyDescent="0.55000000000000004">
      <c r="A272" s="1035"/>
      <c r="B272" s="38"/>
      <c r="C272" s="37"/>
      <c r="D272" s="38"/>
      <c r="E272" s="38"/>
      <c r="F272" s="38"/>
      <c r="G272" s="38"/>
      <c r="H272" s="37"/>
      <c r="I272" s="38"/>
      <c r="J272" s="38"/>
      <c r="K272" s="38"/>
      <c r="L272" s="519"/>
      <c r="M272" s="38"/>
      <c r="N272" s="38"/>
      <c r="O272" s="38"/>
      <c r="P272" s="38"/>
      <c r="Q272" s="113"/>
      <c r="R272" s="38"/>
      <c r="S272" s="38"/>
      <c r="T272" s="38"/>
      <c r="U272" s="37"/>
      <c r="V272" s="38"/>
      <c r="W272" s="38"/>
      <c r="X272" s="38"/>
      <c r="Y272" s="42"/>
      <c r="Z272" s="38"/>
      <c r="AA272" s="38"/>
      <c r="AB272" s="38"/>
    </row>
    <row r="273" spans="1:28" ht="23.1" customHeight="1" x14ac:dyDescent="0.55000000000000004">
      <c r="A273" s="1035" t="s">
        <v>935</v>
      </c>
      <c r="B273" s="38">
        <v>25</v>
      </c>
      <c r="C273" s="37">
        <v>166</v>
      </c>
      <c r="D273" s="38" t="s">
        <v>47</v>
      </c>
      <c r="E273" s="38">
        <v>101</v>
      </c>
      <c r="F273" s="38">
        <v>42</v>
      </c>
      <c r="G273" s="38"/>
      <c r="H273" s="37" t="s">
        <v>890</v>
      </c>
      <c r="I273" s="38">
        <v>35</v>
      </c>
      <c r="J273" s="38"/>
      <c r="K273" s="38"/>
      <c r="L273" s="519">
        <v>14000</v>
      </c>
      <c r="M273" s="38"/>
      <c r="N273" s="38"/>
      <c r="O273" s="38"/>
      <c r="P273" s="38"/>
      <c r="Q273" s="113">
        <v>150</v>
      </c>
      <c r="R273" s="38"/>
      <c r="S273" s="38">
        <v>25</v>
      </c>
      <c r="T273" s="38"/>
      <c r="V273" s="38"/>
      <c r="W273" s="38"/>
      <c r="X273" s="38"/>
      <c r="Y273" s="42"/>
      <c r="Z273" s="38"/>
      <c r="AA273" s="38"/>
      <c r="AB273" s="38"/>
    </row>
    <row r="274" spans="1:28" s="13" customFormat="1" ht="23.1" customHeight="1" x14ac:dyDescent="0.55000000000000004">
      <c r="A274" s="1037" t="s">
        <v>935</v>
      </c>
      <c r="B274" s="40"/>
      <c r="C274" s="787">
        <v>166.1</v>
      </c>
      <c r="D274" s="40" t="s">
        <v>34</v>
      </c>
      <c r="E274" s="40">
        <v>36997</v>
      </c>
      <c r="F274" s="40">
        <v>53</v>
      </c>
      <c r="G274" s="40">
        <v>1486</v>
      </c>
      <c r="H274" s="141"/>
      <c r="I274" s="40">
        <v>2</v>
      </c>
      <c r="J274" s="40"/>
      <c r="K274" s="40">
        <v>36</v>
      </c>
      <c r="L274" s="520">
        <v>836</v>
      </c>
      <c r="M274" s="40"/>
      <c r="N274" s="40"/>
      <c r="O274" s="40"/>
      <c r="P274" s="40"/>
      <c r="Q274" s="114"/>
      <c r="R274" s="40"/>
      <c r="S274" s="40"/>
      <c r="T274" s="40"/>
      <c r="V274" s="40"/>
      <c r="W274" s="40"/>
      <c r="X274" s="40"/>
      <c r="Y274" s="40"/>
      <c r="Z274" s="40"/>
      <c r="AA274" s="40"/>
      <c r="AB274" s="40"/>
    </row>
    <row r="275" spans="1:28" s="16" customFormat="1" ht="23.1" customHeight="1" x14ac:dyDescent="0.55000000000000004">
      <c r="A275" s="1039"/>
      <c r="B275" s="42"/>
      <c r="C275" s="43"/>
      <c r="D275" s="42"/>
      <c r="E275" s="42"/>
      <c r="F275" s="42"/>
      <c r="G275" s="42"/>
      <c r="H275" s="43"/>
      <c r="I275" s="42"/>
      <c r="J275" s="42"/>
      <c r="K275" s="42"/>
      <c r="L275" s="522"/>
      <c r="M275" s="42"/>
      <c r="N275" s="42"/>
      <c r="O275" s="42"/>
      <c r="P275" s="42"/>
      <c r="Q275" s="116"/>
      <c r="R275" s="42"/>
      <c r="S275" s="42"/>
      <c r="T275" s="42"/>
      <c r="V275" s="42"/>
      <c r="W275" s="42"/>
      <c r="X275" s="42"/>
      <c r="Y275" s="42"/>
      <c r="Z275" s="42"/>
      <c r="AA275" s="42"/>
      <c r="AB275" s="42"/>
    </row>
    <row r="276" spans="1:28" ht="23.1" customHeight="1" x14ac:dyDescent="0.55000000000000004">
      <c r="A276" s="1035" t="s">
        <v>988</v>
      </c>
      <c r="B276" s="38">
        <v>114</v>
      </c>
      <c r="C276" s="37">
        <v>167</v>
      </c>
      <c r="D276" s="38" t="s">
        <v>34</v>
      </c>
      <c r="E276" s="38">
        <v>73930</v>
      </c>
      <c r="F276" s="38">
        <v>95</v>
      </c>
      <c r="G276" s="38">
        <v>6338</v>
      </c>
      <c r="H276" s="37" t="s">
        <v>890</v>
      </c>
      <c r="I276" s="38"/>
      <c r="J276" s="38"/>
      <c r="K276" s="38">
        <v>84</v>
      </c>
      <c r="L276" s="519"/>
      <c r="M276" s="38">
        <v>84</v>
      </c>
      <c r="N276" s="38"/>
      <c r="O276" s="38"/>
      <c r="P276" s="38"/>
      <c r="Q276" s="113">
        <v>250</v>
      </c>
      <c r="R276" s="38">
        <v>52</v>
      </c>
      <c r="S276" s="38">
        <v>114</v>
      </c>
      <c r="T276" s="38" t="s">
        <v>36</v>
      </c>
      <c r="U276" s="37" t="s">
        <v>37</v>
      </c>
      <c r="V276" s="38">
        <v>54</v>
      </c>
      <c r="W276" s="38"/>
      <c r="X276" s="38">
        <v>54</v>
      </c>
      <c r="Y276" s="42"/>
      <c r="Z276" s="38"/>
      <c r="AA276" s="38">
        <v>17</v>
      </c>
      <c r="AB276" s="38"/>
    </row>
    <row r="277" spans="1:28" ht="23.1" customHeight="1" x14ac:dyDescent="0.55000000000000004">
      <c r="A277" s="1035" t="s">
        <v>988</v>
      </c>
      <c r="B277" s="38">
        <v>25</v>
      </c>
      <c r="C277" s="37">
        <v>168</v>
      </c>
      <c r="D277" s="38" t="s">
        <v>49</v>
      </c>
      <c r="E277" s="38">
        <v>5347</v>
      </c>
      <c r="F277" s="38">
        <v>7</v>
      </c>
      <c r="G277" s="38"/>
      <c r="H277" s="37" t="s">
        <v>890</v>
      </c>
      <c r="I277" s="38">
        <v>6</v>
      </c>
      <c r="J277" s="38">
        <v>3</v>
      </c>
      <c r="K277" s="38">
        <v>69</v>
      </c>
      <c r="L277" s="519">
        <v>2769</v>
      </c>
      <c r="M277" s="38"/>
      <c r="N277" s="38"/>
      <c r="O277" s="38"/>
      <c r="P277" s="38"/>
      <c r="Q277" s="113">
        <v>100</v>
      </c>
      <c r="R277" s="38"/>
      <c r="S277" s="38">
        <v>25</v>
      </c>
      <c r="T277" s="38"/>
      <c r="U277" s="37"/>
      <c r="W277" s="38"/>
      <c r="X277" s="38"/>
      <c r="Y277" s="42"/>
      <c r="Z277" s="38"/>
      <c r="AA277" s="38"/>
      <c r="AB277" s="38"/>
    </row>
    <row r="278" spans="1:28" ht="23.1" customHeight="1" x14ac:dyDescent="0.55000000000000004">
      <c r="A278" s="1035"/>
      <c r="B278" s="38"/>
      <c r="C278" s="37"/>
      <c r="D278" s="38"/>
      <c r="E278" s="38"/>
      <c r="F278" s="38"/>
      <c r="G278" s="38"/>
      <c r="H278" s="37"/>
      <c r="I278" s="38"/>
      <c r="J278" s="38"/>
      <c r="K278" s="38"/>
      <c r="L278" s="519"/>
      <c r="M278" s="38"/>
      <c r="N278" s="38"/>
      <c r="O278" s="38"/>
      <c r="P278" s="38"/>
      <c r="Q278" s="113"/>
      <c r="R278" s="38"/>
      <c r="S278" s="38"/>
      <c r="T278" s="38"/>
      <c r="U278" s="37"/>
      <c r="W278" s="38"/>
      <c r="X278" s="38"/>
      <c r="Y278" s="42"/>
      <c r="Z278" s="38"/>
      <c r="AA278" s="38"/>
      <c r="AB278" s="38"/>
    </row>
    <row r="279" spans="1:28" ht="23.1" customHeight="1" x14ac:dyDescent="0.55000000000000004">
      <c r="A279" s="1035" t="s">
        <v>989</v>
      </c>
      <c r="B279" s="38">
        <v>105</v>
      </c>
      <c r="C279" s="37">
        <v>169</v>
      </c>
      <c r="D279" s="38" t="s">
        <v>49</v>
      </c>
      <c r="E279" s="38">
        <v>19564</v>
      </c>
      <c r="F279" s="38">
        <v>12</v>
      </c>
      <c r="G279" s="38">
        <v>46</v>
      </c>
      <c r="H279" s="37" t="s">
        <v>890</v>
      </c>
      <c r="I279" s="38">
        <v>2</v>
      </c>
      <c r="J279" s="38">
        <v>3</v>
      </c>
      <c r="K279" s="38">
        <v>28</v>
      </c>
      <c r="L279" s="519">
        <v>1128</v>
      </c>
      <c r="M279" s="38"/>
      <c r="N279" s="38"/>
      <c r="O279" s="38"/>
      <c r="P279" s="38"/>
      <c r="Q279" s="113">
        <v>250</v>
      </c>
      <c r="R279" s="38"/>
      <c r="S279" s="38">
        <v>105</v>
      </c>
      <c r="T279" s="38"/>
      <c r="U279" s="37"/>
      <c r="V279" s="38"/>
      <c r="W279" s="38"/>
      <c r="X279" s="38"/>
      <c r="Y279" s="42"/>
      <c r="Z279" s="38"/>
      <c r="AA279" s="38"/>
      <c r="AB279" s="38"/>
    </row>
    <row r="280" spans="1:28" ht="23.1" customHeight="1" x14ac:dyDescent="0.55000000000000004">
      <c r="A280" s="1035"/>
      <c r="B280" s="38"/>
      <c r="C280" s="37"/>
      <c r="D280" s="38"/>
      <c r="E280" s="38"/>
      <c r="F280" s="38"/>
      <c r="G280" s="38"/>
      <c r="H280" s="37"/>
      <c r="I280" s="38"/>
      <c r="J280" s="38"/>
      <c r="K280" s="38"/>
      <c r="L280" s="519"/>
      <c r="M280" s="38"/>
      <c r="N280" s="38"/>
      <c r="O280" s="38"/>
      <c r="P280" s="38"/>
      <c r="Q280" s="113"/>
      <c r="R280" s="38"/>
      <c r="S280" s="38"/>
      <c r="T280" s="38"/>
      <c r="U280" s="37"/>
      <c r="V280" s="38"/>
      <c r="W280" s="38"/>
      <c r="X280" s="38"/>
      <c r="Y280" s="42"/>
      <c r="Z280" s="38"/>
      <c r="AA280" s="38"/>
      <c r="AB280" s="38"/>
    </row>
    <row r="281" spans="1:28" ht="23.1" customHeight="1" x14ac:dyDescent="0.55000000000000004">
      <c r="A281" s="1035" t="s">
        <v>990</v>
      </c>
      <c r="B281" s="38">
        <v>77</v>
      </c>
      <c r="C281" s="37">
        <v>170</v>
      </c>
      <c r="D281" s="38" t="s">
        <v>34</v>
      </c>
      <c r="E281" s="38">
        <v>92911</v>
      </c>
      <c r="F281" s="38">
        <v>426</v>
      </c>
      <c r="G281" s="38">
        <v>7505</v>
      </c>
      <c r="H281" s="37" t="s">
        <v>890</v>
      </c>
      <c r="I281" s="38">
        <v>1</v>
      </c>
      <c r="J281" s="38"/>
      <c r="K281" s="38">
        <v>10</v>
      </c>
      <c r="L281" s="519"/>
      <c r="M281" s="38">
        <v>410</v>
      </c>
      <c r="N281" s="38"/>
      <c r="O281" s="38"/>
      <c r="P281" s="38"/>
      <c r="Q281" s="113">
        <v>250</v>
      </c>
      <c r="R281" s="38">
        <v>53</v>
      </c>
      <c r="S281" s="38">
        <v>77</v>
      </c>
      <c r="T281" s="38" t="s">
        <v>36</v>
      </c>
      <c r="U281" s="37" t="s">
        <v>37</v>
      </c>
      <c r="V281" s="38">
        <v>135</v>
      </c>
      <c r="W281" s="38"/>
      <c r="X281" s="38">
        <v>135</v>
      </c>
      <c r="Y281" s="42"/>
      <c r="Z281" s="38"/>
      <c r="AA281" s="38">
        <v>2</v>
      </c>
      <c r="AB281" s="38"/>
    </row>
    <row r="282" spans="1:28" ht="23.1" customHeight="1" x14ac:dyDescent="0.55000000000000004">
      <c r="A282" s="1035"/>
      <c r="B282" s="38"/>
      <c r="C282" s="37"/>
      <c r="D282" s="38"/>
      <c r="E282" s="38"/>
      <c r="F282" s="38"/>
      <c r="G282" s="38"/>
      <c r="H282" s="37"/>
      <c r="I282" s="38"/>
      <c r="J282" s="38"/>
      <c r="K282" s="38"/>
      <c r="L282" s="519"/>
      <c r="M282" s="38"/>
      <c r="N282" s="38"/>
      <c r="O282" s="38"/>
      <c r="P282" s="38"/>
      <c r="Q282" s="113"/>
      <c r="R282" s="38"/>
      <c r="S282" s="38"/>
      <c r="T282" s="38"/>
      <c r="U282" s="37"/>
      <c r="V282" s="38"/>
      <c r="W282" s="38"/>
      <c r="X282" s="38"/>
      <c r="Y282" s="42"/>
      <c r="Z282" s="38"/>
      <c r="AA282" s="38"/>
      <c r="AB282" s="38"/>
    </row>
    <row r="283" spans="1:28" ht="23.1" customHeight="1" x14ac:dyDescent="0.55000000000000004">
      <c r="A283" s="1035" t="s">
        <v>896</v>
      </c>
      <c r="B283" s="38">
        <v>25</v>
      </c>
      <c r="C283" s="37">
        <v>171</v>
      </c>
      <c r="D283" s="38" t="s">
        <v>49</v>
      </c>
      <c r="E283" s="38">
        <v>841</v>
      </c>
      <c r="F283" s="38">
        <v>7</v>
      </c>
      <c r="G283" s="38"/>
      <c r="H283" s="37" t="s">
        <v>890</v>
      </c>
      <c r="I283" s="38">
        <v>2</v>
      </c>
      <c r="J283" s="38">
        <v>2</v>
      </c>
      <c r="K283" s="38">
        <v>5</v>
      </c>
      <c r="L283" s="519">
        <v>1005</v>
      </c>
      <c r="M283" s="38"/>
      <c r="N283" s="38"/>
      <c r="O283" s="38"/>
      <c r="P283" s="38"/>
      <c r="Q283" s="113">
        <v>100</v>
      </c>
      <c r="R283" s="38"/>
      <c r="S283" s="38">
        <v>25</v>
      </c>
      <c r="T283" s="38"/>
      <c r="U283" s="37"/>
      <c r="V283" s="38"/>
      <c r="W283" s="38"/>
      <c r="X283" s="38"/>
      <c r="Y283" s="42"/>
      <c r="Z283" s="38"/>
      <c r="AA283" s="38"/>
      <c r="AB283" s="38"/>
    </row>
    <row r="284" spans="1:28" ht="23.1" customHeight="1" x14ac:dyDescent="0.55000000000000004">
      <c r="A284" s="1035"/>
      <c r="B284" s="38"/>
      <c r="C284" s="37"/>
      <c r="D284" s="38"/>
      <c r="E284" s="38"/>
      <c r="F284" s="38"/>
      <c r="G284" s="38"/>
      <c r="H284" s="37"/>
      <c r="I284" s="38"/>
      <c r="J284" s="38"/>
      <c r="K284" s="38"/>
      <c r="L284" s="519"/>
      <c r="M284" s="38"/>
      <c r="N284" s="38"/>
      <c r="O284" s="38"/>
      <c r="P284" s="38"/>
      <c r="Q284" s="113"/>
      <c r="R284" s="38"/>
      <c r="S284" s="38"/>
      <c r="T284" s="38"/>
      <c r="U284" s="37"/>
      <c r="V284" s="38"/>
      <c r="W284" s="38"/>
      <c r="X284" s="38"/>
      <c r="Y284" s="42"/>
      <c r="Z284" s="38"/>
      <c r="AA284" s="38"/>
      <c r="AB284" s="38"/>
    </row>
    <row r="285" spans="1:28" ht="23.1" customHeight="1" x14ac:dyDescent="0.55000000000000004">
      <c r="A285" s="1035" t="s">
        <v>991</v>
      </c>
      <c r="B285" s="38">
        <v>77</v>
      </c>
      <c r="C285" s="37">
        <v>172</v>
      </c>
      <c r="D285" s="38" t="s">
        <v>49</v>
      </c>
      <c r="E285" s="38">
        <v>5346</v>
      </c>
      <c r="F285" s="38">
        <v>38</v>
      </c>
      <c r="G285" s="38"/>
      <c r="H285" s="37" t="s">
        <v>890</v>
      </c>
      <c r="I285" s="38">
        <v>4</v>
      </c>
      <c r="J285" s="38"/>
      <c r="K285" s="38">
        <v>48</v>
      </c>
      <c r="L285" s="519">
        <v>1648</v>
      </c>
      <c r="M285" s="38"/>
      <c r="N285" s="38"/>
      <c r="O285" s="38"/>
      <c r="P285" s="38"/>
      <c r="Q285" s="113">
        <v>250</v>
      </c>
      <c r="R285" s="38"/>
      <c r="S285" s="38">
        <v>77</v>
      </c>
      <c r="T285" s="38"/>
      <c r="U285" s="37"/>
      <c r="V285" s="38"/>
      <c r="W285" s="38"/>
      <c r="X285" s="38"/>
      <c r="Y285" s="42"/>
      <c r="Z285" s="38"/>
      <c r="AA285" s="38"/>
      <c r="AB285" s="38"/>
    </row>
    <row r="286" spans="1:28" ht="23.1" customHeight="1" x14ac:dyDescent="0.55000000000000004">
      <c r="A286" s="1035" t="s">
        <v>990</v>
      </c>
      <c r="B286" s="38">
        <v>77</v>
      </c>
      <c r="C286" s="37">
        <v>173</v>
      </c>
      <c r="D286" s="38" t="s">
        <v>34</v>
      </c>
      <c r="E286" s="38">
        <v>37375</v>
      </c>
      <c r="F286" s="38">
        <v>64</v>
      </c>
      <c r="G286" s="38">
        <v>1527</v>
      </c>
      <c r="H286" s="37" t="s">
        <v>890</v>
      </c>
      <c r="I286" s="38"/>
      <c r="J286" s="38"/>
      <c r="K286" s="38">
        <v>39</v>
      </c>
      <c r="L286" s="519"/>
      <c r="M286" s="38">
        <v>39</v>
      </c>
      <c r="N286" s="38"/>
      <c r="O286" s="38"/>
      <c r="P286" s="38"/>
      <c r="Q286" s="113">
        <v>250</v>
      </c>
      <c r="R286" s="38">
        <v>54</v>
      </c>
      <c r="S286" s="38">
        <v>77</v>
      </c>
      <c r="T286" s="38" t="s">
        <v>36</v>
      </c>
      <c r="U286" s="37" t="s">
        <v>45</v>
      </c>
      <c r="V286" s="38">
        <v>90</v>
      </c>
      <c r="W286" s="38"/>
      <c r="X286" s="38">
        <v>90</v>
      </c>
      <c r="Y286" s="42"/>
      <c r="Z286" s="38"/>
      <c r="AA286" s="38">
        <v>27</v>
      </c>
      <c r="AB286" s="38"/>
    </row>
    <row r="287" spans="1:28" ht="23.1" customHeight="1" x14ac:dyDescent="0.55000000000000004">
      <c r="C287" s="37">
        <v>174</v>
      </c>
      <c r="H287" s="37" t="s">
        <v>890</v>
      </c>
    </row>
    <row r="288" spans="1:28" ht="23.1" customHeight="1" x14ac:dyDescent="0.55000000000000004">
      <c r="C288" s="37"/>
      <c r="H288" s="37"/>
    </row>
    <row r="289" spans="1:28" ht="23.1" customHeight="1" x14ac:dyDescent="0.55000000000000004">
      <c r="A289" s="1035" t="s">
        <v>992</v>
      </c>
      <c r="B289" s="38">
        <v>100</v>
      </c>
      <c r="C289" s="37">
        <v>175</v>
      </c>
      <c r="D289" s="38" t="s">
        <v>49</v>
      </c>
      <c r="E289" s="38">
        <v>818</v>
      </c>
      <c r="F289" s="38">
        <v>5</v>
      </c>
      <c r="G289" s="38"/>
      <c r="H289" s="37" t="s">
        <v>890</v>
      </c>
      <c r="I289" s="38">
        <v>3</v>
      </c>
      <c r="J289" s="38">
        <v>2</v>
      </c>
      <c r="K289" s="38">
        <v>76</v>
      </c>
      <c r="L289" s="519">
        <v>1476</v>
      </c>
      <c r="M289" s="38"/>
      <c r="N289" s="38"/>
      <c r="O289" s="38"/>
      <c r="P289" s="38"/>
      <c r="Q289" s="113">
        <v>250</v>
      </c>
      <c r="R289" s="38"/>
      <c r="S289" s="38">
        <v>100</v>
      </c>
      <c r="T289" s="38"/>
      <c r="U289" s="37"/>
      <c r="V289" s="38"/>
      <c r="W289" s="38"/>
      <c r="X289" s="38"/>
      <c r="Y289" s="42"/>
      <c r="Z289" s="38"/>
      <c r="AA289" s="38"/>
      <c r="AB289" s="38"/>
    </row>
    <row r="290" spans="1:28" ht="23.1" customHeight="1" x14ac:dyDescent="0.55000000000000004">
      <c r="A290" s="1035" t="s">
        <v>992</v>
      </c>
      <c r="B290" s="38">
        <v>39</v>
      </c>
      <c r="C290" s="37">
        <v>176</v>
      </c>
      <c r="D290" s="38" t="s">
        <v>34</v>
      </c>
      <c r="E290" s="38">
        <v>37569</v>
      </c>
      <c r="F290" s="38">
        <v>76</v>
      </c>
      <c r="G290" s="38">
        <v>1518</v>
      </c>
      <c r="H290" s="37" t="s">
        <v>890</v>
      </c>
      <c r="I290" s="38"/>
      <c r="J290" s="38">
        <v>2</v>
      </c>
      <c r="K290" s="38">
        <v>59</v>
      </c>
      <c r="L290" s="519"/>
      <c r="M290" s="38">
        <v>259</v>
      </c>
      <c r="N290" s="38"/>
      <c r="O290" s="38"/>
      <c r="P290" s="38"/>
      <c r="Q290" s="113">
        <v>300</v>
      </c>
      <c r="R290" s="38">
        <v>55</v>
      </c>
      <c r="S290" s="38">
        <v>39</v>
      </c>
      <c r="T290" s="38" t="s">
        <v>36</v>
      </c>
      <c r="U290" s="37" t="s">
        <v>37</v>
      </c>
      <c r="V290" s="38">
        <v>108</v>
      </c>
      <c r="W290" s="38"/>
      <c r="X290" s="38">
        <v>108</v>
      </c>
      <c r="Y290" s="42"/>
      <c r="Z290" s="38"/>
      <c r="AA290" s="38">
        <v>30</v>
      </c>
      <c r="AB290" s="38"/>
    </row>
    <row r="291" spans="1:28" ht="23.1" customHeight="1" x14ac:dyDescent="0.55000000000000004">
      <c r="A291" s="1035"/>
      <c r="B291" s="38"/>
      <c r="C291" s="37"/>
      <c r="D291" s="38"/>
      <c r="E291" s="38"/>
      <c r="F291" s="38"/>
      <c r="G291" s="38"/>
      <c r="H291" s="37"/>
      <c r="I291" s="38"/>
      <c r="J291" s="38"/>
      <c r="K291" s="38"/>
      <c r="L291" s="519"/>
      <c r="M291" s="38"/>
      <c r="N291" s="38"/>
      <c r="O291" s="38"/>
      <c r="P291" s="38"/>
      <c r="Q291" s="113"/>
      <c r="R291" s="38"/>
      <c r="S291" s="38"/>
      <c r="T291" s="38"/>
      <c r="U291" s="37"/>
      <c r="V291" s="38"/>
      <c r="W291" s="38"/>
      <c r="X291" s="38"/>
      <c r="Y291" s="42"/>
      <c r="Z291" s="38"/>
      <c r="AA291" s="38"/>
      <c r="AB291" s="38"/>
    </row>
    <row r="292" spans="1:28" ht="23.1" customHeight="1" x14ac:dyDescent="0.55000000000000004">
      <c r="A292" s="1035" t="s">
        <v>993</v>
      </c>
      <c r="B292" s="38">
        <v>63</v>
      </c>
      <c r="C292" s="37">
        <v>177</v>
      </c>
      <c r="D292" s="38" t="s">
        <v>34</v>
      </c>
      <c r="E292" s="38">
        <v>37526</v>
      </c>
      <c r="F292" s="38">
        <v>14</v>
      </c>
      <c r="G292" s="38">
        <v>1445</v>
      </c>
      <c r="H292" s="37" t="s">
        <v>890</v>
      </c>
      <c r="I292" s="38"/>
      <c r="J292" s="38">
        <v>1</v>
      </c>
      <c r="K292" s="38">
        <v>89</v>
      </c>
      <c r="L292" s="519"/>
      <c r="M292" s="38">
        <v>189</v>
      </c>
      <c r="N292" s="38"/>
      <c r="O292" s="38"/>
      <c r="P292" s="38"/>
      <c r="Q292" s="113">
        <v>100</v>
      </c>
      <c r="R292" s="38">
        <v>56</v>
      </c>
      <c r="S292" s="38">
        <v>63</v>
      </c>
      <c r="T292" s="38" t="s">
        <v>36</v>
      </c>
      <c r="U292" s="37" t="s">
        <v>45</v>
      </c>
      <c r="V292" s="38">
        <v>112</v>
      </c>
      <c r="W292" s="38"/>
      <c r="X292" s="38">
        <v>112</v>
      </c>
      <c r="Y292" s="42"/>
      <c r="Z292" s="38"/>
      <c r="AA292" s="38">
        <v>37</v>
      </c>
      <c r="AB292" s="38"/>
    </row>
    <row r="293" spans="1:28" ht="23.1" customHeight="1" x14ac:dyDescent="0.55000000000000004">
      <c r="A293" s="1035"/>
      <c r="B293" s="38"/>
      <c r="C293" s="37"/>
      <c r="D293" s="38"/>
      <c r="E293" s="38"/>
      <c r="F293" s="38"/>
      <c r="G293" s="38"/>
      <c r="H293" s="37"/>
      <c r="I293" s="38"/>
      <c r="J293" s="38"/>
      <c r="K293" s="38"/>
      <c r="L293" s="519"/>
      <c r="M293" s="38"/>
      <c r="N293" s="38"/>
      <c r="O293" s="38"/>
      <c r="P293" s="38"/>
      <c r="Q293" s="113"/>
      <c r="R293" s="38"/>
      <c r="S293" s="38"/>
      <c r="T293" s="38"/>
      <c r="U293" s="37"/>
      <c r="V293" s="38"/>
      <c r="W293" s="38"/>
      <c r="X293" s="38"/>
      <c r="Y293" s="42"/>
      <c r="Z293" s="38"/>
      <c r="AA293" s="38"/>
      <c r="AB293" s="38"/>
    </row>
    <row r="294" spans="1:28" ht="23.1" customHeight="1" x14ac:dyDescent="0.55000000000000004">
      <c r="A294" s="1035" t="s">
        <v>994</v>
      </c>
      <c r="B294" s="38">
        <v>77</v>
      </c>
      <c r="C294" s="37">
        <v>178</v>
      </c>
      <c r="D294" s="38" t="s">
        <v>49</v>
      </c>
      <c r="E294" s="38">
        <v>37559</v>
      </c>
      <c r="F294" s="38">
        <v>81</v>
      </c>
      <c r="G294" s="38">
        <v>1508</v>
      </c>
      <c r="H294" s="37" t="s">
        <v>890</v>
      </c>
      <c r="I294" s="38"/>
      <c r="J294" s="38">
        <v>1</v>
      </c>
      <c r="K294" s="38">
        <v>62</v>
      </c>
      <c r="L294" s="519">
        <v>162</v>
      </c>
      <c r="M294" s="38"/>
      <c r="N294" s="38"/>
      <c r="O294" s="38"/>
      <c r="P294" s="38"/>
      <c r="Q294" s="113">
        <v>250</v>
      </c>
      <c r="R294" s="38"/>
      <c r="S294" s="38">
        <v>77</v>
      </c>
      <c r="T294" s="38"/>
      <c r="U294" s="37"/>
      <c r="V294" s="38"/>
      <c r="W294" s="38"/>
      <c r="X294" s="38"/>
      <c r="Y294" s="42"/>
      <c r="Z294" s="38"/>
      <c r="AA294" s="38"/>
      <c r="AB294" s="38"/>
    </row>
    <row r="295" spans="1:28" ht="23.1" customHeight="1" x14ac:dyDescent="0.55000000000000004">
      <c r="A295" s="1035"/>
      <c r="B295" s="38"/>
      <c r="C295" s="37"/>
      <c r="D295" s="38"/>
      <c r="E295" s="38"/>
      <c r="F295" s="38"/>
      <c r="G295" s="38"/>
      <c r="H295" s="37"/>
      <c r="I295" s="38"/>
      <c r="J295" s="38"/>
      <c r="K295" s="38"/>
      <c r="L295" s="519"/>
      <c r="M295" s="38"/>
      <c r="N295" s="38"/>
      <c r="O295" s="38"/>
      <c r="P295" s="38"/>
      <c r="Q295" s="113"/>
      <c r="R295" s="38"/>
      <c r="S295" s="38"/>
      <c r="T295" s="38"/>
      <c r="U295" s="37"/>
      <c r="V295" s="38"/>
      <c r="W295" s="38"/>
      <c r="X295" s="38"/>
      <c r="Y295" s="42"/>
      <c r="Z295" s="38"/>
      <c r="AA295" s="38"/>
      <c r="AB295" s="38"/>
    </row>
    <row r="296" spans="1:28" ht="23.1" customHeight="1" x14ac:dyDescent="0.55000000000000004">
      <c r="A296" s="1035" t="s">
        <v>990</v>
      </c>
      <c r="B296" s="38">
        <v>77</v>
      </c>
      <c r="C296" s="37">
        <v>179</v>
      </c>
      <c r="D296" s="38" t="s">
        <v>49</v>
      </c>
      <c r="E296" s="38">
        <v>5345</v>
      </c>
      <c r="F296" s="38">
        <v>35</v>
      </c>
      <c r="G296" s="38"/>
      <c r="H296" s="37" t="s">
        <v>890</v>
      </c>
      <c r="I296" s="38">
        <v>4</v>
      </c>
      <c r="J296" s="38">
        <v>3</v>
      </c>
      <c r="K296" s="38">
        <v>3</v>
      </c>
      <c r="L296" s="519">
        <v>1903</v>
      </c>
      <c r="M296" s="38"/>
      <c r="N296" s="38"/>
      <c r="O296" s="38"/>
      <c r="P296" s="38"/>
      <c r="Q296" s="113">
        <v>150</v>
      </c>
      <c r="R296" s="38"/>
      <c r="S296" s="38">
        <v>77</v>
      </c>
      <c r="T296" s="38"/>
      <c r="U296" s="37"/>
      <c r="V296" s="38"/>
      <c r="W296" s="38"/>
      <c r="X296" s="38"/>
      <c r="Y296" s="42"/>
      <c r="Z296" s="38"/>
      <c r="AA296" s="38"/>
      <c r="AB296" s="38"/>
    </row>
    <row r="297" spans="1:28" ht="23.1" customHeight="1" x14ac:dyDescent="0.55000000000000004">
      <c r="A297" s="1035"/>
      <c r="B297" s="38"/>
      <c r="C297" s="37"/>
      <c r="D297" s="38"/>
      <c r="E297" s="38"/>
      <c r="F297" s="38"/>
      <c r="G297" s="38"/>
      <c r="H297" s="37"/>
      <c r="I297" s="38"/>
      <c r="J297" s="38"/>
      <c r="K297" s="38"/>
      <c r="L297" s="519"/>
      <c r="M297" s="38"/>
      <c r="N297" s="38"/>
      <c r="O297" s="38"/>
      <c r="P297" s="38"/>
      <c r="Q297" s="113"/>
      <c r="R297" s="38"/>
      <c r="S297" s="38"/>
      <c r="T297" s="38"/>
      <c r="U297" s="37"/>
      <c r="V297" s="38"/>
      <c r="W297" s="38"/>
      <c r="X297" s="38"/>
      <c r="Y297" s="42"/>
      <c r="Z297" s="38"/>
      <c r="AA297" s="38"/>
      <c r="AB297" s="38"/>
    </row>
    <row r="298" spans="1:28" ht="23.1" customHeight="1" x14ac:dyDescent="0.55000000000000004">
      <c r="A298" s="1035" t="s">
        <v>995</v>
      </c>
      <c r="B298" s="38">
        <v>59</v>
      </c>
      <c r="C298" s="37">
        <v>180</v>
      </c>
      <c r="D298" s="38" t="s">
        <v>49</v>
      </c>
      <c r="E298" s="38">
        <v>742</v>
      </c>
      <c r="F298" s="38">
        <v>9</v>
      </c>
      <c r="G298" s="38"/>
      <c r="H298" s="37" t="s">
        <v>890</v>
      </c>
      <c r="I298" s="38">
        <v>17</v>
      </c>
      <c r="J298" s="38">
        <v>2</v>
      </c>
      <c r="K298" s="38">
        <v>52</v>
      </c>
      <c r="L298" s="519">
        <v>7052</v>
      </c>
      <c r="M298" s="38"/>
      <c r="N298" s="38"/>
      <c r="O298" s="38"/>
      <c r="P298" s="38"/>
      <c r="Q298" s="113">
        <v>200</v>
      </c>
      <c r="R298" s="38"/>
      <c r="S298" s="38">
        <v>59</v>
      </c>
      <c r="T298" s="38"/>
      <c r="U298" s="37"/>
      <c r="V298" s="38"/>
      <c r="W298" s="38"/>
      <c r="X298" s="38"/>
      <c r="Y298" s="42"/>
      <c r="Z298" s="38"/>
      <c r="AA298" s="38"/>
      <c r="AB298" s="38"/>
    </row>
    <row r="299" spans="1:28" ht="23.1" customHeight="1" x14ac:dyDescent="0.55000000000000004">
      <c r="A299" s="1035"/>
      <c r="B299" s="38"/>
      <c r="C299" s="37"/>
      <c r="D299" s="38"/>
      <c r="E299" s="38"/>
      <c r="F299" s="38"/>
      <c r="G299" s="38"/>
      <c r="H299" s="37"/>
      <c r="I299" s="38"/>
      <c r="J299" s="38"/>
      <c r="K299" s="38"/>
      <c r="L299" s="519"/>
      <c r="M299" s="38"/>
      <c r="N299" s="38"/>
      <c r="O299" s="38"/>
      <c r="P299" s="38"/>
      <c r="Q299" s="113"/>
      <c r="R299" s="38"/>
      <c r="S299" s="38"/>
      <c r="T299" s="38"/>
      <c r="U299" s="37"/>
      <c r="V299" s="38"/>
      <c r="W299" s="38"/>
      <c r="X299" s="38"/>
      <c r="Y299" s="42"/>
      <c r="Z299" s="38"/>
      <c r="AA299" s="38"/>
      <c r="AB299" s="38"/>
    </row>
    <row r="300" spans="1:28" ht="23.1" customHeight="1" x14ac:dyDescent="0.55000000000000004">
      <c r="A300" s="1035" t="s">
        <v>996</v>
      </c>
      <c r="B300" s="38">
        <v>93</v>
      </c>
      <c r="C300" s="37">
        <v>181</v>
      </c>
      <c r="D300" s="38" t="s">
        <v>49</v>
      </c>
      <c r="E300" s="38">
        <v>5658</v>
      </c>
      <c r="F300" s="38">
        <v>22</v>
      </c>
      <c r="G300" s="38"/>
      <c r="H300" s="37" t="s">
        <v>890</v>
      </c>
      <c r="I300" s="38">
        <v>13</v>
      </c>
      <c r="J300" s="38">
        <v>1</v>
      </c>
      <c r="K300" s="38">
        <v>88</v>
      </c>
      <c r="L300" s="519">
        <v>5388</v>
      </c>
      <c r="M300" s="38"/>
      <c r="N300" s="38"/>
      <c r="O300" s="38"/>
      <c r="P300" s="38"/>
      <c r="Q300" s="113">
        <v>100</v>
      </c>
      <c r="R300" s="38"/>
      <c r="S300" s="38">
        <v>93</v>
      </c>
      <c r="T300" s="38"/>
      <c r="U300" s="37"/>
      <c r="V300" s="38"/>
      <c r="W300" s="38"/>
      <c r="X300" s="38"/>
      <c r="Y300" s="42"/>
      <c r="Z300" s="38"/>
      <c r="AA300" s="38"/>
      <c r="AB300" s="38"/>
    </row>
    <row r="301" spans="1:28" ht="23.1" customHeight="1" x14ac:dyDescent="0.55000000000000004">
      <c r="A301" s="1035"/>
      <c r="B301" s="38"/>
      <c r="C301" s="37"/>
      <c r="D301" s="38"/>
      <c r="E301" s="38"/>
      <c r="F301" s="38"/>
      <c r="G301" s="38"/>
      <c r="H301" s="37"/>
      <c r="I301" s="38"/>
      <c r="J301" s="38"/>
      <c r="K301" s="38"/>
      <c r="L301" s="519"/>
      <c r="M301" s="38"/>
      <c r="N301" s="38"/>
      <c r="O301" s="38"/>
      <c r="P301" s="38"/>
      <c r="Q301" s="113"/>
      <c r="R301" s="38"/>
      <c r="S301" s="38"/>
      <c r="T301" s="38"/>
      <c r="U301" s="37"/>
      <c r="V301" s="38"/>
      <c r="W301" s="38"/>
      <c r="X301" s="38"/>
      <c r="Y301" s="42"/>
      <c r="Z301" s="38"/>
      <c r="AA301" s="38"/>
      <c r="AB301" s="38"/>
    </row>
    <row r="302" spans="1:28" ht="23.1" customHeight="1" x14ac:dyDescent="0.55000000000000004">
      <c r="A302" s="1035" t="s">
        <v>997</v>
      </c>
      <c r="B302" s="38">
        <v>60</v>
      </c>
      <c r="C302" s="37">
        <v>182</v>
      </c>
      <c r="D302" s="38" t="s">
        <v>49</v>
      </c>
      <c r="E302" s="38">
        <v>820</v>
      </c>
      <c r="F302" s="38">
        <v>7</v>
      </c>
      <c r="G302" s="38"/>
      <c r="H302" s="37" t="s">
        <v>890</v>
      </c>
      <c r="I302" s="38">
        <v>3</v>
      </c>
      <c r="J302" s="38">
        <v>2</v>
      </c>
      <c r="K302" s="38">
        <v>86</v>
      </c>
      <c r="L302" s="519">
        <v>1486</v>
      </c>
      <c r="M302" s="38"/>
      <c r="N302" s="38"/>
      <c r="O302" s="38"/>
      <c r="P302" s="38"/>
      <c r="Q302" s="113">
        <v>150</v>
      </c>
      <c r="R302" s="38"/>
      <c r="S302" s="38">
        <v>60</v>
      </c>
      <c r="T302" s="38"/>
      <c r="U302" s="37"/>
      <c r="V302" s="38"/>
      <c r="W302" s="38"/>
      <c r="X302" s="38"/>
      <c r="Y302" s="42"/>
      <c r="Z302" s="38"/>
      <c r="AA302" s="38"/>
      <c r="AB302" s="38"/>
    </row>
    <row r="303" spans="1:28" ht="23.1" customHeight="1" x14ac:dyDescent="0.55000000000000004">
      <c r="A303" s="1035"/>
      <c r="B303" s="38"/>
      <c r="C303" s="37"/>
      <c r="D303" s="38"/>
      <c r="E303" s="38"/>
      <c r="F303" s="38"/>
      <c r="G303" s="38"/>
      <c r="H303" s="37"/>
      <c r="I303" s="38"/>
      <c r="J303" s="38"/>
      <c r="K303" s="38"/>
      <c r="L303" s="519"/>
      <c r="M303" s="38"/>
      <c r="N303" s="38"/>
      <c r="O303" s="38"/>
      <c r="P303" s="38"/>
      <c r="Q303" s="113"/>
      <c r="R303" s="38"/>
      <c r="S303" s="38"/>
      <c r="T303" s="38"/>
      <c r="U303" s="37"/>
      <c r="V303" s="38"/>
      <c r="W303" s="38"/>
      <c r="X303" s="38"/>
      <c r="Y303" s="42"/>
      <c r="Z303" s="38"/>
      <c r="AA303" s="38"/>
      <c r="AB303" s="38"/>
    </row>
    <row r="304" spans="1:28" s="13" customFormat="1" ht="23.1" customHeight="1" x14ac:dyDescent="0.55000000000000004">
      <c r="A304" s="1037" t="s">
        <v>998</v>
      </c>
      <c r="B304" s="40">
        <v>141</v>
      </c>
      <c r="C304" s="787">
        <v>183</v>
      </c>
      <c r="D304" s="40" t="s">
        <v>34</v>
      </c>
      <c r="E304" s="40">
        <v>69952</v>
      </c>
      <c r="F304" s="40">
        <v>315</v>
      </c>
      <c r="G304" s="40">
        <v>5827</v>
      </c>
      <c r="H304" s="141" t="s">
        <v>890</v>
      </c>
      <c r="I304" s="40">
        <v>1</v>
      </c>
      <c r="J304" s="40"/>
      <c r="K304" s="40">
        <v>78</v>
      </c>
      <c r="L304" s="520"/>
      <c r="M304" s="40">
        <v>478</v>
      </c>
      <c r="N304" s="40"/>
      <c r="O304" s="40"/>
      <c r="P304" s="40"/>
      <c r="Q304" s="114">
        <v>250</v>
      </c>
      <c r="R304" s="40">
        <v>57</v>
      </c>
      <c r="S304" s="40">
        <v>141</v>
      </c>
      <c r="T304" s="40" t="s">
        <v>36</v>
      </c>
      <c r="U304" s="141" t="s">
        <v>45</v>
      </c>
      <c r="V304" s="40">
        <v>108</v>
      </c>
      <c r="W304" s="40"/>
      <c r="X304" s="40">
        <v>57</v>
      </c>
      <c r="Y304" s="40">
        <v>51</v>
      </c>
      <c r="Z304" s="40"/>
      <c r="AA304" s="40"/>
      <c r="AB304" s="40" t="s">
        <v>580</v>
      </c>
    </row>
    <row r="305" spans="1:28" s="13" customFormat="1" ht="23.1" customHeight="1" x14ac:dyDescent="0.55000000000000004">
      <c r="A305" s="1037" t="s">
        <v>998</v>
      </c>
      <c r="B305" s="312"/>
      <c r="C305" s="787"/>
      <c r="D305" s="40"/>
      <c r="E305" s="40"/>
      <c r="F305" s="40"/>
      <c r="G305" s="40"/>
      <c r="H305" s="141" t="s">
        <v>890</v>
      </c>
      <c r="I305" s="40"/>
      <c r="J305" s="40"/>
      <c r="K305" s="40"/>
      <c r="L305" s="520"/>
      <c r="M305" s="40"/>
      <c r="N305" s="40"/>
      <c r="O305" s="40"/>
      <c r="P305" s="40"/>
      <c r="Q305" s="114"/>
      <c r="R305" s="40">
        <v>58</v>
      </c>
      <c r="S305" s="312"/>
      <c r="T305" s="40"/>
      <c r="U305" s="141" t="s">
        <v>37</v>
      </c>
      <c r="V305" s="40">
        <v>54</v>
      </c>
      <c r="W305" s="40"/>
      <c r="X305" s="40"/>
      <c r="Y305" s="40">
        <v>54</v>
      </c>
      <c r="Z305" s="40"/>
      <c r="AA305" s="40"/>
      <c r="AB305" s="40" t="s">
        <v>313</v>
      </c>
    </row>
    <row r="306" spans="1:28" ht="24" customHeight="1" x14ac:dyDescent="0.55000000000000004">
      <c r="A306" s="1035" t="s">
        <v>4</v>
      </c>
      <c r="B306" s="38"/>
      <c r="C306" s="37">
        <v>184</v>
      </c>
      <c r="D306" s="38" t="s">
        <v>49</v>
      </c>
      <c r="E306" s="38">
        <v>4056</v>
      </c>
      <c r="F306" s="38">
        <v>10</v>
      </c>
      <c r="G306" s="38"/>
      <c r="H306" s="37" t="s">
        <v>890</v>
      </c>
      <c r="I306" s="38">
        <v>3</v>
      </c>
      <c r="J306" s="38"/>
      <c r="K306" s="38">
        <v>76</v>
      </c>
      <c r="L306" s="519">
        <v>1276</v>
      </c>
      <c r="M306" s="38"/>
      <c r="N306" s="38"/>
      <c r="O306" s="38"/>
      <c r="P306" s="38"/>
      <c r="Q306" s="113">
        <v>150</v>
      </c>
      <c r="R306" s="38"/>
      <c r="S306" s="38"/>
      <c r="T306" s="38"/>
      <c r="U306" s="37"/>
      <c r="V306" s="38"/>
      <c r="W306" s="38"/>
      <c r="X306" s="38"/>
      <c r="Y306" s="42"/>
      <c r="Z306" s="38"/>
      <c r="AA306" s="38"/>
      <c r="AB306" s="38"/>
    </row>
    <row r="307" spans="1:28" ht="24" customHeight="1" x14ac:dyDescent="0.55000000000000004">
      <c r="A307" s="1035"/>
      <c r="B307" s="38"/>
      <c r="C307" s="37"/>
      <c r="D307" s="38"/>
      <c r="E307" s="38"/>
      <c r="F307" s="38"/>
      <c r="G307" s="38"/>
      <c r="H307" s="37"/>
      <c r="I307" s="38"/>
      <c r="J307" s="38"/>
      <c r="K307" s="38"/>
      <c r="L307" s="519"/>
      <c r="M307" s="38"/>
      <c r="N307" s="38"/>
      <c r="O307" s="38"/>
      <c r="P307" s="38"/>
      <c r="Q307" s="113"/>
      <c r="R307" s="38"/>
      <c r="S307" s="38"/>
      <c r="T307" s="38"/>
      <c r="U307" s="37"/>
      <c r="V307" s="38"/>
      <c r="W307" s="38"/>
      <c r="X307" s="38"/>
      <c r="Y307" s="42"/>
      <c r="Z307" s="38"/>
      <c r="AA307" s="38"/>
      <c r="AB307" s="38"/>
    </row>
    <row r="308" spans="1:28" ht="23.1" customHeight="1" x14ac:dyDescent="0.55000000000000004">
      <c r="A308" s="223" t="s">
        <v>999</v>
      </c>
      <c r="B308" s="6">
        <v>108</v>
      </c>
      <c r="C308" s="5">
        <v>185</v>
      </c>
      <c r="D308" s="6" t="s">
        <v>34</v>
      </c>
      <c r="E308" s="6">
        <v>37567</v>
      </c>
      <c r="F308" s="6">
        <v>78</v>
      </c>
      <c r="G308" s="3">
        <v>1516</v>
      </c>
      <c r="H308" s="37" t="s">
        <v>890</v>
      </c>
      <c r="J308" s="6">
        <v>1</v>
      </c>
      <c r="K308" s="6">
        <v>7</v>
      </c>
      <c r="M308" s="6">
        <v>107</v>
      </c>
      <c r="Q308" s="115">
        <v>250</v>
      </c>
      <c r="R308" s="6">
        <v>59</v>
      </c>
      <c r="S308" s="6">
        <v>108</v>
      </c>
      <c r="T308" s="3" t="s">
        <v>36</v>
      </c>
      <c r="U308" s="2" t="s">
        <v>45</v>
      </c>
      <c r="V308" s="6">
        <v>72</v>
      </c>
      <c r="X308" s="3">
        <v>72</v>
      </c>
    </row>
    <row r="309" spans="1:28" ht="23.1" customHeight="1" x14ac:dyDescent="0.55000000000000004">
      <c r="A309" s="1040" t="s">
        <v>999</v>
      </c>
      <c r="C309" s="5">
        <v>186</v>
      </c>
      <c r="D309" s="6" t="s">
        <v>34</v>
      </c>
      <c r="E309" s="6">
        <v>70316</v>
      </c>
      <c r="F309" s="6">
        <v>388</v>
      </c>
      <c r="G309" s="3">
        <v>944</v>
      </c>
      <c r="H309" s="37" t="s">
        <v>890</v>
      </c>
      <c r="J309" s="6">
        <v>3</v>
      </c>
      <c r="K309" s="6">
        <v>64</v>
      </c>
      <c r="Q309" s="115">
        <v>250</v>
      </c>
      <c r="T309" s="3" t="s">
        <v>36</v>
      </c>
      <c r="U309" s="2"/>
    </row>
    <row r="310" spans="1:28" ht="23.1" customHeight="1" x14ac:dyDescent="0.55000000000000004">
      <c r="A310" s="1040"/>
      <c r="H310" s="5"/>
      <c r="U310" s="2"/>
    </row>
    <row r="311" spans="1:28" x14ac:dyDescent="0.55000000000000004">
      <c r="A311" s="603" t="s">
        <v>1000</v>
      </c>
      <c r="B311" s="6">
        <v>62</v>
      </c>
      <c r="C311" s="5">
        <v>187</v>
      </c>
      <c r="D311" s="6" t="s">
        <v>34</v>
      </c>
      <c r="E311" s="6">
        <v>41636</v>
      </c>
      <c r="F311" s="6">
        <v>79</v>
      </c>
      <c r="G311" s="3">
        <v>3587</v>
      </c>
      <c r="H311" s="37" t="s">
        <v>890</v>
      </c>
      <c r="I311" s="6">
        <v>2</v>
      </c>
      <c r="K311" s="6">
        <v>52</v>
      </c>
      <c r="L311" s="521">
        <v>852</v>
      </c>
      <c r="Q311" s="115">
        <v>250</v>
      </c>
      <c r="R311" s="6">
        <v>60</v>
      </c>
      <c r="S311" s="6">
        <v>62</v>
      </c>
      <c r="T311" s="6"/>
      <c r="U311" s="6"/>
      <c r="X311" s="6"/>
      <c r="Y311" s="6"/>
      <c r="AA311" s="6"/>
    </row>
    <row r="312" spans="1:28" ht="23.1" customHeight="1" x14ac:dyDescent="0.55000000000000004">
      <c r="A312" s="1040"/>
      <c r="H312" s="5"/>
      <c r="U312" s="2"/>
    </row>
    <row r="313" spans="1:28" ht="23.1" customHeight="1" x14ac:dyDescent="0.55000000000000004">
      <c r="A313" s="1040" t="s">
        <v>1001</v>
      </c>
      <c r="C313" s="5">
        <v>188</v>
      </c>
      <c r="D313" s="38" t="s">
        <v>49</v>
      </c>
      <c r="E313" s="6">
        <v>5362</v>
      </c>
      <c r="F313" s="6">
        <v>22</v>
      </c>
      <c r="H313" s="37" t="s">
        <v>890</v>
      </c>
      <c r="I313" s="6">
        <v>17</v>
      </c>
      <c r="K313" s="6">
        <v>97</v>
      </c>
      <c r="L313" s="523">
        <v>6897</v>
      </c>
      <c r="Q313" s="115">
        <v>150</v>
      </c>
      <c r="U313" s="2"/>
    </row>
    <row r="314" spans="1:28" ht="23.1" customHeight="1" x14ac:dyDescent="0.55000000000000004">
      <c r="A314" s="1040"/>
      <c r="D314" s="38"/>
      <c r="H314" s="37"/>
      <c r="U314" s="2"/>
    </row>
    <row r="315" spans="1:28" ht="21.75" customHeight="1" x14ac:dyDescent="0.55000000000000004">
      <c r="A315" s="1040" t="s">
        <v>2960</v>
      </c>
      <c r="H315" s="5"/>
      <c r="U315" s="2"/>
    </row>
    <row r="316" spans="1:28" ht="23.1" customHeight="1" x14ac:dyDescent="0.55000000000000004">
      <c r="A316" s="1040"/>
      <c r="H316" s="5"/>
      <c r="O316" s="3" t="s">
        <v>836</v>
      </c>
      <c r="U316" s="2"/>
    </row>
    <row r="317" spans="1:28" ht="23.1" customHeight="1" x14ac:dyDescent="0.55000000000000004">
      <c r="A317" s="1040" t="s">
        <v>2961</v>
      </c>
      <c r="B317" s="6">
        <v>110</v>
      </c>
      <c r="C317" s="5">
        <v>190</v>
      </c>
      <c r="D317" s="38" t="s">
        <v>49</v>
      </c>
      <c r="E317" s="6">
        <v>2833</v>
      </c>
      <c r="F317" s="6">
        <v>29</v>
      </c>
      <c r="H317" s="37" t="s">
        <v>890</v>
      </c>
      <c r="I317" s="6">
        <v>7</v>
      </c>
      <c r="J317" s="6">
        <v>1</v>
      </c>
      <c r="K317" s="6">
        <v>54</v>
      </c>
      <c r="L317" s="523">
        <v>2954</v>
      </c>
      <c r="Q317" s="115">
        <v>150</v>
      </c>
      <c r="U317" s="2"/>
      <c r="AB317" s="22"/>
    </row>
    <row r="318" spans="1:28" ht="23.1" customHeight="1" x14ac:dyDescent="0.55000000000000004">
      <c r="A318" s="1040" t="s">
        <v>2962</v>
      </c>
      <c r="H318" s="5"/>
      <c r="U318" s="2"/>
    </row>
    <row r="319" spans="1:28" ht="23.1" customHeight="1" x14ac:dyDescent="0.55000000000000004">
      <c r="A319" s="1040"/>
      <c r="H319" s="5"/>
      <c r="U319" s="2"/>
    </row>
    <row r="320" spans="1:28" ht="23.1" customHeight="1" x14ac:dyDescent="0.55000000000000004">
      <c r="A320" s="1040" t="s">
        <v>2963</v>
      </c>
      <c r="B320" s="6">
        <v>15</v>
      </c>
      <c r="H320" s="5"/>
      <c r="U320" s="2"/>
    </row>
    <row r="321" spans="1:27" ht="23.1" customHeight="1" x14ac:dyDescent="0.55000000000000004">
      <c r="A321" s="1040" t="s">
        <v>2964</v>
      </c>
      <c r="C321" s="5">
        <v>191</v>
      </c>
      <c r="D321" s="38" t="s">
        <v>49</v>
      </c>
      <c r="E321" s="6">
        <v>3713</v>
      </c>
      <c r="F321" s="6">
        <v>87</v>
      </c>
      <c r="H321" s="37" t="s">
        <v>890</v>
      </c>
      <c r="I321" s="6">
        <v>36</v>
      </c>
      <c r="J321" s="6">
        <v>1</v>
      </c>
      <c r="K321" s="6">
        <v>42</v>
      </c>
      <c r="L321" s="523">
        <f>I321*400+J321*100+K321</f>
        <v>14542</v>
      </c>
      <c r="M321" s="515"/>
      <c r="Q321" s="115">
        <v>150</v>
      </c>
      <c r="U321" s="2"/>
    </row>
    <row r="322" spans="1:27" ht="23.1" customHeight="1" x14ac:dyDescent="0.55000000000000004">
      <c r="A322" s="1040"/>
      <c r="H322" s="5"/>
      <c r="U322" s="2"/>
    </row>
    <row r="323" spans="1:27" ht="23.1" customHeight="1" x14ac:dyDescent="0.55000000000000004">
      <c r="A323" s="1040" t="s">
        <v>3222</v>
      </c>
      <c r="B323" s="6">
        <v>72</v>
      </c>
      <c r="C323" s="5">
        <v>192</v>
      </c>
      <c r="D323" s="6" t="s">
        <v>34</v>
      </c>
      <c r="E323" s="6">
        <v>37537</v>
      </c>
      <c r="F323" s="6">
        <v>8</v>
      </c>
      <c r="G323" s="3">
        <v>1456</v>
      </c>
      <c r="H323" s="37" t="s">
        <v>890</v>
      </c>
      <c r="I323" s="6">
        <v>1</v>
      </c>
      <c r="J323" s="6">
        <v>2</v>
      </c>
      <c r="K323" s="6">
        <v>45</v>
      </c>
      <c r="M323" s="6">
        <v>745</v>
      </c>
      <c r="Q323" s="115">
        <v>150</v>
      </c>
      <c r="U323" s="2"/>
      <c r="V323" s="6">
        <v>9</v>
      </c>
    </row>
    <row r="324" spans="1:27" ht="23.1" customHeight="1" x14ac:dyDescent="0.55000000000000004">
      <c r="A324" s="1040" t="s">
        <v>3234</v>
      </c>
      <c r="B324" s="6">
        <v>110</v>
      </c>
      <c r="C324" s="5">
        <v>193</v>
      </c>
      <c r="D324" s="6" t="s">
        <v>34</v>
      </c>
      <c r="E324" s="6">
        <v>37516</v>
      </c>
      <c r="F324" s="6">
        <v>3</v>
      </c>
      <c r="G324" s="3">
        <v>1435</v>
      </c>
      <c r="H324" s="37" t="s">
        <v>890</v>
      </c>
      <c r="J324" s="6">
        <v>1</v>
      </c>
      <c r="K324" s="6">
        <v>34</v>
      </c>
      <c r="M324" s="6">
        <v>134</v>
      </c>
      <c r="Q324" s="115">
        <v>100</v>
      </c>
      <c r="U324" s="2"/>
    </row>
    <row r="325" spans="1:27" ht="23.1" customHeight="1" x14ac:dyDescent="0.55000000000000004">
      <c r="A325" s="1040"/>
      <c r="H325" s="37"/>
      <c r="U325" s="2"/>
    </row>
    <row r="326" spans="1:27" ht="23.1" customHeight="1" x14ac:dyDescent="0.55000000000000004">
      <c r="A326" s="1040" t="s">
        <v>3238</v>
      </c>
      <c r="B326" s="6">
        <v>143</v>
      </c>
      <c r="C326" s="5">
        <v>194</v>
      </c>
      <c r="D326" s="6" t="s">
        <v>34</v>
      </c>
      <c r="E326" s="6">
        <v>72710</v>
      </c>
      <c r="F326" s="6">
        <v>369</v>
      </c>
      <c r="H326" s="37" t="s">
        <v>2394</v>
      </c>
      <c r="Q326" s="115">
        <v>300</v>
      </c>
      <c r="U326" s="2"/>
    </row>
    <row r="327" spans="1:27" ht="23.1" customHeight="1" x14ac:dyDescent="0.55000000000000004">
      <c r="A327" s="1040" t="s">
        <v>3238</v>
      </c>
      <c r="C327" s="5">
        <v>195</v>
      </c>
      <c r="D327" s="38" t="s">
        <v>49</v>
      </c>
      <c r="E327" s="6">
        <v>4913</v>
      </c>
      <c r="F327" s="6">
        <v>28</v>
      </c>
      <c r="H327" s="37" t="s">
        <v>890</v>
      </c>
      <c r="I327" s="6">
        <v>10</v>
      </c>
      <c r="J327" s="6">
        <v>2</v>
      </c>
      <c r="K327" s="6">
        <v>32</v>
      </c>
      <c r="L327" s="523">
        <v>4232</v>
      </c>
      <c r="Q327" s="115">
        <v>150</v>
      </c>
      <c r="U327" s="2"/>
    </row>
    <row r="328" spans="1:27" ht="23.1" customHeight="1" x14ac:dyDescent="0.55000000000000004">
      <c r="A328" s="1040" t="s">
        <v>3251</v>
      </c>
      <c r="B328" s="6">
        <v>143</v>
      </c>
      <c r="C328" s="5">
        <v>196</v>
      </c>
      <c r="D328" s="38" t="s">
        <v>49</v>
      </c>
      <c r="E328" s="6">
        <v>5665</v>
      </c>
      <c r="F328" s="6">
        <v>27</v>
      </c>
      <c r="H328" s="37" t="s">
        <v>2394</v>
      </c>
      <c r="I328" s="6">
        <v>10</v>
      </c>
      <c r="J328" s="6">
        <v>2</v>
      </c>
      <c r="K328" s="6">
        <v>32</v>
      </c>
      <c r="L328" s="523">
        <v>4232</v>
      </c>
      <c r="Q328" s="115">
        <v>150</v>
      </c>
      <c r="U328" s="2"/>
    </row>
    <row r="329" spans="1:27" ht="23.1" customHeight="1" x14ac:dyDescent="0.55000000000000004">
      <c r="A329" s="1040" t="s">
        <v>3252</v>
      </c>
      <c r="B329" s="6">
        <v>83</v>
      </c>
      <c r="C329" s="5">
        <v>197</v>
      </c>
      <c r="D329" s="38" t="s">
        <v>49</v>
      </c>
      <c r="E329" s="6">
        <v>739</v>
      </c>
      <c r="F329" s="6">
        <v>2</v>
      </c>
      <c r="H329" s="37" t="s">
        <v>890</v>
      </c>
      <c r="I329" s="6">
        <v>7</v>
      </c>
      <c r="J329" s="6">
        <v>2</v>
      </c>
      <c r="K329" s="6">
        <v>43</v>
      </c>
      <c r="L329" s="523">
        <v>3003</v>
      </c>
      <c r="Q329" s="115">
        <v>150</v>
      </c>
      <c r="U329" s="2"/>
    </row>
    <row r="330" spans="1:27" ht="23.1" customHeight="1" x14ac:dyDescent="0.55000000000000004">
      <c r="A330" s="1040"/>
      <c r="H330" s="5"/>
      <c r="U330" s="2"/>
    </row>
    <row r="331" spans="1:27" ht="23.1" customHeight="1" x14ac:dyDescent="0.55000000000000004">
      <c r="A331" s="1040" t="s">
        <v>3259</v>
      </c>
      <c r="B331" s="6">
        <v>82</v>
      </c>
      <c r="C331" s="5">
        <v>198</v>
      </c>
      <c r="D331" s="6" t="s">
        <v>34</v>
      </c>
      <c r="E331" s="6">
        <v>41751</v>
      </c>
      <c r="F331" s="6">
        <v>109</v>
      </c>
      <c r="G331" s="3">
        <v>3638</v>
      </c>
      <c r="H331" s="5"/>
      <c r="J331" s="6">
        <v>2</v>
      </c>
      <c r="K331" s="6">
        <v>90</v>
      </c>
      <c r="M331" s="6">
        <v>290</v>
      </c>
      <c r="Q331" s="115">
        <v>250</v>
      </c>
      <c r="R331" s="6">
        <v>61</v>
      </c>
      <c r="S331" s="6">
        <v>82</v>
      </c>
      <c r="T331" s="3" t="s">
        <v>36</v>
      </c>
      <c r="U331" s="2" t="s">
        <v>45</v>
      </c>
      <c r="V331" s="6">
        <v>168</v>
      </c>
      <c r="X331" s="3">
        <v>168</v>
      </c>
      <c r="AA331" s="3">
        <v>20</v>
      </c>
    </row>
    <row r="332" spans="1:27" ht="23.1" customHeight="1" x14ac:dyDescent="0.55000000000000004">
      <c r="A332" s="1040" t="s">
        <v>3259</v>
      </c>
      <c r="C332" s="5">
        <v>199</v>
      </c>
      <c r="D332" s="6" t="s">
        <v>34</v>
      </c>
      <c r="E332" s="6">
        <v>37552</v>
      </c>
      <c r="F332" s="6">
        <v>88</v>
      </c>
      <c r="G332" s="3">
        <v>1501</v>
      </c>
      <c r="H332" s="5"/>
      <c r="I332" s="6">
        <v>2</v>
      </c>
      <c r="J332" s="6">
        <v>1</v>
      </c>
      <c r="K332" s="6">
        <v>29</v>
      </c>
      <c r="L332" s="523">
        <v>929</v>
      </c>
      <c r="Q332" s="115">
        <v>250</v>
      </c>
      <c r="U332" s="2"/>
    </row>
    <row r="333" spans="1:27" ht="23.1" customHeight="1" x14ac:dyDescent="0.55000000000000004">
      <c r="A333" s="1040" t="s">
        <v>3259</v>
      </c>
      <c r="C333" s="5">
        <v>200</v>
      </c>
      <c r="D333" s="38" t="s">
        <v>49</v>
      </c>
      <c r="E333" s="6">
        <v>839</v>
      </c>
      <c r="F333" s="6">
        <v>2</v>
      </c>
      <c r="H333" s="5"/>
      <c r="I333" s="6">
        <v>7</v>
      </c>
      <c r="K333" s="6">
        <v>91</v>
      </c>
      <c r="L333" s="523">
        <v>2891</v>
      </c>
      <c r="Q333" s="115">
        <v>150</v>
      </c>
      <c r="U333" s="2"/>
    </row>
    <row r="334" spans="1:27" ht="23.1" customHeight="1" x14ac:dyDescent="0.55000000000000004">
      <c r="A334" s="1040" t="s">
        <v>3260</v>
      </c>
      <c r="B334" s="6">
        <v>82</v>
      </c>
      <c r="C334" s="5">
        <v>201</v>
      </c>
      <c r="D334" s="38" t="s">
        <v>49</v>
      </c>
      <c r="E334" s="6">
        <v>826</v>
      </c>
      <c r="F334" s="6">
        <v>19</v>
      </c>
      <c r="H334" s="5"/>
      <c r="I334" s="6">
        <v>7</v>
      </c>
      <c r="J334" s="6">
        <v>1</v>
      </c>
      <c r="K334" s="6">
        <v>43</v>
      </c>
      <c r="L334" s="523">
        <v>2943</v>
      </c>
      <c r="Q334" s="115">
        <v>150</v>
      </c>
      <c r="U334" s="2"/>
    </row>
    <row r="335" spans="1:27" ht="23.1" customHeight="1" x14ac:dyDescent="0.55000000000000004">
      <c r="A335" s="1040" t="s">
        <v>3261</v>
      </c>
      <c r="B335" s="6">
        <v>96</v>
      </c>
      <c r="C335" s="5">
        <v>202</v>
      </c>
      <c r="D335" s="38" t="s">
        <v>167</v>
      </c>
      <c r="E335" s="6">
        <v>5667</v>
      </c>
      <c r="F335" s="6">
        <v>4</v>
      </c>
      <c r="H335" s="5"/>
      <c r="I335" s="6">
        <v>7</v>
      </c>
      <c r="J335" s="6">
        <v>2</v>
      </c>
      <c r="K335" s="6">
        <v>12</v>
      </c>
      <c r="L335" s="523">
        <v>3012</v>
      </c>
      <c r="Q335" s="115">
        <v>150</v>
      </c>
      <c r="U335" s="2"/>
    </row>
    <row r="336" spans="1:27" ht="23.1" customHeight="1" x14ac:dyDescent="0.55000000000000004">
      <c r="A336" s="1040"/>
      <c r="H336" s="5"/>
      <c r="U336" s="2"/>
    </row>
    <row r="337" spans="1:22" s="16" customFormat="1" ht="23.1" customHeight="1" x14ac:dyDescent="0.55000000000000004">
      <c r="A337" s="1041" t="s">
        <v>3408</v>
      </c>
      <c r="B337" s="15"/>
      <c r="C337" s="124">
        <v>203</v>
      </c>
      <c r="D337" s="15" t="s">
        <v>34</v>
      </c>
      <c r="E337" s="638">
        <v>100410</v>
      </c>
      <c r="F337" s="15"/>
      <c r="H337" s="660" t="s">
        <v>890</v>
      </c>
      <c r="I337" s="638">
        <v>3</v>
      </c>
      <c r="J337" s="638">
        <v>3</v>
      </c>
      <c r="K337" s="638">
        <v>23</v>
      </c>
      <c r="L337" s="658"/>
      <c r="M337" s="15"/>
      <c r="Q337" s="294"/>
      <c r="R337" s="15"/>
      <c r="S337" s="15"/>
      <c r="V337" s="15"/>
    </row>
    <row r="338" spans="1:22" s="16" customFormat="1" ht="23.1" customHeight="1" x14ac:dyDescent="0.55000000000000004">
      <c r="A338" s="1041"/>
      <c r="B338" s="15"/>
      <c r="C338" s="124">
        <v>204</v>
      </c>
      <c r="D338" s="42" t="s">
        <v>49</v>
      </c>
      <c r="E338" s="638">
        <v>823</v>
      </c>
      <c r="F338" s="15"/>
      <c r="H338" s="660" t="s">
        <v>890</v>
      </c>
      <c r="I338" s="638">
        <v>9</v>
      </c>
      <c r="J338" s="638">
        <v>3</v>
      </c>
      <c r="K338" s="638">
        <v>18</v>
      </c>
      <c r="L338" s="658"/>
      <c r="M338" s="15"/>
      <c r="Q338" s="294"/>
      <c r="R338" s="15"/>
      <c r="S338" s="15"/>
      <c r="V338" s="15"/>
    </row>
    <row r="339" spans="1:22" s="16" customFormat="1" ht="23.1" customHeight="1" x14ac:dyDescent="0.55000000000000004">
      <c r="A339" s="1041"/>
      <c r="B339" s="21"/>
      <c r="C339" s="124"/>
      <c r="D339" s="42"/>
      <c r="E339" s="638"/>
      <c r="F339" s="15"/>
      <c r="H339" s="660"/>
      <c r="I339" s="638"/>
      <c r="J339" s="638"/>
      <c r="K339" s="638"/>
      <c r="L339" s="658"/>
      <c r="M339" s="15"/>
      <c r="Q339" s="294"/>
      <c r="R339" s="15"/>
      <c r="S339" s="21"/>
      <c r="V339" s="15"/>
    </row>
    <row r="340" spans="1:22" s="16" customFormat="1" ht="23.1" customHeight="1" x14ac:dyDescent="0.55000000000000004">
      <c r="A340" s="1041" t="s">
        <v>3409</v>
      </c>
      <c r="B340" s="15"/>
      <c r="C340" s="124">
        <v>205</v>
      </c>
      <c r="D340" s="42" t="s">
        <v>49</v>
      </c>
      <c r="E340" s="638">
        <v>942</v>
      </c>
      <c r="F340" s="15"/>
      <c r="H340" s="660" t="s">
        <v>890</v>
      </c>
      <c r="I340" s="638">
        <v>33</v>
      </c>
      <c r="J340" s="638">
        <v>1</v>
      </c>
      <c r="K340" s="638">
        <v>38</v>
      </c>
      <c r="L340" s="658"/>
      <c r="M340" s="15"/>
      <c r="Q340" s="294"/>
      <c r="R340" s="15"/>
      <c r="S340" s="15"/>
      <c r="V340" s="15"/>
    </row>
    <row r="341" spans="1:22" s="16" customFormat="1" ht="23.1" customHeight="1" x14ac:dyDescent="0.55000000000000004">
      <c r="A341" s="1041"/>
      <c r="B341" s="15"/>
      <c r="C341" s="124"/>
      <c r="D341" s="638"/>
      <c r="E341" s="638"/>
      <c r="F341" s="15"/>
      <c r="H341" s="638"/>
      <c r="I341" s="638"/>
      <c r="J341" s="638"/>
      <c r="K341" s="638"/>
      <c r="L341" s="658"/>
      <c r="M341" s="15"/>
      <c r="Q341" s="294"/>
      <c r="R341" s="15"/>
      <c r="S341" s="15"/>
      <c r="V341" s="15"/>
    </row>
    <row r="342" spans="1:22" s="16" customFormat="1" ht="23.1" customHeight="1" x14ac:dyDescent="0.55000000000000004">
      <c r="A342" s="1041" t="s">
        <v>3410</v>
      </c>
      <c r="B342" s="15"/>
      <c r="C342" s="124">
        <v>206</v>
      </c>
      <c r="D342" s="42" t="s">
        <v>49</v>
      </c>
      <c r="E342" s="638">
        <v>2846</v>
      </c>
      <c r="F342" s="15"/>
      <c r="H342" s="660" t="s">
        <v>890</v>
      </c>
      <c r="I342" s="638">
        <v>10</v>
      </c>
      <c r="J342" s="638"/>
      <c r="K342" s="638">
        <v>33</v>
      </c>
      <c r="L342" s="658"/>
      <c r="M342" s="15"/>
      <c r="Q342" s="294"/>
      <c r="R342" s="15"/>
      <c r="S342" s="15"/>
      <c r="V342" s="15"/>
    </row>
    <row r="343" spans="1:22" s="16" customFormat="1" ht="23.1" customHeight="1" x14ac:dyDescent="0.55000000000000004">
      <c r="A343" s="1041" t="s">
        <v>3411</v>
      </c>
      <c r="B343" s="15"/>
      <c r="C343" s="124">
        <v>207</v>
      </c>
      <c r="D343" s="42" t="s">
        <v>49</v>
      </c>
      <c r="E343" s="638">
        <v>4646</v>
      </c>
      <c r="F343" s="15"/>
      <c r="H343" s="660" t="s">
        <v>890</v>
      </c>
      <c r="I343" s="638">
        <v>10</v>
      </c>
      <c r="J343" s="638">
        <v>0</v>
      </c>
      <c r="K343" s="638">
        <v>33</v>
      </c>
      <c r="L343" s="658"/>
      <c r="M343" s="15"/>
      <c r="Q343" s="294"/>
      <c r="R343" s="15"/>
      <c r="S343" s="15"/>
      <c r="V343" s="15"/>
    </row>
    <row r="344" spans="1:22" s="16" customFormat="1" ht="23.1" customHeight="1" x14ac:dyDescent="0.55000000000000004">
      <c r="A344" s="1041" t="s">
        <v>3412</v>
      </c>
      <c r="B344" s="15"/>
      <c r="C344" s="124">
        <v>208</v>
      </c>
      <c r="D344" s="42" t="s">
        <v>49</v>
      </c>
      <c r="E344" s="638">
        <v>2844</v>
      </c>
      <c r="F344" s="15"/>
      <c r="H344" s="660" t="s">
        <v>890</v>
      </c>
      <c r="I344" s="638">
        <v>10</v>
      </c>
      <c r="J344" s="638"/>
      <c r="K344" s="638">
        <v>32</v>
      </c>
      <c r="L344" s="658"/>
      <c r="M344" s="15"/>
      <c r="Q344" s="294"/>
      <c r="R344" s="15"/>
      <c r="S344" s="15"/>
      <c r="V344" s="15"/>
    </row>
    <row r="345" spans="1:22" s="16" customFormat="1" ht="23.1" customHeight="1" x14ac:dyDescent="0.55000000000000004">
      <c r="A345" s="1041" t="s">
        <v>3413</v>
      </c>
      <c r="B345" s="15"/>
      <c r="C345" s="124">
        <v>209</v>
      </c>
      <c r="D345" s="42" t="s">
        <v>49</v>
      </c>
      <c r="E345" s="638">
        <v>2845</v>
      </c>
      <c r="F345" s="15"/>
      <c r="H345" s="660" t="s">
        <v>890</v>
      </c>
      <c r="I345" s="638">
        <v>10</v>
      </c>
      <c r="J345" s="638"/>
      <c r="K345" s="638">
        <v>33</v>
      </c>
      <c r="L345" s="658"/>
      <c r="M345" s="15"/>
      <c r="Q345" s="294"/>
      <c r="R345" s="15"/>
      <c r="S345" s="15"/>
      <c r="V345" s="15"/>
    </row>
    <row r="346" spans="1:22" s="16" customFormat="1" ht="23.1" customHeight="1" x14ac:dyDescent="0.55000000000000004">
      <c r="A346" s="1041"/>
      <c r="B346" s="15"/>
      <c r="C346" s="124"/>
      <c r="D346" s="42"/>
      <c r="E346" s="638"/>
      <c r="F346" s="15"/>
      <c r="H346" s="660"/>
      <c r="I346" s="638"/>
      <c r="J346" s="638"/>
      <c r="K346" s="638"/>
      <c r="L346" s="658"/>
      <c r="M346" s="15"/>
      <c r="Q346" s="294"/>
      <c r="R346" s="15"/>
      <c r="S346" s="15"/>
      <c r="V346" s="15"/>
    </row>
    <row r="347" spans="1:22" s="16" customFormat="1" ht="23.1" customHeight="1" x14ac:dyDescent="0.55000000000000004">
      <c r="A347" s="1041" t="s">
        <v>3414</v>
      </c>
      <c r="B347" s="15"/>
      <c r="C347" s="124">
        <v>210</v>
      </c>
      <c r="D347" s="659" t="s">
        <v>3221</v>
      </c>
      <c r="E347" s="638">
        <v>17</v>
      </c>
      <c r="F347" s="15"/>
      <c r="H347" s="660" t="s">
        <v>890</v>
      </c>
      <c r="I347" s="638">
        <v>2</v>
      </c>
      <c r="J347" s="638">
        <v>2</v>
      </c>
      <c r="K347" s="638">
        <v>8</v>
      </c>
      <c r="L347" s="658"/>
      <c r="M347" s="15"/>
      <c r="Q347" s="294"/>
      <c r="R347" s="15"/>
      <c r="S347" s="15"/>
      <c r="V347" s="15"/>
    </row>
    <row r="348" spans="1:22" s="16" customFormat="1" ht="23.1" customHeight="1" x14ac:dyDescent="0.55000000000000004">
      <c r="A348" s="1041"/>
      <c r="B348" s="15"/>
      <c r="C348" s="124"/>
      <c r="D348" s="659"/>
      <c r="E348" s="638"/>
      <c r="F348" s="15"/>
      <c r="H348" s="660"/>
      <c r="I348" s="638"/>
      <c r="J348" s="638"/>
      <c r="K348" s="638"/>
      <c r="L348" s="658"/>
      <c r="M348" s="15"/>
      <c r="Q348" s="294"/>
      <c r="R348" s="15"/>
      <c r="S348" s="15"/>
      <c r="V348" s="15"/>
    </row>
    <row r="349" spans="1:22" s="16" customFormat="1" ht="23.1" customHeight="1" x14ac:dyDescent="0.55000000000000004">
      <c r="A349" s="1041" t="s">
        <v>3415</v>
      </c>
      <c r="B349" s="15"/>
      <c r="C349" s="124"/>
      <c r="D349" s="42" t="s">
        <v>49</v>
      </c>
      <c r="E349" s="638">
        <v>930</v>
      </c>
      <c r="F349" s="15"/>
      <c r="H349" s="660" t="s">
        <v>890</v>
      </c>
      <c r="I349" s="638">
        <v>10</v>
      </c>
      <c r="J349" s="638">
        <v>3</v>
      </c>
      <c r="K349" s="638">
        <v>65</v>
      </c>
      <c r="L349" s="658"/>
      <c r="M349" s="15"/>
      <c r="Q349" s="294"/>
      <c r="R349" s="15"/>
      <c r="S349" s="15"/>
      <c r="V349" s="15"/>
    </row>
    <row r="350" spans="1:22" s="16" customFormat="1" ht="23.1" customHeight="1" x14ac:dyDescent="0.55000000000000004">
      <c r="A350" s="1041"/>
      <c r="B350" s="15"/>
      <c r="C350" s="124"/>
      <c r="D350" s="42"/>
      <c r="E350" s="638"/>
      <c r="F350" s="15"/>
      <c r="H350" s="660"/>
      <c r="I350" s="638"/>
      <c r="J350" s="638"/>
      <c r="K350" s="638"/>
      <c r="L350" s="658"/>
      <c r="M350" s="15"/>
      <c r="Q350" s="294"/>
      <c r="R350" s="15"/>
      <c r="S350" s="15"/>
      <c r="V350" s="15"/>
    </row>
    <row r="351" spans="1:22" s="16" customFormat="1" ht="23.1" customHeight="1" x14ac:dyDescent="0.55000000000000004">
      <c r="A351" s="1041" t="s">
        <v>3416</v>
      </c>
      <c r="B351" s="15"/>
      <c r="C351" s="124">
        <v>211</v>
      </c>
      <c r="D351" s="42" t="s">
        <v>49</v>
      </c>
      <c r="E351" s="638">
        <v>827</v>
      </c>
      <c r="F351" s="15"/>
      <c r="H351" s="660" t="s">
        <v>890</v>
      </c>
      <c r="I351" s="638">
        <v>19</v>
      </c>
      <c r="J351" s="638">
        <v>3</v>
      </c>
      <c r="K351" s="638">
        <v>45</v>
      </c>
      <c r="L351" s="658"/>
      <c r="M351" s="15"/>
      <c r="Q351" s="294"/>
      <c r="R351" s="15"/>
      <c r="S351" s="15"/>
      <c r="V351" s="15"/>
    </row>
    <row r="352" spans="1:22" s="16" customFormat="1" ht="23.1" customHeight="1" x14ac:dyDescent="0.55000000000000004">
      <c r="A352" s="1042" t="s">
        <v>4</v>
      </c>
      <c r="B352" s="15"/>
      <c r="C352" s="17"/>
      <c r="D352" s="15"/>
      <c r="E352" s="15"/>
      <c r="F352" s="15"/>
      <c r="H352" s="15"/>
      <c r="I352" s="15"/>
      <c r="J352" s="15"/>
      <c r="K352" s="15"/>
      <c r="L352" s="658"/>
      <c r="M352" s="15"/>
      <c r="Q352" s="294"/>
      <c r="R352" s="15"/>
      <c r="S352" s="15"/>
      <c r="V352" s="15"/>
    </row>
    <row r="353" spans="1:28" s="677" customFormat="1" ht="23.1" customHeight="1" x14ac:dyDescent="0.55000000000000004">
      <c r="A353" s="1043" t="s">
        <v>3463</v>
      </c>
      <c r="B353" s="676">
        <v>39</v>
      </c>
      <c r="C353" s="691">
        <v>212</v>
      </c>
      <c r="D353" s="676" t="s">
        <v>34</v>
      </c>
      <c r="E353" s="676">
        <v>93714</v>
      </c>
      <c r="F353" s="676">
        <v>113</v>
      </c>
      <c r="G353" s="677">
        <v>7598</v>
      </c>
      <c r="H353" s="678" t="s">
        <v>890</v>
      </c>
      <c r="I353" s="676"/>
      <c r="J353" s="676"/>
      <c r="K353" s="676">
        <v>89</v>
      </c>
      <c r="L353" s="679"/>
      <c r="M353" s="676">
        <v>60</v>
      </c>
      <c r="N353" s="677">
        <v>89</v>
      </c>
      <c r="Q353" s="680"/>
      <c r="R353" s="676">
        <v>62</v>
      </c>
      <c r="S353" s="676">
        <v>157</v>
      </c>
      <c r="T353" s="681" t="s">
        <v>36</v>
      </c>
      <c r="U353" s="682" t="s">
        <v>37</v>
      </c>
      <c r="V353" s="676">
        <v>120</v>
      </c>
      <c r="X353" s="677">
        <v>105</v>
      </c>
      <c r="Y353" s="677">
        <v>15</v>
      </c>
      <c r="AA353" s="677">
        <v>2</v>
      </c>
      <c r="AB353" s="738" t="s">
        <v>580</v>
      </c>
    </row>
    <row r="354" spans="1:28" ht="23.1" customHeight="1" x14ac:dyDescent="0.55000000000000004">
      <c r="A354" s="1040"/>
      <c r="H354" s="5"/>
      <c r="U354" s="2"/>
    </row>
    <row r="355" spans="1:28" ht="23.1" customHeight="1" x14ac:dyDescent="0.55000000000000004">
      <c r="A355" s="1040" t="s">
        <v>3464</v>
      </c>
      <c r="C355" s="5">
        <v>213</v>
      </c>
      <c r="D355" s="42" t="s">
        <v>49</v>
      </c>
      <c r="E355" s="6">
        <v>6248</v>
      </c>
      <c r="F355" s="6">
        <v>34</v>
      </c>
      <c r="H355" s="660" t="s">
        <v>890</v>
      </c>
      <c r="I355" s="6">
        <v>1</v>
      </c>
      <c r="J355" s="6">
        <v>3</v>
      </c>
      <c r="K355" s="6">
        <v>67</v>
      </c>
      <c r="L355" s="523">
        <v>767</v>
      </c>
      <c r="Q355" s="115">
        <v>150</v>
      </c>
      <c r="U355" s="2"/>
    </row>
    <row r="356" spans="1:28" ht="23.1" customHeight="1" x14ac:dyDescent="0.55000000000000004">
      <c r="A356" s="1040"/>
      <c r="C356" s="5">
        <v>214</v>
      </c>
      <c r="D356" s="42" t="s">
        <v>49</v>
      </c>
      <c r="E356" s="6">
        <v>5237</v>
      </c>
      <c r="F356" s="6">
        <v>26</v>
      </c>
      <c r="H356" s="660" t="s">
        <v>890</v>
      </c>
      <c r="I356" s="6">
        <v>5</v>
      </c>
      <c r="J356" s="6">
        <v>1</v>
      </c>
      <c r="K356" s="6">
        <v>37</v>
      </c>
      <c r="L356" s="523">
        <v>2137</v>
      </c>
      <c r="Q356" s="115">
        <v>150</v>
      </c>
      <c r="U356" s="2"/>
    </row>
    <row r="357" spans="1:28" ht="23.1" customHeight="1" x14ac:dyDescent="0.55000000000000004">
      <c r="A357" s="1040"/>
      <c r="H357" s="5"/>
      <c r="U357" s="2"/>
    </row>
    <row r="358" spans="1:28" ht="23.1" customHeight="1" x14ac:dyDescent="0.55000000000000004">
      <c r="A358" s="1040" t="s">
        <v>3504</v>
      </c>
      <c r="C358" s="5">
        <v>215</v>
      </c>
      <c r="D358" s="42" t="s">
        <v>49</v>
      </c>
      <c r="E358" s="6">
        <v>5368</v>
      </c>
      <c r="F358" s="6">
        <v>54</v>
      </c>
      <c r="H358" s="660" t="s">
        <v>890</v>
      </c>
      <c r="I358" s="6">
        <v>15</v>
      </c>
      <c r="J358" s="6">
        <v>3</v>
      </c>
      <c r="K358" s="6">
        <v>88</v>
      </c>
      <c r="U358" s="2"/>
    </row>
    <row r="359" spans="1:28" ht="23.1" customHeight="1" x14ac:dyDescent="0.55000000000000004">
      <c r="A359" s="1040" t="s">
        <v>3505</v>
      </c>
      <c r="C359" s="5">
        <v>216</v>
      </c>
      <c r="D359" s="42" t="s">
        <v>49</v>
      </c>
      <c r="E359" s="6">
        <v>2919</v>
      </c>
      <c r="F359" s="6">
        <v>3</v>
      </c>
      <c r="H359" s="660" t="s">
        <v>890</v>
      </c>
      <c r="I359" s="6">
        <v>10</v>
      </c>
      <c r="L359" s="523">
        <v>16000</v>
      </c>
      <c r="U359" s="2"/>
    </row>
    <row r="360" spans="1:28" ht="23.1" customHeight="1" x14ac:dyDescent="0.55000000000000004">
      <c r="A360" s="1040" t="s">
        <v>3506</v>
      </c>
      <c r="C360" s="5">
        <v>217</v>
      </c>
      <c r="D360" s="42" t="s">
        <v>49</v>
      </c>
      <c r="E360" s="6">
        <v>5673</v>
      </c>
      <c r="F360" s="6">
        <v>12</v>
      </c>
      <c r="H360" s="660" t="s">
        <v>890</v>
      </c>
      <c r="I360" s="6">
        <v>10</v>
      </c>
      <c r="L360" s="523">
        <v>16000</v>
      </c>
      <c r="U360" s="2"/>
    </row>
    <row r="361" spans="1:28" ht="23.1" customHeight="1" x14ac:dyDescent="0.55000000000000004">
      <c r="A361" s="1040" t="s">
        <v>3507</v>
      </c>
      <c r="C361" s="5">
        <v>218</v>
      </c>
      <c r="D361" s="42" t="s">
        <v>49</v>
      </c>
      <c r="E361" s="6">
        <v>5363</v>
      </c>
      <c r="F361" s="6">
        <v>11</v>
      </c>
      <c r="H361" s="660" t="s">
        <v>890</v>
      </c>
      <c r="I361" s="6">
        <v>10</v>
      </c>
      <c r="L361" s="523">
        <v>16000</v>
      </c>
    </row>
    <row r="362" spans="1:28" x14ac:dyDescent="0.55000000000000004">
      <c r="A362" s="1040"/>
      <c r="H362" s="5"/>
    </row>
    <row r="363" spans="1:28" x14ac:dyDescent="0.55000000000000004">
      <c r="A363" s="1040"/>
    </row>
    <row r="364" spans="1:28" x14ac:dyDescent="0.55000000000000004">
      <c r="A364" s="1040"/>
    </row>
    <row r="365" spans="1:28" x14ac:dyDescent="0.55000000000000004">
      <c r="A365" s="1040"/>
    </row>
    <row r="366" spans="1:28" ht="25.5" customHeight="1" x14ac:dyDescent="0.55000000000000004">
      <c r="A366" s="1040"/>
    </row>
    <row r="367" spans="1:28" ht="22.5" customHeight="1" x14ac:dyDescent="0.55000000000000004">
      <c r="A367" s="1040"/>
    </row>
    <row r="368" spans="1:28" ht="21" customHeight="1" x14ac:dyDescent="0.55000000000000004">
      <c r="A368" s="1040"/>
    </row>
    <row r="369" spans="1:13" x14ac:dyDescent="0.55000000000000004">
      <c r="A369" s="1040"/>
    </row>
    <row r="370" spans="1:13" x14ac:dyDescent="0.55000000000000004">
      <c r="A370" s="1040"/>
    </row>
    <row r="371" spans="1:13" x14ac:dyDescent="0.55000000000000004">
      <c r="A371" s="1040"/>
      <c r="M371" s="5"/>
    </row>
    <row r="372" spans="1:13" x14ac:dyDescent="0.55000000000000004">
      <c r="A372" s="1040"/>
      <c r="M372" s="5"/>
    </row>
    <row r="373" spans="1:13" x14ac:dyDescent="0.55000000000000004">
      <c r="A373" s="1040"/>
      <c r="M373" s="5"/>
    </row>
    <row r="374" spans="1:13" x14ac:dyDescent="0.55000000000000004">
      <c r="A374" s="1040"/>
      <c r="M374" s="5"/>
    </row>
    <row r="375" spans="1:13" x14ac:dyDescent="0.55000000000000004">
      <c r="A375" s="1040"/>
    </row>
    <row r="376" spans="1:13" x14ac:dyDescent="0.55000000000000004">
      <c r="A376" s="1040"/>
    </row>
    <row r="377" spans="1:13" x14ac:dyDescent="0.55000000000000004">
      <c r="A377" s="1040"/>
    </row>
    <row r="378" spans="1:13" x14ac:dyDescent="0.55000000000000004">
      <c r="A378" s="1040"/>
    </row>
    <row r="379" spans="1:13" x14ac:dyDescent="0.55000000000000004">
      <c r="A379" s="1040"/>
    </row>
    <row r="380" spans="1:13" x14ac:dyDescent="0.55000000000000004">
      <c r="A380" s="1040"/>
    </row>
    <row r="381" spans="1:13" x14ac:dyDescent="0.55000000000000004">
      <c r="A381" s="1040"/>
    </row>
    <row r="382" spans="1:13" x14ac:dyDescent="0.55000000000000004">
      <c r="A382" s="1040"/>
    </row>
    <row r="383" spans="1:13" x14ac:dyDescent="0.55000000000000004">
      <c r="A383" s="1040"/>
    </row>
    <row r="384" spans="1:13" x14ac:dyDescent="0.55000000000000004">
      <c r="A384" s="1040"/>
    </row>
    <row r="385" spans="1:1" x14ac:dyDescent="0.55000000000000004">
      <c r="A385" s="1040"/>
    </row>
    <row r="386" spans="1:1" x14ac:dyDescent="0.55000000000000004">
      <c r="A386" s="1040"/>
    </row>
    <row r="387" spans="1:1" x14ac:dyDescent="0.55000000000000004">
      <c r="A387" s="1040"/>
    </row>
    <row r="388" spans="1:1" x14ac:dyDescent="0.55000000000000004">
      <c r="A388" s="1040"/>
    </row>
    <row r="389" spans="1:1" x14ac:dyDescent="0.55000000000000004">
      <c r="A389" s="1040"/>
    </row>
    <row r="390" spans="1:1" x14ac:dyDescent="0.55000000000000004">
      <c r="A390" s="1040"/>
    </row>
    <row r="391" spans="1:1" x14ac:dyDescent="0.55000000000000004">
      <c r="A391" s="1040"/>
    </row>
    <row r="392" spans="1:1" x14ac:dyDescent="0.55000000000000004">
      <c r="A392" s="1040"/>
    </row>
    <row r="393" spans="1:1" x14ac:dyDescent="0.55000000000000004">
      <c r="A393" s="1040"/>
    </row>
    <row r="394" spans="1:1" x14ac:dyDescent="0.55000000000000004">
      <c r="A394" s="1040"/>
    </row>
    <row r="395" spans="1:1" x14ac:dyDescent="0.55000000000000004">
      <c r="A395" s="1040"/>
    </row>
    <row r="396" spans="1:1" x14ac:dyDescent="0.55000000000000004">
      <c r="A396" s="1040"/>
    </row>
    <row r="397" spans="1:1" x14ac:dyDescent="0.55000000000000004">
      <c r="A397" s="1040"/>
    </row>
    <row r="398" spans="1:1" x14ac:dyDescent="0.55000000000000004">
      <c r="A398" s="1040"/>
    </row>
    <row r="399" spans="1:1" x14ac:dyDescent="0.55000000000000004">
      <c r="A399" s="1040"/>
    </row>
    <row r="400" spans="1:1" x14ac:dyDescent="0.55000000000000004">
      <c r="A400" s="1040"/>
    </row>
    <row r="401" spans="1:1" x14ac:dyDescent="0.55000000000000004">
      <c r="A401" s="1040"/>
    </row>
    <row r="402" spans="1:1" x14ac:dyDescent="0.55000000000000004">
      <c r="A402" s="1040"/>
    </row>
    <row r="403" spans="1:1" x14ac:dyDescent="0.55000000000000004">
      <c r="A403" s="1040"/>
    </row>
    <row r="404" spans="1:1" x14ac:dyDescent="0.55000000000000004">
      <c r="A404" s="1040"/>
    </row>
    <row r="405" spans="1:1" x14ac:dyDescent="0.55000000000000004">
      <c r="A405" s="1040"/>
    </row>
    <row r="406" spans="1:1" x14ac:dyDescent="0.55000000000000004">
      <c r="A406" s="1040"/>
    </row>
    <row r="407" spans="1:1" x14ac:dyDescent="0.55000000000000004">
      <c r="A407" s="1040"/>
    </row>
    <row r="408" spans="1:1" x14ac:dyDescent="0.55000000000000004">
      <c r="A408" s="1040"/>
    </row>
    <row r="409" spans="1:1" x14ac:dyDescent="0.55000000000000004">
      <c r="A409" s="1040"/>
    </row>
    <row r="410" spans="1:1" x14ac:dyDescent="0.55000000000000004">
      <c r="A410" s="1040"/>
    </row>
    <row r="411" spans="1:1" x14ac:dyDescent="0.55000000000000004">
      <c r="A411" s="1040"/>
    </row>
    <row r="412" spans="1:1" x14ac:dyDescent="0.55000000000000004">
      <c r="A412" s="1040"/>
    </row>
    <row r="413" spans="1:1" x14ac:dyDescent="0.55000000000000004">
      <c r="A413" s="1040"/>
    </row>
    <row r="414" spans="1:1" x14ac:dyDescent="0.55000000000000004">
      <c r="A414" s="1040"/>
    </row>
    <row r="415" spans="1:1" x14ac:dyDescent="0.55000000000000004">
      <c r="A415" s="1040"/>
    </row>
    <row r="416" spans="1:1" x14ac:dyDescent="0.55000000000000004">
      <c r="A416" s="1040"/>
    </row>
    <row r="417" spans="1:1" x14ac:dyDescent="0.55000000000000004">
      <c r="A417" s="1040"/>
    </row>
    <row r="418" spans="1:1" x14ac:dyDescent="0.55000000000000004">
      <c r="A418" s="1040"/>
    </row>
    <row r="419" spans="1:1" x14ac:dyDescent="0.55000000000000004">
      <c r="A419" s="1040"/>
    </row>
    <row r="420" spans="1:1" x14ac:dyDescent="0.55000000000000004">
      <c r="A420" s="1040"/>
    </row>
    <row r="421" spans="1:1" x14ac:dyDescent="0.55000000000000004">
      <c r="A421" s="1040"/>
    </row>
    <row r="422" spans="1:1" x14ac:dyDescent="0.55000000000000004">
      <c r="A422" s="1040"/>
    </row>
    <row r="423" spans="1:1" x14ac:dyDescent="0.55000000000000004">
      <c r="A423" s="1040"/>
    </row>
    <row r="424" spans="1:1" x14ac:dyDescent="0.55000000000000004">
      <c r="A424" s="1040"/>
    </row>
    <row r="425" spans="1:1" x14ac:dyDescent="0.55000000000000004">
      <c r="A425" s="1040"/>
    </row>
    <row r="426" spans="1:1" x14ac:dyDescent="0.55000000000000004">
      <c r="A426" s="1040"/>
    </row>
    <row r="427" spans="1:1" x14ac:dyDescent="0.55000000000000004">
      <c r="A427" s="1040"/>
    </row>
    <row r="428" spans="1:1" x14ac:dyDescent="0.55000000000000004">
      <c r="A428" s="1040"/>
    </row>
    <row r="429" spans="1:1" x14ac:dyDescent="0.55000000000000004">
      <c r="A429" s="1040"/>
    </row>
    <row r="430" spans="1:1" x14ac:dyDescent="0.55000000000000004">
      <c r="A430" s="1040"/>
    </row>
    <row r="431" spans="1:1" x14ac:dyDescent="0.55000000000000004">
      <c r="A431" s="1040"/>
    </row>
    <row r="432" spans="1:1" x14ac:dyDescent="0.55000000000000004">
      <c r="A432" s="1040"/>
    </row>
    <row r="433" spans="1:1" x14ac:dyDescent="0.55000000000000004">
      <c r="A433" s="1040"/>
    </row>
    <row r="434" spans="1:1" x14ac:dyDescent="0.55000000000000004">
      <c r="A434" s="1040"/>
    </row>
    <row r="435" spans="1:1" x14ac:dyDescent="0.55000000000000004">
      <c r="A435" s="1040"/>
    </row>
    <row r="436" spans="1:1" x14ac:dyDescent="0.55000000000000004">
      <c r="A436" s="1040"/>
    </row>
    <row r="437" spans="1:1" x14ac:dyDescent="0.55000000000000004">
      <c r="A437" s="1040"/>
    </row>
    <row r="438" spans="1:1" x14ac:dyDescent="0.55000000000000004">
      <c r="A438" s="1040"/>
    </row>
    <row r="439" spans="1:1" x14ac:dyDescent="0.55000000000000004">
      <c r="A439" s="1040"/>
    </row>
    <row r="440" spans="1:1" x14ac:dyDescent="0.55000000000000004">
      <c r="A440" s="1040"/>
    </row>
    <row r="441" spans="1:1" x14ac:dyDescent="0.55000000000000004">
      <c r="A441" s="1040"/>
    </row>
    <row r="442" spans="1:1" x14ac:dyDescent="0.55000000000000004">
      <c r="A442" s="1040"/>
    </row>
    <row r="443" spans="1:1" x14ac:dyDescent="0.55000000000000004">
      <c r="A443" s="1040"/>
    </row>
    <row r="444" spans="1:1" x14ac:dyDescent="0.55000000000000004">
      <c r="A444" s="1040"/>
    </row>
    <row r="445" spans="1:1" x14ac:dyDescent="0.55000000000000004">
      <c r="A445" s="1040"/>
    </row>
    <row r="446" spans="1:1" x14ac:dyDescent="0.55000000000000004">
      <c r="A446" s="1040"/>
    </row>
    <row r="447" spans="1:1" x14ac:dyDescent="0.55000000000000004">
      <c r="A447" s="1040"/>
    </row>
    <row r="448" spans="1:1" x14ac:dyDescent="0.55000000000000004">
      <c r="A448" s="1040"/>
    </row>
    <row r="449" spans="1:1" x14ac:dyDescent="0.55000000000000004">
      <c r="A449" s="1040"/>
    </row>
    <row r="450" spans="1:1" x14ac:dyDescent="0.55000000000000004">
      <c r="A450" s="1040"/>
    </row>
    <row r="451" spans="1:1" x14ac:dyDescent="0.55000000000000004">
      <c r="A451" s="1040"/>
    </row>
    <row r="452" spans="1:1" x14ac:dyDescent="0.55000000000000004">
      <c r="A452" s="1040"/>
    </row>
    <row r="453" spans="1:1" x14ac:dyDescent="0.55000000000000004">
      <c r="A453" s="1040"/>
    </row>
    <row r="454" spans="1:1" x14ac:dyDescent="0.55000000000000004">
      <c r="A454" s="1040"/>
    </row>
    <row r="455" spans="1:1" x14ac:dyDescent="0.55000000000000004">
      <c r="A455" s="1040"/>
    </row>
    <row r="456" spans="1:1" x14ac:dyDescent="0.55000000000000004">
      <c r="A456" s="1040"/>
    </row>
    <row r="457" spans="1:1" x14ac:dyDescent="0.55000000000000004">
      <c r="A457" s="1040"/>
    </row>
    <row r="458" spans="1:1" x14ac:dyDescent="0.55000000000000004">
      <c r="A458" s="1040"/>
    </row>
    <row r="459" spans="1:1" x14ac:dyDescent="0.55000000000000004">
      <c r="A459" s="1040"/>
    </row>
    <row r="460" spans="1:1" x14ac:dyDescent="0.55000000000000004">
      <c r="A460" s="1040"/>
    </row>
    <row r="461" spans="1:1" x14ac:dyDescent="0.55000000000000004">
      <c r="A461" s="1040"/>
    </row>
    <row r="462" spans="1:1" x14ac:dyDescent="0.55000000000000004">
      <c r="A462" s="1040"/>
    </row>
    <row r="463" spans="1:1" x14ac:dyDescent="0.55000000000000004">
      <c r="A463" s="1040"/>
    </row>
    <row r="464" spans="1:1" x14ac:dyDescent="0.55000000000000004">
      <c r="A464" s="1040"/>
    </row>
    <row r="465" spans="1:1" x14ac:dyDescent="0.55000000000000004">
      <c r="A465" s="1040"/>
    </row>
    <row r="466" spans="1:1" x14ac:dyDescent="0.55000000000000004">
      <c r="A466" s="1040"/>
    </row>
    <row r="467" spans="1:1" x14ac:dyDescent="0.55000000000000004">
      <c r="A467" s="1040"/>
    </row>
    <row r="468" spans="1:1" x14ac:dyDescent="0.55000000000000004">
      <c r="A468" s="1040"/>
    </row>
    <row r="469" spans="1:1" x14ac:dyDescent="0.55000000000000004">
      <c r="A469" s="1040"/>
    </row>
    <row r="470" spans="1:1" x14ac:dyDescent="0.55000000000000004">
      <c r="A470" s="1040"/>
    </row>
    <row r="471" spans="1:1" x14ac:dyDescent="0.55000000000000004">
      <c r="A471" s="1040"/>
    </row>
    <row r="472" spans="1:1" x14ac:dyDescent="0.55000000000000004">
      <c r="A472" s="1040"/>
    </row>
    <row r="473" spans="1:1" x14ac:dyDescent="0.55000000000000004">
      <c r="A473" s="1040"/>
    </row>
    <row r="474" spans="1:1" x14ac:dyDescent="0.55000000000000004">
      <c r="A474" s="1040"/>
    </row>
    <row r="475" spans="1:1" x14ac:dyDescent="0.55000000000000004">
      <c r="A475" s="1040"/>
    </row>
    <row r="476" spans="1:1" x14ac:dyDescent="0.55000000000000004">
      <c r="A476" s="1040"/>
    </row>
    <row r="477" spans="1:1" x14ac:dyDescent="0.55000000000000004">
      <c r="A477" s="1040"/>
    </row>
    <row r="478" spans="1:1" x14ac:dyDescent="0.55000000000000004">
      <c r="A478" s="1040"/>
    </row>
    <row r="479" spans="1:1" x14ac:dyDescent="0.55000000000000004">
      <c r="A479" s="1040"/>
    </row>
    <row r="480" spans="1:1" x14ac:dyDescent="0.55000000000000004">
      <c r="A480" s="1040"/>
    </row>
    <row r="481" spans="1:1" x14ac:dyDescent="0.55000000000000004">
      <c r="A481" s="1040"/>
    </row>
    <row r="482" spans="1:1" x14ac:dyDescent="0.55000000000000004">
      <c r="A482" s="1040"/>
    </row>
    <row r="483" spans="1:1" x14ac:dyDescent="0.55000000000000004">
      <c r="A483" s="1040"/>
    </row>
    <row r="484" spans="1:1" x14ac:dyDescent="0.55000000000000004">
      <c r="A484" s="1040"/>
    </row>
    <row r="485" spans="1:1" x14ac:dyDescent="0.55000000000000004">
      <c r="A485" s="1040"/>
    </row>
    <row r="486" spans="1:1" x14ac:dyDescent="0.55000000000000004">
      <c r="A486" s="1040"/>
    </row>
    <row r="487" spans="1:1" x14ac:dyDescent="0.55000000000000004">
      <c r="A487" s="1040"/>
    </row>
    <row r="488" spans="1:1" x14ac:dyDescent="0.55000000000000004">
      <c r="A488" s="1040"/>
    </row>
    <row r="489" spans="1:1" x14ac:dyDescent="0.55000000000000004">
      <c r="A489" s="1040"/>
    </row>
    <row r="490" spans="1:1" x14ac:dyDescent="0.55000000000000004">
      <c r="A490" s="1040"/>
    </row>
    <row r="491" spans="1:1" x14ac:dyDescent="0.55000000000000004">
      <c r="A491" s="1040"/>
    </row>
    <row r="492" spans="1:1" x14ac:dyDescent="0.55000000000000004">
      <c r="A492" s="1040"/>
    </row>
    <row r="493" spans="1:1" x14ac:dyDescent="0.55000000000000004">
      <c r="A493" s="1040"/>
    </row>
    <row r="494" spans="1:1" x14ac:dyDescent="0.55000000000000004">
      <c r="A494" s="1040"/>
    </row>
    <row r="495" spans="1:1" x14ac:dyDescent="0.55000000000000004">
      <c r="A495" s="1040"/>
    </row>
    <row r="496" spans="1:1" x14ac:dyDescent="0.55000000000000004">
      <c r="A496" s="1040"/>
    </row>
    <row r="497" spans="1:1" x14ac:dyDescent="0.55000000000000004">
      <c r="A497" s="1040"/>
    </row>
    <row r="498" spans="1:1" x14ac:dyDescent="0.55000000000000004">
      <c r="A498" s="1040"/>
    </row>
    <row r="499" spans="1:1" x14ac:dyDescent="0.55000000000000004">
      <c r="A499" s="1040"/>
    </row>
    <row r="500" spans="1:1" x14ac:dyDescent="0.55000000000000004">
      <c r="A500" s="1040"/>
    </row>
    <row r="501" spans="1:1" x14ac:dyDescent="0.55000000000000004">
      <c r="A501" s="1040"/>
    </row>
    <row r="502" spans="1:1" x14ac:dyDescent="0.55000000000000004">
      <c r="A502" s="1040"/>
    </row>
    <row r="503" spans="1:1" x14ac:dyDescent="0.55000000000000004">
      <c r="A503" s="1040"/>
    </row>
    <row r="504" spans="1:1" x14ac:dyDescent="0.55000000000000004">
      <c r="A504" s="1040"/>
    </row>
    <row r="505" spans="1:1" x14ac:dyDescent="0.55000000000000004">
      <c r="A505" s="1040"/>
    </row>
    <row r="506" spans="1:1" x14ac:dyDescent="0.55000000000000004">
      <c r="A506" s="1040"/>
    </row>
    <row r="507" spans="1:1" x14ac:dyDescent="0.55000000000000004">
      <c r="A507" s="1040"/>
    </row>
    <row r="508" spans="1:1" x14ac:dyDescent="0.55000000000000004">
      <c r="A508" s="1040"/>
    </row>
    <row r="509" spans="1:1" x14ac:dyDescent="0.55000000000000004">
      <c r="A509" s="1040"/>
    </row>
    <row r="510" spans="1:1" x14ac:dyDescent="0.55000000000000004">
      <c r="A510" s="1040"/>
    </row>
    <row r="511" spans="1:1" x14ac:dyDescent="0.55000000000000004">
      <c r="A511" s="1040"/>
    </row>
    <row r="512" spans="1:1" x14ac:dyDescent="0.55000000000000004">
      <c r="A512" s="1040"/>
    </row>
    <row r="513" spans="1:1" x14ac:dyDescent="0.55000000000000004">
      <c r="A513" s="1040"/>
    </row>
    <row r="514" spans="1:1" x14ac:dyDescent="0.55000000000000004">
      <c r="A514" s="1040"/>
    </row>
    <row r="515" spans="1:1" x14ac:dyDescent="0.55000000000000004">
      <c r="A515" s="1040"/>
    </row>
    <row r="516" spans="1:1" x14ac:dyDescent="0.55000000000000004">
      <c r="A516" s="1040"/>
    </row>
    <row r="517" spans="1:1" x14ac:dyDescent="0.55000000000000004">
      <c r="A517" s="1040"/>
    </row>
    <row r="518" spans="1:1" x14ac:dyDescent="0.55000000000000004">
      <c r="A518" s="1040"/>
    </row>
    <row r="519" spans="1:1" x14ac:dyDescent="0.55000000000000004">
      <c r="A519" s="1040"/>
    </row>
    <row r="520" spans="1:1" x14ac:dyDescent="0.55000000000000004">
      <c r="A520" s="1040"/>
    </row>
    <row r="521" spans="1:1" x14ac:dyDescent="0.55000000000000004">
      <c r="A521" s="1040"/>
    </row>
    <row r="522" spans="1:1" x14ac:dyDescent="0.55000000000000004">
      <c r="A522" s="1040"/>
    </row>
    <row r="523" spans="1:1" x14ac:dyDescent="0.55000000000000004">
      <c r="A523" s="1040"/>
    </row>
    <row r="524" spans="1:1" x14ac:dyDescent="0.55000000000000004">
      <c r="A524" s="1040"/>
    </row>
    <row r="525" spans="1:1" x14ac:dyDescent="0.55000000000000004">
      <c r="A525" s="1040"/>
    </row>
    <row r="526" spans="1:1" x14ac:dyDescent="0.55000000000000004">
      <c r="A526" s="1040"/>
    </row>
    <row r="527" spans="1:1" x14ac:dyDescent="0.55000000000000004">
      <c r="A527" s="1040"/>
    </row>
    <row r="528" spans="1:1" x14ac:dyDescent="0.55000000000000004">
      <c r="A528" s="1040"/>
    </row>
    <row r="529" spans="1:1" x14ac:dyDescent="0.55000000000000004">
      <c r="A529" s="1040"/>
    </row>
    <row r="530" spans="1:1" x14ac:dyDescent="0.55000000000000004">
      <c r="A530" s="1040"/>
    </row>
    <row r="531" spans="1:1" x14ac:dyDescent="0.55000000000000004">
      <c r="A531" s="1040"/>
    </row>
    <row r="532" spans="1:1" x14ac:dyDescent="0.55000000000000004">
      <c r="A532" s="1040"/>
    </row>
    <row r="533" spans="1:1" x14ac:dyDescent="0.55000000000000004">
      <c r="A533" s="1040"/>
    </row>
    <row r="534" spans="1:1" x14ac:dyDescent="0.55000000000000004">
      <c r="A534" s="1040"/>
    </row>
    <row r="535" spans="1:1" x14ac:dyDescent="0.55000000000000004">
      <c r="A535" s="1040"/>
    </row>
    <row r="536" spans="1:1" x14ac:dyDescent="0.55000000000000004">
      <c r="A536" s="1040"/>
    </row>
    <row r="537" spans="1:1" x14ac:dyDescent="0.55000000000000004">
      <c r="A537" s="1040"/>
    </row>
    <row r="538" spans="1:1" x14ac:dyDescent="0.55000000000000004">
      <c r="A538" s="1040"/>
    </row>
    <row r="539" spans="1:1" x14ac:dyDescent="0.55000000000000004">
      <c r="A539" s="1040"/>
    </row>
    <row r="540" spans="1:1" x14ac:dyDescent="0.55000000000000004">
      <c r="A540" s="1040"/>
    </row>
    <row r="541" spans="1:1" x14ac:dyDescent="0.55000000000000004">
      <c r="A541" s="1040"/>
    </row>
    <row r="542" spans="1:1" x14ac:dyDescent="0.55000000000000004">
      <c r="A542" s="1040"/>
    </row>
    <row r="543" spans="1:1" x14ac:dyDescent="0.55000000000000004">
      <c r="A543" s="1040"/>
    </row>
    <row r="544" spans="1:1" x14ac:dyDescent="0.55000000000000004">
      <c r="A544" s="1040"/>
    </row>
    <row r="545" spans="1:1" x14ac:dyDescent="0.55000000000000004">
      <c r="A545" s="1040"/>
    </row>
    <row r="546" spans="1:1" x14ac:dyDescent="0.55000000000000004">
      <c r="A546" s="1040"/>
    </row>
    <row r="547" spans="1:1" x14ac:dyDescent="0.55000000000000004">
      <c r="A547" s="1040"/>
    </row>
    <row r="548" spans="1:1" x14ac:dyDescent="0.55000000000000004">
      <c r="A548" s="1040"/>
    </row>
    <row r="549" spans="1:1" x14ac:dyDescent="0.55000000000000004">
      <c r="A549" s="1040"/>
    </row>
    <row r="550" spans="1:1" x14ac:dyDescent="0.55000000000000004">
      <c r="A550" s="1040"/>
    </row>
    <row r="551" spans="1:1" x14ac:dyDescent="0.55000000000000004">
      <c r="A551" s="1040"/>
    </row>
    <row r="552" spans="1:1" x14ac:dyDescent="0.55000000000000004">
      <c r="A552" s="1040"/>
    </row>
    <row r="553" spans="1:1" x14ac:dyDescent="0.55000000000000004">
      <c r="A553" s="1040"/>
    </row>
    <row r="554" spans="1:1" x14ac:dyDescent="0.55000000000000004">
      <c r="A554" s="1040"/>
    </row>
    <row r="555" spans="1:1" x14ac:dyDescent="0.55000000000000004">
      <c r="A555" s="1040"/>
    </row>
    <row r="556" spans="1:1" x14ac:dyDescent="0.55000000000000004">
      <c r="A556" s="1040"/>
    </row>
    <row r="557" spans="1:1" x14ac:dyDescent="0.55000000000000004">
      <c r="A557" s="1040"/>
    </row>
    <row r="558" spans="1:1" x14ac:dyDescent="0.55000000000000004">
      <c r="A558" s="1040"/>
    </row>
    <row r="559" spans="1:1" x14ac:dyDescent="0.55000000000000004">
      <c r="A559" s="1040"/>
    </row>
    <row r="560" spans="1:1" x14ac:dyDescent="0.55000000000000004">
      <c r="A560" s="1040"/>
    </row>
    <row r="561" spans="1:1" x14ac:dyDescent="0.55000000000000004">
      <c r="A561" s="1040"/>
    </row>
    <row r="562" spans="1:1" x14ac:dyDescent="0.55000000000000004">
      <c r="A562" s="1040"/>
    </row>
    <row r="563" spans="1:1" x14ac:dyDescent="0.55000000000000004">
      <c r="A563" s="1040"/>
    </row>
    <row r="564" spans="1:1" x14ac:dyDescent="0.55000000000000004">
      <c r="A564" s="1040"/>
    </row>
    <row r="565" spans="1:1" x14ac:dyDescent="0.55000000000000004">
      <c r="A565" s="1040"/>
    </row>
    <row r="566" spans="1:1" x14ac:dyDescent="0.55000000000000004">
      <c r="A566" s="1040"/>
    </row>
    <row r="567" spans="1:1" x14ac:dyDescent="0.55000000000000004">
      <c r="A567" s="1040"/>
    </row>
    <row r="568" spans="1:1" x14ac:dyDescent="0.55000000000000004">
      <c r="A568" s="1040"/>
    </row>
    <row r="569" spans="1:1" x14ac:dyDescent="0.55000000000000004">
      <c r="A569" s="1040"/>
    </row>
    <row r="570" spans="1:1" x14ac:dyDescent="0.55000000000000004">
      <c r="A570" s="1040"/>
    </row>
    <row r="571" spans="1:1" x14ac:dyDescent="0.55000000000000004">
      <c r="A571" s="1040"/>
    </row>
    <row r="572" spans="1:1" x14ac:dyDescent="0.55000000000000004">
      <c r="A572" s="1040"/>
    </row>
    <row r="573" spans="1:1" x14ac:dyDescent="0.55000000000000004">
      <c r="A573" s="1040"/>
    </row>
    <row r="574" spans="1:1" x14ac:dyDescent="0.55000000000000004">
      <c r="A574" s="1040"/>
    </row>
    <row r="575" spans="1:1" x14ac:dyDescent="0.55000000000000004">
      <c r="A575" s="1040"/>
    </row>
    <row r="576" spans="1:1" x14ac:dyDescent="0.55000000000000004">
      <c r="A576" s="1040"/>
    </row>
    <row r="577" spans="1:1" x14ac:dyDescent="0.55000000000000004">
      <c r="A577" s="1040"/>
    </row>
    <row r="578" spans="1:1" x14ac:dyDescent="0.55000000000000004">
      <c r="A578" s="1040"/>
    </row>
    <row r="579" spans="1:1" x14ac:dyDescent="0.55000000000000004">
      <c r="A579" s="1040"/>
    </row>
    <row r="580" spans="1:1" x14ac:dyDescent="0.55000000000000004">
      <c r="A580" s="1040"/>
    </row>
    <row r="581" spans="1:1" x14ac:dyDescent="0.55000000000000004">
      <c r="A581" s="1040"/>
    </row>
    <row r="582" spans="1:1" x14ac:dyDescent="0.55000000000000004">
      <c r="A582" s="1040"/>
    </row>
    <row r="583" spans="1:1" x14ac:dyDescent="0.55000000000000004">
      <c r="A583" s="1040"/>
    </row>
    <row r="584" spans="1:1" x14ac:dyDescent="0.55000000000000004">
      <c r="A584" s="1040"/>
    </row>
    <row r="585" spans="1:1" x14ac:dyDescent="0.55000000000000004">
      <c r="A585" s="1040"/>
    </row>
    <row r="586" spans="1:1" x14ac:dyDescent="0.55000000000000004">
      <c r="A586" s="1040"/>
    </row>
    <row r="587" spans="1:1" x14ac:dyDescent="0.55000000000000004">
      <c r="A587" s="1040"/>
    </row>
    <row r="588" spans="1:1" x14ac:dyDescent="0.55000000000000004">
      <c r="A588" s="1040"/>
    </row>
    <row r="589" spans="1:1" x14ac:dyDescent="0.55000000000000004">
      <c r="A589" s="1040"/>
    </row>
    <row r="590" spans="1:1" x14ac:dyDescent="0.55000000000000004">
      <c r="A590" s="1040"/>
    </row>
    <row r="591" spans="1:1" x14ac:dyDescent="0.55000000000000004">
      <c r="A591" s="1040"/>
    </row>
    <row r="592" spans="1:1" x14ac:dyDescent="0.55000000000000004">
      <c r="A592" s="1040"/>
    </row>
    <row r="593" spans="1:1" x14ac:dyDescent="0.55000000000000004">
      <c r="A593" s="1040"/>
    </row>
    <row r="594" spans="1:1" x14ac:dyDescent="0.55000000000000004">
      <c r="A594" s="1040"/>
    </row>
    <row r="595" spans="1:1" x14ac:dyDescent="0.55000000000000004">
      <c r="A595" s="1040"/>
    </row>
    <row r="596" spans="1:1" x14ac:dyDescent="0.55000000000000004">
      <c r="A596" s="1040"/>
    </row>
    <row r="597" spans="1:1" x14ac:dyDescent="0.55000000000000004">
      <c r="A597" s="1040"/>
    </row>
    <row r="598" spans="1:1" x14ac:dyDescent="0.55000000000000004">
      <c r="A598" s="1040"/>
    </row>
    <row r="599" spans="1:1" x14ac:dyDescent="0.55000000000000004">
      <c r="A599" s="1040"/>
    </row>
    <row r="600" spans="1:1" x14ac:dyDescent="0.55000000000000004">
      <c r="A600" s="1040"/>
    </row>
    <row r="601" spans="1:1" x14ac:dyDescent="0.55000000000000004">
      <c r="A601" s="1040"/>
    </row>
    <row r="602" spans="1:1" x14ac:dyDescent="0.55000000000000004">
      <c r="A602" s="1040"/>
    </row>
    <row r="603" spans="1:1" x14ac:dyDescent="0.55000000000000004">
      <c r="A603" s="1040"/>
    </row>
    <row r="604" spans="1:1" x14ac:dyDescent="0.55000000000000004">
      <c r="A604" s="1040"/>
    </row>
    <row r="605" spans="1:1" x14ac:dyDescent="0.55000000000000004">
      <c r="A605" s="1040"/>
    </row>
    <row r="606" spans="1:1" x14ac:dyDescent="0.55000000000000004">
      <c r="A606" s="1040"/>
    </row>
    <row r="607" spans="1:1" x14ac:dyDescent="0.55000000000000004">
      <c r="A607" s="1040"/>
    </row>
    <row r="608" spans="1:1" x14ac:dyDescent="0.55000000000000004">
      <c r="A608" s="1040"/>
    </row>
    <row r="609" spans="1:1" x14ac:dyDescent="0.55000000000000004">
      <c r="A609" s="1040"/>
    </row>
    <row r="610" spans="1:1" x14ac:dyDescent="0.55000000000000004">
      <c r="A610" s="1040"/>
    </row>
    <row r="611" spans="1:1" x14ac:dyDescent="0.55000000000000004">
      <c r="A611" s="1040"/>
    </row>
    <row r="612" spans="1:1" x14ac:dyDescent="0.55000000000000004">
      <c r="A612" s="1040"/>
    </row>
    <row r="613" spans="1:1" x14ac:dyDescent="0.55000000000000004">
      <c r="A613" s="1040"/>
    </row>
    <row r="614" spans="1:1" x14ac:dyDescent="0.55000000000000004">
      <c r="A614" s="1040"/>
    </row>
    <row r="615" spans="1:1" x14ac:dyDescent="0.55000000000000004">
      <c r="A615" s="1040"/>
    </row>
    <row r="616" spans="1:1" x14ac:dyDescent="0.55000000000000004">
      <c r="A616" s="1040"/>
    </row>
    <row r="617" spans="1:1" x14ac:dyDescent="0.55000000000000004">
      <c r="A617" s="1040"/>
    </row>
    <row r="618" spans="1:1" x14ac:dyDescent="0.55000000000000004">
      <c r="A618" s="1040"/>
    </row>
    <row r="619" spans="1:1" x14ac:dyDescent="0.55000000000000004">
      <c r="A619" s="1040"/>
    </row>
    <row r="620" spans="1:1" x14ac:dyDescent="0.55000000000000004">
      <c r="A620" s="1040"/>
    </row>
    <row r="621" spans="1:1" x14ac:dyDescent="0.55000000000000004">
      <c r="A621" s="1040"/>
    </row>
    <row r="622" spans="1:1" x14ac:dyDescent="0.55000000000000004">
      <c r="A622" s="1040"/>
    </row>
    <row r="623" spans="1:1" x14ac:dyDescent="0.55000000000000004">
      <c r="A623" s="1040"/>
    </row>
    <row r="624" spans="1:1" x14ac:dyDescent="0.55000000000000004">
      <c r="A624" s="1040"/>
    </row>
    <row r="625" spans="1:1" x14ac:dyDescent="0.55000000000000004">
      <c r="A625" s="1040"/>
    </row>
    <row r="626" spans="1:1" x14ac:dyDescent="0.55000000000000004">
      <c r="A626" s="1040"/>
    </row>
    <row r="627" spans="1:1" x14ac:dyDescent="0.55000000000000004">
      <c r="A627" s="1040"/>
    </row>
    <row r="628" spans="1:1" x14ac:dyDescent="0.55000000000000004">
      <c r="A628" s="1040"/>
    </row>
    <row r="629" spans="1:1" x14ac:dyDescent="0.55000000000000004">
      <c r="A629" s="1040"/>
    </row>
    <row r="630" spans="1:1" x14ac:dyDescent="0.55000000000000004">
      <c r="A630" s="1040"/>
    </row>
    <row r="631" spans="1:1" x14ac:dyDescent="0.55000000000000004">
      <c r="A631" s="1040"/>
    </row>
    <row r="632" spans="1:1" x14ac:dyDescent="0.55000000000000004">
      <c r="A632" s="1040"/>
    </row>
    <row r="633" spans="1:1" x14ac:dyDescent="0.55000000000000004">
      <c r="A633" s="1040"/>
    </row>
    <row r="634" spans="1:1" x14ac:dyDescent="0.55000000000000004">
      <c r="A634" s="1040"/>
    </row>
    <row r="635" spans="1:1" x14ac:dyDescent="0.55000000000000004">
      <c r="A635" s="1040"/>
    </row>
    <row r="636" spans="1:1" x14ac:dyDescent="0.55000000000000004">
      <c r="A636" s="1040"/>
    </row>
    <row r="637" spans="1:1" x14ac:dyDescent="0.55000000000000004">
      <c r="A637" s="1040"/>
    </row>
    <row r="638" spans="1:1" x14ac:dyDescent="0.55000000000000004">
      <c r="A638" s="1040"/>
    </row>
    <row r="639" spans="1:1" x14ac:dyDescent="0.55000000000000004">
      <c r="A639" s="1040"/>
    </row>
    <row r="640" spans="1:1" x14ac:dyDescent="0.55000000000000004">
      <c r="A640" s="1040"/>
    </row>
    <row r="641" spans="1:1" x14ac:dyDescent="0.55000000000000004">
      <c r="A641" s="1040"/>
    </row>
    <row r="642" spans="1:1" x14ac:dyDescent="0.55000000000000004">
      <c r="A642" s="1040"/>
    </row>
    <row r="643" spans="1:1" x14ac:dyDescent="0.55000000000000004">
      <c r="A643" s="1040"/>
    </row>
    <row r="644" spans="1:1" x14ac:dyDescent="0.55000000000000004">
      <c r="A644" s="1040"/>
    </row>
    <row r="645" spans="1:1" x14ac:dyDescent="0.55000000000000004">
      <c r="A645" s="1040"/>
    </row>
    <row r="646" spans="1:1" x14ac:dyDescent="0.55000000000000004">
      <c r="A646" s="1040"/>
    </row>
    <row r="647" spans="1:1" x14ac:dyDescent="0.55000000000000004">
      <c r="A647" s="1040"/>
    </row>
    <row r="648" spans="1:1" x14ac:dyDescent="0.55000000000000004">
      <c r="A648" s="1040"/>
    </row>
    <row r="649" spans="1:1" x14ac:dyDescent="0.55000000000000004">
      <c r="A649" s="1040"/>
    </row>
    <row r="650" spans="1:1" x14ac:dyDescent="0.55000000000000004">
      <c r="A650" s="1040"/>
    </row>
    <row r="651" spans="1:1" x14ac:dyDescent="0.55000000000000004">
      <c r="A651" s="1040"/>
    </row>
    <row r="652" spans="1:1" x14ac:dyDescent="0.55000000000000004">
      <c r="A652" s="1040"/>
    </row>
    <row r="653" spans="1:1" x14ac:dyDescent="0.55000000000000004">
      <c r="A653" s="1040"/>
    </row>
    <row r="654" spans="1:1" x14ac:dyDescent="0.55000000000000004">
      <c r="A654" s="1040"/>
    </row>
    <row r="655" spans="1:1" x14ac:dyDescent="0.55000000000000004">
      <c r="A655" s="1040"/>
    </row>
    <row r="656" spans="1:1" x14ac:dyDescent="0.55000000000000004">
      <c r="A656" s="1040"/>
    </row>
    <row r="657" spans="1:1" x14ac:dyDescent="0.55000000000000004">
      <c r="A657" s="1040"/>
    </row>
    <row r="658" spans="1:1" x14ac:dyDescent="0.55000000000000004">
      <c r="A658" s="1040"/>
    </row>
    <row r="659" spans="1:1" x14ac:dyDescent="0.55000000000000004">
      <c r="A659" s="1040"/>
    </row>
    <row r="660" spans="1:1" x14ac:dyDescent="0.55000000000000004">
      <c r="A660" s="1040"/>
    </row>
    <row r="661" spans="1:1" x14ac:dyDescent="0.55000000000000004">
      <c r="A661" s="1040"/>
    </row>
    <row r="662" spans="1:1" x14ac:dyDescent="0.55000000000000004">
      <c r="A662" s="1040"/>
    </row>
    <row r="663" spans="1:1" x14ac:dyDescent="0.55000000000000004">
      <c r="A663" s="1040"/>
    </row>
    <row r="664" spans="1:1" x14ac:dyDescent="0.55000000000000004">
      <c r="A664" s="1040"/>
    </row>
    <row r="665" spans="1:1" x14ac:dyDescent="0.55000000000000004">
      <c r="A665" s="1040"/>
    </row>
    <row r="666" spans="1:1" x14ac:dyDescent="0.55000000000000004">
      <c r="A666" s="1040"/>
    </row>
    <row r="667" spans="1:1" x14ac:dyDescent="0.55000000000000004">
      <c r="A667" s="1040"/>
    </row>
    <row r="668" spans="1:1" x14ac:dyDescent="0.55000000000000004">
      <c r="A668" s="1040"/>
    </row>
    <row r="669" spans="1:1" x14ac:dyDescent="0.55000000000000004">
      <c r="A669" s="1040"/>
    </row>
    <row r="670" spans="1:1" x14ac:dyDescent="0.55000000000000004">
      <c r="A670" s="1040"/>
    </row>
    <row r="671" spans="1:1" x14ac:dyDescent="0.55000000000000004">
      <c r="A671" s="1040"/>
    </row>
    <row r="672" spans="1:1" x14ac:dyDescent="0.55000000000000004">
      <c r="A672" s="1040"/>
    </row>
    <row r="673" spans="1:1" x14ac:dyDescent="0.55000000000000004">
      <c r="A673" s="1040"/>
    </row>
    <row r="674" spans="1:1" x14ac:dyDescent="0.55000000000000004">
      <c r="A674" s="1040"/>
    </row>
    <row r="675" spans="1:1" x14ac:dyDescent="0.55000000000000004">
      <c r="A675" s="1040"/>
    </row>
    <row r="676" spans="1:1" x14ac:dyDescent="0.55000000000000004">
      <c r="A676" s="1040"/>
    </row>
    <row r="677" spans="1:1" x14ac:dyDescent="0.55000000000000004">
      <c r="A677" s="1040"/>
    </row>
    <row r="678" spans="1:1" x14ac:dyDescent="0.55000000000000004">
      <c r="A678" s="1040"/>
    </row>
    <row r="679" spans="1:1" x14ac:dyDescent="0.55000000000000004">
      <c r="A679" s="1040"/>
    </row>
    <row r="680" spans="1:1" x14ac:dyDescent="0.55000000000000004">
      <c r="A680" s="1040"/>
    </row>
    <row r="681" spans="1:1" x14ac:dyDescent="0.55000000000000004">
      <c r="A681" s="1040"/>
    </row>
    <row r="682" spans="1:1" x14ac:dyDescent="0.55000000000000004">
      <c r="A682" s="1040"/>
    </row>
    <row r="683" spans="1:1" x14ac:dyDescent="0.55000000000000004">
      <c r="A683" s="1040"/>
    </row>
    <row r="684" spans="1:1" x14ac:dyDescent="0.55000000000000004">
      <c r="A684" s="1040"/>
    </row>
    <row r="685" spans="1:1" x14ac:dyDescent="0.55000000000000004">
      <c r="A685" s="1040"/>
    </row>
    <row r="686" spans="1:1" x14ac:dyDescent="0.55000000000000004">
      <c r="A686" s="1040"/>
    </row>
    <row r="687" spans="1:1" x14ac:dyDescent="0.55000000000000004">
      <c r="A687" s="1040"/>
    </row>
    <row r="688" spans="1:1" x14ac:dyDescent="0.55000000000000004">
      <c r="A688" s="1040"/>
    </row>
    <row r="689" spans="1:1" x14ac:dyDescent="0.55000000000000004">
      <c r="A689" s="1040"/>
    </row>
    <row r="690" spans="1:1" x14ac:dyDescent="0.55000000000000004">
      <c r="A690" s="1040"/>
    </row>
    <row r="691" spans="1:1" x14ac:dyDescent="0.55000000000000004">
      <c r="A691" s="1040"/>
    </row>
    <row r="692" spans="1:1" x14ac:dyDescent="0.55000000000000004">
      <c r="A692" s="1040"/>
    </row>
    <row r="693" spans="1:1" x14ac:dyDescent="0.55000000000000004">
      <c r="A693" s="1040"/>
    </row>
    <row r="694" spans="1:1" x14ac:dyDescent="0.55000000000000004">
      <c r="A694" s="1040"/>
    </row>
    <row r="695" spans="1:1" x14ac:dyDescent="0.55000000000000004">
      <c r="A695" s="1040"/>
    </row>
    <row r="696" spans="1:1" x14ac:dyDescent="0.55000000000000004">
      <c r="A696" s="1040"/>
    </row>
    <row r="697" spans="1:1" x14ac:dyDescent="0.55000000000000004">
      <c r="A697" s="1040"/>
    </row>
    <row r="698" spans="1:1" x14ac:dyDescent="0.55000000000000004">
      <c r="A698" s="1040"/>
    </row>
    <row r="699" spans="1:1" x14ac:dyDescent="0.55000000000000004">
      <c r="A699" s="1040"/>
    </row>
    <row r="700" spans="1:1" x14ac:dyDescent="0.55000000000000004">
      <c r="A700" s="1040"/>
    </row>
    <row r="701" spans="1:1" x14ac:dyDescent="0.55000000000000004">
      <c r="A701" s="1040"/>
    </row>
    <row r="702" spans="1:1" x14ac:dyDescent="0.55000000000000004">
      <c r="A702" s="1040"/>
    </row>
    <row r="703" spans="1:1" x14ac:dyDescent="0.55000000000000004">
      <c r="A703" s="1040"/>
    </row>
    <row r="704" spans="1:1" x14ac:dyDescent="0.55000000000000004">
      <c r="A704" s="1040"/>
    </row>
    <row r="705" spans="1:1" x14ac:dyDescent="0.55000000000000004">
      <c r="A705" s="1040"/>
    </row>
    <row r="706" spans="1:1" x14ac:dyDescent="0.55000000000000004">
      <c r="A706" s="1040"/>
    </row>
    <row r="707" spans="1:1" x14ac:dyDescent="0.55000000000000004">
      <c r="A707" s="1040"/>
    </row>
    <row r="708" spans="1:1" x14ac:dyDescent="0.55000000000000004">
      <c r="A708" s="1040"/>
    </row>
    <row r="709" spans="1:1" x14ac:dyDescent="0.55000000000000004">
      <c r="A709" s="1040"/>
    </row>
    <row r="710" spans="1:1" x14ac:dyDescent="0.55000000000000004">
      <c r="A710" s="1040"/>
    </row>
    <row r="711" spans="1:1" x14ac:dyDescent="0.55000000000000004">
      <c r="A711" s="1040"/>
    </row>
    <row r="712" spans="1:1" x14ac:dyDescent="0.55000000000000004">
      <c r="A712" s="1040"/>
    </row>
    <row r="713" spans="1:1" x14ac:dyDescent="0.55000000000000004">
      <c r="A713" s="1040"/>
    </row>
    <row r="714" spans="1:1" x14ac:dyDescent="0.55000000000000004">
      <c r="A714" s="1040"/>
    </row>
    <row r="715" spans="1:1" x14ac:dyDescent="0.55000000000000004">
      <c r="A715" s="1040"/>
    </row>
    <row r="716" spans="1:1" x14ac:dyDescent="0.55000000000000004">
      <c r="A716" s="1040"/>
    </row>
    <row r="717" spans="1:1" x14ac:dyDescent="0.55000000000000004">
      <c r="A717" s="1040"/>
    </row>
    <row r="718" spans="1:1" x14ac:dyDescent="0.55000000000000004">
      <c r="A718" s="1040"/>
    </row>
    <row r="719" spans="1:1" x14ac:dyDescent="0.55000000000000004">
      <c r="A719" s="1040"/>
    </row>
    <row r="720" spans="1:1" x14ac:dyDescent="0.55000000000000004">
      <c r="A720" s="1040"/>
    </row>
    <row r="721" spans="1:1" x14ac:dyDescent="0.55000000000000004">
      <c r="A721" s="1040"/>
    </row>
    <row r="722" spans="1:1" x14ac:dyDescent="0.55000000000000004">
      <c r="A722" s="1040"/>
    </row>
    <row r="723" spans="1:1" x14ac:dyDescent="0.55000000000000004">
      <c r="A723" s="1040"/>
    </row>
    <row r="724" spans="1:1" x14ac:dyDescent="0.55000000000000004">
      <c r="A724" s="1040"/>
    </row>
    <row r="725" spans="1:1" x14ac:dyDescent="0.55000000000000004">
      <c r="A725" s="1040"/>
    </row>
    <row r="726" spans="1:1" x14ac:dyDescent="0.55000000000000004">
      <c r="A726" s="1040"/>
    </row>
    <row r="727" spans="1:1" x14ac:dyDescent="0.55000000000000004">
      <c r="A727" s="1040"/>
    </row>
    <row r="728" spans="1:1" x14ac:dyDescent="0.55000000000000004">
      <c r="A728" s="1040"/>
    </row>
    <row r="729" spans="1:1" x14ac:dyDescent="0.55000000000000004">
      <c r="A729" s="1040"/>
    </row>
    <row r="730" spans="1:1" x14ac:dyDescent="0.55000000000000004">
      <c r="A730" s="1040"/>
    </row>
    <row r="731" spans="1:1" x14ac:dyDescent="0.55000000000000004">
      <c r="A731" s="1040"/>
    </row>
  </sheetData>
  <mergeCells count="37">
    <mergeCell ref="F8:F9"/>
    <mergeCell ref="G8:G9"/>
    <mergeCell ref="I8:I9"/>
    <mergeCell ref="J8:J9"/>
    <mergeCell ref="K8:K9"/>
    <mergeCell ref="H7:H9"/>
    <mergeCell ref="I7:K7"/>
    <mergeCell ref="Z8:Z9"/>
    <mergeCell ref="L8:L9"/>
    <mergeCell ref="T7:T9"/>
    <mergeCell ref="U7:U9"/>
    <mergeCell ref="V7:V9"/>
    <mergeCell ref="W7:Z7"/>
    <mergeCell ref="L7:P7"/>
    <mergeCell ref="Q7:Q9"/>
    <mergeCell ref="R7:R9"/>
    <mergeCell ref="S7:S9"/>
    <mergeCell ref="M8:M9"/>
    <mergeCell ref="N8:N9"/>
    <mergeCell ref="O8:O9"/>
    <mergeCell ref="P8:P9"/>
    <mergeCell ref="A6:A9"/>
    <mergeCell ref="B7:B9"/>
    <mergeCell ref="N1:P1"/>
    <mergeCell ref="C2:AB2"/>
    <mergeCell ref="C3:AB3"/>
    <mergeCell ref="C6:P6"/>
    <mergeCell ref="R6:AB6"/>
    <mergeCell ref="C7:C9"/>
    <mergeCell ref="D7:D9"/>
    <mergeCell ref="E7:E9"/>
    <mergeCell ref="F7:G7"/>
    <mergeCell ref="AA7:AA9"/>
    <mergeCell ref="AB7:AB9"/>
    <mergeCell ref="W8:W9"/>
    <mergeCell ref="X8:X9"/>
    <mergeCell ref="Y8:Y9"/>
  </mergeCells>
  <pageMargins left="0.25" right="0.25" top="0.75" bottom="0.75" header="0.3" footer="0.3"/>
  <pageSetup paperSize="5" scale="63"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[5]list!#REF!</xm:f>
          </x14:formula1>
          <xm:sqref>U228:U272 U276:U286 T311:U311 D289:D307 T228:T286 T289:T305 U289:U307 D310 D312:D315 D1:D286 T1:U225 D317:D322 D327:D330 T316:U330 T332:U1048576 D333:D336 D352 D354 D357 D362:D1048576</xm:sqref>
        </x14:dataValidation>
        <x14:dataValidation type="list" allowBlank="1" showInputMessage="1" showErrorMessage="1">
          <x14:formula1>
            <xm:f>[6]Sheet2!#REF!</xm:f>
          </x14:formula1>
          <xm:sqref>D309 D311 T306:T310 U308:U310 T312:U315 D316 D323:D326 T331:U331 D331:D332</xm:sqref>
        </x14:dataValidation>
        <x14:dataValidation type="list" allowBlank="1" showInputMessage="1" showErrorMessage="1">
          <x14:formula1>
            <xm:f>[5]list!#REF!</xm:f>
          </x14:formula1>
          <xm:sqref>D338:D346 D349:D351 D355:D356 D358:D361</xm:sqref>
        </x14:dataValidation>
        <x14:dataValidation type="list" allowBlank="1" showInputMessage="1" showErrorMessage="1">
          <x14:formula1>
            <xm:f>[6]Sheet2!#REF!</xm:f>
          </x14:formula1>
          <xm:sqref>D337 D353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16</vt:i4>
      </vt:variant>
      <vt:variant>
        <vt:lpstr>ช่วงที่มีชื่อ</vt:lpstr>
      </vt:variant>
      <vt:variant>
        <vt:i4>30</vt:i4>
      </vt:variant>
    </vt:vector>
  </HeadingPairs>
  <TitlesOfParts>
    <vt:vector size="46" baseType="lpstr">
      <vt:lpstr>Sheet1</vt:lpstr>
      <vt:lpstr>Sheet2</vt:lpstr>
      <vt:lpstr>หมู่1</vt:lpstr>
      <vt:lpstr>หมู่2</vt:lpstr>
      <vt:lpstr>หมู่3</vt:lpstr>
      <vt:lpstr>หมู่4</vt:lpstr>
      <vt:lpstr>หมู่5</vt:lpstr>
      <vt:lpstr>หมู6</vt:lpstr>
      <vt:lpstr>หมู่7</vt:lpstr>
      <vt:lpstr>หมู่8</vt:lpstr>
      <vt:lpstr>หมู่9</vt:lpstr>
      <vt:lpstr>หม่10</vt:lpstr>
      <vt:lpstr>หมู่11</vt:lpstr>
      <vt:lpstr>หมู่12</vt:lpstr>
      <vt:lpstr>หมู่13</vt:lpstr>
      <vt:lpstr>หมู่14</vt:lpstr>
      <vt:lpstr>Sheet2!Print_Area</vt:lpstr>
      <vt:lpstr>หม่10!Print_Area</vt:lpstr>
      <vt:lpstr>หมู่1!Print_Area</vt:lpstr>
      <vt:lpstr>หมู่11!Print_Area</vt:lpstr>
      <vt:lpstr>หมู่12!Print_Area</vt:lpstr>
      <vt:lpstr>หมู่13!Print_Area</vt:lpstr>
      <vt:lpstr>หมู่14!Print_Area</vt:lpstr>
      <vt:lpstr>หมู่2!Print_Area</vt:lpstr>
      <vt:lpstr>หมู่3!Print_Area</vt:lpstr>
      <vt:lpstr>หมู่4!Print_Area</vt:lpstr>
      <vt:lpstr>หมู่5!Print_Area</vt:lpstr>
      <vt:lpstr>หมู6!Print_Area</vt:lpstr>
      <vt:lpstr>หมู่7!Print_Area</vt:lpstr>
      <vt:lpstr>หมู่8!Print_Area</vt:lpstr>
      <vt:lpstr>หมู่9!Print_Area</vt:lpstr>
      <vt:lpstr>Sheet2!Print_Titles</vt:lpstr>
      <vt:lpstr>หม่10!Print_Titles</vt:lpstr>
      <vt:lpstr>หมู่1!Print_Titles</vt:lpstr>
      <vt:lpstr>หมู่11!Print_Titles</vt:lpstr>
      <vt:lpstr>หมู่12!Print_Titles</vt:lpstr>
      <vt:lpstr>หมู่13!Print_Titles</vt:lpstr>
      <vt:lpstr>หมู่14!Print_Titles</vt:lpstr>
      <vt:lpstr>หมู่2!Print_Titles</vt:lpstr>
      <vt:lpstr>หมู่3!Print_Titles</vt:lpstr>
      <vt:lpstr>หมู่4!Print_Titles</vt:lpstr>
      <vt:lpstr>หมู่5!Print_Titles</vt:lpstr>
      <vt:lpstr>หมู6!Print_Titles</vt:lpstr>
      <vt:lpstr>หมู่7!Print_Titles</vt:lpstr>
      <vt:lpstr>หมู่8!Print_Titles</vt:lpstr>
      <vt:lpstr>หมู่9!Print_Titles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2021-12-15T06:55:17Z</cp:lastPrinted>
  <dcterms:created xsi:type="dcterms:W3CDTF">2020-05-11T04:00:48Z</dcterms:created>
  <dcterms:modified xsi:type="dcterms:W3CDTF">2021-12-23T08:00:16Z</dcterms:modified>
</cp:coreProperties>
</file>